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jd_martinezo_uniandes_edu_co/Documents/GESTION OFICINA INTERNACIONAL/Estadisticas/Web KPIs/data/Seminars/"/>
    </mc:Choice>
  </mc:AlternateContent>
  <xr:revisionPtr revIDLastSave="203" documentId="13_ncr:1_{F3F84845-AA0C-47C8-A79E-9324BBBE9C55}" xr6:coauthVersionLast="47" xr6:coauthVersionMax="47" xr10:uidLastSave="{EE8D8F96-0D77-49DD-AC1E-D3A24C011B22}"/>
  <bookViews>
    <workbookView xWindow="-120" yWindow="-120" windowWidth="29040" windowHeight="15840" xr2:uid="{1860D706-D89E-42F2-A2DD-757F8F7AEBF5}"/>
  </bookViews>
  <sheets>
    <sheet name="Dashboard" sheetId="6" r:id="rId1"/>
    <sheet name="Tablas Reporte" sheetId="5" r:id="rId2"/>
    <sheet name="Listas Asistencia" sheetId="4" r:id="rId3"/>
    <sheet name="BD Seminarios" sheetId="2" r:id="rId4"/>
    <sheet name="BD Conferencistas" sheetId="3" r:id="rId5"/>
    <sheet name="BD Participantes" sheetId="1" r:id="rId6"/>
  </sheets>
  <definedNames>
    <definedName name="_xlchart.v2.0" hidden="1">'Tablas Reporte'!$F$20:$F$26</definedName>
    <definedName name="_xlchart.v2.1" hidden="1">'Tablas Reporte'!$G$20:$G$26</definedName>
    <definedName name="_xlchart.v2.2" hidden="1">'Tablas Reporte'!$I$6:$I$10</definedName>
    <definedName name="_xlchart.v2.3" hidden="1">'Tablas Reporte'!$J$6:$J$10</definedName>
    <definedName name="_xlchart.v2.4" hidden="1">'Tablas Reporte'!$L$18:$L$23</definedName>
    <definedName name="_xlchart.v2.5" hidden="1">'Tablas Reporte'!$M$17</definedName>
    <definedName name="_xlchart.v2.6" hidden="1">'Tablas Reporte'!$M$18:$M$23</definedName>
    <definedName name="_xlchart.v5.10" hidden="1">'BD Conferencistas'!$D$68:$D$75</definedName>
    <definedName name="_xlchart.v5.7" hidden="1">'BD Conferencistas'!$C$67</definedName>
    <definedName name="_xlchart.v5.8" hidden="1">'BD Conferencistas'!$C$68:$C$75</definedName>
    <definedName name="_xlchart.v5.9" hidden="1">'BD Conferencistas'!$D$67</definedName>
    <definedName name="_xlcn.WorksheetConnection_BDConferencistasC20D261" hidden="1">'BD Conferencistas'!$C$68:$D$71</definedName>
    <definedName name="_xlcn.WorksheetConnection_ReporteEstadísticasSeminarios.xlsxSeminarios1" hidden="1">Seminarios[]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BD Conferencistas!$C$20:$D$26"/>
          <x15:modelTable id="Seminarios" name="Seminarios" connection="WorksheetConnection_Reporte Estadísticas Seminarios.xlsx!Seminari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7" i="1" l="1"/>
  <c r="C1097" i="1"/>
  <c r="B1097" i="1"/>
  <c r="D1096" i="1"/>
  <c r="C1096" i="1"/>
  <c r="B1096" i="1"/>
  <c r="D1095" i="1"/>
  <c r="C1095" i="1"/>
  <c r="B1095" i="1"/>
  <c r="D1094" i="1"/>
  <c r="C1094" i="1"/>
  <c r="B1094" i="1"/>
  <c r="D1093" i="1"/>
  <c r="C1093" i="1"/>
  <c r="B1093" i="1"/>
  <c r="D1092" i="1"/>
  <c r="C1092" i="1"/>
  <c r="B1092" i="1"/>
  <c r="D1091" i="1"/>
  <c r="C1091" i="1"/>
  <c r="B1091" i="1"/>
  <c r="D1090" i="1"/>
  <c r="C1090" i="1"/>
  <c r="B1090" i="1"/>
  <c r="D1089" i="1"/>
  <c r="C1089" i="1"/>
  <c r="B1089" i="1"/>
  <c r="D1088" i="1"/>
  <c r="C1088" i="1"/>
  <c r="B1088" i="1"/>
  <c r="D1086" i="1"/>
  <c r="C1086" i="1"/>
  <c r="B1086" i="1"/>
  <c r="D1085" i="1"/>
  <c r="C1085" i="1"/>
  <c r="B1085" i="1"/>
  <c r="D1084" i="1"/>
  <c r="C1084" i="1"/>
  <c r="B1084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1090" i="1"/>
  <c r="G1094" i="1"/>
  <c r="C62" i="3"/>
  <c r="J62" i="3" s="1"/>
  <c r="K62" i="3" s="1"/>
  <c r="K55" i="2"/>
  <c r="D1082" i="1"/>
  <c r="C1082" i="1"/>
  <c r="B1082" i="1"/>
  <c r="D1078" i="1"/>
  <c r="C1078" i="1"/>
  <c r="B1078" i="1"/>
  <c r="D1077" i="1"/>
  <c r="C1077" i="1"/>
  <c r="B1077" i="1"/>
  <c r="D1075" i="1"/>
  <c r="C1075" i="1"/>
  <c r="B1075" i="1"/>
  <c r="D1074" i="1"/>
  <c r="C1074" i="1"/>
  <c r="B1074" i="1"/>
  <c r="D1073" i="1"/>
  <c r="C1073" i="1"/>
  <c r="B1073" i="1"/>
  <c r="D1072" i="1"/>
  <c r="C1072" i="1"/>
  <c r="B1072" i="1"/>
  <c r="D1071" i="1"/>
  <c r="C1071" i="1"/>
  <c r="B1071" i="1"/>
  <c r="D1069" i="1"/>
  <c r="C1069" i="1"/>
  <c r="B1069" i="1"/>
  <c r="D1068" i="1"/>
  <c r="C1068" i="1"/>
  <c r="B1068" i="1"/>
  <c r="D1067" i="1"/>
  <c r="C1067" i="1"/>
  <c r="B1067" i="1"/>
  <c r="D1066" i="1"/>
  <c r="C1066" i="1"/>
  <c r="B1066" i="1"/>
  <c r="D1065" i="1"/>
  <c r="C1065" i="1"/>
  <c r="B1065" i="1"/>
  <c r="D1064" i="1"/>
  <c r="C1064" i="1"/>
  <c r="B1064" i="1"/>
  <c r="D1063" i="1"/>
  <c r="C1063" i="1"/>
  <c r="B1063" i="1"/>
  <c r="D1061" i="1"/>
  <c r="C1061" i="1"/>
  <c r="B1061" i="1"/>
  <c r="D1060" i="1"/>
  <c r="C1060" i="1"/>
  <c r="B1060" i="1"/>
  <c r="D1059" i="1"/>
  <c r="C1059" i="1"/>
  <c r="B1059" i="1"/>
  <c r="D1058" i="1"/>
  <c r="C1058" i="1"/>
  <c r="B1058" i="1"/>
  <c r="D1057" i="1"/>
  <c r="C1057" i="1"/>
  <c r="B1057" i="1"/>
  <c r="D1056" i="1"/>
  <c r="C1056" i="1"/>
  <c r="B1056" i="1"/>
  <c r="D1054" i="1"/>
  <c r="C1054" i="1"/>
  <c r="B1054" i="1"/>
  <c r="D1053" i="1"/>
  <c r="C1053" i="1"/>
  <c r="B1053" i="1"/>
  <c r="D1052" i="1"/>
  <c r="C1052" i="1"/>
  <c r="B1052" i="1"/>
  <c r="D1050" i="1"/>
  <c r="C1050" i="1"/>
  <c r="D1049" i="1"/>
  <c r="C1049" i="1"/>
  <c r="B1049" i="1"/>
  <c r="D1048" i="1"/>
  <c r="B1048" i="1"/>
  <c r="D1047" i="1"/>
  <c r="C1047" i="1"/>
  <c r="B1047" i="1"/>
  <c r="D1044" i="1"/>
  <c r="C1044" i="1"/>
  <c r="D1041" i="1"/>
  <c r="C1041" i="1"/>
  <c r="B1041" i="1"/>
  <c r="D1037" i="1"/>
  <c r="C1037" i="1"/>
  <c r="B1037" i="1"/>
  <c r="D1035" i="1"/>
  <c r="C1035" i="1"/>
  <c r="B1035" i="1"/>
  <c r="D1034" i="1"/>
  <c r="C1034" i="1"/>
  <c r="B1034" i="1"/>
  <c r="D1033" i="1"/>
  <c r="C1033" i="1"/>
  <c r="D1032" i="1"/>
  <c r="C1032" i="1"/>
  <c r="D1031" i="1"/>
  <c r="C1031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B1033" i="1"/>
  <c r="B1032" i="1"/>
  <c r="B1031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C61" i="3"/>
  <c r="J61" i="3" s="1"/>
  <c r="K54" i="2"/>
  <c r="B1015" i="1"/>
  <c r="B1014" i="1"/>
  <c r="B1013" i="1"/>
  <c r="B1010" i="1"/>
  <c r="B1008" i="1"/>
  <c r="B1006" i="1"/>
  <c r="B1005" i="1"/>
  <c r="B1003" i="1"/>
  <c r="B1002" i="1"/>
  <c r="B1001" i="1"/>
  <c r="B1000" i="1"/>
  <c r="B999" i="1"/>
  <c r="D74" i="3"/>
  <c r="D82" i="3"/>
  <c r="D81" i="3"/>
  <c r="D84" i="3"/>
  <c r="C60" i="3"/>
  <c r="J60" i="3" s="1"/>
  <c r="C59" i="3"/>
  <c r="J59" i="3" s="1"/>
  <c r="C58" i="3"/>
  <c r="J58" i="3" s="1"/>
  <c r="C57" i="3"/>
  <c r="J57" i="3" s="1"/>
  <c r="C56" i="3"/>
  <c r="J56" i="3" s="1"/>
  <c r="C55" i="3"/>
  <c r="J55" i="3" s="1"/>
  <c r="C54" i="3"/>
  <c r="J54" i="3" s="1"/>
  <c r="K52" i="2"/>
  <c r="G1080" i="1" s="1"/>
  <c r="K48" i="2"/>
  <c r="G1011" i="1" s="1"/>
  <c r="K53" i="2"/>
  <c r="G1085" i="1" s="1"/>
  <c r="K49" i="2"/>
  <c r="G1023" i="1" s="1"/>
  <c r="K50" i="2"/>
  <c r="G1034" i="1" s="1"/>
  <c r="K51" i="2"/>
  <c r="G1061" i="1" s="1"/>
  <c r="K47" i="2"/>
  <c r="G1004" i="1" s="1"/>
  <c r="B994" i="1"/>
  <c r="B991" i="1"/>
  <c r="B977" i="1"/>
  <c r="B981" i="1"/>
  <c r="B984" i="1"/>
  <c r="B970" i="1"/>
  <c r="B986" i="1"/>
  <c r="B987" i="1"/>
  <c r="B969" i="1"/>
  <c r="J10" i="5"/>
  <c r="J9" i="5"/>
  <c r="F2" i="5"/>
  <c r="I2" i="1"/>
  <c r="M8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5" i="5"/>
  <c r="J14" i="5"/>
  <c r="J8" i="5"/>
  <c r="J7" i="5"/>
  <c r="J6" i="5"/>
  <c r="G26" i="5"/>
  <c r="G25" i="5"/>
  <c r="G24" i="5"/>
  <c r="G23" i="5"/>
  <c r="G22" i="5"/>
  <c r="G21" i="5"/>
  <c r="G20" i="5"/>
  <c r="G16" i="5"/>
  <c r="G15" i="5"/>
  <c r="G14" i="5"/>
  <c r="G13" i="5"/>
  <c r="G12" i="5"/>
  <c r="G8" i="5"/>
  <c r="G7" i="5"/>
  <c r="G6" i="5"/>
  <c r="B946" i="1"/>
  <c r="K2" i="2"/>
  <c r="P2" i="2" s="1"/>
  <c r="K3" i="2"/>
  <c r="G27" i="1" s="1"/>
  <c r="K4" i="2"/>
  <c r="G51" i="1" s="1"/>
  <c r="K5" i="2"/>
  <c r="G63" i="1" s="1"/>
  <c r="K6" i="2"/>
  <c r="G75" i="1" s="1"/>
  <c r="K7" i="2"/>
  <c r="G236" i="1" s="1"/>
  <c r="K8" i="2"/>
  <c r="G87" i="1" s="1"/>
  <c r="K9" i="2"/>
  <c r="G116" i="1" s="1"/>
  <c r="K10" i="2"/>
  <c r="G171" i="1" s="1"/>
  <c r="K11" i="2"/>
  <c r="G183" i="1" s="1"/>
  <c r="K13" i="2"/>
  <c r="G272" i="1" s="1"/>
  <c r="K14" i="2"/>
  <c r="G411" i="1" s="1"/>
  <c r="K15" i="2"/>
  <c r="G308" i="1" s="1"/>
  <c r="K16" i="2"/>
  <c r="G327" i="1" s="1"/>
  <c r="K17" i="2"/>
  <c r="G315" i="1" s="1"/>
  <c r="K18" i="2"/>
  <c r="G447" i="1" s="1"/>
  <c r="K19" i="2"/>
  <c r="G507" i="1" s="1"/>
  <c r="K20" i="2"/>
  <c r="G452" i="1" s="1"/>
  <c r="K21" i="2"/>
  <c r="G519" i="1" s="1"/>
  <c r="K22" i="2"/>
  <c r="G536" i="1" s="1"/>
  <c r="K23" i="2"/>
  <c r="K24" i="2"/>
  <c r="G627" i="1" s="1"/>
  <c r="K25" i="2"/>
  <c r="G584" i="1" s="1"/>
  <c r="K26" i="2"/>
  <c r="G591" i="1" s="1"/>
  <c r="K27" i="2"/>
  <c r="G644" i="1" s="1"/>
  <c r="K28" i="2"/>
  <c r="G663" i="1" s="1"/>
  <c r="K29" i="2"/>
  <c r="K30" i="2"/>
  <c r="G711" i="1" s="1"/>
  <c r="K31" i="2"/>
  <c r="G735" i="1" s="1"/>
  <c r="K32" i="2"/>
  <c r="G680" i="1" s="1"/>
  <c r="K33" i="2"/>
  <c r="G747" i="1" s="1"/>
  <c r="K34" i="2"/>
  <c r="G788" i="1" s="1"/>
  <c r="K35" i="2"/>
  <c r="G771" i="1" s="1"/>
  <c r="K36" i="2"/>
  <c r="G807" i="1" s="1"/>
  <c r="K37" i="2"/>
  <c r="G824" i="1" s="1"/>
  <c r="K38" i="2"/>
  <c r="G843" i="1" s="1"/>
  <c r="K39" i="2"/>
  <c r="G896" i="1" s="1"/>
  <c r="K40" i="2"/>
  <c r="G867" i="1" s="1"/>
  <c r="K41" i="2"/>
  <c r="G924" i="1" s="1"/>
  <c r="K42" i="2"/>
  <c r="K43" i="2"/>
  <c r="G879" i="1" s="1"/>
  <c r="K44" i="2"/>
  <c r="G937" i="1" s="1"/>
  <c r="K45" i="2"/>
  <c r="G951" i="1" s="1"/>
  <c r="K46" i="2"/>
  <c r="G971" i="1" s="1"/>
  <c r="C53" i="3"/>
  <c r="J53" i="3" s="1"/>
  <c r="B944" i="1"/>
  <c r="B940" i="1"/>
  <c r="B939" i="1"/>
  <c r="B938" i="1"/>
  <c r="B937" i="1"/>
  <c r="B936" i="1"/>
  <c r="D935" i="1"/>
  <c r="C935" i="1"/>
  <c r="D934" i="1"/>
  <c r="C934" i="1"/>
  <c r="D933" i="1"/>
  <c r="C933" i="1"/>
  <c r="D932" i="1"/>
  <c r="C932" i="1"/>
  <c r="D931" i="1"/>
  <c r="C931" i="1"/>
  <c r="D929" i="1"/>
  <c r="C929" i="1"/>
  <c r="D928" i="1"/>
  <c r="C928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D930" i="1" s="1"/>
  <c r="C897" i="1"/>
  <c r="C930" i="1" s="1"/>
  <c r="D896" i="1"/>
  <c r="C896" i="1"/>
  <c r="D895" i="1"/>
  <c r="C895" i="1"/>
  <c r="C894" i="1"/>
  <c r="D894" i="1"/>
  <c r="B935" i="1"/>
  <c r="B933" i="1"/>
  <c r="B932" i="1"/>
  <c r="B928" i="1"/>
  <c r="B926" i="1"/>
  <c r="B925" i="1"/>
  <c r="B924" i="1"/>
  <c r="B923" i="1"/>
  <c r="B921" i="1"/>
  <c r="B919" i="1"/>
  <c r="B918" i="1"/>
  <c r="B917" i="1"/>
  <c r="B915" i="1"/>
  <c r="B931" i="1" s="1"/>
  <c r="B914" i="1"/>
  <c r="B913" i="1"/>
  <c r="B912" i="1"/>
  <c r="B911" i="1"/>
  <c r="B910" i="1"/>
  <c r="B934" i="1" s="1"/>
  <c r="B909" i="1"/>
  <c r="B929" i="1" s="1"/>
  <c r="B908" i="1"/>
  <c r="B907" i="1"/>
  <c r="B922" i="1" s="1"/>
  <c r="B906" i="1"/>
  <c r="B905" i="1"/>
  <c r="B920" i="1" s="1"/>
  <c r="B904" i="1"/>
  <c r="B903" i="1"/>
  <c r="B902" i="1"/>
  <c r="B901" i="1"/>
  <c r="B900" i="1"/>
  <c r="B899" i="1"/>
  <c r="B898" i="1"/>
  <c r="B897" i="1"/>
  <c r="B930" i="1" s="1"/>
  <c r="B896" i="1"/>
  <c r="B895" i="1"/>
  <c r="B894" i="1"/>
  <c r="C52" i="3"/>
  <c r="J52" i="3" s="1"/>
  <c r="D27" i="5"/>
  <c r="D13" i="5"/>
  <c r="D14" i="5"/>
  <c r="D15" i="5"/>
  <c r="D16" i="5"/>
  <c r="D17" i="5"/>
  <c r="D49" i="5"/>
  <c r="D50" i="5"/>
  <c r="C51" i="3"/>
  <c r="J51" i="3" s="1"/>
  <c r="K51" i="3" s="1"/>
  <c r="C50" i="3"/>
  <c r="J50" i="3" s="1"/>
  <c r="G1084" i="1" l="1"/>
  <c r="G1097" i="1"/>
  <c r="G1096" i="1"/>
  <c r="G1095" i="1"/>
  <c r="G1093" i="1"/>
  <c r="G1092" i="1"/>
  <c r="G1091" i="1"/>
  <c r="M7" i="5"/>
  <c r="G1089" i="1"/>
  <c r="G1088" i="1"/>
  <c r="G1087" i="1"/>
  <c r="G1086" i="1"/>
  <c r="G1073" i="1"/>
  <c r="G1066" i="1"/>
  <c r="G1075" i="1"/>
  <c r="G1064" i="1"/>
  <c r="K61" i="3"/>
  <c r="G1060" i="1"/>
  <c r="G1079" i="1"/>
  <c r="G1059" i="1"/>
  <c r="G1081" i="1"/>
  <c r="G1058" i="1"/>
  <c r="G1082" i="1"/>
  <c r="K55" i="3"/>
  <c r="G1007" i="1"/>
  <c r="G1057" i="1"/>
  <c r="G1083" i="1"/>
  <c r="G1008" i="1"/>
  <c r="G1056" i="1"/>
  <c r="G1009" i="1"/>
  <c r="G1055" i="1"/>
  <c r="G1054" i="1"/>
  <c r="G1069" i="1"/>
  <c r="G1053" i="1"/>
  <c r="G1070" i="1"/>
  <c r="G1068" i="1"/>
  <c r="G1052" i="1"/>
  <c r="G1071" i="1"/>
  <c r="K60" i="3"/>
  <c r="G1067" i="1"/>
  <c r="G1072" i="1"/>
  <c r="G1065" i="1"/>
  <c r="G1074" i="1"/>
  <c r="G1063" i="1"/>
  <c r="G1076" i="1"/>
  <c r="G1062" i="1"/>
  <c r="G1077" i="1"/>
  <c r="G1042" i="1"/>
  <c r="G1078" i="1"/>
  <c r="K53" i="3"/>
  <c r="G1022" i="1"/>
  <c r="G1045" i="1"/>
  <c r="K59" i="3"/>
  <c r="G1033" i="1"/>
  <c r="G1021" i="1"/>
  <c r="G1044" i="1"/>
  <c r="G1032" i="1"/>
  <c r="G1020" i="1"/>
  <c r="G1043" i="1"/>
  <c r="G1031" i="1"/>
  <c r="G1019" i="1"/>
  <c r="G1030" i="1"/>
  <c r="G1018" i="1"/>
  <c r="G1041" i="1"/>
  <c r="G1029" i="1"/>
  <c r="G1017" i="1"/>
  <c r="G1040" i="1"/>
  <c r="G1028" i="1"/>
  <c r="G1051" i="1"/>
  <c r="G1039" i="1"/>
  <c r="G1027" i="1"/>
  <c r="G1050" i="1"/>
  <c r="G1038" i="1"/>
  <c r="G1026" i="1"/>
  <c r="G1049" i="1"/>
  <c r="G1037" i="1"/>
  <c r="G1025" i="1"/>
  <c r="G1048" i="1"/>
  <c r="G1036" i="1"/>
  <c r="G1024" i="1"/>
  <c r="G1047" i="1"/>
  <c r="G1035" i="1"/>
  <c r="G1046" i="1"/>
  <c r="K54" i="3"/>
  <c r="K58" i="3"/>
  <c r="G1014" i="1"/>
  <c r="G998" i="1"/>
  <c r="K57" i="3"/>
  <c r="G1005" i="1"/>
  <c r="G1012" i="1"/>
  <c r="G1013" i="1"/>
  <c r="G1015" i="1"/>
  <c r="G1016" i="1"/>
  <c r="G999" i="1"/>
  <c r="G1006" i="1"/>
  <c r="K56" i="3"/>
  <c r="G1000" i="1"/>
  <c r="K52" i="3"/>
  <c r="G1001" i="1"/>
  <c r="K50" i="3"/>
  <c r="G1002" i="1"/>
  <c r="G1003" i="1"/>
  <c r="G1010" i="1"/>
  <c r="G982" i="1"/>
  <c r="G915" i="1"/>
  <c r="G996" i="1"/>
  <c r="G945" i="1"/>
  <c r="G939" i="1"/>
  <c r="G687" i="1"/>
  <c r="G255" i="1"/>
  <c r="J11" i="5"/>
  <c r="G291" i="1"/>
  <c r="G981" i="1"/>
  <c r="G944" i="1"/>
  <c r="G675" i="1"/>
  <c r="G279" i="1"/>
  <c r="G980" i="1"/>
  <c r="G943" i="1"/>
  <c r="G651" i="1"/>
  <c r="G267" i="1"/>
  <c r="G994" i="1"/>
  <c r="G977" i="1"/>
  <c r="G938" i="1"/>
  <c r="G555" i="1"/>
  <c r="G243" i="1"/>
  <c r="G579" i="1"/>
  <c r="G993" i="1"/>
  <c r="G975" i="1"/>
  <c r="G936" i="1"/>
  <c r="G543" i="1"/>
  <c r="G123" i="1"/>
  <c r="G974" i="1"/>
  <c r="G531" i="1"/>
  <c r="G111" i="1"/>
  <c r="G991" i="1"/>
  <c r="G972" i="1"/>
  <c r="G912" i="1"/>
  <c r="G495" i="1"/>
  <c r="G15" i="1"/>
  <c r="G979" i="1"/>
  <c r="G992" i="1"/>
  <c r="G989" i="1"/>
  <c r="G970" i="1"/>
  <c r="G903" i="1"/>
  <c r="G483" i="1"/>
  <c r="G3" i="1"/>
  <c r="G987" i="1"/>
  <c r="G969" i="1"/>
  <c r="G900" i="1"/>
  <c r="G471" i="1"/>
  <c r="G986" i="1"/>
  <c r="G968" i="1"/>
  <c r="G795" i="1"/>
  <c r="G459" i="1"/>
  <c r="G984" i="1"/>
  <c r="G967" i="1"/>
  <c r="G783" i="1"/>
  <c r="G303" i="1"/>
  <c r="G962" i="1"/>
  <c r="G375" i="1"/>
  <c r="G231" i="1"/>
  <c r="G960" i="1"/>
  <c r="G363" i="1"/>
  <c r="G219" i="1"/>
  <c r="G956" i="1"/>
  <c r="G639" i="1"/>
  <c r="G351" i="1"/>
  <c r="G207" i="1"/>
  <c r="G339" i="1"/>
  <c r="G195" i="1"/>
  <c r="G957" i="1"/>
  <c r="G946" i="1"/>
  <c r="G958" i="1"/>
  <c r="G947" i="1"/>
  <c r="G959" i="1"/>
  <c r="G949" i="1"/>
  <c r="G961" i="1"/>
  <c r="G950" i="1"/>
  <c r="G952" i="1"/>
  <c r="G964" i="1"/>
  <c r="G953" i="1"/>
  <c r="G965" i="1"/>
  <c r="G954" i="1"/>
  <c r="G966" i="1"/>
  <c r="G955" i="1"/>
  <c r="G948" i="1"/>
  <c r="G759" i="1"/>
  <c r="G615" i="1"/>
  <c r="G39" i="1"/>
  <c r="G891" i="1"/>
  <c r="G603" i="1"/>
  <c r="G812" i="1"/>
  <c r="G813" i="1"/>
  <c r="G814" i="1"/>
  <c r="G803" i="1"/>
  <c r="G815" i="1"/>
  <c r="G804" i="1"/>
  <c r="G816" i="1"/>
  <c r="G805" i="1"/>
  <c r="G817" i="1"/>
  <c r="G806" i="1"/>
  <c r="G818" i="1"/>
  <c r="G808" i="1"/>
  <c r="G809" i="1"/>
  <c r="G810" i="1"/>
  <c r="G811" i="1"/>
  <c r="G188" i="1"/>
  <c r="G200" i="1"/>
  <c r="G212" i="1"/>
  <c r="G224" i="1"/>
  <c r="G189" i="1"/>
  <c r="G201" i="1"/>
  <c r="G213" i="1"/>
  <c r="G225" i="1"/>
  <c r="G190" i="1"/>
  <c r="G202" i="1"/>
  <c r="G214" i="1"/>
  <c r="G226" i="1"/>
  <c r="G191" i="1"/>
  <c r="G203" i="1"/>
  <c r="G215" i="1"/>
  <c r="G227" i="1"/>
  <c r="G180" i="1"/>
  <c r="G192" i="1"/>
  <c r="G204" i="1"/>
  <c r="G216" i="1"/>
  <c r="G228" i="1"/>
  <c r="G181" i="1"/>
  <c r="G193" i="1"/>
  <c r="G205" i="1"/>
  <c r="G217" i="1"/>
  <c r="G229" i="1"/>
  <c r="G182" i="1"/>
  <c r="G194" i="1"/>
  <c r="G206" i="1"/>
  <c r="G218" i="1"/>
  <c r="G230" i="1"/>
  <c r="G184" i="1"/>
  <c r="G196" i="1"/>
  <c r="G208" i="1"/>
  <c r="G220" i="1"/>
  <c r="G232" i="1"/>
  <c r="G185" i="1"/>
  <c r="G197" i="1"/>
  <c r="G209" i="1"/>
  <c r="G221" i="1"/>
  <c r="G233" i="1"/>
  <c r="G186" i="1"/>
  <c r="G198" i="1"/>
  <c r="G210" i="1"/>
  <c r="G222" i="1"/>
  <c r="G234" i="1"/>
  <c r="G187" i="1"/>
  <c r="G199" i="1"/>
  <c r="G211" i="1"/>
  <c r="G223" i="1"/>
  <c r="G235" i="1"/>
  <c r="G764" i="1"/>
  <c r="G776" i="1"/>
  <c r="G765" i="1"/>
  <c r="G777" i="1"/>
  <c r="G766" i="1"/>
  <c r="G778" i="1"/>
  <c r="G767" i="1"/>
  <c r="G779" i="1"/>
  <c r="G768" i="1"/>
  <c r="G769" i="1"/>
  <c r="G770" i="1"/>
  <c r="G772" i="1"/>
  <c r="G761" i="1"/>
  <c r="G773" i="1"/>
  <c r="G762" i="1"/>
  <c r="G774" i="1"/>
  <c r="G763" i="1"/>
  <c r="G775" i="1"/>
  <c r="G572" i="1"/>
  <c r="G573" i="1"/>
  <c r="G574" i="1"/>
  <c r="G564" i="1"/>
  <c r="G565" i="1"/>
  <c r="G566" i="1"/>
  <c r="G568" i="1"/>
  <c r="G569" i="1"/>
  <c r="G570" i="1"/>
  <c r="G571" i="1"/>
  <c r="G140" i="1"/>
  <c r="G152" i="1"/>
  <c r="G164" i="1"/>
  <c r="G176" i="1"/>
  <c r="G141" i="1"/>
  <c r="G153" i="1"/>
  <c r="G165" i="1"/>
  <c r="G177" i="1"/>
  <c r="G142" i="1"/>
  <c r="G154" i="1"/>
  <c r="G166" i="1"/>
  <c r="G178" i="1"/>
  <c r="G143" i="1"/>
  <c r="G155" i="1"/>
  <c r="G167" i="1"/>
  <c r="G179" i="1"/>
  <c r="G144" i="1"/>
  <c r="G156" i="1"/>
  <c r="G168" i="1"/>
  <c r="G145" i="1"/>
  <c r="G157" i="1"/>
  <c r="G169" i="1"/>
  <c r="G146" i="1"/>
  <c r="G158" i="1"/>
  <c r="G170" i="1"/>
  <c r="G136" i="1"/>
  <c r="G148" i="1"/>
  <c r="G160" i="1"/>
  <c r="G172" i="1"/>
  <c r="G137" i="1"/>
  <c r="G149" i="1"/>
  <c r="G161" i="1"/>
  <c r="G173" i="1"/>
  <c r="G138" i="1"/>
  <c r="G150" i="1"/>
  <c r="G162" i="1"/>
  <c r="G174" i="1"/>
  <c r="G139" i="1"/>
  <c r="G151" i="1"/>
  <c r="G163" i="1"/>
  <c r="G175" i="1"/>
  <c r="G92" i="1"/>
  <c r="G104" i="1"/>
  <c r="G93" i="1"/>
  <c r="G105" i="1"/>
  <c r="G94" i="1"/>
  <c r="G106" i="1"/>
  <c r="G95" i="1"/>
  <c r="G107" i="1"/>
  <c r="G96" i="1"/>
  <c r="G97" i="1"/>
  <c r="G86" i="1"/>
  <c r="G98" i="1"/>
  <c r="G88" i="1"/>
  <c r="G100" i="1"/>
  <c r="G89" i="1"/>
  <c r="G101" i="1"/>
  <c r="G90" i="1"/>
  <c r="G102" i="1"/>
  <c r="G91" i="1"/>
  <c r="G103" i="1"/>
  <c r="G159" i="1"/>
  <c r="G752" i="1"/>
  <c r="G753" i="1"/>
  <c r="G754" i="1"/>
  <c r="G755" i="1"/>
  <c r="G756" i="1"/>
  <c r="G757" i="1"/>
  <c r="G758" i="1"/>
  <c r="G748" i="1"/>
  <c r="G760" i="1"/>
  <c r="G749" i="1"/>
  <c r="G750" i="1"/>
  <c r="G751" i="1"/>
  <c r="G512" i="1"/>
  <c r="G513" i="1"/>
  <c r="G514" i="1"/>
  <c r="G515" i="1"/>
  <c r="G516" i="1"/>
  <c r="G517" i="1"/>
  <c r="G508" i="1"/>
  <c r="G509" i="1"/>
  <c r="G510" i="1"/>
  <c r="G511" i="1"/>
  <c r="G874" i="1"/>
  <c r="G875" i="1"/>
  <c r="G876" i="1"/>
  <c r="G877" i="1"/>
  <c r="G428" i="1"/>
  <c r="G440" i="1"/>
  <c r="G429" i="1"/>
  <c r="G441" i="1"/>
  <c r="G430" i="1"/>
  <c r="G442" i="1"/>
  <c r="G431" i="1"/>
  <c r="G443" i="1"/>
  <c r="G432" i="1"/>
  <c r="G444" i="1"/>
  <c r="G433" i="1"/>
  <c r="G445" i="1"/>
  <c r="G434" i="1"/>
  <c r="G446" i="1"/>
  <c r="G436" i="1"/>
  <c r="G448" i="1"/>
  <c r="G437" i="1"/>
  <c r="G449" i="1"/>
  <c r="G426" i="1"/>
  <c r="G438" i="1"/>
  <c r="G450" i="1"/>
  <c r="G427" i="1"/>
  <c r="G439" i="1"/>
  <c r="G451" i="1"/>
  <c r="G68" i="1"/>
  <c r="G69" i="1"/>
  <c r="G70" i="1"/>
  <c r="G71" i="1"/>
  <c r="G60" i="1"/>
  <c r="G72" i="1"/>
  <c r="G61" i="1"/>
  <c r="G62" i="1"/>
  <c r="G64" i="1"/>
  <c r="G65" i="1"/>
  <c r="G66" i="1"/>
  <c r="G67" i="1"/>
  <c r="G920" i="1"/>
  <c r="G932" i="1"/>
  <c r="G921" i="1"/>
  <c r="G933" i="1"/>
  <c r="G922" i="1"/>
  <c r="G934" i="1"/>
  <c r="G923" i="1"/>
  <c r="G935" i="1"/>
  <c r="G925" i="1"/>
  <c r="G926" i="1"/>
  <c r="G916" i="1"/>
  <c r="G928" i="1"/>
  <c r="G917" i="1"/>
  <c r="G929" i="1"/>
  <c r="G918" i="1"/>
  <c r="G930" i="1"/>
  <c r="G919" i="1"/>
  <c r="G931" i="1"/>
  <c r="G692" i="1"/>
  <c r="G693" i="1"/>
  <c r="G694" i="1"/>
  <c r="G695" i="1"/>
  <c r="G696" i="1"/>
  <c r="G697" i="1"/>
  <c r="G698" i="1"/>
  <c r="G688" i="1"/>
  <c r="G700" i="1"/>
  <c r="G689" i="1"/>
  <c r="G701" i="1"/>
  <c r="G690" i="1"/>
  <c r="G691" i="1"/>
  <c r="G320" i="1"/>
  <c r="G321" i="1"/>
  <c r="G310" i="1"/>
  <c r="G311" i="1"/>
  <c r="G312" i="1"/>
  <c r="G313" i="1"/>
  <c r="G314" i="1"/>
  <c r="G316" i="1"/>
  <c r="G317" i="1"/>
  <c r="G318" i="1"/>
  <c r="G319" i="1"/>
  <c r="G44" i="1"/>
  <c r="G56" i="1"/>
  <c r="G45" i="1"/>
  <c r="G57" i="1"/>
  <c r="G46" i="1"/>
  <c r="G58" i="1"/>
  <c r="G47" i="1"/>
  <c r="G59" i="1"/>
  <c r="G48" i="1"/>
  <c r="G49" i="1"/>
  <c r="G50" i="1"/>
  <c r="G52" i="1"/>
  <c r="G41" i="1"/>
  <c r="G53" i="1"/>
  <c r="G42" i="1"/>
  <c r="G54" i="1"/>
  <c r="G43" i="1"/>
  <c r="G55" i="1"/>
  <c r="G723" i="1"/>
  <c r="G435" i="1"/>
  <c r="G147" i="1"/>
  <c r="G728" i="1"/>
  <c r="G740" i="1"/>
  <c r="G729" i="1"/>
  <c r="G741" i="1"/>
  <c r="G730" i="1"/>
  <c r="G742" i="1"/>
  <c r="G731" i="1"/>
  <c r="G743" i="1"/>
  <c r="G732" i="1"/>
  <c r="G744" i="1"/>
  <c r="G733" i="1"/>
  <c r="G745" i="1"/>
  <c r="G734" i="1"/>
  <c r="G746" i="1"/>
  <c r="G736" i="1"/>
  <c r="G725" i="1"/>
  <c r="G737" i="1"/>
  <c r="G726" i="1"/>
  <c r="G738" i="1"/>
  <c r="G727" i="1"/>
  <c r="G739" i="1"/>
  <c r="G855" i="1"/>
  <c r="G567" i="1"/>
  <c r="G423" i="1"/>
  <c r="G135" i="1"/>
  <c r="G620" i="1"/>
  <c r="G632" i="1"/>
  <c r="G621" i="1"/>
  <c r="G633" i="1"/>
  <c r="G622" i="1"/>
  <c r="G634" i="1"/>
  <c r="G623" i="1"/>
  <c r="G635" i="1"/>
  <c r="G624" i="1"/>
  <c r="G636" i="1"/>
  <c r="G625" i="1"/>
  <c r="G637" i="1"/>
  <c r="G626" i="1"/>
  <c r="G638" i="1"/>
  <c r="G628" i="1"/>
  <c r="G640" i="1"/>
  <c r="G629" i="1"/>
  <c r="G641" i="1"/>
  <c r="G630" i="1"/>
  <c r="G642" i="1"/>
  <c r="G631" i="1"/>
  <c r="G643" i="1"/>
  <c r="G524" i="1"/>
  <c r="G525" i="1"/>
  <c r="G526" i="1"/>
  <c r="G527" i="1"/>
  <c r="G528" i="1"/>
  <c r="G518" i="1"/>
  <c r="G520" i="1"/>
  <c r="G521" i="1"/>
  <c r="G522" i="1"/>
  <c r="G523" i="1"/>
  <c r="G704" i="1"/>
  <c r="G716" i="1"/>
  <c r="G705" i="1"/>
  <c r="G717" i="1"/>
  <c r="G706" i="1"/>
  <c r="G718" i="1"/>
  <c r="G707" i="1"/>
  <c r="G719" i="1"/>
  <c r="G708" i="1"/>
  <c r="G720" i="1"/>
  <c r="G709" i="1"/>
  <c r="G721" i="1"/>
  <c r="G710" i="1"/>
  <c r="G722" i="1"/>
  <c r="G712" i="1"/>
  <c r="G724" i="1"/>
  <c r="G713" i="1"/>
  <c r="G702" i="1"/>
  <c r="G714" i="1"/>
  <c r="G703" i="1"/>
  <c r="G715" i="1"/>
  <c r="G699" i="1"/>
  <c r="G884" i="1"/>
  <c r="G885" i="1"/>
  <c r="G886" i="1"/>
  <c r="G887" i="1"/>
  <c r="G888" i="1"/>
  <c r="G889" i="1"/>
  <c r="G878" i="1"/>
  <c r="G890" i="1"/>
  <c r="G880" i="1"/>
  <c r="G892" i="1"/>
  <c r="G881" i="1"/>
  <c r="G893" i="1"/>
  <c r="G882" i="1"/>
  <c r="G883" i="1"/>
  <c r="G80" i="1"/>
  <c r="G81" i="1"/>
  <c r="G82" i="1"/>
  <c r="G83" i="1"/>
  <c r="G84" i="1"/>
  <c r="G73" i="1"/>
  <c r="G85" i="1"/>
  <c r="G74" i="1"/>
  <c r="G76" i="1"/>
  <c r="G77" i="1"/>
  <c r="G78" i="1"/>
  <c r="G79" i="1"/>
  <c r="G860" i="1"/>
  <c r="G872" i="1"/>
  <c r="G861" i="1"/>
  <c r="G873" i="1"/>
  <c r="G862" i="1"/>
  <c r="G863" i="1"/>
  <c r="G864" i="1"/>
  <c r="G865" i="1"/>
  <c r="G866" i="1"/>
  <c r="G856" i="1"/>
  <c r="G868" i="1"/>
  <c r="G857" i="1"/>
  <c r="G869" i="1"/>
  <c r="G858" i="1"/>
  <c r="G870" i="1"/>
  <c r="G859" i="1"/>
  <c r="G871" i="1"/>
  <c r="G668" i="1"/>
  <c r="G669" i="1"/>
  <c r="G670" i="1"/>
  <c r="G659" i="1"/>
  <c r="G671" i="1"/>
  <c r="G660" i="1"/>
  <c r="G672" i="1"/>
  <c r="G661" i="1"/>
  <c r="G673" i="1"/>
  <c r="G662" i="1"/>
  <c r="G674" i="1"/>
  <c r="G664" i="1"/>
  <c r="G665" i="1"/>
  <c r="G666" i="1"/>
  <c r="G667" i="1"/>
  <c r="G332" i="1"/>
  <c r="G344" i="1"/>
  <c r="G356" i="1"/>
  <c r="G368" i="1"/>
  <c r="G333" i="1"/>
  <c r="G345" i="1"/>
  <c r="G357" i="1"/>
  <c r="G369" i="1"/>
  <c r="G322" i="1"/>
  <c r="G334" i="1"/>
  <c r="G346" i="1"/>
  <c r="G358" i="1"/>
  <c r="G370" i="1"/>
  <c r="G323" i="1"/>
  <c r="G335" i="1"/>
  <c r="G347" i="1"/>
  <c r="G359" i="1"/>
  <c r="G371" i="1"/>
  <c r="G324" i="1"/>
  <c r="G336" i="1"/>
  <c r="G348" i="1"/>
  <c r="G360" i="1"/>
  <c r="G372" i="1"/>
  <c r="G325" i="1"/>
  <c r="G337" i="1"/>
  <c r="G349" i="1"/>
  <c r="G361" i="1"/>
  <c r="G373" i="1"/>
  <c r="G326" i="1"/>
  <c r="G338" i="1"/>
  <c r="G350" i="1"/>
  <c r="G362" i="1"/>
  <c r="G374" i="1"/>
  <c r="G328" i="1"/>
  <c r="G340" i="1"/>
  <c r="G352" i="1"/>
  <c r="G364" i="1"/>
  <c r="G376" i="1"/>
  <c r="G329" i="1"/>
  <c r="G341" i="1"/>
  <c r="G353" i="1"/>
  <c r="G365" i="1"/>
  <c r="G330" i="1"/>
  <c r="G342" i="1"/>
  <c r="G354" i="1"/>
  <c r="G366" i="1"/>
  <c r="G331" i="1"/>
  <c r="G343" i="1"/>
  <c r="G355" i="1"/>
  <c r="G367" i="1"/>
  <c r="G20" i="1"/>
  <c r="G32" i="1"/>
  <c r="G21" i="1"/>
  <c r="G33" i="1"/>
  <c r="G22" i="1"/>
  <c r="G34" i="1"/>
  <c r="G23" i="1"/>
  <c r="G35" i="1"/>
  <c r="G24" i="1"/>
  <c r="G36" i="1"/>
  <c r="G25" i="1"/>
  <c r="G37" i="1"/>
  <c r="G26" i="1"/>
  <c r="G38" i="1"/>
  <c r="G28" i="1"/>
  <c r="G40" i="1"/>
  <c r="G29" i="1"/>
  <c r="G30" i="1"/>
  <c r="G19" i="1"/>
  <c r="G31" i="1"/>
  <c r="G836" i="1"/>
  <c r="G848" i="1"/>
  <c r="G837" i="1"/>
  <c r="G849" i="1"/>
  <c r="G838" i="1"/>
  <c r="G850" i="1"/>
  <c r="G839" i="1"/>
  <c r="G851" i="1"/>
  <c r="G840" i="1"/>
  <c r="G852" i="1"/>
  <c r="G841" i="1"/>
  <c r="G853" i="1"/>
  <c r="G842" i="1"/>
  <c r="G854" i="1"/>
  <c r="G832" i="1"/>
  <c r="G844" i="1"/>
  <c r="G833" i="1"/>
  <c r="G845" i="1"/>
  <c r="G834" i="1"/>
  <c r="G846" i="1"/>
  <c r="G835" i="1"/>
  <c r="G847" i="1"/>
  <c r="G596" i="1"/>
  <c r="G608" i="1"/>
  <c r="G597" i="1"/>
  <c r="G609" i="1"/>
  <c r="G586" i="1"/>
  <c r="G598" i="1"/>
  <c r="G610" i="1"/>
  <c r="G587" i="1"/>
  <c r="G599" i="1"/>
  <c r="G611" i="1"/>
  <c r="G588" i="1"/>
  <c r="G600" i="1"/>
  <c r="G612" i="1"/>
  <c r="G589" i="1"/>
  <c r="G601" i="1"/>
  <c r="G613" i="1"/>
  <c r="G590" i="1"/>
  <c r="G602" i="1"/>
  <c r="G614" i="1"/>
  <c r="G592" i="1"/>
  <c r="G604" i="1"/>
  <c r="G616" i="1"/>
  <c r="G593" i="1"/>
  <c r="G605" i="1"/>
  <c r="G617" i="1"/>
  <c r="G594" i="1"/>
  <c r="G606" i="1"/>
  <c r="G618" i="1"/>
  <c r="G595" i="1"/>
  <c r="G607" i="1"/>
  <c r="G619" i="1"/>
  <c r="G380" i="1"/>
  <c r="G392" i="1"/>
  <c r="G404" i="1"/>
  <c r="G416" i="1"/>
  <c r="G381" i="1"/>
  <c r="G393" i="1"/>
  <c r="G405" i="1"/>
  <c r="G417" i="1"/>
  <c r="G382" i="1"/>
  <c r="G394" i="1"/>
  <c r="G406" i="1"/>
  <c r="G418" i="1"/>
  <c r="G383" i="1"/>
  <c r="G395" i="1"/>
  <c r="G407" i="1"/>
  <c r="G419" i="1"/>
  <c r="G384" i="1"/>
  <c r="G396" i="1"/>
  <c r="G408" i="1"/>
  <c r="G420" i="1"/>
  <c r="G385" i="1"/>
  <c r="G397" i="1"/>
  <c r="G409" i="1"/>
  <c r="G421" i="1"/>
  <c r="G386" i="1"/>
  <c r="G398" i="1"/>
  <c r="G410" i="1"/>
  <c r="G422" i="1"/>
  <c r="G388" i="1"/>
  <c r="G400" i="1"/>
  <c r="G412" i="1"/>
  <c r="G424" i="1"/>
  <c r="G377" i="1"/>
  <c r="G389" i="1"/>
  <c r="G401" i="1"/>
  <c r="G413" i="1"/>
  <c r="G425" i="1"/>
  <c r="G378" i="1"/>
  <c r="G390" i="1"/>
  <c r="G402" i="1"/>
  <c r="G414" i="1"/>
  <c r="G379" i="1"/>
  <c r="G391" i="1"/>
  <c r="G403" i="1"/>
  <c r="G415" i="1"/>
  <c r="G831" i="1"/>
  <c r="G399" i="1"/>
  <c r="G963" i="1"/>
  <c r="G927" i="1"/>
  <c r="G819" i="1"/>
  <c r="G387" i="1"/>
  <c r="G99" i="1"/>
  <c r="G907" i="1"/>
  <c r="G895" i="1"/>
  <c r="G823" i="1"/>
  <c r="G799" i="1"/>
  <c r="G787" i="1"/>
  <c r="G679" i="1"/>
  <c r="G655" i="1"/>
  <c r="G583" i="1"/>
  <c r="G559" i="1"/>
  <c r="G547" i="1"/>
  <c r="G535" i="1"/>
  <c r="G499" i="1"/>
  <c r="G487" i="1"/>
  <c r="G475" i="1"/>
  <c r="G463" i="1"/>
  <c r="G307" i="1"/>
  <c r="G295" i="1"/>
  <c r="G283" i="1"/>
  <c r="G271" i="1"/>
  <c r="G259" i="1"/>
  <c r="G247" i="1"/>
  <c r="G127" i="1"/>
  <c r="G115" i="1"/>
  <c r="G7" i="1"/>
  <c r="G990" i="1"/>
  <c r="G978" i="1"/>
  <c r="G942" i="1"/>
  <c r="G906" i="1"/>
  <c r="G894" i="1"/>
  <c r="G822" i="1"/>
  <c r="G798" i="1"/>
  <c r="G786" i="1"/>
  <c r="G678" i="1"/>
  <c r="G654" i="1"/>
  <c r="G582" i="1"/>
  <c r="G558" i="1"/>
  <c r="G546" i="1"/>
  <c r="G534" i="1"/>
  <c r="G498" i="1"/>
  <c r="G486" i="1"/>
  <c r="G474" i="1"/>
  <c r="G462" i="1"/>
  <c r="G306" i="1"/>
  <c r="G294" i="1"/>
  <c r="G282" i="1"/>
  <c r="G270" i="1"/>
  <c r="G258" i="1"/>
  <c r="G246" i="1"/>
  <c r="G126" i="1"/>
  <c r="G114" i="1"/>
  <c r="G18" i="1"/>
  <c r="G6" i="1"/>
  <c r="G941" i="1"/>
  <c r="G905" i="1"/>
  <c r="G821" i="1"/>
  <c r="G797" i="1"/>
  <c r="G785" i="1"/>
  <c r="G677" i="1"/>
  <c r="G653" i="1"/>
  <c r="G581" i="1"/>
  <c r="G557" i="1"/>
  <c r="G545" i="1"/>
  <c r="G533" i="1"/>
  <c r="G497" i="1"/>
  <c r="G485" i="1"/>
  <c r="G473" i="1"/>
  <c r="G461" i="1"/>
  <c r="G305" i="1"/>
  <c r="G293" i="1"/>
  <c r="G281" i="1"/>
  <c r="G269" i="1"/>
  <c r="G257" i="1"/>
  <c r="G245" i="1"/>
  <c r="G125" i="1"/>
  <c r="G113" i="1"/>
  <c r="G17" i="1"/>
  <c r="G5" i="1"/>
  <c r="G988" i="1"/>
  <c r="G976" i="1"/>
  <c r="G940" i="1"/>
  <c r="G904" i="1"/>
  <c r="G820" i="1"/>
  <c r="G796" i="1"/>
  <c r="G784" i="1"/>
  <c r="G676" i="1"/>
  <c r="G652" i="1"/>
  <c r="G580" i="1"/>
  <c r="G556" i="1"/>
  <c r="G544" i="1"/>
  <c r="G532" i="1"/>
  <c r="G496" i="1"/>
  <c r="G484" i="1"/>
  <c r="G472" i="1"/>
  <c r="G460" i="1"/>
  <c r="G304" i="1"/>
  <c r="G292" i="1"/>
  <c r="G280" i="1"/>
  <c r="G268" i="1"/>
  <c r="G256" i="1"/>
  <c r="G244" i="1"/>
  <c r="G124" i="1"/>
  <c r="G112" i="1"/>
  <c r="G16" i="1"/>
  <c r="G4" i="1"/>
  <c r="G914" i="1"/>
  <c r="G902" i="1"/>
  <c r="G830" i="1"/>
  <c r="G794" i="1"/>
  <c r="G782" i="1"/>
  <c r="G686" i="1"/>
  <c r="G650" i="1"/>
  <c r="G578" i="1"/>
  <c r="G554" i="1"/>
  <c r="G542" i="1"/>
  <c r="G530" i="1"/>
  <c r="G506" i="1"/>
  <c r="G494" i="1"/>
  <c r="G482" i="1"/>
  <c r="G470" i="1"/>
  <c r="G458" i="1"/>
  <c r="G302" i="1"/>
  <c r="G290" i="1"/>
  <c r="G278" i="1"/>
  <c r="G266" i="1"/>
  <c r="G254" i="1"/>
  <c r="G242" i="1"/>
  <c r="G134" i="1"/>
  <c r="G122" i="1"/>
  <c r="G110" i="1"/>
  <c r="G14" i="1"/>
  <c r="G2" i="1"/>
  <c r="B56" i="5" a="1"/>
  <c r="G997" i="1"/>
  <c r="G985" i="1"/>
  <c r="G973" i="1"/>
  <c r="G913" i="1"/>
  <c r="G901" i="1"/>
  <c r="G829" i="1"/>
  <c r="G793" i="1"/>
  <c r="G781" i="1"/>
  <c r="G685" i="1"/>
  <c r="G649" i="1"/>
  <c r="G577" i="1"/>
  <c r="G553" i="1"/>
  <c r="G541" i="1"/>
  <c r="G529" i="1"/>
  <c r="G505" i="1"/>
  <c r="G493" i="1"/>
  <c r="G481" i="1"/>
  <c r="G469" i="1"/>
  <c r="G457" i="1"/>
  <c r="G301" i="1"/>
  <c r="G289" i="1"/>
  <c r="G277" i="1"/>
  <c r="G265" i="1"/>
  <c r="G253" i="1"/>
  <c r="G241" i="1"/>
  <c r="G133" i="1"/>
  <c r="G121" i="1"/>
  <c r="G109" i="1"/>
  <c r="G13" i="1"/>
  <c r="G828" i="1"/>
  <c r="G792" i="1"/>
  <c r="G780" i="1"/>
  <c r="G684" i="1"/>
  <c r="G648" i="1"/>
  <c r="G576" i="1"/>
  <c r="G552" i="1"/>
  <c r="G540" i="1"/>
  <c r="G504" i="1"/>
  <c r="G492" i="1"/>
  <c r="G480" i="1"/>
  <c r="G468" i="1"/>
  <c r="G456" i="1"/>
  <c r="G300" i="1"/>
  <c r="G288" i="1"/>
  <c r="G276" i="1"/>
  <c r="G264" i="1"/>
  <c r="G252" i="1"/>
  <c r="G240" i="1"/>
  <c r="G132" i="1"/>
  <c r="G120" i="1"/>
  <c r="G108" i="1"/>
  <c r="G12" i="1"/>
  <c r="G995" i="1"/>
  <c r="G983" i="1"/>
  <c r="G911" i="1"/>
  <c r="G899" i="1"/>
  <c r="G827" i="1"/>
  <c r="G791" i="1"/>
  <c r="G683" i="1"/>
  <c r="G647" i="1"/>
  <c r="G575" i="1"/>
  <c r="G563" i="1"/>
  <c r="G551" i="1"/>
  <c r="G539" i="1"/>
  <c r="G503" i="1"/>
  <c r="G491" i="1"/>
  <c r="G479" i="1"/>
  <c r="G467" i="1"/>
  <c r="G455" i="1"/>
  <c r="G299" i="1"/>
  <c r="G287" i="1"/>
  <c r="G275" i="1"/>
  <c r="G263" i="1"/>
  <c r="G251" i="1"/>
  <c r="G239" i="1"/>
  <c r="G131" i="1"/>
  <c r="G119" i="1"/>
  <c r="G11" i="1"/>
  <c r="G910" i="1"/>
  <c r="G898" i="1"/>
  <c r="G826" i="1"/>
  <c r="G802" i="1"/>
  <c r="G790" i="1"/>
  <c r="G682" i="1"/>
  <c r="G658" i="1"/>
  <c r="G646" i="1"/>
  <c r="G562" i="1"/>
  <c r="G550" i="1"/>
  <c r="G538" i="1"/>
  <c r="G502" i="1"/>
  <c r="G490" i="1"/>
  <c r="G478" i="1"/>
  <c r="G466" i="1"/>
  <c r="G454" i="1"/>
  <c r="G298" i="1"/>
  <c r="G286" i="1"/>
  <c r="G274" i="1"/>
  <c r="G262" i="1"/>
  <c r="G250" i="1"/>
  <c r="G238" i="1"/>
  <c r="G130" i="1"/>
  <c r="G118" i="1"/>
  <c r="G10" i="1"/>
  <c r="G909" i="1"/>
  <c r="G897" i="1"/>
  <c r="G825" i="1"/>
  <c r="G801" i="1"/>
  <c r="G789" i="1"/>
  <c r="G681" i="1"/>
  <c r="G657" i="1"/>
  <c r="G645" i="1"/>
  <c r="G585" i="1"/>
  <c r="G561" i="1"/>
  <c r="G549" i="1"/>
  <c r="G537" i="1"/>
  <c r="G501" i="1"/>
  <c r="G489" i="1"/>
  <c r="G477" i="1"/>
  <c r="G465" i="1"/>
  <c r="G453" i="1"/>
  <c r="G309" i="1"/>
  <c r="G297" i="1"/>
  <c r="G285" i="1"/>
  <c r="G273" i="1"/>
  <c r="G261" i="1"/>
  <c r="G249" i="1"/>
  <c r="G237" i="1"/>
  <c r="G129" i="1"/>
  <c r="G117" i="1"/>
  <c r="G9" i="1"/>
  <c r="G908" i="1"/>
  <c r="G800" i="1"/>
  <c r="G656" i="1"/>
  <c r="G560" i="1"/>
  <c r="G548" i="1"/>
  <c r="G500" i="1"/>
  <c r="G488" i="1"/>
  <c r="G476" i="1"/>
  <c r="G464" i="1"/>
  <c r="G296" i="1"/>
  <c r="G284" i="1"/>
  <c r="G260" i="1"/>
  <c r="G248" i="1"/>
  <c r="G128" i="1"/>
  <c r="G8" i="1"/>
  <c r="M6" i="5"/>
  <c r="B947" i="1"/>
  <c r="J35" i="5"/>
  <c r="C49" i="3"/>
  <c r="J49" i="3" s="1"/>
  <c r="K49" i="3" s="1"/>
  <c r="D85" i="3"/>
  <c r="D69" i="3"/>
  <c r="D70" i="3"/>
  <c r="D79" i="3"/>
  <c r="D80" i="3"/>
  <c r="D71" i="3"/>
  <c r="D72" i="3"/>
  <c r="D73" i="3"/>
  <c r="D75" i="3"/>
  <c r="D76" i="3"/>
  <c r="D77" i="3"/>
  <c r="D78" i="3"/>
  <c r="D83" i="3"/>
  <c r="C48" i="3"/>
  <c r="J48" i="3" s="1"/>
  <c r="K48" i="3" s="1"/>
  <c r="C47" i="3"/>
  <c r="J47" i="3" s="1"/>
  <c r="K47" i="3" s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4" i="1"/>
  <c r="D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4" i="1"/>
  <c r="C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8" i="1"/>
  <c r="B854" i="1"/>
  <c r="B831" i="1"/>
  <c r="D821" i="1"/>
  <c r="D822" i="1"/>
  <c r="D823" i="1"/>
  <c r="D824" i="1"/>
  <c r="D826" i="1"/>
  <c r="D827" i="1"/>
  <c r="D828" i="1"/>
  <c r="D829" i="1"/>
  <c r="D830" i="1"/>
  <c r="D820" i="1"/>
  <c r="C821" i="1"/>
  <c r="C822" i="1"/>
  <c r="C823" i="1"/>
  <c r="C824" i="1"/>
  <c r="C826" i="1"/>
  <c r="C827" i="1"/>
  <c r="C828" i="1"/>
  <c r="C829" i="1"/>
  <c r="C830" i="1"/>
  <c r="C820" i="1"/>
  <c r="B820" i="1"/>
  <c r="B821" i="1"/>
  <c r="B822" i="1"/>
  <c r="B823" i="1"/>
  <c r="B824" i="1"/>
  <c r="B826" i="1"/>
  <c r="B827" i="1"/>
  <c r="B828" i="1"/>
  <c r="B829" i="1"/>
  <c r="B830" i="1"/>
  <c r="C46" i="3"/>
  <c r="J46" i="3" s="1"/>
  <c r="K46" i="3" s="1"/>
  <c r="C45" i="3"/>
  <c r="J45" i="3" s="1"/>
  <c r="K45" i="3" s="1"/>
  <c r="D819" i="1"/>
  <c r="C819" i="1"/>
  <c r="B819" i="1"/>
  <c r="D817" i="1"/>
  <c r="C817" i="1"/>
  <c r="B817" i="1"/>
  <c r="C816" i="1"/>
  <c r="D815" i="1"/>
  <c r="C815" i="1"/>
  <c r="B815" i="1"/>
  <c r="D813" i="1"/>
  <c r="C813" i="1"/>
  <c r="B813" i="1"/>
  <c r="D812" i="1"/>
  <c r="D825" i="1" s="1"/>
  <c r="C812" i="1"/>
  <c r="C825" i="1" s="1"/>
  <c r="D811" i="1"/>
  <c r="C811" i="1"/>
  <c r="B811" i="1"/>
  <c r="D810" i="1"/>
  <c r="C810" i="1"/>
  <c r="B810" i="1"/>
  <c r="D809" i="1"/>
  <c r="C809" i="1"/>
  <c r="B809" i="1"/>
  <c r="D807" i="1"/>
  <c r="C807" i="1"/>
  <c r="B807" i="1"/>
  <c r="D806" i="1"/>
  <c r="C806" i="1"/>
  <c r="B806" i="1"/>
  <c r="D805" i="1"/>
  <c r="C805" i="1"/>
  <c r="B805" i="1"/>
  <c r="D804" i="1"/>
  <c r="C804" i="1"/>
  <c r="B804" i="1"/>
  <c r="D803" i="1"/>
  <c r="C803" i="1"/>
  <c r="B803" i="1"/>
  <c r="D784" i="1"/>
  <c r="D785" i="1"/>
  <c r="D816" i="1" s="1"/>
  <c r="D786" i="1"/>
  <c r="D787" i="1"/>
  <c r="D789" i="1"/>
  <c r="D790" i="1"/>
  <c r="D791" i="1"/>
  <c r="D792" i="1"/>
  <c r="D793" i="1"/>
  <c r="D794" i="1"/>
  <c r="D796" i="1"/>
  <c r="D797" i="1"/>
  <c r="D798" i="1"/>
  <c r="D799" i="1"/>
  <c r="D800" i="1"/>
  <c r="D801" i="1"/>
  <c r="D802" i="1"/>
  <c r="C784" i="1"/>
  <c r="C785" i="1"/>
  <c r="C786" i="1"/>
  <c r="C787" i="1"/>
  <c r="C789" i="1"/>
  <c r="C790" i="1"/>
  <c r="C791" i="1"/>
  <c r="C792" i="1"/>
  <c r="C793" i="1"/>
  <c r="C794" i="1"/>
  <c r="C796" i="1"/>
  <c r="C797" i="1"/>
  <c r="C798" i="1"/>
  <c r="C799" i="1"/>
  <c r="C800" i="1"/>
  <c r="C801" i="1"/>
  <c r="C802" i="1"/>
  <c r="B797" i="1"/>
  <c r="B798" i="1"/>
  <c r="B799" i="1"/>
  <c r="B800" i="1"/>
  <c r="B801" i="1"/>
  <c r="B802" i="1"/>
  <c r="B784" i="1"/>
  <c r="B785" i="1"/>
  <c r="B816" i="1" s="1"/>
  <c r="B786" i="1"/>
  <c r="B787" i="1"/>
  <c r="B789" i="1"/>
  <c r="B790" i="1"/>
  <c r="B791" i="1"/>
  <c r="B792" i="1"/>
  <c r="B793" i="1"/>
  <c r="B796" i="1"/>
  <c r="D48" i="5"/>
  <c r="D47" i="5"/>
  <c r="D46" i="5"/>
  <c r="D45" i="5"/>
  <c r="D44" i="5"/>
  <c r="D43" i="5"/>
  <c r="D42" i="5"/>
  <c r="D41" i="5"/>
  <c r="D40" i="5"/>
  <c r="D39" i="5"/>
  <c r="D33" i="5"/>
  <c r="D26" i="5"/>
  <c r="D25" i="5"/>
  <c r="D24" i="5"/>
  <c r="D23" i="5"/>
  <c r="C44" i="3"/>
  <c r="J44" i="3" s="1"/>
  <c r="K44" i="3" s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61" i="1"/>
  <c r="B761" i="1"/>
  <c r="B762" i="1"/>
  <c r="B763" i="1"/>
  <c r="B764" i="1"/>
  <c r="B765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C43" i="3"/>
  <c r="J43" i="3" s="1"/>
  <c r="K43" i="3" s="1"/>
  <c r="C42" i="3"/>
  <c r="J42" i="3" s="1"/>
  <c r="K42" i="3" s="1"/>
  <c r="C37" i="3"/>
  <c r="J37" i="3" s="1"/>
  <c r="K37" i="3" s="1"/>
  <c r="C38" i="3"/>
  <c r="J38" i="3" s="1"/>
  <c r="K38" i="3" s="1"/>
  <c r="C39" i="3"/>
  <c r="J39" i="3" s="1"/>
  <c r="K39" i="3" s="1"/>
  <c r="C40" i="3"/>
  <c r="J40" i="3" s="1"/>
  <c r="K40" i="3" s="1"/>
  <c r="C41" i="3"/>
  <c r="J41" i="3" s="1"/>
  <c r="K41" i="3" s="1"/>
  <c r="C35" i="3"/>
  <c r="J35" i="3" s="1"/>
  <c r="K35" i="3" s="1"/>
  <c r="C36" i="3"/>
  <c r="J36" i="3" s="1"/>
  <c r="K36" i="3" s="1"/>
  <c r="D68" i="3"/>
  <c r="C34" i="3"/>
  <c r="J34" i="3" s="1"/>
  <c r="K34" i="3" s="1"/>
  <c r="C33" i="3"/>
  <c r="J33" i="3" s="1"/>
  <c r="K33" i="3" s="1"/>
  <c r="C11" i="3"/>
  <c r="J11" i="3" s="1"/>
  <c r="K11" i="3" s="1"/>
  <c r="C31" i="3"/>
  <c r="J31" i="3" s="1"/>
  <c r="K31" i="3" s="1"/>
  <c r="C32" i="3"/>
  <c r="J32" i="3" s="1"/>
  <c r="K32" i="3" s="1"/>
  <c r="C30" i="3"/>
  <c r="J30" i="3" s="1"/>
  <c r="K30" i="3" s="1"/>
  <c r="D22" i="5"/>
  <c r="C29" i="3"/>
  <c r="J29" i="3" s="1"/>
  <c r="K29" i="3" s="1"/>
  <c r="D38" i="5"/>
  <c r="B1055" i="1" l="1"/>
  <c r="C916" i="1"/>
  <c r="C1055" i="1" s="1"/>
  <c r="D916" i="1"/>
  <c r="D1055" i="1" s="1"/>
  <c r="D86" i="3"/>
  <c r="E74" i="3" s="1"/>
  <c r="C86" i="5"/>
  <c r="C71" i="5"/>
  <c r="C69" i="5"/>
  <c r="A91" i="5"/>
  <c r="A86" i="5"/>
  <c r="A66" i="5"/>
  <c r="A75" i="5"/>
  <c r="A82" i="5"/>
  <c r="A60" i="5"/>
  <c r="B56" i="5"/>
  <c r="C56" i="5" s="1"/>
  <c r="C61" i="5"/>
  <c r="C68" i="5"/>
  <c r="C96" i="5"/>
  <c r="A62" i="5"/>
  <c r="A67" i="5"/>
  <c r="A71" i="5"/>
  <c r="C76" i="5"/>
  <c r="C77" i="5"/>
  <c r="C95" i="5"/>
  <c r="C81" i="5"/>
  <c r="A78" i="5"/>
  <c r="A83" i="5"/>
  <c r="A87" i="5"/>
  <c r="C60" i="5"/>
  <c r="C62" i="5"/>
  <c r="C94" i="5"/>
  <c r="C97" i="5"/>
  <c r="C67" i="5"/>
  <c r="A63" i="5"/>
  <c r="A84" i="5"/>
  <c r="A72" i="5"/>
  <c r="C75" i="5"/>
  <c r="C78" i="5"/>
  <c r="C93" i="5"/>
  <c r="C82" i="5"/>
  <c r="A79" i="5"/>
  <c r="A76" i="5"/>
  <c r="A88" i="5"/>
  <c r="C59" i="5"/>
  <c r="C63" i="5"/>
  <c r="C92" i="5"/>
  <c r="C98" i="5"/>
  <c r="A61" i="5"/>
  <c r="A68" i="5"/>
  <c r="A89" i="5"/>
  <c r="C72" i="5"/>
  <c r="C79" i="5"/>
  <c r="C91" i="5"/>
  <c r="C83" i="5"/>
  <c r="A64" i="5"/>
  <c r="A69" i="5"/>
  <c r="A58" i="5"/>
  <c r="C74" i="5"/>
  <c r="C64" i="5"/>
  <c r="C90" i="5"/>
  <c r="C99" i="5"/>
  <c r="A80" i="5"/>
  <c r="A85" i="5"/>
  <c r="A74" i="5"/>
  <c r="C58" i="5"/>
  <c r="C80" i="5"/>
  <c r="C89" i="5"/>
  <c r="C84" i="5"/>
  <c r="A81" i="5"/>
  <c r="A70" i="5"/>
  <c r="C70" i="5"/>
  <c r="C87" i="5"/>
  <c r="A77" i="5"/>
  <c r="A57" i="5"/>
  <c r="A90" i="5"/>
  <c r="C73" i="5"/>
  <c r="C65" i="5"/>
  <c r="C88" i="5"/>
  <c r="C100" i="5"/>
  <c r="A65" i="5"/>
  <c r="A73" i="5"/>
  <c r="A59" i="5"/>
  <c r="C57" i="5"/>
  <c r="C66" i="5"/>
  <c r="C85" i="5"/>
  <c r="B850" i="1"/>
  <c r="B849" i="1"/>
  <c r="B852" i="1"/>
  <c r="B851" i="1"/>
  <c r="B847" i="1"/>
  <c r="C28" i="3"/>
  <c r="J28" i="3" s="1"/>
  <c r="K28" i="3" s="1"/>
  <c r="C9" i="4"/>
  <c r="C24" i="3"/>
  <c r="J24" i="3" s="1"/>
  <c r="K24" i="3" s="1"/>
  <c r="C25" i="3"/>
  <c r="J25" i="3" s="1"/>
  <c r="K25" i="3" s="1"/>
  <c r="C26" i="3"/>
  <c r="J26" i="3" s="1"/>
  <c r="K26" i="3" s="1"/>
  <c r="C27" i="3"/>
  <c r="J27" i="3" s="1"/>
  <c r="K27" i="3" s="1"/>
  <c r="C3" i="3"/>
  <c r="J3" i="3" s="1"/>
  <c r="K3" i="3" s="1"/>
  <c r="C4" i="3"/>
  <c r="J4" i="3" s="1"/>
  <c r="K4" i="3" s="1"/>
  <c r="C5" i="3"/>
  <c r="J5" i="3" s="1"/>
  <c r="K5" i="3" s="1"/>
  <c r="C6" i="3"/>
  <c r="J6" i="3" s="1"/>
  <c r="K6" i="3" s="1"/>
  <c r="C7" i="3"/>
  <c r="J7" i="3" s="1"/>
  <c r="K7" i="3" s="1"/>
  <c r="C8" i="3"/>
  <c r="J8" i="3" s="1"/>
  <c r="K8" i="3" s="1"/>
  <c r="C9" i="3"/>
  <c r="J9" i="3" s="1"/>
  <c r="K9" i="3" s="1"/>
  <c r="C10" i="3"/>
  <c r="J10" i="3" s="1"/>
  <c r="K10" i="3" s="1"/>
  <c r="C12" i="3"/>
  <c r="J12" i="3" s="1"/>
  <c r="K12" i="3" s="1"/>
  <c r="C13" i="3"/>
  <c r="J13" i="3" s="1"/>
  <c r="K13" i="3" s="1"/>
  <c r="C14" i="3"/>
  <c r="J14" i="3" s="1"/>
  <c r="K14" i="3" s="1"/>
  <c r="C15" i="3"/>
  <c r="J15" i="3" s="1"/>
  <c r="K15" i="3" s="1"/>
  <c r="C16" i="3"/>
  <c r="J16" i="3" s="1"/>
  <c r="K16" i="3" s="1"/>
  <c r="C17" i="3"/>
  <c r="J17" i="3" s="1"/>
  <c r="K17" i="3" s="1"/>
  <c r="C18" i="3"/>
  <c r="J18" i="3" s="1"/>
  <c r="K18" i="3" s="1"/>
  <c r="C19" i="3"/>
  <c r="J19" i="3" s="1"/>
  <c r="K19" i="3" s="1"/>
  <c r="C20" i="3"/>
  <c r="J20" i="3" s="1"/>
  <c r="K20" i="3" s="1"/>
  <c r="C21" i="3"/>
  <c r="J21" i="3" s="1"/>
  <c r="K21" i="3" s="1"/>
  <c r="C22" i="3"/>
  <c r="J22" i="3" s="1"/>
  <c r="K22" i="3" s="1"/>
  <c r="C23" i="3"/>
  <c r="J23" i="3" s="1"/>
  <c r="K23" i="3" s="1"/>
  <c r="C2" i="3"/>
  <c r="D37" i="5"/>
  <c r="D21" i="5"/>
  <c r="D36" i="5"/>
  <c r="M23" i="5" l="1"/>
  <c r="M18" i="5"/>
  <c r="M13" i="5"/>
  <c r="M22" i="5"/>
  <c r="M12" i="5"/>
  <c r="M14" i="5"/>
  <c r="M19" i="5"/>
  <c r="M20" i="5"/>
  <c r="M21" i="5"/>
  <c r="E81" i="3"/>
  <c r="E82" i="3"/>
  <c r="E76" i="3"/>
  <c r="E84" i="3"/>
  <c r="E83" i="3"/>
  <c r="E69" i="3"/>
  <c r="E68" i="3"/>
  <c r="E70" i="3"/>
  <c r="E79" i="3"/>
  <c r="E80" i="3"/>
  <c r="E71" i="3"/>
  <c r="E72" i="3"/>
  <c r="E77" i="3"/>
  <c r="E73" i="3"/>
  <c r="E85" i="3"/>
  <c r="E75" i="3"/>
  <c r="E78" i="3"/>
  <c r="A56" i="5"/>
  <c r="C105" i="5"/>
  <c r="J2" i="3"/>
  <c r="K2" i="3" s="1"/>
  <c r="M2" i="3"/>
  <c r="C103" i="5"/>
  <c r="C104" i="5"/>
  <c r="B951" i="1"/>
  <c r="B950" i="1"/>
  <c r="C8" i="4"/>
  <c r="C7" i="4"/>
  <c r="D32" i="5"/>
  <c r="D35" i="5"/>
  <c r="D72" i="5" l="1"/>
  <c r="D89" i="5"/>
  <c r="D59" i="5"/>
  <c r="D66" i="5"/>
  <c r="D84" i="5"/>
  <c r="D80" i="5"/>
  <c r="D77" i="5"/>
  <c r="D79" i="5"/>
  <c r="D78" i="5"/>
  <c r="D87" i="5"/>
  <c r="D67" i="5"/>
  <c r="D74" i="5"/>
  <c r="D81" i="5"/>
  <c r="D68" i="5"/>
  <c r="D88" i="5"/>
  <c r="D83" i="5"/>
  <c r="D71" i="5"/>
  <c r="D86" i="5"/>
  <c r="D69" i="5"/>
  <c r="D65" i="5"/>
  <c r="D76" i="5"/>
  <c r="D63" i="5"/>
  <c r="D91" i="5"/>
  <c r="D85" i="5"/>
  <c r="D70" i="5"/>
  <c r="D90" i="5"/>
  <c r="D57" i="5"/>
  <c r="D58" i="5"/>
  <c r="D61" i="5"/>
  <c r="D75" i="5"/>
  <c r="D73" i="5"/>
  <c r="D64" i="5"/>
  <c r="D62" i="5"/>
  <c r="D60" i="5"/>
  <c r="D82" i="5"/>
  <c r="B953" i="1"/>
  <c r="M9" i="5"/>
  <c r="M15" i="5"/>
  <c r="D31" i="5"/>
  <c r="D52" i="5"/>
  <c r="D12" i="5"/>
  <c r="B954" i="1" l="1"/>
  <c r="B955" i="1"/>
  <c r="B18" i="4" a="1"/>
  <c r="B18" i="4" s="1"/>
  <c r="B956" i="1" l="1"/>
  <c r="D7" i="5"/>
  <c r="C12" i="4"/>
  <c r="C11" i="4"/>
  <c r="C10" i="4"/>
  <c r="C6" i="4"/>
  <c r="C5" i="4"/>
  <c r="C4" i="4"/>
  <c r="G18" i="4" a="1"/>
  <c r="G18" i="4" s="1"/>
  <c r="F18" i="4" a="1"/>
  <c r="F18" i="4" s="1"/>
  <c r="E18" i="4" a="1"/>
  <c r="E18" i="4" s="1"/>
  <c r="D18" i="4" a="1"/>
  <c r="D18" i="4" s="1"/>
  <c r="G27" i="5"/>
  <c r="D30" i="5"/>
  <c r="D29" i="5"/>
  <c r="D20" i="5"/>
  <c r="D19" i="5"/>
  <c r="D8" i="5"/>
  <c r="D9" i="5"/>
  <c r="D10" i="5"/>
  <c r="D11" i="5"/>
  <c r="D53" i="5" l="1"/>
  <c r="J16" i="5"/>
  <c r="G17" i="5"/>
  <c r="G9" i="5"/>
  <c r="D55" i="5" l="1"/>
  <c r="D56" i="5"/>
  <c r="B961" i="1" l="1"/>
  <c r="B960" i="1"/>
  <c r="C18" i="4" l="1" a="1"/>
  <c r="C18" i="4" s="1"/>
  <c r="B963" i="1"/>
  <c r="M24" i="5"/>
  <c r="C13" i="4" l="1"/>
  <c r="B967" i="1" l="1"/>
  <c r="B99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David Martinez Osorio</author>
  </authors>
  <commentList>
    <comment ref="C2" authorId="0" shapeId="0" xr:uid="{6B9E9D9A-93C1-4CA7-BCF2-79AA8A9A0279}">
      <text>
        <r>
          <rPr>
            <b/>
            <sz val="9"/>
            <color indexed="81"/>
            <rFont val="Tahoma"/>
            <family val="2"/>
          </rPr>
          <t>Seleccione el seminario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82D2E7-77F8-45E7-9618-86C4F0AE881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4B02148-D034-4887-8943-E95362BB597B}" name="WorksheetConnection_BD Conferencistas!$C$20:$D$26" type="102" refreshedVersion="8" minRefreshableVersion="5">
    <extLst>
      <ext xmlns:x15="http://schemas.microsoft.com/office/spreadsheetml/2010/11/main" uri="{DE250136-89BD-433C-8126-D09CA5730AF9}">
        <x15:connection id="Rango">
          <x15:rangePr sourceName="_xlcn.WorksheetConnection_BDConferencistasC20D261"/>
        </x15:connection>
      </ext>
    </extLst>
  </connection>
  <connection id="3" xr16:uid="{EC5D8D41-85E4-49B0-9626-E160CD68A970}" name="WorksheetConnection_Reporte Estadísticas Seminarios.xlsx!Seminarios" type="102" refreshedVersion="8" minRefreshableVersion="5">
    <extLst>
      <ext xmlns:x15="http://schemas.microsoft.com/office/spreadsheetml/2010/11/main" uri="{DE250136-89BD-433C-8126-D09CA5730AF9}">
        <x15:connection id="Seminarios">
          <x15:rangePr sourceName="_xlcn.WorksheetConnection_ReporteEstadísticasSeminarios.xlsxSeminario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<sst xmlns="http://schemas.openxmlformats.org/spreadsheetml/2006/main" count="6121" uniqueCount="1297">
  <si>
    <t>YEARS</t>
  </si>
  <si>
    <t>UASM Research Seminar Statistics</t>
  </si>
  <si>
    <t>UASM Seminars attendance 2024-2025</t>
  </si>
  <si>
    <t>Seminars</t>
  </si>
  <si>
    <t>Speaker</t>
  </si>
  <si>
    <t>Participants</t>
  </si>
  <si>
    <t>Seminar</t>
  </si>
  <si>
    <t># Total participants</t>
  </si>
  <si>
    <t>Seminar Modality</t>
  </si>
  <si>
    <t>#</t>
  </si>
  <si>
    <t>Origin of University</t>
  </si>
  <si>
    <t>Seminar Attendance</t>
  </si>
  <si>
    <t>Visiting Scholars Seminar Series</t>
  </si>
  <si>
    <t>On-Campus</t>
  </si>
  <si>
    <t>Europe</t>
  </si>
  <si>
    <t>Visiting Scholars 1</t>
  </si>
  <si>
    <t>Niels Van Quaquebeke</t>
  </si>
  <si>
    <t>Online</t>
  </si>
  <si>
    <t>North America</t>
  </si>
  <si>
    <t>Visiting Scholars 2</t>
  </si>
  <si>
    <t>Bryan Boots</t>
  </si>
  <si>
    <t>Hybrid</t>
  </si>
  <si>
    <t>South America</t>
  </si>
  <si>
    <t>Presencial fuera de Uniades</t>
  </si>
  <si>
    <t>Visiting Scholars 3</t>
  </si>
  <si>
    <t>Spencer Ross</t>
  </si>
  <si>
    <t>Total</t>
  </si>
  <si>
    <t>Oceania</t>
  </si>
  <si>
    <t>Visiting Scholars 4</t>
  </si>
  <si>
    <t>Christiane Schwieren</t>
  </si>
  <si>
    <t>Asia</t>
  </si>
  <si>
    <t>Visiting Scholars 5</t>
  </si>
  <si>
    <t>Barbara Culiberg</t>
  </si>
  <si>
    <t>Seminar Category</t>
  </si>
  <si>
    <t>Participants by Gender</t>
  </si>
  <si>
    <t>Visiting Scholars 6</t>
  </si>
  <si>
    <t>Janina Grabs y Rita Motta</t>
  </si>
  <si>
    <t>Female</t>
  </si>
  <si>
    <t>Visiting Scholars 7</t>
  </si>
  <si>
    <t>Lourdes Casanova</t>
  </si>
  <si>
    <t>Ágora</t>
  </si>
  <si>
    <t>Speakers by gender</t>
  </si>
  <si>
    <t>Male</t>
  </si>
  <si>
    <t>Visiting Scholars 8</t>
  </si>
  <si>
    <t>Steven Kilroy</t>
  </si>
  <si>
    <t>GHE</t>
  </si>
  <si>
    <t>NA</t>
  </si>
  <si>
    <t>Visiting Scholars 9</t>
  </si>
  <si>
    <t>Yimin Cheng</t>
  </si>
  <si>
    <t>Recruitment research seminars</t>
  </si>
  <si>
    <t>Visiting Scholars 10</t>
  </si>
  <si>
    <t>Suresh Sethi</t>
  </si>
  <si>
    <t>Other</t>
  </si>
  <si>
    <t>Visiting Scholars 11</t>
  </si>
  <si>
    <t>Constantin Blome</t>
  </si>
  <si>
    <t>Participants Types</t>
  </si>
  <si>
    <t>Professor</t>
  </si>
  <si>
    <t>Ágora 1</t>
  </si>
  <si>
    <t>Claudia Rebolledo</t>
  </si>
  <si>
    <t>Seminar Area</t>
  </si>
  <si>
    <t>Speakers Nationality</t>
  </si>
  <si>
    <t>PhD student</t>
  </si>
  <si>
    <t>Ágora 2</t>
  </si>
  <si>
    <t>John Thogersen</t>
  </si>
  <si>
    <t>Sustainability</t>
  </si>
  <si>
    <t>Estados Unidos</t>
  </si>
  <si>
    <t>Administrative</t>
  </si>
  <si>
    <t>Ágora 3</t>
  </si>
  <si>
    <t>Marco Palacios</t>
  </si>
  <si>
    <t>Marketing</t>
  </si>
  <si>
    <t>Alemania</t>
  </si>
  <si>
    <t>External</t>
  </si>
  <si>
    <t>Ágora 4</t>
  </si>
  <si>
    <t>Mirko Antino</t>
  </si>
  <si>
    <t>Finance</t>
  </si>
  <si>
    <t>Colombia</t>
  </si>
  <si>
    <t>Visiting professor</t>
  </si>
  <si>
    <t>Ágora 5</t>
  </si>
  <si>
    <t>Felix Iturriaga</t>
  </si>
  <si>
    <t>SCM &amp; Technology</t>
  </si>
  <si>
    <t>Dinamarca</t>
  </si>
  <si>
    <t>Ágora 6</t>
  </si>
  <si>
    <t>Linda Alkire y Sertan Kabadayi</t>
  </si>
  <si>
    <t>Management</t>
  </si>
  <si>
    <t>Eslovenia</t>
  </si>
  <si>
    <t>Ágora 7</t>
  </si>
  <si>
    <t>Andrew Parker</t>
  </si>
  <si>
    <t>Strategy and Entrepreneurship</t>
  </si>
  <si>
    <t>Portugal</t>
  </si>
  <si>
    <t>Ágora 8</t>
  </si>
  <si>
    <t>Wolf Wagner</t>
  </si>
  <si>
    <t>Organizations</t>
  </si>
  <si>
    <t>UK</t>
  </si>
  <si>
    <t>Ágora 9</t>
  </si>
  <si>
    <t>Neal Roese</t>
  </si>
  <si>
    <t>Brazil</t>
  </si>
  <si>
    <t>Italia</t>
  </si>
  <si>
    <t>GHE 1</t>
  </si>
  <si>
    <t>Luis Fernando Molina</t>
  </si>
  <si>
    <t>Egipto</t>
  </si>
  <si>
    <t>GHE 2</t>
  </si>
  <si>
    <t>Orlando Grisales</t>
  </si>
  <si>
    <t>España</t>
  </si>
  <si>
    <t>GHE 3</t>
  </si>
  <si>
    <t>Alan Knight</t>
  </si>
  <si>
    <t>Argentina</t>
  </si>
  <si>
    <t>GHE 4</t>
  </si>
  <si>
    <t>Eduardo Posada, Luis Gabriel Galán y más</t>
  </si>
  <si>
    <t>Iran</t>
  </si>
  <si>
    <t>GHE 5</t>
  </si>
  <si>
    <t>Manuel Rodriguez, Carlos Dávila, José Félix Lafaurie, Ximena Rueda y Lina Moros</t>
  </si>
  <si>
    <t>Irlanda</t>
  </si>
  <si>
    <t>China</t>
  </si>
  <si>
    <t>Recruitment research 1</t>
  </si>
  <si>
    <t>Juliana Moreira Batista</t>
  </si>
  <si>
    <t>Recruitment research 2</t>
  </si>
  <si>
    <t>Camilo Rojas</t>
  </si>
  <si>
    <t>Recruitment research 3</t>
  </si>
  <si>
    <t>Basel Hammoda</t>
  </si>
  <si>
    <t>Recruitment research 4</t>
  </si>
  <si>
    <t>Eduardo Boada</t>
  </si>
  <si>
    <t>Recruitment research 5</t>
  </si>
  <si>
    <t>Nicolás Parra</t>
  </si>
  <si>
    <t>Recruitment research 6</t>
  </si>
  <si>
    <t>Sasmira Matta</t>
  </si>
  <si>
    <t>Recruitment research 7</t>
  </si>
  <si>
    <t>Lina Lozano</t>
  </si>
  <si>
    <t>Recruitment research 8</t>
  </si>
  <si>
    <t>Andres Espitia</t>
  </si>
  <si>
    <t>Recruitment research 9</t>
  </si>
  <si>
    <t>Carmen Villa</t>
  </si>
  <si>
    <t>Recruitment research 10</t>
  </si>
  <si>
    <t>Socorro Martínez</t>
  </si>
  <si>
    <t>Recruitment research 11</t>
  </si>
  <si>
    <t>Maria Alejandra Erazo</t>
  </si>
  <si>
    <t>Recruitment research 12</t>
  </si>
  <si>
    <t>Felipe Parra</t>
  </si>
  <si>
    <t>Recruitment research 13</t>
  </si>
  <si>
    <t>Bruno Souza</t>
  </si>
  <si>
    <t>Recruitment research 14</t>
  </si>
  <si>
    <t>Behnoosh Lahooti</t>
  </si>
  <si>
    <t>Recruitment research 15</t>
  </si>
  <si>
    <t>Carlos Velasco</t>
  </si>
  <si>
    <t>Recruitment research 16</t>
  </si>
  <si>
    <t>Luis Alfredo Arango</t>
  </si>
  <si>
    <t>Others</t>
  </si>
  <si>
    <t>Oligarchs - David L.</t>
  </si>
  <si>
    <t>Asistencia seminarios Facultad Administración 2024</t>
  </si>
  <si>
    <t>Semminar</t>
  </si>
  <si>
    <t>Promedio real</t>
  </si>
  <si>
    <t>Promedio ajustado</t>
  </si>
  <si>
    <t>Seminario:</t>
  </si>
  <si>
    <t>Visiting Scholars 13</t>
  </si>
  <si>
    <t>Nombre del Seminario:</t>
  </si>
  <si>
    <t>Conferencista 1:</t>
  </si>
  <si>
    <t>Conferencista 2:</t>
  </si>
  <si>
    <t>Conferencista 3:</t>
  </si>
  <si>
    <t>Conferencista 4:</t>
  </si>
  <si>
    <t>Conferencista 5:</t>
  </si>
  <si>
    <t>Fecha:</t>
  </si>
  <si>
    <t>Hora:</t>
  </si>
  <si>
    <t>Lugar:</t>
  </si>
  <si>
    <t># Asistentes:</t>
  </si>
  <si>
    <t>Lista Participantes</t>
  </si>
  <si>
    <t>Nombre</t>
  </si>
  <si>
    <t>Correo</t>
  </si>
  <si>
    <t>Género</t>
  </si>
  <si>
    <t>Tipo Asistente</t>
  </si>
  <si>
    <t>Modalidad</t>
  </si>
  <si>
    <t>Seminario al que asistió</t>
  </si>
  <si>
    <t>Seminario</t>
  </si>
  <si>
    <t>Categoría</t>
  </si>
  <si>
    <t>Nombre del seminario</t>
  </si>
  <si>
    <t>Conferencista 1</t>
  </si>
  <si>
    <t>Conferencista 2</t>
  </si>
  <si>
    <t>Conferencista 3</t>
  </si>
  <si>
    <t>Conferencista 4</t>
  </si>
  <si>
    <t>Conferencista 5</t>
  </si>
  <si>
    <t>Fecha</t>
  </si>
  <si>
    <t>Hora</t>
  </si>
  <si>
    <t>Año</t>
  </si>
  <si>
    <t>Lugar</t>
  </si>
  <si>
    <t>Área</t>
  </si>
  <si>
    <t>Two Wrongs Don’t Make a Right, or Do They? Third Parties’ Ethical Leadership Perceptions Depend on Preceding Follower Behavior</t>
  </si>
  <si>
    <t>SD 704</t>
  </si>
  <si>
    <t>Exploring the impact of diverse perspectives in Echo Chambers: An empirical evaluation of the random Dynamical Nudge Model</t>
  </si>
  <si>
    <t>Bryan Charles Boots</t>
  </si>
  <si>
    <t>SD 805</t>
  </si>
  <si>
    <t>Specialty Coffee: Emergent Themes on Inequity in the Value System</t>
  </si>
  <si>
    <t>SD 701</t>
  </si>
  <si>
    <t>Do women overprepare? An experimental analysis</t>
  </si>
  <si>
    <t>Virtual</t>
  </si>
  <si>
    <t>How can sustainable marketers build their brands? A closer look into greenwashing and CSR reputation</t>
  </si>
  <si>
    <t>Hibrido</t>
  </si>
  <si>
    <t>Coffee, the EU Deforestation Regulation and social enterprise resilience: insights into ongoing research</t>
  </si>
  <si>
    <t>Janina Grabs</t>
  </si>
  <si>
    <t>Rita Motta</t>
  </si>
  <si>
    <t>Exploring Indigenous Procurement in Canada</t>
  </si>
  <si>
    <t>The role of norm dynamics in the formation of sustainable behaviours</t>
  </si>
  <si>
    <t>John Thøgersen</t>
  </si>
  <si>
    <t>SD 801</t>
  </si>
  <si>
    <t>Libro Leo S. Kopp 1858-1927. Historia de un visionario</t>
  </si>
  <si>
    <t>Bavaria 1889-1950. Del paternalismo a la tecnocracia</t>
  </si>
  <si>
    <t>Oligarchs and Entrepreneurship</t>
  </si>
  <si>
    <t>David Lingelbach</t>
  </si>
  <si>
    <t>El rol de los empresarios en el desarrollo de Bogotá y su ocupación</t>
  </si>
  <si>
    <t>Sarcastic or Assertive: How Should Brands Reply to Consumers’ Uncivil Comments on Social Media in the Context of Brand Activism?</t>
  </si>
  <si>
    <t>Los Empresarios y sus Comunicaciones en Colombia: Una Perspectiva Histórica</t>
  </si>
  <si>
    <t>Eduardo Posada Carbó</t>
  </si>
  <si>
    <t>Luis Gabriel Galán</t>
  </si>
  <si>
    <t>James V. Torres Moreno</t>
  </si>
  <si>
    <t>Carlos Dávila</t>
  </si>
  <si>
    <t>SD 809 y Zoom</t>
  </si>
  <si>
    <t>Engaging Emotion and Reason: Multidimensional and Multigroup Analysis of Value Co-Creation Behavior in E-commerce</t>
  </si>
  <si>
    <t>SD 1003</t>
  </si>
  <si>
    <t>Capturing dynamic organizational phenomena: methodological challenges and opportunities</t>
  </si>
  <si>
    <t>Extracurricular activities for entrepreneurial learning: A typology based on learning theories</t>
  </si>
  <si>
    <t>Conversatorio - Presente y Futuro del Medio Ambiente en Colombia</t>
  </si>
  <si>
    <t>Manuel Rodriguez Becerra</t>
  </si>
  <si>
    <t>José Félix Lafaurie</t>
  </si>
  <si>
    <t>Ximena Rueda</t>
  </si>
  <si>
    <t>Lina Moros</t>
  </si>
  <si>
    <t>SD y Zoom</t>
  </si>
  <si>
    <t>Damned if you do, damned if you don’t: How counterfactual emotions shape early-stage investment decision-making</t>
  </si>
  <si>
    <t>La investigación internacional en gobierno corporativo: Una revisión</t>
  </si>
  <si>
    <t>W102</t>
  </si>
  <si>
    <t>A road not taken in alternative dispute resolution</t>
  </si>
  <si>
    <t>Transformative Service Research: Interdiciplinary Research for Advanced Well-being and Social Impact</t>
  </si>
  <si>
    <t>Linda Alkire</t>
  </si>
  <si>
    <t>Sertan Kabadayi</t>
  </si>
  <si>
    <t>¡We Need an Expert! How Expertise on Boards Changes in Crisis</t>
  </si>
  <si>
    <t>Mercados Emergentes retos y oportunidades para América Latina y Colombia</t>
  </si>
  <si>
    <t>Gender Differences in Attribution Across Strategic and Non-Strategic Settings</t>
  </si>
  <si>
    <t>When to request evidence?</t>
  </si>
  <si>
    <t>The Effects of Youth Clubs on Education and Crime</t>
  </si>
  <si>
    <t>How Do Business Owners Run Governments? Evidence from Brazilian Municipalities</t>
  </si>
  <si>
    <t>Low-carbon transition expectations and policy uncertainty: an experimental approach</t>
  </si>
  <si>
    <t>Watch Your Step: The Economic and Behavioral Responses of Rural Households to Landmines During Conflict</t>
  </si>
  <si>
    <t>The Effects of Co-worker Absence on Labour Market Outcomes: Evidence from Brazil</t>
  </si>
  <si>
    <t>The coevolution of social networks and leader effectiveness</t>
  </si>
  <si>
    <t>SD 702</t>
  </si>
  <si>
    <t>Between coping and resistance: Exploring how Iranian immigrant women respond to experiences of workplace oppression</t>
  </si>
  <si>
    <t>Supervisory Cooperation</t>
  </si>
  <si>
    <t>How daily experienced high performance work systems shape front-line employees' commitment to customer service? The role of regulatory resources and burnout</t>
  </si>
  <si>
    <t>Politically offensive products: The motivational dynamics of consumption in the context of U.S. political polarization</t>
  </si>
  <si>
    <t>The Role of Taste–Shape Correspondences and Semantic Congruence in Product Preference and Taste Expectations</t>
  </si>
  <si>
    <t>An Aversion to Intervention: How the Protestant Work Ethic Influences Preferences for Natural Healthcare</t>
  </si>
  <si>
    <t>SD 807</t>
  </si>
  <si>
    <t>An examination of consumer mindsets in the context of cultured meat</t>
  </si>
  <si>
    <t>Hierarchical and Mixed Leadership Games for Dynamic Supply Chains: Applications to Cost Learning and Co-op Advertising</t>
  </si>
  <si>
    <t>SD 1013</t>
  </si>
  <si>
    <t>The Role of Digital Transformation in Enhancing Social Sustainability in Supply Chains</t>
  </si>
  <si>
    <t>Visiting Scholars 12</t>
  </si>
  <si>
    <t>Advancing Education for Sustainability &amp; Global Citizenship in business schools</t>
  </si>
  <si>
    <t>Christian Schott</t>
  </si>
  <si>
    <t>SD 809</t>
  </si>
  <si>
    <t>Climate Change and Business: Historical Perspectives on the Andes Wine Industry and the Rise of Greenwashing</t>
  </si>
  <si>
    <t>Teresa da Silva Lopes</t>
  </si>
  <si>
    <t>GHE 6</t>
  </si>
  <si>
    <t>International Business, Strategy and Entrepreneurship: How History Matters</t>
  </si>
  <si>
    <t xml:space="preserve">Roberto Gutiérrez </t>
  </si>
  <si>
    <t>robgutie</t>
  </si>
  <si>
    <t>M</t>
  </si>
  <si>
    <t>Pilar Sánchez</t>
  </si>
  <si>
    <t>p.sanchez1@uniandes.edu.co</t>
  </si>
  <si>
    <t>F</t>
  </si>
  <si>
    <t>x.rueda@uniandes.edu.co</t>
  </si>
  <si>
    <t>María Consuelo Cárdenas</t>
  </si>
  <si>
    <t>marcarde@uniandes.edu.co</t>
  </si>
  <si>
    <t>Simon Turner</t>
  </si>
  <si>
    <t>s.turner@uniandes.edu.co</t>
  </si>
  <si>
    <t>Sebastian Schorch</t>
  </si>
  <si>
    <t>sl.schorch@uniandes.edu.co</t>
  </si>
  <si>
    <t>Iván Darío Sánchez Manchola</t>
  </si>
  <si>
    <t>id.sanchez41@uniandes.edu.co</t>
  </si>
  <si>
    <t xml:space="preserve">Nathalie Mendez Mendez </t>
  </si>
  <si>
    <t>n.mendez52@uniandes.edu.co</t>
  </si>
  <si>
    <t>PhD Student</t>
  </si>
  <si>
    <t>Minoru Higa</t>
  </si>
  <si>
    <t>d.higa@uniandes.edu.co</t>
  </si>
  <si>
    <t>Marco Antonio Azuero Isaza</t>
  </si>
  <si>
    <t>mazuero@uniandes.edu.co</t>
  </si>
  <si>
    <t>Tatiana Rodriguez</t>
  </si>
  <si>
    <t>t.rodriguez79@uniandes.edu.co</t>
  </si>
  <si>
    <t>Margarita Canal</t>
  </si>
  <si>
    <t>mca-l@uniandes.edu.co</t>
  </si>
  <si>
    <t>Emilio Cardona</t>
  </si>
  <si>
    <t>e-cardon@uniandes.edu.co</t>
  </si>
  <si>
    <t>Iván Lobo</t>
  </si>
  <si>
    <t>ilobo@uniandes.edu.co</t>
  </si>
  <si>
    <t>Felipe Samper</t>
  </si>
  <si>
    <t>lsamper@uniandes.edu.co</t>
  </si>
  <si>
    <t>n.van@uniandes.edu.co</t>
  </si>
  <si>
    <t>Oscar Naranjo</t>
  </si>
  <si>
    <t>o.-ranjodelgiudice@uniandes.edu.co</t>
  </si>
  <si>
    <t>Carolina Davila</t>
  </si>
  <si>
    <t>cadavila@uniandes.edu.co</t>
  </si>
  <si>
    <t>Giorgio Triulzi</t>
  </si>
  <si>
    <t>g.triulzi@uniandes.edu.co</t>
  </si>
  <si>
    <t>Maximiliano Gonzalez Ferrero</t>
  </si>
  <si>
    <t>maxgonza@uniandes.edu.co</t>
  </si>
  <si>
    <t>Sebastian Leon Schorch</t>
  </si>
  <si>
    <t>Hector Erlendi Godoy Hernandez</t>
  </si>
  <si>
    <t>he.godoy@uniandes.edu.co</t>
  </si>
  <si>
    <t>Oscar Enrique Naranjo Del Giudice</t>
  </si>
  <si>
    <t>Jonathan Andres Perez Lopez</t>
  </si>
  <si>
    <t>ja.perezl@uniandes.edu.co</t>
  </si>
  <si>
    <t>Sandra Lorena Tovar Gasca</t>
  </si>
  <si>
    <t>sl.tovar@uniandes.edu.co</t>
  </si>
  <si>
    <t>Estefania Hernandez Pineda</t>
  </si>
  <si>
    <t>e.her-ndez12@uniandes.edu.co</t>
  </si>
  <si>
    <t>Andrés Guerrero</t>
  </si>
  <si>
    <t>aguerrer@uniandes.edu.co</t>
  </si>
  <si>
    <t>Bart Van Hoof</t>
  </si>
  <si>
    <t>bvan@uniandes.edu.co</t>
  </si>
  <si>
    <t>Juliana Malagon</t>
  </si>
  <si>
    <t>j.malagon@uniandes.edu.co</t>
  </si>
  <si>
    <t>Marco Azuero</t>
  </si>
  <si>
    <t>Rodrigo Londoño</t>
  </si>
  <si>
    <t>r.londonovanrutten@uniandes.edu.co</t>
  </si>
  <si>
    <t>Xavier Durán</t>
  </si>
  <si>
    <t>xh.duran21@uniandes.edu.co</t>
  </si>
  <si>
    <t>Rafael Augusto Vesga Fajardo</t>
  </si>
  <si>
    <t>rvesga@uniandes.edu.co</t>
  </si>
  <si>
    <t>Nubia Velasco</t>
  </si>
  <si>
    <t>nvelasco@uniandes.edu.co</t>
  </si>
  <si>
    <t>-</t>
  </si>
  <si>
    <t>Carlos Davila</t>
  </si>
  <si>
    <t>cdavila@uniandes.edu.co</t>
  </si>
  <si>
    <t>Rodrigo Britto</t>
  </si>
  <si>
    <t>ro-britt@uniandes.edu.co</t>
  </si>
  <si>
    <t>Felipe reinoso</t>
  </si>
  <si>
    <t>f.reinosoc@uniandes.edu.co</t>
  </si>
  <si>
    <t>Caterine Ariza Quiroga</t>
  </si>
  <si>
    <t>c.arizaq@uniandes.edu.co</t>
  </si>
  <si>
    <t>Sonia Camacho</t>
  </si>
  <si>
    <t>so-camac@uniandes.edu.co</t>
  </si>
  <si>
    <t>Andrés Barrios</t>
  </si>
  <si>
    <t>andr-bar@uniandes.edu.co</t>
  </si>
  <si>
    <t>Héctor Godoy</t>
  </si>
  <si>
    <t>Liliana Rivera Virguez</t>
  </si>
  <si>
    <t>ml.rivera@uniandes.edu.co</t>
  </si>
  <si>
    <t>Andres Raul Cruz Hernandez</t>
  </si>
  <si>
    <t>ar.cruz@uniandes.edu.co</t>
  </si>
  <si>
    <t>Daniela Torres</t>
  </si>
  <si>
    <t>d.torres15@uniandes.edu.co</t>
  </si>
  <si>
    <t>Miguel Martínez</t>
  </si>
  <si>
    <t>ma.martinezc1@uniandes.edu.co</t>
  </si>
  <si>
    <t>mx.hincapie24@uniandes.edu.co</t>
  </si>
  <si>
    <t>Ximena Rueds</t>
  </si>
  <si>
    <t>lina moros</t>
  </si>
  <si>
    <t>l-moros@uniandes.edu.co</t>
  </si>
  <si>
    <t>DIANA CAROLINA VESGA FAJARDO</t>
  </si>
  <si>
    <t>dcv@uniandes.edu.co</t>
  </si>
  <si>
    <t>Maximiliano González</t>
  </si>
  <si>
    <t>Rosa González</t>
  </si>
  <si>
    <t>rgonzale@uniandes.edu.co</t>
  </si>
  <si>
    <t>Juana García Duque</t>
  </si>
  <si>
    <t>jua-garcia@uniandes.edu.co</t>
  </si>
  <si>
    <t>Juan Carlos Montes</t>
  </si>
  <si>
    <t>jmontes@uniandes.edu.co</t>
  </si>
  <si>
    <t>Roberto Gutiérrez</t>
  </si>
  <si>
    <t>robgutie@uniandes.edu.co</t>
  </si>
  <si>
    <t>Juliana Malagón</t>
  </si>
  <si>
    <t>Jorge Garcia</t>
  </si>
  <si>
    <t>jh.garcia27@uniandes.edu.co</t>
  </si>
  <si>
    <t>lina ceballos</t>
  </si>
  <si>
    <t>lceball4@eafit.edu.co</t>
  </si>
  <si>
    <t xml:space="preserve">Laura Rojas </t>
  </si>
  <si>
    <t>Lrojas3@eafit.edu.co</t>
  </si>
  <si>
    <t>juan vallejo</t>
  </si>
  <si>
    <t>jvallej3@eafit.edu.co</t>
  </si>
  <si>
    <t>Carlos Trujillo</t>
  </si>
  <si>
    <t>ctrujill@uniandes.edu.co</t>
  </si>
  <si>
    <t>Eliana de Souza Marques dos Santos</t>
  </si>
  <si>
    <t>elia-.santos@ifrj.edu.br</t>
  </si>
  <si>
    <t>Carolina Dávila</t>
  </si>
  <si>
    <t>Fabián Ruiz</t>
  </si>
  <si>
    <t>fa.ruiz58@uniandes.edu.co</t>
  </si>
  <si>
    <t>Silvana Dakduk</t>
  </si>
  <si>
    <t>sm.dakduk@uniandes.edu.co</t>
  </si>
  <si>
    <t>María Consuelo Cárdenas de Santamaría</t>
  </si>
  <si>
    <t>Luis Gabriel Galan Guerrero</t>
  </si>
  <si>
    <t>lg.galan92@uniandes.edu.co</t>
  </si>
  <si>
    <t>Juanita Hernandez</t>
  </si>
  <si>
    <t>Jua-her-ndezg7@gmail.com</t>
  </si>
  <si>
    <t xml:space="preserve"> o.-ranjodelgiudice@uniandes.edu.co</t>
  </si>
  <si>
    <t>Estefania Hernandez</t>
  </si>
  <si>
    <t>rabritto@gmail.com</t>
  </si>
  <si>
    <t>FelipeTorres</t>
  </si>
  <si>
    <t>af.torresr@uniandes.edu.co</t>
  </si>
  <si>
    <t>limoros@gmail.com</t>
  </si>
  <si>
    <t>Jhonatan Méndez Céspedes</t>
  </si>
  <si>
    <t>jo.mendez@uniandes.edu.co</t>
  </si>
  <si>
    <t xml:space="preserve">Juan Esteban Torres Ramos </t>
  </si>
  <si>
    <t>estebany.9602@gmail.com</t>
  </si>
  <si>
    <t>Juana Garcia Duque</t>
  </si>
  <si>
    <t>Cristian Fuquen</t>
  </si>
  <si>
    <t>cristianfuquen42@gmail.com</t>
  </si>
  <si>
    <t>Jh.garcia27@uniandes.edu.co</t>
  </si>
  <si>
    <t>Adriana Alvarez</t>
  </si>
  <si>
    <t>a.alvarezgomez.col@gmail.com</t>
  </si>
  <si>
    <t>Arismedy Galvis</t>
  </si>
  <si>
    <t>Agalvis@agrosavia.co</t>
  </si>
  <si>
    <t>ANDRES CASAS CASAS</t>
  </si>
  <si>
    <t>andrescasascasas@gmail.com</t>
  </si>
  <si>
    <t>ADRIANA ARROYO MARLÉS</t>
  </si>
  <si>
    <t xml:space="preserve">arroyoadria-@unbosque.edu.co </t>
  </si>
  <si>
    <t>Björn Vollan</t>
  </si>
  <si>
    <t xml:space="preserve">Bjoern.vollan@wiwi.uni-marburg.de </t>
  </si>
  <si>
    <t>Max Burger</t>
  </si>
  <si>
    <t>Burgerma@uni-marburg.de</t>
  </si>
  <si>
    <t>Nicolas Homez</t>
  </si>
  <si>
    <t>contactonickhomez@gmail.com</t>
  </si>
  <si>
    <t xml:space="preserve">Cristián Fuquen </t>
  </si>
  <si>
    <t>Deisy Torres</t>
  </si>
  <si>
    <t>deisyt999@gmail.com</t>
  </si>
  <si>
    <t>Ingrid Consuelo Aljure Garzón</t>
  </si>
  <si>
    <t>ialjure@agrosavia.co</t>
  </si>
  <si>
    <t xml:space="preserve">Javier Fernando Mora Andrade </t>
  </si>
  <si>
    <t>javier.mora@anh.gov.co</t>
  </si>
  <si>
    <t>Javie rGuillot</t>
  </si>
  <si>
    <t>javier_guillot@destino-turaleza.org</t>
  </si>
  <si>
    <t>Jenny Alexandra Molina Monroy</t>
  </si>
  <si>
    <t>Jmoli-@agrosavia.co</t>
  </si>
  <si>
    <t>Jonatan Rodriguez</t>
  </si>
  <si>
    <t>jrodriguez@pulitzercenter.org</t>
  </si>
  <si>
    <t>Laura Gómez</t>
  </si>
  <si>
    <t>lgomez@humboldt.org.co</t>
  </si>
  <si>
    <t>Mariana Santos Milachay</t>
  </si>
  <si>
    <t>Maria-.santos@undp.org</t>
  </si>
  <si>
    <t>Maria Juliana Cote Salas</t>
  </si>
  <si>
    <t>mjulia-_c@yahoo.es</t>
  </si>
  <si>
    <t>Natalia Escalante</t>
  </si>
  <si>
    <t>-taescalante@yahoo.com</t>
  </si>
  <si>
    <t xml:space="preserve">Mariana Osses Montoya </t>
  </si>
  <si>
    <t>ossesmontoyam@gmail.com</t>
  </si>
  <si>
    <t>Sandra Reyes</t>
  </si>
  <si>
    <t>Sanreyesco@gmail.com</t>
  </si>
  <si>
    <t>Sindy Fuentes</t>
  </si>
  <si>
    <t>Sfuentes@agrosavia.co</t>
  </si>
  <si>
    <t xml:space="preserve">Wanda Haneiry Molina Hincapie </t>
  </si>
  <si>
    <t>wandahaneiry@gmail.com</t>
  </si>
  <si>
    <t>Yuly Franco</t>
  </si>
  <si>
    <t>y.francog1@uexter-do.edu.co</t>
  </si>
  <si>
    <t>Yenny Lorena Valbuena Guzmán</t>
  </si>
  <si>
    <t>yvalbue-@agrosavia.co</t>
  </si>
  <si>
    <t>Germán García Niño</t>
  </si>
  <si>
    <t>gegarcia@uniandes.edu.co</t>
  </si>
  <si>
    <t>Bernardo Batiz-Lazo</t>
  </si>
  <si>
    <t>Bbatiz64@gmail.com</t>
  </si>
  <si>
    <t>Julio Zuluaga</t>
  </si>
  <si>
    <t>jczuluaga@icesi.edu.co</t>
  </si>
  <si>
    <t>Gabriel Arancibia</t>
  </si>
  <si>
    <t>gsarancibia2020@gmail.com</t>
  </si>
  <si>
    <t>Héctor José Lara Romero</t>
  </si>
  <si>
    <t>hlar53@gmail.com</t>
  </si>
  <si>
    <t>Jose Alberto Bedoya Ramos</t>
  </si>
  <si>
    <t>jbedoya@fundacionsantodomingo.org</t>
  </si>
  <si>
    <t>Rolando Nuñez Pichardo</t>
  </si>
  <si>
    <t>rolypichardo@gmail.com</t>
  </si>
  <si>
    <t>Omar David Ramos Vásquez</t>
  </si>
  <si>
    <t>odramosv@u-l.edu.co</t>
  </si>
  <si>
    <t>Edwin Herrera Avellaneda</t>
  </si>
  <si>
    <t>eha1070@gmail.com</t>
  </si>
  <si>
    <t>Cesar Duque</t>
  </si>
  <si>
    <t>cesar.a.duque.sanchez@gmail.com</t>
  </si>
  <si>
    <t>Beatriz Rodríguez Satizábal</t>
  </si>
  <si>
    <t>bh.rodriguezs@up.edu.pe</t>
  </si>
  <si>
    <t>Jhon Florián Guzmán</t>
  </si>
  <si>
    <t>jhfloriang@gmail.com</t>
  </si>
  <si>
    <t>Eudes Duarte</t>
  </si>
  <si>
    <t>eudes.duarte.ufv@gmail.com</t>
  </si>
  <si>
    <t>María Fernanda Erazo Obando</t>
  </si>
  <si>
    <t>mariafererazo@gmail.com</t>
  </si>
  <si>
    <t>Luis Conejo Barboza</t>
  </si>
  <si>
    <t>elconejoluis@gmail.com</t>
  </si>
  <si>
    <t>Ricardo Perilla</t>
  </si>
  <si>
    <t>rbperillam@ut.edu.co</t>
  </si>
  <si>
    <t>Irina España</t>
  </si>
  <si>
    <t>iespa-e@u-l.edu.co</t>
  </si>
  <si>
    <t>Yeimy Lizeth Alvarado</t>
  </si>
  <si>
    <t>yeimy.alvarado.1993@gmail.com</t>
  </si>
  <si>
    <t>Ricardo Caicedo</t>
  </si>
  <si>
    <t>ricardo.caicedo@correounivalle.edu.co</t>
  </si>
  <si>
    <t>Juan David Vargas-Gutiérrez</t>
  </si>
  <si>
    <t>dvjuan@uninorte.edu.co</t>
  </si>
  <si>
    <t>Claudio Alonso Creamer Guillen</t>
  </si>
  <si>
    <t>creamerc663@gmail.com</t>
  </si>
  <si>
    <t>Luis Antonio Orozco</t>
  </si>
  <si>
    <t>luis.orozco@uexter-do.edu.co</t>
  </si>
  <si>
    <t>Carlos Huertaa</t>
  </si>
  <si>
    <t>Charlie.huertas@gmail.com</t>
  </si>
  <si>
    <t>Julieth Batero</t>
  </si>
  <si>
    <t>jjbaterop@unicauca.edu.co</t>
  </si>
  <si>
    <t>Sofia Roizarena</t>
  </si>
  <si>
    <t>roizare-sofia@gmail.com</t>
  </si>
  <si>
    <t>Luis Conejo</t>
  </si>
  <si>
    <t>elconejoluis@gail.com</t>
  </si>
  <si>
    <t>luis.conejo@ucr.ac.cr</t>
  </si>
  <si>
    <t>Wigberto Castañeda Hernández</t>
  </si>
  <si>
    <t>her-ndezwch@gmail.com</t>
  </si>
  <si>
    <t>Jorge Arturo Grisales Salazar</t>
  </si>
  <si>
    <t>jorgeagrisales@gmail.com</t>
  </si>
  <si>
    <t>Edgar Valero Julio</t>
  </si>
  <si>
    <t>eavaleroj@u-l.edu.co</t>
  </si>
  <si>
    <t>Pedro Luis Sánchez Galvis</t>
  </si>
  <si>
    <t>pedrohistoriador1996@gmail.com</t>
  </si>
  <si>
    <t>Gerónimo Robledo</t>
  </si>
  <si>
    <t>grobledo@u-l.edu.co</t>
  </si>
  <si>
    <t>arancibiag2020@gmail.com</t>
  </si>
  <si>
    <t>ROLANDO CENTENO TAPIERO</t>
  </si>
  <si>
    <t>rolando.centeno@usco.edu.co</t>
  </si>
  <si>
    <t>Pilar Sanchez</t>
  </si>
  <si>
    <t>José Román González Rodriguez</t>
  </si>
  <si>
    <t>jose.gonzalez@profesores.uamerica.edu.co</t>
  </si>
  <si>
    <t>Luis Gabriel Galán Guerrero</t>
  </si>
  <si>
    <t>Luis Fernando Parra Paris</t>
  </si>
  <si>
    <t>parraparis@uniandes.edu.co</t>
  </si>
  <si>
    <t>Ángel Enrique Martínez Ruiz</t>
  </si>
  <si>
    <t>ekiker@gmail.com</t>
  </si>
  <si>
    <t>Miller Almario</t>
  </si>
  <si>
    <t>milleralmario@gmail.com</t>
  </si>
  <si>
    <t>Paula Manuela Medina Gutiérrez</t>
  </si>
  <si>
    <t>medi-gpaula05@gmail.com</t>
  </si>
  <si>
    <t>JORGE ARTURO GRISALES SALAZAR</t>
  </si>
  <si>
    <t>Carlos Eduardo Hernandez</t>
  </si>
  <si>
    <t>ceher-ndez.econ@gmail.com</t>
  </si>
  <si>
    <t>Jose Roman Gonzalez Rodriguez</t>
  </si>
  <si>
    <t>Edwin Lopez Rivera</t>
  </si>
  <si>
    <t>edwin.lopez@utadeo.edu.co</t>
  </si>
  <si>
    <t>Valentina Diaz Pinzon</t>
  </si>
  <si>
    <t>Lv.diaz10@uniandes.edu.co</t>
  </si>
  <si>
    <t>Isabel Arroyo</t>
  </si>
  <si>
    <t>isarroyo@gmail.com</t>
  </si>
  <si>
    <t>Maryelis Judith</t>
  </si>
  <si>
    <t>judith_116@hotmail.com</t>
  </si>
  <si>
    <t>Esteban Ramirez</t>
  </si>
  <si>
    <t>e.ramirezt@uniandes.edu.co</t>
  </si>
  <si>
    <t>Héctor Erlendi Godoy Hernández</t>
  </si>
  <si>
    <t>Ivan Dario Sanchez Manchola</t>
  </si>
  <si>
    <t>Jorge Mario Caceres Rincon</t>
  </si>
  <si>
    <t>jm.caceres@uniandes.edu.co</t>
  </si>
  <si>
    <t>Juan Riano</t>
  </si>
  <si>
    <t>jf.riano556@uniandes.Edu.co</t>
  </si>
  <si>
    <t xml:space="preserve">Juana García </t>
  </si>
  <si>
    <t>Liliana Rivera</t>
  </si>
  <si>
    <t>Luis Guillermo Castro</t>
  </si>
  <si>
    <t>lg.castro@uniandes.edu.co</t>
  </si>
  <si>
    <t xml:space="preserve">Mary Guevara </t>
  </si>
  <si>
    <t>mr.guevara249@uniandes.edu.co</t>
  </si>
  <si>
    <t>Rodrigo Londoño van Rutten</t>
  </si>
  <si>
    <t xml:space="preserve">Santiago Aristizabal Agudelo </t>
  </si>
  <si>
    <t>s.aristizabala@uniandes.edu.co</t>
  </si>
  <si>
    <t>Sofia Garzón Rojas</t>
  </si>
  <si>
    <t>s.garzonr@uniandes.edu.co</t>
  </si>
  <si>
    <t xml:space="preserve">Spencer Ross </t>
  </si>
  <si>
    <t>Spencer_Ross@uml.edu</t>
  </si>
  <si>
    <t>VINCIANE SERVANTIE</t>
  </si>
  <si>
    <t>svincian@uniandes.edu.co</t>
  </si>
  <si>
    <t>Xavier Duran</t>
  </si>
  <si>
    <t>Janinna Grabs</t>
  </si>
  <si>
    <t>cdaila@uniandes.edu.co</t>
  </si>
  <si>
    <t>Ximena Rueda Fajardo</t>
  </si>
  <si>
    <t>Juana García</t>
  </si>
  <si>
    <t>Cristian Camilo Fuquen</t>
  </si>
  <si>
    <t>cfuquen@u-l.edu.co</t>
  </si>
  <si>
    <t>Julio zuluaga</t>
  </si>
  <si>
    <t>julio.zuluaga@javeria-cali.edu.co</t>
  </si>
  <si>
    <t>Luis Rubén Pérez Pinzón</t>
  </si>
  <si>
    <t>lperez14@u-b.edu.co</t>
  </si>
  <si>
    <t>Camilo Alarcon Nieto</t>
  </si>
  <si>
    <t>c.alarconn@uniandes.edu.co</t>
  </si>
  <si>
    <t>Aída Patricia Calvo Villada</t>
  </si>
  <si>
    <t>aidacalvov@gmail.com</t>
  </si>
  <si>
    <t>Enrique Martínez Ruiz</t>
  </si>
  <si>
    <t>Araceli Almaraz</t>
  </si>
  <si>
    <t>almaraz@colef.mx</t>
  </si>
  <si>
    <t>Valentina Salazar</t>
  </si>
  <si>
    <t>Gabriela  Recio (México)</t>
  </si>
  <si>
    <t>María Inés Barbero (Argentina)</t>
  </si>
  <si>
    <t>John Sudarsky (Bogotá)</t>
  </si>
  <si>
    <t>Adolfo Meisel (Rector Uninorte, Barranquilla)</t>
  </si>
  <si>
    <t>Araceli Almaraz (México)</t>
  </si>
  <si>
    <t>José Ernesto Ramírez (Bogotá, UPN)</t>
  </si>
  <si>
    <t>Enrique Martínez  (Bogotá, PUJ/U Nal)</t>
  </si>
  <si>
    <t>Fernando Cruz Kronfly (Cali, Univalle)</t>
  </si>
  <si>
    <t>Sonia Jaimes Peñalosa (Cali, Icesi)</t>
  </si>
  <si>
    <t>William Rojas (Cali, Univalle)</t>
  </si>
  <si>
    <t>Rubén Darío Echeverry (Cali, Univalle)</t>
  </si>
  <si>
    <t>Luis Aurelio Ordóñez (Cali, Univalle)</t>
  </si>
  <si>
    <t>Alfredo Lewin (Consejo Superior, Uniandes)</t>
  </si>
  <si>
    <t>Elisabeth Ungar(Consejo Superior, Uniandes)</t>
  </si>
  <si>
    <t xml:space="preserve">Aniket Sengupta </t>
  </si>
  <si>
    <t>a.sengupta@uniandes.edu.co</t>
  </si>
  <si>
    <t>Burcu Sezen</t>
  </si>
  <si>
    <t>b.sezen@uniandes.edu.co</t>
  </si>
  <si>
    <t>José Miguel Ospina</t>
  </si>
  <si>
    <t>joospina@uniandes.edu.co</t>
  </si>
  <si>
    <t>Jovelyn García</t>
  </si>
  <si>
    <t>j.garciaf@uniandes.edu.co</t>
  </si>
  <si>
    <t>Óscar Naranjo</t>
  </si>
  <si>
    <t>o.naranjodelgiudice@uniandes.edu.co</t>
  </si>
  <si>
    <t>Felipe Reinoso</t>
  </si>
  <si>
    <t>Aniket Sengupta</t>
  </si>
  <si>
    <t>Roberto Guitérrez</t>
  </si>
  <si>
    <t>jv.torres10@uniandes.edu.co</t>
  </si>
  <si>
    <t>Elber Verdugo</t>
  </si>
  <si>
    <t>eberdugoc@gmail.com</t>
  </si>
  <si>
    <t>Roberto Gutierrez</t>
  </si>
  <si>
    <t>Angel Enrique Martinez</t>
  </si>
  <si>
    <t>Carlos Eduardo Hernandez Castillo</t>
  </si>
  <si>
    <t>carlosehernandez@uniandes.edu.co</t>
  </si>
  <si>
    <t>Martha Garavito</t>
  </si>
  <si>
    <t>mart-gar@uniandes.edu.co</t>
  </si>
  <si>
    <t>Manuel Rodríguez Becerra</t>
  </si>
  <si>
    <t>mrb@uniandes.edu.co</t>
  </si>
  <si>
    <t>Juan David Rojas</t>
  </si>
  <si>
    <t>dav-roj1@uniandes.edu.co</t>
  </si>
  <si>
    <t>Muriel Laurent</t>
  </si>
  <si>
    <t>mlaurent@uniandes.edu.co</t>
  </si>
  <si>
    <t>Ingrid Bolivar</t>
  </si>
  <si>
    <t>ibolivar@uniandes.edu.co</t>
  </si>
  <si>
    <t>Ramiro</t>
  </si>
  <si>
    <t>José Alberto Pérez Toro</t>
  </si>
  <si>
    <t>joseaperez20216@gmail.com</t>
  </si>
  <si>
    <t>Fernando Ospina</t>
  </si>
  <si>
    <t>Jaime Ruíz</t>
  </si>
  <si>
    <t>jruiz@uniandes.edu.co</t>
  </si>
  <si>
    <t>Felipe Klopstock Triana</t>
  </si>
  <si>
    <t>f.klopstock@uniandes.edu.co</t>
  </si>
  <si>
    <t>Daniela Lopez Palacio</t>
  </si>
  <si>
    <t>dalopezpa@unal.edu.co</t>
  </si>
  <si>
    <t>Amparo Jimenez</t>
  </si>
  <si>
    <t>jimenez.amparo@uqam.ca</t>
  </si>
  <si>
    <t>Jorge Varela-Yepes</t>
  </si>
  <si>
    <t>jorge.yepes.14@ucl.ac.uk</t>
  </si>
  <si>
    <t>José Alberto Bedoya Ramos</t>
  </si>
  <si>
    <t>Sonia M. Jaimes</t>
  </si>
  <si>
    <t>sonmil@gmail.com</t>
  </si>
  <si>
    <t>Ana Sofia Beltran Guerrero</t>
  </si>
  <si>
    <t>As.beltrang1@uniandes.edu.co</t>
  </si>
  <si>
    <t>Juan Ignacio Neves-Sarriegui</t>
  </si>
  <si>
    <t>juan.nevessarriegui@history.ox.ac.uk</t>
  </si>
  <si>
    <t>Mateo Ramos</t>
  </si>
  <si>
    <t>Paola Ruiz</t>
  </si>
  <si>
    <t>ruiz.paola@gmail.com</t>
  </si>
  <si>
    <t>Isa Martínez</t>
  </si>
  <si>
    <t>Amanda Gabriela Contreras Cárdenas</t>
  </si>
  <si>
    <t>ag.contreras@uniandes.edu.co</t>
  </si>
  <si>
    <t>Lucia Buitrago Echeverri</t>
  </si>
  <si>
    <t>l.buitragoe@uniandes.edu.co</t>
  </si>
  <si>
    <t>Alejandra Watanable Farro</t>
  </si>
  <si>
    <t>alwatana@ucsc.edu</t>
  </si>
  <si>
    <t>Edisantiago Gutierrez Gil</t>
  </si>
  <si>
    <t>e.gutierrez12@uniandes.edu.co</t>
  </si>
  <si>
    <t>Gustavo Bell Lemus</t>
  </si>
  <si>
    <t xml:space="preserve">acuariusbell57@hotmail.com </t>
  </si>
  <si>
    <t>Mariana Naranjo</t>
  </si>
  <si>
    <t>Catalina Gomez Peña</t>
  </si>
  <si>
    <t>Martha H. Saravia</t>
  </si>
  <si>
    <t>Andrea Lluch</t>
  </si>
  <si>
    <t xml:space="preserve">am.lluch@uniandes.edu.co </t>
  </si>
  <si>
    <t>Felipe Duarte Garcia</t>
  </si>
  <si>
    <t>f.duarteg@uniandes.edu.co</t>
  </si>
  <si>
    <t>Joan Safford</t>
  </si>
  <si>
    <t>joanbsafford@yahoo.com</t>
  </si>
  <si>
    <t>Selia</t>
  </si>
  <si>
    <t>Martín Cardenas</t>
  </si>
  <si>
    <t>mcardenas9918@gmail.com</t>
  </si>
  <si>
    <t>German Garcia</t>
  </si>
  <si>
    <t>Ima Esther Poveda Núñez</t>
  </si>
  <si>
    <t>ima.poveda@javeriana.edu.co</t>
  </si>
  <si>
    <t>Isabela Tovar Estévez-Bretón</t>
  </si>
  <si>
    <t xml:space="preserve">I.Tovare@uniandes.edu.co </t>
  </si>
  <si>
    <t>Isabella Latorre Munar</t>
  </si>
  <si>
    <t>Andrea Camila Cañas</t>
  </si>
  <si>
    <t>David Florez</t>
  </si>
  <si>
    <t>Sebastian Salazar Sánchez</t>
  </si>
  <si>
    <t>s.salazars2@uniandes.edu.co</t>
  </si>
  <si>
    <t>Carlos Molano</t>
  </si>
  <si>
    <t>Angela</t>
  </si>
  <si>
    <t>Margarita Garrido</t>
  </si>
  <si>
    <t>Mgarridootoya@gmail</t>
  </si>
  <si>
    <t>Zhanna Angeline</t>
  </si>
  <si>
    <t>Sandra Caballero</t>
  </si>
  <si>
    <t>Aida Calvo</t>
  </si>
  <si>
    <t>Alexis De Greif</t>
  </si>
  <si>
    <t>Alexis Acero</t>
  </si>
  <si>
    <t>alexisacerorangel@gmail.com</t>
  </si>
  <si>
    <t>Andrés Guhl Corpas</t>
  </si>
  <si>
    <t>aguhl@uniandes.edu.co</t>
  </si>
  <si>
    <t>Carlos Caballero</t>
  </si>
  <si>
    <t>ccaballero@uniandes.edu.co</t>
  </si>
  <si>
    <t>Carlos Eduardo Hernández Castillo</t>
  </si>
  <si>
    <t>Carlos Guillermo Tapias Cote</t>
  </si>
  <si>
    <t>carlos.tapias@uexternado.edu.co</t>
  </si>
  <si>
    <t>Claudia Leal</t>
  </si>
  <si>
    <t>claleal@uniandes.edu.co</t>
  </si>
  <si>
    <t>Clemente Forero</t>
  </si>
  <si>
    <t>clforero@uniandes.edu.co</t>
  </si>
  <si>
    <t>Elber Berdugo Cotera</t>
  </si>
  <si>
    <t xml:space="preserve">eberdugoc@gmail.com </t>
  </si>
  <si>
    <t>Erika Rojas Villaraga</t>
  </si>
  <si>
    <t>Germán Garcia Nino</t>
  </si>
  <si>
    <t>Ingrid Johanna Bolívar Ramírez</t>
  </si>
  <si>
    <t>Ibolivar@uniandes.edu.co</t>
  </si>
  <si>
    <t>Ivan Dario Sánchez Manchola</t>
  </si>
  <si>
    <t>Jaime Ruiz</t>
  </si>
  <si>
    <t>James Torres</t>
  </si>
  <si>
    <t>Javier Serrano</t>
  </si>
  <si>
    <t>jaserran@uniandes.edu.co</t>
  </si>
  <si>
    <t>Juana Catalina Garcia</t>
  </si>
  <si>
    <t>juanagarcia@uniandes.edu.co</t>
  </si>
  <si>
    <t>Laura Wills</t>
  </si>
  <si>
    <t>l.wills21@uniandes.edu.co</t>
  </si>
  <si>
    <t>Luis Díaz Matajira</t>
  </si>
  <si>
    <t>luidiaz@uniandes.edu.co</t>
  </si>
  <si>
    <t>Manuel Rodríguez</t>
  </si>
  <si>
    <t>Marcela Castro Ruiz</t>
  </si>
  <si>
    <t>macastro@uniandes.edu.co</t>
  </si>
  <si>
    <t>María Fernanda E.</t>
  </si>
  <si>
    <t>Maximiliano Gonzalez</t>
  </si>
  <si>
    <t>Miguel Ángel Martínez</t>
  </si>
  <si>
    <t>d.higa@uniande.edu.co</t>
  </si>
  <si>
    <t>Ramiro Sanchez</t>
  </si>
  <si>
    <t>ra.sanchez12@uniandes.edu.co</t>
  </si>
  <si>
    <t>Ricardo Arias</t>
  </si>
  <si>
    <t>jarias@uniandes.edu.co</t>
  </si>
  <si>
    <t>Ricardo Guillermo Rivadeneira Velasquez</t>
  </si>
  <si>
    <t>rcrivadeneira@alcaldiabogota.gov.co</t>
  </si>
  <si>
    <t>Rocio Londoño</t>
  </si>
  <si>
    <t>Samfir Gonzalez G</t>
  </si>
  <si>
    <t>s.gonzalezg2345@uniandes.edu.co</t>
  </si>
  <si>
    <t>Sara Caicedo</t>
  </si>
  <si>
    <t>s.caicedos2@uniandes.edu.co</t>
  </si>
  <si>
    <t>Valentina Diaz</t>
  </si>
  <si>
    <t>lv.diaz10@uniandes.edu.co</t>
  </si>
  <si>
    <t>alison valentina  fernandez gutierrez</t>
  </si>
  <si>
    <t>a.fernandezg@uniandes.edu.co</t>
  </si>
  <si>
    <t xml:space="preserve">Andrés Fernando Durán Cortés </t>
  </si>
  <si>
    <t>dc.andres10@uniandes.edu.co</t>
  </si>
  <si>
    <t>César Andres Vargas Nieto</t>
  </si>
  <si>
    <t>c.vargasn@uniandes.edu.co</t>
  </si>
  <si>
    <t>cfuquen@unal.edu.co</t>
  </si>
  <si>
    <t>e.hernandez12@uniandes.edu.co</t>
  </si>
  <si>
    <t>Iván Darío  Sánchez Manchola</t>
  </si>
  <si>
    <t xml:space="preserve">Jessica  Diaz Castañeda </t>
  </si>
  <si>
    <t>Jessicadiazcastaneda@gmail.com</t>
  </si>
  <si>
    <t>Jonathan Perez</t>
  </si>
  <si>
    <t xml:space="preserve">Laura Estefanía  Rodríguez Bejarano </t>
  </si>
  <si>
    <t>lrodriguez351@areandina.edu.co</t>
  </si>
  <si>
    <t>Lucas  Bravo Rosin</t>
  </si>
  <si>
    <t>l.bravor2@uniandes.edu.co</t>
  </si>
  <si>
    <t>Manuel Arturo Jiménez Ramírez</t>
  </si>
  <si>
    <t>ma.jimenez57@uniandes.edu.co</t>
  </si>
  <si>
    <t>mcanal@uniandes.edu.co</t>
  </si>
  <si>
    <t xml:space="preserve">Pilar  Sánchez </t>
  </si>
  <si>
    <t>Sandra Lorena  Tovar Gasca</t>
  </si>
  <si>
    <t>Sergio Vargas Salazar</t>
  </si>
  <si>
    <t>sergio.r.vargass37@gmail.com</t>
  </si>
  <si>
    <t>Simon  Turner</t>
  </si>
  <si>
    <t xml:space="preserve">William Fernando  Durán León </t>
  </si>
  <si>
    <t>duran.w@javeriana.edu.co</t>
  </si>
  <si>
    <t>Germán  García Niño</t>
  </si>
  <si>
    <t>Adriana Lucia Rueda Aponte</t>
  </si>
  <si>
    <t xml:space="preserve">Alfredo Lewin </t>
  </si>
  <si>
    <t>Alvaro Davila</t>
  </si>
  <si>
    <t>Alvaro Javier Arroyo</t>
  </si>
  <si>
    <t>alvaro.arroyo@ant.gov.co</t>
  </si>
  <si>
    <t>Ana Maria Trujillo Montealegre</t>
  </si>
  <si>
    <t xml:space="preserve">atrujill@uniandes.edu.co </t>
  </si>
  <si>
    <t>am.lluch@uniandes.edu.co</t>
  </si>
  <si>
    <t>Arturo infante</t>
  </si>
  <si>
    <t>Beatri Canon</t>
  </si>
  <si>
    <t>bcanon1812@hotmail.com</t>
  </si>
  <si>
    <t>Claudia Avendaño</t>
  </si>
  <si>
    <t>cavendanocalderon@gmail.com</t>
  </si>
  <si>
    <t xml:space="preserve">David Esteban Roa Peña </t>
  </si>
  <si>
    <t>Diana Montaño</t>
  </si>
  <si>
    <t>dc.montano10@uniandes.edu.co</t>
  </si>
  <si>
    <t>Enrique Martínez</t>
  </si>
  <si>
    <t xml:space="preserve">Estefania Hernandez Pineda </t>
  </si>
  <si>
    <t>lsamer@uniandes.edu.co</t>
  </si>
  <si>
    <t>Fernando Cepeda</t>
  </si>
  <si>
    <t>Guillermo Bermudez</t>
  </si>
  <si>
    <t xml:space="preserve">Héctor Godoy </t>
  </si>
  <si>
    <t>Jaime Eduardo Marin Galvez</t>
  </si>
  <si>
    <t>je.maring@uniandes.edu.co</t>
  </si>
  <si>
    <t>Javier Pineda</t>
  </si>
  <si>
    <t xml:space="preserve">Jesus Enrique Molina Munoz </t>
  </si>
  <si>
    <t>je.molina35@uniandes.edu.co</t>
  </si>
  <si>
    <t>Johana Carolina Bernal Galvis</t>
  </si>
  <si>
    <t>Jorge A. Noguera,,55,Sí</t>
  </si>
  <si>
    <t>Jorge Cardenas</t>
  </si>
  <si>
    <t>JOSE FELIX LAFAURIE RIVERA</t>
  </si>
  <si>
    <t>Juan Carlos Flechas</t>
  </si>
  <si>
    <t>jc.flechas20@uniandes.edu.co</t>
  </si>
  <si>
    <t xml:space="preserve">Juanita </t>
  </si>
  <si>
    <t>Julia Díaz</t>
  </si>
  <si>
    <t>Juliana Ramos</t>
  </si>
  <si>
    <t>ja.ramosc1@uniandes.edu.co</t>
  </si>
  <si>
    <t>Julio Manuel Ayerbe</t>
  </si>
  <si>
    <t>Karen brown</t>
  </si>
  <si>
    <t>Ka1784@yahoo.es</t>
  </si>
  <si>
    <t>Luis Aurelio Ordoñez</t>
  </si>
  <si>
    <t>Manuel Antonio Gomez</t>
  </si>
  <si>
    <t>Maria Consuelo Cardenas de Sanz de Santamaria</t>
  </si>
  <si>
    <t>Mariana Barrios Lozada</t>
  </si>
  <si>
    <t>mc.barrios@uniandes.edu.co</t>
  </si>
  <si>
    <t>Marlin Arroyo</t>
  </si>
  <si>
    <t>marlingarcia23@hotmail.com</t>
  </si>
  <si>
    <t>MarthaGaravito</t>
  </si>
  <si>
    <t>mauriciooliveragonzalez</t>
  </si>
  <si>
    <t>mauricio.olivera@uniandes.edu.co</t>
  </si>
  <si>
    <t>Ricardo Guillermo Rivadeneira Velásquez</t>
  </si>
  <si>
    <t>Roberto Gutierrez Poveda</t>
  </si>
  <si>
    <t>Sandra Vilardy</t>
  </si>
  <si>
    <t>s.vilardy@uniandes.edu.co</t>
  </si>
  <si>
    <t>Sonia Giraldo</t>
  </si>
  <si>
    <t>Sonia Marcela Camacho Ahumada</t>
  </si>
  <si>
    <t>Xavier Hernando Duran Amorocho</t>
  </si>
  <si>
    <t>ximenaruedafajardo</t>
  </si>
  <si>
    <t>Zoilo Pallares</t>
  </si>
  <si>
    <t>Rafael Vesga</t>
  </si>
  <si>
    <t xml:space="preserve">Giorgio Triulzi </t>
  </si>
  <si>
    <t>Luz Elena Orozco</t>
  </si>
  <si>
    <t>luorozco@uniandes.edu.co</t>
  </si>
  <si>
    <t>María Angélica Peña</t>
  </si>
  <si>
    <t>km.pena@uniandes.edu.co</t>
  </si>
  <si>
    <t xml:space="preserve">Juan Pablo Soto </t>
  </si>
  <si>
    <t>sz.juan20@uniandes.edu.co</t>
  </si>
  <si>
    <t>Luis Fernando Cruz Araujo</t>
  </si>
  <si>
    <t>lf.cruz20@uniandes.edu.co</t>
  </si>
  <si>
    <t>Emilia Pérez</t>
  </si>
  <si>
    <t>emipec04@gmail.com</t>
  </si>
  <si>
    <t>Norma Ortiz</t>
  </si>
  <si>
    <t>nc.ortiz@uniandes.edu.co</t>
  </si>
  <si>
    <t>Luís Ricardo Granados Sarmiento</t>
  </si>
  <si>
    <t>ricardo.granados@gransconsulting.com</t>
  </si>
  <si>
    <t>Julián Andrés Peraza López</t>
  </si>
  <si>
    <t>Julianandresperaza@gmail.com</t>
  </si>
  <si>
    <t>Oscar Naranjo Del Giudice</t>
  </si>
  <si>
    <t>Juan Fernando Ribero Trujillo</t>
  </si>
  <si>
    <t>jfriberot@gmail.com</t>
  </si>
  <si>
    <t>Guillermo Topa</t>
  </si>
  <si>
    <t>gtopa@tya.com.co</t>
  </si>
  <si>
    <t>Mariana Rodriguez</t>
  </si>
  <si>
    <t>mariana.rodriguez@hlips.com.co</t>
  </si>
  <si>
    <t>Martha Ramirez</t>
  </si>
  <si>
    <t>Martha.ramirez@skald-ag.com</t>
  </si>
  <si>
    <t>Nelson Castillo López</t>
  </si>
  <si>
    <t>nelsoncastillolopez@gmail.com</t>
  </si>
  <si>
    <t>jehison carreño uribe</t>
  </si>
  <si>
    <t>jcuribe72@gmail.com</t>
  </si>
  <si>
    <t>Rigoberto Ovalle</t>
  </si>
  <si>
    <t>r.ovalle@uniandes.edu.co</t>
  </si>
  <si>
    <t>Carolina Abusaid Graña</t>
  </si>
  <si>
    <t>carolinaabusaid@gmail.com</t>
  </si>
  <si>
    <t>Jovelyn Ferrer</t>
  </si>
  <si>
    <t>j.garciaf@uniandes.educo</t>
  </si>
  <si>
    <t>Alberto Rozo Torres</t>
  </si>
  <si>
    <t>alrozoto@gmail.com</t>
  </si>
  <si>
    <t>LUIS DIAZ MATAJIRA</t>
  </si>
  <si>
    <t>Nicolás Romero Rave</t>
  </si>
  <si>
    <t>N.romero11@uniandes.edu.co</t>
  </si>
  <si>
    <t>Enrique ter Horst</t>
  </si>
  <si>
    <t>ea.terhorst@uniandes.edu.co</t>
  </si>
  <si>
    <t>Miguel Angel Martinez Carrasco</t>
  </si>
  <si>
    <t>xh.duran@uniandes.edu.co</t>
  </si>
  <si>
    <t>Sandra Tovar Gasca</t>
  </si>
  <si>
    <t>Carlos Pombo</t>
  </si>
  <si>
    <t>cpombo@uniandes.edu.co</t>
  </si>
  <si>
    <t>Félix López Iturriaga</t>
  </si>
  <si>
    <t>Lucas Bravo Rosin</t>
  </si>
  <si>
    <t>Nicolas Felipe Suarez Ariza</t>
  </si>
  <si>
    <t>n.suareza@uniandes.edu.co</t>
  </si>
  <si>
    <t>Iván Sánchez</t>
  </si>
  <si>
    <t>Tatiana Rodríguez</t>
  </si>
  <si>
    <t>María Ximena Hincapié</t>
  </si>
  <si>
    <t>ANDRES GUERRERO</t>
  </si>
  <si>
    <t>Chetna Chauhan</t>
  </si>
  <si>
    <t>c.chauhan@uniandes.edu.co</t>
  </si>
  <si>
    <t>E-cardon@uniandes.edu.co</t>
  </si>
  <si>
    <t>Luis Herrera</t>
  </si>
  <si>
    <t>le.herrera531@uniandes.edu.co</t>
  </si>
  <si>
    <t>Juan Carlos Sabogal</t>
  </si>
  <si>
    <t>j.sabogal@uniandes.edu.co</t>
  </si>
  <si>
    <t>María José Bonivento</t>
  </si>
  <si>
    <t>m.bonivento@uniandes.edu.co</t>
  </si>
  <si>
    <t>Manuela Botero</t>
  </si>
  <si>
    <t>m.boterot@uniandes.edu.co</t>
  </si>
  <si>
    <t>María Paula Carvajal</t>
  </si>
  <si>
    <t>mpaula072002@gmail.com</t>
  </si>
  <si>
    <t>Andrés Orozco</t>
  </si>
  <si>
    <t>orozco.andres35@gmail.com</t>
  </si>
  <si>
    <t>David Garcia</t>
  </si>
  <si>
    <t>d.garcia62@uniandes.edu.co</t>
  </si>
  <si>
    <t>Camila Sánchez</t>
  </si>
  <si>
    <t>c.sanchezc2@uniandes.edu.co</t>
  </si>
  <si>
    <t>Marco Antonio Azuero</t>
  </si>
  <si>
    <t>María Paz Jiménez</t>
  </si>
  <si>
    <t>mp.jimenez2@uniandes.edu.co</t>
  </si>
  <si>
    <t>Miguel Martinez</t>
  </si>
  <si>
    <t>Nathalia Franco</t>
  </si>
  <si>
    <t>nath-fra@uniandes.edu.co</t>
  </si>
  <si>
    <t>Rosa Milena Muñoz Villanueva</t>
  </si>
  <si>
    <t>r.munozv@uniandes.edu.co</t>
  </si>
  <si>
    <t>Sofia Espinosa David</t>
  </si>
  <si>
    <t>s.espinosad@uniandes.edu.co</t>
  </si>
  <si>
    <t xml:space="preserve">Andrea Lluch </t>
  </si>
  <si>
    <t>Carlos Andrés Trujillo</t>
  </si>
  <si>
    <t>Andrés Durán</t>
  </si>
  <si>
    <t>Derly Cibelly Lara Figueroa</t>
  </si>
  <si>
    <t>Daniela Algarra</t>
  </si>
  <si>
    <t>d.algarra@uniandes.edu.co</t>
  </si>
  <si>
    <t>Julian Parra</t>
  </si>
  <si>
    <t>Ricardo Andrés Mancipe Muñoz</t>
  </si>
  <si>
    <t>r.mancipe@uniandes.edu.co</t>
  </si>
  <si>
    <t>German Contreras</t>
  </si>
  <si>
    <t>Brayan Mauricio Rodríguez Rivera</t>
  </si>
  <si>
    <t>bm.rodriguez@uniandes.edu.co</t>
  </si>
  <si>
    <t>Camilo Alarcón Nieto</t>
  </si>
  <si>
    <t>David van der Woude VanDerWoude DeVries</t>
  </si>
  <si>
    <t>Estefanía Hernández</t>
  </si>
  <si>
    <t>Camilo Andrés Contreras</t>
  </si>
  <si>
    <t>Jorge Hernán García</t>
  </si>
  <si>
    <t>Rodrigo Taborda</t>
  </si>
  <si>
    <t>r.taborda@uniandes.edu.co</t>
  </si>
  <si>
    <t>Óscar Pardo</t>
  </si>
  <si>
    <t>opardo@uniandes.edu.co</t>
  </si>
  <si>
    <t>Daniel Mantilla</t>
  </si>
  <si>
    <t>d.mantillag@uniandes.edu.co</t>
  </si>
  <si>
    <t>c.rojasl@uniandes.edu.co</t>
  </si>
  <si>
    <t>Jorge García</t>
  </si>
  <si>
    <t>Nubia Velazco</t>
  </si>
  <si>
    <t xml:space="preserve">Miguel Martínez </t>
  </si>
  <si>
    <t>Enrique Ter Horst</t>
  </si>
  <si>
    <t>Antonio Rivas</t>
  </si>
  <si>
    <t>a.rivas1393@uniandes.edu.co</t>
  </si>
  <si>
    <t>Andres Felipe Ulloa Alfonso</t>
  </si>
  <si>
    <t>af.ulloa10@uniandes.edu.co</t>
  </si>
  <si>
    <t>Camilo Andrés Rojas Contreras</t>
  </si>
  <si>
    <t>caa.rojasc@uniandes.edu.co</t>
  </si>
  <si>
    <t>Cesar Enrique Garcia Diaz</t>
  </si>
  <si>
    <t>ce.garcia392@uniandes.edu.co</t>
  </si>
  <si>
    <t>Guillermo Ruiz Pava</t>
  </si>
  <si>
    <t>ga.ruiz10@uniandes.edu.co</t>
  </si>
  <si>
    <t>Nicolás Sierra Melo</t>
  </si>
  <si>
    <t>n.sierram2@uniandes.edu.co</t>
  </si>
  <si>
    <t>Juan Camilo Bermudez Claros</t>
  </si>
  <si>
    <t>j.bermudezc@uniandes.edu.co</t>
  </si>
  <si>
    <t>Miguel Sarmiento</t>
  </si>
  <si>
    <t>Adriana Abrego Perez</t>
  </si>
  <si>
    <t>al.abrego@uniandes.edu.co</t>
  </si>
  <si>
    <t>oscar naranjo</t>
  </si>
  <si>
    <t>felipe reinoso</t>
  </si>
  <si>
    <t>Rodrigo Atehortua</t>
  </si>
  <si>
    <t>r.atehortua@uniandes.edu.co</t>
  </si>
  <si>
    <t>Mauricio Ruíz</t>
  </si>
  <si>
    <t>mauruiz@uniandes.edu.co</t>
  </si>
  <si>
    <t>Andrés Felipe Torres Ramos</t>
  </si>
  <si>
    <t>Camilo Alarcón</t>
  </si>
  <si>
    <t>Fernanda Freire Franklin</t>
  </si>
  <si>
    <t>fff2@cin.ufpe.br</t>
  </si>
  <si>
    <t>JosÉ Miguel Ospina</t>
  </si>
  <si>
    <t>Katherine A.</t>
  </si>
  <si>
    <t>Lina Carvajal</t>
  </si>
  <si>
    <t>Marcus Thiell</t>
  </si>
  <si>
    <t>mthiell@uniandes.edu.co</t>
  </si>
  <si>
    <t>constantin.blome@uclouvain.be</t>
  </si>
  <si>
    <t>Catalina Ramirez</t>
  </si>
  <si>
    <t>mariaram@uniandes.edu.co</t>
  </si>
  <si>
    <t>Camilo Gomez</t>
  </si>
  <si>
    <t>ch.gomez171@uniandes.edu.co</t>
  </si>
  <si>
    <t>Alejandra Tabares Pozos</t>
  </si>
  <si>
    <t>a.tabaresp@uniandes.edu.co</t>
  </si>
  <si>
    <t>Andres Medaglia</t>
  </si>
  <si>
    <t>amedagli@uniandes.edu.co</t>
  </si>
  <si>
    <t>Karla Tatiana Parra Parias</t>
  </si>
  <si>
    <t>kt.parra10@uniandes.edu.co</t>
  </si>
  <si>
    <t>Natalia Pacheco</t>
  </si>
  <si>
    <t>n.pacheco10@uniandes.edu.co</t>
  </si>
  <si>
    <t>Isabela Borda</t>
  </si>
  <si>
    <t>i.bordar@uniandes.edu.co</t>
  </si>
  <si>
    <t>Mauricio ruiz</t>
  </si>
  <si>
    <t>Luz Marina Ferro</t>
  </si>
  <si>
    <t>luferro@uniandes.edu.co</t>
  </si>
  <si>
    <t>Freddy Zapata</t>
  </si>
  <si>
    <t>fzapata@uniandes.edu.co</t>
  </si>
  <si>
    <t>Atenea Camacho</t>
  </si>
  <si>
    <t>ha.camacho54@uniandes.edu.co</t>
  </si>
  <si>
    <t>Jose David Martinez</t>
  </si>
  <si>
    <t>jd.martinezo@uniandes.edu.co</t>
  </si>
  <si>
    <t>bryan.c.boots@gmail.com</t>
  </si>
  <si>
    <t>Julia Rosa Romero</t>
  </si>
  <si>
    <t>jr.romero109@uniandes.edu.co</t>
  </si>
  <si>
    <t>Juan Esteban Nieto Campos</t>
  </si>
  <si>
    <t>je.nieto@uniandes.edu.co</t>
  </si>
  <si>
    <t>Juan Camilo Ángel Aguirre</t>
  </si>
  <si>
    <t>jc.angela1@uniandes.edu.co</t>
  </si>
  <si>
    <t>Mumbi Wachira</t>
  </si>
  <si>
    <t>mwachira@strathmore.edu</t>
  </si>
  <si>
    <t>Fiorenza Zlatar</t>
  </si>
  <si>
    <t>f.zlatar@uniandes.edu.co</t>
  </si>
  <si>
    <t>Yuly Andrea Franco Gómez</t>
  </si>
  <si>
    <t>y.francog@uniandes.edu.co</t>
  </si>
  <si>
    <t>Sandro Jiménez</t>
  </si>
  <si>
    <t>sa.jimenez2556@uniandes.edu.co</t>
  </si>
  <si>
    <t>Manuel Rodriguez</t>
  </si>
  <si>
    <t>Juliana Angulo</t>
  </si>
  <si>
    <t>German Andrade</t>
  </si>
  <si>
    <t>gandrade@uniandes.edu.co</t>
  </si>
  <si>
    <t>Caterine Ariza</t>
  </si>
  <si>
    <t>Gloria Valencia</t>
  </si>
  <si>
    <t>Hector Godoy</t>
  </si>
  <si>
    <t>Jaime E. Londoño Motta</t>
  </si>
  <si>
    <t>jelondono@icesi.edu.co</t>
  </si>
  <si>
    <t>José F. Calderón</t>
  </si>
  <si>
    <t>José Camilo</t>
  </si>
  <si>
    <t>Julia Helena Díaz</t>
  </si>
  <si>
    <t>jh.diaz84@uniandes.edu.co</t>
  </si>
  <si>
    <t>Julio Cesar Zuluaga</t>
  </si>
  <si>
    <t>Leonardo Santana</t>
  </si>
  <si>
    <t>María Ines Barbero</t>
  </si>
  <si>
    <t>barbero.mariaines@gmail.com</t>
  </si>
  <si>
    <t>Martha Elizabeth Garavito</t>
  </si>
  <si>
    <t>Rory Miller</t>
  </si>
  <si>
    <t>Apellido</t>
  </si>
  <si>
    <t>Nombre Completo</t>
  </si>
  <si>
    <t>Genero</t>
  </si>
  <si>
    <t>Nacionalidad</t>
  </si>
  <si>
    <t>Fecha nacimiento</t>
  </si>
  <si>
    <t>Nombre Universidad origen</t>
  </si>
  <si>
    <t>País Universidad origen</t>
  </si>
  <si>
    <t>Ubicación</t>
  </si>
  <si>
    <t>Seminario que dirigió</t>
  </si>
  <si>
    <t>Bryan Charles</t>
  </si>
  <si>
    <t>Boots</t>
  </si>
  <si>
    <t>University of Missouri</t>
  </si>
  <si>
    <t>Christiane</t>
  </si>
  <si>
    <t>Schwieren</t>
  </si>
  <si>
    <t>University of Heidelberg</t>
  </si>
  <si>
    <t>Spencer</t>
  </si>
  <si>
    <t>Ross</t>
  </si>
  <si>
    <t>University of Massachusetts</t>
  </si>
  <si>
    <t>Niels</t>
  </si>
  <si>
    <t>Van Quaquebeke</t>
  </si>
  <si>
    <t>Kuhne Logistics University - KLU</t>
  </si>
  <si>
    <t>Claudia</t>
  </si>
  <si>
    <t>Rebolledo</t>
  </si>
  <si>
    <t>HEC Montreal</t>
  </si>
  <si>
    <t>Canada</t>
  </si>
  <si>
    <t>John</t>
  </si>
  <si>
    <t>Thøgersen</t>
  </si>
  <si>
    <t>Aahus University, Denmark</t>
  </si>
  <si>
    <t>Barbara</t>
  </si>
  <si>
    <t>Culiberg</t>
  </si>
  <si>
    <t>University of Ljubljana, School of Economics and Business</t>
  </si>
  <si>
    <t>Janina</t>
  </si>
  <si>
    <t>Grabs</t>
  </si>
  <si>
    <t>ESADE Business School</t>
  </si>
  <si>
    <t>Rita</t>
  </si>
  <si>
    <t>Motta</t>
  </si>
  <si>
    <t>Marco</t>
  </si>
  <si>
    <t>Palacios</t>
  </si>
  <si>
    <t>University of Oxford</t>
  </si>
  <si>
    <t>Luis Fernando</t>
  </si>
  <si>
    <t>Molina</t>
  </si>
  <si>
    <t>Universidad de los Andes</t>
  </si>
  <si>
    <t>Orlando</t>
  </si>
  <si>
    <t>Grisales</t>
  </si>
  <si>
    <t>Investigador Independiente Ottawa</t>
  </si>
  <si>
    <t>Alan</t>
  </si>
  <si>
    <t>Knight</t>
  </si>
  <si>
    <t>Inglaterra</t>
  </si>
  <si>
    <t>David</t>
  </si>
  <si>
    <t>Lingelbach</t>
  </si>
  <si>
    <t>University of Baltimore</t>
  </si>
  <si>
    <t>Juliana</t>
  </si>
  <si>
    <t>Moreira Batista</t>
  </si>
  <si>
    <t>FGV - Fundação Getulio Vargas</t>
  </si>
  <si>
    <t>Brasil</t>
  </si>
  <si>
    <t>Eduardo</t>
  </si>
  <si>
    <t>Posada Carbó</t>
  </si>
  <si>
    <t>Luis Gabriel</t>
  </si>
  <si>
    <t>Galán</t>
  </si>
  <si>
    <t>James V.</t>
  </si>
  <si>
    <t>Torres Moreno</t>
  </si>
  <si>
    <t>Carlos</t>
  </si>
  <si>
    <t>Dávila</t>
  </si>
  <si>
    <t>Camilo</t>
  </si>
  <si>
    <t>Rojas</t>
  </si>
  <si>
    <t>Université de Grenoble Alpes</t>
  </si>
  <si>
    <t>Francia</t>
  </si>
  <si>
    <t>Mirko</t>
  </si>
  <si>
    <t>Antino</t>
  </si>
  <si>
    <t>Universidad Complutense de Madrid</t>
  </si>
  <si>
    <t>Basel</t>
  </si>
  <si>
    <t>Hammoda</t>
  </si>
  <si>
    <t>Tallinn University of Technology TalTech</t>
  </si>
  <si>
    <t>Estonia</t>
  </si>
  <si>
    <t>Manuel</t>
  </si>
  <si>
    <t>Rodriguez Becerra</t>
  </si>
  <si>
    <t>José Félix</t>
  </si>
  <si>
    <t>Lafaurie</t>
  </si>
  <si>
    <t>Universidad Javeriana</t>
  </si>
  <si>
    <t>Ximena</t>
  </si>
  <si>
    <t>Rueda</t>
  </si>
  <si>
    <t>Lina</t>
  </si>
  <si>
    <t>Moros</t>
  </si>
  <si>
    <t>Boada</t>
  </si>
  <si>
    <t>IE University</t>
  </si>
  <si>
    <t>Felix</t>
  </si>
  <si>
    <t>Iturriaga</t>
  </si>
  <si>
    <t>Universidad de Valladolid</t>
  </si>
  <si>
    <t>Nicolás</t>
  </si>
  <si>
    <t>Parra</t>
  </si>
  <si>
    <t>Harvard Law School</t>
  </si>
  <si>
    <t>Linda</t>
  </si>
  <si>
    <t>Alkire</t>
  </si>
  <si>
    <t>Fordham University</t>
  </si>
  <si>
    <t>Sertan</t>
  </si>
  <si>
    <t>Kabadayi</t>
  </si>
  <si>
    <t>Texas State University</t>
  </si>
  <si>
    <t>Sasmira</t>
  </si>
  <si>
    <t>Matta</t>
  </si>
  <si>
    <t>The Wharton School at the University of Pennsylvania</t>
  </si>
  <si>
    <t>Lourdes</t>
  </si>
  <si>
    <t>Casanova</t>
  </si>
  <si>
    <t>Universidad de Cornell</t>
  </si>
  <si>
    <t>Lozano</t>
  </si>
  <si>
    <t>Maastricht University</t>
  </si>
  <si>
    <t>Holanda</t>
  </si>
  <si>
    <t>Andres</t>
  </si>
  <si>
    <t>Espitia</t>
  </si>
  <si>
    <t>Northwetsern University</t>
  </si>
  <si>
    <t>Carmen</t>
  </si>
  <si>
    <t>Villa</t>
  </si>
  <si>
    <t>University of Warwick</t>
  </si>
  <si>
    <t>Socorro</t>
  </si>
  <si>
    <t>Martínez</t>
  </si>
  <si>
    <t>UC-Davis</t>
  </si>
  <si>
    <t>Maria Alejandra</t>
  </si>
  <si>
    <t>Erazo</t>
  </si>
  <si>
    <t>Université Lumière Lyon 2</t>
  </si>
  <si>
    <t>Felipe</t>
  </si>
  <si>
    <t>University of Wisconsin</t>
  </si>
  <si>
    <t>Bruno</t>
  </si>
  <si>
    <t>Souza</t>
  </si>
  <si>
    <t>Andrew</t>
  </si>
  <si>
    <t>Parker</t>
  </si>
  <si>
    <t>Durham University Business School</t>
  </si>
  <si>
    <t>Behnoosh</t>
  </si>
  <si>
    <t>Lahooti</t>
  </si>
  <si>
    <t>NEOMA Business School</t>
  </si>
  <si>
    <t>Wolf</t>
  </si>
  <si>
    <t>Wagner</t>
  </si>
  <si>
    <t>Rotterdam School of Management</t>
  </si>
  <si>
    <t>Steven</t>
  </si>
  <si>
    <t>Kilroy</t>
  </si>
  <si>
    <t>Trinity College Dublin</t>
  </si>
  <si>
    <t>Neal</t>
  </si>
  <si>
    <t>Roese</t>
  </si>
  <si>
    <t>Kellogg School of Management at Northwestern Univrsity</t>
  </si>
  <si>
    <t>Velasco</t>
  </si>
  <si>
    <t>BI Norwegian Business School</t>
  </si>
  <si>
    <t>Noruega</t>
  </si>
  <si>
    <t>Yimin</t>
  </si>
  <si>
    <t>Cheng</t>
  </si>
  <si>
    <t>Monash University</t>
  </si>
  <si>
    <t>Australia</t>
  </si>
  <si>
    <t>Luis Alfredo</t>
  </si>
  <si>
    <t>Arango</t>
  </si>
  <si>
    <t>University of Queensland</t>
  </si>
  <si>
    <t>Suresh</t>
  </si>
  <si>
    <t>Sethi</t>
  </si>
  <si>
    <t xml:space="preserve">UT Dallas </t>
  </si>
  <si>
    <t>Constantin</t>
  </si>
  <si>
    <t>Blome</t>
  </si>
  <si>
    <t>Lancaster University</t>
  </si>
  <si>
    <t>Christian</t>
  </si>
  <si>
    <t>Schott</t>
  </si>
  <si>
    <t>Victoria University of Wellington</t>
  </si>
  <si>
    <t>Nueva Zelanda</t>
  </si>
  <si>
    <t>Teresa</t>
  </si>
  <si>
    <t>da Silva Lopes</t>
  </si>
  <si>
    <t>University of York</t>
  </si>
  <si>
    <t>Mapa Nacionalidades</t>
  </si>
  <si>
    <t>Valentina Díaz</t>
  </si>
  <si>
    <t>James</t>
  </si>
  <si>
    <t>Profesora Anónima</t>
  </si>
  <si>
    <t>Joaquín Romero</t>
  </si>
  <si>
    <t>Amparo Jiménez</t>
  </si>
  <si>
    <t>Faridy Jiménez</t>
  </si>
  <si>
    <t>njimenez@uniandes.edu.co</t>
  </si>
  <si>
    <t>David Echeverry</t>
  </si>
  <si>
    <t>Pick Your Greens: Market Share and the Green Mortgage Boom</t>
  </si>
  <si>
    <t>Visiting Scholars 14</t>
  </si>
  <si>
    <t>The Real Effects of Offshore Data Leaks:Evidence from Private Firms</t>
  </si>
  <si>
    <t>Juan Felipe Imbet</t>
  </si>
  <si>
    <t>Recruitment research 17</t>
  </si>
  <si>
    <t>Recruitment research 18</t>
  </si>
  <si>
    <t>GHE 7</t>
  </si>
  <si>
    <t>¿Por qué y cómo pasar del periodismo económico a escribir libros de economía e historia empresarial?</t>
  </si>
  <si>
    <t>Gloria E. Valencia C.</t>
  </si>
  <si>
    <t>Ramnath K. Chellappa</t>
  </si>
  <si>
    <t>Regulation by Platforms: The Impact of Apple’s Intelligent Tracking Prevention (ITP) on the Advertising Ecosystem</t>
  </si>
  <si>
    <t>Ágora 10</t>
  </si>
  <si>
    <t>María Angélica Farfán</t>
  </si>
  <si>
    <t>Bioaccounting measurement of environmental assets: beyond environmental accounting</t>
  </si>
  <si>
    <t>Elvira Kaneberg</t>
  </si>
  <si>
    <t>Supply chain resilience and critical dynamic capabilities: a balanced scorecard approach</t>
  </si>
  <si>
    <t>Visiting Scholars 15</t>
  </si>
  <si>
    <t>LL 01</t>
  </si>
  <si>
    <t>C 701</t>
  </si>
  <si>
    <t>Monika Sońta</t>
  </si>
  <si>
    <t>Futures of Education: exploring change with the future thinking canvas</t>
  </si>
  <si>
    <t>Visiting Scholars 16</t>
  </si>
  <si>
    <t>Echeverry</t>
  </si>
  <si>
    <t>Elvira</t>
  </si>
  <si>
    <t>Gloria E.</t>
  </si>
  <si>
    <t>Valencia C.</t>
  </si>
  <si>
    <t>Juan Felipe</t>
  </si>
  <si>
    <t>Imbet</t>
  </si>
  <si>
    <t>Monika</t>
  </si>
  <si>
    <t>Sońta</t>
  </si>
  <si>
    <t>María Angélica</t>
  </si>
  <si>
    <t>Farfán</t>
  </si>
  <si>
    <t>Kaneberg</t>
  </si>
  <si>
    <t>Chellappa</t>
  </si>
  <si>
    <t>Ramnath K.</t>
  </si>
  <si>
    <t>Universidad de Navarra</t>
  </si>
  <si>
    <t>Jönköping International Business School</t>
  </si>
  <si>
    <t>Suecia</t>
  </si>
  <si>
    <t>Emory University - Goizueta Business School</t>
  </si>
  <si>
    <t>India</t>
  </si>
  <si>
    <t>Universidad de Antioquia</t>
  </si>
  <si>
    <t>Université Paris Dauphine - PSL</t>
  </si>
  <si>
    <t>Polonia</t>
  </si>
  <si>
    <t>Universidad Kozminski</t>
  </si>
  <si>
    <t>Alejandra García</t>
  </si>
  <si>
    <t>Astrid Milena Martínez Cruz</t>
  </si>
  <si>
    <t>Juan Sebastián Salamanca López</t>
  </si>
  <si>
    <t>Laura Corredor Muñoz</t>
  </si>
  <si>
    <t>Yeily Daniela Chávez Pabuence</t>
  </si>
  <si>
    <t>ma.erazo1325@uniandes.edu.co</t>
  </si>
  <si>
    <t>pa.garcia@uniandes.edu.co</t>
  </si>
  <si>
    <t>am.martinezc12@uniandes.edu.co</t>
  </si>
  <si>
    <t>j.salamancal@uniandes.edu.co</t>
  </si>
  <si>
    <t>l.corredorm@uniandes.edu.co</t>
  </si>
  <si>
    <t>y.chavezp@uniandes.edu.co</t>
  </si>
  <si>
    <t>g.wilmsmeier@uniandes.edu.co</t>
  </si>
  <si>
    <t>Gordon Wilmsmeier</t>
  </si>
  <si>
    <t>Cristóbal Miralles</t>
  </si>
  <si>
    <t>Social Impact of Global Supply Chains: Critical View and Operational Proposals</t>
  </si>
  <si>
    <t>Visiting Scholars 17</t>
  </si>
  <si>
    <t>Cristóbal</t>
  </si>
  <si>
    <t>Miralles</t>
  </si>
  <si>
    <t>Universitat Politècnica de València (UPV)</t>
  </si>
  <si>
    <t>Maria Alejandra Erazo Diaz</t>
  </si>
  <si>
    <t>Claudio Peña</t>
  </si>
  <si>
    <t>clpena@uniandes.edu.co</t>
  </si>
  <si>
    <t>Alfredo Lewin</t>
  </si>
  <si>
    <t>Diego Pizano</t>
  </si>
  <si>
    <t xml:space="preserve">Jairo </t>
  </si>
  <si>
    <t>Edwin Lopez</t>
  </si>
  <si>
    <t>Sonia Jaimes</t>
  </si>
  <si>
    <t>Luz Stella Valencia</t>
  </si>
  <si>
    <t>lsvalencia@outlook.com</t>
  </si>
  <si>
    <t>Jaime Eduardo Londoño Motta</t>
  </si>
  <si>
    <t>ane.martinezr@uniandes.edu.co</t>
  </si>
  <si>
    <t>Jorge Hernan Cardenas</t>
  </si>
  <si>
    <t>Santiago Rodríguez Raga</t>
  </si>
  <si>
    <t>srr@uniandes.edu.co</t>
  </si>
  <si>
    <t>Mariano Lopez</t>
  </si>
  <si>
    <t>Nelson Esteban Rinón Sosa</t>
  </si>
  <si>
    <t>Mauricio González Jaramillo</t>
  </si>
  <si>
    <t>Tomás Villamil Forero</t>
  </si>
  <si>
    <t>David Felipe Arguello Cruz</t>
  </si>
  <si>
    <t>Sergio Antonio Saltarín Leyton</t>
  </si>
  <si>
    <t>m-lopez@uniandes.edu.co</t>
  </si>
  <si>
    <t>ne.rincons1@uniandes.edu.co</t>
  </si>
  <si>
    <t>df.arguello@uniandes.edu.co</t>
  </si>
  <si>
    <t>s.saltarin@uniandes.edu.co</t>
  </si>
  <si>
    <t>t.villamil1@uniandes.edu.co</t>
  </si>
  <si>
    <t>m.gonzalez66@uniandes.edu.co</t>
  </si>
  <si>
    <t>UASM Student</t>
  </si>
  <si>
    <t>Ágora 11</t>
  </si>
  <si>
    <t>Collaboration, Workplace Practice Adoption and Performance: Evidence from a Field Experiment</t>
  </si>
  <si>
    <t>Francisco Brahm</t>
  </si>
  <si>
    <t>Francisco</t>
  </si>
  <si>
    <t>Brahm</t>
  </si>
  <si>
    <t>London Business School</t>
  </si>
  <si>
    <t>Andrés Mora</t>
  </si>
  <si>
    <t>a.mora262@uniandes.edu.co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</si>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</sst>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400]h:mm:ss\ AM/PM"/>
    <numFmt numFmtId="165" formatCode="0.0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2"/>
      <name val="Aptos Narrow"/>
      <family val="2"/>
      <scheme val="minor"/>
    </font>
    <font>
      <b/>
      <sz val="1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b/>
      <sz val="9"/>
      <color indexed="81"/>
      <name val="Tahoma"/>
      <family val="2"/>
    </font>
    <font>
      <sz val="12"/>
      <color rgb="FF000000"/>
      <name val="Aptos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0"/>
      <color rgb="FF000000"/>
      <name val="Tahoma"/>
      <family val="2"/>
    </font>
    <font>
      <sz val="10"/>
      <color rgb="FF212121"/>
      <name val="Tahoma"/>
      <family val="2"/>
    </font>
    <font>
      <sz val="11"/>
      <color rgb="FF000000"/>
      <name val="Aptos"/>
      <family val="2"/>
    </font>
    <font>
      <sz val="11"/>
      <color theme="1" tint="0.34998626667073579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9E5E9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51515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66284"/>
        <bgColor indexed="64"/>
      </patternFill>
    </fill>
    <fill>
      <patternFill patternType="solid">
        <fgColor rgb="FFFFFFFF"/>
        <bgColor rgb="FFFFCC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6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22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3" borderId="11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right" vertical="center"/>
    </xf>
    <xf numFmtId="0" fontId="11" fillId="0" borderId="6" xfId="0" applyFont="1" applyBorder="1" applyAlignment="1">
      <alignment vertical="center"/>
    </xf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0" fillId="0" borderId="27" xfId="0" applyBorder="1"/>
    <xf numFmtId="0" fontId="0" fillId="0" borderId="31" xfId="0" applyBorder="1"/>
    <xf numFmtId="0" fontId="5" fillId="7" borderId="1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4" fontId="0" fillId="3" borderId="14" xfId="0" applyNumberFormat="1" applyFill="1" applyBorder="1" applyAlignment="1">
      <alignment horizontal="left" vertical="center"/>
    </xf>
    <xf numFmtId="164" fontId="0" fillId="3" borderId="14" xfId="0" applyNumberForma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 wrapText="1"/>
    </xf>
    <xf numFmtId="0" fontId="5" fillId="7" borderId="13" xfId="0" applyFont="1" applyFill="1" applyBorder="1" applyAlignment="1">
      <alignment horizontal="center" vertical="center"/>
    </xf>
    <xf numFmtId="0" fontId="1" fillId="3" borderId="6" xfId="1" applyFill="1" applyBorder="1" applyAlignment="1">
      <alignment vertical="center"/>
    </xf>
    <xf numFmtId="0" fontId="1" fillId="3" borderId="6" xfId="1" applyFill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6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0" fillId="10" borderId="0" xfId="0" applyFill="1"/>
    <xf numFmtId="0" fontId="0" fillId="3" borderId="26" xfId="0" applyFill="1" applyBorder="1"/>
    <xf numFmtId="0" fontId="0" fillId="3" borderId="6" xfId="0" applyFill="1" applyBorder="1" applyAlignment="1">
      <alignment vertical="center" wrapText="1"/>
    </xf>
    <xf numFmtId="0" fontId="4" fillId="13" borderId="0" xfId="0" applyFont="1" applyFill="1"/>
    <xf numFmtId="0" fontId="0" fillId="13" borderId="0" xfId="0" applyFill="1"/>
    <xf numFmtId="0" fontId="0" fillId="3" borderId="6" xfId="1" applyFont="1" applyFill="1" applyBorder="1" applyAlignment="1">
      <alignment vertical="center"/>
    </xf>
    <xf numFmtId="0" fontId="12" fillId="10" borderId="0" xfId="0" applyFont="1" applyFill="1"/>
    <xf numFmtId="0" fontId="1" fillId="14" borderId="6" xfId="1" applyFill="1" applyBorder="1" applyAlignment="1">
      <alignment horizontal="right" vertical="center"/>
    </xf>
    <xf numFmtId="0" fontId="10" fillId="14" borderId="6" xfId="0" applyFont="1" applyFill="1" applyBorder="1" applyAlignment="1">
      <alignment horizontal="center" vertical="center"/>
    </xf>
    <xf numFmtId="0" fontId="10" fillId="14" borderId="6" xfId="0" applyFont="1" applyFill="1" applyBorder="1" applyAlignment="1">
      <alignment horizontal="center" vertical="center" wrapText="1"/>
    </xf>
    <xf numFmtId="0" fontId="0" fillId="3" borderId="6" xfId="1" applyFont="1" applyFill="1" applyBorder="1" applyAlignment="1">
      <alignment horizontal="left" vertical="center"/>
    </xf>
    <xf numFmtId="0" fontId="13" fillId="10" borderId="0" xfId="0" applyFont="1" applyFill="1"/>
    <xf numFmtId="0" fontId="13" fillId="10" borderId="0" xfId="0" applyFont="1" applyFill="1" applyAlignment="1">
      <alignment horizontal="right"/>
    </xf>
    <xf numFmtId="0" fontId="13" fillId="10" borderId="0" xfId="0" applyFont="1" applyFill="1" applyAlignment="1">
      <alignment horizontal="right" vertical="top"/>
    </xf>
    <xf numFmtId="0" fontId="13" fillId="10" borderId="0" xfId="0" applyFont="1" applyFill="1" applyAlignment="1">
      <alignment vertical="top"/>
    </xf>
    <xf numFmtId="0" fontId="3" fillId="3" borderId="14" xfId="0" applyFont="1" applyFill="1" applyBorder="1" applyAlignment="1">
      <alignment horizontal="left" vertical="center"/>
    </xf>
    <xf numFmtId="0" fontId="5" fillId="5" borderId="32" xfId="0" applyFont="1" applyFill="1" applyBorder="1" applyAlignment="1">
      <alignment horizontal="center" vertical="center"/>
    </xf>
    <xf numFmtId="14" fontId="5" fillId="5" borderId="3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8" fontId="0" fillId="0" borderId="0" xfId="0" applyNumberFormat="1"/>
    <xf numFmtId="0" fontId="5" fillId="6" borderId="32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/>
    </xf>
    <xf numFmtId="0" fontId="0" fillId="15" borderId="0" xfId="0" applyFill="1" applyAlignment="1">
      <alignment wrapText="1"/>
    </xf>
    <xf numFmtId="0" fontId="0" fillId="15" borderId="0" xfId="0" applyFill="1"/>
    <xf numFmtId="14" fontId="0" fillId="15" borderId="0" xfId="0" applyNumberFormat="1" applyFill="1"/>
    <xf numFmtId="0" fontId="0" fillId="15" borderId="8" xfId="0" applyFill="1" applyBorder="1"/>
    <xf numFmtId="0" fontId="0" fillId="15" borderId="6" xfId="0" applyFill="1" applyBorder="1"/>
    <xf numFmtId="0" fontId="0" fillId="15" borderId="18" xfId="0" applyFill="1" applyBorder="1"/>
    <xf numFmtId="0" fontId="15" fillId="10" borderId="0" xfId="0" applyFont="1" applyFill="1"/>
    <xf numFmtId="0" fontId="15" fillId="0" borderId="6" xfId="0" applyFont="1" applyBorder="1"/>
    <xf numFmtId="0" fontId="15" fillId="10" borderId="6" xfId="0" applyFont="1" applyFill="1" applyBorder="1"/>
    <xf numFmtId="165" fontId="15" fillId="10" borderId="6" xfId="0" applyNumberFormat="1" applyFont="1" applyFill="1" applyBorder="1"/>
    <xf numFmtId="165" fontId="15" fillId="10" borderId="0" xfId="0" applyNumberFormat="1" applyFont="1" applyFill="1"/>
    <xf numFmtId="0" fontId="5" fillId="5" borderId="33" xfId="0" applyFont="1" applyFill="1" applyBorder="1" applyAlignment="1">
      <alignment horizontal="center" vertical="center"/>
    </xf>
    <xf numFmtId="0" fontId="0" fillId="6" borderId="6" xfId="0" applyFill="1" applyBorder="1"/>
    <xf numFmtId="0" fontId="11" fillId="6" borderId="6" xfId="0" applyFont="1" applyFill="1" applyBorder="1" applyAlignment="1">
      <alignment vertical="center"/>
    </xf>
    <xf numFmtId="0" fontId="11" fillId="6" borderId="6" xfId="0" applyFont="1" applyFill="1" applyBorder="1" applyAlignment="1">
      <alignment horizontal="right" vertical="center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6" fillId="0" borderId="8" xfId="0" applyFont="1" applyBorder="1"/>
    <xf numFmtId="0" fontId="6" fillId="0" borderId="6" xfId="0" applyFont="1" applyBorder="1"/>
    <xf numFmtId="0" fontId="6" fillId="0" borderId="18" xfId="0" applyFont="1" applyBorder="1"/>
    <xf numFmtId="0" fontId="16" fillId="0" borderId="6" xfId="2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34" xfId="0" applyBorder="1"/>
    <xf numFmtId="0" fontId="0" fillId="0" borderId="35" xfId="0" applyBorder="1"/>
    <xf numFmtId="0" fontId="0" fillId="3" borderId="36" xfId="0" applyFill="1" applyBorder="1"/>
    <xf numFmtId="0" fontId="5" fillId="8" borderId="32" xfId="0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/>
    </xf>
    <xf numFmtId="0" fontId="18" fillId="16" borderId="23" xfId="0" applyFont="1" applyFill="1" applyBorder="1" applyAlignment="1">
      <alignment horizontal="right"/>
    </xf>
    <xf numFmtId="0" fontId="0" fillId="10" borderId="6" xfId="0" applyFill="1" applyBorder="1"/>
    <xf numFmtId="0" fontId="5" fillId="6" borderId="3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8" xfId="0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19" fillId="0" borderId="17" xfId="0" applyFont="1" applyBorder="1"/>
    <xf numFmtId="0" fontId="19" fillId="0" borderId="6" xfId="0" applyFont="1" applyBorder="1"/>
    <xf numFmtId="0" fontId="15" fillId="17" borderId="17" xfId="2" applyFont="1" applyFill="1" applyBorder="1" applyAlignment="1">
      <alignment horizontal="left" vertical="center" wrapText="1"/>
    </xf>
    <xf numFmtId="0" fontId="15" fillId="17" borderId="6" xfId="2" applyFont="1" applyFill="1" applyBorder="1" applyAlignment="1">
      <alignment horizontal="left" vertical="center" wrapText="1"/>
    </xf>
    <xf numFmtId="0" fontId="0" fillId="0" borderId="44" xfId="0" applyBorder="1"/>
    <xf numFmtId="0" fontId="11" fillId="0" borderId="7" xfId="0" applyFont="1" applyBorder="1"/>
    <xf numFmtId="0" fontId="11" fillId="0" borderId="1" xfId="0" applyFont="1" applyBorder="1"/>
    <xf numFmtId="0" fontId="0" fillId="0" borderId="9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6" fillId="0" borderId="0" xfId="2" applyAlignment="1">
      <alignment vertical="center" wrapText="1"/>
    </xf>
    <xf numFmtId="0" fontId="11" fillId="0" borderId="45" xfId="0" applyFont="1" applyBorder="1"/>
    <xf numFmtId="0" fontId="0" fillId="0" borderId="46" xfId="0" applyBorder="1" applyAlignment="1">
      <alignment vertical="center" wrapText="1"/>
    </xf>
    <xf numFmtId="0" fontId="0" fillId="0" borderId="47" xfId="0" applyBorder="1"/>
    <xf numFmtId="0" fontId="0" fillId="0" borderId="47" xfId="0" applyBorder="1" applyAlignment="1">
      <alignment vertical="center" wrapText="1"/>
    </xf>
    <xf numFmtId="0" fontId="0" fillId="0" borderId="48" xfId="0" applyBorder="1"/>
    <xf numFmtId="0" fontId="0" fillId="0" borderId="49" xfId="0" applyBorder="1"/>
    <xf numFmtId="0" fontId="0" fillId="0" borderId="48" xfId="0" applyBorder="1" applyAlignment="1">
      <alignment vertical="center" wrapText="1"/>
    </xf>
    <xf numFmtId="0" fontId="21" fillId="0" borderId="0" xfId="0" applyFont="1"/>
    <xf numFmtId="0" fontId="22" fillId="0" borderId="0" xfId="0" applyFont="1"/>
    <xf numFmtId="0" fontId="15" fillId="0" borderId="8" xfId="0" applyFont="1" applyBorder="1"/>
    <xf numFmtId="0" fontId="15" fillId="0" borderId="10" xfId="0" applyFont="1" applyBorder="1"/>
    <xf numFmtId="0" fontId="0" fillId="0" borderId="45" xfId="0" applyBorder="1"/>
    <xf numFmtId="0" fontId="0" fillId="0" borderId="46" xfId="0" applyBorder="1"/>
    <xf numFmtId="14" fontId="0" fillId="0" borderId="0" xfId="0" applyNumberFormat="1" applyAlignment="1">
      <alignment wrapText="1"/>
    </xf>
    <xf numFmtId="49" fontId="0" fillId="0" borderId="1" xfId="0" applyNumberFormat="1" applyBorder="1"/>
    <xf numFmtId="0" fontId="20" fillId="0" borderId="1" xfId="0" applyFont="1" applyBorder="1"/>
    <xf numFmtId="49" fontId="0" fillId="0" borderId="3" xfId="0" applyNumberFormat="1" applyBorder="1"/>
    <xf numFmtId="0" fontId="5" fillId="6" borderId="23" xfId="3" applyNumberFormat="1" applyFont="1" applyFill="1" applyBorder="1" applyAlignment="1">
      <alignment horizontal="center" vertical="center"/>
    </xf>
    <xf numFmtId="0" fontId="0" fillId="0" borderId="0" xfId="3" applyNumberFormat="1" applyFont="1"/>
    <xf numFmtId="0" fontId="0" fillId="15" borderId="0" xfId="3" applyNumberFormat="1" applyFont="1" applyFill="1"/>
    <xf numFmtId="0" fontId="25" fillId="0" borderId="1" xfId="0" applyFont="1" applyBorder="1"/>
    <xf numFmtId="0" fontId="25" fillId="0" borderId="3" xfId="0" applyFont="1" applyBorder="1"/>
    <xf numFmtId="0" fontId="25" fillId="0" borderId="50" xfId="0" applyFont="1" applyBorder="1"/>
    <xf numFmtId="0" fontId="0" fillId="0" borderId="51" xfId="0" applyBorder="1"/>
    <xf numFmtId="0" fontId="0" fillId="0" borderId="52" xfId="0" applyBorder="1"/>
    <xf numFmtId="0" fontId="25" fillId="0" borderId="45" xfId="0" applyFont="1" applyBorder="1"/>
    <xf numFmtId="0" fontId="26" fillId="19" borderId="6" xfId="0" applyFont="1" applyFill="1" applyBorder="1"/>
    <xf numFmtId="0" fontId="11" fillId="19" borderId="6" xfId="0" applyFont="1" applyFill="1" applyBorder="1"/>
    <xf numFmtId="0" fontId="11" fillId="0" borderId="6" xfId="0" applyFont="1" applyBorder="1"/>
    <xf numFmtId="0" fontId="26" fillId="0" borderId="6" xfId="0" applyFont="1" applyBorder="1"/>
    <xf numFmtId="0" fontId="26" fillId="19" borderId="8" xfId="0" applyFont="1" applyFill="1" applyBorder="1"/>
    <xf numFmtId="0" fontId="26" fillId="0" borderId="2" xfId="0" applyFont="1" applyBorder="1"/>
    <xf numFmtId="0" fontId="26" fillId="19" borderId="10" xfId="0" applyFont="1" applyFill="1" applyBorder="1"/>
    <xf numFmtId="0" fontId="26" fillId="0" borderId="4" xfId="0" applyFont="1" applyBorder="1"/>
    <xf numFmtId="0" fontId="26" fillId="0" borderId="9" xfId="0" applyFont="1" applyBorder="1"/>
    <xf numFmtId="0" fontId="26" fillId="19" borderId="17" xfId="0" applyFont="1" applyFill="1" applyBorder="1"/>
    <xf numFmtId="0" fontId="26" fillId="0" borderId="35" xfId="0" applyFont="1" applyBorder="1"/>
    <xf numFmtId="0" fontId="26" fillId="19" borderId="7" xfId="0" applyFont="1" applyFill="1" applyBorder="1"/>
    <xf numFmtId="0" fontId="11" fillId="0" borderId="8" xfId="0" applyFont="1" applyBorder="1"/>
    <xf numFmtId="0" fontId="11" fillId="19" borderId="1" xfId="0" applyFont="1" applyFill="1" applyBorder="1"/>
    <xf numFmtId="0" fontId="11" fillId="19" borderId="3" xfId="0" applyFont="1" applyFill="1" applyBorder="1"/>
    <xf numFmtId="0" fontId="26" fillId="0" borderId="10" xfId="0" applyFont="1" applyBorder="1"/>
    <xf numFmtId="0" fontId="11" fillId="19" borderId="10" xfId="0" applyFont="1" applyFill="1" applyBorder="1"/>
    <xf numFmtId="0" fontId="29" fillId="0" borderId="7" xfId="0" applyFont="1" applyBorder="1" applyAlignment="1">
      <alignment wrapText="1"/>
    </xf>
    <xf numFmtId="0" fontId="29" fillId="0" borderId="1" xfId="0" applyFont="1" applyBorder="1" applyAlignment="1">
      <alignment wrapText="1"/>
    </xf>
    <xf numFmtId="0" fontId="29" fillId="0" borderId="3" xfId="0" applyFont="1" applyBorder="1" applyAlignment="1">
      <alignment wrapText="1"/>
    </xf>
    <xf numFmtId="0" fontId="26" fillId="0" borderId="7" xfId="0" applyFont="1" applyBorder="1"/>
    <xf numFmtId="0" fontId="26" fillId="0" borderId="1" xfId="0" applyFont="1" applyBorder="1"/>
    <xf numFmtId="0" fontId="26" fillId="0" borderId="3" xfId="0" applyFont="1" applyBorder="1"/>
    <xf numFmtId="0" fontId="27" fillId="18" borderId="7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vertical="center" wrapText="1"/>
    </xf>
    <xf numFmtId="0" fontId="27" fillId="18" borderId="3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4" fillId="13" borderId="0" xfId="0" applyFont="1" applyFill="1"/>
    <xf numFmtId="0" fontId="30" fillId="13" borderId="0" xfId="0" applyFont="1" applyFill="1"/>
    <xf numFmtId="0" fontId="0" fillId="15" borderId="7" xfId="0" applyFill="1" applyBorder="1"/>
    <xf numFmtId="0" fontId="0" fillId="15" borderId="1" xfId="0" applyFill="1" applyBorder="1"/>
    <xf numFmtId="0" fontId="0" fillId="15" borderId="45" xfId="0" applyFill="1" applyBorder="1"/>
    <xf numFmtId="0" fontId="6" fillId="0" borderId="7" xfId="0" applyFont="1" applyBorder="1"/>
    <xf numFmtId="0" fontId="6" fillId="0" borderId="1" xfId="0" applyFont="1" applyBorder="1"/>
    <xf numFmtId="0" fontId="6" fillId="0" borderId="45" xfId="0" applyFont="1" applyBorder="1"/>
    <xf numFmtId="0" fontId="19" fillId="0" borderId="34" xfId="0" applyFont="1" applyBorder="1"/>
    <xf numFmtId="0" fontId="19" fillId="0" borderId="1" xfId="0" applyFont="1" applyBorder="1"/>
    <xf numFmtId="0" fontId="15" fillId="0" borderId="0" xfId="0" applyFont="1"/>
    <xf numFmtId="0" fontId="19" fillId="0" borderId="45" xfId="0" applyFont="1" applyBorder="1"/>
    <xf numFmtId="0" fontId="11" fillId="0" borderId="53" xfId="0" applyFont="1" applyBorder="1"/>
    <xf numFmtId="0" fontId="0" fillId="0" borderId="54" xfId="0" applyBorder="1" applyAlignment="1">
      <alignment vertical="center" wrapText="1"/>
    </xf>
    <xf numFmtId="0" fontId="11" fillId="0" borderId="55" xfId="0" applyFont="1" applyBorder="1"/>
    <xf numFmtId="0" fontId="0" fillId="0" borderId="56" xfId="0" applyBorder="1" applyAlignment="1">
      <alignment vertical="center" wrapText="1"/>
    </xf>
    <xf numFmtId="0" fontId="11" fillId="0" borderId="57" xfId="0" applyFont="1" applyBorder="1"/>
    <xf numFmtId="0" fontId="0" fillId="0" borderId="58" xfId="0" applyBorder="1" applyAlignment="1">
      <alignment vertical="center" wrapText="1"/>
    </xf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24" fillId="18" borderId="1" xfId="0" applyFont="1" applyFill="1" applyBorder="1" applyAlignment="1">
      <alignment vertical="center"/>
    </xf>
    <xf numFmtId="0" fontId="24" fillId="18" borderId="45" xfId="0" applyFont="1" applyFill="1" applyBorder="1" applyAlignment="1">
      <alignment vertical="center"/>
    </xf>
    <xf numFmtId="10" fontId="0" fillId="0" borderId="0" xfId="0" applyNumberFormat="1"/>
    <xf numFmtId="0" fontId="0" fillId="0" borderId="50" xfId="0" applyBorder="1"/>
    <xf numFmtId="0" fontId="14" fillId="13" borderId="0" xfId="0" applyFont="1" applyFill="1" applyAlignment="1">
      <alignment horizontal="center"/>
    </xf>
    <xf numFmtId="0" fontId="14" fillId="13" borderId="23" xfId="0" applyFont="1" applyFill="1" applyBorder="1" applyAlignment="1">
      <alignment horizontal="center" vertical="center"/>
    </xf>
    <xf numFmtId="0" fontId="14" fillId="13" borderId="25" xfId="0" applyFont="1" applyFill="1" applyBorder="1" applyAlignment="1">
      <alignment horizontal="center" vertical="center"/>
    </xf>
    <xf numFmtId="0" fontId="14" fillId="13" borderId="24" xfId="0" applyFont="1" applyFill="1" applyBorder="1" applyAlignment="1">
      <alignment horizontal="center" vertical="center"/>
    </xf>
    <xf numFmtId="0" fontId="31" fillId="10" borderId="0" xfId="0" applyFont="1" applyFill="1" applyAlignment="1">
      <alignment horizontal="center"/>
    </xf>
    <xf numFmtId="0" fontId="2" fillId="9" borderId="20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4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</cellXfs>
  <cellStyles count="4">
    <cellStyle name="20% - Énfasis4" xfId="1" builtinId="42"/>
    <cellStyle name="Hipervínculo" xfId="2" builtinId="8"/>
    <cellStyle name="Millares" xfId="3" builtinId="3"/>
    <cellStyle name="Normal" xfId="0" builtinId="0"/>
  </cellStyles>
  <dxfs count="34">
    <dxf>
      <fill>
        <patternFill>
          <bgColor rgb="FFFFFF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left style="medium">
          <color indexed="64"/>
        </left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  <dxf>
      <numFmt numFmtId="0" formatCode="General"/>
    </dxf>
    <dxf>
      <numFmt numFmtId="19" formatCode="d/mm/yyyy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C7E2E7"/>
      <color rgb="FF166284"/>
      <color rgb="FF515151"/>
      <color rgb="FFCAE6EC"/>
      <color rgb="FFFF4343"/>
      <color rgb="FF12506C"/>
      <color rgb="FF0A2D3C"/>
      <color rgb="FFE96A2B"/>
      <color rgb="FFD45516"/>
      <color rgb="FFBC4C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Seminars modality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Reporte'!$F$6:$F$8</c:f>
              <c:strCache>
                <c:ptCount val="3"/>
                <c:pt idx="0">
                  <c:v>On-Campus</c:v>
                </c:pt>
                <c:pt idx="1">
                  <c:v>Online</c:v>
                </c:pt>
                <c:pt idx="2">
                  <c:v>Hybrid</c:v>
                </c:pt>
              </c:strCache>
            </c:strRef>
          </c:cat>
          <c:val>
            <c:numRef>
              <c:f>'Tablas Reporte'!$G$6:$G$8</c:f>
              <c:numCache>
                <c:formatCode>General</c:formatCode>
                <c:ptCount val="3"/>
                <c:pt idx="0">
                  <c:v>26</c:v>
                </c:pt>
                <c:pt idx="1">
                  <c:v>18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0-47F5-9F43-9873BC09B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947279"/>
        <c:axId val="104943919"/>
      </c:barChart>
      <c:catAx>
        <c:axId val="104947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943919"/>
        <c:crosses val="autoZero"/>
        <c:auto val="1"/>
        <c:lblAlgn val="ctr"/>
        <c:lblOffset val="100"/>
        <c:noMultiLvlLbl val="0"/>
      </c:catAx>
      <c:valAx>
        <c:axId val="1049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94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Seminar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650-43A6-8F19-A52F78D065B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50-43A6-8F19-A52F78D065B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650-43A6-8F19-A52F78D065B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650-43A6-8F19-A52F78D065B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E90-42AE-8607-9C1F77AEDCB5}"/>
              </c:ext>
            </c:extLst>
          </c:dPt>
          <c:dLbls>
            <c:dLbl>
              <c:idx val="3"/>
              <c:layout>
                <c:manualLayout>
                  <c:x val="-1.6212532973978345E-3"/>
                  <c:y val="0.1429109097211905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50-43A6-8F19-A52F78D065BC}"/>
                </c:ext>
              </c:extLst>
            </c:dLbl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Reporte'!$F$12:$F$16</c:f>
              <c:strCache>
                <c:ptCount val="5"/>
                <c:pt idx="0">
                  <c:v>Visiting Scholars Seminar Series</c:v>
                </c:pt>
                <c:pt idx="1">
                  <c:v>Ágora</c:v>
                </c:pt>
                <c:pt idx="2">
                  <c:v>GHE</c:v>
                </c:pt>
                <c:pt idx="3">
                  <c:v>Recruitment research seminars</c:v>
                </c:pt>
                <c:pt idx="4">
                  <c:v>Other</c:v>
                </c:pt>
              </c:strCache>
            </c:strRef>
          </c:cat>
          <c:val>
            <c:numRef>
              <c:f>'Tablas Reporte'!$G$12:$G$16</c:f>
              <c:numCache>
                <c:formatCode>General</c:formatCode>
                <c:ptCount val="5"/>
                <c:pt idx="0">
                  <c:v>17</c:v>
                </c:pt>
                <c:pt idx="1">
                  <c:v>11</c:v>
                </c:pt>
                <c:pt idx="2">
                  <c:v>7</c:v>
                </c:pt>
                <c:pt idx="3">
                  <c:v>18</c:v>
                </c:pt>
                <c:pt idx="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1650-43A6-8F19-A52F78D065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Speakers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Reporte'!$I$14:$I$15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'Tablas Reporte'!$J$14:$J$15</c:f>
              <c:numCache>
                <c:formatCode>General</c:formatCode>
                <c:ptCount val="2"/>
                <c:pt idx="0">
                  <c:v>21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C5-4AD9-AFA1-F59011C80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2445551"/>
        <c:axId val="642446031"/>
      </c:barChart>
      <c:catAx>
        <c:axId val="64244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2446031"/>
        <c:crosses val="autoZero"/>
        <c:auto val="1"/>
        <c:lblAlgn val="ctr"/>
        <c:lblOffset val="100"/>
        <c:noMultiLvlLbl val="0"/>
      </c:catAx>
      <c:valAx>
        <c:axId val="64244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4244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Participants</a:t>
            </a:r>
            <a:r>
              <a:rPr lang="en-US" sz="1200" baseline="0"/>
              <a:t> UASM Seminars</a:t>
            </a:r>
            <a:endParaRPr lang="en-US" sz="1200"/>
          </a:p>
        </c:rich>
      </c:tx>
      <c:layout>
        <c:manualLayout>
          <c:xMode val="edge"/>
          <c:yMode val="edge"/>
          <c:x val="0.10777989488618354"/>
          <c:y val="3.111111111111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Reporte'!$B$55:$B$91</c:f>
              <c:strCache>
                <c:ptCount val="2"/>
                <c:pt idx="0">
                  <c:v>Semminar</c:v>
                </c:pt>
                <c:pt idx="1">
                  <c:v>#¡DESBORDAMIENTO!</c:v>
                </c:pt>
              </c:strCache>
            </c:strRef>
          </c:cat>
          <c:val>
            <c:numRef>
              <c:f>'Tablas Reporte'!$C$55:$C$91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4-44B1-B869-11CCFA4ADB17}"/>
            </c:ext>
          </c:extLst>
        </c:ser>
        <c:ser>
          <c:idx val="1"/>
          <c:order val="1"/>
          <c:spPr>
            <a:noFill/>
            <a:ln>
              <a:noFill/>
            </a:ln>
            <a:effectLst>
              <a:outerShdw blurRad="57150" dist="19050" dir="5400000" sx="1000" sy="1000" algn="ctr" rotWithShape="0">
                <a:srgbClr val="000000">
                  <a:alpha val="0"/>
                </a:srgbClr>
              </a:outerShdw>
            </a:effectLst>
          </c:spPr>
          <c:invertIfNegative val="0"/>
          <c:dLbls>
            <c:delete val="1"/>
          </c:dLbls>
          <c:trendline>
            <c:spPr>
              <a:ln w="19050" cap="rnd">
                <a:solidFill>
                  <a:srgbClr val="FF0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'Tablas Reporte'!$B$55:$B$91</c:f>
              <c:strCache>
                <c:ptCount val="2"/>
                <c:pt idx="0">
                  <c:v>Semminar</c:v>
                </c:pt>
                <c:pt idx="1">
                  <c:v>#¡DESBORDAMIENTO!</c:v>
                </c:pt>
              </c:strCache>
            </c:strRef>
          </c:cat>
          <c:val>
            <c:numRef>
              <c:f>'Tablas Reporte'!$D$55:$D$91</c:f>
              <c:numCache>
                <c:formatCode>General</c:formatCode>
                <c:ptCount val="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04-44B1-B869-11CCFA4ADB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59976527"/>
        <c:axId val="959978447"/>
      </c:barChart>
      <c:catAx>
        <c:axId val="959976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9978447"/>
        <c:crosses val="autoZero"/>
        <c:auto val="1"/>
        <c:lblAlgn val="ctr"/>
        <c:lblOffset val="100"/>
        <c:noMultiLvlLbl val="0"/>
      </c:catAx>
      <c:valAx>
        <c:axId val="95997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5997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Participants by Modality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Reporte'!$M$5</c:f>
              <c:strCache>
                <c:ptCount val="1"/>
                <c:pt idx="0">
                  <c:v>#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'Tablas Reporte'!$L$6:$L$8</c:f>
              <c:strCache>
                <c:ptCount val="3"/>
                <c:pt idx="0">
                  <c:v>On-Campus</c:v>
                </c:pt>
                <c:pt idx="1">
                  <c:v>Online</c:v>
                </c:pt>
                <c:pt idx="2">
                  <c:v>Presencial fuera de Uniades</c:v>
                </c:pt>
              </c:strCache>
            </c:strRef>
          </c:cat>
          <c:val>
            <c:numRef>
              <c:f>'Tablas Reporte'!$M$6:$M$8</c:f>
              <c:numCache>
                <c:formatCode>General</c:formatCode>
                <c:ptCount val="3"/>
                <c:pt idx="0">
                  <c:v>462</c:v>
                </c:pt>
                <c:pt idx="1">
                  <c:v>297</c:v>
                </c:pt>
                <c:pt idx="2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1-413F-9352-39E4D70E34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82641295"/>
        <c:axId val="1082640335"/>
      </c:barChart>
      <c:catAx>
        <c:axId val="108264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2640335"/>
        <c:crosses val="autoZero"/>
        <c:auto val="1"/>
        <c:lblAlgn val="ctr"/>
        <c:lblOffset val="100"/>
        <c:noMultiLvlLbl val="0"/>
      </c:catAx>
      <c:valAx>
        <c:axId val="108264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264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20625369658289"/>
          <c:y val="0.10841526219861011"/>
          <c:w val="0.77608124548195423"/>
          <c:h val="0.726037821858044"/>
        </c:manualLayout>
      </c:layout>
      <c:pieChart>
        <c:varyColors val="1"/>
        <c:ser>
          <c:idx val="0"/>
          <c:order val="0"/>
          <c:explosion val="9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83-42C0-9D25-1FB06FECBE2F}"/>
              </c:ext>
            </c:extLst>
          </c:dPt>
          <c:dLbls>
            <c:dLbl>
              <c:idx val="0"/>
              <c:layout>
                <c:manualLayout>
                  <c:x val="-2.1408551493827945E-2"/>
                  <c:y val="0.33553404824435501"/>
                </c:manualLayout>
              </c:layout>
              <c:spPr>
                <a:solidFill>
                  <a:schemeClr val="tx1">
                    <a:lumMod val="75000"/>
                    <a:lumOff val="25000"/>
                  </a:schemeClr>
                </a:solid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3581562045690966"/>
                      <c:h val="0.359885708202033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483-42C0-9D25-1FB06FECBE2F}"/>
                </c:ext>
              </c:extLst>
            </c:dLbl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Reporte'!$L$14</c:f>
              <c:strCache>
                <c:ptCount val="1"/>
                <c:pt idx="0">
                  <c:v>NA</c:v>
                </c:pt>
              </c:strCache>
            </c:strRef>
          </c:cat>
          <c:val>
            <c:numRef>
              <c:f>'Tablas Reporte'!$M$14</c:f>
              <c:numCache>
                <c:formatCode>General</c:formatCode>
                <c:ptCount val="1"/>
                <c:pt idx="0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83-42C0-9D25-1FB06FECBE2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Participant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6786525860208579E-2"/>
          <c:y val="0.25389226958846589"/>
          <c:w val="0.50962649293597506"/>
          <c:h val="0.63040292289271249"/>
        </c:manualLayout>
      </c:layout>
      <c:pieChart>
        <c:varyColors val="1"/>
        <c:ser>
          <c:idx val="0"/>
          <c:order val="0"/>
          <c:tx>
            <c:strRef>
              <c:f>'Tablas Reporte'!$M$11</c:f>
              <c:strCache>
                <c:ptCount val="1"/>
                <c:pt idx="0">
                  <c:v>#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554-4CFD-BC9F-12B1F4E282E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554-4CFD-BC9F-12B1F4E282E9}"/>
              </c:ext>
            </c:extLst>
          </c:dPt>
          <c:dLbls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Reporte'!$L$12:$L$13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'Tablas Reporte'!$M$12:$M$13</c:f>
              <c:numCache>
                <c:formatCode>General</c:formatCode>
                <c:ptCount val="2"/>
                <c:pt idx="0">
                  <c:v>357</c:v>
                </c:pt>
                <c:pt idx="1">
                  <c:v>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54-4CFD-BC9F-12B1F4E282E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Seminar per Academic Area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600" b="1" i="0" u="none" strike="noStrike" baseline="0">
              <a:solidFill>
                <a:schemeClr val="bg1"/>
              </a:solidFill>
              <a:latin typeface="Aptos Narrow" panose="02110004020202020204"/>
            </a:rPr>
            <a:t>Seminar per Academic Area</a:t>
          </a:r>
        </a:p>
      </cx:txPr>
    </cx:title>
    <cx:plotArea>
      <cx:plotAreaRegion>
        <cx:series layoutId="funnel" uniqueId="{2EAC6F3C-8D45-4F38-A467-37EFD2F1CBC3}" formatIdx="0">
          <cx:spPr>
            <a:gradFill>
              <a:gsLst>
                <a:gs pos="0">
                  <a:srgbClr val="E96A2B"/>
                </a:gs>
                <a:gs pos="48000">
                  <a:srgbClr val="D45516"/>
                </a:gs>
                <a:gs pos="83000">
                  <a:srgbClr val="BC4C14"/>
                </a:gs>
                <a:gs pos="100000">
                  <a:srgbClr val="BC4C14"/>
                </a:gs>
              </a:gsLst>
              <a:lin ang="5400000" scaled="1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bg1"/>
                    </a:solidFill>
                  </a:defRPr>
                </a:pPr>
                <a:endParaRPr lang="es-ES" sz="900" b="1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s-E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Speaker's Institution Location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Speaker's Institution Location</a:t>
          </a:r>
        </a:p>
      </cx:txPr>
    </cx:title>
    <cx:plotArea>
      <cx:plotAreaRegion>
        <cx:series layoutId="funnel" uniqueId="{86DCF159-6026-4690-8F01-FF67F345876D}">
          <cx:dataId val="0"/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s-E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</cx:chart>
  <cx:spPr>
    <a:noFill/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title pos="t" align="ctr" overlay="0">
      <cx:tx>
        <cx:txData>
          <cx:v>Institution Filiation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bg1"/>
              </a:solidFill>
            </a:defRPr>
          </a:pPr>
          <a:r>
            <a:rPr lang="es-E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Institution Filiation</a:t>
          </a:r>
        </a:p>
      </cx:txPr>
    </cx:title>
    <cx:plotArea>
      <cx:plotAreaRegion>
        <cx:series layoutId="funnel" uniqueId="{3E98B20F-3043-4B50-BC57-B2663067007E}" formatIdx="0">
          <cx:tx>
            <cx:txData>
              <cx:f>_xlchart.v2.5</cx:f>
              <cx:v>#</cx:v>
            </cx:txData>
          </cx:tx>
          <cx:spPr>
            <a:gradFill>
              <a:gsLst>
                <a:gs pos="24000">
                  <a:schemeClr val="tx2">
                    <a:lumMod val="75000"/>
                    <a:lumOff val="25000"/>
                  </a:schemeClr>
                </a:gs>
                <a:gs pos="0">
                  <a:schemeClr val="tx2">
                    <a:lumMod val="75000"/>
                    <a:lumOff val="25000"/>
                  </a:schemeClr>
                </a:gs>
                <a:gs pos="65000">
                  <a:srgbClr val="12506C"/>
                </a:gs>
                <a:gs pos="83000">
                  <a:srgbClr val="12506C"/>
                </a:gs>
                <a:gs pos="100000">
                  <a:srgbClr val="12506C"/>
                </a:gs>
              </a:gsLst>
              <a:lin ang="5400000" scaled="1"/>
            </a:gra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bg1"/>
                    </a:solidFill>
                  </a:defRPr>
                </a:pPr>
                <a:endParaRPr lang="es-ES" sz="900" b="0" i="0" u="none" strike="noStrike" baseline="0">
                  <a:solidFill>
                    <a:schemeClr val="bg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</cx:series>
      </cx:plotAreaRegion>
      <cx:axis id="0">
        <cx:cat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bg1"/>
                </a:solidFill>
              </a:defRPr>
            </a:pPr>
            <a:endParaRPr lang="es-ES" sz="900" b="0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_xlchart.v5.8</cx:f>
        <cx:nf>_xlchart.v5.7</cx:nf>
      </cx:strDim>
      <cx:numDim type="colorVal">
        <cx:f>_xlchart.v5.10</cx:f>
        <cx:nf>_xlchart.v5.9</cx:nf>
      </cx:numDim>
    </cx:data>
  </cx:chartData>
  <cx:chart>
    <cx:title pos="t" align="ctr" overlay="0">
      <cx:tx>
        <cx:txData>
          <cx:v>Speaker's Nationality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Aptos Narrow" panose="02110004020202020204"/>
            </a:rPr>
            <a:t>Speaker's Nationality</a:t>
          </a:r>
        </a:p>
      </cx:txPr>
    </cx:title>
    <cx:plotArea>
      <cx:plotAreaRegion>
        <cx:series layoutId="regionMap" uniqueId="{6147785E-F0B9-4C7D-9CF7-32FE056E38FD}">
          <cx:dataId val="0"/>
          <cx:layoutPr>
            <cx:geography cultureLanguage="es-ES" cultureRegion="CO" attribution="Con tecnología de Bing">
              <cx:geoCache provider="{E9337A44-BEBE-4D9F-B70C-5C5E7DAFC167}">
                <cx:binary>7HvZkty4kuWvlNXzUIUdRFvfNhsyInJVakmlpkovtJSUxZ0gwJ1/Nd8wPzaHGamSMqpautf6mt02
m8kHhUVwAeBwP378OPTvn+Z/+1Q93Puf5rpqun/7NP/t56zv23/75ZfuU/ZQ33cv6vyTt539vX/x
yda/2N9/zz89/PLZ3095k/7CCBW/fMruff8w//wf/463pQ/22n6673PbvBke/PL2oRuqvvvOtb+8
9NMnOzT99niKN/3t58jfr3n1808PTZ/3y7ulffjbz89u+fmnX05f9KdBf6owr374jGcDSl7wxz/C
fv6psk365YLkLxjZ/rR6/NiuH0e9ua/xJGbSfX8mj/O4//zZP3TdT0+fX597NuuvP+edjY9Lju02
wejt44p+eW7S//j3kx+wxpNfvrH6qUF+dOnU6Puuv/9su5/umhwfX8zwXzc+Ny8k4VITqZ7b3pgX
hIZcUCLN45/+MujR9n//hP56D06fP9mL08une3J3+6/fk7urLyb5r+8DXN0IHnLGj9Y24fPtYC+k
xB4JIo+RcBoKbx/yxh6943uT+uu9ePbwyUY8u3a6C2fRv34X/mcFbGzy++8t+x8DJElfEENNCNT5
w/W/gaUNrkISEh2Gx72gX4Y+RsbfM6G/3oevT55swtcLpzuw2//rdyC2la0//jN3QGADjKHK8OdR
oNkLQ8KQcvFkeoDWtwnh75nJX5v+65Mnpv964dT08at/velfW98P6f0/MRsjIaiQUaMlAP8brw/0
C4MLoTZfEOokIfw9U/lr23998sT2Xy+c2v71u3+97fdde/9//vc/EXcEgMUQShT96xzAkQMEV4rS
pxxwAjx/x4T+egP+ePDE/n/8fmr+/X+D7HvR31f/VMyBeZlElg3FH7D+jf9T9oI+stAn5CEnxv/x
dP7a9l+eOzH9l59PLX/x38Dxn1GCf1YV8P8J0F/Uao8uc1rGnZYGP66C/jH68/9IPfaf12p/FKu7
+/5+/1jlflOuff/qlx07efR7xfIxgi4+/+1nCtL/R+m8veEZuYnu/cetBvxCeb488XDf9aiipXkh
oAEwghKCSR1SFMvTw5dLCrjGDKeShkgiSN0NmEOGITlqbwmmpQ2jWuKWn3/q7PB0iUjQYANQ5DIM
Q/2HrPDaVktqmz9M8fT9p2aoX9u86bu//cwwfHu8bZuolJjURqpVGEpulCYG1z/dv4V0gbvp/2gK
0zWsFUFcSHpNjEz7XSHSfL+WMhn2yzBX457rUIxR35GyirsuYEGcCen7qFbMX2b90v0u13Fg8dzb
6vfUVS5aCja1e9f6mkY9p9NnmoQy8l2r7qxsipdeVSs/+5ZMPFvbJ9suPk+zJ9Xkj6//8fKLFPNY
83/9fdNdvn571T40t71/eOhf3rend24O+MetX8WDbd//UBJO3Oio4PwnPvbdi3+fAzIhvueBp0X5
V899fPDJEZV6YTTnCj7IlaGCgKQfHZGCv0vKQOENhxfCFf7wQ01fcPglV5zBc+VXJwxfGM7ghoYy
DVbK/iEn5PDmb5xwGxEBYhTlTKO4AJ197oQVLXxDp1I+hDTpB7OHQ7ZBFZN2zNf3Ug5teS8CL7tD
45ZuEbuezTKb48Am5GPaeNEEsWVzqS9NJpdhV5qgceeTqavuZSXrNlgiW86y/SjLvpjtLlCqKnic
ai3og57tMrytsllX9wiSNvnEa+7UTapy1/KopnmHqYhW+vpVRkk/Nbu0kr5sIzvJur6menGYclrX
dLliNW+K34NutHjmmz39i0gFGDyzkSGGCQOtwShsHyNwiW8DVdM6HzKVhQ/JZJvCnfe1qMR5JcbO
6/O1S/t8ite8rfLfK5LkLDl8f/gNp56PrzXXnG1qCHYKk3k+/lrwsFNE5Z8LWvIyj3vLJc8iY1jg
ioOfp9T3O5/1qciiQARr27yeBF86FlOxqolf9iprujKy1nFPb4wMHa59f5Jw4W/nqAn0ShHChRQV
QDV9Msc5ywOWeR58VoEfCdulq061O1Sh6DmJGt8r9aGUJOkvvj/uyd5s4wojNGOSMBPy03HbYbHa
Bjz8nC7wORWNpK26XzORsCaNpiIf8ldNAlW5j7LMMqai7w+/YfRXDBcYXouQCmQSIUOGGHq+Nakc
84DMGf8c6Eo7HsuJKHmPQAr6C7vmurrJA2rpS166ZbgtO0LWLOqyvIJR/tGZhDpUQsmQGMKNIM9n
kuksqYqF+M9CTQi5w0LVSsuD9NPQiX0eJkJ98ANM4KJOaa0+WLKM3uzH3JJ2+sGuAJ6em0UyJZBX
QyUVtoafeEOvclIsZZN8SszaSH9mXVsnyz5I6s4sZ0voZ7jI99dPT5AMgq0hAlGCQOWA0/DEAKlZ
C2naPviY5V7XwfncZ1tA1LPNIG8PUyFWEed1t7A2mg3jMITMSTbc1q0qlrgJqG9uTZ3Vvtk5aT17
W4950338/jQ3PP3WYSjlRAgiJLgFRbScYMkwJaEnbp0/zr73cAIylAT7Q+aJyyCaPR+D25aVbgua
frLbR96mww/250/GolRpoThRJhRcANqee0voWAfyoOzHppIBMLwAeq1TNC6kX+QVTyRwv0sHX97X
hWyAqL6tPZXnYVAEYxm5DGi7If+S4akmX6vxSsxla+sfwAo9DTC6GUkzpUO2SfLqJD/NfGpa06z8
Y5cwFdT7ou/aanjt1j5vm3hyi8PkAl2PuGYXV9tlF5brEtxObZtcdMZXRRrX60qWqzpzTZ9EjSEq
6eNBkqB6q2qTrnUMBjkDEllQLLS5JKup8NYyTybnfhCmFFXxMwdgioZGGUUol0rCWZ9bHp7ZuLEZ
2w9aWlnIuCWhhCsmyWCMj+mqA0B7shzRsxoErg2PcNKCyOHSPPVcucMw8R/HkDhFcQa2YRBIlDK+
xe6JW5Rz2dVJZtsPrUcUuT3vylC8ZDTjyxXvhgXmMMlYre/rbF4WHQ2Zn1wWA/An9TZ1axKc+1oU
63sfDJ26CXO1EYRZjHVlzspBbttjO27gQsuo5fi29UW5vl8rVU5lRKpqS1o5rI8Nso3J8CMHHV3f
h/U8Y++4LBZ8dCtJ+3DXyo53B6WHbe/KOc1BMNzj8CZMg2WKQjsXeIUFecDM86DZuEHfyrq8nzvV
uPZgRk/HW8Ht2l97XyY+qqraszoO0qSez1OB5PpbEzaJeD+SkcLJdJiCZ4yusaAo38eGU9SE9TXR
emsyaSU5PXENnixNSk1bfVhp3fk0mhnRbRdNtrDVBR/cBKD4/oinaMQ0sIhR5G0qkLtPR+w86bKp
5tNvfB02Z5wGscEf63SJ5K1GJ9WHpOArnHBiQ9+lLzWABX76/WlsdPZZUHCtFNPIFRLVmgBLfh4U
Kx8HFxhVv69FU/c86u0ggwfrMgc0ysquoXufaJu/HrswBeK0mbTpPg17Ntoo1HqqUCSx1F1VSahu
Z+6rcIm6iarxbR8GJI+dXGd7BSciWVQQkeRtJBLoigj2jMAP7ZiBXVwkRdlvkT8KyV8x5Pt2iXjp
+TweK6ZjQ/T1EfC/Lf5OcS3kSFCgG1g1VstREzxfcamSrJlcp+/GoSEgsdJ7BhI7rpvfCpAscZ7R
aYbbzqXh+Ej7R2YbqHZzaT4UE0tuk1ltLs1cvtb+PG8Z3yDSrR2hB1eNbZefrXIpEXXJVG+cmi5h
jejU1CGMfrCJJ8gWggGFSJtANewgJNkTqHa8qVdbNOwu7DOO2OrbdJtAH/BhC93HOEZ3e8Hckmze
QhxYuUGKbx0STZBR0Hg6y+0n68quvK9MocV5PlWbHdwyWXWTuBl35RnflrikteoOZaA9P7ShH3kX
L8gXWO4PlnbCMrE0gxYLowgVIgX43vPd6ueS6mqwyx1Pxw2peu/gWmu15vZTT8KSNdHSW7e+16zZ
8mMdWIoNmVVdpct+rRXt04PhwTDdgaV6mGPSBYf38XEFmjR5YOBiYqraDd0GwOZ5ztoJsNaDkWDA
vE8IvqHGojBFnQqYou91FvSxrIYCIZEZVuDb0T4bFJb33zfCSYyGoAtgV5rJEGUn+RPVpdMq1KJc
8G6stQU6HOkty8J5LGNUllna/AgWTtLRNqTgIPYEaYmg1XuSjkhhwVrbWb/rBgoP6Ze+h0Mh98M+
omiFlftkCuzcRariCwxejUkDygLQg5UmP1f9a626MCkOSS9CgAECcnzroXIjA9QBAr+fGySqp21L
3dTAlHMVNogVRNG2HWk5bxsRFDnFh1kKM74ltraYiSxL5KZS9Vud+n1ri01n+hYTsfgtCQAkKBVg
QaeVDehgF6RkXt5l2aKqJOqHkrdxMpGkuFFsFX7Zu8yrNowMY6bIIu9d7i5JNfBZRi3YTnDl0zoQ
L5M60zx2k53TTySvyPmUDELtSt3Y6rMoqtW/ra2qcaxmpdX0SoyUzOsuLBoj29iBP3bDYZpkON54
lyWzjVRNanrNiadm1zTe0LiY+8EnkZ1DtxZR1oxezHE6lyOCYVz9tFTRHMhCFAeoboO4VVW/iDQm
Mx2m4aw1U0YT8Lck7S/6TIOZxXqtpnVFWQtXbC/mckmGyHVtoQ6j0SnfyTqY13eTsix/P4gqTXZc
9IzGC+pTu0Qq7TuzMzmbyjiVVXquGe93zpJpvUpMQ8gZnWjGDmnQhRnZt6Wtxd0ix7QM7owl8/xu
7mfevwy6vgneImPo4bP0Svm7VY9pY6PWWpp1b8y8VuVZkkPdOKxWhLWNTGk5y2Lt186FH2ldhM3n
jLV2nHdwlcU9mKGfJhKX1dTR4rxPGifDHeoAWamzpA5KdWOoDsrybFQt66rsIQsb3sPKM+WhFy9X
bke49Eqh6mVvuCK9IvumEW2rLwaT5Fl13ci5dOm+GNN+Gq8nmaR5fgissLl6K3vv7YUqRJaGB/iK
4mXUjitBWq+6MJ9MlAZCuX6XJX4tlosp7YIsP5vyGtkmLs0kALBjmw/yVxsMSnYXcI4pSOKJg7bQ
m6EF6zJRv/BwVq8qpjU++uOPQZ5XuEYMqnofr7YT7uM6OMPGy0L5NmXndA4CreOlkOWgz+amoHUV
STFueZHIIMdyUi6RVO7nZMF5BainGbTTV8vUTq1+XSRBMVUHXfKAtRflsJhwfKUKLnMTOWM2TUL7
Xmble50mSbBeCVF1sFSwOED2S6C2y+RVwBOvq2uau5xWr4tiKsJkPxUAgnRvc8oxd0DWNqVlDCrC
9iTNltztSFsWPtw1PQlk8ytLWYPx6qIy5m5IQ+dij9IblmXhkCODxFRl20swf1CWyDmzcXqRdVh9
3Ga04epQZNNmMV71JT5sl/XBbVPrDfLF2Kehjs3UWzjA2oBvnPXG17ivPS416+UK87lC4w+5pEsw
WpVRFJkNzbftoa3ImPxftJo3OzfCFNCSgiHw2IqgKcNMPDiHgsYdfJ6DacVTSBft4jzM5BBgB8Xg
hvd90Qx5A3sF2WrPsmEVdH4ZFnqbco6dbtdbBc/CCByX3MckmDcHUz7Ydl4uAX6rTL2ZZhwpbkWK
Dd2EOYxNh2Hjp/V4z7n7CMEtw29ybq26LaVIDI/FZCAARa3O0LTcP3lPsnYGr9RFsC0u6ZdHYwzw
Gh8/cVwjV7l9450sX3KS++D2ydTB8fYvRj7eB6WAlS81a2tMgDZBNn4sc9Xm/ixv+IJFO7biNGOU
Mp7m5BYFeGpNJI8bZdexh6uh8h58etFQsyQyomU2LuqVqQcLK42srnALa6Gx+RgyRzKaqCTLRnrT
Gt0KxKhOiftojha0LSIIuHZcU8Zy1Ghxaxs10fNlCLfqnBy39ugeKikr2EeJHE/spa62xc9qyeCn
KfXbMJnIFH5crCM6u1uDXAz9JVbKN/MeHWkdlgGzxCK3t9Dcd3gOZ+o4vKvrs23qR4MG67Tii624
FXofENmUxcWKZs3cnqUEIhLZT/lgEdOmSDflo5uwv/momftIVdrAfToJxorF+xFk91UHLXt7IRu3
DzGmIT6qhmzhUK9ym38zqDSb7oYqrdL80KQh3ps5TlN+XnaLpv0VP/pKXnSm12dPJjfF6DGdOecl
XoIMYDF40eYl8vxI3arIHZhbEY671gV9k8ekSxMMLovMomTqqxbaZgXBAJINtikbLrRNt3AekF/x
W7kMqggPJcjivFxy01WzPe+FJXUdV0ZU9RglXQrZkBo64P6sdx0+QBpldVO7Af8u9QTdTpKJQipy
0PKrm7HsE4gCky8wOs1SO75XTTKjCkiWdfP9yQDKi8PMHQPChD6rhnBf1Uix9X4OmsR0F9IgVc2/
ETUXwJu0srYsz5/k5KKvMl8chqxCvftpEZ3g/LwtMpjjjD/GjLNhBYN1yVQm63uehXbq7xyfskmd
98elzybtYCLezmuJFZXp1Mm9WgkFyvVebOajc7t5DfSqzcWP+mnYlRMsQAe2rbfPc4YPDwfH/S6H
+hhEebVCVzaClY2JIFksqn7JW+pxh1roVsOOcujgV0eRZaWy8slhaJxP2EWauBXvWI/SW4KyHKqh
k6KERJnQEqVvXaN2auK+gjAhr+pSbfHUiymHCJ+WYQ+o5CpZkPO6BUhTHFDrbcYbcr5JBWwIS2jx
RdWkeNwvFVb52wR6lgSXU9J5n98YXmwipR2Q7l7qMuGqfyMgYy3Jfk6KYMkOampl1e0gXVAlIg0R
SH0QKacoyZEMDTZ/DcSKVamm3tJGLZPN3TzzFM53tGTRWyjRPCc5Hy+nVdaJflOuwxTcepBpqApr
64z6ALyFfwVTu8IChSDbGpK2CQD+KC83larKwVfBrE1tp/aDMkvm6EcxV6q6Ucq1S3IQzHZ98PuU
02JO9shovJJRV0H/DuKwotq/hyI5lf07kroiTeNELjyb304a3MZ9NmM+OvZbl4SQJs58OYy1iQO2
duX7VQxM2GhAdphR7FNqwSm1lmagA7y8LgyLR/wY6DHSEzpT8+5pJce9dG0BgThGZ3fZlvUIN1U1
bvhnlnRDE7D/LXjzrt7uaB7V+6Rg22+SkgB3LOmy3ZhwqBP1HpX71tvIq6RFKKdgi8nN2i+03RcI
1C0qTb1deXJZcEogkZFo9qAF8CjBb3AapLGfF891RJkn4esh0+lko4k0EOzFsiaGXUyu2aI8DdZN
Duy2U7MuEqBl/YVbCfxbEPQfbqBbbjMvc3QaPzwNJL1BSnNwleD2WLE1ebHqMiqadhBvyiNglUeh
0YV0E6ODym0iZOeVF2JXp7WzSZQ5NQS3Qy5brLmf0MUbL3OWbjQuEzPG0GO1TWt4DLjAlsgjUSKH
LchbtrUZd800bz6pk5WVeSSzrqnrfVZUiMbD0SDQgTfQK0O1USzR0aC4yhivdPgD4eukoIeWs3X9
cTgA4Kbon2TlrEcPAXo1u82sVZi1TtMZ0TBZwKwLxBZB1QjhJYvG3G1z/0F197y224ZXW68GXX0c
NUDgPtcT/DDbYOo0pKojNBbQgDEL1AGIpO8PdSKgI5qIJgRjQbLCv2or6785ZTCFpQsTUMkvPkLK
2drYtYkQr7RBzwqIrLJtU4e8wA5b4QW27Akcvz+X5xICDmrDf0IqsXi0w+Hn7PlckpEzyLdFemvQ
VVMfckk3Pt51oeb71YI6/8jOfx6QGQPhQIWGQVw0J7pimXlCq5okb93cIFGkJTL+hV5KwNxTZH9/
gXST7b62d7YVQrslUlOGI6NoR50MOFc4wdH0FYqsI2JM2bqJ9ovii5SHWXTheCjaZPVvhokvxa4e
mg3PuQc0BN0qkI9+MKPnno4ZoZQKDZKXNlJAojsRGhdDgkkv3L2tjkE1gdchxuehTIDreTjm2IJM
DAsi03AkB1CLAIdMApAf7oY1Hh0q+4OsuZUkmgEtSwyod7gd8ZHQm3zhjLt4Ovaz2iPMfn8Rp9uI
jROEExy6gSRLcQz9ud8g77qezcF4k3XlhkzrIxFqO9kMb5YgHMT1Pz6eJNjI7U8pdWIzPYONsJAM
N09pb04zV0TEAlktjtLk6T8krUkCyZ/i7DwCgyNU/wQHfEqgRI95cXNMSyDJ227oskJcNJ3bEsb3
F7jhyzduCodA+0kgAnEeBf+D4lTPnJZ1zv0qy3PdBL6Usa5rzT8oj4D5UQj+eShsXYgOXihQ6etT
qKsTVi9DqtLzIxUZJdQR+BFzNT6+v6qnoxjfLAxaIYYyOCDz2JjH2arnnkII+jI6z7ozvzKSdXsm
5+00wkAEG+zv3dqghx7bLoW2aqI6WVEtRj1OXtH6Ctka58DS2JYtlJ9rJqA9kNd1ItPUni/gBtLe
JHNe0nmJE4aW02+dczXKIF8w0bh9XQ0r62NiierqXeglpLZrPlPL1Wtz7OeVCsUIf5U0NXXzyzLN
RoMjM8OocgpNpMBRjXMUGjqvd1VQtNiKJ4KiAzyWReWRVoChh0gW6hHGjqVGORFA95TVDNCN0nCj
AdPIAhBay0LUCQ0bcAMolhr0De+qjcwFR27TojmKaCdtSNc8Kru+pmvUdN40+U61uiqG6Ivk4ZA2
s+iJyDwyKHTWJth3deGWxLUbubtAbVEqtm9DiyHrElXFeEnQrcjTuJrrDvUU9PyqqO44aK/hN2rp
jWgvCkWCTQzoRg+ddTnWYWZaOu52WTnUkF2hwGh0GaIi60ObxMFg04nUkeM4PcReG2daPe1Tp4R0
7+RixtW+Q79h62iBAxKmbmzfoYnwLm+hNqc7HELCcYJD5h2lRVxTkM7fF5SeXXgp1TyxD1TOSx/e
iHpK2jeNMUXJ9kXTBQSVMIBj7mMcKUQvfd/YBXu7m2a2+iUiAZSJMQY1ozKMF7Ek03Vpur5bI7Sj
pxzVtAk9+qJ5RrozQap++qhIXS7ZLhEg3E1U66b2vzZQXoIhCo8ttycscuiHp+o6rIHbxaHJKsUG
sOhHngXhe+OJS9NvSefoGtUjG2x0VaJk8wYnYtpo9ETheKDvUqsxDVaWLJrKYDTvAOI2vG0bE1SH
OpepjLI0nW7lkstit+RTcpaLkZ/nhK8XtZ/HcygZ9q32CkcQjcxudN5XBJrx6N8lcOpzkUrbRYi+
7GPh2+rXlOR21wyENFGSeXFAsQtJiTXyKmzJB1siHJupVddqytudFlmG3SWBPxR6FvvC5sOrtah6
sgcr7/fhQngFj1X1p6wdbhkV7ZUXQXpVj12/lx0kaJx9Sc9HO5hdZqbwjW4zh75+m3/OO5fsqqxN
o0U0zU4mxl2GK6sPS9KgC9y0UuDV4dLEomj0YcIrL0LUYx/9bIcznHtIPjtTVmflTKs1WkwhD1lB
7G0roM1HFSSaLgq4Te+meQ3vq6CRKOWH+t0UsnxPWE8uBTFZHtkg4NcCMt3B913z0BU6eQPxMMd5
pZ6bzxStHtQztKVvR1Zk+aFdmmBPu7p/240CggOgYNct83DJO7+UkaynME60SbLw13xkZrnACYTh
U8dEQfd2aHuUOXmdLdGIA64PYS91vQuSwF/WBscRdoL2xZt55CXqpNpeya6nLk7CzN6TomuvZy3I
Vafo5qGJ3Hqo6ThdzqCzL4kuxwuo38FlXvKM7UKg32c6TbyJ1jWkGcrmNvhtat304IJgjllO1/uu
KyzDiYIWxwfXtYPnZlVbRTgx5Yddu07lfKmG1KURoW1+s1ANIEZJFY8Tr/gl/ktU1V762fkDawd2
Jat6jqD0vpfT8okMSXIjKMJn7IZ+B2mR5FE616PeycXyvdB9c9Nmwv+2tDM4GUF7O+2iocQZiDLW
eSrbKBi4uEdn2kacVc2ZhVAQMVL3b2balG+6bOnLuOz79M5li/vVz23NIjcPc5xQ3xZRgfmh4xpC
c0PgzdkaizmcXhvWZVXcrGNxX9TtGqHJU79vbO6ith3pG4MmwkXLfBgPniSXIm/EfReq+bqA3j+i
7SAGDJr0UTIEDhXpkF6rMLB5VNHS3PsApGYXgp8VkSw691pNqjwA6JWKTb7q857a7DXO6eBsx5T5
O2ab9mwcZnpWtKO69zy5m1An362uXsMz14olKlydPiwwyFnW62HYgwYuOOJrZBJ54dCxLdM+Itk4
XihTtmcOPJRGqe7MnWl685HPLX9X+MR+HNdxfRjg4LtRW/ZS4GDBGUGm2LnZ9bfgl0Ekp2a8DnxX
fliJbc54RROczIKcfJMtRCCXzUAkUuQh9CBZqnONxkzcdk1xVsrB3+FsF8f8R3ZJScMPheLdb9Dl
3GvTZP6cLpW5rWu/XqVd4fazBuSiDK7zm0aQ/tIPYnrddIl/58NQfOLlCHBgbhlvxFIjeKBpvaK8
H65mr6eLfJq5hW4TNmeJqsUO5TFOWEL2MBdr4JPrBPD2ZmVhdhdCOvnNrWH/Dgk/PUew6ZcrDXqc
YVL5oTKJvEaHm/K4r021C9el4fB33xzWNLCvS0jwr9PZti7GyRBy8FPhfmv7QaQortf12hsxXOGg
Ugl1oLbvUr6aGphdzzg6XobnFD2/eGxX8SocUw5l3gefg4ThDNr1IsWam3ipZ3DdnR4gaYfXpeSj
7vfE+rLqo8q0yfUUtOlrqCzVTSCW5n3V+3s8k0Lozen7rgaDKQZd3MymwPFL2dL80tiWfRiCZJji
KpvISxz1Ge5yNo7uLGMVF7HJqL4SifXhwZC6MZd1FrY79HHFGo3od+9Cs9Y6KtbejFHNk+bGBuj3
Xy2B07C1IlPvr50Z0eihs6fTRSNc/YrPInijG5O3sZp9ZveZaf3bIs3Heo+W75Jd1Xlp813gG4lD
iEnyf5k7lyVJcfTLv8o8wJ82EAjBZhaAe9zvmXHbYBF5EUggCSGJy9PP8eoy68xqs6qZ3VjXpq0y
MnAcpE/n/M6pJDpjYZ73x61Q1ndnp9EjbsppRbxT4q7phctLiTO5HeqEYXKp6ejbcAO1RMx16hP+
ZWG73modD/k1cL02aZYEI+KVw0HcPdMepz+LdcQaR3MMTlwBKzoPLmeXlKyxEl/2dGtJqLZ1ikt/
SbDYxRdFBkfgbBo2ZZsuzNQ/lRGXAgQOH0pb2ajlg6yjrFyf+hTUTEW6bHjQWxLtZ0uOU2Uds4nE
10spVlUTCx3/hg1YThsAcnujoWxdCuL6Ok+YvHTRts7ibtiivNxT3H4Vr2MDnWaUJ0rLEDreOZeJ
wjVbLvKBQGCfNd6HAvZm7ZONjIcs8UN3LTu4s9WoIPPWu1snVaXjBuOHeSHPVZ9RfeAwCm9kD5m0
EWu/nqc8S4omL+KOQRITNrmQ3BrYkZ6yrSIL3O/cEXeLrMfK6lG02VyxTKaQ4qDZPScmst9DidEk
tWYjZ1q3SXrgoSOIRGCE6yJdw5sHirZUrMsftyjTDIOZL7Z+qLGSOvwBHUf92n/DIjQV+aEzg6ko
n5K1PMiRJaw7GLJqSm+SKOT+K8zcsT0XU5F98BDe973jX3ln3nlpqKhwTBifFrAdh7Zo7VmMzSPG
IpFb2F9svxo2MtzatPfH0NmyNpPZTcWAaZpqHOn4ZNWQN9bmW+WLPsP6Gtz4zfF2PzI9wMbja3sD
h7GI62Sdl6nZsdlk9+XcpU8MAJFt+gCtB88DHpgKPBzCH9rIBzOpuTjMjPHrWSv95KfZ8YNfeWgv
oBpzVkXjWl6MWkwNUdNwlFNLn5SMk0PpOn0lWxrdELlmV8TAtNR8hnld4ljUENKGD+WZP9tXQoYq
ZtiEm7gM03wwSa5vwQ8u7sLYpa3KeYnXepJc1Fk+B1OVydiCIQUQ6S/mHB/usEHkftpb239v4XtP
ZwL+WmPxUi7Vvkl7i10em3+fy6HpBeYLXEL7iF2nP3pW5rVXpnsWPU/eobytR0A75ZmOy/HIDBP3
kYhtHca8e43V+HUQIME4Dm5HRlrxphfidEVTrd/SuLWXnqTtWrV2FUXdQxy9bA3Bh+YxFO5+DTUO
u+mdwLHkMixJ/012KXuXLU9eZZIu1wHObUPNpC9SSMbPEN+JPK1pq6lSEU83edummFuxOJ4ewuxb
Jk+H4U2Np117JfOnDkXUH4a8hxEKMVnnF4qqXtez7VcHr2nXEAvZIpI6HbCOVHnUC3ozmJl8dl3n
ZEUGXEMlBtYVtcTfW0P+wjPRbYZejLknrHEdQE6LWUvyy9Fo92JwautqadI0fsfGu9iqjIolnEdO
5o0zIjrvJ0q+nriBY7IH6at+i8wdpav49KEw2B5w8jxq34KG0i1Nr2Hd2SuzASqpLMdIc73O3nxK
4ta+niEzhqoPw/rNuQ3vCl5KnNO8gYr5PcC1ChUcuXBQIqSXEKk5kKl+3THMAxv9kQEhbY8j69xV
tuH8VkUYR1wztFNED9E0gvmN90Cf3TwMb8yEtZZzOjdDHE3xrV9Y8gR3rShBBWGGq3K3dMPZgqHq
EqufWg7r1HUCo1yJ0RMUR6Rv025Jotq3JxJvG2NqDtYEJAxApOAhqrNu7EQmw5GHHFbKKGshMaTZ
w+kYG+p2m3qCmTpV7f6qZq/kHdHJMjc4VbQSS1qZ693UNvF82M6imAiV3eU+bYtKJlOffgzARiNV
h6hYRXuEYSbX+EZ2OtdljdP2mpnK7904+5phw6Vb08G/KobKg+bOtkaFrR3l1Va0JI3r2a9lYu6H
AHUorVZg3qU/Wm+m/pVzmWneLHhVYKMgjZMqW4V10rk7csxq6sJ3Php/ztO8BnrowD+N6kAneG1P
bUzgvZwZgFJONXbLoljcC28kvocsAi7lBUhmeAABmDs+/o8xKlmM+zgLtTWl6Vb6SuEydU//Fmsj
czIc3FCepFGStKu5Qkr8ZN2DFzj5IHgPd/adZ2285mfgqne8b1Myl/2bN0sXdZUqIHRFONm2Ysmx
RWA5ds++g6BQXDsMlOttLMp4y2rPZz/Jsx3uFr4tbHlCi8+08CqMDR2c39RV6vHx9gp9QITMNaCX
dGyfUkdNnx9ygKp9ehl7P20aHFLvMOPg7MCnozGFwHocOd1IUEg3BDAXRndTYsXcyh5DVJGd9Y6N
22agwgYoqX0NpMoPS3bgas364WAWEDcltAOli+sdo19xaKMhb+GChbY0vkqyqcwObNvT7Ay+3/hs
Cj98jUDXuIpohM+qzOPdOYA2Gb/HSmLKAv3eWXnQ+Vx2TbDgVNZqJxPMxz332x+U/WXZ83CPDpZw
Dh24v9Zxm9aS5P5GJNs2Hkw6AtYKJYxgEw1PolwXdjFhhGNVqsyWVatapDqzLgbFuBZmUQjnBPnd
7HErsbRmY1vl2Ed949J9e5z7aFkxIETDARMoToitMJSe2TxzY9OOxfoZ7e26mSrhy5Q8FrKXtEEP
lPpmYxjY1SwCjgZqjwJOI1Yk3QHjhJ3PfUdl+M6j9aS4YKImqt5lx4/IaYU2Oo4+KQDnkKlUdRtn
Wh+yLZ7Pk1mztyEMWTLXrCVc1xAUe4oTKtvm27HIY9+QmHr3CvQB2ERlDSi7GkzHFDAgJQRcEcSt
W46T91hlE+bwmxWG21otqWQHJvPhMuKzBsruKcIVYOvMCHSDbH5uCkVLWFKR686QW8AXw1YeVSnY
uvPJDJOoPQSzzx3AAp6NtnzwUazxOXdzzBOz3m/4spusbIvyIMBW/IgAL0E8FIZfR1iG53ccLpfu
gYnRnqaulPTnmGDyS5sx2n9iiUy3szRk4lEvaXsDTJJ/5zbBnS+WfQWu1nooI/ver5Xp4+VrsVJ/
v9ihw0dAjA3uMBs1VlM2IqwgafmYQD5kTSn0cpFAtOibBWzMy5JmyBFSOWfnKhMCeKKlT1PL9dER
Fb/mdk6qkoFD7Oywg9Cf961C5Gi7RaaS9A3xc0Coa1AA5Ms+lOGC5xZ02qx24KC8XVZcbjmc0Aic
hmuj2EaOcIjgs8YpgoUND2nA0hsh79BXzjDghSmfJwwFaptvUm/8NSdJKJqYcsOOACHMl2VlDtSx
U/iUoAHYe2a7glcjBvC7KTpNvHORFarCTL31VS7bEjiKnPquwYYuQF5BLrnfRygA1Z4bkx9kAGDX
pPGI1O+04mc4BU4HbGQ0TUjNz2Xu1IG081ovjm5vDKtFuFqdsqYZplA8zsgCe/w6SiccCHqoQCPR
N+nQkquiGyQDJtRuY2WTtryKoo58bkMvL9fIzPdg9UQNBox8IBXjFXwGVm51T2dha7Zk/db4ZRNz
NdjCtQff9cWA9demw5VIyEaPLl/oc9R2Zr2FciVTiAF63KrBjMlbX4J4qEaAGLcahEl8YAvdcCgo
CVINUxvT8TAmovsi6WqXGvsmpjrM502X2qk43bf8bkkXyNAp0e1tMYzp6wTKglfBD2/pPOpX67Su
OjRAPTIQlQCleMAjP9g3Hi0xx2y1RnWEyePGesR7Zugu74r76MIKvNSN7SW7c97pS0cnZD0sk9fQ
Bdh51MbFMxTjnuEx4PmnIXt6WLN4fgx2Ixdy1o7UIhTLaVqLR6AzChIPm+fifE47lTd7GWFwGvty
PVOUhOERadm+sRC3GotHPaunlPoDxpfkSm26Axu4JK9du62vZeuSysw+RnSSysNYDO1PYMVxk9HM
fS0w7p8lWZt8ahDorzF+hFbRihsH5P8VmZviZoXJf2aCw1tX+A8Ayu7e+Hhrq8LpOMF7sN+XPJKY
aJJsPMN+YBWOGXPaFAxwCn76epmIfREQO5pixUFlQrB9r9Yu0c9RMWRPokuzsc6g6l8YoxJYYSAt
ZZp+2zzUf3uQBnqQ/cQGJcfQwANHiukVJ1o9mkebzTqjd050E1b5uShObJKdkH8GJLBuYpzgNcBw
1HfZBpRmO1sIshqkSXW8uu4i9t0o9guA3Jv72vbrQr9RlWl5LnQxuqxuMxu7qCkCzRaLxUuCZoGn
BT5ClEmfxw3Au2TH2FjEW19bmdt4vfDbChWzyslKj1mmluI9V8phUZmMHNYB6xjtYtpgzgOn0ERb
zjmAlgyMFXBkjPGgqjZkofHSAGPPKFDQzugf8RRtbG5gaALUQ5/MsskOjmXPJWghw9sTRI5ncIIN
wgXf4+khpIXDEaZP19zaZ10sbRANjNgC5z5EhvpV3AqhZ6+becmLPDnEJvXz9OnlHpKtwt9i+q1e
dIaRrNpNh5XhvEVMUpQ1FOvTJ8lyHpfDWcfXwKYXH/Gd0KpvC4l/Bxae5etV5GYcmK/ENrdDXq8x
ysDC8R/sud8DIjD/EKAukZWFyQlMD+DD7+acinHmEKspv8UCKZI/XW+SSwr7yaYjB+25FEGNdTxm
lrCK2QFBpGqAjzLXLlUr+yr+MLr+/rp+d5dxWQw+PeKqJfxXUOCnDP6vhERPN0STeM++S21O2abx
3+DHKMsBD2KkYZf9g1H5uyd/+o2IceNunLLDsHxPHQO//kaIhoWLkZf4Mf77N4Z/UzUpVRbW/My6
zAOCC/EaIfLRC5iV//4q/mzw+DN/9O8yil8LFX7tV/jfX/SIf/7awfDbH/m/63Q4+6FPPW/zX/+q
/w/rHHC3f3k2/qtQ5Nb/CB//6/3H8KG+w8L/T5vDHz/3Z5tDwvJ/Id2UZcg4UYKACp6XP9sccvqv
AvG1JMXxH+b66Xv9s1UkIuW/MEgiwxoneM5+LXSIKPlXjpYltOcVpy4xcDr/L7Uiye+PMy0QT0JF
ZXaiCWAMpqdapl8frn6YtMuxD7zFFN5T3W1Ln9Vmz5OndeqXHubfMCpIHZl7C1OGgxEsR/AbrIWE
BKBuyr/niByLSglqngW8pe+q1aVsfrmxfz6AvwXgCC7jF6cel4msDWLzKNTEjUHy8ffLRI4t24fV
Z2/IdJMBu5wvXwiO8VetE/oZYUWHc0Sn1hXTM9VvSbRktzMN0ZvOk7BVayqGn39/SX/AAb9eUo4r
gQ5HwGMg64WI7u+XBNlw4GkRMCXpiHdHLjX7CWfvRB1izkPQDMMEq226lvdQARMwulsSvwTRy4+O
be07n0+7B4Jd0EKQycFO65Pd4xia0/VcSQbDzG87u2nXQSIW03H2JQeMed6B1LjaR84frUz9o1M+
+tin4K5LbDJvu5VQ8/MYUGOzAbx8LUqmbpFmSm83lISYZhQKAqLHVgIzCTZ0dz7QJNyNy0rv1taI
r1uydbcQdIqLiEULbXqkJ9OGIXR7jwoA9q2z1F5wHzLs3Uv0AyjHdOM3WKJwMDf1lGAAfyiQ6L9n
XHQWe+AGQXxhcFQPAlMlRmZY4S86k4mFcGx2uGDxpMsLFDeEN4UDzxWRzCFjOesdEZNoig47EHgP
Hz9HBOfvv0Vy2kV+/xaxKQLewbcJnqagJyDuF+CtS1xR2DSKP2EBxQ+FTFVXT9uW3BOouVuV2CmA
IFjCdr0D073HsNXSOrUFzmmRHQscHnZhb5ngxcO2RalAtgzC/fm2qv7Z9iG5gEmaIY9JXXo5bjP0
NJdqnNIDGnnSZSSPLPf0dtvCAjWi8z/+/uMlv8fCThwbI3irMxRPJASz3192KweKlBAMtW9RB2Op
QgyuK+A/R/pdyonpqld2fVqKTX7rc8zU9SID3FdwZus7hVbykGvO0gouuTv7hyv7/Y3GlSFGnCGu
T9DCkRO81r/feIhr2q+7ke/rNJqvWgBJAFrYx69DGKekarlgusY2rx92DIePGJSg5u58ZQVg9gwi
Hu/iofiHrfYvQdvTVZ0oDsxFyNzj+v5acMNy/Fb0g6j3ZciTWx0DxKio0uUz2WQywpb2Oal8i06U
ikJGfQ+ZYbddEfSHS9zcopIpIs/4/7i+AtDk82D3iWImmcO3karhDkg09yAcwED/06X/Pi/9cemY
EE7FQCmip9DOf7+hI8HWQSFCvhcmij4U7eljR3P9MQcuZFWAPcLiudNPT/M5BSbiRrjdsgN5AB5Q
Zv90Ob+TXH9cDtpvUD2E7S1JMcH8fjk9IkWjmbL5fdpL82RKmJ84BfUw6jRSf1+TVBreQFT2mEKT
fIwOqzs9AgBK1u8a5JyuJM6B116ScoD3sYd/4r/+2DP+8+qfrrAA6Upwv7CfMICmv1/hBsES+lq7
vGelMg8iSeTLaBH/htiDmoKqIKMpj3EU7Y3vAnKMzkL2wEoEJ4mm7eWS7+zbvvseWnORlAqhEzY/
pT1nd56Uy1tIN5wtt1C2V8yHFaUYweqfLIrDeuyWOfq6+im8CRgtSxMjEHjNPXBP6FTyjmc51sk8
TNFLGzt8W9sMPeoQVtP9LNUY3WVtmJ8lDLPHNuxc/dO7+d/f3amgF8x3XpZAif+6KC4JJIZYxvt7
C5YRmEjJlmcwK/pOa6A5xWLbL9zJ5J2syKlVBUbeizEeJsSwdpacXpi5fZrgedhqWT//Yd34r2s7
lWOxDMwscCjMBH/51obZk0JlvH3PMjitFUEGda6KDC9axVyMnVIXYvwyEL/eDsJFz6VSyx9VBQMH
p0bdXUnM/mm6Of/hMwHF6B+u7/eBCk9VeYoRZDEerjQmuIm/P1VT3poOQUr10ebzduHHOfEV2/fx
HqwrfyRQ8D6x8lJfR8vU3zn4Qe9tzMsXnczLraRqu8FSzsbKCxv7Ov3y95eXn7rqftnwkAFDQ1iK
4oTTIIW3kv7l+thSrtHMhuxjR9lGqCLUFgDFYysyqGPK7WuJMx1miX2MbK1mBN2PSol2qEG5enpR
CJHNh8iIeD8zrQlZFUSW9+c5hgZzBYEPFRvxGCtT99PSangZHhybs7N7IiTJfpiib+uhwIxyCVDe
vI6jEV8AVvUtPO5i/RYQ0MMAVcyQS/YA5OCYlkhtoR2AuXcj/UTrQGODtIalw/cgiHgsaCJdk+h8
uSqVlsN1T9Lk0mBbnJHhjGd/AAqTASJNZdo/4EQZ41U25f5JtlRfoPFKf8dSrovXONqEOmA4gXSk
pfPfcpPLvV54z+PzDMZZ3PSqGK88Bl6s4cvY26oje3SBVZViRu4lKSpN85bXEHOtbNZpy5+HVsEF
112UuhosuP+a5xs0LhKLorjCpmIh/ZVGTDcFs+BjMpaB/7OnYqEzMucrnB0MYONZFkmISTPx/jtv
h/IBZFwxVvu0lOecj0ME3I5tvF7Ugud8gq//IEqXfHEoTbPVFKZurVZQ9G1dMAgsJevs44YXyF13
ea4fY+ns8xTt/BUj1j6ezwtNbpFu5RkmHo7FcEf2mB49pjxoWeUwXYhdw6XkK0k/RAmJ9rDAFfvh
R5C6NcbwoTvQ1KjLKGvbJ6wMlOBQQdnrVqY5LN/OwyJypOgveJfvz3gSoqlhWJSSsxCr4n7mdHxF
qjl5y+zIYXMCcfxUvF2/eT9uut7HNXq3fJJPcatzD+eqDBBv91OoEw1xSHiyrtdwqjlo/3P0/IAb
oCtnuDUu9+dp0bvsBixWdqcSTrsDUpUcmfN+Ug+LH8bvZHW5rCymxu1NqAkPBOLCC5bwuKNToz3W
Pgy/6sViye7rHfjYd4Rv2DXCuNl1uivNqx6AblkVKOix1Y58iqjSzfufTLW8a8w4auy+rD+NhlOh
PheoADcWSYO5QlAwC3XAn3uKbJHcBXA1N6voKYM213VtTYTrLmcA0m0zlkx2b95DBLv0DKTykWR2
2KCu8uLF2QWe465K9tIj1vaA4HM+Vn2CkFmkyHxL47AnTyNygHiXIWaJEz0ZutclX7fHLuXqHvZQ
+dYOkb62HeBSdKSsWzg1osS0Qp4d8myKJwmORUfT9yXb5A8Ez+RaSdtC+wtIJZ1bNjl+iRYfRi8V
WOt3ssO7hdAW9fsdDYnvj/FaMIGZMxvSpznh/NWoNWSQldE+grDznqzVqegIsEiI0Nky9BnW1n14
XlSWPoZy2H465TpVlxLPR4/V8xZ2ZhAHdDVtT9GmQTtZ3fefm4uUqdyYsy+Il9tLioG7QDlM7ptM
0nmsCLycN/S3xQ9Q8aMPn7XTW7ItAFv41s53WAadwq1l7D2atHkccgYEuk14dw/GLM+qNiXWwNWZ
EtzbAl8zGgLsR5oI/mmxpF+hZNPLCjwkuR7HPgM3OjP85UAKiivY8+iGwDsFZMfBRcFLRKbzGUDf
9812LD83m8yWOi4NLrQtW/I2uSIG66wxxjeD780dcTga1ijl6AIgZ0fKGo9BJhupQvHEkVy/nyCn
rjCMMuGqAoyUrYiJYREMOX+1PhCUKglIjkfAdcl6jWF814dWe42dwEzFLTrCjKsV6aaPkYX+EyVt
UGIpgvEecbhtZnW308TCrU9EeXDJ7l7aSST9YbGoA8CX2IYHq/bpRaVtdMtbMcDCmKF1nI4d8wXW
VuDZTHoHMiwnxQtVSj/H+RRfF3PHbqkOeqyWeRo+RA/j6bCnU5dV0M7gqDm50ZucWRvqWZS4Yo6m
hhvQyPzR4Wvt6lKAnqrEVq5tJdcyFwgtoaWxHjOX35PitHL0+d5/xwPlLmMe0x8QlfuvKeB7VwHz
ZR8FKMVnNCPkO2hKNn7BNlq+IV3un8kCXMiIbXhHqrRExyQHs3HM+y0uHrxRNsa3uYTXEa426ndA
/NMmH/OV4InrN6gTQmIjtdawR44g5Nsed+XdhA0MORnfl/ca6V5T2T5OH3Ee5lcFHIDvYs3dt27K
dlX3cI9FleSze05hoGxnfWzVV77yZWlWQbB6FbHiP2OdZV+0nY0GG0T8F0fEiH19wUm7sls8XiJ+
qdQBKb7HSWau7kYkooGoj5eJiUEQspiTb6WI3VjB0SzvcuTy4TmZV7rOlykc3Rj7nlwOY0a7m3LO
8XtQaaiuJWpSPsXcji/Yce16jtNPrA4pcdEHItn8Sa+hQKxMUXYB3LSfwQnb/KiLHEoUTJkdOkVP
3FJJtZcgg5cy/pFlOwWvYK29KwPHQYYNa+/hBysTDuWc4LzWkfFJb/t8C4k45Aci2/Ee0wB77BfY
OQJfs6iZawFfnYJ/T1CUMSYC0yCPcQD0j4897I1EpR+mWr2rZ1RL7DdwWjM4AdMS3xbdSLsjDtjR
lxzNf30zYKGBedNO7X1HsdLB9j+tNxQYGqwonB/P4Uv0DywLPj3gBS6f9mTJXNWnYr6UEkUAcI1b
j+0TR8ZrpLcjATAWi9sUcXa9dUvxxatcDFW5y+25LYdMVbBl4i+5ovkrYPT9M0KXo6mm3qDPqu9S
3yPjqgr+wlAX0j+cjrzZPRrhehiSUQeCBxGEFQkXZazDMxJy2tUxafMvo9BpVqkNuYeqRQeKggLQ
Tf0DTfRw7sDsjteo3tKXw2aEhoEO0vsCwKh36JsbjYEmraE0WTTnjV+yfk/x0fZpCiGvkF3N2xfU
V+hwA9sL2AWIr4lVJidxqLtknz8KHcoMP5yiIWacnOkvzIgUwU8HXoI+SwFjrHbMuJeyg356BRST
JUfez+Vep+BLQgW1cxB3m0UoApsVN/RQIMB9my6wk7+Br8dUTtNwQ4fFkktkfeh26DGXW0iH3maH
3Eh+N2OdJRdZP5MDtBnyHNZdH3kHi7k2PqG87pFqBwImE/aGpU8Cq8QTj3oWxPV1w1WXrufL2PHH
uRD6zncIg2CTEQzY9rR2+nRvdXhCP+LWXup9Yw7P+KTZhcHDkR3QKG3RLYcN+1pQjttaoBtLXZXS
mQEQRSpR+2FY9I5nwtxkwADXWqPGZqlFCQqlIlao9SwokhrQFkalNVpnkZD25bBciCgdsjM5t/R+
V7YoG8RImT+f9Iw7PfUbX65m4AwjXg4oR7WdleVXEUXir/EOcA3IFrofTs2YwzlSuyM/2pjp7Ygs
USIOaBQrp3MGA4pfgCLfskOLTYciH57uc60KMeRVguT3a8GX7WMoCgEA2VoR84OC2JredmKSaAGT
a1CX1E6mf5A64ebYJjiTX0GRnu60ExukymRsyHbC/b0o+ret71xfAdOQV0CE9SvTLjlgmdrKw8aZ
AYfVLgIaawtwGVDo7s8hckN0FXG7+Dqjsnhhc5I/QSaJ7gQf+76ZEFX7mZVOvrVdKtIKNWv+0okU
Omi/I1fkSxSp1a4Y3JWRY3euQY10FQ43kp2NqMZ8Lme+vM4zzKSLrEOuG4P+mgA7WdBiBCcNG01t
IrOeLZAesc8u4C5O/1WXlxlaOoysFoh2BXRHvdEezP2jAAc53CA3gxAHnp/p295R+4nDJtrT4Nnu
j226reLwP7MAwhQB2HtHGHqVdZlMcMlSTfxS/Y+cNKDCXIf3yI38MjLjT5US3N85svf/Y4xUHZKS
kAfzjj0Ma5u2hxlVUGWzR4X68feH0b+Ir+iNhPORwRxEZjJBlP6vZ+UyDYZN1pXvMTo4z1Nf9tdJ
uW7n1iVZlRsSXaIYNQPfu2dHy2jUhJmZr1kLUAc5mvl8GLq4WaaWHC016xFnS3iuaaZuZixj2M7n
+YpEhh1QlLgd0GOEyp1E2eOMyvRTbL142Qb2TxFachK2/iMrnT4Uxf8QK8RxChnU4qQ4/6Io76ir
LGfswB9oYsZJAuAN9mbD9hfX7aOtOJ/8u3acP/Mw98+Dt9MrTVes60u3zR9JEPk5Vh//maPn6t7q
PfoW2pMyZsggsOsU/ptNFPqjCpysv/79F/KXFrE/rr1EBhyuBkrbcOQgv1+7CA7+Jpq+PiaGX9JM
fgge1UJpezGJMH7FzwFbRh0WAcFbttBjwVnMB3RgjI8yjOajiEf2EMPAgE8/nYoSR7bfOIQ4UCYi
1giBQTRsXASyhBeTOY7zkTUxtrlWxRLVGiQ6yH1EtmVCFkmBVdTIZhACfgJLUf9cpgkQgz41JVx3
psPXsgdAj+6ffH+PNmzHFfbKHA2QvXm2OJSfoD/b+7pEUv8eBU844mWsmJ9ntczgt8JCQz2qfsFo
05WdeMgXtpA6n6OZVzTkGo2kW5sfgLUOrxj9d1dhYdXIrsFBuXdtmXzEoe0kZJIxDajmyck1wwDx
Ba8yKr/igUzflr7wNzR09G5fCJV1u+/rjSiyqcfYv7mbATzq95YN7hX9HsCn/Ak1F5KBAHGMJsMZ
24vwI5oR2kHNK9Dw42IKd8DUN/ZY+BS9ZnT2vmrD/6HuzLYjRdYm+0T8i3m4hSBGhRShMZU3LA2Z
zDM4Dk/fmzq91qlUnr+yz2XfVpUqJAIcd/vMtinDUzJaFjCa2Or36pJ5H2nce1sDS+WLW1cpGLhZ
509o9fStW4wpC0TOg+SMWnlXjJi1WOCsZfjDgEX7Va/jlvJAkZsOE0JN1Rwmob/eUtizGhxDonwj
g9h+lvgzXqkwrB6McdQ/OJHjp7IGN7nrC5fD6AhrZou8Iu5Yypf7guP6Ff6IdjOltWH8Qauzf52O
rPI0AqLumJZj4ANzvC+/Wz+TjsA/ZL65QxXXZJUW/CI6IZjtNNvaXe/0lb1reS5fm7YwrmgX+n7B
lZhuas0a93iARxzLcc+BezEJZjDBdHcYm927dmR24Ndm0x8QBuxX2eW14I1uDEiTrXhUvMTbWa3N
KA5cK9s1VjbSBSkDRMw3SVsfcffPl1WX2vF3dM5GtGnv4tFO5WtZlGwh8jaxb2e16fogifGAkM9k
r5oMEqTewFmYuJewKs13F0PcEh7Un3VTDNxdjugenUQdiw0WUCYD3djfGuDG7rokxo/fkf0p/Tln
n+FHwGtuZ7Y9Mxh5UreLakqM0fYwwNCC5NcgJ1jDlRBqjUnTY+nYT8zBn2s4TX+4kYyvNxIDI4dR
AvNK11FpIPgyMDKsFsCiF2mfKqHp9xyu0a7R6ynUCCMdCsx4e4yLxa2Z5U2Q1Kby3ObesIPx0x21
JNd3mXCqxGfRLFi2TGWT9OO0hcAiQzUr5c2idnaYNWVtEMXT6u0kKrZsrGUci7R6w8M3rrv2IrSx
Hp2HPmk3ckzZVDWMfay+hXqlsvVlVGBupsbS9/+8NP/2rtQ9jTel4bkWGHBg/V9028VZBpz5RvSe
Z7FnhNEYx5e+Z3CwzepG/mjyqfuGr8D6ZsyOOflsl6piU2mFds8JRDGJYJgCtiNH7E2EL1zdRrmq
tgEEmvaqtg6IFVJTzV1kusk14/a9Uaoy/6kUivZOSHe4VGmvHtd3Q79F89L/MHLAwfDltcl0EjcE
/lF2eUxmjC+6fq9745KZcnwzvSn7Po1mcuQ92y0kIxbrZWpn91ZoWAuCTB/x8nokw42QnQncPTHY
TF80aT9CZRViv0gxwYmVubyUmea+Wvz0ozZYGOQri/3YtppH84mTdf5kYws7jghq7Ovx4D7VBpqJ
78zDfG/F9bi3jAw3hzLOsC+acduMsR4wTCaZN3jFSPSNce8HpLxYbqxYa41HpI6yRa5upgubWDfD
Vzx6j1gspHZ2lUV2fm6SYvsY+TN/mLI0fiqTiO1AkGEiAOfIaa8ja8tgjua+8XOId1PArto+1UJL
L1afWkW46JJYZuIY57ZPtG+jVw6nhEDwPWmC+dZCNEJ7AuL8o86QK6HK5Sxg+PzOKvvGc6rWyqWb
G/OUO6RL/ZLGhJdpykkoVogQN7DpKvbLTtz8SGUkPlGSqtdxNkhbKz2jLmJePdt4XLTxaSrq7Iex
dO6yHY1aauGSOE0TxNglum1X6bOzq+aSLbchW3d+5HQwkX+WTUfkwiys6MbKrfFO5BFh2daSxuOC
yQ51hGS4fhfhUhDXwcJ/ccMajrdmG3MA6GOMu4NT7UbCpqQuvdrgLBIBp/uhl90UHzMSwXZYZIr6
yk3CqxYfhTia+Sh3dSQzycwewEsInra805Y5e+ydcpwD2efd1dFE/pQmMrs0jsQIWdtcDqJT2lBs
1d6z+sAsIqzDrpz0LOD0q+WnYojE7YJVbD0zgBHYsr7IdldpwM52rESauxsxH5g+V8x9nchOR0GE
uyHbSMWtiXzNxKggqJbijiXOPhHeqOOjjlvdPCZECIqX0vTaArZZUpTbJtOUM2kgDf9e2mKv8CuZ
9XcJxmOc1oTeUZq9On3vdRd5Mp3GeQ4ZkiW3yDveh25PCckamyoSo4+NLbYP9wwjYGh3OVmdfGcW
Ilu2Rew5ezLO0QUIBUqlMIcIC63Z9tHBahps/NGcKH0ALSgT4TzYxRzKusMxMcYgpwMIqDZRUgs4
oz9xJHxHmMof1UXYyzbtUMtysIZpAObBrLfwnaonbi384lke4ytqjLg4DWKeJCJUza5NsctoO/VT
0/nc/0w4uiVfen/gXX3TWZabnxqMvKE9OPoDI48x8Q1FMmbtW+8hB/F8uwhtsDe2EbuPbiuxdLha
rN/bOeYZH0qwQB3Ih2tMOvyB+Llz1Pr1pAZkkYxVOpB1xKtt1QmQ2q5bmRZucqtyKkSrKvTyHJHo
YnOskepQJ2fYCpYIoiDFeIyHhSSDYUr9ygomCOWkpvimE8axUPP5bWTB9GZ9opYb8AKNRJjJi5Jh
VV3eLoyUYgLDolTRuqbitiDC8kBiSz+nmcyJ8eEIPKGELWqYzEh4CO8ynTaiKJsXULPTEhbsA06A
62oCdIBEPlN1FBNRMeHKYNDbfPCJh5FUJob6oOJnOhbYFtKAAKGa7iMZTW9gFZ1bPRnZRoPSfZ66
VoH6WBo6aEYAsRA0oiUv/ZxII40QnGl/YEYZsE57WMOMtn5LZFM+R9rAy1ckfe8iMRWED3W5eJ7P
9CZ7jBWPuR7bm+pcDDL5GKVdbmWcT5nP4Xo6g2gsCrCHFdPAJJO73i2VHzZ7qzQsvS7FgKq52Xe1
FOWzg2+48XuSs5yRmy6vrmljtRHDuai8Cq0Yv4GsGMKkMOL7OR0t7iR7iJ8h3NRnOovUeiO7KKIL
oEUlC9VcmauDNjrtD4dba9wkQMayoLISzXthYU+N26nNSnVXRkwgYIB5iIym0kkUqoFB6pYyrTE+
jyKxlYCagogVNNd1ggcK/NEtTPdJR/1VmmJv4ACyeOfiL17tTvWDyBupv0IdlgNDshbmMc0Zs5Nt
jb6PbpW8Kkw/9qzxvh3oTmFXN0zXvqy4O/OiNx5U3A3TVjeSVuFe1wpxNEZeACTjnDdGCwR0eqRc
bL0MjEPGocbi29Zgl0GbKFp7g1bVHzuNk4vfQHlArjG95GKMWlNedaeNoh8Y8hARehbDcTtDv6vg
+uZL+o4BwFgThXH2ZBmlmbPCV2Lat3EuYUDlk/l9HB2Z3sUAix6JSRb1pmzJg2yUpc9+2llverfd
pJjURWjMsrac5jA4TKQ1by2R6+a3hrDcc4uhMdvaQ2alQTK2IBIGaBKk1RrFxlYWEf0D/IFJiz3Z
ZD8hP7TZXpWRM5+nfNL029LplPwQs6ueNxoPD6mOuuSSwhKMpk1qJNZuag33SVV7ye5jtLcGTwbS
Zgb1GWZLGo9b6UZAbXEfW0yozLqx/Dwdq0fFNdoHLZ2X+16dSb+sGGEtRAWL8iORAWwS5JPG2i/k
lK9yYqpIv4SR9+GQThB+Tzb5QkrVejWqv5ByYNKa0zTrTHtqVJ3Zd0RUNj5uc+8eQAijMrdfmgdG
//W9wULNWYH8yrM9zeVD6kRzF7SVYeSbxiWEEqo9mQ6+IpWIVqHCqZwnxtaxLkAgjOu+OQDOvtgv
woliJAsSwKxxS7FPhmk4NumS6qEgpZC8NJHqmTtR85b2WdGb5gWejv6E1Z1NmkNgsoKbCJVj02EN
uCAjd585KVd0jtximMecNflGEjR9YgW0U4wcSaadtUZPjpRRaVcLutKaRjDNn3GeDsLvcqU4ZkqZ
fqhqkpN4wqjFV8BulyAXI3KsNhhA/HEaWDcMo1mQp1PergCaIJSojeZtAXy31EFIJ6NoTIvb7/Yg
MzT8FJxqpogaaWiphO4LiDbgK4sxfqIuJHtt1EJ7oiHBfh4qvR1OOcbJs6EoUbGzJmUm9uI0dkqy
UXeGwPTyVg3QAYbbYmhaYxMPzXLrMZh/LqyWoU+fKcNG5XZoQiPREmubIiIpW3Yb4pjAmOJATHx6
8KtqgSqjTVn25JWWu0sZ1yih50LKJIcX3xioNc/cG8y5+SrrM/VpMF08u7T4C4wieQSuOj7EajKf
Lemkqj85SkZsuu/M61JN87Ocq5csZkjkueAA/IEEpOkb6tg4m2nypnuF5MR9R0J/YqTHoczPOlGf
hxJ+s0+GgsvMQIB/zPw5fVSxCu3Snnz1pm6i+UdP55q9LafCdB+yaukIKMc5+eyszm8rqPMnoebJ
EuqjMfBdI2ttF6OJPytjtqd/edH+K//6/5s5/f+3wsFVsfjfGy//XXv+b2/6+hP/sqZr1v+oNMig
91G3wEZspQ/+y5mOL91mwErLJNkLU7NWzeb/OtMtfoj6P/onQa5jwVprKOGcrX2XpvM/JB84nBuo
nho/b/03xvRfbUoc8FWMw/SWoHc7nPP+UgP+rqI6LHHGsKQ4iKLVt0EBDzrdQHw326SmtLqz7Vny
Q6OQ4fC3a3T5l1L7d6/5aon9t3771ydzVQD2MWWxyeJ80UCdqc8zDN2EzvuS0ClKifre2kwKw9ho
5nHjTTZYyJEUzo8evar+1836v3e9/HoQXj/foA7NMqghxX+HieyLYGb2DfWbWR1gNGP5gmBlGoFr
9/Wu7qX3xIG9+GHqc6VvlHzRgnRotHo39Kr5hyP5qlP/eh0QGlQT0729WiT/KiT92zewGl4WoRD7
y0sMKY8MnfHQrJOF8wCYc9yI2pKXf770q4bx5SNRnnH1MXQzuCO/uJWFWhecZxTOVdlinVQjT76Z
xjgdRwpg0j9c599vMIzHmD+RJ1GTOD3+epl7OWE4VbM8GKiOSMnSSSs/FINgHjXwRt6xk1abW4RY
9f2//yPNdeJBQRnsQeOLkIOkSLi00WCygA6zb+FoR9nRkMqKV1gVvH/+tP/wZ/Icr+or7gzcnF8u
aTMOBu5uo6TxyrZOgmMDxBNN3bA/+6SjzTvk66X+589cL92Xr9Fb+3DXUj8qo5wvd7DED0XDCkaw
RrXUd94RfHkZ68UfPub3B5WmcctAU8VKjsX9y58m5rQcZU64IC8K69SX/WcGo4X3iOTEJWgzJNLZ
oZhOVfWHJeL3+xRMLmsnBll+bdv5IkVWBmdrvcHSO1ksD+zpk96PAE99LhW+vT98g5r+2+Xki+Nj
cHaz9pIA+/VOxQWXV+16asBqmT07QEnoqNPUcadp+LpC2diYfCCv49TNRoMO1WkYBkiCjlTCtq7g
sJZre9Qffq3fr4EDvdtVKZxReYH8pfv/bXnIXTWuhwgv3pgQAT+pUQl7C915Oqcp2vY/31H/6cMM
ijJYGNYc3NcPW2aV+DckS6hWk3UaoLPtKMHAI92bU/P6z5/1+927vtxweSFHcld9NT+jNBAwN8c6
QMP2duh/3L2YGuIm+OfP+f32dfCJg1SlXfGvoqhfv9Yh0iSR2ZUVAMbsnM1KsVsm8jYFBjlKcyyP
+h1Flo9gb0T2h8/+fW0nvULsy/2XnPzVBDxUGAJkw9+YkG96h9dAXF4HMBYHtp7p+XlEWf+T3/4/
XFdHN4m6sR65vz80rebGlA1wwsRhKi/KUhQ0+U3u5p+v6m/rna2yFcWFva4NpOvWf/+32xK22JIt
vF6RMjXl4ppZdI7Iixw5mUUBDtjmgUite/fPH/olZsM7mwXIAQZrrA8qn7pe7799at0pIFeFHIHW
M9g5RehMe/iC6Lc9UK+9UixzvBO5W0zAP0duqBnL3WdaldW+x4XpHTKIiDROjJiM/vBVfxnA8bvx
RdNPbqMwrvr61/2MUTMGoXdmDharqXcuxmOxy2wrTkDIC7wQlZOd6LVKLlEZA3jLluoAHSPmMV7y
H6njtYLuFKutQxdD0Z+e698eAmc1yrPj0dc1Dsj5rxdOyHRxGZNjo9Ay96UbRPmduI8GJQX2wHXJ
KgW9uuC0HbBPZBuoLZ3EkrOQ963YIL4gmld7fXQANRLq14+OE01TaHajE2/6AlQ+YEi6SH0MyLaE
vTsKmPN0EnF04WLJzdxU+WfdcTMF2B/Fsp2lO0zbqSp1MBDKSh0xm7kHSgpm4Ywz1v0hSq2S+z6y
MyLddVtM20Z3+e+YrnoOvu68OMazh681Xp+tTs1iZveJ5Jegyeledqj4KpC6rQ5fDilxkhz8tWIO
1GnCjudKXENQRAHGUEEp5KXOF2X0E2m4J/j5QCNEI9h9DUvp5q+ZncnbVDXkEP7zHf31e2FVZx/P
qM0lgbrSpn/9XogcyqQUtFkoiI7bsoIcFZqb1Wr9z5/D//fLWrQmY2kCJASGQEGkY43B/v3ZyeSI
A4TEpK+bqZ28KcQ6O1/DRtVjlUxpbFw6hhSCBqJwUbOG2vvBuEQp5uNIJQYDFKczbmxQj7d2FTeU
ftsoVUuPhp0nEJV1xTd1Gzf3NGWYijGG3KNXLi0cDbEkYVIuQ8A0vdjppPF8J4K2vsUi933RhaLQ
EhM1QT+B7anxf4cp6YG3qZ/3tWyzb2oHf853o3x6QNXFa81WizgMV5ORbMM8uJ81RH67ba/rkphu
aUYw91HkNJcW2KO4AdiVBZCP7W6XDSoIMQbhrP0x5Kgj64GzSSqzAyzmOBVRyDSfsAlNrnNFB7fg
CiaBniuqjWyjqN0mQrNodkre2DtiTXLLTL6rmRloywsElUNjNsbyxpeuBWZvW3A0E1n0O4XGbBOu
zDR1W4VamUfWE2TZZezR0nJEuGHOrppoIC8wclkYJbS2Yu+9xVWOKg2Om4y+kWukzs19azo5KY+k
/GH2Iy5lj2wZPRWF1WsBQwG5Y2Z5N3pIIjsaNyEdqn3v/ezgftQ8aor1LRIVfIRaW6CkwDeggsro
jREbvhwvahq1V/TI4kCYML2pYM4dlcHY2p3nbjtDGicuvnpbzWbHJE/JdhgveiNQGE93oJFac9gj
Av6AhPFdyZKZo+Q4ed867qj7REEyrsExMbBPKdMoJs14HdRW20+eC9y6iJ6tatIvHWAB6un0Twzd
VYjl20UnXhQNLNss5i3lwZ7qx6ajn+fSzk4w+qx7mpkgfCwgzQeSMgijfFj3U85O7Qa1wqZ4J9xR
y29pBfkgf/mQZgz5x06f5p2Q5UL0ktpIzDOG9tzAR2IaEOs6I6BGveqUB2Bfs8jCxPQPxuny0U2C
/ZgFz6wX6eI3az4YluPAGMBrd5FXLjlZNlnvzDpzA5sbEUwjxkUrYDZmnIjn2mGvKMNR89yBUpMo
j6IgpSD7UYuzx0SPsPJzaCkOOfbMZIN3pt/pK8owZI5evPRygFBYg65ixYhjXiOKicG4qMdLuSgq
IO8JE6FmLud4tOWRY7bNw52SlEtgwGXdQ0SZFgOJyW9HY5uoVI9m1nPGKRXfjm7BsqwOs4xkOPEe
9ycWLmBZU7Oh6TnfFi2+zHCB7/ipZ97SBiBNtGLTG5W8a+peRD7wRbzWhICo+GM0ksIV95dcdqHA
Jn8VUlPu9C651Kh2INtjg/FV8lRZlnZwvPihaYf2ivU3/UyEXR4oQ7zJhv7RA3uNmVvnNrXeGrm8
5XAoMiYQufjObufTM3m5UUYACbo1v2WERLifTfMgaTUJhCjvpRffEVKoTmprKi9ZRCpCMgnO4/RV
Wz67Kn1yY+8zwegUYF09kik8s0gxox5F6Aw9/ZZau6FxrQplb77GsScCeO13mtKnwWA1W7S3JwYy
MihVeYpteSZGA6DUrp9iRTN22L1+kt5GHNZfPat5V5P0ybMmQCd2bQfl2LqYR+Ub0Czminkzf7C/
u5fG8ugSENwq0HVQbhUygvhMKWEuWz/r4xuKbHZFEvmi0+6hNLlo9KK9qUu4P1oDZkxIO+jqLN4k
2GwKc+YbWqDTJFl8w/aT8jXGypsUU/BmoqPnFmjL5I9oicjsLv6MXrWO0sb7p7vMjcnSmJRIKkEb
G/UtUK3MZ0JB9ZLROJyFjLWZTvErg0HTROWdrBY2CBZIX56TkYJLKETxA15ZQrFVfZfPauANU8lO
OP3hJol5YPdG4yK+KbP3M836zNl4YNuhUfJzKKzhmzVQzYqHq7kxVy6fWeVbANT86lLx9koj7vIe
GqAgv/zAbGgItLJ6UmdxWkgrhJ23HjJiXGo6fjXZLNCc3TN5YZRc6Nf9gpGaRj8zZM54Elr/rcqj
Y98VoNUlYG3FHENwq3WA1OeB4ZbIzV0KhVS4/W3hFE9OnFKzjjeLL6Z0HttlUTYwBZ8y0FSKFV8L
9l+wxg3pF9Z0hRb6EduzCFhj4X+11hA2SgIQPE43QmdFrJgs+A5FoUGlkGLw9Dw+Z03zoSfdsU1y
9+gRb6cStfoJiz4BgFemPzkeJuvUXAXBXiefQ7RUp66wyq0Lg+nBtIbiaaFcKwT77rG7UZZQbdag
zqglmzzOt9SA7dg175pJn1ejOFN+5rE6oIFg7Of0jOnbPUB0vU80c69N4gGo7M0wNvdVL7NvUrbX
NE6tQIG6EOiN+wHZmV5GRoAkDFcHeDJnoZ1CmdPaLowKLBpYiW8XVuf7rhX3Kuq0701yZ3BIwsFx
B9Ux4X43n+qcw4XrYZ1v40uWJ0d4kjeYT64kZFjoRnGrm/lt7jSPEfxu30Iv2eeT+El9ODDoZr5J
YsKhXVXdCJ0Y9BTj6oKD+BPMHk3Sa3T+lBrMXyx9OuU1vOS61KmdLybyMPGOVFuFKVQ4B4hfVywb
TPOJ2DC3WL/wcnh1YtFvIOHvFBYcHP9Vkt+q8VQi8a929ap68gDGcrJJfLPrJ8XP9XoEoKrW3IuL
Oa7pg9u2n49D5y0h7txXFnDqmVJywSIlp6FB3/UNIvObRImpc9TVM+1eDcM/mrOqlrkNljYhflIo
S5Kl5AZFxlitZSTUkhQ/QSUi5joLLKaENtegoqZUeGnYqvkucZPAMGf+myG9JwPeBQYRFk8f+mCC
BBnkS/WppgrhAzPx8MLikTeZMJcYrf1eGHcVe+pgmiLSEe2NXYAmi3S7xuvSvMWTdhKxJ+/yKMfh
E5vaJkuaaWPoPMZqeyeY5ZyLcnaCsYlu67qMQg3BoSjzg1o8Rg5U7mnezKIJzVYj85qcnSQLVbfj
7VxVYzBFiuq3GK03tO2FwJs+U5F8YGk5xOu1JvD4aBHQ8efFdA6T1eVBX3b8RIl21emFtgGNDORg
sXcNRaoK5Vlbq9MvKxbfUh+onIu2su13tqE8kyX0p2wkuatftCkBzWoTY8ibDQrHJ1TXY5/Wp0VV
dp2qJxDq87UhUYFVMm+F415QmZ/UMvoEILq1BitESQqBP4Z17TxMkJyXnpTNUuavVP5tWmN6qt11
3Mobd2U6m8I0CXF2OaPRglyJLLZyFHWoM3kOWgOLUFQRjse1wtHH0kBJZz1sqokNPDHHCssVxuJp
TyBr5VCAG7eYbcZT99DCA+4Updm66Gs8cvwSZR2/qBh9eezLc5G4Vz12aNpAfrKlctKIBIQFIdaj
PdPxUAmTkryC2AJOqB2uzjHQyP5B7LC97ynqTxjlpGJ5NVgb6c2Xec5Oi0tQyZaCuFD94cyWQv4w
y25qlx06u+sX+AkXx52qu3Gxk72lpzxFLq/ykuGnrqTM7yPlKeWU8khc+d0eG+Qj5yDU9p7Z3qNU
lQ2d4EkgbfNn6qy1kAtdB4IooUqHqp/aDck2xsT+aCxnMHuQuHkpsOUWr2jfb+PgOkAwnSa0K/fR
ZoDtJ5q+rati2clFZke3NADGu5hDFAeZo70yz7k6kOBviWus1bnLd3NSjt3QwIiyx2TTGc69lkc/
nT6KwjJuLkqO87gHNoNU69AUMe7mzOq3nuwsZiBWsUFDv0sj4QR9TRUU05dr3WbvUG5sf1aSu7op
2H4NspC+27c/Ta24kn3nXYCs5Kt284wnvwwsp/zszPmqNZ55IKZkPCmAKHwdYGFQRPEcjDhvoCQv
d9ifqZbVY7G14gz0fjuDjnCJHmbleKMXDRaY0jm2iwJClUPQhtcXI06kwfzMbbecZCpeB6IxAUWH
LHvsThZW1BvHS4Gulppd7aOk/gBXLI94NchmJ+kdNfd3NMgeJ4GluqEkcAfqmJfQ7CihQg9hoHWY
XDQ30en9wZKv6ksXUoMJ96PLAVBm5XNLLMFxJSsai4uPsTKcQVbfFFa2+Mggm2WsnoBY/1is1r2o
cZ+cVbedj1Sk61So8C3LWlMw6Ezx2RDtVs2jQzLpO+ZEyquo+GC7UHZe6fAAgX7bVYVyATK+dfuZ
PMHwXHspC+QcHxyn2ymzslGHlRtLQxFlNtd6hLqtNy0R5Sj0rHkI8pmqEathz0OC5X70nMc6w71i
Ld0Fi8W3ufLuvNHYj6WqHQgLDYHiupK4KSyfuH8yF+WJ1mP11Lr1dXLje8il91jp8Pkv6asKwZ9A
ISl1y7wRRU1IqdePneUdMcGHbkuqWYXa0HCg4c29xbnMElU7W3BmO4JpIbLGoVjgHGpxX91iv9K1
wHar+UbvLBG2wjukZXTVzAqjmUPORZ2ig9eUW5J8z1ik3U1caKHUOOPKHAjupP0cGrk+uo2GecKx
Q4exvUcTBnM2gkG6yhG2Bq/HkVXP602bTZO9BdDYUaFhTd5qIhkePGxfRdCCUQbyB4+DRSXLIpx3
hqYut1bBfvreToHv+vQUFf0enGyCS1PJrzKu2599LVj7lK5nB9ka+IfwQtWIW+TRlWMkkYCCuLb0
T4QdeJmilHtFTaZbrYEVsgMVbz21NRyOJnXVKFBpUC5wD4z6JWooUNh0mojsQ20URTjgIXBBXNMj
vVH7aQybUXusRTJqN6M1gJJqhuSiIzJvxni+W/ToERPAde0xe5dSmpvWfWO5a4Jsfje65W5yOgO3
oZ4d7XguePUnWYYhUlUHrO2wmXrZGzjMapsDcCKull6OtGrzffacHbLkHCnxozQ10uj83uAB7okZ
g8UZL3rsXdGFq2DuyGGVHhCqpEAJmevsTIlbHhHT7aN3K8nyuyRrwpqaaGyXKkmKzN3Mrfnedq4T
lno0HQpmxizt9WTyQ4tFfoR7N7A6XjKrLXShPZWUmQRjUnUnMYqXPF2Zuq06PnaO/lq5zbNDcJPk
RoUyjr/2PZOEjiZ6AoCxZssp9QY2/k7ykuQWwTOtU8W+ZC3xi956Lma3eMCP+k0veWDXUif8QGu2
DCYg+KzB8NkEAt2KagqX0BE0zqGgFYxNIrqJ3sxq7/TioBjtPXneu2GheyKRenRi2v5O22G9i9NZ
PhDbLMXNKMfqjWNa/N6S4bsUTd5uJczV+7jREXpTSZIAziujhekevXIzx+4xAVhzkaKvA6WL5x09
A6xnmcbBKkuyGwLCFhai4a3v5CVlc39XwSyofderc1qspPLEuRgBNmLO8zAP3XLgrbhm1ZXqsSk5
8hXLAvLLGeejs3gvi1opR1dzLrGRvZh8D6eawGiYON7yjJmTG4F9Wx9iB1SfipoD/pjkSTglQ/nk
LegJdlpaD7AA+BNsLVl8pn8HObTeRlr2dKFyNvmAj2d/WMISz2NhGX4xmM+tprqnJC0LEnzw611L
ZufCjQQ7CYbqIBmwsLQw4jwYpvA7xkA2Fj7MqQ/VRGOm38uPzOlJjbcM1Kbujakz+FeruU5tPb2R
gxp9npgt9Qewl3MzOTEtITDdNuVBEHI5uHVR7lMRNXvMYOLJkHOUBZ1nf9O1QQ9b9tQBOylt686C
3aGO90ita++KnIQrchxdLRiyKH9oOE/sCphcbt1ggFAwPmQKSAnbyZ+aRNmAU3bCVjZx0Jbs2Ej6
GqSP5z7b8f+164e4U0tlU+p2d8Z6hEplGEJ9Mi1SWLrewJWLvewVYQRI82TTsoABQDvpqVR3nquj
mSnzGCTDeJnpJ+ZYaBcHDNqUVlNQSq0EPV5boTb9nnYAZyPLScOwqxfKoabx47Yr7eaYxiYm0TqZ
622N5zaYXWLejppb5yobb5RSL7HiWsVrQTX7a4WlDv9cP60MYEd905O823qIxT/WXkIGAwYM+DFO
uzfKSTl+MTYH1JxBfP5oVmGZ41GbbbChsRHh2YhNKsqSjBtutjyQU2z12A2CAreNbbPgfm02rjNg
Ku6lqTjXWsVm7fmjyQ23n7sOYUJBpOb5nSyoBkPmvWFCn21UxSXx2FATxY0IlKRdfRAR2AlEaaTc
ozZoqfljGCbB0zmMZJftknzt94z/5/QN/gdrPZwaI3739CqVN+oy2OmBe7CP6c9pi+e+HP4aQpCC
Dceex8fPdLdRA14CjB5nNvUDW2lV27VtZFgHTTp2zSnHjtMHAKj2e1zGNoCHBecjTEGmB12b99mB
3edssmGo+v2oEgy/FoJN3NH0hGNQaEBp9r7G0fVS24UGkTy3+QeAgg0IETMdbavugWvsmJBrprp3
Hg0jgUIjTXmcurkob43WlJdihla0NUbV2NPsZAOesJKI4xMyI/J1Rxj2vWxLNSB94tY/Bl3pzbtZ
2GYZZha0ACZjlhpvWnDuctth3273qPClCGRiq0rIrLL0fN5MBOId0Xj50UijwQ1BtfHrKfqG0/VO
+z/cnVly3EiWtVeENMABhwOvEQHExFkkRfIFRmrAPM/Yzb+AfxW9sf6gTLOWqGzR6rWtytKsLEsC
AoPD773nfGfRblHd04B16rdcqb0pxr07VneILMenMqHb7BpfNFxvedleN2nlD01r0wauWE5coz4M
dJRvF7qrO2ATxpm7/Yyo8TEa+m/gVxcPGtny3GbxznJoPgLkwoG10KqjoKK94M0jhU03AcgEItSy
TsCE8NGEKirJlyaC+k5cucaUKGwNn6I9yNHoLek2bL7GrnMYtPHFCDsyB21AZ6k7+eEQ1tf8EesT
HfL03nR7+agbVXLo5fSGLJJPcwSDGjvv6A1LFuEoRn54KjnXDQZCh1tMV9JrG7OgPZcOLkhfS+9K
+3bMMkftEndgIZgae9631oBxGQr/xCuCKcK86JVevIXWGJJ/l8SDdarbMYcakK3TVd/A+jAekhZ3
5OqcbpxdEXXs+0tlUn1QFmKVskRGnErpzNYFkchz6dUV8MVt1FQx7IexttW5iDVYufgbihz/7orM
NIdh0s9kJ2kS88cA9USUsaY86AMutTXwxUtjCHX7PFY67CZub7wcjEGIZRdMHeetVM1iiTiFoSvi
jXD0y7oT6S074im877I5My8Iw2ApsAeNf84sQM4GQ5lLNnvVwmtbiuCiAYff+VNBVI4fSavSWV0c
QGfEXJXmBYGXs/kpNcfGOLudbLMD4XXLeHBymVb4+38sEwDc+/xlIOY8vrFaM8kvgX6pAtln30JL
RekIFguppq5duhid4wN/c0CPoomys9E5kuZlU8OBa6ighErnkyxzPnlW2l7zDOPSbAaz0zzc/eH4
2LuF65kkysWEsETtIdeo8lCvVsFNij/wgGxsXEc8j3XXGg55Eq27a0aGlWFn2lfw42JIB/Z3F48y
n0yKKDbY57ox52vW7e4cW/YZhEx2yCPX3qNOWIUeI+0aU3Z7CPKLh2qVtBmtsbZG7bL3KazxGLXA
HZp11j5PjLG20u7Nr72TaISYRcFTAIHIWLto0YpFiUa/HRHqUMQDAzjQcWbvODTdfAG8PmLTFvMs
SKI4zpky6fWQY+le5dM8HUTstBRV0OkoM4oAG31KUDLPMjvzvC3a+3WK4vfkPj9NTQo/pIDu+KXW
0tnrG3kRBmn6NmEPv9Uwst7iyB7jPSnYUO2hYeF31D/1okDiI+ECosaw6dNkCrVy1gbbuXZbXwt7
cYpZImpI+bO2F332LQu1hLzjoP4kGkHVQv/N4pfMy0h517y43LRPEdOSF4wvwP8yF7dvYRXYv2Rm
bLBncU3nuGK3OtPBgvFhHZbWJAmUXJMbRSV646oMXMhQfYa0hDYPTfrN1HxjPiveMnoFjMtUByQi
tOaHlPHqY4S76xZYxZM50r4Zjdzx8mkIbkvLbmiq6O1wT3zljQ1YcF8rRBoK3+6l0zQQbMvOuU7d
nlCmmU72Rp8zwF9AdvrjDDdk79ip+4aau9tXw1heGGPRXpmBDpOF5iSVNmpkO1pXvjp6NEgFOSvM
7U2KkxJF4VHFwXRBoJm94+vRXbmdwkQTlnBqufOvKk7jYGfUYvbSpljbo4k5lD6DRNNDTB3EO6y9
1lupZHlwR1TQRPuA6/LaNOeRS0d7xsmeJuMGC6Sgzk/iGzJNHTBkkPa3Gn/NpWks9nVvMhHadJEA
HEdajLubGZVdjWxH/FYrhq+WrNvbYonaG63p8ZfBImCEMipcgMgHN7IhFmMDIc0iEqlczOeoXpxN
NzvkJmLuuiJWVGdfGH+OmjKIN81oDfmub+OckDI984xeO1UoHV51fYleosB2fC0iQGXTMdbeuDQ4
b3QxYbOqh/6z5fQIuqqJfnGEnRs/yXlBr7+HUCzoj+Ri3GI/pd+UYGhEJhC5n/qmN3fE+cz7aHJA
tWmF2nJLlv1s9vkxWmmNSenOZ/A5i79YRE6F2tC8qTkxr0ATfcssu74yQFAiXLDPads8tjNzH1UG
Xbwzc00/Fnk5wfugqSZToMxGTDsrWHS5t+oxRlm+BNbtJNT4XLUVVzcY6vlSuLq8K8KR3QlZr96y
FM4VTRxCjEpS7+RyoIaL/VYHmVXp0x0yEe1+tovutmFQxu42Ln3eERQTrp74dRabn1uDDL2NTpjU
Eahb0W6mqVR3QYwowCmT7Og2g3uokj44kCtJky52d6SjlSde6yPci+UZgR2N7pD2I/HKzS3wupao
xnKkqgWq8ak3iV8YpQivZBoPfL9FRC/HFtdich9Te22xGnme7HtpxDu9RG6AQg/yFHgE6rtWHFJY
OHuIAf3NUvXwh/Is4L2I3G9kerdf87T4liXFuG3qvn/FBKoIVcBxt6kweBIb0XMcxnzMvydyoxEK
OaMgAxiB8IkMAd/JDHCOBukEtXaYgmI4ShswlprkSQA03ZoQpbduOT+3Ikk8tCUPeZ5+kR3Kk1KD
zoUhFHIntpAVcsSWAglhAD2DHpZNnKAh8s7X8nUPpGkYi2cQj/RWpouUipyAkim6oxtenCc9uxvY
XQ/Y/e0dOU5rMCoTShMl7qmcdJ5bOVM2hznxuOe2qWPfHTCSIv3ouBGsm+7o8pHO6WNhd/u06CNh
SCy03jCGxhbYJ+oqHcRWb90rPXnLkZD5Ejffjhmhx/7MeMCSeaDbnpBSO79ULYAKMq2NbxqAlW1s
rnxz8IgPi1ONRGjEIyrCvIUcCCzCiU4agSufgzzIaVqqGVhlbCQspEPeJjsnoHjoR752m1oW2jnT
KK3LYaS/21bdSfQj7xCf8E0T9enBpaNGH35qr9vaoamkMgLl7Dw6O5iot9g8erJKKtrodJ5ny9H3
9BUpVKjK4OSYiAHdQd+uDtd7YGcomBq384osl37Jl9K3FpF4BHerXUX/5TI0bNrBek5bMCb+wGiV
e+6Khi8lqcx3Or6nC1xl9YOETfGa06180mztCLH6VM49yRlDUgL5E9pW75oXfHH5Td9L92wneXwC
xGoc6kZrHwLHMs5NrTsXZVjXX6ds0M+xVodng0B68Hdxj4Q50a8RfWmB52Q1gwcmZ7cj3Y2t7JIc
ih26QtdZ95Ul7tQJKKc3Z4XrC/DFHaML2d30dqGB3mByAQfMuK+0yrkJEKF6mUE/TGDeXbbDnEGt
FBBHzLa4aDM+mX47D+VBVaXtxRaxlt00d28uoVeQdPjGUQCycufiDOCzby6hnE534QiYiQFHWBvb
gXbviTgo2rhsKz+T5znALjLSXaCraU/fxDipMdM2UcAvKBo0WQlxxYWP26492dPkQmibZ+cEOXSl
5hvly8xKMx14q91PDVzScAtdYNpFqoUX0fUa6cTTGiQeZ503o2A75NjOPeQKvG0x/KfPQcM2lP6H
4za7NQur3dC90wmU1axTSF9FbM2+Vg9WKPTvkTO7h65h3zbMkaU/VNJub0fL0h6KuBeXTaGa09It
n4mizC8nyrBbM5HkOAfAP7V8JnypCnPzaKu6b2ilC2JwsKW7O7MYKPz1ab6kvZ95kuJR3wy08ssj
YCJWeXsIDXrYYQP2QOvCZmvbHdzaUlbFlxmYOtAEsQQPUd2l300ijhiraHwL8Epj2et0HpvWHRIe
eaxa7qYq4+ReVLMkD6xZg2bjsiYK2zbac9e26Z4FjX1dJhdkYdSWIypg4F8t2GHaDQvaTpsuc4p9
8kaLqCjuV6o9MyHEcrRRTLAcNPUSNDVGYzxayCzYYCV2eHKKIthStdvmQWCM2uhVTqQ2nC7GHmtO
Cs7noTLmLQCo8BvIhYFRqUK5VUXpSZiF8Wa2Y33q3IX1AZYPkwxzuahcxoBhNhSX5agFn8WyvEUT
jR4pGYfDmzwD14gvgEVNV+akp76qtBFXn71W0lb51XLGY6dXwaZ2k8tS9c8xDzkdxSkW27gE8Qgk
26ELZKUUP1WVM1vJ2uJaIqIKPXRprHrsyA9GgJMtFjFamd5M6m0ognJvhDmueJuPOL/J1hSqJAeS
r62+0MqL/aYu9i0oGS/qi/YyS4Zm22SpTjgqrgVU2vZGNxC8JI10fayT+VFQWGzNyfniKny3WMes
PQz37nOiGeHRLYMQZkhXN4deiJoXCG0EBbFG/ukU3nC9kRYh0TunqzVfFfAIfYC60k+jmQbywk3S
oq7aEe8ba2dXX/L7AddZsbNJLzf4l8XlYhnLjeNWJp35OdRw/lUGY1riLMGYbuiJMSK1GAhtgOqR
hzfFXXJsQ3Ck67/TvZZFmjlyjm0v61GtULSQHGmbZrOT+jh4IVoTnxYgmMtitO5GJo0kwU3MiJSF
LmuSL4MppcbHf336hCQZKmq7pwW00MEwq4yNg1OQ7dVq1ZPZS8aZ5HKrp0ZqyAdVM+eXXSCT86hP
nIcDW5y5FzV12OvDThv0G642i3Nbgobpi3I5xjRhP9RhorL8ybOBCnMVZus69i0IK8jC+fc/K5jx
eFnwyf9R2C9OM5Milts2gQYscjRs2CKwZq2VaaeC4zw63Ssze8UsuGsbPDMulfJhDIKMJ3Yq0Lyy
Gk43LkNJdmNEC8N36sxe7Kqsi7RveTczoEn7Mh//lhT/R2Y/kmr47/uEmf/bYTVrVMH/bgXcfCv+
6/8XP4fUrP//v42A5l+OBUODOExuPRqUVYH7txFQ/4vsIRtltiIpUwJocflD/zgBDfEXb7qLptnS
2akrG9vKP05A+y+BjBRUjWUjH1Z4Av8TJ6BpvBMjr4ewEOZK+rU8oGTe/PpsijkNBlCJm7GK5BTv
B9mg9dgYJvtNXxap8gFJW/V2iBa2qhhm6dB5QzCW30ZcBgZDGPr6Vm6wsEdodxWdnqbsEbWvYaqt
k61Eci2BljMWtUv6x1IL6TWOw0SX3BZGuaJwDEja0r4ick6DFj2GQISqzKkFUWgNWd1j36fFZTpa
Cw7yka4fw0j+ysOC3rTcypEYxg21/Viemd4RhciIM+yPqo0F7GCaEfjPuiQFmQyqRaf1EDmojpUe
fRZRmPbb1s1t59SO48QnsiHbC+1CA7sAcZk/GVWT7SbK7ppsNGs+T2EL36IUNt42I4nRX7EXvusT
OSPuHEer3fa1IEYyNKYk8sHl1fcWojnmkVYTPATRumXH0c4Ho84k6A/RNu0n/BaVtp1DZJ4I4lvK
ecwE42tcNw35LYHREHyn6wjSaEBnJg7N1viOHaHpPfStIfHGVCnkuWu5VaK7w17JJegn5xpe51om
geZhFsEi2PstSMA3l+/rRBhii+KroaGTbbWqrx672iQscmIXVG0z2LGQMtkJXBWWQM4KDCGSO80a
tGUbjk4htioDouOJpm3FHsIvqWmmZhkKTUOgXpK6H9EQCEKedBArZ9kkdXcNhJOw9kk0GaMaTWbz
Ef+D6g79kPedby5jE++KQIdZx5BgFhiuUJXtjB537b5w+uA7MpBJ7Ceu6NOMXlbeov3JX0q+pmDt
2OkUEKdRBUwPI7gZhhCJMsFdig4tIhCFLvWZSTI0yoe4gW9C3XFDjzkovKhkZrPMoh0gJKMkY2AG
MIKqsDNfyrlSr4mQhkQMYtY3oP9pIovOhoiXIGEe4RWzvdvUTlpSicaDfeEMssoYDA8hqZgoLhvA
BxZuObcmxohWXghjxeyVGVyHUJ4HikegSRNzS1vUzhcdlMiDTMb+Uz+YpevPThpiQs/Tns0ZSNmv
ydBan5OxHJetaBQtj4CG3JtOo+OqJkcchWVPi2+z9nsFXBGjeEJXbT6ldUIJRNng6JeAMc0DQ5Xg
+xhm0dkaMszh9SzuOjhSr8DJEOzh7AvemECa3+Osap5FP9QonhrrAdJG8azDEagPJl4W6jzYZrNf
SibYSC6L6aTbrQYvH9cdklVLDzG3dgMKHTpMAE62DOvjZ1Xas+aLYKIJGzciYnIU6jQ+ymHop40G
1wZ4N50C5MJtwh91NAeJYGjX/bBW/mj42LtVexVm9VbimqbpDtLvBnWAOexG06Q+rEjZfcP9Pjyt
TPoHZhXhpwgOZo48v2GzFDhz/83+cas7o26vQmbLN9zdgkeHiWUeVc1bk0hCb5nJNG9awv5n28QJ
pa1qzcGl16RpJPu1Sn4LZ5OoZVpQvOAEcbotU4EYkL1ZdudOtMw8o9QirD1ygIRwwqFy/dSg1bEd
Vd9ThXZ5sLW11gwuimk1bLSksrg7I6FXgrrSmbh4WtfRNe4mLD0+iNYm89B7JzhahlbF8U0hLXOv
gQC4bnWbalFl7Vz7Y9Q2b6utiwGerFoKiTJhBrgQbHDp9pplX9AQpqq2KjrMo10YyV1cu6Xhyxln
wt4mXKE/mswGXXRilWF6yVwzE9z2WZlOntUWQ83w0sInMIgk9Qhetx9yoypdTisx7PrBWZhO7fBo
REcN9+KEYGNwoz0qCyeC7TI3xueKUOn5y8yA9NmsG73yRMbqdnAtq7xxSxjfm9TJIaCXnRYs2zTK
+uuosukUpO1AEyUYNRtQkyZqkxHy0L2GoS6YHcoaGVgwIjencC8iHYR1Wj3EglR1+OjBoyC5+YZH
nZclQPr2fVRrOBfJu0DspgEuoogGefVjZ/Af7aD+b+ISaOH/aZN081q85v/1/37eJf34E/9E+Sn1
F6YoMIQWWmomyw6237/3SRBd/tIxpupg7XiNoSKwRflnn+T+ZeO0sXSQAmyHhG3gSPxnn8Tf5yrh
QIrFBSp127H+k33SDwDi/2zhgRW4KJXIgmXP5goTC8+v2yT46S7wnMnyamIifPZzxieh5vGwLHaN
Un4SV4zHu+PAV8TcMn9x79zKti8ltOwLJHTpmpJsbTEiDR5xlHJPPgbNR4id2g47m763I/6e0JbO
lriYjyzVP9za787eMQQ7Pbj2cj3/X8/eyDTputCIvEyznZucKpEA4RzGWh7OMeMR+cyXmfCROcE+
qWjXnrAq1kzSDCQcpRXDmHaiAmVC7C9I2LzJonFcdzmwmwLR3mj3L21U3uEDrJ+UjuKkiwv3JciU
zgqGy3eVYyBQZqa0r81oOEeuPtNc7TpCNlrbA1+FlnLI40MJJ9FPlDb4ae8Iv57KhGQHOlM/PXqY
SOawLP53DMV6NwWSMUoyS+GM/EHn+Lkgkw1fmp7AXODl+XSfVTFD5aWn1xa46Gnn2Eyfah0QIG6h
4e3Ph/6RvfbrvbANW8faDgDDZu+/bsh/KgaLrMhD7FOG14/8A5Qs2AksrDvkv5NfVYGfYXLZqR5P
I/P+R/R16Wk2qi9/Po3VqvvrWfA4s+hDxuMKGO+JkGVUdemAHdMbB9NAM0cbRh+z75pyHi1o90eu
w0dQiF995utFx4cHf5F2g7R1ub6rP//woYqCHhx9B/NXt7dYFp9gU921TvHRgX4taf45kC0UoJUf
lRIYlZ8PRExBWMjFhuSbMJRmdLmU+6CUnY/T39pNqkk3beOIUzIkH2ETjNW7+e66kl6LR5qe+xp+
+O7YAXc2rCrglWnQlfu8qivPsYGdYipQ6wD2vioYS2AO3LXG8ogo/6Ooun/78euFNik42WC9v8rs
LoHuMt0FuBs8EeDzyvjvKTFx4tRjtx1xphSFff/nh2mtEd/9aNdFiWPggFaK+JVfL3isjaNe9DF+
lrGVxxg08tZOnerhz0f5/flxDCjAkHEQM4DJeddF6SerbQtSgT14qiuCkzJ1njua8qkVf+Tr/v02
cizb4ssCDxYD4DuLrrLhrdWtJEk7sM5rI7jG36hFRbKNdbDCxFJipACMueCCE137+c+/9MdN+vWC
OkKQC83nUPEtfA8Waa3FIR6Zw0OD+Yow4kKfmheldy9m2NN1zP2S+GpmKjbmCvUJKebLmBAZLxcB
NHiS+zp0423vsLtM1QcEh3+5C7+c2rsHvGvzaAhCTk2hNRaFe+Na3Ru35vDBJVgxH79dAhoTujBZ
nlgvf32msB06xKusEnBr+qTw4jml+ZiZyCIdFDCtluBhjC6dEe8sPim4HLS9N38+h98fa+4CC7TB
g7228N6RSOKEmTY5mjwEDg59ZVXubqzM+oNf+qtFe12t1qOwrdANQyDqffdtZpSZ5aM+cJREPYSz
QknTPRZ8bZup9f78g35f9JEYcjyLo9Ipfb/oJxYm2lr2jWcuKFeWUD3FKBs3oo9gzeFR2WCOmD+4
iP/288x1ZwePw8YK9+4+ug2mdRCqjWdV/X3oUtXZEcn0ljoNkfn1z7/vX1ZffqCCGaMkR6Kv9etD
A6AesTWiQC+jrbHLtXraSgfHVjjTPI5gp+6rjk712DlPZUjgU119hJL+l887p0BnDiqQY60NtV9P
ASWHpuNmxXxoW5cun/hzXA9w8IJlN1FuztyWC4PW0W6Kyz371rt4oFv/wXX4t5cH1S7rv853QHfN
X08idZHDi6hoPDmVT6ap380Gxmmju6+M6pGt3Q3froU563fkDxtzKl8/OP7vHyH4LnQClWCPBfXi
3X1g3Jf3YRvi/m2H2UsG7cJN9XIP4CpCPF/4LTmHkN5T365dbTO5XcDsz5RwKkkp6Lof+TjGNrWY
JwV08A4wxfRdUxIS+OcT/f3hXLueJvtSyUka5ruHU3cKRaqWbvDhsh5QhjsnWjp75cwjenI6FX8+
2u9LJ58Sey0jwEURbP3uqrSjsPsuwTcB6Xj4mqbxJ2mW5vdB+2h7+yNJ99fFk5ecg+nQqWhN/eCd
/7THxDRhUNVauoe6B4tt9bSYKXlPRXszhewr4wC3b9jMhV/nxWkKUY1IVx8PVZ6hFAI4WyiMpgmC
lh0d4JcOTPGhG3HEV6A7Dp1kM2FE0W0zrPM+zCAIMqdmV3XzbjD7lQMxfQm74vTnq/f+XpE3JCjA
uFU/du7vV2MgpZFdof3xegooT8rcWV0fKMwXK9jFdGg/WJffr/5/H88xTCpPCsn32QoRJEaU2M3i
kbk9n8tEl7ekB9ofPIHvl+T1KGta6JoIK9Y9669vambFBnGwOazGYCEzoIrelil+QYF60ea6hwAq
/+CA719NDgh0guhqNjUmBci7XfhUjdEa6knrNlSkAdapYBJZv4rG+GJkBOTRHAUohqHgg+Ma/3L/
1j2xuW4SLZfV8ddfKhOnSzoMTl6GrQLZTeOJ0rwPOoWAdmzNk8DzmciEftH3yHY+FXp8jSHpImAH
tJQ5Kn+RgEBGpvbnx+r9S8n1oFBgjWLUIi3bfveRZ5oG2513wXOhqqJ0DbHOBbB6cAlXxz8f6h0t
SEqO5UiojzzDAOJN9W65SWet7+DtTKyBIXmXC+aq0Kx28BcWOptF6i1QbXb2YrzKMfDndm63VH7a
1iotn8fD2QDTe/vzOf3L4+BIppOcDpyxv8dDP60UfU285EgLzEtaUkPptBJmVLeVJ9XyKsz5KcEc
sA3jLPL/fNzfPtUrixGQJf9hCV6Lhl8fB3o2rOdTMoJMTb9n9pKu0uIc45dLursnnGS5GIu+PAO7
o/FAy1Jh4q27r38+DdviMD+vlOtpCANpjSnXBIj3t6TPanMIe23wrGw0v8oqeKZvez3qot8HqvuG
x8i+H9jbAMk03PCuSaqZZKQFiZwb3WpOc0wz5Vz0Q1oepgYLj6XCsKAXWTZnxPuNb2lLeau0Jrqu
Fk0eU+QRR7dg7o6ekuypvJaH0lz0F7wkYh9YpbvvI2bffVPUfo1Ye9uiGc7nKt9lTJ6uCL/Z1xCH
t2IGAWiPhThOVvJWaAqsOq2w17YzpjtwzZxkb+3cRJR+IcRjPZrT3ZwRNucQB3kQdivRv5E3FOMd
vM4ReewjjI9eVBvJjs1oFuxCJmKXWVpbV52T0BWx9cY5T6ORPqSK6IN9pTq41h/cjt/uBh9Gy8WG
AUqLiPh3m6elJr2Hecng4d2QX9E4BQ/CCIpDvuiPsnGnD/bD//IQcuPZrVFi0WH8bU3S5hofLsgq
IDbmPWb1B+4hgtfqpW8Juya8iJKqPdTK9MJZ+6ADA7L1/aPHj3WgDhqGrmB0vVsNcnLOnMjOBq9S
YfAI/Vts8ljJXa704Es8CJvYw6nWYBJo0509BuPnTIOzEWWNOoeMT74PycCDSPTTucvbCl4FOk1C
5eoSPE2wrmapPk93pLQxBipqiCWKv0iXrb6vzNK4AiT0EXLs99UEDqYUDK3pq+lwOH99qTFozuRB
oeqwGkRpqmrim8aNnWunmnh27Cg4OsMUep1QxDb/+dFhI/D7t5TvisPXizNwcUy/u6CRAUInCGhD
BFECzj5N0EUAxUJCUxLuu6kqu3ou4xTWwxBOCqpFDNjazrX8OpB58XVCFvc5LIAJjVMcH8kzn26W
YDV2LWlvnZOqnJ8cOzKPohq+Z4TGXSX4Ks4iNbIrZzSonOqAGQwgfge5WI8E3NfiubyZavlcGMaV
rjLjAGrSOldO2aDSyR8WN39F5xby3nXlEfi8+IzrXb3MpQshrSyzy2Jajbq40w/E3tQ3XSYU80Ld
vRtmq7oaLQHzP6j7PPeq3DKPmps1h8hJxH1JcGC5g5znLXxvD4Xsq+eow+KUML7bZlOvNibBs8Mm
5jPzRBLE+EDfxvVSKxWQOuYy3pLPECaoWukveJWpcyHyvCkv4jZrr5Hj878DUmPPQQLLlonYsLxq
aa+9ss827tvRlK9yqvt6q7kkMuBBEziSOqN6njI32S2k5UJE6TPfMYPlqHdafJ0xkAOHRbI5oJJg
o7VC0SdPEmMXCaVeI9FjqNSw261UELmAVCg67J9tXdRXTUg32U9rtGYgR6ZLWWnlTkZ6WPtJFWWr
008T9n4OOq6FPbb3edcRGz2GevW8DFnltyA/kJmbmntlxEZ12fZrlm0TFy8Q56OzJBnCz8pwReGt
WvCBuSuaLtAIyA8RFVa0dZ/ZyyDIp3NKiIOSySEjsMUjI7T3SEOvCfhJEjwVdfpVDwccgDPxoDP6
5Q1ZpdEVSMPkNFsi3qskHpkhLMnW0RPyJfWcR202Ey+qjMso0JFHamUaMVN18RCaLbQwI4vkt6kj
6oKNhI4CYKHiDT2no821j+XsoMsVTb1HsVmbWAsoinEPDswqgI+m7N1NPLibyHHqg+5OrgdwRduG
yRDvUzswjwAa4r3loKrVZzs+gRICwdi0y52uAafZxoM7kDY8ZvNpUXN4q2w2LYus3IvUbAN63PEn
I0mNixrh4r6rGv2xIQ0XWTLxoeU4B37b6Ebu4RbsTxhJ6l1d2Ii+cVH5EwZkNLN2fVgKcl+21pIC
ekjn/DNpAAuf12LG/wzeCI0rE3Q9d8UJ+nu9jbFxGrPTEy9ja7xkRnyXiKk6WaVyH+dhcL0mkNNd
o7G/2CylU19iuQv8ckB8MqBjqczOuCK5rN4u9MMuA5sMFoxaSFANBbekcRhjO8YOXHW8x2yAb6ap
iNXFTCu1UzeP9ZVEbUhEdvDc4+/e2Q6aAI2aYt81Qh1JvnRPuhNrh0Ui9F+kpu7jtFPeFAbuE9rV
6W6C5fmlyriZA5ILv2LRvEvpL1/2OmixIkudqznP7EulguGy6Rf1JvgKfHELjVsX5MlTJUnm+nFP
wW6T2QPD6iqIJ8yulGrl2ajcaDogi0h3MFIo/eZ46C4Da2RaFQNxvTeYENzNhdMdEEC7sMr0+uxU
ONrx53uu2U43RNJPd+Vkxmeif0p/oLHvC1IRPDR2gBZGl/gQXTrnmmr4lObJ62hPbr/pAF1jIIce
ldny1gZlccX42fVEbCc3MSXqTRGmOLboNeoD7FQNYgXOj8uxU8SMEv3DZjFJpQvJ1UjjfCN789KO
5dBu7Gx8KEivtstl+RSPiXGlEp5fDrGqNTHlIdzRzV3TNKa5/fEV7LqCcReG9YCCJF4zzwK+tc+Z
4s8WrVMhfGiSc2tG9tdxwkrf1QiNTFXF+9wZXS9HxUQQUJPq4XbkQjyVusU5GkSskqndk7aJIbTO
2mPF5P96cJ3GLwhNOVm0E6/iNHNukTL1SP77+q53nOUFIGP8mWzX+bZwo08INkljWZTF2gNmiR6a
cWUSJ71FOEouyYzJXwVtZBw1aEfoiIs42RCahphxKpJKXVdJ0hiHZSicO5op1QnejPDtH2E5zOnU
w6CghKIuckciXfpwmA4FkbS3cWZNrq86t99xhUdJiWgUxo4ubULEuVlpm7Ge7WFPeIwiRIQ4mU3N
eBeBZj0A2YKr5Qfk1t1WqT3UWwff9LZJmods0kdcio19jV2g/JYY2vSZIF6gWX07jP5gTMQXa1aE
jlUrUYW2Q/mU0B3HUYOjEIf7JGe/dRv8a7jZEeEr/evSl3h6h87vUrkgeqnrdJsG8rJNpuSzi5Zj
H5NDDUVAOM6Wr8x4Q3N8eFHETLymeh7flxWRhDl+O8Jcp1F0vphEG7OKa8szgqeiJlu4QzLGX58f
JLH3l4GeHfFRZLfMR8vvS0EChiEVaYBcr/HBnsz5ptKgv8qQjKXCwl24EUllYmxOap/JZX8ebGYy
abVfcmTSBOxYryP0pasBfTPyGrdC32Fo0VVQWuY3XY/fKhis12Enm69albFPJDpUPuCHRdhVWihB
K4PUKQhyjnpYFsH0sJT6VUWYy9FNkIUi1p/uqYPw01Yp4U/gJZ77RXfhR2GoAFics5hheSvDT3o6
nKl3VsWxZmzJXjtnDeGdcigQWNXuhTbxsmITNY90HR3TI6ec6RoEIMbcFWlMmpyKu5l4zr1ujB2C
fNt5mZIljx9VuxAkbEW6z0canicqPTYXSI8Itih5O6PIPc2TOIXsww/51NSUHNQ8+2aRN9mIMR2R
X0cBE4marxzwSpZgi7BrApUK5ghcE2e6AUoVYYpZd0GooKL9EFXySAZ7umwIIqkPZDGdHM7xku1K
e8NCmm0IH3rM/5u2M1mOG9m27K+U3XHhGgBHa1b3DaLv2HeiJjCKpNADDrij/fpaUKZZpZTPlFWD
mmVKYkQwALgfP2fvtd2ljoExefaEV6yg+N4NFgHtbN3ZGfDi2exKTDBeEzxmVNNuaaq931FSG0Vv
7fqkOJCMUrKAGhBVDVetOtt/qaIS6AKzqc7wYTJM9veIe+rguuSsSrMkOZv03NIg/QbSSQrqFPla
WA9fEFQbh0KNfORB8oZunjzzDeXYvEE55pXp7/LAj4kca6iuAyjzbg/ypbTVjYaefOyWplELgfTF
83CYqCJmBWqj6dk0SVOuidDSdVlvhwKpkjWQygSagYg/7FxrfwzgcAmxb7oMXRrhxFtZH1IJ6tcB
UsnDDBA+nq9zidY+NGW+VZO41d4A4qaxnLsA7ja9xNGsjyMJUDscwNVNPsjp1p6lwomM4fR6slhB
XQaGd22W1PvZs8zrecpu2NtQfvHNUMGCgtyXLeXo4OFOwqBaktgQqTt37JilYtS54JBu7gcRh5fA
Kt8R5k/noqCBtfE6L7iMy1+Y7aL8c3AQr6w6traJAY01SVWwVaDtD5yBEEn1zQi9Y3Tph8XdE68D
vAS2V8+0benaW6iJyrfJT92dqfNhU3PXnrp8oiITUbJvnMKhTo6yC6pPjxULuFgYR82WSKzr0a2s
a8Ph3syoMQy8rgdwK0tyWoguCdUnPz68C88AL+km03WCswExpzUczSEH3hTVzaWo4ukeJVl6FDo3
b6HXNvsedC/z3S43vI1lDmO5YWA6snxa08Wf7XLfQIF68gagBllYZ/dO5iHraErUqX5v16CVANdf
ibjKxSopfXJwaoO7fubgtvJDvzkzI0mRK06TAKiZYoJYdbOVYWcgSXgXJn2yjcm3y9cDmQgbMs/n
Tw+hHpwVAmp4nTjqqdNJl72diHHj1gna+mvmF/FDD0H3qDOsg7s4gmm0oWXR3ynJOXedmfNwDSRq
uO5re9w12OPyVTwRhLSuW3wJePqMSyGgj7tgwigAYDnRM6KHib5m0zkzQjCXSw+wYbzHB+6+EUX3
HdGe6+zoZAkuOiBfOzV9A+brIBWqlEkW+wFp9oVWlHGKgdjsyANAAVcAY7YaK3xNSq96KXtYeMyE
03297PnWwsM0i5QvdW4nFl69wBLIJKJGZhc8EvUZQxeoNCX2nB5UjRgNM7vcjoXRXI9luK56N4Rh
ZBILrNxgnxmg33pmQZhppm05kTluhUYQrZXOo+2QCv/QJ7Hewu2W7xO318aMfZcANMPfEWOnme1r
DFGcPyfj1sUNueeMIC8/xDQam/sS/Ez4FQmf5ls91mT1tYF1ijJYrPGUBERJkP3HASdYIpqA8ODi
y3Bib9TgUtSJEatdRlqdifNlV9hcHFybpyUNk9Ge9TxL48Ovsvi5H0T6rdemuZu7mBROo0TeYeZ1
vnZ0hbOji08K3uNlwgC7AiNvbhI5IdlzBhR6QxVaD6ETg9chkxTq2fKRlEfnpS8ugW4tuXJFW627
sI/WIOGbSx/Y+0FQ02ktjUMDpmdb2X53Mule70c3hCQyY/WLDfwtFrriTRxIHtaWiZNN8N65Y7EC
CtpyfjFUeEWDfobfNrfoRGi6HlwdwkahYvCZh+DGZX9tYv1okzicrLzaGoYVJsQGwXqxb2mJXIUm
HdpWuCfMy3o/i5byNhYd36KoneMwduSTE8CEt0j0L46dD0cpjcZG31pw/1atu6XDVp2J8WS/a7EN
Jo/AvXBNmhauuDGhYIyKgPGNZD/FA9pS3RGfWRULezWNjtj4YmARARzlZHqIVeqdpj5uNykUzWnp
IXfHSFj9rhJluoabhsYKmeQhBGmJQ8eErsqXtijAfYwq1O5bcII5jjRWYFxJMwHqr93IKZHdZt2H
on+PGdCvKZxfQ1uN11D36UGh07uNnaha0xBxCPiEEddH0YWQ43QxsxAKHGXwFIz6OM8ALg3HAB2A
YchLPisLRPvgLGe3obY3Opu9LYA7hUm7D/fQ9Y7I2hMIkM382GNgX5FXCNt+tMxjDL88g1qx4ogC
npkorBq8Bt2PaeZBDbMt1jQDC+e8o60fM2pcNoIslftmzAF+ZjT6bKd21xGJm3C9pscJsseG2IB8
axqef2WJHOpmKi+iytNtjp92RUzhBHPVZGKSwv3NNHiLGPRWHmgCEWGqjFJT5o572zOf+O7fdJw9
80U9T25+GJx2P42gNrqyucJeLfEEt7FsNmlERB5CORFSmcxTSEymT1h74BjjrQC0ebJsah9oUCuY
dmCAGsc1AnjexXQbQO+/c1LQRSvZV8Y98BCy3uPMvg44yH+moQe0y6peZkaTeP1zRfBYTM8kVAa5
ZQTGr6M06vbZGDrvPEbhKltW+4l75OwRFKNXkh7ROuZICdNHI9fzbqPCIwrY6sVLb4nHYLZREJcl
WYJo+VaIu15SnOQbn+hqZF7WfK7apthKruYhXXhzaQiozQt7RQEE1bKwYo7xqQi/2mp+KlTMCZLD
OptnRn9lyj7oSeTrJkyf7NHo0GAmPS4E/dFBNmWR45ZzOFPT1bRvXbu3t2kWmleJ72DHDLrgOk1I
mob1lh2QxJXXAJqPOYfj66XZDbkCyALbQpE+R9NUs2vn7rVewkDhFxfXZoM1QTfxzhzElyC2YoCp
lAyRZbtX3tiWPFODd/DczPniW+N4sCC898zHr3sqAkR9evwWDoa8h//HsMDjxBLN1nyitc3YwBM0
yTAiyJ3XNerggHG9NhqyNXRShN/8Gq8mesoa/jlfAE20Ah1Bu46bymCDSJB6P2l6Ox7dmzGy393Z
Z18qLI/wXs7F4roHBrbv4zjeSLNL3nxaIeeGZ+LO5xqAJWiqc4WaP9gEs68+Q29KeLskYxoxaX2o
sim+8X05XLtsxR9jlhkPshX590iW04WAVfmqSpHfYzftkcWbNLL8hjn9NLjWnlwvPCoYTTY5PRrM
/wk3Tx27G9E2AY+i3X6JbTU9WlXa7scw758Usad3XF2NIbJLE3j+1Du4nrOL38bo3UUgz1WdRUtM
M1AcKh7vHPkkWOhGO+vOHQdYtkk9b2ze+kpXY8rgrO2OkMkK2o0Zii2FVn1qvQw1YA8TI/fAu+Pr
ve0io3wo2749tKlLMYPtgilpk9kxowCOReN9SjZFtGtCi/56boEkj+eU/gRCynALTZDL1FEpZGdb
s7zYgV98A4qAWMwfoNKMOLAeGy9xobeWcj0XpfNcTSJ+Maho/HoKtxC4asIFbWFsCIwnVBZyh70G
7h6uJeSO5xSq2F77Y/zA0n5PI4+UZ07CTPqpSB5ymo7UZ+6u8Zr9KFqguX5wjFP2rSDACWklJr4J
bpMuLL7qkp6Dqkef2YOBdRgxmZlIGttAxOe5c7Z0sw8JM4b1CMFrYwQxvV5SBHGw6Oc0aI48ut17
29GjaaEGEJ3pdWsTBbCs8b7GEVCkJkndE1wnuQL46l4IjKn3EOrq7TwWelP0uT4mNK83Lnvrpxmx
M2u3tLHeu+4n3m1421DzNx31ndcn1CND2J/TqpaXRfd5pE1vrMmhdTctJiWSgns8uklYFeuEnzuJ
BmUFXx0NPjqv6qEzYcvQteqvZMxCYZuR9Zh3Xbg1O0FWde9WCcVtzHkIyxp0MWUaK7SqWC8w3t41
dLMuP87ZE1lPT3FSWRch4n7jKEheJtztQ5AVLrvtEJxT5Z0IscGxImy8O5pWVbNkedq13T1YjlXu
e2fqd/So8buje872oi/CgzN049YWWr5mbU2KbJbmX1pLq2faaUu+RjrF2Sazk/pc9qP6iBgOnCuG
W8cRTsL1RKFzAWosb8M4z0gFj2+noMpwmE/J8+/nLPYyw/l5Yroox5YcHh9LK/Kin2c8AzOoPDHt
Zov3xFkbqmG/s8KnKqcVXcibKrLkg8unemLU8sn2RK1il+AeVoMo3DdvqaKHOPD2fsMJvzCLJ0I4
6xOJ3TEJrxWWEA4z//CZ/5vBu8s6j35EgL5j3vvLZ3ZoLBGCniPaBBzyNKUjsKxRJNT+Ml/Mbhk2
d1Ycu6s/EsGDpJgVnLNSOVcyAHUy22g9qYnafxAE/H1c5voIsC2soZwCLeuXcacw4YrPftxsbTrd
cPfvGEPdRZwrV1WTOBuHiIgVeNPin3RIyyDsl0uIrgVrxDJ89FA//HwJfXfmjtZps51rqzjhISeR
HjxztokS/1Fm4g1V+tNiDF0HLX78JKE+d5kTrHQTVLfFDFEm53xFxyG/Yv4YXMP9qI9+MxHmbjBk
K2e7RjVrLrMpInn2+WiNG2Yc31s0tysa2TBhocsQ1Brb71HbXJPvBiQFXkeVDOGe5BN0e0zlLyHh
Me/GhFnAL3L75IUlkYLdXHPa9rxHujDJkaCZ/rXNrXnTRmWH/0mJDTKigmqmfA1wHOBRx4f0PvPs
rHj06rMzx9Pn7x+Kv6n+lhhNTAUkaqLq/7tgN5xqhKK42LfScKfN0E57TL8hKBs73xe1RxMIKFvy
2AUGNLs+/0gtz1xDiRj+KZLwb3oG9BS2Hdpoe5jcEDH086Xt+RuZdma91ZPw7jwQtYwoxHD74/f9
/+Bi2n/W12/lp/qtX/y/t5Qvn+a9lsRDx4lW//XjFeLPevOm3376ny2Uej3ddZ/tdP+pYGH91//6
IxB0+Zf/t3/5Pz5/vMrjJD//86/3uqv08mrkN/zk60ao9ZcbY3n9P39u+R3/86+jfitStJJ/vNbx
4z//+vEDf0bCBv9GY8AzZy4qeYQvPJV/OJy8f3vcNnRW/jR7L3LwPw1Ojv/vRRiGPgCBDhmFHkvE
nwYn4f7bQV66uFi4gth6/p8MTj/PzlHBsDAuR+5F8o4eyPlFBlWjRIEBETC9TPVwzkCFeuEAEkjb
4gANh8wlFxTJX76c2z8WnL+6cNA3/6yBoC3Ls45XynFReaPg+iFk/Iv8yHbKvHUsGhgSXOb8JIcg
q46lQWd0E3JQJAi1V5l3qaNJSvD2Qe3fzENkgepwnKo5ZxWJPycRAXreib6lHx0pCnB6KXM6H51o
aLeS7/bDipGRbDL6FwXNpCSsd1nhT+ZrUNRgNWXYNvJEdnfJyFhkstr6TT+Sp54DVJM51I5VJm35
QoNw+iAvUDATVGa6wU4e4iKllfylz7Ok3w1OSgsBZdDQ3maTKR+IMcujTT/I2UOe4wFjB2nIPKqY
Q+eLa3RzvDeQFEx8tHEgAwZVJ1oTRZYXg4MspaJsmKBka4gABkJ3DlIwNpl+Lrnqc5v654UIiltI
wz8iF75tYQPqqBzLexWmkb2pY07OpdV1d1liWTe0OEl+wPJgvkILvUEenSii4ePhCgdUtUtar/dW
nhj8L4y1FMSqWuHAjAafaXEBY9x4UGLppOlBdAWU1YjWZkBKWra3Eit/HazKexlN6EQV5xGohLKU
r4GkUWHCU/+GAY5cC9fNg2gTMZ4VzH5TdA4Wka3lN7NWJeFyDWrWVUH6ZIbjF+EWI5vStg5mbvDn
rUjCDW0liVIdFr3PCTnm6B7Z4qGPcjpioioEhmGPXlksHb2du4GsVCq/sOlu04mx74MqYZnwT8rm
dQkfWXvNxAGbcQLbG6qQ+ZSlur7OlQIExJQ8ffSd2kp3ENkhKAI2yt7Nkm2QcULj0gowClQFI3Ub
QfDz7OANmcoqb/eDAdY95Pxty4g+t9EPHwEUSUucwrAhNmjlxLMpTxODhXqnHdWVa+YJmbotzVpC
d8/4z5zxU8Y5snEUnfTCTtnK/LSuMdK7U5Pt2ihCM2j4YdTeAg8U+W0DvzHn4FaOIPltcgczBBSC
+8taRhZ3I6ApityaRKRu2Ay2zcZgNl2VPZXSToqLy23PXejly79e1abqhLn68w8DmNr9YQwx+W4S
M+SVo3n0fRLo88AjDIxzcjDPDBQiF1VSGkJYOZJo7HtfHXDRRHoQRM9B34eN98Jwgm9txnnNrZ3O
8rXHNi+2RjPQ3ZqGjt+aGFj+MpYyuKuYaiarrleNep1c3P+byEtrVJOidjdDQPzStpvisKKr6vDz
Rtdqc1/7I0q1vmh5VEzmF9ma1NGChFedtPnt4DmyfORQXRKGQTIAt7RCk7bFjJemG/jw6hHohZEe
0Ydl04bCJvDfbS8kjcUbAQjvKw65n1oZ6feitcJ7bcOkfk0qEs2yrrb0zrWsU84ZEYLlHDyLjM7E
bnCV8xg3KfKBzjKvGuxDyQIOMEF1sVCuk6bNNja6nhUMRIZiBEXYnbMiUgrAruWRvRu7T2JCvod6
9OJq8E6igXyl+86n7q+L28Y1jXVXBmQ10HgezyK3oud+DtDa5uRo+HeeXT3S/vtOVt6gaURiFWIm
ZB07JsQhJmlalJgfrxNWY2g/oTM8VBYrYcFc/MMuIbXn8F3vaBgeQCW1Oz92X/qMDARG6M6GGcEz
yqZPounVlY8HYpM41gHWs9rT0Y6OftV9q3R5I1AEbG090FWOjAcjgxI2KEAPWA7z23Bq6LkGzamd
wk1jgHJIYV9qM9mpBNxfkA7+Va8izf3A+BkStDGlCOoVQ3ivq699elPOF4wJEu9mnF6HWfJMfAfQ
spmQv9jWW1r16Hro/X2xYkus8/y5guux+GbojsWnbg72npkAnPLaTevlznEKm13RRpeZAfLKcdgM
RDef41oVu9iay70TFdwhQp8F4Wpbp8vu2b0G3Ao8rrFTnmzJEprNwY5lyn1BH/MoCo8cOqRJ3+EO
gtKdOrKc5ksU9V8RiTIqr5CbNo1DlhdBYRzwB4ZtYUv7uBP7LqUXGwYbQZxQbIsPLNBHwyoOVWqL
FTO26TUCSpqso4TLkgwmRDGz2knLuNhZ/CjCDFDDkqsSTsDZxlZPHOzLxmF2mSVMdOak25nkNNxx
aIWIJXRz5cTeKQa0dt0BcTZlzwi/5O6Jwu6l7/07Egg4LKv0okP30C/HJbhE13YasVSPId4bJ9vH
tO+2Ireno+VOX1g68d64+a7VVTPeuYpNycgB5Roy/AbdYhxWjk6zCtqxB3DZZC0EfTcPd2EwLoEV
wbyF+nJntcRIbWLgsJDylYZoHUzV26BnliFD+lDa5dgTKzkvEr6s6ZutRB6y763KPQyVlz1NZjSA
CkXHw5fcAgxbOV78JZw4iU7pjCXYsLpUIj7r8lMbjfKx0r71FjZl/DU0UBOuPb8Nc1RG8sIqMd20
yG82deEGX/ygsk5Ilaq3JFKttSuTad50ZZZDo0M8gacs3jDByQ+LWbNctZmQ2RZyTPCoZAeMJ8kG
xtjR7ADoHuiZROwNV9Bq6Cp08RxvTJB5r2OirUNrJv5XCTiEXCFCXXMqRbaEvO933jjBXrXCN9Ol
6xrEhiNWTVoXOdHWce19AyaqrUsIrZ3ZcwcyYQXvntuFAB25l17fYZPqvHU8kz/T0Jr9HjawxcK6
zhsyGY30xQ0kMAY7yrx1gwiOsAsLbekqjxo73TqR8PqN8iKYI7ZZTFxwyrcXMyv0dZnGRDdUdmIG
O3rM5l1cAvfeGGbFL21joNrEmSKYbk5oL0ey9fddX4mVQqxwUxpkjkT24H8LofYdZnMwTwGcN8bD
sdi2Cks5iimYNt5IZja2c9rhRVrQCTeZ3q+5R+986Sqso92MKIvskObKsnFLFknvN6s6p19LalRD
TtI0H2z+dFwHUW0dzXSEr2WpnB0+jvt3K3CnvUBp86WBioFvhszlGbXHiHqlgnR2iGk1fFGd129z
1GE2zHEDKghCOvPZ55DbhIv6umz0IXKgvJmlOYL1MlheahUxbIgH58rKGv8U22X9EIz+S1q05kap
3kKg0CvyjGV1ndL1WOvK2yuWQIB9dm5vWmFYj62KbFTUDMwQpdJubEaI7ZYlFmlPenBYKw+6sbNj
KupiRwaqy8qXuivJ1nf2G6PdV50IKWyK/qjbjsz3NPfueurqO4C34Nbixjtr1/0OdLQ4SrJexlWD
KBJQetfWW9KD6hAxQ2xdZXlnnjzVzdeJnRbkusAIhsQRleV7EyiFJlT11TEI0UvBGNl1dRvtfXjE
OaO4TvFoM/f277XRzsk69rJobxmzXpCzxjeyUpIvZqtg57vMS44+PY/o4PcWSRYApOB1M1CaW68+
Kx9A/mJ9+WT7BLMcaD3s/WFsT1PCASLwwOqLYXBQ2rvDHUtPR64PDcx9YkpAREECjWS2kKrAP+qY
l8LB2WiB+ylX6XiKitzY4VXVT1oIo4fqbkwQ3E2in+NM76AGi9eQQ0396dQR537gQWR29N6sSS8M
h2dpWoR9SYBwNMQcuFOryY/0Q9A3wZVofTJlUSTcc3ok4Gw2/GG/RPNCksH+tFJFxzI9OTN5dYWp
xsfBtPqeBzpIvkNA55bOysn+CsnRXasWAtYaPbhYg6OSw64zCoJSUO2RxVQBJVh5Y8Agu6HL0oh+
+iYHW2Y75Lt9sm49e7zxBmgdJ7BzaXvw8IGB3M7i2j+r2b0rwCG7RICGdbuni+6fEkuUj8xanHVS
lArRhBhPZAGT31kHJIr52bts4O7AHrT6i1uHyBZ5q+bOGKfhlMEbX4Utych2qlG9MHs2yIkZLBjK
KsrXomdRrw0ykVZ2OqFN6KIFWUX0RxTfJFx+JsrSC9ZTxpEcf1oCEMlpynRvdz6hBtyZB+G7byjM
pvvU00W+I8KY0EXKLs24WhZXQ1QZR81KfcGRkTDnZDTkJemZVd06B/SWrxFJWAQweA7RHiRM9Z0b
XTms4jfuUBFWjbiTPT9On1xmLGu/IRC5nuzkCk4O7v9MOO9BN8sXWAnqMrZFf2dEZPNVdfCEXb85
mpPIL9jcqqcW4elulgj1NKFWe4Owl0Nk2228Yw2Sm7zqGqTZpsfgL7CHq1yDqU6mkCZQDQTTbWbu
5o7Y08ppxnuiQL09KGJKDPifCTr0IlLd2eXwuEV202/oVzJrJ9Ed4JXd9EcwokJfzCQydktnA56n
p/M1jwwz93KodwzlSSXDiih505RiUIaQRsGn1u6zpxAeR4yXDhn67E3naptNfFbLCdKCugPscZ9r
K76NRs/blYy+rnCH+c9xNM3fs9Dw25VmMn1Tmi2z1FTBEOHTbsOid9ZmvzCZc+yhaygqHcHwGWWh
4enaPAc0v9lwAoerRcpLm7bzPXJvF9QJVfweOVl+6/k1CCfDoWG+NrVkAYvdMBYrjHPJqQMnN65b
f8SY12RwE6Ii/WjqRZ3ROXI3JalDknUJO5Mxkid6mKz2ckNypDwP/uAbwI91fTF05R8nVdLGxeiB
op9H3rFN55s3de7DNEzQNJWiv292ikDXtHOmrTlltr1iyBAsIsSgj7ckMuWbkcy6FxHnzatbxBpI
riPuLSaHWxdByJFpEwR7acLyaFWBWAbjcbj2Kph16zmvw+8uS9EjVrjPMh7ZdfuYepf5S0+Ek90y
Zla0C15IMoL6YaNVfG9NDctPs8FRBhCS2I7JyFlU5/KczHZ+VG2KvaFNmnKFiDXeNg0CWCNFuQ7O
W2M6GhdcO+ZG8AgE6oJzEhvD7dQLm1t5VEMrrrt51IfWaOoJmRI14LEQRfpYelN+jaaxWfVSz3zn
wdnnYqBWIQuxEYyGEOjmHVJfVna2BzPPPgocCbu+6FLxTohK/lbg6eByTv43GofjSbpS7rOqqo8m
bhR3C0MCgSwOn3RiB46HO91GiDyKxC/HY9db7gMjO7s/SFtXL7rnUq8RW4nLkJuLjqojAW/FsgdU
dWrMYjcXGndyh515D4YfUeCk8/Quw6G1BGbZ3lcG2xDv6MrAJFt0cGgopkwXB9/OySsqtPK/IfQb
mksOKN9fB9M8CiIekuqtqKbmzTTK+Wk0uzkn4ID8dh4eqtGVSVpRezU4DHvWfZ6XzjnPp2FXQup5
wSlLycPOac6HljrzOyXZEgfiJ3a9MhAuXdnkcXQbhiXtDTwx65X+EwEdmtSrs5+K6KUpiTFTmIHX
5qDqj4HQkmQtq7BxuZ8m9ZY7i9A+qThwRz86WG7R898l6bLv7AZ9coSN5t+B1ujlhjWyfUrzLqNH
lYgMDCRNFfiNzdyudSr7E2y3ZpugZXtMNZEkxAW1VI2hlbx0MihOeKZLa41eP37TEvji3jUiaMSr
qDfoJqCSFMVxwcC+9J4NwzuZLfpnhvY5++dTgg/C8pXSK+JziwTfPcO5DZPYlEZE4tCn0ki4v46E
6ObrtqvpNTBIpNsUlATzgNhzLXmKFOlk63pI2nd+mlKfsHSw43khXyGuRudKyWjgwJDlaCI5q/Ei
0mVjIj68MftdIZF7r6JJFVtHlc4TAtuZBNaGf8aTKLh5wx6SYCwwzi/7FH+e/egsuUt3xE6hRwdB
DJgaNSBJiJ5dwKl1zbLAOtuyR688Zh9wG6EaWTPaUXsE/UHzT+LtizO+DNvKZhNE5+zN5bkI+8G3
kVTAq9whZTfmnV/WubGqR7Rjtx5w9GxNioN8RbzMdyWZpwCsXcSdQC8JmAIUzO7yRKYrNF8OuaJ4
aq2Jy49IB7eATpYBhAF8hw/IVETkV4qpBdFBFeb4bYkWgAbPj2YNHSq+JAiNNHsgHqXFJQFB5W6q
xo/qbUjYaXYwB4McLc/tsvFujBr5ariCF7DdjK/pj+4NkS98KgMutUKDuehSkT/wy3li5N8gqm1Q
qrqxhQHInRuaWkMb8kV1ecuvpJXg9TXXid4qSdv1jWFBBWYAnFslUS1NqbAD0NxekU41E+pKCsl4
xyIZZ3vFaDe/MpyWmzLheM48bMKQ6ZLKlXU50YL0QC99l3cvlPtKP5OQF7VPlkJttRtqv162sTjS
+w4xfrNuEajxCuRSe/t2AJB9Hf74VYMg7LwjjT6jIXGTUAE2clIbsxaDxKbnM4xnAIE1iQsemqh9
4IkIJY4hq26bolQbiYl3+Pg2EP2RsogsXSj0xDIqp7yAzsO60o7OM4h+m7NpkB1K19rllT+Xj0SW
ENDwP01gEjTUUCrU0JT9VWVOESJm+pXyxhkwZJDOptzX348HfjaM43QOGKgFDtbs0PZ4DpdR119m
A4iygLOkgrvWFs0NRrgUhX3Ze+MqNP0W3qjVlfofRqM/yAj/ZzTKm/KzDNCADFD+2WDjfn5TSmhg
zZRM5MEZGObisicNkbvhs+VQB8Rtdk8O5MtmFfQGIvaiw22zm2itrDTEoLtiKOGtEy7gbjO76lbV
aJa7CTnC1wao84AjbYlEaGbJFj9prH8cV3Tw5HhG/0BCLWQ5VKcnXRtWS+58Bvv599/p8vF/+fUW
BgXSo2UazrTn51+Pua+02D6WlSBOzpWV6GOcYLhSArNjOzjDlfAHjCVEEDz+/p3/djVBNgmk4yCN
mE0ybPr5nRsetT6tpplprE05mReIOEDVfiYu4OFVyIwp+4dr+WOq//MvS6kKcBvLvScs01mGT3+5
gdoqVaBlaR5hboqu58XLsXKN8IQfwYXIG4XBpcwb/8Zwe3mqghYUCsydeG120N13hq4HskwTYXf/
8MF+GXpxjzF9h43CnQbr0PZ/+SqqprXzhg2d7AR7vA3A291isKZIbE0Ml/9wxX8eCC83dGA5SH2A
0jBe43n6+UsIJ1IIaoXSvSenLiLcSeIRDhfMwe+vr/WLlR4HMyQLD/JO4AieIvAGP78TAeuVpyIs
mtSOxY1pKoWd0WyJciOEAqanU3sfqZ+P3920tj5cQ2O1gy2s3hSaC701gqn5QJ3e2lsGS+6ZqAda
7zIKizu/7MWTrPzyEo4cT1Ypc5HnkMbxW5napl4SxAJ2TMpzwLrkCUq8aii4yDfuGdgGy3wtDccT
CG6XZMghnN4EZjGcqRk6u0uTw2cuGq/+NsChafazZY9HBilVcDtaPo/rlLZx+qUOAzyj68RpiE9c
eYZfij1pnGwanYFWcS3phJV0ZkoI7pqitvvE0sOqq6Jglqehnh0E1V7VGwemY+yViZNpAuo7I0WN
+WPLJ6qHP69+1ImGYIm4Ktm2g1unn3iFGExhdU3IXHSf+zHmGgT72ixPnRdlOBoCLRn1YQRm+7IV
IF0HcZF96ghOuI2VmJkBBQ6TpVmyIxY0CK+avi2DXTo7bPHVkBk3il7+A3liy4eLCQ8uaLp+ZLpa
iuU0NG+UW2p+EWZqHBqJtQAvEIx7Ny/gg4uKIRxBJd+LQrgVI6Q+ZoueAhOCwcLGvyg348jp5o7e
yFZ2zqGW1cQRxXCjF1wilb+byi48jHMsviiSY57dYALzFhieK0+kvLqoR2OHuMskC9JtFQZq3yJG
JMab0fmBTjNmWtKnOyqXzEELGIxD354x/jBJloN7zoKOi+FS6LeQDlGoXf6o7zJizNWrTNArr1QY
RPoo49SeD3/8e1o5QXw2U3Q8l1SDRr8scqwvo7vEzgbeKA96mkNvQ1CJ8WrQYHkEkEc2Na6PaP7K
DCtnkTUwgPVIvTn2Ygbbu8h6d8MUDhiKoWWXa3PuuugqqzhB7tpSq2bLxKYsr9KB1BWs2mC1Ni7T
OEAgMJKmzR+zKqwHfOSq0jGU3jLgyFkg+bA5v8rEXGwbPYq4Hxc3a1Mxr6XX1iHBneO4//2T/+ty
Ztk+M3QfLB97SsiC+/NzP/UzFm2BpCdE8CM4vxLsiiuacMc1rUu+7t+/3a9bGG/3Q90iUD8w4wt/
WWaqyUorKpF6JX+UnOmYMlecJpq++yCCDLgCe7w0nSkJGRrNnK42v/8A1g9UzV83FgzsJoIN23GR
S3h//P1fNpZ0sNMxZ+ZLLIpuupdEFbMBp87RHuoCA72sUk6/ZVWQTAITlb8Cb6mN/83dmSzHbW3b
9lde3D4cAPYGNtB4r4FEJpN1JVKkOgiKBeq6xte/Ado+V0zZYqh343bkiONjIVHsaq05x6SmW/cU
8FWj0wwgh831OgQDFy0zZ+AFhXKqLXmKWFuEk8TJJuiELInWCOCNpx07hw0hnjE1hYXPc4KqChVc
IwaWVk+hMm/WS1PfV2GlRb7VgwGBKE8nbmcNHVtseoTr6VMK2scm8k/mGc61AGAx9H1zwlnGpwVH
WJPEQsuufC2z53nfZJ3eYUaYeIluC6n7jloCW2m6snT+awKcaUwPOn+xA64n8toedvlu0sE8E/QT
8Gc54FTfEjpG5qES6jp0GdRebSm4ss0oVO9J9jrG0ahb6x48iTgHmIQqE2feYKfpBLRdVBEifAqr
CTZqnBjOCcYwGj+yU/1Z4qTumw5Slse1ZDG7/4AOIrOeHQRfCzeAvd5EUXSPq2O5VtrcsY02JT/B
ygI6ziadtuwsbiq28pkaOH50jjYt+wiQRf9qZZLzc+lGvXY7YffqjucSLMdR21t4SFhIIROUixNj
pRcoZM9ETOV4a8JbmD3pcpgidztick0htbU76rLxkTYlPMuARu2CFyzUuuPuXTico4KiV/9+ErFY
kOKTqUTzv4sFVvJNW0yTvu8w6+WnBOvkOI7imnZV785V/bf0OJZcpOeNk9dLYg5h92Ecu3v69u8P
Yc3eJhOBqxPnxI/FWMFcOeYDuXsdAUuP7ZKQ+2pWU0BnaXR3seWqr6Zo+GoSnT7mrOFpD7BL59ug
QphYBZrzBDkIp21BF9FGKY4fCEksAzAh++rP89k0JkPJix0kjjCC+SSdjDcM3Ob1HKaGJFFWScsP
8mIhaK2GL/bJbHGgazINDJsU1BRmVIU0zzA/Tk6unaaVMAoTzEXMaT5EL3DNPTJPORJSH5ma0cWf
U/2vJ4nDbZcBx4YNtuL6JgeJw3OEOVIZCpwRLUvmsrMLNVpJ/ruG+NfXWSfXD1ORi3CMbS6sULU6
eA9mQ/oocoBS2XiSeNj7yDXyV4wwTb2PEtdCeVu8uwEWwFSnWA7Kh45B8fbrn/DTI0ZIiuhR2RJJ
6QqR+viIF3c2tSKHJ6iPOHDLd4Z0XKprwzQQPAlrfoEyzTP49VUPzxPc8coW5E+IYso5vHF67JGL
NppKqHSS0zVocmHWWqUsWdE8DmE8GJ/M+z+tc++C2RVgjCIP6dGBRG5k7E55isRjiWL3kvhxAqnC
Sby6uAnE9td3d/j5mKDOKTJAxpIGGt3D0xJGmcrtpqQmTZwiBMFVVapdl0Ciiu+/vtA/vTycBzbU
HLRlhjp4eVEfFrKRCq/xUqbfLSsgSUNGGf+DO2BBUI0zvfwp1nq/7m8pSP9Z9vmj6vP//Ssq/3+g
OBT9omR6+fecoOM2e2r/z3n8Mj7NP4pE//oP/yLhg5j/QyA3QRSOCJhXz9/5Fwn//V8RNYoQdP3q
2Xv8RyhqOn/wScIwY95hN4Yw5D9CUf4V2sI14kHYQJHWf/W3QvYvkSbi2j8Vs/8k2vz4aaJwJhFO
0Uhg8K14T+tgGJh9m4dDbIeP9YDfj568dWO0yUXVLqdaXb/WeXdEzglhi2HW7Ywp9BOiyDsHsT+L
97gln+Plh4f4D7/o4yf81w9i3iE1gE0oYtiP88/YdFJD2hc+5mlVI7jCyvz+R0qQvK+R1u1RG/36
+5/vv36bH77gy+q1uO2a19fu/Kk6VEH/D/yK1/f575/wpkTc9f2jxnn9L/76dm37D4coK8PSWWyd
d03y39+uY/xB9gCid8priBLelcx/p11Zf0Dt4sMCkEjtDR7hf75dTf6Bmp11xXYM6v1Cd37r4/04
hZNrx56FYbAuy5D3Kb98/FSoUOF3ilCzxgSoz2LXCKgOFGJ+eCT/8EF+XJrer8JcSu4EKzJi6sOS
S8zRM4PTk+8ok+wKJz0bJ4VCdroAFnHz60v9RAq32NLY/G7WJiYMnvvHO3J65Kp5Q2tMlklUf51b
WiC7rijH8quTanl9QXmotHbYcIL6La+cyb7Fcu5Wxyk9s+m+ykaMCZ5a4ECfVjk1mX2JAZig+bmT
w33uFkJsya4L+j8dBP86jfz0JlbJO4sOFiJWVP758XcvSjmo+/JkV7l3WXapJaaXpl8+eTiHViUe
Dl8hRgjOpjyed2DcD+c0EozqYFmCeMeR9MW0532xLBfWkOKsm3bgN0mbGjiGALZZPnkvP98eCP71
3nj9qA3fAzl+uLLh4mrF8B7tnGXQwbdbTnPThXHbnfaUKv1f3+fHGZnvDXa44MhrGIrbtNz1x/xw
sVLDwGraabKLMaGAcUI2CmWb7KvPeIk/3xWbH8tanyTX4o+PFxpbk47/iPI4DuWznaOEGSj5bvqF
ruWvb+mnIcQK49Ac5Ixts7M9xOLCDNUKp5q1bUjMLQFtW9M9KWJkH8VnI+jw4XE6eK9cWjC7Sag4
TBUw7HhZ2MrFOzyo2yYGW6b95uuhPGOZDDP4mwh5WJ4/PrXQVKJWs5YSdZmRBmotLvLGsdr++onh
pTj83HlSfFhrmCDLoE419uOFFOTSNnNjUnUDPMvwPZQZXdotpzMn9uu8optA00Plm7aS/BILkkvr
T5aWax5gsvFLtoTknWZ5A8Eh5YSqENxE7bAB1gZAAFGr/QZhTlwyuRrHVkFx4ChETfUdw62KqPuE
+hUNqKqE+hMSQDk7UbVjh7uAIZHWgAigNuk8ZKUsES33JiXbOKLO6kUYML/YTUSROgFMsQ/zZcxO
a4yvne92vTVt7X6mtpp2q0rCRj+2nFJ9JVmZ9mGI1zfT6+k+qUVgb/JUuNOtIMvWcL3IiPpukwh6
zli7u4jgLYrt1BzqFOpIpBmmvyR1cpWldj8dGYt0L9HKjF+cdOaHVo6rs/Um64a4WlziT3UfNrqH
Q7QZQUwF7Y3dh9Z5Hehdi5wpl2ozVMoYfLvPEOPxMInTje0suOx7gog93l5R+ZkYjMrvtAHVr6VX
w4sIKzAr4LfVhV0hdCSLW2J4V0WM4A7Ug9ws9G5zCkkI0OjbrJl8/Ci6TKy0X8H54fyIo1CgyC11
3LcxTdhxF+NKJ9N4gQC9MTor5sNWQLL9AabDGXA06wpjBp2eCORIjaBYiIlqlAkahajWAmNCVnG1
kZiwbt0+VWJjV4SDYdcfq2/IMCi8741ZgT8I9Uy9mZS5qo1aEr2kwNVjphyStuw4viTLuMkNdmjI
4qiNMcy04CpduqDbRqoJAG1SeHGpvzRjVT+hmsjBbRh5F2+VRilnM5uicj1jmadzF+FY64+1S+hH
7wwJitPEwkvfSqRCPl7r6TFKl0LzEoLSGz9xRX6rHALRaKz35QQ+MXUmdAWazPyqGOmjJnSkCIkH
a3kXVgM8JFP2pAujwadrNPZBFe8VHVsHvfEwZduo4Av0IIyhETVK8wirx+h4TstWHeFe0VcQcVBG
MpoW8VUZRXFvyDxDop1bTwogZ+WXcEHFprNKgzesiKkGmQL2RHcXa88pMjFoGzr5U24TI74B6us8
97FLaTVs1fDGt7UglysCWiBLSSXNy9MOZk+LmAPVNQwhddxxHEaYjg4RMg+kzdzr+ZywX6iWGPd+
1OtHmiATn7dLhjIVYqd17mpqNRgRMGCHGzgqerE3a/RLm7HXHd2j1wveJjIH97SCjYEJxR5IoSak
vlnOxVBUl4nFL+X432UTuBXi644nqoiOV1hCf26JOQ+3ep1pt7qgjLkKK3XNN0tlgb9Z8PLT/Ysc
NIl2jUaqc5MMJBgmY1w65ZyaKPyHFe+ROPpjiova5LlM6s4c4+GxspIKJTXV9q2m5elAnhXEl0LL
+gsHfxeyJh79mZWTfYlCq+vuemEONw7WCYPniArTI5tuauEwJd1pC1tt8ZRU+qs59UjUR9Wqi6Ri
/+KDBW37TYhjarqNpp7zhW+QghId42SB3ZOgnn9LWTP1rZnKMfD53prAr/H10ncZjJwkht6aMWRN
YY5EKw5aZMRNKRPf1fu6ogCWn0ydOd2CjNKu0WUhTB/QwpjbodRIF9QK6R5XqYyaveN2K7IAvkvn
Dyw4xRaTXjb5Nu1OAlKb3MRNVy/GBRS7KoL862IUmYp2JC5P1AXqlm6qWg8mcWH5PXQ3xPVwTxrI
dA10faes8vBohnGxIljQ3GxabYA71pDepG1lVCVkq0ZBcER1OzX8DlHvDHLBjb81S4wa3oV4DV1D
pfltxohKiYVFSb1xRmTDm2SoOyZTbFXNBpk54tNlaSfC27FTPIV9L63tlMtMnPYzzau9rI0pIrcj
cl5HinwMNYJEej9Jahs26twQBWmJGh0k59Hlq9tWrrHR8GtEG5VW1VnWVFBG8MNkXNnJKINq0GXH
8xF4a7qtJwMYWQ/Ec9jIvB80v3cEkeAQWeOWWzflQ1j0poUwuI/f6kSL7C0jPcC6gWIxPZbFAMAq
QTG3zpNIaam3O63w5kFvX6u5ht9Ww8bTPGuexFWGrmVNYQU94lH2wcSRsO146Z08xnjC8oiIWY4W
bt0oxIVpTg5TK4YcDEKpJM2Kwax65qdZ16iqtxm8BA5Mdblpc7d8tFXSwfLCNoh2OAiTGBeUZVbe
AC74lAmF6iu8DroNnuakRg2TIG7c4RHByrSKtfFNIKGmHUm7lZTfTVs29DvRXSOxGsPyJcCoSCR4
n1fGSTTZDsGjdaKrPXtEMuTMMZPXZT/0X+iGdpO3sFN9SVwwhy74gxRRFF+UZ9pCg2Zh5OPl4FQ5
YjJk0S9LlS7V0chWGgBYMLuDb8QN/vcp7+Mv9aAT7as1QkjfEfTSPDGG8im3CvU643pD1jRGPYmq
FWU46lXNynOLpvkIXSv/84jG5burFqCsCCPZlrTGrBuo4saZ2csmNBUjS2sYUGYYuvsJ4K4WbbAt
aIB8jYUKd2ukYhe5VfFNK8H9oTTOzWrDF5c8gNVi5sVTwJ4DznvybZhK5p+6XthZcSfV62CvmtJl
1Ltl32USOWk91AvJFbQ63kDvom1XcIDMTYuEYcXULd1jk4u89zUNpAo9YbO/z0x8XJvcEYv0rcRo
bhMWWmNrQyi8Dabe1beBlNOyQdZlnamqzJ5kHKyDg1K/ZDBk8fyS6BPSvlbTK1pLrkMv/gLx5uQc
sfqWtAxiM35qptxAkcaQOgZ3SoAxE6v1NSNZq8cD3EXndZfTrVWNu9zMKoSzoUbDfim6aHyOrdFs
NlbaYTboEiu4KbMp4PvGN/oltrHD6yH5q7vYSIlgwz9VmPslaIZwwWvM8fWMXOj+21DzQK6LXldv
AIpEtG2FnZt+NnaY+tthMAwPz5pojxbmitU5KuSZW9fsB81Gt/INIpJ4AecxZXcutM7lSGih9ZD2
3YRSsmzJbCwbOwCnZONF8QSuPHo0rZqukBI7xQb5ZP0czrQL/UpDPe5bkzDf6oi2ojfRNy22QGER
JWJiGc7wuSRkRc+5dYIPyWKKq4XbIavrnFM+9iH2DTuh3jUslSt2Y5h27tbKRPIWOFVj76K+CFBm
d9W8Q+0fXOkQr9V2ppt5T1GwNzCqJloa7oN5bOq3ro61+Y6DucDDyMZIPyn0RHtecqMj/GQR3TD6
C9t+oo3yWQ58fDFmyosyj9LxfCh0p7oQeRik1wNunm7fwjQagTqPA4aaOhgfqGW7EvkASkqvK5ti
PqrxUXc4khl2G4Klgc3SlZugqsapiq8dnBjgIrICq5CbGTN8pjwgtgF5cvSswsF5naaF5QieZGQc
aXgJ5H2nigBxIkejRyKoxvC4MIpFPxc1SjcE0BOJ1ugNw0zDTtSavPY0LLr2tHWXqnTBuBQ27juG
DRrdJAe2Q6eO4Fo/IT/XaJhOAwduuR3P3wdzIuRyARHxrUMtcC+IxK2O0hW77BkxWvFzmGaWs3e7
MWgwu/WWEXqlwRI/0c7vTHzlsQYVH5uS0X3tkLHiIYplgCtHRY3xAKLSQWyZLVl4ZFZLDtF3GMS4
12BKMK8XuM62DSDIZUeW+jACrCiZxsFQ2+OJbOumOFKEizDvSGQtTKiB+6XDBBA/FGExP2gEFblH
AeaB5WQqNP3ZnRPK8Xmij+PeDgbUD21mNQMm6igaraNkCXUsqhSRIxp/dHe2bTfNxjVn8kFdmEVa
wyXC9zmhb2+ktjq7QtiwRWbImwSlLjyMNshRPrugIV/hHBXTUdOwxTkpArQIJ4mB59cvCtblS5lO
Obi9tBXXds0+5ELZc6J/HRZEhD4IMSsdvQrHvAXhX+/txxh/H3uskQgaktMZGuet3jP7dr1omycT
flDuBzB4sZTaKOjBChYyvGoy5LqcmZZ+3GaJnq7JQoEWbtfs98Kne8uGKU6XUW5om9QMHdGWWL3Q
nJB8brn9d93t+9pvcOMNW6YRJ35EWkGmCaD4ub+ZJnKlzyeW//7SzQ2N40yuldK3RaEInMEkMLg9
qp++FWQ32nrzbOVq6U+sQaTZdZmI8SsgmIEIosjt3D3C/s44R+s66NsaqwBLHTL78dEcZxnuU1Cb
47bIiRVFIhsYxg2y8OJbXpqxQWJ64L7Bkaqy1SaYNBetzovyFS9TP1GpmcMSbZrQuBxIq1yOkVaX
bKd1p8X0HrvYdkil1zGdbDGVZbDWeDuD70Q6a2KiUvmCC1CrT3DdRqQ29ctYjaflgvDb72JZsQXU
B9bXcMb/eWGLpss8gfMM520ZhailRyeyLvEFGuFpm0TLhIOO8js2pDg2HJQK5bq3gaGUkx6w5H1w
IszMkfel1FkTsyoYvssAN8oQC+c+wKBLZn1tD3cEGtb9rVWBVNhkg4heq4Cj8m4heefZ1ByNwzYC
wZMM40x6RNLhcltWQwXznYzr106XY+NLLF3iJW/LIbhvxiR/mOuIKv+yxNW5C3yBwI4yXX1ZzcgR
RVI3eHGAHyfHuV7Eb3DlyNPAZWiVDybkh963nFAVp4hUUO+wiXKPp7qEgGktVT5wCAE8jyxiChnP
Rp/eyQJExiYdTfgO6FajuwwvRnlipNBpjhHmJhoC+MH5WhdL/XXARA3Vh8jzwOssvQ58x5Fx6g2W
hsw21CU2Vxs0BBUNu6rD/To/5ZfdYLO4mrizjA0wMo4PMJGnswyaHuhjKFM47VlWuLc2HXA9FqVx
F+XMBxuNv/wWDDmLfJRabXcujckubqe2K+Ir3W0KAk8X5DBnSDKmsPEE2WvhWaXJ8jspcooySlcN
9jYvOCv4YV4tJdIqtRQ7BPfRdc5BgV4roDKxQ7SCwpnyXI4jxGo0DffH6NTUegZwnm1ZS/OcDOGZ
6LtV7/HMxixltNRI2DfNUA3d2WxYxVWfEc2+qUIUL3642D0Ahn5usA80oX1FwzkPjpJucmp2Habx
RsFlxsXptF1zRMcXWUhCQ1r3l55u7VawvnZMqAAg1k0+B2sWYnPeaEMxDH4kSJHbd+w1UQfZbFTw
hozgjhwVYL63OXJezSaQ2TMqtnpjeYOW29GjisLqyxwJLdkP9O/11WWX4rWbLb09USGk2pVSGo6g
xWe727BNX4134ALRW5sBMEdg9SOIesrt39rOoezcINcJscj14n6EXfloA1N9GIesDo8dePP41PSZ
AaaFiTbimIqIXiKmd8mu5qmQjADRAkSxQORRbYhouMs0IamKhz5nfqDZpEhlFCrAYXJ8Et4EpuK5
dAXjN8SzfG4ScEfybVAAruxrNPd7SETWVdBo6luwRMEN7sogOJVQFic/oMwLoUGD30bWMyMvFSn+
dw4xbYHwjtXBlebUnbRpF13FQ42/zhqK5SQK3UrzI7vgBXG64JxMYMCIsTJrqeNN/dJ8iQlLYvMF
JZCJyByHb0ZfyFu2LsttkKcLP9yYnBaMSgufFTbn8FTJavouUlwhfkRxcvCGPG6PjTqT+DsNBtEW
tG19R29HfxQB727bmlabetUw1fyflcZfFM9DZ9Pw4QGdOU3WYl0k36TxTGc2roQqaseHFcya2CJD
uQXl5Fw3YZRfEhA2ZRgb9BRnOEYBvu8JJnzTRi3U1ChQV+iAcMBNQoU3Ta0U8ptIm1+KzMZxU4yh
fY4Dlm0+1C1qeaqw7Ys4CzrraLDzSCNyC/mo1+ZLY21cu2muRmtgJZ9qHaPkMmlvcZhziHIiAQ+z
dGbT9GkBYwQ3Uh3UaOIUfXQcNASPba0IlDvJfFQG2K6ElGTayqiwsdE+Gk8YPsvMSzKYWdpCKhiw
di7P8GSp0E/1rEK82sxVA9Elxh3SED/AAQKAqHNksmdg22O7EU2laPxm5HjkNjUoxz3GUzvatI0p
b/G2qm/9gK/OnxLJy2XXA+Ig1Jj0IJ4UhH0jkSVulOzzVwRB7TPcnabCURfFb7YoZ8rTxpjfIWSd
HutIzy/dOpuqnTZa3eVkFgOo+jJqXwsMzo9Dj6fDT8uEgOeM3PTr0nGMO6tCrcoEkCMsaxDrwwZ2
4W5vhT1aOlGFYzSf2mTbPHSUWnU/NjL9JMawjgk2C9ipmUHgPNejJM0kjuPl1K5rJ/XcuHJPMtFa
Gsq1db/UFcsstyzYTesvoncfKNFRsnXcNvtmQ7lZD60FGjbDbhx3I9M+haQUNuVzO6fFvGHnhXMR
WmeN/8yixuUp264N3uUMLlIRHfEdx5t77MqV/2I7TNcbkU0ZSSozoQpzrKPimoC44/XmiB375IOw
g4ZluOJxDeZVmG5DfmsqChd9YrPg12ACviShHL/0vZnPHhRzawuQQDf8aREcD0WXo2kLymx4iSIA
PVoNwwLLXPgUxSZFQLZ4ya2RYyoHqCNP7CYMceMVEegKMoawLpVuIBC02+NXsp1WWP+YJJe547iP
HaWHN+xR7Z6MFtFvKSmjo0Ydr+G8gnuJTDO0obZvgN6OlyVHsS+gYbJLCmzBWWfNhQVMMhu+mTA8
2p1ilTxZwkm9WIDdFaExaBpPZUKCJ0XRZPnSOJ1+GhaOca6NetVtNC1bXrQISMDqWm8fwmXqHxEx
O1TFtGR+ctNpRi5K7pLmoaFLzjjHZ/FOUVpGrywy4BuJu7RP6Gckg1YJSAjUK/jbkn66m4ZUSOzJ
bCbQ8erud9kNDDzGXQNPmSly8XH8ld8kothlAx1HDB7lichgAhzVreg5vbKqVf05ZlLSDWTGZsLT
B2Vn7KQd2VBtKutjslsKNtIotl8cvVb3SIfcGQbKnH+J9ba4MzsKGb4hp7z11TxBWxzixASJEawW
oUKi49wkaRxcdHPTWp6s8P3jBSjcb26EepSyUEAhQyxGfSNUVH0P2T9hkWhQ41P/S4rXBWvEnSLd
68EiBoWRKaNXCpRMcQFNf4KmXNmcgXAvnnM6agXoqByPoiwMcZwYQ1ITr1jEd0mEpXCDUFXdyJAo
PdTnxKTz8QlGY6g7mbGzlDZgTbJHhc3IGUW1rWpCvKiFsUfY9JWULzMcl2WjKjd/AVmLDhIoDNyt
tEpCVnMnwvvbNJFgKAVp+0wWK+QGDHblucosQ/dM6veav6RL2HuLacTlrg5iLK5aysNBxusW7HAQ
yOMlTkzGnG0OV2NtsCvCqowYq2tyF3iuS3yXXtXQenQj+A7dG5u6w0a4p5+lID1YMMEvZ1FYj9Jc
N2UsZ73tAYwYLQ/HPXlYeLEievBwtZxuA+Jc1mtzLIL90q9jVkiKeFvD6INlO2KMyP2pH0H7lBQQ
uOeA9DI/4yF2HrlJOOBdQLvCE3kw2P5kkx7J91JFMW5KPej33RKYLSBpjiPnzP4IxX/dfzzsoyIu
UrhZKHGjJjMQWnxsPvYK1XkChWGrLdm8VRRv9pMd3//mRcizp5Fv0mC0TTKHDjqcWgrsrJ9zg63V
aO5Hq8lIjYi7/e9eBUUlTkTcX/iVDMf8eCsEGoxYPFLQA7VWnSfKCG7CPCuPfvMqNuoQXQD+FOBU
lXnQTIew3g7EMOXbIoFIgSsPfbdD0+D3r7LiIAmZxS0nDxvpNAIGDnlodqeAdhPbFnruGxNT/Wcd
+0NtgOJ2HOQunHuQXYDa+PjQOrIgwgBjy7YYSuUZJsiDRebjhq9PfiIO+OlT41IuX4IgOFG67qHR
aMgyClWYKraRadV3Gt3JC2Iylt++itB5Q9BZSWeXyAQ+3lDtdIBEyGsFkloHDygS1IVUmP1+9/0w
cFaZCgo9ruUeDBuduq2ucjuhb0KtxVnDBkijN353cFLrsJHqoRxk/PBXfbyXpXHyQA1WwlfQunui
pOrzgdrk3a/v5VC0gSLkw1UOxk1PBx7xiEy2RadrK3Gs2kuLY4bUWiCLoAM/+bZXbdN/a58tFBs6
2Zkrvxbp2Pp5f7yruVoySyGu9/HMYDSW8kIfcYXbHPRoN2iXRQQF5Ne3ePiVc0kUbOjXkKXbK6nh
4yWTGBl3T6fVL8s42JdaTsehAxsCyvezwOSfL8XXh7hLZ1vh2CwWHy+ltctsA5uzfM2EbSfrCiFG
SC8bppX1yV0dDqjVt4NSnhkVDCda+fXF/iAgYrHBBIwB19dIzoT32zi239QGh9pfP71/uo5EwseH
wqeCXunjdfAnlaEbxNJPSPE4kiE7Rhjk5ifT98+fhWAgSRf9EMoeZoiPV6nmFqUCTlSfVpC4YRlW
bLYB5+/SKEq/9RmUPugkk/7bD1E4konJRIqKjsg8UOIlmWME40w1sbDLakdNzTiu8bZ+Ml/8FKP9
p6YNTrIyLa5krZ/ND+/KatsiKQFW7YT3rfZIpPD0zbgh8GLjbpej8AtJGZvik/f27pL4caS9X5SV
fbUYAIc9FNLpDbSF3GWPBL59V/lk5PnpieNXp9YJIpxPppH3le/wahjbWRuZqiDHHNyiXSWRzvcT
74CbPE9+fBPuF/+GLqsfH7OD8kcfLYf3RhCKd3v96y9UCB7fz9dew2tJILZwsX58vDIxer1PzHg3
boDC+cZ+rYp65On66ibcxne1j75j3e96RI+cB1t0J8JLNkDvd+3e2air4hx87nW7B86z/fVvM9b7
/tVvO5h8hMupBosQZ5PQp5XV3qt9vB1Oqvv6OD+2rtsdSVbbz96GOFSVre/ehdRrkMi8CtgOhpOi
2ov3CYFc7oV7sXN9beecmJtx72zTC+1Be4hPu8sAugWVoqvgkrClU+1Y98ez8kt51ZzIPeeUT4ba
ATYYxeMqD1wz5PkHtjF39Qj+MAiWLgKp0qJHCJ/kCfm4PvY7nwxXZI+b8BTp0IZj0NG8Ky6qC+Np
uYu282lyVJ9+tnp/9CK+/w5cPvjpDbTETJ4HExom3XHJAflvp13h50e213ip/xmu/XBZZeshhLVq
p00wyfq7BPiHm436CJIAaKXdvCk3zlW2Lz+ZMH+ellF0wlhQq91E8OfHpxknHDfUkko/cprhxIpl
gZanGU9//fn+01XYFq5q7nUTv3oXfnxn1pRGJrEj0h8Qg1PT1bG2Js1nZtR/uIrLagZjgKMca83B
1wpqy8JLmDL5o8PYadjJv6hyml5/fS+Hr4TvDsktczxid4ep4mCWiDuKdH1XARBsFtAkS2DsYncm
/UgQbpLrcX316+v9vKQBd8PrKlzEvsoWBzPiUrY5xQbuivKheYkbGQ6oVbdfMI1qVyCuJsJf4HJ9
MswO5xtU+quuWKLeMtm3HY58t19cwrciwf7KwA8U0poLAHN6xVDNf17qt+xA/zv9FAARfnjXPyHj
L+Lwtfnop3j/L/5ixss/OFUbeNzWNE1FTexvL5DJv2BpdNexxBmI7e9/rECGWO0UNsOMVYwe5wpV
X6kl0f/9L9wUzOQOoZAKozbUd/N3rEB/noH+e0XihMwOCxO0zfXQi2Gt+DimFaQhmfSBlw0Adaej
GYYlrURaa+7xkumzc0G0PbWKaYjT6LzvFHROKLlNe5xAIYO2xEaNiBnTZpBS02j9Kh3D8dItLYog
mhVDrYJ5W+vOSdUZBZoLAHFmVvJfpIT4Gm1FPwcBn0bWu6maZK/QbVqbigA4+1yieNORZOF29cI4
gGLj2O08bYFKOc2GcFOAiUjxJQV99D/whNtUnEsr0r7RJ7WpyaGVRLNrqflctm74DWSwgFadm1jy
CxsllFfmAOY9OaYIwFL6iJx2tA7Jr0zHfEHNZCZQ8MbEbXzCNToybRMFtIFIzFrsxGCXNjKeuCqp
sadYE2QhM+rIqXkhI4jj2y7MwssGJv9ThO/roQw756UiNLLZtLMF0C9qyDmDYtob9kNAmFz+NTRQ
cCK1xq59PjPV5ifjkGYD4XWEIcHeQ0B3LCGKlbdiSeyOuuQymtsUhgW5kJWCqqsPEdqrxOqde5gh
wrgFkN4v51bS9GcuyreJt6dluL4Aq9CnrYO6vWzbNQ7XTHqaEXBo01OEXhNs6XacUDUEhAbVrhON
hNJNRXBfcr6Qu9HVonzfBlGDkNGuE7Gt47b+3sx0M72lhrVNAymAYTw3YbsJMIFfZI0JWZOwEeS+
cT9bVPuU9dwGJHH7yQgp4ciuqPRv3CqlDVY4EMw9+o3NaWJZ5KQZdIKtHVHzNVX53Oopsc42Yhly
R4Ta4GyHHmC1ZKB4Td23ewA82ks0kBYMvyqOT42gjW60Lm7fmC7vuhjpI+GEbJYRRzkV9BCYFLf9
WBYxTyiFF50Zk9hoS9NoSFxN8dUsp1XqIHVq72se0k1PaZ+wpwQOwCaOaOmi1bPXCryJy8Lrpnx6
mApbQC2FN/dsEkOIYlJ0lB8X21qua4Kz+W2GgfncFKUD/LMYFvwRrt68RrROn4MxLy4VJ6XvyOWT
bOc6aQh+tgcN5LUTg8ZTmVLDUQXjZDtjlIF7ntT514BiIfhHIKEoudHEPUnNqi4HYfUrk7qh858O
pUN0C9JQl7YUUES6eDERPmbXiJYEPhP6Y2i1NAXgK8/UW2Oyzh4yQqae89GQCqESiZinFtBhRLCI
CttblFxzTT6YNr4NIBCuao1u2gk8cP2lrgdz2YUxPF8PQInzAEbEvu5o2j6USmU4ECtDxccl/d/y
OBqz/LIm1CGl4WgGktFG6vUGYVb4StAYfQ4kCHQz8mykYNzWDj0nkqLWDIEJ5dgYhREQIBPy7F1S
ZuFjn6xvhoNPjH290RtAH6DSEx/NqfWowDdCRzSoDkXCqZmdjLA+d50kBxHGFbfkTs/3yzyK6HLI
YYPwFdp9egNrizKf0DUbp4az0EMzo3o84nhuEVvQ2AjNrWRsQJrWpQz9uoKRQ7MBg7NHjyIlJSIA
0+alPfp/oo57Ufm1O8ncL1aD8C4uQroyVArWO3RJJPZp8Q/IiJDj/n/2zmNJcivbsr/S9uagQYtB
D9rd4SrcQ2VkqAksIwW0uAAu1Nf3AkswE1V8tMK4zDgjEwnCrzxn77WvBBvRrig58ado6t0KUUKN
bWI/UnV/U1SnfEMIp4N+7mcMLemUYb9rB/Ahm0y6EMPJ8EThaTuNfZc1Rf8Bdqa+IUB7ypD6W0UL
6wdOA5wb6JSQGCakioNuBghkI1vzqwH3wq5Lo6LeVUw3sMLG1PbbANV9gSSTZq/vOFUV3QWRGp1q
Gme4rXUaq7HIO4TDwST3hS5YkoXJtuOOGaKRnK5Ofg0muyhvWviyKNnHJJS+yeYjN+mEtn3vBjki
PCh5xTvxZQwMGYfDHObuOY9NoAAzsyo7sndZO3cIIn2I3+JYRfxYN6hudpCT4yfTtDEeTIEBjJJM
isaHg2uRUWAi9NiwmCKIY8uQIPTR07sbgivIhBw0Ml9BUpdEX5SJnpPiFgXFzmnxxNGVszTagYNa
PesE/CnbWqYMwC6GhL3NipxIgTZKMcuYXQrtfXDa80QiZ7Ghem1+G7wY9DmbfPLmWnCFi5PZN1bf
g6nNVZ2EVRRr39BPFpA2J3qwujY5J9riKFuCWE9/JIOe3VqDbX2mkzm9ZVKvv8656xB0SlBNGvcr
1NClqj4PZUK3CeFW+cNE9H4YJqe8ybRpeieiRF69QBN0k4LSQBVJT73cCTIt020sSm2OtNVebAs1
wwYodOptev70K7YVpBEwJKdHFHfTDyR63ZlLFj6VOjbbQ58lk9yC5PbgpeZwOhNqZQgzagibG1VE
JbF7UYcLSdIJ8GWf2iyMTJp4E8hZ2liggXwCGQy/MgXuiSqJk6vYm0lYyR163R4ij5USD5mJ6Gsz
KCjNBlEheLSybHQfQjph2ZaYPfITm7atQJuGbk+jdkiK3KN3h9XK+JJ6ahvxB6dWkzdk2MLxmqjn
QhzX7V66l9DTuvRih+AO2VeGKSie7Cxu0x0pN8jZnNQZAhiELCw9p+tc1U6jYmXqQ41URts6Zg0u
W3Vsr9il2Kqubinc7AbJLZhonDbaV8cN+/6bBvtGXMosyGZTRQxoAbmdjHcj4a3G/CdR3yOrMz7Q
Vyb91lDHHNUslpWg3QkZB8EODqsanBo5yugFKLWCHFShyvTUjl1REoeaqMkxiFEy0F1jeUeYZI18
GK/VR372qemCd2maDegfQnwBO8nSRTnezZRel2ZnRutvX1tWp34XqeDlYUjr6mG0UblMNOYss+0x
R+Wme/HiNhh/ELyrprcNC0S9b43cra9xijnhCh4ZhVYEEWGyoEi6JG7tJrUAwRr1lXRuIPkaCKmn
sAwvemdm4QdtgtrbYXhQ+ZkS8FXbWcwJ9yWSQX8cAmlie8qH0DC/yaGVGTkH3ZjeO5anTtAYcSEe
CgLu1HNQjR15iyNj95gJBcGiUKc04wY7lQZ9UzvWnoE66vEhFA5nYAayNXzGo0Sme2FZPVWkRBfC
eSNUSXsdAmXQD7krgx8qpgP7UKSJPbJKpMDG80BF+qFPDOZd24GO37uic0jiJOJnPPHNU9TrKla/
rV0nor3DHKZmNwR2yu8K5+crugLn3SlGYuI1d0zjvVY3jX4w3M4b/b5Afo0VTAsmDDE2t1W8mzHS
vtlWVoG9M/xRapBES9sKw4vC/xhSb8XQxo3LGXvY1JUjPlgTCHe3usZlqGt04Leh0XfuXetIprnm
znJMk0OHOEg2eW6tgS6kb9uu+gP4JtdYzSNWEkjYJAy8fbrQN2URkZREYwmxzSzVyQ6cDOh+C2tg
vgWEvUK3Zt/8bHpkBm2YquKp5DKK8nV0Wmtb97MEgoiSwfYrJ04eq3qMfkB7Tgj467Au4I8i56Ot
glxsGk7UUOMKB3FkWTcS0Y+we29T4zR1zxpBCyz8AG9fFK1yqq0Emw5ln0xNhKQWlKRNJ1I1uqd5
T8hNYZGjwul2lMgQ+gzHwhghMdlOPX3zo9eXlbMlU3wyN52UaXEVQ018cJmh3rwBlk6wYGggDPMh
NHU4iQiWVnaKyq+AhockHt8EMQRKmYdlO7xCUcB2UKfNhs5vgSUJRpiz6wEnjRsVmPxXCPUZh+gm
Kr+HFTZ3H/6/SD4qHCNjvROhwt1ixBk07UaKHIqLD6p3i3Rfog8HujxZTkVGNNcNz0IrTKKAFYCk
Mwh1Ig6+xcEhms77bLN7Bvs0NWL1MapHgkGsGgxsu0WwybfcmkViNJ9L6D8GJwO4djTsf78m/7di
8D+aSbnpzxEMl+8YJ8uf+SG//4G/FQx07zeTEpHKosEN34Om8M+CAUlyGiZxj0IiYYWUE/5ZMCDs
8TdK+zpGNpUGPiAh6ph/rxgohjpXGhgKFo1Ilw7if1IxoH31a+mMbrpl6GDTaATSK6TvvSg2Ns7o
CnVwOLwlTbq17fCckkblp0GvvGpm7ROOml0yDtB+W5Llboh3jn6nwO6Oomk4v6uRBDnY7bF9zBIJ
btq2nbUo2YdPwpA60yK91Lr72GFHYcVoyT+On0Ynbu+IKt07LZd4z/nmCuNrl6PprHviL/L2HhfX
CZDSe2h6E2nFpGxnphyeC3hJqDosgmCN+pkqAt7mGt9y4A2Uwfo7FFA3Ak7bjjv7pcjig6009zax
t1s7wldWiOlUOBQp9AraKuFsJImQ7iKb75YxvY/dQI4mNugm7vdC6X6Iwe65O2KVCKePJM3ubHTd
ZNlkqMRFu7Oc5N3GtIheneylqPihTEm5JXnyta7ze3QRxRYEH4Ic76sVX0wrPMXR8wB26z1RLWS0
QFg20uLOUoHW5UzAW6JAICslBBr3VLBtFR1Cxlb03GqcRxdLBVEXidhWExEiQHFf+dI7TJ7mAfMg
TmY0/MYQ3RiNRii5bO6KuH8wO/2Owv120ttto5XX1EOOnZfF21QTXOJVw5l4IGfbqsXVKsmJ1+o6
9gelrMg/1qnY9gG6Uyd/iJLKz1ISN9wa/er0QMwSYRgkY3vGuam54ThK9akmbSkEssbxTCn3cy5B
byrOV2UI7hXHPg8OfmEU4hL3t4HiuR3FQcm4KRFf7xWbKW+UGybDRuLI415dHps8u80SSgRGJe/R
GX5S0KJ/Smsv3BRBqJJu5hUHdIXPxAbcmGn5SdSTIOtYfMTZoG4xDWk/lKCCHT3a/ZHTK40IYwyI
TMZ8WxhRuCeRwTjpY3+WSTIR5c1ynmczM75urG1iDQLvi3mw7ea+roMfQjOutqxeipQbE3ZRrvxW
ehdTGLsYZrTXO8fZeyh99kpgofwX3jWuxyMpDPnOakngyBEzt6O8xahN5amiIk7whfJQTN2jGbfT
XmRgI7Uy4b1E9JqCETN0YIC4YKiLQdO+pLJ+rTPvs6pkqKeicR8Jtd5iBxhuzSInx9CSu1Emb73U
uMzWovNVo3rm3sYlTC9v8R04CNOD3A+z+MNI5FUrnXCTOAgeYkM9esmV9F1CfmLmRptAUcUuga3Z
7DV9Yw4ldioBrqCxx4MJtgXBJvZJjgj0qN3sa0/1g5M+hNmsxe7cJvJGq+PPNlXrXdvnx5xYjBre
8s4JuR44yfDVK9IL+xzGeFRr+wqiJoqVs8O+pyiD2Gqx/lF0+gHnLAkodIp3eWzgSnCto4ehnsv/
uKEu50fZHUKAOU8q3kbtQ0E0hue9J5oYGArJ17AH+W14OyOu7yOzxUGHFA8/X11cZsUel8/ECT/h
RK6OJLSJi63YzRYmC96hqW/2uhpGJy3KTnXQde+ZjZt/1ALttffqT5YcL2M4BngO8SOaRWjdVuzU
23Gwiq8liWcbWUh71+dGcoIfOOHS5tLi9Z3vwnLZod+/Qw9+Rft2Fpo7HCETyguDoLqnJnczVt0N
VjJUdd0TRqnnLOdglUflLh+U77GN82rWkvlqGNyFQHbNST/Dpr1pSHre2BauShvrYTm6Bn9JqRwb
8gc2BOr0h6Y08qs+GhwlXbmN0bXnZY98oruPXHmLQ591QA2zI/q2CGtzfyMtF2m5QuKSV9jHyVMv
Mldehd3qyPe4SCSugRvYZe2qdDf5SAs9P6sFt0JtGAiyr4eLmhXFQebgCxqn6HdJMxAPKZw9d5pP
lpO9pfUjXoZj0Stw3QntY73P/BYl7YZz/fgUZKeprFm6pda1z6OtN1fixs9FPxEqWZyjEcw8qFUq
M4pFTay3TOJ0YgxkMY4qRLhT9ZXbCviC1E6vqR3dKVRJUBlTQVBlFPmkHw971Qnv+vyLnhYqgFdw
jE463majaX/pZPUtDtvmUGuRsTVb6wiw/hiVyr5vVXjHFN0qJOzcBc89yidHi2+VOH6erNj2oy4/
46w6xQRMIZmvdp0yN0ap7GKFwThLGVeEGTpol9wQzFeQuqaZx19tU+gThcr+IuQ1BkuOCnOmINzY
af9N1Ug9xW2AiZMkBjciSV39TtbIZ81Bn1iaNbkLtVb4UOvzvR0NUJojQuZjgjn3YxvsvaIiU4mi
8kZQ0jxGOMb3xuzgbmX/aHbq2xBP+9Kh8EGA0JdUVVrcjkx+YrvtPRnY6dXz2H2ISXiLnYCaK0AD
7SC4o2/UFpH2MFvYx3qy9okiR79obPWoF8r0OkzTi4vPCPMw9Rh4/OxVij4gUrKqIyDfbhsVQ3LO
KHx8xEnYEUE/k90tJ7J2XNCpegZpuY3sGHdZZOQnCnrpsVHb/oTjTuxiUx+fwYWWb6NX5A8qJ3Zv
7Jxdbd1Z4Z5SL8xxb+BcrH4yFPOFcNDmKVEJ0Zucl6Ky2hPp2+Y+osSzCfusYDtnlYVa1mIZxZfV
9MG716AopiwGLVOFC2AKuLZeeR5UYBuF+N43tnEJNJfLsGKJXTdaX5LEO3SFY51yTVE/ibB9waLC
ZuY8Bo48wIwwXkxKUlvMO1cj1ItNiF7v3GstSagCggliLaKo0qo9Ga4KPQm5eUo5vgzv0NefI089
yYE7G6EcpU6Oj1WII3kUu9qh7T6HwjnlJU96rKhAXzLr2YkF6Yb2ptAz7g8epvLG24+B1uypSRoY
oKvjmGpPuYezReY95yUi+Kpg6O9aQz9EeOrYncNdlTvUF7mGCxscBAaGEbISIoABR2VBdbTygjs3
kp+IRXwf6SR4I9ZpQtsRze5j6vYNzhxAkRKgCrINqpl2QgHDow0gvczPIu1WA91cBD1VIIUshXpL
IhF14+xQ6pe5DEiPl4J1N5NzULbd09r6munVzdTgcuGKue0GDkwhs8HJd44SHnJ0t0FcnUuhHzIs
LZy79tK2z0rbugcNYMkmLJR0H4+hswtMSmGFfWuUyJ/TvBeHcJg+U6lVeZMeCkEk5ZGm1DPyQH1n
juxo7RzwR5RsZakfoWPfaCobWkNyUtf1V4pvyZ48Gex6zZEEmpMR63eMbM58MZfTicaEIJOULlSW
m0eMoFfSPz/q5lFR+08V7tq0CXaV8YlYwbeuCl9ozRyq1t13Xn2alOySh8rJEeotjogdOvp6VyaZ
vhv6gRqgGu+HRhibvB5/lKn7ahFGMy8QqS3eSqf+Dhz7xurlRgblpYmzQ68T3B6bhwjahxVj2LX6
bxAwCK/oz53ZvU3i6Kkhtv6Q0zxJz7l3MdJbb+rfu1G/NOFFNR9De3ooB+9GZtaWYtTeJUG4juoL
ZAFmMK2ySGM1g3xyU+OYJ8NPXrnJf7E57KYDhkScFByaquKDasTRbgiPTK/tVAVbcjqtHd0T/r+K
ueOm2j+KlIHNcdq8jLazayfvKkR5Vxr1Q6dYMIrDK/eajZO699aQ+1P9aDQKNvR86LZ6docnn5wq
oV9VuMxtrRu7XmFHESqwZ1adkze+DZzUAjt7iePsih59YzXaDQju59iM4OCDcZhCmCqj1m4zAtCy
WN6XmvoWh1zZu9KQ7AvyOErjzhm/4rPcuZhTpqEZd4WrUIj0TrLwnlub04to5Xms1f0A6PcgDeWh
M7TPonp1Bvsy2N5XRlJM+z991EP6pZ0dQUXIMgy5Uf9RRJPnu1W61zPTvBZjZRyKKj9Og05St3rf
25Ofg+Le1KRAzmVZejLOdzu2YqD343OsePOVgkhX9rJwHpad90YNDhbItFUL5ZIVznYaPhuOfaiU
FGIzWI6tbXaP1HapXTR3ADy2oS5vUjbCSBkIZ+3YB+RgnQLgDfRa3rruzsuq2zGsr4bifvIksrXa
eKXyudFY9tg46nor9eqznD5S+0tiKfgcbmLFuldpzoqwnJe9Bwx/x2aS11JI46Euk29DGV9J+nrO
UedtLSK7gNpvSSfbkpF2S63PT932rEMAH+Pqh6eVD0PY+WX1qifO98hojnlS3ISxOtyGlLSjPrir
hIMxrzPO7Nxc1yYsUqDviRTfpQPMa02etBjf7wRwQZQEIzblCSI+GqzMgYbTN9esUg5A66GlRce6
rt9Tl2wjAkrTMRn2ltqmvlvrMWwUi2ys/qT04a1VcyadZq+FIfE6xA22MBJgXeLael9R6xCfa4f/
Oqp+KDg/STfANVmoj6niuj71Q3sTO11LI6M3TlrvQvd0SlxK7lNQRW9VnnLi6uQl1PTbSghCiDFh
D0bRn6vcDmjsWs9c3WlxpYRFG0by0VYYyBRs10WbfqGfCOuDeveBsNbPXTc6OLPESclHwE9K/doF
AtgnVk9O8HjiI0jb2I3m7qKzRZBDubYsnT1JjbiTXPsDF+YjJhlrp2HuJjQAkEcwx3iWzZ2uyusU
2rd0ZotNkmhk69b0MjIirPwgMKBYEKy5SUWIPZhlQGnM/OjQzj5ANLPhbA/TQaULtY+7EmBURW0x
8oYeI19SADZQEz55HLxoWvgUCafgskIAD0+TdykrMWEGnJL1Otrz49AhIApho+IcJb0RQothypss
4Aiv1OFDRgbd0OuPQPGAAXt+EDd0na3e90rx3XC0+6ye9kFWaluiI7PZEgejqibC8OrEOrcJeuwA
DoSyG7qx3Uc2WAW7jJ1PcWdGPp8UUMlwIoadS2TIaWUoh/sWmD7d+S64xMRk482rFP3GlAVhwnlF
OduDHhZTLDzpuFA3Fi2fdxQC+clWaHU5w9cQmIqrJvuRKi7kiNdScS9kgu29Rj/bVv7DZa+FI/Ye
Bap7JJI8ZZ1OYNoPeveex3SxkuIE5YG7e2icp4atbfLAbKkGtX2G+VDoN5xPM5qRA2rlPEYR0G2w
M19sSsZkgZZPUqtUzx8zsgKMXolObC254nD90PBcC4uEr7F0906hxV+0jFy5AePXweNyfQhbijBD
BLEIH9fonWjhGrmvTiSW1C48O5XZx+oR3CRhcB1RtiMbwJ1Eh6XmXKc/yyD6kF660wbtpnOKW5OR
6DbRl5ChhmTrKXZJJdCIqSLae5vVxZ6OKIGVtEvxcG7qACjZ0LItJ3mJuYxA560VSL8w5UaX4dHW
+puwph9PiPO+0pRhR2oZGXVWcaNpxm3CUS3XizOJxt9NiEwkQZy92Dh2eXRjio/MDj4PjXvf9XCP
dGsvXf3s1OTDSDpe0iSUtmveAxJxyRH8qNP+VmTRTTa+hQ4MrWJ8MMwQ+HX6qhTVpUrF0eLQZpfW
Ngdaj1jugWhWQt3HTUNRe1co/QUy6b1BpGjVyPuwe4HGEoCZtW+ShuYul9Bd13BW1F3N5HP2GK5g
enHt0u4l35pcTxM8FiwIjknTeYLIQY0IbruNiTlqEzKuiVlyw0khZG1Mt5qjfzQYhESi3QrF3Geu
fe1U44vb5iBlzG+AFzdSEP2iU++I82KvwfwCrsAdnTPfZFTudnAJ1eKSdxv3bPN66tA3DJjshQNa
s5ZUApl/VNE86V1EIh5AYh3KXnooCWA8MsD6MX7yxHgz6bgRGsBMAYXXDdLiY6XKG/owxwJo+y7q
wsMUA8apjdi3M2+Ta+ketP5ZNQN6gPH3acw/aQM56VKdfnhx8OhG8RevqF9T55wadHiBG+1VtnRd
cR71ejQfWC7UOys/o8+hjY357hvynoDMsOKTZ8f2c1+Qnwl4bF5f8DdyETnX4dEaXsaeXImcHHNZ
It7B/2Sy0qq5dTDzNHhoqlLHUi0iPwcJtLdsYigiJ67x8o4p54auQuUrm1DdRkTTnJqwYH5OVXuY
+j76b92fEMrTt//7P6CN/5ey/+HLkrs8//f/YIYbvzkzAZh/sJPhh+Ff/YMZbv8GehSl0FzeR9zx
U91/FgrqJtBwlXSo2eP0R9mff0VnGSGtQ/Qz6QXYDBaM8P+VGf47evQPoSB6VEed3TKmhwIYbeLS
Ulc1gzYOWfaAsIIJqIyJ+07MkPVg5A7x48JKCKm+wwHVek9O57FAcH/wnmAx9N9gpLDtYw5NzlPl
5j16PTd7MUaVlUOpaAhnVJdeYLrQUzaECo0miqfH0p441KuV2UdnAeFAuQgyoJMj7K/4s2xV8V5z
aukOkz6Qw2PVQSOusRIxT7H6hUTxWa4L70LtHkhol1xscIK/e7E7n4KJLxfz1gdy05Vlh3G7m+x8
a8Z9zgk1NwBM6V1PsyKNAtO36XVi76QTbWy5PGIOH10PLzdF9brd88j5rktbFMSecM2NW6oBCZoZ
vdaetcdD1oAl1A8J2Qt2CWZzrrVUk39vZ9JCHemO7Bu7DbJtEAKq427a0KlW9J7GZdvRgPbBOXRP
ldqat610aEPCKCPCr5Sd6W0n05s3HKs2OJ1Tv4RW2AolOVFdHjkFUjCiau7lL2nSOgNlRVO89FWa
GVvNEwqr1jAUIDzqJNb8qdIpmBpGB+/GcWvnFl0HzT/OM5xZSFxSh+PoJKm+HXtYc1uiZtPhqFB2
GbdB5+nbjnLiN0sDWLP34D1ku5BaNgVVo+Tw32GwR81Z9UpDXSTV+41LuDW0ylTG2c4dlAm1QgLe
7bnRo9jYyCoFF9BNUMmOWm0iCWzodxg0bvXgnIGzavcOsAkOubiIe1/Xc8xjbtqcsePB1snUEClg
HnkTyVplq0fUW9MGo60SDPF/pc9/X9DmNuKf9zH/Xx1+L9q4+PJLK5M/8vc1zTJ+w1dBfB2WI9Oe
9c//XNMc4zfcfyamBSxXIJvtP8TPig5n3kX/P3s3ndmR+of6WbGs3/AwoZhhUUMJaf9nzcxfrQb8
RSZLJtj6RQfTZI8MyiDK6GnIF9JPPgL5/NOHuP/buvh/kJbel0z9Blk2suk/Vst/PlldmBcyK2SW
Sp4MYZniGYfy2v3baPtT7vqfPZqv8rP7Ip7G1hQDB5TRc+5VQ7nPNENZ+eyFChzpDcAHTqnof4zp
qtYedhtCUf628f/Hb87W9vObA85yGkL8Uh9Zgso5k2XBX/e5F64KVpRkYC1N/YlV7DzNle8sHb1P
654+/xI/2Xa4L0+Q3MrMr/qaS4eZTDubAvC6hxu/PtwZI9iR9pDC8EjtI7S8Lz20tJXfhdn185tP
LuxI4aiZbzS05sKJgKzwuO69me4/P5rPW1WeaZHGGzY6Eq9CfjXgeQ8rx8piajqiF72dFZlPpNNw
UyZSuwaucrvm3d2lVZuGqinrkXeP9K8CSSDqqVUTCFnZr18lsO1gcBKdGnTClk7i9WbmnK18+GJ2
cptLG7N0uAdW4i7QO8771aDu132TxeTEnldCSYX6UI9j9nWqc07/ie6d1j19MUHNDOpg2RGabb1O
cFerlV9kMTMD19LhNfPYvsHLUFMcoZWprZo8mBR//S0LrHZUehgl4QDTPOwR9HXD2jdfzMwu1dpK
xHXmdw4K8GyIg23vSrHycy8mZ1RkwURAGsVCjzpIA9ca0tRfxTf++w0IdP6v32XKgfqHnGt9J4zp
YVmIvxHutetefWn7s3UQ+1PJ06vk0sinsjqvGoHuYmaaOkK2SRkzP9a7ax5Awaq5qKx79mJi2sYU
wX0Hl0CoxwnsUf4lKi3jfd3DFxNT2G7TDL2R+Iltp++1rdIC9hoqTesev5iZ0+xxjE1UHKBR91Nf
cv+nDnVY9/DF/MxAdWqhyofRs6zE6Vykx85u/wpY8icD0V1MUDB7Kk3MPNjVNfcSs9/q3bd1772Y
nQSGiiSK28SnjAb/R4LhDLp1a5a7mJtFS88SXmJMw0VFjlG9RxpFs3XvvZiaGonuYjJE4iPnMyGD
06Fw8mq36uHO4kzbIl0e65oXx9p3zg00CVmSPqx79mJ2dqCechAwDHIeqxrF5ybP79c9ejE5Ubzi
Okc469dO65xawzmr9eCsmz3LAHD0JZFZNzw8p0lp0Tc3V771YloOjdnUXOMTit79NtJZvG24kuuG
ibOYlg0pkzQ/I4YJhVW6Lupc2xg/r/vei1mZBUpVpADpfDtBiHMING/EYUWMVbXu9OYsJqfjYI6K
2izxo4lqjPKC93Dlr7mYmlin5BAYPLlUxjNpzNomb6andZ9lMTUrK0okYMwISH//oSjyEliVWHVY
5jL9645MHokchgjUemcM9iOU+M9IRvXLqhdf5p+iOUfoiA3FD7XoWhCIconVvlm3Ky9xJHpoaslI
WwL4H0VAoyjeuBBF64b57wLmn+5tFOC5SZFT4uPUKXxXaTyELvW6PX+ZNgXU2yPwhYdX8ZsXVX4U
qetOQPZidipqlST4WCI+OK3wutI8rptaufLnXEzPtu5DRSqMlSH8wl6R0s+nKrduqCxmJrhnrZf5
/Gtmeum7YfvchJ676sLpziXuny+cfUdkgx7ycEwitDwOOhrBda+9mJrka3CkHfkpe3qzGIZ6sgXS
ZN3cXNL0iM418bfxvXPU8hvagPo29JR+3VixFvtmkszgSzpgPmZ2qK99mGwrePXrjm/WYuu0uk6S
LsHTS7W/zdL+O0lef4WmmEfzv1bI6CT8+nMmAZpYPcoZhyZNQqOrH9KJbsGqX3SJVjKx+NFZhh5s
Cx04tAYzU8tFtG4KWYsJquMVCvHeRSwp1Xaq7u3qdd1rL+ZmndORDkMS2IxYSTZJ73UPXe+6K5++
mJ1h2Rd9Kkp2IJHsxvqYTdO6CTTHiP48NXENeWR58WQY/JCgDRialD/WfZPF5HQcOP3KvEOArtZg
wVjFVoJFWPXwJRelEq6RwUdggIOCo8nQ4Sdw/zOe5j9qwBS5f/0qUZPNWGharWV7icdD3q3bM83F
rHR0CCF0tSNsNeMFDdd16tZVPGb30s+/o0qXfiCUijfONjSmmnVbpbk4y+KWkTC2a/ZhdzjZWntj
BNFu3Q+4mIqeaAs3ijpmzGSf8/5qjPF/BDv649dbzEUId2o/QBHxRZQkj4i9PhcSz8G6115MxSGv
QyzD/IRlZn6q3WsFeWDdkxdTcYAKBX6W7cYcn3DOF9HKQbeYhhr5NjUa8cjXTO3rCERogiO8boob
i+Nr69lwpHOG3VAF8hDMwmCj9/4K+PgnG83cfPp5UOdhljbqMA/qUqn9Saf56kpl3UazBJjS9DbG
kig2vwyL6ovjVtqFWFAw8Kt+TWMxITMw8h35Wwi7xORuumg4tKFirHz3xbSswpbcESjFvpXW4mUK
SmnvDYeQznUzyFjMzVBVsbqGVeTXWfKQAu5P3PG47rssJmfZOWDEG+ZPnuOlyAg9i4kMX/nRF5Oz
FOBk6n6enPnBMce7cajWbTdLyNyYGCDZdCanUbjHlGiRg2oMybrL6+/0v59uO2meJtgHWGXHVofH
7YQTYgsH2NjKwagvpmkN8Yb7Dn9BTUjSTZrJb4nQzcdVv+hMuvp5lspqqgy9V1m3tCfLIfsAKeC6
Jy+2S0KD9N6cV0Q98rbkhyDs8EAKrXv4YoI6ooyVYeDhYP6PUXyFOLXu7E2D+5cPkrk6KSEgIpAg
N/eZq2hYcfCHr3vtxdR0wLnoQSEdv/NaUtBUtbhAJgjXHSP0xey0VZJgsInb6OfrcFd3ZnEaofmt
fPpieqaFlrAVkQASdlV+8Op2OgVtOK787Iv9E2ZNO2htzEoYoKqEXTT6kZ38Vfz2/H3/zaVnSaJG
cY3nyCM5LvUaeayJNt4PXMbXLejaYoKqQa4QDgTRwpVVfutZBCpnY9Ku++7aYoZWvVaJEnrTvgV0
snNMovpGbOrrVq8lGhOjp6JOWmLvbSgyvqEH9qk23PR+1XifRXU/ry4VCmTO5661R/TDXFVd0KIh
/JJ1T19M1XKEMgQv2N7nnl08CFMYpzTz0pVPX8xVlZMiCaTV/N0H+WARXHvMIuIO1737Yq7GtD1B
YxaElEnXJtW1dV9zU8p1G96MNvz5u9f5FJGRlNn7YtSTI94P474Tbfuw7t2XczXPAde0jJmSNGEU
fml+7XVLWXd8WYqDlEJBgwilcw+w0y0h4gkUMa2lrHv5pUJIbQKStBUe7+oauRWKq+1yN1wnEnJn
6dTPH94hqJDwHwZNL6IHoQz5percft19bkZZ/vxwN27IcIz5VSlNhogS8d2neueu++7/QpdVNfzN
IauYZQ7iySoL/UeEwWHdbFoSqWUjIYfBbcHmjcktKL1uA6sqW7dGLqHySpt2ddXy7kaUKheSJpSt
lsXhul1bXczVIRmjPoaZtydzXfORO9kEJLkrW1nqYq4meSsMMHLWPoeFtSc6iaNHZlvr7o/qYq6a
qLGS2mTXbhGO7nFItT4OnLXDfXE7JchYC+oyYq7W5gjUTM2OTmh0H2vWGeTZv473zi2qySp7ni6J
BE6JCoQzaZSrftV/IWDbqRBNQnDEHq4WeboKDKcJMf6qfRVMxa/v7ulg76JOtffaqMhb8GDKRoaW
8rjuyyz2VcGhAAwKOx/KWusuKdIPYpKU07qHL7ZVEWpe0WSONQ935Mi93vk4VLJVBz3HW2yrlmRt
F7LjkGqZ9zBn4ytmCHvVaHeW0iGl83obqBYJwQAvdllFoHE1Nf9Z7sw/SlOwIX/9TaFTaMoMtd73
WoFjNtaUowq8bJ3MDPjQr48fm8htRcdwd21wXDj0wEyaWrtZ96supmqnSV22Ouba0Q3i7/jEzUNJ
DVase/xSPhSqqUBTTCWDEqnmi84aT73WVX+xac/6539zgHeWKqKi7T09S/n0jew9X/v/7J3HktxI
l2bfpfdoczj0YjZAiIxIrcgkNzCqhJYO/fR9gtU2wwT5M61iPZvaVBIecLi897vfoSTaTw3RXzgY
X+LyZQFOg+twmPv20tPB7LZZKp8yjvjnrXS/+TSPXBdqjZqrHQaa6Us1O+o1N8fivCl3qkv5dWfv
qbEoeophd32psmMbWxHSy9p9Z6U7rTm/334cdzWh8wbynsJPapcOWnnoQHynQSoKbKVV3+QbDPta
bDvH6KzDp+OuZjg4755bFgtrbGr21lQy2aJZlWddtnDwfttVgxVWhYO0AWs+aFzCUiaORdZ5cUVn
XWVjCTe21cJlS1NRcUFNYIifW728M4xPPfCnD7Ga4ZSdUiwEcg9Ti9nmFqe5lMK652WDfoMQ6OBU
kyjlmCK6ov4+1cq+HIFiP521fvymQrKycNBPxxQMJeRWaqN30eINfNbhEx/01VcVcENJN9m7tBtA
sWopHgd1VMnzNFT08tvnT47djtbM89U8S0qEFsfZgwPHU+C83llN4AnfyJKrLhfdqO4+ukIlV0te
DRd/f/p/mMAnP/xflwd0iANEb0alMrIhwjF7WALPq7zbwoAMDaJv8XvyddF5U2wtUxoI06cSb9Wd
Iet0o8y2vqlGPT3r5gskbvUyESVBJV7DuyhvqCOnNisgnGGedRMAu/D26fY02pgBc+7Cdnd8LvGc
8hEZmI9//xD/YQI7qwlsMWBmc+J8oeB0X5Ja63ZL250nsCLD+va3u55OQVdkEYtBzKEHZVupJmAN
MsLzjkdrvRKFuksesfTsmkIuH3o3NF8x7TgvpOGsBUtYLMX1gEvODgE0thayfkmsfN6c1fNrwVJW
Yo86WA4PH6bpcShN/dZU+F2d9/TV9C1kRaGg5vJdpd7dDdqMeTC3yN15T19NX1dYWqyVCqO5bqzC
Q+jq1WPHLNDOG/O/CZeoZKmFLDyKMCluDCn22Wlz6Zw5aFbzNcUn3DXrytsplRo3RV6IK0/hRnBe
36zmq5lZLqBr19u5iuIhDUf256itx/OOImvtEn7CratjJLdzzCY91DNsiaiehvNWMns1X0s8xHpX
sz3OhLj1CcsovsWRUf04q2fWAqYZSbg39JJ+t7X5A8KorqBMNioeznv8ase1nTjzEnC0OGXJkzPm
AtY98HCcPytY5aw1TG0WF5OK6nBXgcD1RVnYdw5SprMS+c5axVQY4ZQOLQa6s97KTWKrwafkVZ23
2KxlTJWwU1s5VUi8xDJ9j8C7P1KWe+bTT5vLLwnDKrG8CsyotzOyjqgAIImLusu9M7/rarris+y5
KGBCguJl+1CnTnzTd9p5JXkUtr/97QXmIW6EH/wurjnWQ140brqyxwT6vEG52l+TOPQKNx7CXYNB
9lYztPRLURbd1/OevpqvraHwrMLRbpeMiPZs8CE4cJM/POvpa02TM3lVmJpK28VeoT9DY883NXTi
7+c9fTVdlzozBOd6DatdEDw9cbf92Gn6eWv8WtpUlFqLTU8e7iKV59jlnBzcjcz4dt5vX+2u81Rl
0ylJtsuNXF7HutY8xcXyHuTtNG3+cKlaq5wWERcdbBptNzTD9CKnKDuGjljOu5mbq8lqAj+RWc8y
Vi6L3I11eoM95ZkBpTUqMcRuqVHVGO4cS6u3+DtgWrNgbXlet6/mKhDrEtuvQduZg1VvO02k2MS1
5yXfHHM1VWVoEM9cLG3XlXm0HJq8bh7hoNTGmb9+NVmjojNUHhnaTgdQ2zDYu8kBlZCNZ0as1uqn
FOtRvSFycIq72xtcP8KPhpkk582otfops/pyUjFrTT+3zWU8z7jJ4ohw3lqzlj9h8eDFWm2Fu4FN
/CiplvrguuO7GuHTxPzDlFrLn2qsH6K5GsFUxr0F2aefxJ4ap36XNTGWVoC3nH/Hiv6/MdU1lw8N
mot74qTtZuVgLhgZkvKSSgVnTYG1FCqpbEEaCGej2JgMXIEi02+JL5x3uvyNYYgYytOKKNqr0RpN
nNYtG7tJzW3PuzcYqwkcgzboJlc0+67Xwx18y/EirdWZy8NaFNVp0iSSVql9lUX5pp+HDD/vKlle
z+v61fw1eytOdEqb946H73MXW2pTxFl63uqw1kSl8azZiSy0vdlzeI2rfNw3KQ7tZ/32tSgqjD0t
1Awr3FtziQmKTDX7hzm00XnBrjXnWKDtj1XWRReZ1ES5qfG4v7azdjpz1MvVfjuopqpCF8cBpzaF
P0hcBAF6R+eNyrVAasEHKTGFbC9U35mYfOYRJAw7xgjsvM5f7bip12CnjlfgxdREBTi2CopRZ/Rn
flrj7QG2ARQuwiyyLuo09/ZIAer7zOjOvJac2BFvjvZZzyKcTBrM4xpHMKv8kTuj+nRex6x23BYW
zlgkRX0YDDP/bOlp/b3uyvfUl6fB8Yc1X191e+vgbxKl03jwHK0Zd0PrdROAQX18rUSHNX1GIcc7
u5f98yL1h8bWeqw+DFt7ln19aLVkii4tgmqhvgctYVjl1SzjXvMo2VGpuKzdyjGvM2hq7l7qkAB+
jBB+jRlaX9pidS5UVfcAIbRF66410ymHMtCy2XB2jq3hR92UI4Q6uKCQzHHNKmx5jKs+qxlZC6Zy
uzQZjOyrNhkYtPmLaY/6J8zO52LisJo0y4M9zW1+LHHzK66d2MGU0orcGq5d2YN+8msMLNtH0WB1
j/n33HW4//ESYfQV/yg9Cv0MmF/6XRu1blyCyeun6DlETtCc3Oy1uA3qam7D20o30+mq6KYFy2Sl
D9AB9ZNv3EM94IaAVeriLvgpoy9NH5ymz/QBCFgEBGQz17PVfsjbNo/31CeU9cFze9fyI8BHJ1Kc
yPOC9wdC2RyW1vQoMBBa3LzIOjfKG7fChSoJxhYw2xWaDHmyCx8n1/1emLXe3JBZa8RL0eWDFJtB
L5IT7meaXAdCuoyjiJfFOXzuDwPPbJqNwn9L/wq41Iobf3QbmKbBbEyhKMBmTBKmVexSOgCUaE5F
vY3CMaxu0hkj8Xt4gIonuJam4QGfW9Kz5i14OIP8toLudAPpbMgvPO5BNS8UmtW868AQ5ZeL6yb5
fToV9Sg3nCWqZR9bs6WuVW+Q+8Jyigz/4+JZssuDDvB8hKH4tET1RSx0S/tUQLVQEDlRIOJWP0zo
VCqiORO2+z5sylH1G7SPRjsGFNmB7boE+DEQIBQ6ZDY/nHAJT/d4AeWQNptFnTxIl9IN8QbWsZur
vwyGGsdnrO3d+LkJrWZoKUHHWCUJTFtOVOVrRmTEB7sHJ/U5UTJPXzvhQCbZITpfsBYfbOAUDTyU
IZ0u0om30vdzEapcw3AVYBNUjdKh3W3pJREm9WKsevdVqCg28KJMm5Bqw8btS1DjS9fjHDaKWXaf
yFLoGH6awoGSRslF1wRxipnXFiZ3M5WXJc6EzDCn6eJmS+Vy5U2bGEKAN12aSWXo7S7FAa/DHg0H
NDibVm/8BPO5STH+kAQ3+ocOB3/1Cbu0WvyoWogPO8zMjNDvRixko1ZTH/uUs+UAX/Hg4iy9Addi
17ipDVO84YDCPBetYDa0DfyZb7qiK783qZKUri1loc/HksiSc0VRtZIPLngwaoe5yub3Bd7M2LFn
4s6TXm5+b/paHVtUGVeG7OGNwRjb1TZuFHqic4BIkjB9NDN9jL5HQHfMfeR4sYOtMnSWJrye8qrL
rsYum82xDyYzhMDy0uNNV2XX5hJ7MjmWc1swe+wKztqHk92jWW1bYKvYECOqHKtjnkYQ0DYprJC0
2Zg5fJOPtibU8kMzwqh9VoNTeynG08Tmhd8bZrfcx3rISWGDBafQyyAfnSxdgPchLGv8CjVlUu8G
MytaeeGIAR8jiGiNDZsOh+CpeaXwrMZJL8IqpKuRp+MYAlTRnF18ix3oKc0nzLVC19hNnDNzL8Da
BjKpr0qvj3DN08wG528xY2T0YrH0eg+tLEf7kzFrHdbP3oDoh982DqP5mnetUd0nsXKbl6kqKiir
JgWG/U0oUjl9GaMhRcKDvVyd7PPQGlr8i5o6OVFk+7hI9B1sPAdz72zGR09eZYMucAXMzbIh7Na6
oZFMQS41Bfmth4i6dczMNl97jQtiflBV5FX5zsnIn+xAyqr2poELW+ICn0zDsrPILzmPMZYB4iuf
tR9BJ02uBfqErWT07qY6Ma1pp+JuyL8v6dRon9su7nSGKKb+sNy1qJwwWM+autManG5qO7q1YwMs
peysRRzgt3VsL449uFCXmzH8PoMNju8zJx/7W/AEFh78yo3Mb7lrFvCLUtdyo2eOIH2a+bmbFRE8
FlWU48FtzAXCru25I6xVsm416wRog1KOgdMDDwXfplfdhWilGl9UPpqlFjRWEmfjFiBGAwu0HidM
F/uGZelapXF+MoxBrIKxqyuyTZQv+LT7qqr0e+fEVvHLfE4kSCOwx/lHLeztpbrn1pGSu2ktfJjr
yxkkgbMddVVPl+RPNQskrSxVv0cJrpuzHxK2y12/ENVcfLWgGyWWX3rxOIabuGnNOvX7GKeaDNeA
KL5NnR6oTh6Gk/kF5yoonRuIsJ0++pT14LkN5IBnfFSu46nbIsvSqtzH4uSsvS/1oXXFVgfBk1zK
qhRqvsWDMpNwm9Qso+XaWBa+ld/oQLIT4qqzCKF9SK1IobuClSrLoKlP136/WwytvseQX4FXCudl
ls12GYk/ln7XWlHp3ubNGH0KtcriBDG1nZx+6Lw7zuiOIdPhuzmOHuqxSenl6OfaVHZwaN3RCIBm
hoQpOFCN7oOA61NcR55KBvxt85lgw2sSLsPc7Grycd6z40KEBIhnJp62E9Lue3vf2vUAprYsYzl/
nVk+20sI1bM4po2zjE9lvqjh2hRz1UHVa7LEMjiKLKwBmV8zHZf4eQKCrHBmUZ2jg96yjA5mwTzh
T/2BTSDVPvfO7Eg8bCEdO/so9Yz4R+rlZfvUur1RRXuzMmJXD8AkN96VJRo3soO+r7JBBYleV8nF
XE6J8DYeBuPsIo3G4vQwag6kA442jVneGei6+gOcr86+X0QmhggvjQR6ViC7LioVZNgEf3RNjwzn
dIUuMYvO4qiiYsnRpZE/emXFzu/DMre6z9o0DtGPOg1NVaM5LkZIQpDy7PSTl9U4mPgaxFPjoz54
qQH+oq24WvkQLhfo5fhQF6iSFBCujPkGtm+GhJqbc3pp2UNrP5DyNrzHZLGaEwjNlGBTfNtukpLI
nGvzPHvBDvzomqGVfsiXHlSQI5Nazr5ZGhMLRe61uv0NkWgF/0smQEo/RnMUYkkduRpHJX8iWtMc
ChWnYeKzr8Xyg4JaBWY5GUSs0YF21zG0wjlxor2FTSrG9AnejJiP5IOl6ZSM4E2C4XfXcmH3kyKv
w0Mc94oezOZJv+KIYrofjJylcVcv+sneCkqVyl7mysiy3dTIsc18U5E7+VQsXqXu+SlWFGNEkBfq
csRVWt7ZMEQ137MnWweVXPaw1b2sg+Sa4gkXPlShObUHHR9aucP4FFxw7Q6V99w58dRSTami+VO4
OGCHQThqRgElIBaVea0tzIl7Mad1amDV6i1Z5VMIYOFcC+uzQwzczFWUWmwaA1bLnGDMxMy2hqci
54fKcO0CWCksj78vUtLWF1bBJvVxmUPHOU6pW1kvWJJP5relosPus7azhltwV8ZwA72ti48hLAQq
+bjYj+6xK1XbverYxwLbEp5jnay79bi6CAcAWy9ZjTfGo9GYefwwjJoB2aiiBnr+kCUKt24S0fGo
+66wnepDK0gWf18KVy/1rdEO4Od8SXZ0fMo80M+hDw6ptg4zvuyJc1FEaU5NaxJr0DT1sO6tH3qf
pRbbaxYVH0YWEfqHWGFi0QeTFvIVmM9NczktRb58EXWd3s9cAq0r56fl/ND14m6qeupZQGUl3nOS
JOlQBFyoWutay7ws+yRxPUpvM8IjctfiAi6+RKphTsIhAgpKwZfuGZRn6uaPIaw0737GImDirjVq
wrooBQYyB7LvbvdU5bKLv85e6/L6LPXZfOuMZV4w2/K5K68jTImxV4/isXwxJk6dfl3bjjhgRl43
V8AGJ2M/9EmWPVlWHReZPwBrLS7AaqJC1Djbfei9wa5ve6Bd2V6lnaY1/iAgbjzFdRPJHxkitX7P
zteADtTlrPtsiw6jUk+l2ohuSMVVC9Xa+1DWZW6yZrtWvdGT3q2fJ6zf8wO9vDAJ1OJ0VC5AJZ2H
e02NQCz8PgvLdDtYjZZtBnfonActUpM8tkNkOhfpMuY59Q6Tl98Y+QL9yy8WVp+nCUSOhat721fs
NlEI3tpOVX8pxBjbD/jLFUMGEMLJuwjluNubD1kn7GLYjCbeYjtzcSyxr1XhOltRqyFSG+qezXGL
R0NcXnHqdIYjlGLdhgTSR9EuNZibx2Ip7RBV7pJyK3YSCGjwWcTJaxIf++wyAf8GMIZvmHUHMXe9
u5FcjPMb7HxrdejjhbSyHedVgU08v82+cEoqjG4mLJuNq0KQp9lYtpbWu3SipszxjchdxCWX9qz6
BgnOVS+9gxr2Vs8Nc+amR92TfRvVKmu3rera4coepV0fzLDpWO31fhCHxGz16YqyVMwnwAZ1pvc5
q5J62rnJMpSQppkPd3a66M2+Nbj93NqDMmsOVS4pzIEolvSK6xxM2XIzAElTZR702iRkerDmyNTA
INthUkLosC0dFlFU2LHpnxV4Wdd3WQW63yo1o8PEXohxS1E1qIpIlX8+7/mr3B6GysyooY0PEBCb
SxQF4iYrq+y8DNa6wksWeFZzQloOVhVD2FB68zRTb3B/3m9fxRodC9pHaVTjoQHgfJRxnn48nZXf
+e0/g4p/CBTp1tuAWgoQoAKDkR0qeIN2tDXt5XRnA2MMi2JqhU8NVRptOltqDPu5AF4msEz+kXig
47hrQfeDuqc6grgcupYpMGuvnX3NbGeDLcilpnFj9oXLH6jajMK9bCrgyGlWS8fP81iLrjXPKdUx
GhI9ZlgrEnVpD1/5vbH1H9KX+iogOTWZoQ1qVge4TJN2zE8UewvwoS6qjVctBFF8K1xMa0Ms4IT+
I/XDrRgdoK5ZBLQWMfss4KPa6lantbspD1V74RUgZK8gj2hAI0qq5Pqt2WWah1a6afNS3XAVtzkf
AWbvMWkPI6Xq9hZV5EitQh2CZOek4jbHk4iuougwzLjjbhO4cMDZcmD2zgboyjwSSmAxkPvMjuS0
HyIc4Z+KSpEE8XMbWsbkh1DVRcbdktv0vG8MSyeMApxMxYEI56bayBEXoC0srEkNR9OdvOGmcO2o
z26yUQHb3vwcp/8fevxfJ0ncf/YK3xILeMs8Pv39P0bhBoADDzoIEAMdqLA8FTj9wz6Q5n/b0OPR
cBueYejiFMAtKy6//+e/DP2/bQc8E5hIgauhZ/GP/pd4jIE4KAUwBY7usNoCUv436IPT6vf/pr4j
TZ5hm65pOjpUe8zH3y4BrgaIjvhkhE8rwt3JuCiq/Fg3sZ82NWw8tWuSp1965u6fZ/9n8/D/bdEz
iArw3vz8VaC9LmI3bhe88TPHvTREBYUuCf7exM8947e38oiIw4tG9r1OYNly6YbQc6Og3qQHgHoU
xdmv4TG5SPzbyf/Bm3I8+db6xzp4zwv4ZwXlqm3XoVsBUrum4AO97dE5x24Y7RSJ3fZbrG5zTmqx
XV/WRN6iiPVQ3CCIDIr59Z13PqX83rTrGh6jzBI2jTvmukYk6fs5zgTtlp0BIbraa61+U0XupW1s
LSPaTml9L3Nr79rvbKxvddN8UNe0bd1wDNN2+Jzrzu5crYqIW2RBZVZILBCO+YYDHHkYnirDGDcO
ye13PvBvo5YmPdeVdLGkEmEtj0gGyy0QG2WBquevapo4xaWstGQ27gbhPLee6T2ogujP3/v4D816
tOl58EZMHZOzt59WTEPjVEkaB9UScXMcdfkV+IbahlN2GLNxY3hHc3S0b39v9e3e9bN/aRV0imlJ
KrrWHxYOrtZkMx5ouWYqI+gJvnycc5ckyt/beZub+qcdAOq2tA3d4lOulgI7ym1MP8s0IPbtNxVF
/JLwgCgvx/k9BdrpYPF2rIKpIGEvKJexWRO9tx1pRwP12ZiYBaUDtGK5mSSLzb+r1Di9z6kRD5Wc
a4jTMvC2kXrBnVfXtDTg7rZLOicM1Di9Zyr1xzcB8ADVxgNdv+60YipSILFA29sYRaN2stKmrP2L
kYr3zKD+1JJpuifOFLXr7vqkSRApxUV6ZhjEglDfHHQVCZd/KXP+p9eoVmKrwrOFHWi1fMExcU1Z
w8iKZPzkWO0j2qPt3wfaz2zn+vObzCLJpkg6cd1p2qj3NRfwNBgU4bMsNORdHjbVxdBWj4soNuAW
gZPN3Gw2BhES2MLQGmTZCyhSgy6DqbO67RTO1Ts/7A9djIMwA0ZS+WQQ9X87YgoN6qKK3DSAU3y6
avtwfX3zXVHX79sTiTU2cPZdz/Vsb70FdqLWO4V9Z2BM49fWc6Zd1KVPwsutDXxebStF9cNzKvuT
VZBNiys7acFK9+qYWCK7aqImuSCjaR0asw56pzdeux7bqjEHpbmIXnz/++f6fX23DGm40mOQC4/p
+rZXbCcycw+pXrDMj/n03Qlv8kDez8bz35v5uTGuRoUhTUuHquIQ9vutfsJbBi8DARJYg33siczs
xqaYyKKGqUa5xgkb1CrdcfyZI7ftG1N70Weyx7gHkdCsZaBiRd68syj+vuRzZqNa9HQac6WzXvKL
WkkBOozNDZKj287RHWfoL1B7euvQFaN2UXJ9fWd3+8MwhNHmMQahxNDt69VRK0qWex3Eu+lsqxHc
QpyUMCO7f6We+znV2VNYTciHSIrJVwvklNRqEaLJgmwpod53RTjuisoNH/7+Ydf7l80hiOfL084J
L2d9IEp19Gl9wfip50i79TAr2vSjfM9rd717rVs5/YpfdN/EPEOjKGNeBprxJjYiJ8irxb6Ug9GA
EG77dwbG+iOt2zv9/1/awxo/iYaBt7Laa1O/XJoP+nsd98cmDOYcNCDXsdeaZ7sSfUtGPQ28/MqG
o1y4CTXLxTuHmlXVryN5E9MUNtPOg6fI/vL2TWSWESXFZySwrGi8UoZmk0Ssp0/YkQ03QrTqi1IK
QvUCib2Y7pTO4rgQFX3PgWu9zvz8HScq0mm6Gb+97pTPeqlcGIlcX6GDW63vhj3Ln7C2nRTDNoUp
/veR+XOE/7rk/NMk12ID4IMU6xngWqNhCajJgYnX9N6si/C+6CcyGzZ150sypI+h8qzNnIXm5pQr
tQ1N7mDu3mV6VAcivVkgixvOPYC75qlrwne8wP8wAEzTxsOH5VXHonc1xqzF5G5kjvw8iOTfNNfI
dhWQhECS3XvPsfa9tk7z65fxjGdoZcmU1XdGskIO57tN9cqUVO+80mnt+q3Hf3ml1ZpDcBY088LJ
fcRD+Qp7wWN2goTY5u3sJQ+Ik6TfVf0Xp0Xg//eP/YdlCL7f6ebMWY2z+6rlJck6SzNahrmt9USv
7eyylYCQ/97K77OJ3Ut6QucydHrNtXc+e7DookRyrDkFaJKiuJi59vlWhYQD55o2jZ6rMbrwwvI4
9PE+9+J3FqbfLqAc3ZnT9gmOSMWzu64Qj7SinRbXbIMpir47YPUIOD+KSiRUw8S3ets9CYCBKjF8
SaDv76//2yhatb0asR36FQHgrw1a49s4QNfTEh/B03tLllyPolUzq8Gq12PVjIQRgmact46DU4GW
fOkIsfi2rI92EW0pu0c13x8IdpskMsp4o6v3DKR/W7BOv8Ihr2Bx1zCs9QUDByslUBS1QZeld008
HBNN22p6+miAT6SQ/l8vkLR3WgdcTmGCqM2qc10nnDNjstogtoGlmM4euuHGZkzZ1m5CWvL3T/nT
xurNVD01JyVv5/0EcK40xqRNB6UivmVDNXpcJ8fYGu4VivjSbO711LuubQgl+uJc1Uko/RrlC+jW
99bo9QHsNJodUwj+6zimXB/AsoSo6YhaJFhikkxPnZKsUXiROrda1pjth9Lox/oxN42qITw71NbD
37thPaIdA0Xhqddp3eO0tNodcTknlj3SC2Vxq82XpImRir0H1jqN11+7+tQIn9SziNtgi7B2oRvM
ouTKcbrkJIciSzaW2HoD2RmsJP7+Nn9qCCmexxc1Odiu/WHqXJqFPG0huFDBAg73uNu0N1lfNg9o
tN5ZDP7QmMVSy9fTdS6N6wM9Lu4oNtAuBeYgYHrXgWPsVNUGBTzqv7/Wb6suHWgxI5D00YUse6dR
9MvuJZx0jgiOtcHw4t1SuGi3z2GxrWP0N+0lecKda+HRXL3Tm79tKQRJXOKwBHZdBse62L5UcD27
jntJtoxXzMAIMWH8L6Nrp0AMhxPLcgh2ESpejb8qTTDXn3gzkKOfLKsPSPLduZ33YIvqpQvnc17p
l+ZOK+8vHTliZrfEUdoGqZb0/pI1x2noH//+tdbjYv1Kxts2JteMiWQujAunt3x7bDeACLekU8zT
fvHOC60bY2S45FUJUBIEYldeXaaS1osiERJmyCkY2sSqER+nELlXmZ3YTWjh3xn06zFxas87hdJt
yyQwuS5NinF0avOZqYyIMcUKQwCqNv8dvM2R/zRi28QFdYb82mbPEoWjxmRsAzDyiY9GiZxWjFTs
330nWvF+Upa5idqnc/nb70QZ5KJGlKgBaq1ieCjH72b80OYf/t7Kz8VttfjRjGfa5Do8MhGrbU3Y
gG5rdIGBzI0dkr0PKhm/5E7HqTA/Gml6x5FxZ4i88vMedViLyXBqX0lw797oPsuSbtaUOQdYdtxR
D/DO+NH1n05ov/5AcNBs75KzHDFuLkurHxhamhsjxND81m4E5OdZ4mqY9cPyPW1tMfh6rrnahkLy
LNx6XVg9VoS1LJ+6SZyT6iWs58XPVWrZgeum9a0bhX38MUZ9nd8kKeLiYz0PaVr53Wwtj3Jxppt8
1LWXuRTOpbGIJfusVIO5vN2Z1e1YERBBTh3CJJjTNEVyrtz+ArPr9s515qL+UbqJvA0FKtBnT18i
nSNJv1yNk/fgpCm8YEdzkMWJ4n6U8eheJSjZ3At7GBJUkkXuxBdqVNV9KyooyrqyQ+RZw/RB4FTG
fWdx51tTFAXZesPaCrLrrwmn9peIQpVrWenOTepYELSzrr4ws+zVstRiHhTSjhGxja7PQRQvUbOZ
KjsO8HQXEF/zKLL3syTMFZQEC5p9WBpEeVov+5Jn1Hslni6PJakshBuWiMmsqHh4EbUnO1+FmPx6
XoocXMg+PAxdYtxlXbo7yWkuRysMj42eDTu48NDgm9b+KLRsaS+sWRdXyH7Ne28qjM2cLo/IL7ob
VGndYVwQPG+y1sUQK96FTVqGB115DhpecBDjWMbdhQZkd/yq0BwWQddX1HT0ZrfBMsa5bYdO3nVh
VvfbwioY03zSDU51S/8YhaV8trpJjcS7k9raoJT1igNmfMulntXCzxpEO4iOwSBofeJrLWocQ4n4
bizm42iCclnKHr05dWtFjU+EXeXqtRWdsZ2H9lpXkQyQk25ihMV3YNgKn6GZ+1M+vbp2QfggxlHb
F5ROhn5T7GtrPkoxav6Sm/b3upjjNLBLwODpgk1QMtpbZ3FqFUgzMm6wNcnudAepGd+ru52SROjX
XrN8tcSCbpqPhnAuyulnnFdRB3NdN7zy1Rimmauye1edgtaV1gVRikgFAwYZlPDQP2Kw89UxEvtT
StHEla7GehuWpx+YZFTjVChdkspZdHim2kHW8rU2kF8F2Rg3PmelbR1N+PN4vpZnz+kU5b5dI3dH
OEY6yHwI4x/erFCdimjWXiarusXZPqEWL9NRxRlP+P1XwbjM9dGpiyHgjzTocvN4bE+3CW0J3cua
P7WQk8nbBBksoY9qDgBVVNtyEvou1YdbyHoywBNPvxgL4pP5yJEDuWsunnKjGRR1BKQiregUUx8Q
4xlT8rlU3IyUVaB3D5tvhmjTbZPk9bWn68uRe1l2mzPDvuOMJpbAQG1zDNvPqDMuifqT5Pe6MvJe
nGn2x7C4zbvlubBe6nA79vr4XDE8ynsKIiZwRWNf7so86S9i5VHtoGVl9jhqZIN9oTfysRevcM3z
jXB7ysy8jZvHnxYpv0Qaw2ziROU7moLoJ7PuCTcR61Kh/3/G5jXZwHGztyTg4uyI+D1oBsoZeq3Z
9Zotv6lEw4SwUd6hQHPqQBvFwyPTr9vahEvdIWAccz/yrB/OkFyq3DqWcbQb53q7dIoJlJnb2LWn
YjvkVhf5guqUwNCrInC76kM05PXGlrr0qRHx9TFtt0mhCsJkLv9+XPZmHF+YrtqWi3eIC9M3hff5
f0g7s+Y2kmRL/5Wxec+23Beze+9DLthIANwkUnxJk1RS7vuev36+ZNXMFUAMMezprpLIIoFARnh4
eLifc1zr5BXUErclwkjnCGR/7gBjfx6NxBXjiOFiN5XS9q8uCxrAvOKmARbWqiVN5LtN2W1iZbQl
rbAHOik1ve9yEth9UQztpi915bkapNHN8+YFP+Zaeir2OzSjdmTSalJY82/dbB01KkFapsbXFpmU
Q6zjFgKd1oDVnIzlSqJQ8EMS4cX0unwUsIudWqvI86LMV6E6TmRBPEFWpg+65mcTVz/NQAP7m6Yb
M9aDzG79rDqWaut7vRBLtQch4VEJWOlGUwGGv4F1zWGeV13tVw9j0s6st1KmdjHJ4p0sIU6gTmry
Y54NHOnk/2U2oOmjIk6e1BTp6lkJ92ru37ah8DXX1Je4YMOkqgcX5ltgmne6ko+e0SibYJqrOy3p
q4dKoKm9ZY142FwYIieoRtBdRtBZ0larpDrb1dOo3mcWdQ5p9Gv67FiVSudVjog59Z/bnM5S4Izj
1Mvyahh3PomTtdUHa39kh/uz0P1Ws7ITvXiKpvApb/PpThGTcS0ImXAb6Hzu9dxkxk2bJ6HgTuZs
OlGTqftUlWmZGAe3pgkGp67BCjTU08J4tIcWCP8sST+bbnwWQZ2WAJQU1ev6wf9pGdMIEnAU5/Ws
aXepkpVkBLPEHfRiLw6JtOHa7CKf75KPcKFvgWsGj1+jEQA6XgY86PRT6ECYGTcRzLnWtmrI316N
HLMDN0Z8BgxcwHcGLa4+NIGi/KqlijC5BGbEHdkTa32viOGeFOy68RsPWJEDYNKvDlF/iBoqE6WF
5nUaFts0pY2jM5DXle1Yrx7qqe52aYhYmy0qEDSkwYxfzCCc0l0TjiA+Va0KCAJG2shO1piyp9ml
QKvleltrW/q31V+tMdF2miEqdifmcuWYeZ5aNwhrzU5FBtTGnsXYaRuw1/lEpphyj26H4bwJh2B+
skImZKI7ffySKkhOERFVZm+jUhStrMCYN37QGbBepJ8BfQJ+NgUYa6eQyhec1XdqaSVVilZtXAtk
6H2ATt5m1rPqkAo9oKnGF8fIafxJOQhKmhV0+4FfiJdJhtRFdUO2FzBzaU+SD89+FIr9aEzwFzQl
/iIkdTHQChkOWGp1hlOQqEzsUdTgOciV0YGnD6zgEM+V+VohobQeLW22OFW0MXDlxhwA/4FS7tw+
sirNSbXi2cpHJ471l8YodVdJBRj4cj/eIhO61crqcUSo6jUytHadQkqBLiVIBrM3DF4bDcMh07Pp
LsyNzIYH8KzEbbUvDWEz5sUQumOo0cWjTGSH3wqO0lgUEZS52l5EXWyp97PZlou5BK6XfWm0mGpq
hYqVO1VWvG+zqLDjIAheAhl6p+dHJm4U/il8V/p9ytr8TZ2mAwoLZrzRA2UTmuXCootSAEJ9cQfv
or31kzH+CV8vd8WcMJyU9Hjvq/7a6IsbsHLVQxEGkTuRDISdriabrAvD29wctm0oKnSgNANvnrNv
ddxtQTnTfqNK7jPffAJb3Bwt33jOhAh4f66sFlAtlQdwwH5N8UNQkz57CWZm5SZtgDKXHBEObs0/
NAlYYnXuj1YWPpqJVrjZ1BEiwrsS7TLXswdFIsy1E/aSXRAGg8VP1Qf6faS2AFlsp05FfUNnuOYl
ncaHIJXuUUJ6FiZlPSwQ402a4nLS1tOUnGtXmQf692SYld7za0XJYKNK8Z0Scd60/rae1f4uagv4
YrEm+JadmHn9Ywjz6hlWGNpBxL7Hqsm55jRz+dTNEIEESF9uMZQPUWT1sJ/aNTw/wy2KMvlNM+Z1
B3b8pSwRT7ONiGJQlapfQy0eyRfJ340u+oUY33iLbn9Qelak+bva6PZRLA9rCYLuGtFx8jBJ9FVR
isKFRpC5wygAue1TkMpDehNohXYM0lhea8iM2mpPRN5M0YGmN7dtLXvWLHG2cfV8rOYQAGg0jokt
lAZQ0Oi7XoeO3pfG7xqmFpeZMjhmnbnTo8Qr0X4jweHoYGXUrhDWbUxIkFZKcTtISr6B5NCvdGj7
G10yc45is3YtwYihaOEGXKGcl/3oIIV9N40WyHa52oOrTqlIg7yHbpq1ayshRzKUKWe3DLSkv1G0
vgidsfbXYLplJ5Xa32NcUFAS0QxpINqK2RpyOrqOBveSn11g+DZKE7KjVuHwWiNT4GpR8AMSaW93
fgA1N2we0IV8zauJnqRiMGe3VV0PNj5katkA4GjrTur2VUmcFaKocqRvRQDnthyLVQzrw9Y7OERu
lIgBdX7qEbblh71XSkgGwvzYqBH+1BjrunLG2c9/01NH2NZjaXk9ze1Ujk0jbL2l3Y6dgbP1jCoq
PDmh7csI6ciTouZHjmKX0/rRc2L5Pb32CKqmqMKJJ2FfrtK6UzeyESQuhVKueyDuv+YqoGu1EA7B
mPwu5K6+j2Gdpit6VaXHKOKY3LS40dCJuoFQVGpJ87r6QNMMl42Tf4fUZVU7bs5+cNPPcpnfjrk8
zQWxvZJnm0SLrAfLXyBgXDOD0e0ks0+dyG+zZGMNXT3SjqTKK8O2ODPbPS1WDKrt/mi1rlVCscBb
W4n+UJMdVlZUdHvJjSbR2mo0JKeF8DBXsHbEuKvcAXSOtSaXCkG7ht/ghoYueR09z6bnqCZZ4wTa
wAeIBasBc0/Fu2xNlM/b3CI2zZNifibeGuO1wgVvhOypjL+Vzii/V/pCNYqTBFS8qonplwk2aeoN
4zR9oXyYKGt9KhUKV33elKyVEt6hEtg+0gGs+9bJmp97PjWJ6XZW8r77NgRmkK3jsDa/tpJUVY6v
VlX5K4pK6477RoEvhsijHAlDjOFriKaW5weRJdt+JEzm1x6+pH9EDBJuEnJ7RnQbd40eHAplEjUX
p1TiiLLS5iBqb8silDZjPTwMeTFvhbxC5V2tf9VtMjqhlreNXWbcsGwQNbWyM33YMwppjlqQvQJ5
vLVQKtY6STRrHRGFtZtxjlqX1GBuy6UWJB5Htq9jg9ZhUtthD7LnO6zKm1yA9kuPXZmWR0Le1jb+
LPk51BBxaaYa3pb1lHLXgnU7oK4TUh1r1fFL1CPC0q9L/wlFtSiqd5FecAOHtYsDKHWfPNSw4rgr
+/BQ0E83Vn9FQfVYx7S12ZHEkW+5kwc7ztDehbQQDejqiPdawn0YOn86elmtGNkmnF1Nc4Jo4KYG
59X1Q5k+1Einu4gpm7eQFc1qlbdwwkxlRkCkbw5p5N8okeaV4nSj1M+q8TrNljPXUrTyaZV2CKJa
Se/rWtb9TQzJv3PmGWs7IMxS3Je55hrzHQMWL4Mslauhj1+TmDifTjncsfaz/1ybrkCCXIUBSi8H
N4S11PpxXa2gq/wg0yE4Qz+pEdns/LZE/jasxHbfcp3TTRvlbFQMB7imtAuAojG2A9RceN90DPjV
UIvsbHiBvuGQuayfUhh7GqQTa6LM3dc3ZOaUB0WWqq+DXH0pb0gF1vCfipQzsuTda9SsuWgLrXor
K22ZitBxGjfIRC+RpYNexUGOE9dhV5b+EEor8Oj+MdL1CU5AF7pc1eGnUscIhR+yDtUvH1tbb2dH
xLXmc2fHOSIGiOOwFbyhz3V8OmIPUR854pAvJw580BSiFsCHrWbNVepFtb5I05QRcgtJEFXkJ/Xw
fhIz5KzUugjbfaYJu1CWX615Gn8atMpbOKplYgeDYoYOBhnbGT1QvueJQLYFHuRg11T58lszidp6
JYx0BJTZc/TNhMhUiOnUHIKk8snkKD4wwlDkAxOupXSwM9Sndhpvki4A12/k5bcxEbdG7Q8Ebmo3
DvTQw+IPiJ5OdtWFTxXQ1dIbDPVXoypr8rjPbcX1a5PRKtAgVxXqrgEI4iDluWLnnMhewj55IhIN
HlqrXGmprgaeD2FjK0vknuZBVI7m1DT1KhWCyrSVKuvHJ1UvVJucVwWf1PQHtzEaTwzap1HPS/1H
J4n+bZyYBqmPSHMUzmNHnjVZUaEm4ObyVWjkvrDtNGGfJI20KsJ6NxT9oYfeQcrN2iHYXh46Wqzn
hSi5U2dCpNfaGX6q2wmaFIAcHRTKL5mgJbckmufWRW8Bk5pzDSpjDdWCYOG75A/x6EzE1zsjz2QS
CfS2XrIIo+CEfToe+zzBK8Ji4vZlFL8hjdB2Lyet/mj5VJsdqZmbyBZT4blI4vB2FAwxPya5OBHb
taO/7cyqln27lrtKQNei7uZdrzXirQJw0/R8Hw4sMUKIlaGzhlg7YS06XI1V2NAo8ydkPIftTM/d
5wK5h/y2CWW6n5hJWsleoMvJcJz8PojX9LYwpp1UBk8ETZPgwYScW/iWo/pbTKZs8KBZNm4v0Le3
I1O6tXK5/emr+vDUcNT/lYp1IqzTwk9sDckQgtxJcvF67TGN43ybi2V7iIVWWiV8ylu/EqBpW1Ic
bPy5J1HuJ22h6HYKgG9LMUTyJlOiZLWKG2Os8hX56jLTHkp4pP5IkDRDHq/soiu5fX4bIkXlpiWo
I7IK5JINvDuyAQHgRWkV+jNvAQ4kobf7etbRKluHZYkysJZH4R0xk/pFEuo7BfLvJqGudzOJjXYc
My5CKMMiqpIkQ7wL2jR9intsilSEhP5YJvamyn0sizVPriYy75sxFcuB509qea6E78MA6E8QVT/N
EA0ZtDSx2fvXOi1eKA69ATF1TVSBe55rQksyZO4Q+qnTtLUbkfGa8N669eSPV6rI51VsLBxso6lT
rRFh1p/3oJWRDrDUnpIXlYTWMdCacVAqeE5C/ZlL6uBS3KZJd69+tkL5Nq4G/4RKlKiI5520Qwgm
gZBSjeqzLIXcGSSHbCrKK6CXcyDEMooGgJBar6HxxxlSIGiFNgxTpjFUdUfJJSfI5Go1G+YKYdp+
2/aQoT4uGl1YOErYYFEpixrAC8+qomGbNRUtN4idainblDmZtH4q820NMsdRwBZtPh5vqRL+WQJa
Cj8yIFCDEiK4Ze3sCaXBUJDL54ZhNvHaCiYnNc1DXFu20k2bYWpXU1j/aJP05eNh3z+mCkLaJHZR
JWrl5yrFcOCBZxo1JXOaArK67tiGjtboD35rev/GUKoGsYFaqQXd4LTYN+YV3a6W20NGqmYRXAZj
ItXEvlds5f1OAEoBGhRjtDSJ1TsdJycLbTUlCASFft1UT9y2Kyn7zN5Qh+7USsv5dcVY3iGLDTa3
or7hdDTgOtbymf4oapsDHUQFg93XSSoM8FFat6GULAEKFSzxSyMl35qi2dARwalEosmEm7TSPsQx
JYaPZ/nd06s6AIWFBAbpQX+Hv+gFqZmQa60dNEXcSbkvBtEhg28rNUFUusmvEWXe2e0ynkbtFuqI
gas7s1uN9LNYFzKZPC+9a29mu3JB+D23648f650DYJil5r1g2i0k6s62Y64T3uuc6g4pqtyG2mE4
gJUeSk144qCIHDRx3P+/EeXTJbXgzGeoHdWOnv5FJ16nR65JVEgMCu0qzq7iS5Z5+mP/AxlUF6gH
MFycOFX3MwsCnlS1gQl2pSy6naT7B6XJ3JIIkstLEWzk2VoFJUKY5T+s6E8xKp+KjH/+Y3nNz6Kc
6igI2//6j5Pv1r+Kw/fsV3P+Syevaf7r7cfBr8L93n4/+caDtttO992venr41XTp3+//z2/+v/7w
f/x6e5enqfz1n//zZ9FxsePdgqjI4UK+/Wj7F9RGlur/zqS06+9NlJ7//t9MSkE2/2VCbmMJZPCN
2huY428qJWWEf4G6EOEPYH26Aavi/3AptX8tBEpakJkGeAZpIUz+by6loCj/4viQFtSxDlMIyORn
yJSnWDFOPmyfj0DlWwTtDljt1CgVbuaxHBAiV1qbKiDW2rZed12uFrtg1uJ29cfM3P1tfn8yKd8P
B7UJCVeeWVaIVZbT4w+35gOaMNKaspSY1JX/OqaJNKd2TppAfRT0VofF+fGAp9iW5flIbyzi6eDh
GPWNR/7HgGIEWGxKqUhXyL88tLABn6pIj684E+ntDPjv3aYtx4NoKJxEEuusyecChllrKnEWSver
4/bpuHJ+b7aRvVqv3I272a+2R9d93O9XfOt5Dn/Yu83eWb51j6sn92n7sHdfCntrr+2Xmx8r3mC1
tY9re/1019u8wLNXD9u15zx6O8fxSts7fI/t3ePG2bmubLv37mr/atlfvIPLIK69cb17x7Z3e9d1
r0BL3rhUHz3nmdtMCpQRUUi7d/ebvf2ycle9zef+tl7ZD/bKtpdPu3Fc98Zxb1Z8CO/GveJFzyQi
38/0mcXOGGuuMdM3q9dj4Nnbtb1dHZmv1Wq/euB/zCJf2Z7nBbaz2+x+b0pnsH+7m83m92DfP17R
bH1rWfvRjJxBw1Sx7/2Yz+O+uE+rNRPgba488tUhFiP/w4jbpl6gIRiXe//y4xjYR9v7dnBE+8o4
yhnL6/3cnsGGZlAEExmR+9XLarvaY2D77eqJL9yj69xst3sW99Xe7rf867L22KRX2Xy5wpw3e3ez
erVX7gt2v3p1t8cj9sC6HB8C235mlVaYu73aejvbXr3YD87OfnuY7Xp73D782gb2r4flTX88HV8j
+2m2fwT2lqfdPjwcH/j21y9We2U7G+fwuHMe+ft+8+g9bn47m8fN5tF+ethuR9sO7PXB2zzfHg7P
h93G+7Ldbf56vHe8tXPvuHvH8x5d+/ut52w29zfu426zsb3d7tZ5dHcbrNrFYN8smCf/jSXvXYcR
Nw6Ptz2u9jfOxjs4G/ftF78+8p/ZhLz25v7lhT3u/PWx9zoDib5fkHN/KbVVPLMge/f1aYtpOY8f
D/Cm3P2R9S5h0h+mBbCroGqx7OfVDf+yj9Z7d7t4Is923J3rOPzjXDE0DjDe9qNhz4IT9BoNHwGN
+z3b+Aa/sWze5f/8fXxd7TGUPTb2ul+97o+VjX/bv75iifbtems/bB/W2/V67a3XtzZLzQLc4Fe9
b7e32IRt39rOYbPZYass5MZ17m9YQnvj7e6dmxuehiX/eBLP4Xbvl2mJaf+YxaQ3KCIyi0wh5rM/
4o/w+sskOvjuysah2z9wSTYPgove2vwi3mr1wCyz0xbHyVcPvGBrH2x+xFfLa7fb9YG/N488o7tz
7tllLs5uv3KW53OdA4fIliOFX9ntOBsWr7ta9uxxtTxoaG+YSV7DPK5cZupmMXt387I/LpNzdHnN
x1PxFp1/sLDn0XtTNWVoLB6EJX1h5/Kszi2HFjvlhs3lOFfcr7z4vo8GPDuQ4DI3qsjU71fH18VZ
4fmd78v0PF4xWki1V4Y6O3lQFJAEiWe7wRMcWYjFbm+WUx37XBYGX4FnwGHgCvEcNzw7/orl5FtO
an62wcnsXW/Hl/z2aktgsOGn2Dtf49ocbMHlEOEtefvlV1YFr98+EVawKXGmb4ayjLhdOa/8Ch/B
Xmxs+XW+8ezFP24Yl9/lHe/WR94en8Zb4Zu3W2+xwv3+xWV/bZ9sfAqvYfMsK4RF8eF4Pe+3vJlz
uxgsT8Inwrdy1LLXvnq75Ve93ZaJPrx5B556sy54eDafvfI2rPdi/4tt89nWvPLB+c674kWd3eER
X71MExO1vJqNkHGE4Nkc/vPH1ni6YIBzgbib0KZ0BALonnYe3PaoKQYiHTRtUxZ6buplD55fbT+V
hvhnFO7HtLwga0Ukf7r5C78p0UyFOoNemOX55JLtOh/T12CcKyqnlnCFj/b+qRAJEFH6g7EFXetc
pz+FvqJZo4lCGaIRq8gcxlWI/vCnAuflqTSRVBVsLIm7i3re50TqzCiuRb+mZBXKz2JUZVsgYPOV
FTo9B/4ZBdkRY0GgE6mfnW91lYpha1i1PSZqaDihhXYd+VQNBb7CmgpqcdUQPn1sFad3kLcxF+Ea
mWbsy0XqnJ7APbwCNznVdlHlAKqESnNRRYz3YmfqVx7vwlCLUg0AbQq58DzOchlyiQJq1iUMBc0H
/ZaxWDeLGHcTZ+mVJNWFmSSRoaowjyBdYO6nVghRD128PKspojbxtotifQOuqb1FttM6DnVhXDn0
LljhyXhnJ/jUFnOBolONrUtzuclQaxO8GPjFlXEuPRdt/OCTcFfGJs8sxAL/TAITTbkAvRa362v5
EOoUVjXVnFwdYsaVE+zSc5EYMnSyT2genDPZwZVMWlfIlU2fgczVrFgGUeknV3zGJcP4Y5TzY9LP
QEVGhcYoKSw8x9fEaHLp/jC9KkF/TVb/0mBL5y0kCqD9YPinpoEumJagjFeBTxdBk6L0dWjiGcHm
LKiv7K3Fyv77NH7bW/qfQ50FQj3QawQPmD1tLo5hiHIpcMLqK8Wd5HZMc+kVMdmXj7fzpQX7Y8jz
qUQmFyXYBMlVlEUzkAJ0pAVSGLj/xihwcUw4MuSBzwkVjVWiAIU+v00Nt7tLijJ2BDNXPtUb75/p
kxfKrwpXEjru6Ur5GriK0DIqu2hAviswDlYRcPL1x89yaUvpJuUB6kcQbt/YuH9Eq6h3IC9T6Whs
1pYCw8NKk12qZ/5vpCPCJwtX1V7ZxBctkJoAfH3eEVrK6XPFQoj4sq5UiI0bUPVBlMDv/yFXsnFl
X10yBkOkrIAwJR7jvC04TRm4jvc4XClvU/3eBNyloFk5ts2nWvz8vVKGuFRY2FQmUlKnT0R1LgxA
qcL19wVK0lljouAuXevNfnb/W4YhqERASbF0naT4+fOEgokkurb0R1BqBSF2ZXC0OYy9kormOh8K
yDq6tvb9JFkrWgsrouopCc6iGl5xi2cFib8/iaIT5qCrgtbOuROhdaMZAtoEGR6BnhdTuV8BAVKe
CjgcgS6Mu5pirFcnBeUQpcuccUrALRhOK7XWlm5s1ZUo6L2ngRePABxAeFTlEIA6XQBA1rQ5NtoK
PIWlPxTmVHl6UKduL6uyK3Zp/KON6nn18c55b14MKi8qOKZFcVQ8O88nmRp8J3EYjUphOjUwc2dW
uvzKXF98tD9GObvSTH1pwTfCX5OK6d0uSGUUEn1hndFsY7K+FfFQfdq7vYkMwLA1EeCF03Y6meRN
VRXBxQU0g7gx5ZkMmefx2tG6nDOnhwOjqBZ6RaRZKUgss/uH3xkmhkduqkK5GVV0gJJWptsyfeYV
F2179LSyOoxeh9KP75uuza614r40rRgvtECY6KJ07oT0LhirqlDR5s5g2MZDUWxh2877GOXkG6Iy
1aE5xTXa47VBz87evJ5H+A8ciMTa+uD2lSncyL6IMI+ZNXvKl4AGi3lEA/xjS33v41FfY1tQQV/q
3Of56LE0swpNP7ZHJAHMEroRKL7V0/Evt8TShk3VPn884nsfT3FUgrPKPUgkoF9+/sfqdkow5FoD
KaL3Gzj+VVW7Shb3tpCPn489iaeJZZaqBdqB71QM1Jm2f7oKLH7oUk9M5m4FGvDzETVKl5Kx6LEx
fygVnj5QPtESQZUnmIEG4HklAcmdxMY95e2FHCFecS0XNgdIBEgILBrqKefxu9rmUQrnoETcXWx2
oSlkgJ8zcVdkmumV4JOfxkEA+ZyRoB2uGMsFI7XEpZSEDSKueV4LNZLRnJOW43kWWusxpTvFcaEm
OiWw5G1R6zPNIEBvXTmrLxiMJSMXBQPeYCXPacfcF3T4JsB6NMnvbFCbqY3Qegh5oL8mT3XpAd/u
sagEoqp3bjBmiZ6uiui4LYRFf6N3VbelWq7tIrzVpvUN1H7TCi39j3fEhSUl/UBOgAN8yUQsn+qP
HVGHFaKeLaMqnS4HdhpFpjtERbPTCgVZXbWgoYNp0SMI6OCVod8dVG9FPar2YDAkBcLK6dCaT6eX
qmKjB7FZ2rIIKYE8Sf/ZIGgZhSd7s1mFbgKnowyBrDcj8iW0oaZZAWzHXshcX67n6bOmwkBEP0jP
icDASLKcDpTNsJPHls0RIXMOxbdLHqxGalyZJiD3Hy/apZnDuRCHopJA+HXmxhL6DERa2YJIhgxT
gn8U5ldAcKlx5ZB/Z/3LI6nLpJlkB4jyTh8pmuPSHMSuxPqTyYWTqN6IaZdtq7FrrriWS0MZ7DMR
mAw16PMrbTv4eVFk4KuhSjUQhiaa9M3Tt7AQr4HTLk0ekRFbTYLh/3fa/w+Lr+jVHCGMScMmVYxQ
uSMWDSG9XrGGC6MspwwnMpNHV4Uz46YFBIw7sOc0BZupJOsNDQeKzLyyQJdG4Ra2YG/Q/ERU5nSB
2K2SGaQ+7Mlkshzq9cKPvrNgGn/a3hR8g6Zy2CzVePl0mLyYKn+mDwY9NvqvppErXg5I5PMWcDLI
WbBsyFmFcnmCYmnV+as2aRsnUfpFid+6ko9/F3dYxBtcK7kj4Ntl8+xxJDoO0ewJwLaEFtxthUbC
Y6YMxdYKaE4AwHYc1x/P35nmDxeTZUQJtX9FVSWNG9npBAKxjNOhYkQ1sHg24MjumOfwMehehwyh
5oebfOwDb4qgBORiJf8WJmHXaHm5Qvkiefj441yyGhZSRy3TWJS7zj5NQPuLzgSjaxtWP0MDEmKP
PMGvzw8CahH5AHJIFtN9+sh6BQS6KSH2jlEtI302wH9xG9Eq9St74NJqAv1c5EVh8pKQOB3IV4El
KxN2k8cLMzAEsQv1fiVp/SZvocZ//rFMqiiclEiRIeF0Olo3NtCne9iORqv5N8hhVdsSD+r+G6Ms
a0OcJYsAo05HMVKjVqYAbxg3WX1b0G3MG2mXdCUde8EOmLYFecWNgyvnmfegXQPNVqJwCVGNEHEM
S3WkSAs/my8CACSSHRA5scADnessm3Mv0IAM208iJdvTCF52Sz+/hrN8n4VYhjFkrijUUkjgnNlb
RgOwRb8FCmbnR7cwepSVVKW7YtAsGzWRgzkA1abHlVeFhn9DvnunW2W5+Xjd3sVwfAhpkT1UuX8u
Ctqn6zZXYme1QVrST6WXJa8dwya/U0dN7G+1bqDL1gj9K9rWECCuXVwvbINF4NVkCgANUhE5HVoo
Qk3sMgD2U7bIDYaiPrlDGd0q9I92usbnz4+f9ZL18IgkvJUFmnjeiryTjTGbRbwIsgARLTqUemVk
87Wd8D4uQNDawEdjQdwRzx9LonncCEmtsPUwCoAHG8V2ymeDLi3WtZ7S72eQoShVIYmGEaGjfDqD
Ese4WGvMYAG7Dk57kUL7EEE2fLEaRfsrHDJaw308h0vO4iTbsMQfMtBgalfkauQzTxwmFTxn+JqQ
XjM07KE4f626Yf5RdUbqSlIu/yDZNd6UoVJsaJjYvH48/HtzJSnILUlftLAWBbzTJ4b6Lwb9QDZF
TOvATXXjr7Q2XjXQ5XZl5bQ/Va9FlO+NZhkRa+HyTXpXO7NS1JXiCFJUYee0ml0rVdfBNO/zK8HX
8rnPphVNSoUTDvvk7DkLJeS4BQVXtAUsK6Ge4dJH0Us1T5nq1qWv3lVJP0NXNkOYXkaaNtfOiAs2
u7QL4JqsUr9DYPR0Wuu5NJIcsAXaKX61gs8HjxWuZvhUNDWS5h+v4QXHB9JvSTDooKwXgfnT0RSa
yKhDK7Lx9eaO3FbyJNHp0+3VOpVctQm1x0TJuI6PiJ22tDL1fQNhp6b6Etbq1UbMF2aeeiyydOTn
gE6KZxYlpzA+5mrA2VcICpFEb38MEHfcXIRgnE5+sm/Mr1IVhJ8+ypgEyuhL0ozte95yR8wQ+a7K
JS84qWnh0NNKmdGzgLt7ZbovrS2XLvpVAjXn/nAWbWR5HvtATws7gFD4pZ9ixfCg0vo3LbQ0Y/3x
2l4azCJjBSPDEpdE0unStjiMUGhpOzeDxN+VUtEdkHQT6BpVDE8fD3XB+SFuyjC0BmRrWsvP/7gV
Sb6qTfSZJCaMDf+vuJWmL2Zr9GtYa+kmBt/1/PF4Fx6NRD2wY8ogVLnPrxQpPNKsmwr8emFA0gy5
MiMWQkWd13x+yZBJpFC6PBr19DMnG+lZGTQtQmAWDebo8zh26J1pc65sJfqB5ldc+gWfitgaD4aX
AwJxnqeKx1xPgw64vpRl9HyA3Y6OWkX1D72VRv6rnepeXKMkpF+51Fwal0wjYnxE9fo7p9O1EB1k
BSqYNNDk1B67SD3IsDedGkrZF2ShiluzD4Urwd2FZQSgQAiAGqVBVf8sKd8b8MJbIcDV0WYYajK7
vEyqwjGM5pqS8gULBTMAcOCNckU+59RCZ2WgJdiQFbbfwAJOu1leT/Su3aC6E6N0GAi3n7ZQWqFY
SyEFTg2h+Ol41YBYzmhaOXVOVd/KNLV2M3ijD7Am0ysWeuFUhASBkiJzCNz+3HupeiW3weQvalpR
elDreHZjVbumYHxxlCXpLdMAlyLx2RaHvJ5kuoY3oUtu5VW+aN6EQjhcybddsgjqF0SiJIqhtp6f
8Khj1fD2GSXVRsMBiQ69UI0prrmTZorV+uNVumQVRIXLPYaggnLC6SqJIs3nuwi/JbTtY0/3afrc
DbZOPEXXsLi6slCXRltKtvRsIBVNkfF0NERUYl0p2dz1VAW7HHr6qkkCYyuOY3mDRFZ35ekuLBke
md7di5IjY54tWWLIJVIi0PyGviypmYYijB+Ev/xrUcSFVWOIJSlGHpjJPJvGsVSlsI3YxyPi+5mb
ASBwjaQwI5sm4/Xjp9eMSSTvgBFaxJ1nJuKPEm2HA8TjdAuxBFo3WdVPVJloQe/T00CluqCGn/eO
nNjACGCy4CDP09x0WM3GcERAJO7RRU+EwFVl6lkNTGxPRf4FIRxpuHISXJpTiRh0SUBznTDOfGNI
w+IyE+jEjWrFTqYUTL8EBRFAFeWAjyf0ykjmWZygl8DCgCDldtm1Ub/NUEHR3VGx5Ikeqbl+Leu4
GMNZeG0ZOCtziU1k0sOnuyBra+TsaCBttwikrOdJE+7gMFtupTWVJyAhtUNCxX/++BkvDoosOJ2N
kOtiKU8HrTNrkCJTgeo8MImIFCRfskn/Eup5vRL1SlkNTaheGfPC9YxrIFG1LGKlcJ1Ox2zMuWhi
pc5tbkqSHYT5zkIu+HlCZ+snfXqzVy0Ta1cTxHorD2N2xdm8j6WXyhMMQyJqiFfnm19UC2NUUjRB
OmOU7tErmWxExoLvgl91+9kUfK/xq2YvlM2Vk++912FgrqOL9POSUDh77LxVraglP2n7MuihqJUC
1HFi+f7jBX3vS7l10nIJGCBnHxrkp5PbG3kXRXJIwgbd1tdg/l+UnceO3Mi2Rb8oAJqgm5LMzLIq
o1IZTQKy9N4Gv/4uNh4eVCVBBQ260YOWIukijtlnr3ROY3ydmvqYe7L7rEvH+v73FX+/oXueu7f2
mX5Cz/nmvWW6WaRGTwRRjVmFHaBnTg/4C+DU19NSQZEVJJFMjF0FudjZFP/76nsUz4aHlTZ1ojfX
K0AFmJIw1GjbtIw90UK2XOCbYju5lJlJ30htS9yuRlucUSw2f/x9/d83CXx6eJE5Jak1cFS+Xt+l
G0GYzCZhrYV9zj9filYuJwtbqOM/r0R0sY8i7wuy4uuVyB2sYCs5JWsFhjRe8RWyCUuH0Tm4s6PT
d27s718p86OkEcSFO87N2neOX1KXIRdFjniK48Qqu+8cIDHmCEVsFooKHE6Hp6TS3Uu7eO0p17Z8
/PvF7i/N681wh8jQGd7HgdEWvHmNx8l1i2lgdeRj+aXZuuBd89r6509yX4V4FCtng1j0zSp8IT4q
7WWHjIvgItfyw+yv/+axvXcpWIQpfL56pKWUIN/cSAR/AsUYN3LZ2ltE6UrT6Dbm93Raf/jyMWtA
YQd3D0dk480DC4gbq6We6jAxQMQGHaOOgVkluAx464Xvj+KfQ1I0atjf0SOjeUVO9ua6Egtz2v0R
Qa2zASj65QeHuhf81lXe/v1t+NO7SD92bypRsPxNYFLlmUG+hQeQh2X2uZF3MqKYUMWWXspzxvON
i46e/p3T5+0LMyjtO5/CH3Y4wjjyFer5qJfefuPYecyoPgi+1ZoIK+yoKN5Kv/SoY65e/2BZwplD
R2bdg8wS3b9z8ft9fPMp4KPLl0jDA5Lkf7Mpv3yIjdhafhOG4ubWGC88jMwNa8xc8mhKk3JAhlgU
90i4sFD5+13/w9bGwmgYeMg02d62gMYsG7pkJgnQZjdEgl+I9fOWPpveVLwTu7753LmqnX+KmI8v
0aDo9uYbgU/Uqs3WWRz0mMCVdWodiQvcw98v6G1R7/+WoXZIFdHH/mP/hH65lUx9V0Zm21mc06MY
g3KKt8GwDqDYUfcacrz3/WLEH235hCW1PnZ0O+/UNL73Or95n377GW++HNkay0jZOouzvq/C1fGY
ux679eQ6mxPnCpM/d0Cj6yCNe+cO/Ok+A4cDWGDu5Im3Si13sz3tVHMWT0GQHUa7hAa/Ds2/vTj/
Xd+vq7y5zX2TwR3F4TH2k2S6cDpX4+Y0zccGz7R3Ps39r/rl4/hvqWAvCvsUpMlF9nf4lyeqTVzQ
xJrsjV8gX8cSu8LHWuVlf9PbmB8BevEX/d6if7iLHgfeviMheEMI/HpRW8uud5ogiReVJtfjKsa4
DvD0//vb+odL29MBijP0ETnx37wlLWbsSuJ6H48jBlxfKbum9Wm0K886w5UIC/ZWD957n8hvl8aX
zquHLAHB+85reH1pmMF7UqhaRg4WEmdGD7ID+0T1r5e2F7E5Cmlg4orDDvN6lanMmB9pLKx3Mp3M
kbbL5ibv1uBg4rR9sq0teWcPfbOVIa/gkgglqHNxTbRMXy+YbrK0lGgtzNvkjOX55gPXyPPI9JZ/
zE/3pRwK2dSxSeFIid+8HHjOpX1hBSaY8zk9qK7Gz4/DKS6YZ3nnNv7hqhzIpzgZ8QHw8r8JX4K8
MVSBf0gEID41b3tRTtONSZkUR2ikMsP4TmPrzTH836VxAqJUQUnnUEF5fRfzwu3MFRpipAejuUxV
3Z6E2qrIEl5yP8401tUy4cBXrfbVYjvLOw/xtw+CO4tEkVQV3SCZ1JvLtUQQEHim2N5Q5jgBs7FC
6fZUgw1hcyg3xjup1O/fApxzGr+cfnsL6G31Bqv+QuXYBIP6KORZUdYzrvfp+M5D/P2qXq+yHxa/
7GAFLh0Qk20V0Ub3osR3m6hcTU77NLibZ/vf4E3cOToslER3MTSTBb+NFTg1BcvMd5M481qjzo+t
7HWWYq8Jd20KR9CYts1n6LzLCf3T3aQzSeJCvO3yQ15f54L1W9e4/LXaWtVH36R3Zk2W/LeOFZfH
bsmmzMZJUui5xutVykaXqesbMtJcz0tgNHVM76B9p+71+7VQODBc6l6E9rwib1aBN4HH7hrkcVUD
NdOpcHYzX336+wHwx1X2ygyNSErYb+OvobGXtPVFHvsbGWzhOukpw7Au/Psqv28iHC7IliwGI5EC
/Ge68cv7R4EcC/IOnoCda9y4m9Q/Zriinq34k79z295Esjyc3dpmf/kMRInUDF4/nL7ZZ1uzDHtv
prS+bVg6P+D23h273FnjAWf7i4TS5TvX96e7iP4AdixFUZSdb967fuMGJx13MVFaXyHSwvwok+9p
uP90FyGR0x/fEwRGZV5fGo3STs4TLRNMP/unTZnOeeM74rxcavXPF0Sjn8Bnn2UIdluu10sZW5fp
dvKLuF225hQM5c/edt/r9f9+1zAm4ljZHW3w63k7A6xc3TBJpLIYE/LtTLibF0+dat7ZYX9/IV6v
st/VX969wTaLUTKwGrfS05+mZtvisa3Xq4WC0rWRtuV1vYn+vZbX78+Kb5aSFUc0XoDBfwSlX1Zt
PKOqTdgJzAptajphYT5Yxy3vi+oMasw4nv/9A/vTRf7/ctzRN5uFs+qs6ARJh2sU6X3TW05Yyda6
NNMcL7VsUfaZTEf15e+r/ukBclSStEIhpAfxZtV1G1qBRzWpjuuusTtZxVUxvot5/+Mq1Ktp3KM0
t95OOTs5tDBfOVnswYo52m1TIA8z3yvZ/ukOsgiPCm2gx8W8fk02R7MLJk4eg+OoY5t/HTC43e5q
JyvjvN+LQ6PD8/z7HfzDqpTZgl3+QaBK9/71qukopZi9he3XI9IYR5MmkSca/wz5wnicEXFfzd4w
VIe/L/uHt5OtGJULq+4Jxn7Lf3k7R+GAhutm9iuCy6NT59u5yqbagQFgWe9Nqf8efPCHiKYYUN/r
p/LNWxJgPetBM8njYRyTJpoRFtjR3u53o8wNhvSskA3ojb9f4Z9uLFVwqm57dYE84/UVNsrDuRt/
6LhajVwhMG2nbIu8bVjMPixWLFyj0U/n5ZRMHWrevy/+h9vrorlHQbQXVBiReL04WK5lGCbmu2ta
n5hFS/WAG7V9ttnN/O3vS/3h46BNxR5jsR7SwTcvEHm2TIW1j5IznghWSZixGNbi+PdV/nhBSHQ5
ulG0Ei2+viADG1/ke2MVo3deDoKd7ShalEA9qKF/vXc8MQ5Ren3UaSigvDnkVjJGGop5EzNU3t2V
lNpjY+iXU6pN9+nvV/XbO8InR4xKuwQ9+a68fH1V+DPoyWzzjpkSQHXn2aanaogb1RuADpJuwRlb
Lm1XfCZGw5r374vTMd23lFd1BTJFYn5C8134QXPj9fq0qQumPYvuoB12bVAlm11a5e1cbkNSwDGR
A9ASN6u2Mgi13w+Q7Qy/woY0MunUqQ6ihWFW5setsnX6JSvgpsvzBeSTeMRY2GvHJ/C4eZ3DAp4H
8b2ucqH8SGSGAomSFRhJ5wcDnoSyo1TXc2fE+PWPeDePQd7bDzOcBQGBJ02X/f9Pt85+6by0Gn+a
I87ET5u1ufaHvvL66ntXyHGKrEln5iEXTQaDIjfHvLqY2jy7AEbq4nnu5bN+XvH1pR9OBmsU3lEK
raZIw6NbgpCGms+RXO5ODCADSmgA3BB5yeDPYHwPBsapPhX8QTsPGyat8MrP/NlKDkPNQy7jNlBV
cJkyXlZGTl6I5aOhC4caVzPmSsEnbPwiyvUY9J9Waff5Td+AvwZuE6jBibmWxnnBUHmydzf8gGb6
WZvhAG8d6F3YFTUKjFg646xPB7GcxgplVeiW/AAvZhAly7yoCjq4CVq3CoROig3+PeUis/5eQlqx
stOIMeBTN5C4z3HZN634gDy2UR/GLNjQNk/mkJEizQM/1UVI8mxOicEAMo779faxdfGCjoMEW4rD
OhjdGE2eg/H3sNvOVDGUmyl4cpT2hs/t1JfpFLHt19PHocmpscJ7plyVkkSrwDxLbWtc791sxZ73
JUi2qaM9mRtC5hhm4wf+5OKimHzKHH/uxBHXALjV5+UEnPvOS6cWYBsTMr68WxavKZdwLJNFU+Yg
udVNmGlsSJ56T0qDjK9ug/Fx0/aiIH/Pzibu/MFOym+SU9xKokoIPxnibelzy6fBbzjTRzCIhvPD
2jaJZXptDV1qRGkyeznADX/uzSHSU9f0Y5wEYMNZnqGI4IGKZoVEfcKgfzvpxKnrl9GqzKIIc97b
hZOtnLzlMw3S2eIkn2Sx3XaTj+rxJAZ4eKC/87p3kijLUyttL3PlDgwmCA0V8dmXehsYTZfr1gP4
ykWnX9oUJ/6LxWrl9knW/ZR8tPFfrx9w41zL2AmUWCK2n80LfWNUdTw3QDquofwoxu0pt2+PpUAf
wnju5E7YnCydd9WkTdc/Estl1rHxU0ryMJYmzPUBOTVmIs46XU5OEtYdOKKXWlZ8m8fK0Gw9oVcY
GyKQOhd1b4BksKoWHoPCdnM51SSPXhkZqa+EH8Kap9p/OQnmQYPInKtp++6kgj4V4IcBnQ8JmjYa
eUQEVPtNOJhig4SVG1u9vKChJEzCCp7ruLIsoHhMzeU9wuNQN35SfHE6+CyglxJjM+7dtMW6gLkc
rYI83CAdIaBgT3WmbxWZIMQKYSUB1ve1LuYBx3uTFGf8UDSGUwLYGsu0nU79ytzvEM1kIZ4bt7ar
nKvazt1qwp0oS+v0fMwpCaGCNgMG62CsAEO0pIBvsCNa/NaC01axY31SpaOn6R4+SVcEbBuBt5if
etUQtRCVY9eS711H4V0zDLiulz6yoMECp7jJJVwCDovDMGgkkXjqgti7rfJOd2cdth0ZSW014rcf
gppegu848dLVOI65dn+O7CLepQn3yfjsZdbQPFQe0/fo+pAjIS1kHLX5btlsw6E1EyFEy5rN86Xh
4mH3oEnGp0djbPryVJaJa12CNq0HeJ+O8dUbKyyMskm3573ayhNsTxOLhqVLzNBNluTaVVZ6EzBb
cLTKoLihc9ZyXldeMDgPfuZUxYHaVr9SwG7TJr1x23lhBLi1OymeLXvQ7TeuKbOfRzcf0OdOQgQn
fhZNBTMtJh2hNCjtE4Jqo7wcdK2c2F2I1qMiZyT92Z4sX0CMrKquvQJ6EJT3VpGV3ZWZN4667WS2
6iu2uPZ5k9RkH5M66NQ3b8v86o7t2/fuxs7YgmfUPh08j0ZkXpya7axPBMfwuea1RhZ66ESlfjTM
a/a3CFOz6rgm2Rp85ZVteOeUiaDlrnetuv4eKAmfsRc99+EAN6e3f2RyJj4MBRkTbzXviLHeFUx9
1E9VmRf5x1pv3XaRilwOMIFWVRaPKvFHoz6Ty+AO3tFw+mQFKEOCp9ZoAx/X/5x9vRg/IDZ29QL2
yJSTiIYR9PdXq1/XyWY8vl7dLWYGY4awh9dRArEzCNIMjtECxwXdaZ/a3TpErq67+oc3VYYBlNDv
hn24PrHG4Esnc6N99DJZZZxDDS96GqL92gA7FY22HbQn5lSNNXunv/YnH8YQA+aBGXTXmXDwR0AK
M8nQb1a2cMQFw/QCesPtQ6ak4FxbuVmYUYHSAxWlCaMUplSTIRxCoCT9xzWhNfqoFlF9T+o29ymN
lnMROVNrPpqCukxk8y7akdclfQU1cPPvkXBNdRxURrreufWyniV8X+oKvHZaR+w+3bNv0toNB3vG
fBzZzn2pm/y7mzkjfvbNat+1y+LeMVaajP+dBBAWGdtlyHBwL+qlS6ePBAc+Z38KQPbUbRhZnPBp
UePB8JSEqtQEvXNGMw7hCoLe6hEKJw9LbyCleg2zg0JsaoRpi51BhNQOrwGnK8v8mLuOuiKd0hVs
oHL7kgmO7PN2tDoJUH1YEFmPY3XowerC7NKmPEqjTk5kO5hMtMy3GcjWVJfGbQUbJJqRhcc9DZLp
tHCivdioLbEjh7IzRCAieSgZwBcMvNGtjpHul6k4H7LZ0+DH/LEEMKoCSE3ZCtQn00T7F7jQwWGD
i+GBnOjHFcOYxTdjQ3AMhea+VITnFIQWcHxKRr3ZuCK2V2s1kdEl6T3bnfU02E09h5YOhk8y95JP
TrKqnynz53dmj1sGd0QIYGlZg9jH8HpohkyYwzAO/IH4FD+c1r1qVbUWd02z1cPJkkPenq8NUzjH
yR6t9VPBvHoXy86Dp5E7w0Ii1vBqukNQyYPSvtFEOX/mZn8OlN11Ac1kVMoCVWbhMBbLjfAD5aGu
OERyr5ph50zWl2BxqsvExuYiRrsMxIu5m9E+ZWLrmE3fsvxzw6PJomwpxdHOQKvya+sM/prT1gj7
KqCB5DfVMZcl/0nJl7A7AU6XhnZuJo99kefqTCZqsUKP4ASRRe4HTRSYZXtTlFDajp6VY10TDJM7
Hu1mMGjaA0sJwmYbQOOmM9rdEAZMKvn0K8M5bFPV3i/eUDkfK6DoZrS4IodytXrtAJisW9drx8M+
PW4TG2VTnSyeGTc8z/ZDtxnWWZPkFcU/u1wVf0hIAkpvMjdIAQHPcPRGNrNhy2QJbmIWNxbiqear
2RQa+DF7ZthBcE3iNOn4a+3CC4rDTMBbnrte5iRowWvvMijRcp38kj2caD2oix/FZq/LDxdfnOeq
bDlP8jTL7Bh+QdAfxy0xuBYTeAzRksR0e0HQcQFdxXm0HHjDF7WithOl9pzcb15Swx9EW3+5zop4
cl4W4rp5A2Adg+lJ1ghnHphkAHuzW90BLhpkkF5lZQO7djTsZGQz3BHXtZrZGJfNlJ96y9CfRVMA
FhS4dpn31jRifOAgYqiei76bqY4VwzjVH/gs4Y+jeOfkc1VmiNuUUPZhm4RsY6OxssvGdKYgavD2
3sKhaIokToAZ2Wc8Kmc+gjoGqp4TP9zPDJTkB7VmowoTkvH0LFtE5x4LxDgFWD4/9Y5qVJSeN6Eq
WK7Naj7LReySJ+Y18yP1yOEQAP5sIbylCmzODEh0cRKAaIIQun1KcxtIkO8VkAcTIMvMHJceOIqF
IcjqrGei9ZYSHMBimlWzed55o8kMmCBN4ftyMzGfMEZc87Na+n17SaxColbwWCBZOsGOtcgnZ4iH
VTLszohK+kRbvfphwUn/nrbN8h1vl/TLkhTlVe2gvjvC7Wxvt3wqHuAhlWts8EI9T3ZtDCe4vPUD
3B6IEXllbvbRW92SoMBQgYgdAgq4cOZqFud2WQ0PKiPeBns19BUM77G273um6PSBGaM2TlXuchYI
Tq0IoS7uVKqUfkYwWJOTzqXt3to6x+JiY1wpOKLCN8BUeb23fsrrwC/OR1kQDo+z4YGdnjmHwiGr
7fHQYkuXha4Q6UueMLYeMuJnVA/5pBdwRFWn7BNbcXPt0RlniNfeAHd7U+BCJ89xAkAuEfw0emv9
aYwi+DlIh2R2zlWno8mYHDqy/sB5hoSuzEJpVtZBOWTkKFt2S8jVrLovywL2DUmqDXd8CDb7Gz0m
0p4xAMCxjaL/5Cuv+VrVWtgXNvPnINtcP4uocfUdjh6UnY/MphRtlDsKdUmadubj3KiZz6XZks/g
rJYP7ibVl2DU4m6yrekuEMGyc0F7ew4VZUxmoCsaXIcsz7vjIqshA560+gpAeKavl65cjWMpl/Wr
h+koBCahx2+5jQsCfjG17cZqtbwTiKbZoEyTbF8GQ84Mw7d+vZ7NxWB/XRZGqpja0c2Xls1jO3iT
n19buWX8pFi1fJjF3PIqdYP7ZQav+ZA6eGAwtFgOFxOMQJvPdmJ/1+iz57MSma2OuyWrfq6dIb7W
w5pb7G9af8yaEXMXoLglOOesk/Roq7n+YZZDr6NFB0Vx0EKWFAfWcroU8N97EgTd/UxcqT5ru03u
Jo7wW7dMx5d0hEQWzty1b1439pdr1ZnE+jXPPMTJZTWjshDEgSC39sFcOVA4NKQuoWCn6fQh6Mm8
wxyKNFmVTvc0wXeyW9Oq1vrYGhDnEDlhV3ScBz2DeesyxzvRJjVf3JE6RcjQvbiRvcPnbjFYuTNE
SdvjlcH1PpTe6lFTQbbg09kSOjgs9sqQRrGuzcVGg1keF4tcHnjUuPdYJahUoEpTBfSrGt2ogQ0E
0nTweMnULOWN6vz0kdpn+bBYE6UfEr8JCGQbdEao8Fhww8r113vwWs4PaKTl9TJkQ3KxpgLuc+AT
xBz7tQLhXUx7c8VQZnJudkBhj+saBA+c6Q20OCerL3NmuMfzvindz81si+s1F5tzNP00fQLiuE0X
XtIH92mg9Mp0Y8EUwWCvjop02nUH3wRHftaZsoYVL1v53d9h8ZCjVXkpt357lMvUjlHvDG4dKUsD
VNM8mVNFc3U5znO6PdNF1esVu4VTHQMKeYdK+uMSdU47E862Ccmd4uK5OzrQzxMtnQensJOPRc8o
b5iNFJTCRBADxFahjZ9llleXDPTtWzgFK/fYz1nrRczJjLfeqGfseXFv4AZsC+g+JA43eLjZwCXb
za3D2Rdud6A5WDmRKKVx7swLlxkw5oDlY7V4Xsj3LL/RTVSfjFYOTxLB/OdadvoyKSfQcGNaBk/+
MjffKf6Vt/3UVl9zZ7PPGy4T+othk/6utKXww0DV78TmEqhzux5Kn3UnzRsl1LgclGHP8OKl6riz
7BlJVFjOcF9iFEKybyHBYPf0utuZLHUJserNTdRAwvk868G59ty8/4ISSj7ZngD5Mshy/FoMmQci
uqTkGQ1QNLF5c/LSCvtp8L+oZCFIntIgudqcbu1DzU28VlNhQFdL1umqnRKCFMOcoOcpr2wY3OqE
C5yoyV6Ek2YvfuZKfrfVMvSBSqSBeJjDR9Nzv5ICMThK8r9lTXdSlViulb+zP1zavmPYpTBeoRQ2
/nQgatJ1JIcN0LdQ6taa3GUGv0zZNaqSPWqjy9qc1S7WgyEge6+JEpuR/AsfWPgXC+jkg7sFkr1b
bPVdU4/+k5PYpj4PiqR4aJlW/DYior7GIKLRx8zNgjVs8Ll4NlZqp6HFCcx4f9aZ9+VccwSoFIdM
tljXu1trw3ua7JZUDp0wJON55uhYGs1cj9sXa3kxGrkN5JkkmdjXbqYYtph4zvzdUZacQZGQ+rLt
woGo5ara/sOZyrKD19sZ7lchljI5pNBvzxgKAL5eJkVxU9vkE9SB6F+fyk7lV/2GFcJJCYj0QAy9
H0kl6wsU6kQx5UyIYY7++kAx2etihMZqiVZf+OmO9UUiX1IQw6ySyfjrjO7Wt6UcA/c4jo11dKAg
zxGsyS2LrL4fXoxuCW5d1IKo6WtMR8LCqco+CrB5vKSZ2TghDdPsY1IVYxvB4rZKlP4zsZeP/ZQd
jnZSfZzAIi9RtbT2Fo3SXK+kn+iAo3DM7n2MfT3YsWPmHW1/Mo88Y8Cp+cAwc2UN4gXlFAPtjLVb
A+QtZ7gqmX9bzgraUg+egL91AXGHwzElrE5D9iJxFqTGOp+MpPW8uHd85tCdhE1GUiy7UGa53Qxj
2QWHbU2LS13r3iEBc7QNzFcPN9nicqrVXkI3s5z6Gt49zaHDVjjps6Pa7UsXrEYX8wyLq2kdLTMO
FnCIYVmo6mkURfs1qEqJdJMI5Rt9BX2de8uYxuTM9Ydx1aK8NTBbGJP7oKXuG6+NDZEoVFPWv5i2
rgg7sklOH6SyEjf2a7/TX4tNGENYFyNfgfBHnoJBqE5mONhwfGHmegwxZ33wzXUymqJdP2zLy6Im
86NPp/JMz0bKh7PN03NTLcG3ClBqevSBdT5ijy6fgFvnEBZtUb0YGaduaJBxf9pEHmCr5AbN0exd
oLuBC277IIYp8A/rpNrsrKe8PYRWLc3tKikDYpadg/rRlQPlRXO1mP23qVmXcdYW/hqm9tSsB9/P
G4iJ1Os/FivWCBikb7UI4VmuL6PMCUMtz6y9Q1XyY+Jm7lh69TtviA3IqNcEzx25rC51B42QaPfA
/H1VUVNruy9Cz66ffCu3vaSgja6783Ph+wcLQx6CjaXTSwQ7tKYy5U2jEQm9bg2HStu3UUNr+6el
PQMNMM8hs86cYGk/d2rC0FR5U2dH1JhJa7RnT1R6hAuScJCWKLHktAEa4SHAdtT3bVpF9bY5t1O+
FFezIRamNMaFVCjZXJf8au2xik/7sV2OlkWMEaZpYu8A5aqnFs743n3eT5bB/z43H0w7J27T+WZU
x42qr4zcOnPvqhLxQLjqCZA55DvvA+Z2theOrTt9Z+R9nUKKIUYbA0Cs27jqRUrBqg2S21ljfQNO
vCqA7SIDXmJnxUA1cqrA73l1LHldKjXcB5LsPRp1U5v79l1+yVY5sU1jxsQfz4imQ6HM+cHaZHDT
Vuu4nhDk57dDnZhW7OACcTcGuDPibw0jFtrtYtGhMtOJSMAYLFMcp4CS0WOV5jBMtzyZzahp6my7
LmRBquZwDFahP07Oemg3gUmmKDdw71nvm2d9245z2KLbeEh5q8ZwFaWfUquQTcJmnPFBZUxHJOHa
DAWJqOskpymx/S3Gg7ilcanyMQl9TLgVfHe1fpF1ORqnlCz1nJqqfdN4i/szBYU3sW8lo44GXiAv
dMpyM47FlhRb3CtrflgcUYnQNDM94H4hS4++S+ZVUVu1SLo17lerj/bC3hDw3iC5LT4sOKQ5Ub0E
S0e0v/jX9IX6Two9noHCgFJImPXLRtXPHGkEZEu3IZVTg3lrmRlnU2nK8qtIs42iJBD0B4UkoD1U
ngh0JMgPboM1J3JifqhPQ8MYQBG7uizOlW0xuTuudGJCPM8ZDPWIXIEL0tareJJbQwKwSgfIX97K
j0FvklebjFXe0+UxKWF05kQgNE1FOBY+bSjtje3tlBHyxlhvF+dVkRJjzImYu3he0vmrpbRREu8t
LdDeqjTPrVGJh36T9h3y4q0KnVEFVFiNuu8PFQ2+661xKICliTN++q/JEAZz0P6wwK3fiFqNj0I1
kJSDvst/OHbBcdpCi/66aNHf2LpOf3QNJh0kB7a6aXXtsgWpxnqcS4k/70z16cyzGuubmtjyuFTe
MVqh2xRPa91/9qB/i3DbZjy1JninDB1j1oJZGrBXzjl5Q9NsuCdV3drIThz9jExBfK7pTHCQBek6
hOVkivwaO1L6ScnYzR9b7af65NkbcIPW8gCYG7iyEK27PwR2kEZEMup/sKwlp9Lbr8MnAYKW8tM4
Gddlvu80a5qqu5rjc4yW0ZwvaY4wX4tW2hNw1QfTvV6dDXppravybjU18S5L1jfWCpc77GbOO9+b
2ax6lIX3nV/n3eWgPGulwVTNTpx4JWVKTKx962zqJGZYDh4qTjyatf7JHdo3K0LNImoppz5ChKZY
WuCAt4SOpOyRYD7inHEImtS1K9T2lPKq5q7YvQSOwIL1FdueXZN+EN6Hri+an0pUUkb1mnakwrPd
3OdrMCwRLfJsOAayxtbFWjPzricEMSIXddbtQPjfsx34Kc2nOcVQcM99e4LsZMXoXVXtDDteU/MT
c+bpc8nM3w/fyXOw0OYkq4iXRD/PUy4eEjPvM7q/fQ9FW1GtnXF8KcJpndtbF5PTbz0nzw2VZvMW
I+DGuu1Qo6gd7lkA2Nibwmtem/2TovJnnHJbT7eVYQ7VpXLHDUwln5d7ZNyQ/l8udk/qlbb4oRoG
Ynnbz4IM+dAgsgg9b/q1LqjNhh37Gd9fD7A65JRMby3mXadDP879IVEDXf1VFjb3V1sEFX1puHcF
LdOOW50QKzSW1Xw1CnrRh3pgK450vvLG+o3h/RxtQ99LPc3DZeu7HDnaWAYz8mZn/UId3JPRgOL5
5OJrm55nEgX+fszheNm2jU3414CfJyxPLBVR1t2e83U2X3RR+mY4W4W4ZKy9+eF6C4VnfLixbc3p
+j5NpTfDqAdsfsZ98LrzahD8zVU/d4S00iudqCt85yd9D4duB8KBvT9cMVVVy4E0C3944xu1E8ri
NZvaHBW0D60r3VfGp1JIev0CLGEWLRmNferIiv67l1L/jXGLa+6LxdZfV8w0XrggOCwkG2V98HQe
uJHs5mE8LdjCX1DwMZaw4RX6SLRUl3FiKwEl3t+EfdLmaL8YMEAfUcSmnydqsy+YdZrpidZ09djl
mfOj35p0DQl6DGr+9Oa+tk0nr9fA75b+4MyB+Q2VeruFlsoZ8wduIYtzoyiXpxp8nXNhpbXq4xEB
CC8yTsw/+R7XjuphR584m0tNiIfOBkfz/5F2Zr2RIs0a/kVIJDu3QJX3td1u2zfIvQz7kuzw689D
35wuXHLJ58wnzUjfaDoLyIyMiHeJTInrXdskxlWLnwRw01Qaf0K9oBMgKicM4ma0xr2dLP0Czmiq
ChVDpbTRDUS5gmcGGVD8if0676u+13O/4NtdlqJSwZKRXP7J6rF7qMuFpFYJ29D0Z9rV+s4szSn1
azXX1aslzBvGkS/SfFW0CUSojByNkaUUsI92pojad01FmS+SJtaemPWC9l8VMbmBXeHSUnWC7ky0
5gFeFIb1XV7qdU5wH8tvSgM8xi2dYjC8iNp+UFtriPaj0hVvdk125CclzWqPKfEm95mW10+dnMzf
OBnTnymzvrK9pkN1Y7wYeBWKG32eteU6a5gJ4elZSLdpiEz7Dl5wnQUO9/ASxJ0jCUqK2SOgG/B/
2EeMaMnPwlza6ZVG+KDzHMtO7Ay3SZ7SLJpp95ijkuyqCh0G7TyNtnLdWYuvzT1MZZEt2bOuUjms
k+ijiP+8WQKr1BbGwicTGEfPTfOnxYrXCEB8xKU1FmGGWMm1Lq3MUSYa+uP0LeZVPtfLgox4St2k
8pWM2OcP0B0wLi4rWe9pCUX3bbw6cOSjJZ4VNe5/IGbh+JV9COdkLuqpDWLDaQ0/ggEGchg62kWb
cv7e4QkQIA27BOjSdIJtRprF4Sy1pvZEQosB+xL4UTgjthSxiSU7pv8UQj/LO3Qn3AZ2uDMmigjP
wBN1Xw6dkl6b8xhanjOpU+JFA95Dfl7SUD13Zsv8U5sy/lESUmJegt1fVIKUKHCgPRmPS5b317Oh
Vsk12Zl1PdaqXZ6ZQzkkvmkW8GjIHOjWCDGIJigGTaEBs0Rsntg0q9dh7nkQqSfRQ0HR9WOiJkBF
pFRYGCxOHX7PnKie0UsuNswfro50B9TbXNU1acq+oKee+Tmja3sEsnpzK/qx+qXkiplcTZplnqOv
7n9ZQ27uVC3u5S2tezCvDtnjTFCS1n/uUCS/Z7DVPznd12ejtqBOhDWePb6eRWRvnSQ1D5KhNu46
6B6QwsBgcUoa5gnIYTCYaqzhMY6t5ti822lFEOxjuuXcJJ3d+GmWtHyK0Wbrd05dGl4Zt8azC9vo
Pc7F9KxK2+m9Qiun9xKraRGk8aA8kE8sz10q+fG2U3w3jL55zqZKdT1itUiRWcE7gSxmNCQtc1Qn
qMetcqF2W9rOS7B4odWAPTxtrtpuHE/0k/Fuis74rqt2/2AoFKhe6wztL02NSvIRiqA6CIE1Lwoe
kJQu7PWrhJTU8vNkaCs4K7hfY+epY3I71JAsOPpFfcZdGP+0jdHsMKmeFx0nJ4m1hgETJglCXqDw
IQPbnNWQfeAnmp7AXsYVDPy8hqPlrTEZhQwf2PAaBkddlw7tThC5rH7GQir/nU1DUwUp2fJdmZN5
7uYhqoG1gHeLwE0HY9pPzMt+kZNVSH+2M4MnCys13S0hFwzYuDO91ZmavVMQoNROCmV50sSs9p6j
yPHJiOb0UZsHxn5oYgSF4/qoah++Bsh07nTV3dCF8rYwNP17U1LpP9B20g1fQrZ6m+G2vkbVXHxr
rYwUGyJ4Cg0sCfXn2JwrNPZzot8qwNzxeVVG8j0eqpV0SA2SeSNGbd1Zr5aZ4g29y32hzH0KnASY
+GRZkFrSmAkp3ijL7s+AuOPNogSNyDd0zqdOkhDRgRTL7MXOZEC3crPe8rW4NR8SG6Y1+wDthtf3
mniY9HF6KBg5VtOuNNJ3iHMUHnM3/J6gLxde3K47t22NpDpf6qx8qQCB2cRuPiW+QjNA9cALYtej
0UT7abGy+CaG4G/7jaExsCMa+Y/2Mjb6mDEQMQ3xXFXm/NwoQshCbTR1D1EbQqtIVza/ZxhjPEM7
65UX6vH8Tjdpb/O2U+WubrroHioolrihKI0LTXT0fZuVlsQhM01sH7OqdwKbRtozjcT6VY1GzdzZ
ak4vdmgScQs1srR8RsnRrKJGs0CiU2HPPrEVwgbpVvkwo6xLAkXqfOS4Az4O2PZi9COIeS9KrNdT
oMezej4qQO7E7Wh6d2ozfDLJXHhPltL/FPoCso/MPWGwizBninNljJ9FmJjhJUar410p8YHZs/0J
ZjDwuB8rE/I2qOsgI7J1vaHHVNQW18NcNdeKQTzx7C7qsqDLDbl4ijWHd4g6hsdBc7qfg9EZzbnA
CeSqzIHfydaqECjSMN/p3Y2EPLuJzisd3Tz916Q6U0cJm2cylPqKR22hM9haHPsMcoKTY41QWpRw
wqFJLaz/aiPOrZ3SDOX7GhKozMA5cOcme7iww6nArBCM9FU6o0DqEOtRya2kOLRk6Evc5g26Aigx
TChf7Jw5fQvNN/gH8VINgRtWUU0aZCSXi1nSta5DyPA0LWB87KUyZ7eZW3FhFrIYNbZPo19mJjgT
TjZqlVM3Wdmj2k3pr7Fa7LcY3je8y1hXf7SLpBAyc7x0jCmGYRNpKiLGqFdDUnFr0H+wC9Nr+P6/
prDNpa+XNRmenZCT24uj4fNY5up5qtVwmKYFYJMgncp4lzqk6d6gUH16KRAdBCN31C4g4sTODv86
6K5WqejvJQQ4IpTO1ZuWg3oet5IjQbPfvW+1Wr+v6TqXQTjq46vUuCnZfMb4UyslmAjEJ+tqaOF7
eaVbJc/jDERGH2o0bxByj+xwOJTxrofM1+D4VBtU8HYGcmE1Qr3kwzXwM7JJecrcKYK8tpIOK5Ph
SWeDHBKCbFi+NibbedTb6rZUk0k/T/Na3ZfK1BlnBFSZ+XZXdbEBU4I2IJN+6CHkw2VWgnmKFT2E
R+d4NhLZ4XxyzQKMoUis1m8UjQYvE1dQU+B+D6Q96BnniY8QNnCXOtMC7Bicm2xMGFbW6rTEbxCt
0TEop8yyGffTQMOlFUGHgrsi7nZDbef6nokytLHTXm9eqlQb/yC5ii18tkCZg7Sb5TcGYSn5NXze
5ColWhS+Pa6VFLgyPwKKTBJ5NvnWC+6iyhWySKBrexnTdyM2xj/geqzaZG3mBvSqcueuMQqawMwt
XKgBcLUFaS0ds/mBzq42r2KzSr5DNOg6kqyh7qHJJAo8kQnZUeY3Nayr84g2WnuNPri9GeCT975D
i2s5Z+5hncR34KuT9gSrYvlJsjVAe59sI2yfuyhDb7JrMNayLxTg+3e8u8eXKdKnHu+AxqkCl0oY
XkWv4PlITU1DO7IX5dXF6AwzLsdyb+M+c2MYYLFDQl1V31qge8hUaqL+VKBElMGSZGa4gxDiQoei
HC0Co4UXBLq9HgCjn7Eg1EpnkL7TKK1FVm3DLgPdc5+6SjoPS6+PKgDlwmMiuZZnsGvHm2VoF1pu
C5EhAAzpHyO40T2YkMgkfUwne04qoKmgr6oGLx+YfySWWTHTH25NQk4jMgp9BzKIgCbWdR1cFCXO
gBUUtg2YLeaMWb3Y4bmkn5xgPURS61eqBkwI7FZae0R7NY5LGKQ5e7r1GXeTrgHHGbDFcYJrGDTh
l82gAVTpSvSNhHEcdjG+qJdYxAi6KmqpKBTELdt3nFScDGRazKGXzYR3sEOaPBd4fVNAQzKx4XMt
qXg3My1DoFxijomH6pBNQaEPxu94KYmBSsJ4GU/RC/qybgrv1+sJ1o9NLvPvkBH1GoMGdXoeoriI
LxSSbfCMpNYf7EjDN2sSNTuys8pOgBQKcTOS0LzLdHC+YQLsQjhi7FG4y90Fyeiia91t4yTaW1xp
NiYT6aReLGZU1XeNWzUPI4PVVfgaDkT1ak3ni1DPGt9Qe5hgZOEK0u7San+UcU5tm2L2SZCHuBkG
dMONB8IBuBHyMmi4epkryqp26e8JU8vg62kGr7FOlW4/yr/3gNG5g1epVXdDaAQbhjsUviC4yM9n
/FKnAJIDkCDUHvk6I41rAwnJTV4ycUX9L5pKRz9TFfp6Pq0BwVWiWukcEFwUZydGnZITi5HudxFp
7UgSnUXPOOcOD3PcDNwwtRW9xzJZ/hMhaMk+a9zsp8sl3ewsDhbog0wdibFMasMFnUkzfXY8ADdS
Hs4NYgWSPcrt7Bd9+fK9qu1k9ASG788gt/Rlxrabb6pqdN9xdIHBA0psSjr/SwpNWVec33laLD8T
6imeSmB04vWFPRh+mqRmt0J45uCriZ2/JTi2MvJHLPgHGHTnQDqTVbrRDi4E0bJaCggnqsrHj4Dq
Lttx1jpPtTXo9FltKDHMojRqdk7tQrXmbmFGkhMZCyT6SspbJoupc2CrlnptRiUjBBIx5tUZOWP2
Q1ZEZZI46Ea9VhP6ITkWv6CYpvdaaXdwCxOtUHawwMP7jvgU+6T2gtIsqfpvGvzw7zV4zZNpgR0Y
3I7XRZXrj2muG+WDTMceAx03GeZzzRmmb23ctpibLo2OuU+dd+HZXOnpY1/rLd2mcUabMqsLHUZy
F6xQF83JnB2VkWLtEqOiRJxaaTWB1nFqdlGXTMRHd2zKi9KYtB5f5pGJS/RTTeKDqXf86xjVzq86
WWrFx0GtwqIhFXP606kgS5whTBvCm4G6BhIXc8ofJ7hyfwzKAT61UEcGM0X010MjhkI2w3qB0tCp
+c+xmcKnkOz+N1ZPa2t1nkaDQEAOuENxo78i+4DdUaACepXJxEXedMI9k/mYgawiBCrOJzidj9Qn
NeOKU62FMm+iARrFIoXf5sgdvUzT8hxWCY2RIAxRw5BH2vY9/WiyTRMlwFXaQLkLEqZHOgAGPdcT
hBr9WZtl8nNyYPP6eW6T5SIxbKQvVSe8L1MDblE1ZiS5QK1xtq/0wvqmFBrknR6p3n2riG7xpRP2
o8fUHBhMta1WT1piN29QzRZlP9lzcxYj1F0CJ5LhJVvKyHdZgwCOBo5ePgincx4Zl1i9Oro0lf0A
keBPL5Lp5xADN9FkSY3bdlGyx3YeeU8j++G9BlyfqDdHedGgsxp2Alf3zud3qU/G4tbnk5KGEGJo
nv5usyR6nesofSu6Wf9eUPT+7uVUJMCx7DlP0wtl9iJ42TSTTAw6mMPraj/yHHRGZEVID7cYlpZU
16nP4NpLzadGiipuQ3A4UmbI+V6v44m2i5rOvu1SU5kI4Lkw6QKm6UtTZ8mTG2buPQAivZcxDBdl
bXVNledYCrqWKTEoAmbi3TupBAWIBt/S6ypkDx6qqvCnFdO02LeuTI1ghhXhwvjq5ktjsQosNtT1
3klVmSc7Y4hp0OZwO3BqKBz7bq1ATUJNv1y0VRs1ftgPdPnwatKu22ExvkcZsc3DzDJh0hDFyt5p
apIcjJqb/0ZkeNfMeO60YGhUkPPEQV/gYU80Db7ZySj3hmVWXlAf8uWnGftzJ1nEkz7Z+MJIGJga
34/EjWk5lYYEJyvdhy4LF9OjbI9JJUIhOCaqpnwfE335HiZDL6CGrx1nJiH070ba6tJfRjoy/sK0
iZBitZyB3uge3Rd8VQUiLQW2N+u2uEEr1tw6bgT12BYF+X5k2N0SgBiNE/EfoF5rZ0DfZcrGcA9l
1IjOc9G6D0oZY97humD3V/owgmsAjLdB2M1zi9iCDOBCSw1X8dqOucldiZ1KEHUA8DtK2DJFg5hW
1YM2CwgCsMda5DQh2wmYZOh3cornOmjUSRi+s6CJ9ie1798HfVTG3dg3It27sZtx0mLXIv+CirpA
pIuiNBA0B5PfU0SLZtcvihj8okIVT7o2Z5AvXKkll3iNucXNOCTOvZlkuQz0YcnRaFWw7e4Q/wBv
9ygWeBlSL36LrBTtfo6XcArmieYVZlqky4HgLTbBQmgn40jBq3ixea0I+kNa+JhImwxDMuZCgfI5
kJrMHOE/eTkxPD1BAfJYdTNGNhLL/xtsQroX2LMGcGTVWjfSBIH29WWuIRk7dYrvohEKOLjEM0p2
LX3sRGqRNNNThZM3QtAOcpREv6uwnr9XuUjvDPjp6kodpItMX9amPK3q/5xwoCSkw0vXkD4ieVhq
At10dq6+kQeOnU/hUpKYDo1zJ2pdirPQcJa3SBnVGxwOBvUKJZn+ezSFvrZpcoiazA2KLmgRxwtI
qVreITPQBWx+vY8B3Blm4EMH4kTZU6o+xAw4yPzKUPlgg6qaT33bADDL3gLozdTWvZiVqBvPRr73
t4V7fTo36HFcpE0MEq4PdJOEQ7sTagR3ZwUP5ZacgUskV9tq8JaW1saZk8gG+oUbV9FT0bvAThDs
NZhTZeY8WEUFLZZLKLqTOZxib+At/4CrPtyt5R+kHDVHGaYoVXuPSDL8ldX0kv1Bn6g7jMnJIYww
PuXVjWcOc1THsw1TK6eJUaSY6O5wvjN+5bTdcIHV6vgpNsqOelh15St2SlZOu63Mf0VCNvAhwozm
kuvSkIedXtZPooILQKSFiWGY+Bt7ScsA8oBTPL+5s7UMZPc6rJCRpq0JH4dkEsa0kT8aCaoGHzzK
+mk6jf3AzdTq+yqMQLzZus1O7aKGxL+p9dpfo/O811JaPrt06mhom84CRTJ2iruVjToH8SSnG/KZ
srXOI7DteRdjTSDPRCWVm3bgLj3Pqkq/cOiUaJ6DmTyFfTXV4q5FFvi7CdXlzkqcvPNGKBb9uVEt
TnLl1EkpaM9HnX29dFZeP1MhKM+KS1sUEKhWYedbKfluN9biNS8XOmqCvD795UbpoHgUYjAUQ4Fk
6qyWcMZ/2AwidQFc3NIkMOg0yWDZRrTgof8k83e4pQPzNFyES3u9RsnjVf3M1NnPBc5bIyeGA2Dt
iWcDaiyN17BRN+f4+7gS2g9wsKG9Mfg19PpM9md2Nk73ipJj5qqEEZ+r64M868XZ58tv/e/W5S3M
HBnUjk2ttTVWQrTadJBWCg/hFYVRDpG5P1fhCOq41tZ3IBSut5hGdNVMOaTgzxcXW1n+39U1VQVz
ZCIDjeRDaTfk4lA2BQ8fVQaRDrgwSCNX88lRniUpKEcb3LlB+bXLu9EMytSZz8qSylsbI2jYM6U+
3A331O/SNpLzze8yNl4MzCezTADF0stCrv9dI0IOdcEowl1G3ZPUPJHXYREoQPUTaj6Uq7ushAND
nkUbXlrdy+dvauss8PcHMaAQ+wJco/jH4YuSE1G5NyiOyyKi8YpyLoLWkdOXzNrKqoLPV9taUayr
4UzIhsC9lImUm8evR6Nkljs8EMjAzk8jsXXIcYilbC+ZzOlnSHJxws7g2DbEBVFYJh6wmJhvNgL0
yLbKWlB4xIDavQXJhIRXwMTt1OkC7px7VpeItSvdOjHe4ePChgXP2Fp3ICRFd3P8ZktBJlLXyABL
dVxNTOebGfTsCnaEDnNbdoF0pHx0zTz6olkER+5g5fWT/2Mu4lQoH+HdADPi8YfUixZ0Un8vjEYb
LuhGAal//lE/njXWw4HGxLR4/bobG4d2NiuRGJw1JiCplxHMVi7burr4fJWPW4dVGALoaKQdCA7W
k/XPU7F0oruSk6OPors0V+KbU4hLIPnxmw3b+sS++XguDCxQ9HWCJ3AgZlaHyzEVNXQLhZ3adNxg
HU1in97jD6Q14vzzBzv2+gjUhorbGNa+20A5Mg7BANQkJDQ9CTwXJpxKtYZgeWJfHHuDFIsMOAdV
YqzmxhUFxVjTTAmXUCg1eUF6hOQLlXLiwyNF/NzQQT4xxP3oioxwVxHaY7Fnb86AoKiXRU9wqWNl
/BXO9NbcLl2bl02c3eM76ZwwHzu6oAEBZPWyRnW/On78s0lGG/5sFvOIHcg91PW4XS5xsugR+Y/m
LRyL/v7rH291h8ObxTBMkL7DBRO466QtLLhIW0Kt7lwoTpM88eWObUZXdeEOkIrZxofbrGrMaHbW
LycG92EscVTwpyiylV2fk8icOM9bW5Y1fjAjhs3Irc1im31SuX1O3ovuuBFR8Z4A7cEOzSCuLPW1
05brWGOlG54/f5FHwiWhA88zAS0FxdfmeFuWMolJVhxvt5a7skZq1s50XvUi3cs8dPAkSMzr1Vnu
5+cLH3laFuYyYvYfJsjbGzmEoz51zKaiyT+oLyiDMoCHLEzu2DziJykOvMwR1WF44tgfW5ehWzr+
vBqrb98y/jFRWq7HXosgQ/tIXwGFI5Gn7k50a34vWgRLsej5Pz5/4iOHBGfb/11586oHLcH/TxLa
2rB3XjV05inpkBjOmb7W7yPk4CcWPBLhyEA1Zs3ogjt4O2imHd0OSmEOjAcbNjBxDd33iv5Vdz62
rc2fb+AeRtTGe/bwKDbI3W3UpayS1dOl7Hrbh6xnwsQ3+hNh5si3w2ZQZ7+s4zJ5pMOlZK5qy2gW
7Bl0f4HSQCubzAbRbQKQ9FBDUX7JhHtqtsSRKOCuzu9MBzKZwCw2D4hYGkPngSOSsDUCtYGKhKwl
PItUFAqfb5EjX8yF7+EyQ4OhNnijHj5giuCcDhIPGOL/E7gdHKZRmqcs3z6uss5TYIKBsw56IU0/
XEUdHGZ0SKa8KJgH3GVjBpcvTocTidiRVVZ7PP5H7FxtpA9X6dGqFKXpAkrb8ENrUZowdeKveio7
+GqSKDC2kJtAxzzrcJVJjYeJcoJxlBBGirsGL50qqBqli0/EjY+7wMRX1VR1rLCZarB9nGLMUOcg
x4dK3UFK9pNlkvkLnHFbTijL5lE7dR8ceYFcBAJ3fJU7DnL54aOBZRlRaTKTYhnxXE0KrfGhR56w
Hf4YlFajS6I/biVkke7mK2nkLeNU0kjVVDO7HLqUWRRRDr6a1vgfr3ruen796ibHZxgfegjxeBt+
qFCZNc9Uj5w8WddrSrHYqff1PE3B56sceTDbwcjTULlMLW1bB4w400ZNJin9XQlYmcf2dUHPIgjJ
8FDFRqeG/Rz5WqxnrSMkNeaIbDdiZWnhkK2DdxToZx78DbFvSWC+HNIZUMIfzkViqZZlbSLgxJ0x
VgXVTSxtemZ03CLUERrGSWefv76PoRaPNlzsDeaUuAjl18f9J6OLR610R+ZGe6FeLmcmjKW3XAGt
u1Y0Ctb7EEWr8CoZ09X8fOEj7xHDIXp9pk7IhRF0uLDbWgj4UVR4fa6G986EmqtNs/mElfHHtIfu
moF2j9k6juAhD1cJrRj7rNUiVGcyHzR0LGeQBI3fSM7lda3kdANS2wX7arvixJs9sjHJJjFANBm9
Qim+ebNDoiZSMm/FqywjekHfZL4svWu0+7zCk8SzMrhT+6+/U4IXPolcKhrB//BpmZ6JuRc2ht4Q
d8ptahpYmNf1eP/5KkciJCQHPAU1RF0uJ+Fwlaqe8AtwIJq5uVOeoZ0Mu9UPwAZTzPPCPHESjn1B
C7c13CZd1cGK7nC1XmewFlxYql9nSs5Sy4C/lycK5vqhnd6UTTTfmLQGz3RS+KfPH/TYFrWxg2Rm
iSMYnLJ+4X/Ohp3QFY8sE4UB5Kl7ga/UrsKl0f98lWP7hEFWZObccTpZ8uEq+ErVuqbwqQors70W
gsSbPmFVCsdXAs9Z7YkL7uhTUb5hp4uDvm1unmrBsqVChsiJN6o6CVDS1xa0Moy4Tpzwow9GL2FN
cvj7th7G/QrqKS4QuMSE6BSYLwwU01bulJ9nham2jwvqolMdwCOLrqNWqK54mQKLm8O3uWhQoesF
Lc/M3DfQL2RiM1z7Cu+cqCiCzz/dh1kofDHGoFgaaaMq+H6bzTkVbhxZQBCeyyEodsnQqTfjhGeY
m3TleegAEYlEtuC6YN5wc4GhvGi2Af4KXPFObKQjH3aN4A521haWGVuH33iEl8nEpwpmTRPtGI4L
gS/SThUbx5/5n2XWn/HPqUitLh/UkIk24bJMltf0q50W4x8N0y90t7szi1i5UEdwNCfHFLfOcRtS
htlh0k6qnpg9dexrGwyLUKl+sN81N1lhhX1caBs8MpoxzEzhqv7RG5lBCFOjy6EV04ktfewV0/BW
CX3MSvlQVBrWwpAIvBc929QlTmtohuy5GE881ZEAS9bEn4/drb4aqB6+YXjBRj71VAeY5snXENfm
QEotemeY9qn78egDUWmRG3IH41V+uBQGzNACBLdww2DwIGzgAwLOxCdu4aOrICMhDKCP4IMdroKS
Kaw1RqEy+jdKnD3GREYfUF+hef78QB57c1Ru7H2a7YxE2eyHhgTbQcbKQkqn7hW46IFdDfZDjUb4
2/9lKWYxuBjr2lj0HD5T0U5t5yp8pHrq6jsn7GKQTAcSL1yiMf3+f1iMThG1j0pxsp3IgIFNTO5L
OjgAbux7Bh3tsCbCf6TLi/3nSx37VuQtXEeYLjs47xw+Fwwmw2oLuhfszOIB8wrn1nKGU3M6jx1c
TJA5sVxCqr4dxVvmgzUnC/uubGFNej1M0QuC4/gc05Xa1z36ns8f69jOoMEHQZG5kWzF9bH/iVp6
h0y8sIDLcNAq/XRBENekDP5illV84mN9fDYqLFJNuiU2/Qtz+waZuJq3MKpX/TSUnlA+VE5ziQed
da42yXDiwY6s5jCHil7s35Ey7na1XleYIA6Mbo6KdRkVrvKUumgw6Gwt95jyhSeyv4/7A4dqwRwg
bnVC7rZxn6gWdH2lQsYOlv5aryKIQtfGx88/19FVgAU4xqurs7O5WBVlsKYFPyb4bHiuGkPU3ELg
POVjfuTdrZkJ4Ap9e9K8zRmmc44eyoFVXw7zcC9EuFIj0PleGsVo/dBkmP/35cdaJySqwBC6iTv2
ZkHdypskiknQ8RQjdS6030lpf3HutMHpXWMtYwuAckiBNjFdU7CXKJeBmqfS8c1tcYuho2yUPpQL
JGkq3+zLmQdx3aRixVOLhE+s7/mfwyWHGs3N4MLmy2V/bS9peKP2oz5+ObojqFAZN8ESRPdtPu4U
8HogemR4YXTVrsiKP8tKKWus9NRsrQ/bjzEklKU2iJHQmEayuUfw9m2UXkV6KOScvBaVUu+yLj7V
kz+2CocW8J5riaxi/ff/vLacrH8V2MIRanIYKUmjx9dGYhYnbt81Avxrw445OJCwqtGl09nkW9AG
timUcptlmmzUpZeVDh474zxm+s3Q13AC09aFk4cAnxiDhab8OgTHdcLIMCBwgiIbZBOjsCmHDrA2
7xCCOYGrj39KKMbnXzxb6yJQEoDAyTFQ8xy+zZTG+mTFLIK1U3iF/gWOjBKFJwZ2roHn4GXSTV0H
kdCvI2eCfHG4SpOUbdO11luP9riulAcrOS9Ue18JzWNqD2kUYjIGT5zY+R+6NOuqCJpoGdPMYGLo
4aowE3EBnqy3qb90Y+e6GHZaFfq5lQbL8vL5a9wuRV+aSpc6e2V1MANqk6sl+FUsrjujNram6BYX
ldDvx2K4UrBu3zlFCDWNOzv4fNH12/z7Vv8u6jrkvBrngZvs8PkAniMMgFk0RuQ0QthQ1nYovkk+
SvJTJIntsdsutjl20SxsB5s6ZKHMz7qOS4Ssy6Dnuy8/0tqoRutG85PMdxNCmqpi1pq5chvjEAo9
csEHR0Csi6cuPHHAjzzQwVKbt2daYWgvkqXQPI4IJYrwDNOWryaGvDa4B8wap5Jfu9SbVlrfixh2
P66PdJfNs5HOOajWYu8/f20fn4UrC6UFSMzaYTI324+CBBeAieIRC9DQwynrVc3E6/9vjc2nQTmx
pKaFyDJM6pp6vI13UClP3SEf9zQtCCxfmXcLXmFpm3g05UqnRQsWbVU7WL/FhE9EjvB39auwT01j
+otNHR6gdTEuqjW5IDZttsCI94IxDyBkwOW405CZKojA7fa6UQp5C5W32ndW359jKqv5U5JqF7jv
5l+MwIRDruW1HFcdfOzUzY8oJM7tRWy/uAkqA4l9oz9Z2amc7cMGWReBXgE6qIEqbAffF9jJYE8c
vWazLNydLnXzsiyN2T3Rvf3bx//njUK24a+1cQuRg1mezmYjYiwzADIpEG97mIxQ/cQ1Nmv9rdlH
JodY6ZBBTSaqRcROY8ZgEZTEfXRhYmzi89tO7abNY6/cH44d4hyKMjJWd5NiNaVTjnU9jd4C//i6
mTJskFq9O9F5OLoKaT2DZ4E33G1TXg/tJCvJ5j2rQN/e8q6DPlfE1+LV32cBb1rxhhVC2UaSpWIK
hFbGRMWY4SINou9rXV1O4ZKb8/d3FUplOCPwOpi4s9mNiVNquPLhPoECIvdaI8uvJhwS9gnSuRNJ
wd/c4nCzUIHxMHwjpr3p1iY2GgZu+vbMe4vT5qlHO4Qbl362hNk5LsjnZtW89cn41guG8Bjht9Ls
XyaA7Zm0UnbZBVb3pxohaxqy+UFkfLYOX4zihkh6eKEi2ED06+C6r4rG1f8UWMpml2ULeHo/SgZC
7bNkKbRHbOaSX0uCwfUJZtKRjQRqxbfVALcZ27QJflLMWjyvpyfuLOUi4ytdkwT33z4P5Ec+8cEq
m0MRNovW41s6eLDaMB+2qiqA7lwHMk7z4POljj+Q69Jp5IIiAzx8oQ2q2bDM2bP9EsV7zZ2Ufa1h
X/X1VQjkTIS3VDCP7cA5l8ENOW5u7KMqTd8QXbe3yqBYj5+vsr6W7eawgRxW4I8basuIg8cR1UOB
aDtLRHpW452M1ZiagzlofV1f6kM6fP98xWPbka6BCpWLa4Fa4PDtIdguxVggWNRp+t1MwhzfmbCg
XCAgN+8L/OkwYbOsewvpjP/5yh+/G8R76jjOP3NGwTsOV1ZGABylSXECcQx5k2ZldR677SlM5ePz
gUzpoEQgVCql3Por/qnkYlUOlloXs4fY71G1zPfBcJ7Cxboc8ILB/bU7t43mayQZ4htrmiu2DrPD
Ab49XBP90kg5X86ebOwi+pVgODn4tdATy8esto4DrQf9OW9LfHJOfM6PGwgslVKSrUo5SbZ2uDRU
nNh1M5Z2LEjU+hSmu6qO5Y5BSYgluuZUR2P9SIcbdl3PAGKhuIOCtOkGzWIJjUjDWacdMVHQpiL9
kUdRuIdFniKZtOtzXI3d8893zsfgQtgCdaQFzywnXdvUXPGCpGpZnRqxRlL8TK2UIDNad1/j1PXl
4MJScKuQllL7QDo5fJ8YEo12oeC2U+jWkAVFng/youxW55DPn+nDaVgZLcKwDDbr2trY7BllQovt
mGg3zAkvEKXBI6vOmLf2+Sof3tzKd2eJFVQAhHY2YVnP0fE5jCjw0XHWgTCyP6ktuqCQ+XBipQ8b
8e9K1MMkRFBSTf3wxbkhPOYFxyxUbFjV7kjksJ3Ordj8jX7NwbmtTo395w/34RX+JfObPJkDS4ge
9uGS8TLHKrZK+JHOsr/A+6TwURWVwVdXoVMCyg6Qydb7gOXhTDqktkT17GatuZPxgCo0tJYTSe72
XJGswDCxsb5gugvGlZstjqZLMDcKZkkfhirDi3DgtMhbGJVHpHZd/VHR7BO534claelSpKzkb1iE
JAiHry8Xtj7pLQKRpG1EMOGBbvpu1Sn3AnemO9fpVs+7udt9/jq38VlQhKkkGX9PM+F5s++nvMSt
oGSY1P+wd147cmNZov2VRr+zht4MpvuBJlxGeiPzQqQcvTuH/uvvorrujBQqKG9jXm8VUIAqlcEI
Bnm4zzZrmffxvmPo+4Um21P8xlG0i+QQq8XPh7m48HvXaL005zBjSATo09gbvVv9z883qX8nw1eC
Bx/Q3xv3wC/B5+VRt1P+w8Nn0euilBlHJeO7yw5a+FQFq/819ltf9Zud7qdvfM63zub28x8OyFB8
XiqbmmvdYeUIQPYFddC+cQf8sgG7/FgXi76HSJHLk6NMwSfOqP+59k/fgseX318Zl+Xsy+/sMltO
RD/YXclh2vDjSx2iXPG/nO5ef3+UNy6My/innKdhVAsO0u8yfwimqNkb13r41hezXcY/PicvTtll
OdxUEMekVJ18rQbEPMa0rjdiOI2FM7wRqH6Pm353qIv7uJK1dKB8Sr+LAF0F5FICdECBG9rh6/6D
DJ9BAv0vrwjrYuk1MqGZ+fZVXXfRpyJ4+mrtX18ejTc+2l+sUD+uFZdFIdfJpVtvR3Gt90N8yID2
tptxsy7gY7xVB/2+C/3debxYMgxIH3q53bxL8GndqXtUWpHcpTfZMfbL/Ztf21sX4sVakbuKbgHd
2lYoOAa3+AlCZ4f7LHjOwiz8xoi5D0bI//bmgbfP8bvPebFmTEkFQ7/jwMajfpIvzU13Mj7Fd6TD
xOK3r8tTfcpujTvr6fc33mVi7Jfb+2IVKUzmTRnF/NcHrgIe1j5s1ACM3VtX5/aw/M0nvKzRk6os
TbEdSTmYwRQw++N/dq6d01t7jbduvctuiqSfM7vZDmTwLYJO4IoZD+i/gth3gjbC6x26gRu81YH9
1qVq6z8v+0wflIu2XapdRHt8AC/FfwEIfIt2+hnG8PH339z34ON35/NihZltmTIZz+H0PW1xPEyV
SLsBjhZiCgusiJYV/0r4J0Qz/vLu98f+y2cPJUaGAbaZO5q8fv6oMGKW0po4dh9Okf1S7tLdtFvC
YieP+uGt1N5fhg0/HO3yypGFW9XqtmxjSo40bkwj9HhOmIF3VQVIB+/lHQzuvdibZ++Ns/xXix21
A4N9K91yZFR//qA5sOt8Ea30BQR5VWNWFtyVuXwdahHm6xu7j8vHE8E4iUXajOj3oBqpXqx1dp/p
cVqaa6AYvbGDtwSZWRMZnrZlfeNu3N73jxcPh6Jzk9YBWq9d0t0XF0/p6vasj9i3Yubbrxqvrmm7
Ncp/81GxHcWka4rdAJloKnM/nz0TuTVOSfBJPbO9t4ArnZMYSxmoi17d5m1VPTNtqd39/uL8i7NI
s/DWsk3ITi58+/kP0VcDYkHIFt8j0so2gu3Kk97sq3uQ9+UbV8f3wv3FaWQPp1EP5GAaW6yfj4XR
R6yeoyyBU4+1F0DNkM/A5GAyCasxiqdSG3ugsZUD+5bUsVR8WIvVXZkv8YvV130DemAcx2NX2fo9
/SkdniKRta7fqriXfn9eLqNSyqtcwwwJegzEMyBycXUpAJYyRO5zgBKhAAxs6D7yiOoDWWzwAVM7
uqel1Vn8s3GOfn/oX78SgxNEc5nHtU0v6MXDDfKqMi3MVwSidz92tF4894CDbqFlvtXj+RdH0qko
2jYNA+x6LzMvidwUdZ6+gsLbSCAp80lhs+SQPqn/fP39p/r1HiI/qHs0t5Ei5Aq4WAQTR52rBgxV
4ACsiXoxI2Tqkjf2g788oPnavu/dNdfdWh1/eZpRKzHydRiDWEljf8YA6udVYvhlslSnbFibyCnj
MtLV3Lwmd1J+tapFe2O1uAxOvr8HumZsFg1yaebFpbOs45Q0HVeyC3vZjpImVh7NQqWjz+sh1hzB
DQNc+bfP7janTwcVlZ2tS/rnW2tevNTOC+TwKuTPoFNkdvCkqr/xyf7iO/RoTd4y8XS90an481GS
aaTQsuQjMBb8m/CKoAIjv37jKL+ePxJkfBCN/BVphMtqQ7EYhdPT1hFkU1tfl6bUwkyBETNB/gyr
YY53vz93v2zaOGV8IHerD9N5yRzCzx/LxLlT946D81YbRxRFClcLQSSI6zScJVpoqPHWOOc7hMjj
qwBq+DmRXuKGGq0F6y5vDfstJMavZ3rrz6BlYpvEJmzYfv7Dsqwvqizx2cKYX7PklDfKeozxugS/
/+S/LnJ8ZmgjnGia/tDI/HwUZoepmS2uDHDM1qGqQs4pAQMdVNdS6M6wJkizsxyPsSL/bPL6j8/z
fyZfm7t/Lfvyn//Fnz83YKK2RrSLP/7zOvssGtl86/9r+7X//ms//9I/b9uv9WMvvn7tr1/by7/5
0y/y+n8eP3ztX3/6Q1T3Wb/cD1/F8vBVDmX//SC80+1v/r/+8G9fv7/K09J+/cffPzdD3W+vlmRN
/fc/f3T88o+/b5MJ//Hjy//5s5vXil8L0tcvl3/766vs//F33fjD4x+XKQCGRKjN8nicvm4/0Yw/
WDKpxWuEILSccoC6EX36/Xe2HjZ+jVZULt5tEFs2w/Yj5w+GhZh45f95W+2MvOn/fVM/fTv/8239
jdrzXZNhOds+BK/0Qwy0zbFSGyBMoN+Uf6lNXFwrqz2YnWafBqXoYE+6WlxNR1xGXnt041QL3AIE
obqRtqviyfCa9D6LsWOtGFkgKsYwalPwrN6TpyWWebBt2dq7rDKW4mod6lm9auiUfMBisGLMSXLP
wy/cWexa11XpmYzjcdzupICO/0wvqtcD1M80oMHJmGPVTdoEsKuPTmIplsAesubKysUk5dGaCrUK
wLALJZxtdTyYWQJJNQCaS+Nka04on9ymvkuzVuyxDQ8Nlg91LzPDSPeTom8T34aNa7NeQrugDZck
kprczEKp1RsTDDTtOLwr9VzbSvEeS5RXHQoI/fZ7tv3pK0zVNYTTO8K1+o400U0ZectG+ITZZ6Eu
KuNn0PkLUUwVOwIwKONBmvLO4CXCgmDJeJiGahU3XUHj4Hsh7Ng2AoCGDzllWFcEvNF2LoAZDF15
VhunstIgTirjtmZGMn2A3j3opAlhcLdf5szKvxJeqDnwargjcziqtZk8Jikz3w9Utsz6Q5sIRHzL
moJ3xmD8hSIVhOywEM0npgeXb325bEjrcgD7EYm2tG9xeqoHGbd4D2wjrrKdhDJ6zS5kzW+pqOPj
UaSu33bUPJXDaqPOgO5Ta8szahRgvoy0t/cls3UgAKF2MfilJ0n71GVefBLK4oTq4tLrbI7Zfb1O
xYHYaPQtEHGQCHM5R1kMtu9xmSqpImp1YJbtsgxlMhzylq47ds9FPJMh2PCz30Q/NCbF3VqXoLGZ
4KsANSYp6eWrxvDIqwU2S1mDZV7vFqjgBli+0fdQLaMYUdlprH3o1GCRbuuksnCwWoimotlsdPeq
T6YUQbRpzMsxoSFURgiBbeVqyOyq3M+x7d7pMX0zp3XO8/Rkx20HVy/uhzGUcAXFLnYdgKvONn96
XNV0eu2n9Vta6dMOY3INnM0ZHr2lHO6cfBrCrHLxUamt3Z6XqkpvlKqSO0b3bcwFnqhuBiNZNqrM
qlzHKdDPHRrg5XER4NQiEIfiMGswWJmaWG5zQuBN1zkrN67shvsJ05gTzJJccFglZYKkXqkPetpY
nDPA32kkl0rZmzR8mtDDRflI8Rrwe9qn3bHtdPOezUv7mtSJ/SHmChMbtGTNgWZO0Omhh67UVeoE
/uPKPqo9WgZqRxiGBYJhukbrhHx+UShnWJb9Ozu20qd56cwbt+CMM1DSxbI/0hJAW/xzP2Bzm7+k
+pzHzPLFvZlS/PK7HrYgCD5uTyKxzywOpjFgTe86B/YokBEo6iGqtIHL1J/Uwiv1vSfq2dX2hoo8
yKHjfUrWj8ypy0m/opqg9o8e5g4t6LHr2WoAAzHXV2TW6GeqY+HJemi+tWKi3g1BGKVRmoeyolHj
rM51DimdeMkdUQLWXo8cFu8nj390Re7QaT2lT4BthDgaSO+dqIXaIUwzJnPXelPtlcHscPL9tVeh
/UMQcLGrTNKappcKbPSCDg9em0Yhrk1LdU9XKfO2YOXMpAvsUY8NX7LlSp8bZrSb1q91e0pfTS+R
9YsHhMH+sJZmUzxRwZnm3aANjbj2ij4T13aMFz3yilRAk22moR7uYDkP9NqITeHeF1MV1kKbHD8W
lv06QB1IWKs751B5mblHOan7TaNWH1O+XN+iz4FxstwIkXJvnQGl8ugu9RzAMK6Isaq82Nkzy8OC
FK3wdV7oerU6cXILG1hp3SXhMq52JDJDlMAY3UHZe3gXDs48yQ+GMelBJXRPAHDGJTZOTLNkw+i5
viprbc94XfkCKsy5TfoFb5YKkZTGV7pPjT7Be5k6JlXSUrkdAKoGE46QQ2zX9h7apXtU2wkkebfM
m9AVVkU/VSmxKAob1ZN4xfFBnD1WdeDY3bo8FcJK58ArLVoRcssI4+8NEro+63udVDeC4kX3dqYh
8n2mp9qzVVQPq9rjoE2q4dQO6jfbVLQnByQbADasEz5mNuOI1rF+KZfcrq7wO1n72HA+9eC6xccU
261xGvJx7L7EJaD46zZDnh4VucMXzs5BvpDBSHPQ/jxzP2TYihEO1zWDhKlvVWZ8PQtUmV/QnOSv
bBh15T3S+yI5i5oO710MPDoOuUH00IAPwuBlojtj4CXZ5AZgA+v72VnafSZouwWPZ9c3drHOamjW
Jlkg9rg1blcTzKivqYl7XWbMVOJ/YE3tqqXfA9ddgk70ILQTL1eCzquWux6f2gq7elA9ovAi945U
Vkq7iNbFNXZUjOh91PD3rd7Y7UujdT/CtlbDbjKxG6rcnfeV7JwzvhL7oRerYwVAXhPy0ZqeY/Zz
a+WgKpb1cZqVVQ0GUJC7mI13G6HcKB7nbZopGOK0f6UZgy//gPAllz421mL9LIF3pjdxkUzObqn6
zt3HoAKvDADc56qlVdLPkwxypaOk35YVNclerjVNP6yQA0HY9wDy/4fSf6dr8Hex9MPXrG7+9lxn
X5ofQ+rvv/WvmFr7g5kpBmlpPafdgwFlMiD/iqkV9w+bBIvqkf2i+V7/joX5M6q21T+2ujJbUB42
xhb2/ndUbXr8iO01XSP0VBHi/FtB9c8hNb0MvITucXSMyEzsX+TDKq3oVcx+mo95tVHVg43144fz
8WcY/1PY/ldHgHkDFm2Dt1ziLPAad2IoOEIHPnF1IDrm/8sjbCmmHzaqXstkDuoTDelHkPEZnP6t
CsXPW2FGgbazZNJawACSCyTzYpMK81nC87SoCzoIu8xDl4s3PsNFypxWMstUmeOjvMO3veWSf/4Q
eIjA/OVE8jwezfk6HVr1cZWV+y5LWIavVNG1PGTAlAZ64dbXtZnFkY7o4tqNZWEGabdq+dWMiNwJ
ZKIu63uhjWp16LBZwr61MnU+qwTdVaiVRfsWM/HndAlvfsMHklejLxVQAynqn988bPi5sztHI0rV
zmr/xfWKk9moUQPu/PdX08/pwn8diflKEuHmhmJRL75rxdQkmGvgxPrSPsWuyK9GZ72v0+qtfPtf
H4hMHr0V2wjHxYHWsrarDNUgbgs7rDIRGFPzkiHW+P3n+fXMkdWnb5isPl/7L/cfuo7GXegt9VW7
BN+sNgSl7oe5tg/KVLxxrO0q/Z/c93bu6MCh/2b7D7Mwl2NTmN57U81qwx/c+VhDScO+NCNf0eVV
+tbUw0VC6/vB+FDf00e07JIY+PmSKOxamu6cYvOrDBqYXlR2yM6VpzQ4g1+d8UEkJ7c6G3ANfn9C
NWYpf/2cLh+QkgKIKMpdF1fjZLYiaWth+J1uDU+ONuaA/YSH9Klxh+QW2e5sBM1SOl/0UilPSV+v
D8Y0NlEv584MTYGz4FCaS3abMzqMXcyG+BmkTUwWwcai8r4FBrwfrZZdva4r9VWuDe3z4ulcLdaQ
98iwMu1DvErvY+zaSLygiTJ5p0MGz0LNLpnTUKohqaPMsKclRNUslIARV+Oct2t/RF/E3+7safxU
thOOEswe07PdujPuKtIfEdpz98EaqkniS3EYg0zQrM2nSo1V4yppJ/VT37bZHQpyCajAiDv6M2xl
PamtI03w6172YAzJV4jnhgan3hosP5k9dv/JsqUKaAnSHidpZ/rV4La6fcIJ1D126ySa49xaYre0
ivyCdra/s+q0OVbYKw+Vk5QRRRtCrTRf0iaU7aiL/TjYxrVhTpKEcOW1apA67LhxvTaKiaXEcdQd
edbq1UrXHuXjsLZ52FODmm/btZNhG+tddV2JZXxlk9JcdYDMQ8a5lLt2KZs7Teggs0hGn901Rjk0
2hmWQ/iReQgMq0F31YzVjnyqOjwmcwlGMu86qUOqkc18LdFiTleJLUeA2FosZzvIZV8Me4nfzwIK
5zhLaOTN9IibLEkDmbnFB2/1TjnrHS3wJIFTVxj3Iz2UjxPGPWOv0cJZEsXj8sXDlvMUf1FsLT4r
wsPFiAgvObfMI0wnvkx9R2gIgAuU+WloqA34ANrmZBMH1E8Td02kdIU972p4LuZ58AoGKnU9dawz
m/xyv+IPeGn1lZSTNwxyA04PtGgttkjvikV1gk7mnbuzc7vN/T5jOzWQAYqkouRw0qlZHfU2TpuH
oV/UdjfHizdcVZzKW8bxuuMU4/U+1BDk2Uhw7Rj7iZezE/CCVQFcuOwAST/1ZlZGAzNBV0g3bSLk
dloOlkRkq/qZ3ri7ZGk8xqvKbNrJXnXKU4c2L99bHRsjdmUZlaFbVCwy/zzSQK6xk4175SDxAZkP
09qJb7JRvOaKflznCEabVMDsNSVmn8qznuyiFtm5N+qNVpItFUwJW+RUq/q87UNzkF5MbknX96az
dHPQ530JukUTjnJkc2uD+Gw08a4uPGHuMrbYoREb/W6bvHlMTVjr1mKO0ie32b/qpZnuTGWYDuDS
xN0MaO1DaprtN12bzEOuVvoORei66Zf0T26nTpGVbLLGecZKS79oCZAJTwub1myIxwOdnMqzjHNd
9+uJYUsi9SH90sAgenBidusQcT0NBKquH0y9dPeCfWXJ4Hi5vtKNp9MsQEZjh4LQOoFmX9mms/7u
Rhn3720jdV9Bg2sQPebB2Ct2399hO+YdYbJEQCs6ilBov5RXR6aGtq9lBhQ0UbwirM14LsNWnxMl
goqXTgg+rWHcF2spz+a6vGvqNn2tRFWftTpfP+eZHbv7qaq8JiKS7RasSfRw72dFRwAGMD97XjJB
5Qvnr9hbVQzLkdF4M4sg01ffJvYsYdGymXsYiYrtveq1pXWlkorVb1MHoXWkwYinScES/Xq2zExF
EqMkixpUdPt2ByUTq+rbeJTuY8Wcumt8CuXwAqN/iuuwU/HeQQPKWjNUa1y0tLLrCtvIVJ2DbNbn
J953HdJiOb2qyIzbD71TecFQmSwi+OlTe9eP+aJcGblTmwdIsK0KVDsf93WnTXscMlq3d9B0fsF1
xJbTyXVxqjrEfcGwKOjTS9IP/qhK5SFV6WffqV6dPa9xZT3Xw2xFS163Jw9lZQJrNkmAO/fLi0sd
Zz1rMlOvFTRkw1Mn1EIPYPDWd7hV0/3AKPmnadBw8QweV8iOTW5rREBcXOOZxDfdfnPSXkFXE84B
YYSrHbtYQ0JcNMvqgUXCxTA91iLP11MJG7Vh/QX3fuf0pqze98hquh0mnyG7h+JWRWo1qGzpqwaI
2pBqNQkyqzPvJiLJM6Iicnf5tJoHrUMVcQCEniJD05Mbzazth7oddDNY7XaBoq7FY8yOt1d47JHC
QLdkC77XGwd12EZMW2YXVxvglsM8dYv+silv2r2wp/nKESMmQolD8BpSooGoMh4FuTeleUT2jYWy
nvqsvEp4jo2hqzbeHV37uhfNOvLb0zJXKDGoKiBV1PpkqNhQC4lvPOZJrfpAm3mrirWWBeDAJn4Y
PW6Rw1jAbjzwaBAHa5ZNdUNeRe4zNbHeYZCijJrbuHx20HX7wzpp1TvEEuv7NRfC2SVmVu8kOsM8
ZLGlVaC0aagAgiJTZD2pBn5TDHf9mo2A/dp01gJzXBJtV8iZCmOzeMaD2a/kOqd52reSWw6DkcDJ
SRf8y7SqxlEVsRHZuR5HWK8yMg1ZWd87Vc6ktobwWxtoZrBhJjPgLHHWac0+XddsppDhGEehjpp2
Ljx76jdndFw/mI3pgAOgofNxURitjyp7KT1fqsJzbixjSR4Utif1DouK+bym6YON0cVAn2TI9AoU
Tm2/I+dS6deVUuaBI+vupmsRlZ6zRKo1TEvkMle9Oddx1NKco6O4NpgsWVWx8CylauRXeMCCGFn5
iabSMmiwaAVzAQrmozKXJTfb6E6mv8ipKKPayDD+asVsMitJfeyTonRaVHFibLTdrXowrXIozlU8
5dYhcw0Fc6rItYnAM/GoGilet4i7VLPwgMUx2kU8CqVmTvnL1Gv4Zj0S6fOB/FGFdG3GuRisfadi
n3PJOaMW4iXEuFrvuX9T6KCpu4mLVL1ggRWFdiChmVnHZB2K+kQCOQ/hjfdpZGwm6AdCly3TXjcF
nry1QmKMCmpHf/5KANUuT8CS5fioWgBHsyxHzdWJsJaoCKbEOHQoim5SaHH7ePLSXdIjoYw1O9kl
3PIVo8sqXqV1ng8zjepRiXtwDZvEds+FhlTkW6cgYtdH2QFmzay9xMdWHxYMGL3vxLIa78dq6ooo
RubuHQbL6W/w26gfqm5uC1aPoY2UdVyuOn3FP+uMaLS01Ugaymi2zJ+nNndSH76JzpQlTLlzo5UK
13uhoK808qR/n02W9SHnoUpAoHjJsWZMA4tpMdlX8zjZd+TOq7t5cRr3dSqQX7x4KsR2Xa5ezgPM
dj7ESSx2qdGuUdlME0GEon5QZuA4AZkViZaWUgHdXtK+0uFlkmdw8ybyvKkimZenrr5zY8UIUiwi
8xHlczXsGsh/NSolJf6EBp0gEHey8oHt07CSUWwX5RE1tovkcEWDTHp5yD8Bfp5mxvGcKr1mFxDX
X9ZRt9toIOM/hGqZieqxoQvvsHhaJYJBeCmR1lw5If40rQoB65PxNRr0TnKc02DWpfE0LBW7hKpV
l9OyKPFRoSmx8t3NiXrmKTGiS0Uc4jtm132raePw3dol+ZwXx6Uorsjm+fVSGyZpfRCU4UKd8UgT
SrFzMNofci+Pb2fcmU8ttRkCeUmyw8+8ketfnY2+ul1poCUrWngYNIki1zU01iRms1Gszv2k552B
eku6N26X1xF7DOtmUMn3N2Y1fGPcrXzmjnP3Tlu4V9Jr9Z3iSuWblnBjBSzHy3FSvXg6WURIuOPn
FjABa37y2TbbYd+tKNeeB6MwUNAisNcDOjpqbYtQVS6wDO/fouXW+NKCamEP5uWuX6B6iYSlyBxi
mxSh6IviLLHYuhFjjjXlka6hlJJphXmMkbvLCOsTtvm5TLHQarJS99WENxXa8wilSbEnRz+KvEvq
s1syLuJbUrTvM+HUZTCUcztF/To09bkA6nTVpLqxHFkb0yMbq7gMSmmoWQTddPnMIyFHT70y0s3q
qOqnpNv2XpmsAk3Wfbqzy9E5cDNMQUPRTB7aPEmnB3cGNOwLW8/vlrzsPnWOHK+37pR97CBzjKlr
zb7eFXFzHpRseq/SoiZ8p6YHXw/rwe5ZO+mhdaJpLfPu3Ohe6px6iqHVU1+7qILXfDbNKEuq5aWv
Y1fxiULGh5li3L2Cp+CjKzV1joCNrFdJqvZXo1War3Ol4wxLzEqtr9eJ+pSvZ71g8Y9V3eZZCenF
NwZluUK6uEwRGpv5hqaZ+pC6pgoQEZUNYtpmEsGGDnpsnKW/VxRRS7TgRfHJTMyup6M/xKPstbt1
0eLiGjn8+oEeMeGEeg9ekc0qOop1kfm7vNfQiBk8e5Hd5bH4WNKkM/v9OPAysdSx59hC4P+0u3Ds
9OXBLCdqOZ2qsUqrS1LLfb4ZlHppETdArA+XsuCPALJ3WTH2u2XOy4dWm5NIVTsn+o7p9Kdadffe
mCYfcyuxntqFMVOfUzgHXV9m942Q6ovQtPZTvarFrUVmKirp81U37WH8QYdBR6ZO65BNZfCe1obD
zm3StRGqwPGdZ7fZt7IpJ+Ly2Zv3npkuN/a4sEvvbTHvTY1HZAh1uL9dGlPfF5atyefGtJZTKtMs
xCimM7GSWdi7S9O0AyBPn22pK9fF2A25XyVqfU9Y2nwYRs1EY8yH96tVEgSZRpwgg8X3vvhjj0IP
tIytHzfG094eZ3kuaI08c21r4dSY+Y633t0beqM9TWb5GNf1A6oQtuxabRP0xSBn1XCcreU9C492
0tirUMauGRJkjVmJ8Aos9e+kGNp0z8uZN0VqFG1YCUf6bGyNz67qFNEkuuY4rYCdg7qVk0aJjw0J
PETvg9tVygExEykrZZYDHcUS1pBfGvE6R46ZttzYfYM9kwXiRcG8udPZWL63prYsw9qyezDUQ469
e16zxzQbjKdMbyH3lLHwfJioxb2SufMHRSTVg91pSWApyXxV4h0/TyLGYGCgIbhpXLs6jDSHPYi4
dyK1cxkUcsrmtpeZd7ALRLu+y67el0IMVWj3NjPyg1WFvaNjoOI2tMj3aJ017NJULZyoVRVvb/DE
2YqSvIEg6+r4ubNnd79quhLCJ9G+xcVCON7p+VWayfWQpHN+FLM3oI3zDPq518E7UIO2XzzM4fcp
WE80lRbF/ijLKkxJlaVgwiM3/ziUk71fRznXwWyPVR102VIcGj0mldGYuB/jQdoUz7Rpp00KzyQH
Kzj4H8yBVOHTcoBIqS5g8heoG35DLTpDwanN98yRpOyfO3E2h7EP3ZYZiDhdsr01sdhZ2tIaPmUI
fkl6VbXVD/ViX7CoLL62+WyMdvHCiRPhBnQhjeda84QMxl5YXxNZNBGhQP1xsGTQZ27+EEvNGK/b
dbDCLax+RonnPFYDejgCWmfAwup67btFKOa4U1ZXLe84HdxJKOsWx9fmpg36wS3571opt9pq23kw
bUlDAoXZVfemzmp1yNgfLOc60azXBogQKzQJ01AY7DPo7lAEHAZR6hEsKKqDntY5eZAKyOPMNvKk
6rvx8xjbQwT6487UcsrguN503qEyjecBsskjEhU9GLm97mRtuV/thZQVYfRkBL2eru8hsJrvY9SX
DzlHO1VebtVXaNswEjeuHFy/7gp21OmgG+j7KOJEWNizxxgWzE4YmRN5Wh1nu5YqE0bykosgEosc
DN91thlFepecszU6SolEXiT3tlhK028pPREXc+X5W+fG+Bivwm9fFISwTl7taUdWsUlS1doVEBUH
eVbLlup8pXzplwFhpmB7/jUebEWLMN/iTtamdIdHd72ahAPGsmdmOD1MFCJfaZMx96rTmGE3NNly
WHqNQ0/SWLjH1VHc6woetrnki/MKdYgKr5owyGW0S1Vorm7MJvOw9nW0pQUI3laLerN8atrh1YFa
eY2TnYfA6GXndaGIa6ZIK8QJ0sl9weV3WOK+7ANhEqnvHQG/YgVc55xUnMIsvE3XXJOsX4gfG7ZT
s56kxworKUMocKpvJtglkV5M83hIaPT70hJwMnPkuVU4tlwVqAzVIXTJWIVrrJk9iZRifOmJjj+V
jc1XIGz2kxDYjLQM6f3yiMFVNmrXNX1g3kGIHAJt2s7D6BOSdtcpcKJ819pqHJBtVQNd7duYOvBS
P3uVRsdPRiHgdk5Hj/70wWD16KCTJX7udaNzYxhls3PH3pEBrZAFw6KthTl+mLJsX0pnOOppKb19
zFbgtRhye5+2Y/GqYFZqQ2fStVNMAKHu2Fss0z7rvFvuzfsCYyXYOnDHFiau+OiJwbR2nmQrihmM
PcTOIVK6bguYQT4SNy/Maet632ZojYWUdEiUXhW/E+yIvEAfXNqRG763F5sUrUMdCfvng9EgHmUW
YjrYTkf4pE5KFYcidwmorDy2RDAKWnBI3tviOk4W9wuJzq+NXt3HaZFZvpxd/XaxskbbrelEzzXY
1vLR6M2BNgE9+2YQQ6CwljEhqatUpl/TqcCI4bJ41XnJC54X9HAnaGClVRsh5uyGPnjal2hhGOYX
M3ZqxgTdIr/SDHpb/GEoNeOor6067HF20snlTlJUkVnZzNwN5tAXEAUqke9yJV2KSGgVJcteVcb4
aS7BsIVOBp9sl1p6vPjUCONrN/HwWsqsLeS+qEvjrGSk7X2vShbvkFbk/W9KErY8YAcTvYd0l+yz
RtJ8DAqlys65WXdWCGtgcQ7GsuTKnhK1/TqtCVCylmiK/S5tG/+HtPNachtL1vULHUTAm1sAdEWW
t6obhEwJ3ns8/fmg2Xt3EcUhQzM9anV3SKMEFpbJlfmbTZFnU3zvS6X5VOip2Dkts/vQGi3PgWCl
GO+sPsaMqdIoufgAVQo9ugNpLxgutfyWlgBDhtR3Xfbf0wC4klMqZfm9o2g3/Wq4iCV3HbnwLmML
HLaZIQsNQu6yfC/5uY5ML9akTzgFg/v1VUWqt1aueE7TZNlKFQTMMTy9fmylWKOeTkb3MYVKsB4y
CSyPpWUptflBKQCe60F0QOy/Ww9KpVOZlsS1prXhtdo13rRJBL+6BzXSbvtci7hgVdZ023hieEeC
199kSo1rtSFhQDvW4Ny2vT54v7KxFStHiLRYcWjf+hCLskgbNmKe9upe0TLBDfTae8kAa7iIyVXm
wey439lmQ3X+oQWVNuceZveSThnJoz8FApkBRkkvVQtSdIWSYBKspk7omUA+1dTZHjJ6CSvqBGzN
OrpxSeK5k67WB7/x2JeNuMw5dk06Q/mAmWweeysRLuKjgJHrcwL4g44bB9bHbGJ/l6SR6WbsEs2m
Q0xhleg6jqOpWQfpPqd4+NiADumdJIdfcgi11voNdBS3ENFrpckNvLruwaNNY7jGIFZFnWIqzA6U
pJVshyxGai4HGLYDPKcKDE2Xb2I/Lr+l2qhde61Q7ESwZo+iIkYcrkmX2N6HVRTCfSrU1TqyfoWG
PVoazHkaoNjGDqSiCZkj4hS0aSTxo8YVtnRAvpsAkDIPoccY3dTXyAuKahW2YPfomzCf6TVbz9QI
b7sgefIkLc5dRUeq1u79uuAr5tOqaYaWy0cR7dNgbLa4FRrXqlGP7X7MqJAcRA882lq1RuBeBR6y
xQ491YxWAp/6Rm3KrFtlbRdNFA3jTrYreRL8vWiodA4BmjYHLCSp/PHFQwprXC6SWzEz4WWCKs7d
1o9wPc77gFU6jHSzUMSpii2grvShnM9cvzGZeTrG7EAVWd3vNAAl8IrAjUObmcoFrpIG8stskp/q
NMpuOwP/4SqmIMlQcaNbD1RK401k4CruZqXJla0PwVpe4a5qvEmxHO4FIKrwunKMYFDMUDC0zgLp
CsBTH7ppn5cyCjph+SOWyixcV9WU9K9FQS/DLq0+CDdVoXDWVqFBYaXqDC7yqZp/L0suw4EVDfF9
RtuON8NONbmTGs28x9+jya6gTyE2kmaG8DzVhXgr+v5U2qhOjHsNQLO4ysRJ5KIn6zJ5jqUP12kx
Ga+KOBfGfaHRZUBYiX5gLnlr0ihxbY2ABpEgltQfJJyMENJnRbWlB/aMF8BEnydRGliWaW1MGzk1
zQbArx/JTyWZGD7TiiTlVBynlngtpt00lHydnoFujrZuQr2yE70TXnJvKLeRwWFqp2Ey/uDDSdeh
ga/He1z0nS3j6y080ixFIV/o4mCiomcoj31jCnM10qtdXLkoEsxI8GjuSXW7JrX8eItML2Bv2E/T
U6SFHbbH/TA841IeusXoKwesWNJ7uuvRe9aU1Rb8f1rtjLQp4m1QZcoPadDkVZwwV8Fsj0a1UpM6
egTRXJoww+J8cilWWI+pSCJwnTRCnzw0uWdgDm0mUwO3Kqnz1WiUxl2dZ1mySirYJG6f+YlIWmLo
vxHKEJMdBrYN/ZuUTdJREIHeBS0pxA80QavxWdAzKXhAjTdGXs3yFUyfR5UqP8a9/XPXRWnoekOY
Pdf9YJEn1yY1dlrvAuK9IUX19dRZQnDfeA1cuxCu3Te0lNJdIVJgVINcyW248dNLWCvq7wG1r8fc
FyinBGUfl66s6MDkKYDghhqV4VA51GkK8YDq4eDfwk8Y5PsgGJnmXRMP4b4ZquomhWgVXkW0oKWr
UmkAdgjgU79JcV9OXCgt/T6U2Ycd8Lrpnekb9aNCAUC1daErwitw08U9prxDe+hlGfplnPvfdFIg
qNiDRy0yEkNQrlY9fi9jszCc1q9DnM8rDhdH5twe9sLkh60jqf5Qu/nQhneKnyjTLtG8Mn8tp6i/
SUJd5F7ux8lrhspSBlSwbp4aTa+eRt3AZFXVC+FRicP8yqRBGriTNeNsLaWNMdiYuEI4aRnLFJiK
Nj1Q6kvueXZBciFVNOrPeGyrfZdp1Z2EUfVKBkb/UpRjcJ0juuYquQQZeUq6K51aisiXpKWg2xoQ
eH8z6hppxqgkJlZBeGUbw0MUNXREDbGS76OslX+pIhh1NwiVbg2v0pS/hWR/VEUBxic2jUhjW7Ne
dpUWtQc6cMa7VLTmXjFV7UaXwBu7VlZ68aavxDDlHhgqa1nFa7uj3bCRQ6CXLMJRffbqhB22a9mQ
jKZsgy3uMwM9zLSWtnKrcsfq9THXV0EnyA4VgOk3R5bkNlNRma6nRfhEt1V1naS0yvMh1iK79wTs
H3RqgrmbCZHR25nWFO1DKZfyXR22ITSRbrjBz0V+k8CIHvRBQsSm4I8q6ep7ThbCY1yF2BG6idwX
67HOR2aJmuFc04t6t1I6ITKvTFocr9SM0OwbNHGysbFv9ogk+9eGVhgvYov+7VDJ7U3Rc6cP/Zju
Z0JvmuuK5FPZr4yBYmxrZeoby8hbdUVt3UVVS80q8XggX1fWOMaLt0rYRpR0ksZ0U7aT11YkrQcm
PK4qTzMpm3mBnP72fHK/A/hZL7/yTbmmkJOwH29JzxO4Mn0k7pLeSx8jqe7flQy3d5tiaU0+71uV
Al/FK+ot0L7sKqI5tR0s8lxbS4acGS0K6cMI7oHmZlRGH6LsTd9k4OJ0q6worLaUMMfnchLxFwno
BzIWalp4u15pVW/VW6HyobAMN54Itt9V0INvkPyOkwffNyk6AHCRHvqG4WLiSDiZx3KXrQOBJqgF
nUJ2/FAxn9PJy7WV3rVGuaqjEPBbl6atm0LFyXbV1MBgmIlGFGNIaCsnoWO4zRJ/Sp6Q8h/sTsAI
Qyavs7CuYYNDE7nR9kABW2mT4HV3p5kkOaMnKSbVWKn2udiIHnnL/OHWXk1SfRvC0vXfu6mUWSiV
Nne96DK4ftr5121YC5mrjFnTveg5aZaFcuuA2aqgDbtWnlQq0WbJ7LUE5JgmYZKwfPFpZ9S1jgYO
Dd4pabqVDuqZ/SK+8wYjDq9iv4kfAmwND1RWhj1A4OmZa6VQXpvDCMtoxDp2SzfUfyqEkHXVt9GN
L+kUrgHw+SBNyNOjtZEJXGO507MuJgasdQSyZxepzpLZk+jlrzxUvNjR86Z71yKNTQtp/pTTpLEG
N6bxhVdLlOUrk35F9tAS9UEdM8gGbGM3XGH025Y9+V4KRxqYspjRy+ggj1iewH3FbOLOmdrCmnP6
RF0jy6JCh5C1dJsGqhUBANDyBzpqFINL/izsUjTV242cM91Vo+vtbV924B6TslL8daWZaWwPFBZS
O/T0WAaR0eZ3SqTK10MmBMoezF0+7BQ9pMJlVmJ+JzRZTPOnY6nQ9w+5a5TVrV+pqM/VfbaJyG/2
khdM370q7h+rBoAlOopaf6isdoJ0k/qe5UDSLeV1AdHOtCUKojuq2fKLTub9KsjhSNVeU2hFQGn7
jtc6urosOy+/G+BSrVQt7kxStFG96uOwsl6TQawOmUYnAwD32OIIreLIAD9bKJAWbiO6YmIS30Zd
a3pr0gTJpLSE7T3NVFMHG99HwfgIriCp3kh7KghRaRlsZ1vd37UomsImtZQuuKuKTJS3Zmr6P8QO
Kzy7UnMzXc2dXc0udXOgZi9q0QMbQAyWScw5OcYi3bCa5GdDagcaiH2+YqzFb4D9CvY/jZNPdrnD
kOpzXPdcX3GfKjTaqAkbctpFHj0jeDkbK6eFowyNoFNe59SPqfAdolBWD7HIJuKkQOWelcJXXxCa
NKCmycEvU+ZRtpU6FMiHtLkZcU+UKEnxxEOwh1g6vFpTHEL0s/RKXLHXWkCzOAb9V8uszF8oNcjx
LkOZUmOBkFutSN0hs2lFLl2PVkU+I5n9+NZkavQjHDLle2l2syyAKCUfk1pPpqOUBa0+VffNX1jp
QBsMoclibjf2OPwKAKzZtISKplEQIaLQjH6+ksBn9LYFYWHaxpFp3VO7BA4i+2b42KWVWNzEntj3
LMBI4zqqQva/TdVgugqkbvgpcqJ+KHkZjE4Xy+w4uSXPMzwyhze5kNTHsRSkhMZ7GHrbOScz6CBS
WFpTyNZHG4c8KTqATstk20tNSXRD2WreKu6R+2gI4mqHwLNnuC1bNDKTHf1lt0/leY/2u1nMvPGp
9hdq6cd/ejvQISaPoncBWPC5bnrzW5CR2jtKErBDBByqzVXoNbm+o50+3Dex0Oab/9cMU4YoR8fm
HcZK7gqd2v0221pp7IDS80PcZuZG0tvoMA5+/12OmpLiqyh+O48X/YrzRX0edX2saMifxJnY+hk8
nvdSB/NtVGy5fhhDMAwsWcuYLuhOnIDe0p+cNUk0ZPZUdYHuFovIE8YmokEvB/DjH0IrsK38hv5u
of6LinFEav73ePs/wFsLke5ZCxWnDHkp8wxOq8CshVIuDlaOKHpPce7d//WYwcHXqe8ovA9M7OMx
05RCgJhDCKW4L4ynbFpRvT8f4isu2pwFKFC2Q8jPVOUFLyEOcuAxQanSqO7dUlDsMN6IAGfhhF4A
DH9FC5si+uyc49Ys67sU9s1K5By8MAdeMpdUKej12PeM5lYffqbmVWhdBCjP3/oYhs2QyWgKoA+B
VcZXt8EprkR/VG3o9U5H2VCUrrJqE1rXUXjt+6uO5q++Pj+cX2f5DIQGyyZrWHCJSzS77NPYtMDI
4T/8IOfttsuaNWTE80H+AMiP3wx/Y/A6fC70qWnLHc+LwRBysCVkz4WLXNRK33Tu4Aq2YEvoBuYO
6aVrOVQcHVq0TrManN6V0HgiJbQLR3DpO6wMV3MvSYwcszfmFcFjYRsjgQc3dHU5XQszacNK57Ek
63ZoXxrzgsa4csxL/58AjKwsz27VkCCO3xutBirTptUjdzS/d+d2ruzIDlUgGzrd/723gaJV7Q7O
uO7df701mEvHdz2HKuplucF5tI++xgy/h7qC0gl+yX8YRJ93NonWp2emOMaZ4y6kJeG7tDoj5Bwe
67V0422FdA+pnC/wHNiPvy4N+h91mnPh53X3iZXTiRFW1xHhgQF54BfuTcPJdu+3udPYPrVUXKl3
3rrY/gTeYmM6Zt+MNnJtkXNRTnLeK46fxJTYqKCowONBX3/xeWoK7sZQ6bqt1uj6SaLT5a/YJTjV
CDRAVgGOF3B+u+9y/QIvckUxehdGxgVF9S/bDHQVaD2cMTK+rQirHw+HlKfwA6yJaqei3eZB4bZi
8wCNsnZ6QbqT8RWk9XRBs3yhdsTEnIOaIi5r4uz4qS8WpJ5YQHcDiX5KZN1U5WvRkz7Wan9fC/lh
zOQVXeMbGrgUtZFAdmGC3Q2m4tRKfMjKaVv7/nXhX5I1Wsiu/e9TIWIPFWWmvCz29gpDNCyhGQqv
+ZEX6l4kadeQWrC7/NrERNIfTFvI2mdLTm4FQCRZqvyQVent/G518oOgfq6bGAXOGkfHH8SQ6e76
A+DrMgWxqwmuZc1mE77bmdI2pmYHnOzn+ZBfsoD5c3wKuVgScgWPt8wIWTHxNapjOJz0NGfbqt/m
wYUt/8uutwi2+PaD5gOV7wnWAbQiz6PxbXD/PP9GX84VgrCyDA0/CQX/qkUmAJ52jNpMMUDYaKuZ
Y1rEYLQT5W+zAQOeI9r/Gvv3rEy2WMG+ITSN0Cge1zzzbsygJpsaxbS0fp4mI3/523eyEOYGzkkg
dIyW0rpFqpRCoxmeLYTiRiLH9pXuhVl8IU/7Ov8IYyFUJ2ORC/1rzoA+7Y9548tdM1lIHEovTbRO
wVZkIEoAt7dvRqE551/q69Qj/0SSD9UUg7RteQb2AgbKeBJReiWqrYbtrvO6VTxgiGhNqy77H22d
f5uFzk9/vOcSDxYs3gIi/1yurjA0KQtLiJOp+Y9Ol26SoXnIxsRWM/+CavyXSGwozInZX3R2J1za
OwpzWzNDPcIOauOe35lv/a6iZRspphs0l4ShvhyqHPIyjHfyUoi5cB2Pv5pYDVULqJMl3Dq1+ihp
v3sIRZlIu9hYpd1b1vUXsqovS2yOiPYOHjgc4tpyibVlmsY+soB2HmERHVarVvvwxvhvFzJaT6Ta
zHeWMqTHxXtRlxxlkPAgE4abofimVR5FnAtH4IkvRQxIrrPVNun9Yt+n81mYqo+aQCgcTKo+anVl
JK9j+3J+qi9kgpgOZLkqSQ+tN0yX0DQ//kZdo4ymlMhcT2pBwogFjFRplMMuGZQI0QLtt6f0DWhw
ipNFl23jEd5eRbtvJUfecGF2fll3JjcwneK6SW2Y/HPepT+t8r4uE2swgMFFstoDNAGaYaaq8qSo
XbKbGpnKldpmFxJS1tdy+REWQrls4EUvMk8XQ10C8uuUEt6j67p7171299f823r+sV7b693OtvnH
9Xq95t/snb1p7N1mYz9s+Ol//9JhVvywH+wNv7zjnw/8Pn7vav51fnLmHw5/ufNPjmO7zv29u+XH
fkssd/6Jvx1+zL9l/q3zf7i/9i/3L/tf+8It+K/9nh+/9vP/hefc/+25wSVYhCmPkSMEJLj0x6Ov
ttRB6RECVGksO65+yuK09uKDpz+dn3Jfv7KiKihcId4Gwhjl+eM4/qiVU9UAi82ZdR1qPU2o7VOA
SkXoFNbv88G+LiPOpHm16rgCEnfxUqnS9aFkUUyLk+IONvQOEjEo2v7QycL2fKiv00jBiwMJeF5M
h5k+v/en2RtDROvwtEWZJInd3Hupy9INalpMcr3Kmp+008/H+7rXoZjI18LliAYsC+c4XiDFSqFE
gWFPHe4iopcmLv32/GoQMAg8H+rrRk4oLAFxOyZtISs7DhXWuq9qNf70UWfGO4nKuR12Y+oOo56j
VSWGWM8aY7cHU/JiACm5sN/O6/7ofITmz0yZt0NDVr/MmKEbY+A9rcG9w6K/CPmz/DsdynkbPA6x
GMxCMltDoktP00zKtnknjK425u2uAi3plCOoBUXKfsVCVzp9ltwqrVg658f4xEydVx43EKTkuPMs
ngB6hBeoHU8g0WBx0g5WiJ6T5oxviVH+/VKHcqphM0SNjevVIkUEcz9SBCfdTZrAlYQr0bpOU9KN
+r+MM9cCPi2JSuhg/krEoV/s9tK1Bx4krE2nTC6clqdmiIWqMLYUIueHOK/NT4Gw6o39VgLDUObS
fVn4PyNDuPAuJ5Yb9FXOe0T6cKH5khQGMQBRDCxsNHMKu1Y6R5ORSgu08sJsl+bRX0z3o0iLmTBA
FDeDnFFrVRGTwruJiRd8NIIK/Dd1EH2DGPu9Br6tC5dCn9jDCI0SNAJq8LCW6vdRC6sdQBoXb+kp
9G9pnKvitqzvenkj0pZWw0PeXYnDBi3ApnoIqgMwmdZaa7E95d/Pr4c/tcSvw/DPsyyGQY2a0Avn
ycOzjPnGb25y8d1D9EPRDpB5dW0TDo+Jt/eiDnjBSo/X43ghNzgxrUiNdBlkps7kWh6JUqcruV4x
HEUl4nQ0q6d1oI/Ov+iJhY+xOycGEjaUXZbFjhZ0NQoD9ECglP2Wc20N8P0DAuqq1IO/DzUL4Shs
M4hMcr9eLBO/L9UiVnSb9uprF473Ra3tQUr+9OLikub/1/VCioxZOAV8jdLtslcg9HJZIpLDLFaE
TVmaP5VYhrtvffvb0SMMN0JkNtnHAGQev9LYAbEbkdy0jaY7BEMKdgMofz6uuIZfqBD9OcGPZ+S8
tSDPg8swohnqPF0+7TKWKtRl0QUUXKLeMO+x0Bx2vqwI/WvSFGW0ViK6jyu6S+arqjToz6K0wmkl
hHE/OlSxQ/Q3YR4kSB0Y115V9B+JCAL9AJEHTolBWzt181Qj228mGnJrz6+T36MHXdBFVlZ7SZTe
vK9gsV4xZYaGhLzvnoqggho2KEifIYeQJRtViQYgXUFYPRv65D/VYRN9oxnY7KJsaD/E0EAusrSw
kDz/Jb4uFhJ3BMnRZ0F9lAz+eHRkrepqLYrxkM6/Keo+0i9swKf+fC6uVML4dOQhi1SusCCe+jmU
tnHKfzTgGqbeeDn/Cl+XImqpn0IsPrAQCR2cFkKIcK3oR9t8Z8do3QayxPlIp+YSRqlMJ+6pynwp
Px6tTgsQ/U9S2tZ2br//q/at3AJqtscV2dWmW6Mf4abOR7+GGaisvEc46Jt+P7sIvRQuJh2/TMdf
G+54demkOzHQ9CQo8+FJxjVAnlf2p2k+QaCIjDo3Wbk1OALUfJRLr39ioI9CzL/+KUSD5HYPrdC0
TV9I3DQefCdCXHSLjLm1qnNxeDo/3CcOE7rcskQWy+Q06JIdBwS2N8WtmVk2gElUT4urIo5tSn7o
oIBlQjMKRNVTTfdZjQbHDCAl5dk+h61lQHdBgO7+/PN8vQPpNBwRFDDgas22ysePY1VTlISG4EEJ
Ux9U1Ye4XKFLUG+jKXgzJ+nCVeHrsf6nZ4d0GbcuEujFcGtFMiplCNoxLX+EIEIi81cZ1s5U3kTR
zpAvJGNfX26uZpl0zmSDY2apPMzdUgEI2LBNmtNWUbx7ACm21HbXKkmmMl0y0Dgxl9Bp4tvSraOO
Zi4WLX6LgMxqVCODWrKDdqUp/dqYEKnJLmxwy0CyTGeMGx4H2myjJy8+WtXmqCuAKXE64V0tA1vI
V6pYOpJ54bb1pRPxJxD9dc4ZrgT0WY9nh09TdabqxY5UabaEqqEM1y0L7Mk/eArArTffe64zcDav
srFBiWeUH+FSmvrm/CSVlhvB8jkW0wYsqCW2Hs+hR55tysj1QFRJ79TeVYtrZpOXHYzQSaUVaG/b
DA+WcOHEXc7b5QMsrtT1JDBzZR4AsxDf6U3f1sjDMkgqVBHjFcChVSVrF4Z/OX2XQRdbhQc5Qovo
/TjNgIZBcVVxmibBWui2wnAheTkZyiRJmnMkNtrFh649q5VLS4od0D+O4G8KGWxx6Mqd611yiZ//
qM+5y5+34lDGyYE8CVWq4zllxkg/+WikOoN1i25W2r1Ozfv5+XI6BL6P1HslkcPtOEQkql2G4gEo
Fsjsf7jovxP/7XyML/XKf73HP0EWWUZQBZDsUA13xNoQcfTzxHqF8Vn7lnZWstLNSN368SQ+ZkMS
rZOi6A+kZka3GmCD72LovxdqlqcXifXPAy3SkjKAwhSqIm8tu4boVAEWU6areXsDPmBwb4W7EpBT
a7kQKELNqaRLDzAH+Ppljdl5ABtqCvvHwy43sToZKQ+AdZnTSE4qrBR1p4vXMEBzoHaQCazKMXpn
KH+q2oWT5c9mfi764nsIozpqsJhhtoiboLmZaAXJ4Q9zdPv+VTTXSbWuL1nfnp5n/7zwYsQhV5Ud
olSxo3gQ2x/G4jpVf5+fZicXJtKM/zumizMlL8UJhgQhpvBdrH6a4VVq3nbTpjPEC4ngpZeZf/1T
JqSiTm8mOeOnRONN3r4LlrhGI849/z6nNlIFTQfuYTCHudAeR+mrWEVcQ+ArFXu/WqfSbTi+tfAm
W23fe5vzwU690udgi8GTEk0fOolgvYd9ln8fqaNbdT/OBzl1GH8Oshg3j3nHWUwQ9MocubtO9TWs
fohYlyb4ybehwMrtX1NRabSOh85sMh9NBTbOQqNk/RP5FXuEpK5Jq6qUV2bwmCiiK8EfnTKnrdxR
uQ2G79WlYu/J1/3nKeRFBbbUgi4UCp4iiw4p9tnalYKywKXM/1QU2nXA1MBeyOBAjt8VV2eEgeI8
get9o8auZd4IAypRzvlPd2pESWrID3FvwT1rMaI6V+gaalWC9iq4cetbLYAliG7PB/lzS1luTHQD
ASvqkjJDWo7fZeylSLTmKJIoRE6blDMEDwHRbSyX6Bux6uLGzqekWvmxif2BORUrEWGS/HrQjZpL
j5mY5QfiXZKMOmHuW7IzRQFEZT+RP3B7gQlRef4go82fieUanEaOUoWZNs2h65RB3CQIr3EeVCqa
aqqS+Ze6q6c+FtezubdqMJLL1nuSyZKACjagbgllE2+Vosatcmn72yLYfOKaVHJmaWWJ/GreKz/t
UJAH6PEbDGRZ+S3+18bvpNDUC9vgqVSTNieIMIlImrWYeV6rBsjVmjNGvoZ/hJiCFl44KE+OF/CV
GellcOlenJN6F7QI6ISJAykYbcThvUKmQEeGwx3K8cJ+e+p1gKqjO0M9RKSveDxmwJHzEnWi2ImB
0Zv5fZdcAEScDDB3fVQUqSm2LF7GtDpNSBJeRms0W253UfPz/Po5HYBCCzwd9oJliwAJJaTd1SBx
qLL8shIRqH9wCRDzpdI9Ty1QFjr/464Duul4mPJKRgMQO2GsK7yNhDSCzD0iRZzGVbQX1PIAsx5m
Vigo9P/k7f4JPL/9pzndFX43VgnqaXh3f6fp4mAwf6F2fGq6fX63xf4j1YmZigHv5svfNFlxlWEl
mBqm9RdO23m3XO5zyGLgB0VbgvR+MRM8/DPMaILbUeFtA4D851BxVepfqy66Q4xWp4WEz0ysuedH
8OTrUUumG0JBwVpWMFKMWprZJcEZOz1wJKRmsS5AsEF5yYRf50OdPC+owsvo0JpzzeT4Y5UBEiNj
zUYnlNZNH8qO1Cvousar82FOvRHF3f8Ls7j3JTU8l0Znnxs9BQN0/PxSIwdS7d9GuLz8d7EWR6Aa
K6YsdMTqsm9mss/i66S4abNLl6U5K1jODfZtnZqsSb3NWITxYQAiuEUYHR+htoZVLrYozMKd11V0
Cao7av9uTk2oulQrOb20Odsljg5dp0R//NFoR6eZnpe8YaE4uncwkGvRb2Z9N+UjL7eahgzOk9Fd
GNf5T12+MP2NWXlJpRG47KUgszWSyDErZ2VftF+t7Fc5bGoz3qj9+vwnPLlBQoNge6cWBG70+AVz
tQuMUp45VY3SOLVUbT0/umQxeimIfBwkEo2MuU+QsI9fek98MujCnX+Pk0PGWQUOfc4vlxQIDJss
iGqcJKPQfpR+uCtoVgiqtTX797LqLozavIi+fKBP0RYvpIhcrfqcXRG9BBJplGoodNlQVsxAePU6
60bSXs+/38kLOog3g69E6ZGG4fEYQixD3EMgJEDi+35CXq4In6E1v2Qi9B4vcbUMvmuGKJanvCnW
6Mqt6iLmvTIQdjj/LKfH+p9HmUfn07HjIZGbYGSWOJbWY/rI5nLTlGDUmlVyyWDyxEAbWGhQquRk
kPj5OFSN4AJsW2YOAGG3QM/NwMQHaZjU9c13aNvnX+xStMVnDVsTvewUCQ60FWx9ei79twGlBSvm
ymRd6dn2fLgTW7XB7YEXm1XPKeovXq6otAkuJse3ZmyotrTCL615gON94ZA7cbYCiEJMm2NBpSC7
yE9UXOPQqOwQ0dPesupJ77eacIW+sZQAAoc63RYXcCinxlGiQidzotPmEhcvZqIgbE0eu2Yy3Q2l
E2TDXl6hrLHqmvovq/TkXvRLqTsCcLVAni7eTUQB0BcLTlXUsfY47XF7aGPmCIZQXmzc6Wp4YY6c
OMYJOANqFewNQaEef7TJRwQ+hrroRKAJWsG0GwrJPevs7+fGpzBLrFJVy4XWzGE8rkVRfV3UjofO
JhLy5+OcOuHAIlrgvTDHlQAMH79PaWktDgA9GXJRyVgrCSg2NJlc7pEGQyqyDu/NcFR+eqWOXiIq
tusg0tvAVgOo8xeG9lQVjh64BXKIb8miWHxMAcXWtAHHyRX1UJi1jZKcQ6OF3N1W8F4S2dCoYlvl
9/NjcHK6fgo7H1+f9rOgTdKhC2Ty90G4L3MWYqC/oK69EazpDo03JCHz/2BJfn7TxajDlJfgihIy
HN5D8b2XkdrCDL690kRcFpFtlC6M7aV3XGxtE76DYa4TMB8FtLdRnnhOPd+Wc2Tw0ncpuLC1fSF8
/FmXn8Z0XkafxlRD1h+jDyVxCvljKFYDrHN151sHw9oZ6q3VPLfpusRXT4swHrhwRT5xPgFtAtAs
kzUCB10clW3fTLmPGLHTiD4mkNvGUNad6YioWPX1hd7O6RelpgAy05w7sosvGftIkwshA6voeF1g
j1Cv+n4MVw3iBnYreT9VP0JpO+jlKwBzjwLSAW5vNLqjABPmEA/S3fnZfOrt6ckDTgUCwNV6sUFZ
PRgOLUNXqfAQx9WKvRptonptCvEGjPDmfDB5njeLTAjQyv9FW1b08kjxmwJBYEfKblscCISyKu22
uWfzQrpXdfs0wqpPvi4DVAmhyBk7PXwqogObNGoRAF6iO/iCrhRdeLATKSfPNXcfZ/AORLDj+SeA
A6ekxigMdKPisrjlaLgw0KeOb1CHFlhOiIAAWI9DWLEXVEIz71YxPjt4BOJXiFJXv4PoVCIfMljN
4/nRPhVxhjSYFGRwu1n2SLqSPoWZwVOawiq6RWuGOpk4xddlJ8Es8pv6QqJ3Kh7IfWBd1De4e82b
yqdFPNKMagdUb50iA3Mg+cL7lExXGODeQvO+EOvk5v95OOeH+RRsVsqTSavJqWnt5wjJtc/6tOol
OsWvAyRtWDnCt/PjeXKSsD8wEVgrqrX4gqko+HGEx6ST9BZ0qfrQe9qFVOjUEIIi4B4H4Ap20WIv
kjwpnpCRRRlj1s3co6AjoFPd359/kZNrnm+k0RFFvWTJ9TVzpSpnSwrsQbO7WBGuyqB8HM1w5bft
TYCIx/lwJ8cN5JiuUpHm1rgYNxE3GiStWPRKW9b7Ws+tgz6ZL+eDzH/Il53lU5DFfCgiagEBstSO
pg2ogWKgFMVuKV84+09POxMwOM1eA7LG4gMl5JQZXo3c8NX0vuolJ8JaOuyDreAVrGx1iyTJvtc+
DCTpzr/gvwk9Q3lEJp9iLvYoHYQsNHRsVo1WwbTkmyTAWqjkdRd4ztCmmxSXyHzY+NJ/0NoyqKOA
kEVnCbrbIjBlE03oS4FiWy24XrubOImCjwtvNx98y+/3Ocg8iT6v52GqxT4gSCdYmN8WkTObzCTY
kjbRTEofNhMV0iyy7gcDx6Ap/PVfPsBilub03YQETRA8u9O1mm2M6ZuPhOy4aWp/1Vb3svhkKr9p
VJ6Pe2pxfH7vxbxF0lMxU+WPAFy+FpSNqQ/u+QincjnFmCt81AIAcy9O+MqXfKWuR5ZfnzkKljnd
MyqfqrBt48hJECQ7H25+4OWHpBAFCxPHd1jFiwxHmzw2uIAtDA8RyeodhJ+cOnrPhXB1PtCpkfsc
aM41Ps2YutAyHzhE4gAAfWyn7EnJpgvvcmpTofvJAaqTF1jLqzBmsIlidmRrQfNm0m8o77L/pIjw
OcT8lp/eQhMx6Uj/pPb9M6eXEWY291eU4fAouEP35/yYnfw4n15oMcmt2BLL0OPjjPEVzA9HMAq7
NxF/vpRQ/X/SznRHbiTZ0k9EgPvyl4w1900pqf4QUqrEfd/59PMx752pCAYRhDRVXQ10AyULd5qb
m5sdO2fN0Myte2SnYQRn50L3RjK/tPF9Wb3AAnp9OUvfhzYCPTLgjYgGzKJxH47miMIUZzY2M9i4
vud5cei89Pm6mSVPm4RUmR6V+Wf+6HV9EZVfg9AAkS/D6C58z14thV+uW1mq2X1OZOvw2cnTrNi5
K4g1MlINgzZO0Aj/NIjFybCaMGLsoMFid71/11U/AUNvUKfZWTC6eRwpM4fYH6bvlZ+yFI1NRj0t
gHiMR86hE0qud9TXE0L+WEN6HLQ9mhr0ftUM+aEMQgLLyYLCtnKkC8MRBil97RdMp3cWRmjIS1w3
ZJJs+mwzfBqAUmhSaEAHcQuhrt2h4zQR/DXqbyMWjirIerj6tRuvaY+uLDlwSq78hgsfZmBdZPiK
urrCkOgcGJDAjUfWntSOG/3WIfoO3vTqBir663t94VyTFdqNU0mdyDhPxjSjMi1/CGsn9nxlq+a6
t0FYUt9et7K4lhMrs/PI68Jvc5r/TjBAqNWYKHyjNig4GoIX1y1dXDef6wEMC4+KDrxvdiYzRNIV
qcWSbuSOKjtC47jJj7qmUPEoIEnx/2dt9uYYGeDkTMHT3pf1bdUW/8YG8NG8leqdqVDqxo8hg4ej
/W98Yxpg/99Vzi7VJuKJAEsr/PDDK9zuDCcxAgCBtKyspH3TH3R2DthOcIUcROY4p4r+eVBQjbap
0yCtndSkyIykRJYFNtJm20gabHGsNolpOZ2y1qtb+orUZJkeJapSDJ7lfEWgepFU4vt1/2AlyBa8
etLRS376+WADlF9Z5GVu+7nK/8zNbsEsreVWbDFn+LDLag/wFtuZeHCVJ637EgQT9wHSjn/uOqdL
nEWYNp8e/DE2vTpzDBXJRxST4BmFKtN4Nsv9dWuXldPPJVL14UFOsXI+YND3hFtTy2rHCr5QtlPq
fYUIUwoFv3InyYljIYRrTvSNK556oRtNWQsP+s/w/Oh3hasLOYZboMti+U9o/sjyL4VQOUKMlmvB
+VCE4wDld6PnezjwNpnW7NtE2Vc+uplWs0MoCIFEZacLfyrWPP9tM++ui8pLFQHvHsvOlt2XVP/G
KML1nZ/+jIsTRJNP5EaF78ya2SjLUndLKDQdwa+puFipYFdo68B6Ejdb6CsfwEN2KzgIafH8nBid
xaU2MUYRmcXaQa7sS4hMnwGKKk8nGuNsByaa96PrhMX3XAxuQ+23Eo33qvQlFqEZMlrkaBCBUca7
0k3/yg1PftgscIm61/StyG4ofWlXwle47tt2Hw+gZFFq6bZefm8kN+0alG86TJcfgXF0lLIRSp+/
myE47/1QmvajTw+aUR9k0ztUab62vIvm/+TslDGJWSKTPPNCnjU2CaUpDjXMhI5LE2vU2m1tGECG
KEmp8hu80ZvWiJ6H0V+xvXSRn5qexTC1m2pwUwxr9PYmKIoj4MoVV17exf9WNwtZaSdHTR7x8ay6
h8tdJYREdq5KfxUyTnZxFjI62PXlcGApRWnXm+hQ7ZvfwUFwkrvykB5S03mSX00bOjPKb4fh5fp5
XVvk7Lzm6aRe7LLIIOo3lRWiR0CRfEhWyv6LF+vJGmcnFEXDxqimi9UMjtq4M7MXi6snugubTSny
Nl55Q6ytan7uakspATWQ5kmbqrvXdRiif13fuBUH1Gdw2TBE9TGXyIWE7K1XHldzyMU/H2wc7wE6
F8TS81REqVRy1XFaQvpYl6+Fdbj++xdjJhUmkDOUt4x5qqMnbWbEFTGiFqO7ji66IoWvWv4GO9Wh
1ONbRMd+Xrc4udJFVDqxOPOBItHFwpKxqA9HeAcG4akQDlr2y61XnG3x658Ymn39zhI95HUx5JuP
TaU5amNDcL9ybBdXQ3MBvmnAD1Dvnn+fqBuFUFWQEW86rreEOV0RDXTbF7+JwMXrUVz5XlMUuNg9
GmZMcU+kjnNOE5Bjrpsl5bSoQ6V+hUBdt1BEPl7/RoteQVuG1HcqKM076ELmJp6ps3UeJCZlDf9f
DA8crHgoAae0UIRs5QGzuI3/GZz30v06y4Okw2CR7U35oSy3dfavaL5J+srK1gxNj/CT0o+HIIvX
F9PKhILUfjOUqKH+5CmL6Mz1Pfx8qs4/FWWSiaSFw8vT5NxUYgyeN/g1KV9qQy97o9/oTr+D6Tc4
BHZrR0ftvts9hDffnyYCzubba3XbbOJbbV/sUpstd3JnLf5e9gK5qk9+05zxNhe7slT0ionMx2/C
1rtRDvVt9hx/RRLqdnwIvwbHcfuMlKn2VNx6mwFRlLXh7cuKy/QTdA2cNyPQvK9mXyCCy1pB3aNy
Bt9Rb5R9v/E3XW5P1KOhHT1B+bv3VxAony3Oi09xYlM+/xRDjDa1Doux89NjXvOu/yo+DU/it2Lz
PYXlc3AkG8W2G5WZ5/CwOri0dGRPFzx71nWWElpW2rLgm+yg7rOti1LVXnC6Xfek7XnG3sUP5s5c
SVsWnyCnZmepEeRklptHmBUO46bYMv19wySy5VQfd8Wb+sjQ7Ea/NzbiRt4XK0FKXrq1Tm3Pbq16
KDq0aNlv5RGRL/vdeOx3P1/gNd3pG+lGfBIfLUfZq5vBjr6+Njsy9FV60aUQdvoTZukUVLplp7v8
BPketUx/U29fRrvfCc7n0Ut3ybd8b9woW2tz/dgv7zvsQVM7kQmAeTbct+pQeS37btghrsVgO4P0
7Tdlx8j9DuKp23CAWDUsnGTnMpiych8t7vyJ9flXr2KrMKBCd+gI2Gq7la01LP2ShYmyBU4f+B/J
Gs7PElwUAe7cV06MrPiYU21eBTxNkXF+XOlb8mBn+2htz9xHShGJDURMVKUtbYoDQbr+iefcfqTv
uf2vd/TeBts/Nk78bq5t4NJpPbU98xu1kpRRcrFtIXaARIyXAlUTHaFb+VCLfqLSV+YSl2nczCud
eluWUTFiCM6D8QNhd0d7TH54NiT3z4BuSmiJWyf7ToEE+Op+NSotZUen5meOAiN0kOj9tMdo2n30
36L7sIQ53PFaeJ9NJ/qh8NBIHn+tnI6ltyJYSVYM+sVk+Ovce8IaXYGiU9he6d2IbTP6Vzfu2ugt
kt9DbeNHN+3awM/inXdqcooUJ1e+ESid34aYRI8qem4Pkm08ppv0Nj9Gh06Do8GWHij2t05oB6/9
e7hFUMX/otYrH3zBqWGZB+0C7olxnfm955ZV4vdFkju9/iUDMJ485irdhq2JhFpTPIKlu77VCx+Y
wjbdclgfwL7MkSiyPJipLhWlI6I7uO8tFBSRgULnvmNe+bqphZAAuAYwPPQI1HvmQ0hxMOlHioyy
0c7bmfnwY1TFlWxqcTUnJmYfkW4IqTYK4Eh2F3aNkFbdPbbD/vo6Fs7+xP4+wVU5lIyInXuKjsSK
EuQYGRG5zpj7aFhOtEvc79ftLJVeMURhDFwn9ez5q86TEsBPTV06nQSLXmqjO9Cq+4lJFypY6WjG
97n/et3m0jeayHMZRwMQBZHf+drgDMzDqG1KpzKTXermR4r2K26wVG5lWf/ZkM9tjBqI0zjCRoRu
D/pxPL+dLM3tGl2UejMOyCxC/rrzvRUEz5JzTGMFODlTg3CPnNvNLQQsLRNNc2V4cN1/YevKmt/X
t2/RNSaMO98MPMa8Ni/22ZAObVs6df4GkQJc6R9GDFlq+37dzvJS/rMzC8t+GmhJggoT89NOpDyo
zYNUr2WG02eYXa/Q7UB4DjJB4QaffsNJQBSMIEYZbfK+JHseQzc/uFH2Xo7ICYFA9g6DN477UszT
u0zyj6WlfLe6Ab3uERXu66v9HB29/CnwkcEYw9zEfFslNVWAX6ET18YoTCK1Y1TvXeZ7T0bc5x+D
mvYyKO7cAFKsa9GmrVLzwY98oJmNEBUOAS098Idn+zQy+tguyEvuerMCjVxausdQ1Tg+eRbyoMw0
9/sgq4u73PfqL8wM62jddnkn2qKnBU8pXGi/PDOyvtaDXB/FfjDeEblAec2Hlvk5cCMJBy7RHO4R
lK7l8DFrppKVmw+mLRdtsMuiIfsNmoZHkwl8euuBJ3qS0oKXcyE1QEubxgxWYvwnmcZs/4CUMatm
cqHCXDl7Y3ZCPQ5mOZROqguOmX1hi7dZn+xGC554Eya5Qbkhl/rpab/Fon41BxSq5PArF8YmAdoL
AaSdlv9EiAGrVXdAXIduWrtSl19waaDiIgH1k1V73myNJYuKj8Y3luvgtutUO8v6m974et2VFq7X
MyvTAT5x6mA000YTsWJVObqgvlr6KF5GSmWLejAekaKOXiLR2iM2nDh53z1dN78QH2CEhNiXZ5Uk
43Ln5gHth2IqEPbqUKRd3zpq96qY26FasbNQvzizMwt1gmsqQ88sK1Oy3tYYd5kVbUbed91rizLV
9TUtfDjiBPzW1IEYo5hnqBDhZZ5oEotEKqexVO5FIb1Dne4vrnbcd4L7ANSFUv5865CWTfQ8HEvH
b4zHXGw3g8XgoKb6K/XApVuXqW+6gAbSWfBTzPZuLKSuNZIphluDvrUaFJbbQS82sLYUr6VHIszo
CBIhMWpK6IGlW7lJvbfre7rmJ7P4ngIIQPqyZE8TtMmsHj1xJ062YDT/wo4kTpzhYElgKj3f1Maz
akWu8BMF4lX0D0t02JnZN6SVp/6SPwKhkMiWyDV5zpzb8d0+j8Pp2JUZ5U/lNcwj9M13bfel94bd
n6/p1Nb8jLk+b+sBW4J1Y5V7za/vRe8uNoTjX9ihX8YDhfLnxUR62DJpOkJX7wS+bD4PMk8BTaik
39Y0VTOCCf1y3d5CajaN9fA0gCIdkPvsPk77KBhhpiN0JQxUK91L0q0V/haO8pmJWXRsa7WwBot7
oisyJ1SknSUNm7qt/iLUSzQa+Q+g9AuGIC8wpWyYjrJa/iyT1Ond11D49/puXY5zMDJyamTmBonn
a1U4uUFhfPaREFTuo2+peJSkL0q8n4Q089bp6ofG2ltrvrFQVppw9rwPUL64JBtFJjxOo5gVjnpl
G+qhQ/S+8x4iirv+BqXylRC8dKvBNwcNKLUQbvjZ/Z4wT1APqBsghtMd3VDdS9BJgBGBMbC9U9XU
EUf1CA/d+/U9XvJIWFlAjyOFxVjnLFLmridEesUqw77aQ4f/wMD8n0d97uv/TMwCYdyGiaJPrqKJ
wXMrJi+h3zl1MG6ur2TJ8flaqDRQjIM/YBafqMVFo4GgHQx31mbMxp2cj0crGVbMGEt+wYsOvg/m
CC7x2oVBhVlWs9JpfAkd+Njig0HbonUbMYlKDcC4pu/MtuhfzSZvH/IY6vZYLiAZLgV+pB2IQT3Y
huhXcIH2dWHY6HBmG1FD5ReqrzB6goZDuRco6G67LHYf5TqEPNIVxf7ObY3xRg3d5Gs/ygjMFpZb
fK1dK4E0SEpqu9brABxjOT5bape/VaE13rSt4m9axgpNmzqQ4UNQU/OvKnkehsxJKYlmexRrPhQt
9tptJmfZQUgla+P1vvtkQrnLPSkbHVRIfepoudrulaK30AytTNrVPpKVrRLsRKlwj0LqHqNMkI+G
oG2lfFR2aQ4z7NjlFqg7a3hk8nHcg3dX77SC16Ptx02WIC0eic9Kr6cQ2/eqchjGanwfSl1KQKYL
0VMrApC3Ya+tXRutkXhrQl301se9tEedI/oueEzoDU2gg6EibfrzYZhpco15zKmJAUp//qCWLaFK
Y4OMD8EL4y5wC3gVurI+qlRn38GwIVFZpk2/QZXPfID1PUxB/A7tyjFazCcm5AXVCmLEnG2vaIew
qPPpLUdNqW1+Ixdpq9q2d39fP0drdmZBt0TpPFcM8hZJjneWXtyJmvsexuZNZ43+ygN1zdYs+nhJ
MVTxxIykWe5PBAEskL/gZsoYEfXMeLm+sKVQd/oZZwuLaeDlncZnZCF3fWS8RGmzv25iKYhPuh+U
r+CHupjF6XgzVirlXuCEEvq5PrWlHM5dM98JcfYzQxzcDc1jrq/1ipdyMxh7KMvxHkHnZJZYWxb6
QsqUA6YS9OlOJjBMSm0zjA/0AVcuqqVvdmprVp9LGqigjZZtzI2CcXXmdXeCLr4BtC9fKktQ/j/d
fnZ7DCgdFhW9TFLBaMMgealH21x+c/21dS19O6a1/t/5muVmmTxEcaNiKOpT20BItzVKtLLfR4XW
ThA9JSVCsNWaSsTcKSkRI9SoT9qQPCkvuvxelOuC3ABMK/TAvQsr43c3wpR23S3nVyMjFtOgojaN
hk5qdDP3oEPmkkXAeKS2P4JMfI58g2GY7O26lbkTfloBt05uC5U5ILjzB0JEtzfoA0hV80r6qPN0
T8XkrWfy025LZmOkytxfN7i0LIUZdQSNGBiD6/7c4NhQpxOkyHOM7C3Na5hgDEfSV2ln5g4/aUoa
KqcKRhZwx/MeVSz3ZZIJse/cfkvsyPZsJHk+vjpb53nlJXfRMMcSfRIQ+QbjiYxCznbQp0XmImDs
O/K+3CAOtN/fVZvYRrfn+sZ97sxpMWluaHaoOgUC3CFwfSeyk0+x0BLB0NDRtwr/S2GR0z8Jf99+
+7a5t7b3jzv72E8L3z99qPadahcbbZtvte2H/aTaCJrZsf11v311Ds+/ft2uiWMtfIGzfZkdTdn0
I6/02BfBaEPmN9Jgn0p5tpW96MXQOukP3zYS3GcyUsRgOSbu9vkoYN8x/hrqWeCUoVxsdS2LDvBo
M7/ZwUR//Utc4BUmWySrWDN1AsB8KsUPTU1qKylwBm83StwVqbhNx3c3bg9V9N7E/Sb07lpDuPXj
dsM7K4nfhn6vJ+Euj8Sj0DyU7r+GcdS648oPuwhM0w9jSAUJPhG+uflpHssBTlRVD5wxZT4IGaAQ
8msrrRQUsyQ9uacGGuiOrpcRr2dBb+pDlsnakx/T6BKDsnEPSWB6/k3Jlx1gjHCVjRYV8nPn9X0L
d+eQiztJ6IVbUwxS1ZGimCH1rOt6stqkUL41BjRZO1QpQQxeX9pF2GAWxOKgQctFx4zc7jxsyK5v
lV0NGTNTwBpBfaIXFtaYSRa2DwUORAskGuiX7+OCKXdRSTu4RJsGhhdhqhSvFGQW1sES4D2ZAjt8
d7No0Yxeo8Ql6xjd9t33xV2lSw9ibKxEpfm9+D+xggauwo5dalDFrmDUZkGs8MmsFfdbMybbiBLy
2PQHhQOha7Fk6/4aGdzS6iZBL3MCK6IQNQvuRV+n9OgMOJBrayM1N2ONnAUcwNd94SKyMLRzamWW
Ew7WKI1tiBW4++wSKdqmd2pIOWh/rpz0xfVwjnQI7qZxp5nX5WIiDWYOJ5ahR0fB6jfqGO7cOli5
E+evU+IJhUAQG9QQKLHOZyqVUnbVuoZj0VVLxa4aC0kh+WawGKABo73Ji3rTrHXMLi/+6dr6z0Nm
GWEvabLUSXhI2PQ3ZgmLfF3fKFb2nCvDVk3VPw3PEwEmOPSpikaDbk6EkDdymgaNHzA809xUhZja
0dDd5rKwUoC/+GKT0CnifbKlGTzs5s8+1dWqQpp8IjQjW1PKTSPeRfG36w548b1mRmYOmOTlMMSo
8jg9dGyALvNjA8+Q2oHbQ+Mmdn/7ffl63eRF85YzRVGcfJNUg2LkHLfUBnkXDU0f4BrBM1woO9Vg
HrwUPyTJe+6j6Z4Rv0pShkRjsQnUaCX7uHAXTgGPFIpriFTQKpqdhKax4ril1+Z0YkuHvzM+rNTQ
fhRKIzkSesObuEiHL9fXfLHNn8cCzAK8DLjMvHhdu6U7eAbHwgrQQmnhOz7m0nOZEdGSJ1CQ160t
RBWef1A4AZxiNnwuvhq7ctsLYgmuE1m0u6Iwx03ewWAgjq14kAJPP/yFPaTscFbU9C6KsVE5tlKl
F6Fj+fGNXH/3AnnnpTtRXUFXXpwI4glfjUSF4DJVIc5vziCOWtkL4HzMh+IBR/mo3WIP0Pbtz5cz
qXaS2MukYPNSKBnF6JPVMT4f/iNpv9p2pyu/cn/l5C19JF7o8JVxBJkJnhZ72kYMRMlvAjl0PPFY
j78YbbG9/ilof11fzNKeqdRzgc/x/CKWnJsJ45oL1LUCR0L9d2/l2XhMCjUIbCsIs5V33kWTmOhP
hQoJTNYFOmeeTYboYGZGAPGA7HfiO+90q7VTJoOe+0FMM3sQilS2RUEWf1ZpZ+zSemi+xIE3ch7g
hXwq+zhPnHbkEbdnllYsKFNW7q/KLfu30ffiD8OotEPRyGLK6HIrfVHDbG2Gfmm/mIwWiRD0R4z5
mEXRkPF1ohs4DRTvrk+72soOlmv9+cVPbfM/M7P0IpXdCPVGzMR+thv6g1eLjhbRYXXfr3//JTej
uM50AkwwNIdnZ8ZSC+rQKvllk1DzZaZaVb9CSl28oFqjfIy6T4p93eJlfCfBnTQFPwdbpyvs3OVK
zRWjIY0iJywPdIA2kk8Pg744X3ZnyOmmaHLbKrerigALnw67KmpohD0aQ7M9HQs/dVFXiRyP+0SB
HjiD0cQzpO319S15OY0SGNinEXZa8LMjpVe9pSVlStLG/IWXo5oTPFvmF7XcRuO2BOBXB9vCvVG8
fZu9wyvQm6+l6Pjtjxz+rWxrqih3PCLrdv1nqezq2ZuaXYflHm1YHo0gWme7rkdtoQVdDj93tnep
ZErc4dctXLS1Od5nJqafcBKyoH8iKFeYyD/QoqYnhGhNezN8637239fkLxduaTqUtJUpYMsKr5Nz
W9ZY9EWcYcskMA4NXYXHGqBxVm2qNV3qJb8hzRen6DUFrllC4MFE7wVWwUPGyw+1O268SDua2Z9q
BEy7R6hHJGt63tNnO1/R6KmVYvaY8bLR0VGU1RiCMtfqlQv7xinnqQSHKDfL/PAxUacQRoEOoQ7W
blOxFe4JnT/7tKrtMBLTbYdi4kpGvBBj/kcgD84pCIw+A8KJX9DzEArID0IngcU6LDoQeYI9mMnB
7ZKVpHjN1MwtTPCSbCGkYODIcvCsFZU9PfvmqyunacEnzpY0O02BKNaakk7kYwzrelW1Nerg0Ix/
OiGNT5AD8zeoNLA880xNDMRSLSV32jmYJqXywQWNlwZreMmF2KBayMAhg6FOzd2Z6yltmYVhU6GV
En7tgKNpyuv10LCwXcxeA/6FkW6SCJiFxJz5D1/PGrQO/O53UCe7DFxr6P6xDNt0sxAVpgYH8Mg5
bFbUKjiVdY+qRpzdIR+J8q5406S/EHJm9HpYiXcLRwnhhukJNr34UEs9P7AIBmp6pkBtDH/IrUi5
K2mNjc6sbM2ImrFGI72whVjj2tKmkjzYrnNrhWt2iTzxfHujeUPPy2b+eStXKynawvmZxqEo7k4k
yhDdnVtptC4SLAEWGjHT99N7OUzgCEr8iunwP8/Wz0xNP+UkKgSqgFoJMF1HKa23uMyV2M61Ed0c
fShXZLoW/BtTrGkC5vLFZqsK2ixg0ZjSCuFoDsYjlOkrb6o1E7PVDLR8vdzFRJn31svolYyQMXb3
cv0cLX+e/xYyO6j+oJvSaGHF7AR7JHSr6P69KLA5XLez6NoT9Y4F9w5QzdmV15WGOKYDIzVBoYLn
M9CscQ+j7G+LIbpXBERLrttbev9OUe5/7RniuS8MpuLHnosKj5VXCFGWfuZkrWfYnlx8d11z5wXe
3odP+C+s6qA+KR3yGp6nRF3saZUXFNAEZPENaop5/K8sgdlRnxJFchpzxdxSfkRt7T97kw+deLzc
pUYlFNjzWtkZygG+WcQOVVh8h9eOmRsKmBpMQ+H2+jIvBOS4Rc7sztxflXJPFH3sSu64V/ydWjwP
ylun7mtWi850Vg2whKa7pjrqa9nwoiedrHl2LnRXgMIpwTZdMjxH12yxF56G2LuXtM4etWSlHzut
ZZbmnq11dkLU3iJaTSIMknzHdINdVP5O78KV0754Dk9WNfnzyZcc89BryslzBsva9lr9T1c1gEG8
0M5XgUMX2pifn49qGKBe0usLnrO4BvhSqZTdak3Ikfss7bwwPtKp1RK4b+Eha2x1uEsZKlLEo6jt
/fCHq+tO631rs5X4s7i7jFVMkqqMpszv8VaWaqOZGNT7oPo3QSOOrMGzY9NbuRsW9/fEzsxrFLOg
L2GxZEGWNt0Ij1Qtk7H+E/xVIwTXo2REJUy/mNjwCjLTvIdX3xQGy1Yyq4AwKlsJb0vbNtWmLLSr
qK3PK5rU4nqEcaAza3o6LV5+p8XuXVOvsaAu7Rr1Q4uaMKR4UJ6ee6WRt4KP6Czc/aGevunM/x/R
62rufEhZ3uH6+roSV6aUY37WLB5fEq4AOHv+MEKfjfpwALdkLDARUR8pVmXtd+hR3eGmQeGsMO7j
blO5u+t2p8vnwiyEPuReE7PlnOkg61K9bTyoH/GGO7NmeC2qBqYnMq16MusbP37vm6y0jezHn9md
aMpPafFm4Vu3ijgxUi5fHXLZtNlFxm3a7pD+sz1GjJosgzF8xXHmX3Rucha5NbcLvdyb7sWy3wX1
zyrYZ52yGeuf15d2cUXMDc0OHF39ITCmDGnQUCJLgZjkHcmsUd54NVHNUK2NUf9Uxmjfdek2lAM7
VtKVoHpRGJr/iHnspnxrdtMGV4lrxzICNkwKmv+O2keh/xz8exoqTgTtTbMytTXPPv7HLsg5pIcn
abnZLjPI4EfI1UH0KYUHD0CIlbl3cvham5tQ/8mk4vXNnl+Jc3OzvS4yuHsFJKoczx+/pkOxbVX9
JghE27XMfyTr93Vriy6EpDlAlAkWP489QR2EllmRyiEGvhmKTZY/jOI+HPK/WdU0fMlg2gRMmAUf
PxizRg2wUySv05loi30veTCM3Ztrj5TFDeQSmopZlNjmvde8THy9DLl9S1FyRO+gCJuEKqn7I1BW
yglLnjHpOWkMqXH/zidCoEvs6wbZNEeqt7W20aXnNnoU9c4xpLtqbRxufktMfnFqbJZUSEGUe76B
MSga0n0bSiJy4iphtVHqlY+1ZmqW30fRWKiJhCmlezCGj1h4ghp+xcaS41l4AmBQmjIg1c9vI/BU
iZiFOETeFHbUZA5oAZs2qG391WpOLMnnlkL4LUcrw5JX17agJLbkPrTt9+vnaH7rfH6dEyMz/w4L
BosZIeUNqQZ2obxUUOdJsGZIb8lQ2FX/WBTb6xYXNxCWyf/LqD8Lh9w1HhCyKdnyH9Rsl4vHIH7j
jr1uZcHFqVNTLRHpAVC1nlnpc1Qb84lq1VB/y8a2LTe5dmy5P0Xjo12VW104upMeFb0fFAJ43s8c
T676rBon2uZEa50hEHbA9d5UvT8gB36bePoamZk6yxX4ahOBLCU0QHjTqNW5a4xS2TeKwh6i8rrt
dHOLjsn1/Vs4SpPmKqIeIEEueZfSqoqHUiHp8oV/cu8hGXpwrSsYlzUbs8igxoFoJMXEZ9fBYVgr
B2sAwG72u+tLWXC4s6XMPk4XRJri5bhCGWY2NAVxcQyUV1L+lS27bgd00Oyj8PyVwLVQZFJbiD4f
kchrQggf1nRsPu+200xx+vpM0VPp5r8ukXLMgqqFUpKgjiXNL7spB4bCfPojG1cCCorab+Zn26Qp
rC3zC+rR7/ruGELlx+huzu+DN8LfRIFQ7UffD3fYaP5NqfQFdukXKcmm5QI2KkPEGoJ+pF6RDBEC
0DWHzTg0KNqgIZpVyjaKc5nJrbH/6naj+D30Ku/OCvLhH0aNDfc5amTlu9oMxibzBUitOtHw9mYs
6b/cIBqZQJYTeSOYbbrP84lFchyggXWyDH2PQ+nWRntnlZFQ7JQqkvy95Hn+11Jru69CWSiKk2aZ
/53hYCmwBc8Fo2dCt3pAICrddWEZrnUul+IJbxwIJhijRKt1FvbHnNsAFkYeAWm9qbV9SRKXq4ee
eWd1m5gv11126WScWpuFfi9sgiGUsWYUnd1Mvbbat02I56+bWfLYUzOzMMLoDk4zYEZSfknJc+S+
tM1HsSb0tJQAg70CkUEbSLJIO84PBlM6vqX4Oglw8ZErGznZK+pj5NOtzG+FcI+gpFU86frz9cWt
mp1Wf1LN6Gp652TFqC8ooBngZ0peYirmervVNEhY1MdK2NYBXM7HFcMLX296rwIEIzLjLrP1msVY
C5ZaJw5oyg81+2ds+x0ymV77pYmqG90btlBl2VO7ra8fxkh7plp5HP3sZlCM/fXfsnAxnf2U2R7U
pRmjz8NPUTsJ7sFM2whaDg1r7TlNFh3lbK0fu5BPsPAJ4YT8MzN8s2Dr6m4aqMxXOnGmv2YxfV+T
bqaWuA+NkP32gGVWQ/XKqOyv6wu9JKcFmsYjhyaJiFlGxM6/tuFpBh3qJoH28IsGypXJrHerS1H8
jl+tyrc91M9joQUQD+eRP0FOPLvWgtdaflWb8N6V3nq4vQVljQjo8guQJn6ChGBkoxM6u+Q0rQkA
fQADEKR8X/U/hAQIrKnvAj+xhfiPeYGnpJRJGKbk+ACAEc53gVZV6EellILSyzZDatiajjjlkG1k
DznftZP9WXo5v4lIgwHCAhmZEHVzUNmYuETrIEmcXfia3Of2g3O4fb7d/LY2h7VBkSUZ+FPPMmfX
q5ZIUSdILUgZwDyuGCPGZCaGUwtqfZ/2RoB0aw37dDhWBkxsvuDeikYcQPKUV/5vd1BEwakjXQIa
nLRPojyEhzBhnNZWhSiW6bW79Xc/0vr31kOVzg5Vv7iBUVm7GUQxfhJDEq3Uy1YeYksxiscEY92K
xB7ShT//XqE3VrXf9kiZCm3ruMjXiyZUmkahfgfeHG3hsHpDDuFJi/djEcGk1K/BSC/uAIBrE48a
f03sSfN2nzt6Y2L4hmD7qHS43s7qGlvoN4W6EhUvUtZPO9PQN/kE6rTTOTmJxgioVb4cYKfM32Il
oaG00g27iLozA7ODpkf1MCbZZKB/xS8k6dnvt9eDzNoaZsGt1gYljGpMmL630xrXhodpJYlcMTEn
6sykkOA5bVPl67bqvYvWyndY3iaY02UR1mqGoM6/g9vLekvPnDWEDFh3u7J8kfU/T1/AJiMxMQnX
TswW5zYQMh8FJRCh2BeSr4ri763KeNelNcHjC9dlZBsEwYRZBAClX0widWGvawURYehGW0c0SqsY
D94nsAhc/+4Ll8uklAKABTFXyNbnGKsKoDUljiFxCvl7T3FGpQexKaVNwqCv+EWFTb6xff/AiK4d
e70tKo9xcPS9g6g4Mv/f9V9z8QVJ8IHwQm2lcY64Vc53V4zDUSAmkcdrCVLIh2ZIndWLZCHc8uVI
PAwyNkZN9MlRT86rEDPE3ftj7Gx2949v018ve9t2bpzXwT749uGw8hi8/Jj0CzSaQhPDlAzj77m9
xm8NpUcOEyAAakHBptf+keX3vl6JEhfna0Kwn5iZuf9EiFhUGWaSvrE79WGw1samFi58LFAK0KWJ
jW4e6LR4CKREw0KmQMUvfknHDeLs+3jcuunKWV5aDART3PlwFU/H+XzPdH10cQVyHqBB9ROSGsj3
1Umy4m8Ll9QEV4dUbxptoAcz+zTILSpqCcsdXI0Wc0IKTavAGB8hv7LdzN/mo2iHw8++TXZxhUqu
9nrd3y8azExdn9mffbPQE7RWr8sE9SiYT4rWLgaB4SbJfxjd32UV7AZB9exJwLdfKzMvfUywN6Sy
E4gUvznf4SxDq3RM4aDQEe8I2ns52UwPF7e/HaM1Ya6lE3Bi63No7eTEBZ1iqH6ALWWE7loynay/
VYJbZpqv7+fimmjXgVmfEOX/h7TrWnJdR5JfxAh6gq8AjbzauxdGd5/T9N7z6zfZGzsjQRox7s6J
+3YjugSwUChUZWXypXNAltB90fEmSFFXlMScGonTjoek+cgE97ap665zYouLIiBrrdvYgC3Uk/Be
/itKeC+vdC9nqvE1oQUTqgBNOd3wdNvwlTWiOAIZZRxDoNl5wI9skrA21DwDBduPD3EMOUNSpVIx
2hiLQISrtlD5g3ug0I1/5z4i9GBiidoCc3pyTSVwTsquWGgsQO+8WcLjXPGRmYcP2SLGe0yIap7b
KsD8K/tjCVu1q0v7CZNg9SDRqV3Yv4uhWJy5M0PcmcMMEdjpBxhq020c7KfCHZQ/MrEH1PEN8O1m
W3QFRfklz9ektheVBeZzdf6wgHmwKs1ANBFI2HnPT85CppkJ+KLqjM0MH0Jag7lEZ/2sI2c8ZnXB
ZOVPrC0469W9PbHJ3asKoqmcqrA5qaBgiBwp9VaGstGaJd6vpcVxQQXTYFpUDBWECwEXBCwOixpp
G39Lmmc1asdC0QnJ++0DMf/4Gxuqcq8n5BIjWutYXGagDL5pamtSP6ZaRQGODVG1/ufWTh+93Ocb
B7Gr0OlBUS4PbQVE/XG1E1B8j8vBKdseUpjtwiWFMYWLFc5vUbykUBEFikPhPt8UN8EktUDdC0Um
9W6XFN7b5NctKOHzyiAOKBZrzGUUAAK6IB0wt5Xg17kVV4H0IqVQKyZCoa4T0TPCw9T75AekjdLP
UGf5Rgh1fz0mo+FguCN8In4POe86T6rHaZoG18jK4k4UAJfUR1l9y/qycnOzUDG/1hSeN4NpxY9w
aMIPXYoMTGAVgv6K6n3mWUTNZJHKw1B2VpnEAE+VIekUV+8F9bGPo9Y8xmaWR7h1Zt1hX+mKbm2C
0E1y0jgib3JLhMzKUfqs7DYZJxCAe6n5t8g9vV81vuaDDd0TVNBwj6I0uFUsQudqrFEvZ5UEFLGd
dWVROn6ZDtpaMNSOPMhmUIfUC8GEtFa9FDIzYVen8UaEWCA2rsV0Wp8qgxsFqtkcvTDxm7WelP6q
MXUMSVfmkL4H+ZQc+xKNBTr2ROggr5Jgtk4mo2cVRECfPS3Gbp9qBCDgfvIxvZBA28FwU0X1bE+u
goBlvW/sorw0ctALSAYud69Dkq/hSomZmajjH6g/ADCaFPqouQV0Nqq7oPekZj1GYtNbamaYFXgp
x+Qx7039KMvFENpDlsd7eRS8gWoBuGwcuTSFjuqhmr13ihYWm8oseo2N0yQ5dT0qX6ie6eQ+AUVn
5TRBhB+s1XVjqxNkSZ0oEVFjauKgOBqTmrVPUz7kLUvNIitt00jNeg32GPFLlNrRFT3QjwILF/ko
X0NwrN9WUUXeA9XHKGzk+b0rTvWIxi9kgJ7R4wlLFqV5c9/1xTwHmUM23GyMCvzKspB994XW/+kC
vXzLx17cqyh2rErNN7Zg7kwhcO93hmH1ZkdSqGXoIGVKCuEpNuv0wRy6srWg0G5YShqUW7X1QU0U
Job8WCRp5XilPE52M+ZaBKS5H7/kUlXeVbmS6Gjm9/WKgMJNpLUfAYGWTZ33qaXh8J1DfoswdOUn
F6gREUN+RpV2VjSAzsZuI6MM0ESXvBmSlH2mUxSv9EhQXkDeaWpWQrz8LyrFtcqKyNA7GuTpJLKq
Nz7BRyZPEHn18vuw0gq3AvdqaUuBYRxLM5OhGBeLU0S70EQ1pxV9w7eBIutR4VS86JMIkty6VQvX
hHcjlsd6m0EaQAtm7UcpzPaQSwNNFJ4efUMn0UefUMcDYS+ArEF0MhzWL30E3wWN004qFnKxi7CM
ooWioZuDgX+8F3h4gdfLfde2kgBKSwa4qxSAGlsHJau4J9E9CqW3w/LFe2G2BuQreJUQHy8yvyDU
sjrxYE0wP+uZC09deF1dECvMY5CnFrh8zwvUpswjdMN1d/oOV8namVZ/FVfYFC8h+4IoB9OpaKE8
6SxpUFxcqr/ln3/XseTzjKHLawPIRRROMhGFXRT9m0Odv0QjAMvDQNN6VfRLtZolk8q5ySTtUSCU
UUrxx48EEBvMROc4EIlTSJ8d0ZjpLVyrFy9/bo3c7srt1HQg4hXoMByI7ChyjpfyQhb063JnmcJs
hADagAEAEcM0XIrZYzZO0MF9QfVn2X3rrPglWfe9K7nxOnPrVbm67ZMXONDZZU7tcZlmmWmtKBew
1znSo/TWvcnsIWZebcl3u34n7yCh4RrWgtHZG24tkktQ1GaKAxCmzrDF2PJLjVWVNZnbrmWRalDd
OAZCRcsWhPa1JZYLW3ztGIJqBq8FU0OrhCcGkvxYj40KKza8fZmCmf6fllJ+d/Tff5/LhCCO0UWY
e8QxH3WmKp0NCmVx2idLZBFL65jPx0mSXuqKr42zO+ZVQlNpBc7rhfD4H5zjX0vhEfSV2goR8gCB
otxl+NZHeD/tutU3ILTBT7ZNqO6kTvFcLmzgolnuSRdicngaepg1gWh/uE9/RIaUBYn5tn9/Ha10
/WyC33khhb1UrJi/G/7DLB4G9C8GylqxFUS02zECYdJyo33L7uiSffnTWE93UULHY4Cz4FsVjZ7F
7ZKY7mWVhbPOBdDSrIGegqomHTU6BXb+AmJD8HF7tuDKr0u6gr8DuBcH0ATxJip+wLrx4MQ8DSXk
iFhrtCt/yheZoWO41deSOzzkb8MG3OGs3M5CSUsnf37o8IZBUQxoNDTZcAq58EaiaZj6Acsc4hws
KlaBTmx0qBRw268LzYq8A7ghF6LNHE0ubIIyA0P8EhogfDWijr2uLQQsNk3t1gbVUEtLN9tqD9Ae
2Y0Occz7foWM2l5CQV08afFNQaP6L8NcbNXrsik7JO40Ng+NSEfpScWgbqktxPBrgeDUDBdN8S2R
fMowI8rvRj+32P/e3sGrecWpBS6kYZbfA8UKLKAgXVJ5UzjqXUOpv6t9C+Ok9LleZe69stbuls7F
lS0ET/GsqYtmNjjCuLXJQxFooGUCVVz9LKGdXVqjuh7Ml9sLvHKzwwougxlEhoFFLuAoUWpqSTUh
zqk2FDFpUEG5tloifrzynVA7gloaGDkwwc3D1ESvMpQ2A1g/Mp9N414MFsbsflmvzxwdhWgM8mmY
GsREJLjGz2+ETio16OumIG0bLML8lXlUKHEjy3NAOeKE29hutum9ynwbhD9sernrXYgTIyvMaHpX
HxFrtp6tHg6Tm7F8LVPfek4WrpSLneZ+4rxHJ5dWQMJGgB49tNGEQ9xvY7Cvef/0OMAEviGa/SZE
0E2Vuxc7H5ym4N4L8JLZickDuFVvO8tFOJn/Porx0CjE5DEAeudLEDrRh5hfHrBG+ZGqx77Z9AEe
KlYQLhi68H3OELdXvunhXGDUn8n5RHtvExofamKL1cIn+eUO4t3mNxeCGvhMkcOdsWRCdVjJWyzI
0l8GatjFLraVw0dhAXvGfLfZhZuOpeuARgeINz2Y69RCBuAKT7m9hNe4OCOYRIKWAvDegGHPcifn
m6uAhQcsB32ASaufJrTabgm7eWVTzwxwoSxtIkkfQxjQjOPkOUG6LoBdX4J2XfERNF/he2CBAoUi
P8QSe3hpa81spdwnHuZc5VXT5YwkaKxZt93xyok6NcVzh0iDmSvSAFPDdKfmbltvOrKQkF1bDd6V
4J5QQLOKpuf5R0nyQO3bRsFHUb/VgpJs60GmaEbzxAsuf+3zn1qav95JeMhkHUUlHZZyDdAhkLmq
S3pZl0Mp8LBTE5yHmRkRxbwAw9UAXhDMclPZRlXMrn13lCEaSNj05/YHunzScRY5l/PNoZaSARYr
wQlfBJOqrGTZ1t+VSLXUb42wpbGJy/4BZ5KLgY0w4YpQZ2q3TSbswW9Tsr8mG5j4FqZMG6mUWoK1
pC91xRPRMIC/A+8N/B3fQ24gERurtRawFNWU+BlaLVG1gNj57alysQo2wFygwBXBaMi5ImY9py4b
QB2Ggu0B5HiUbIxj+jBQ1HWd6Ee3fJqzhsa77PCj2D09AA9MySGlnz31vxY+7LyLt34M562kSmut
yY2AjeAR1SBzBcJviFtPO5UFX43tQeh0KFlueUymek69hfv+Sig72wvOk4Ej9kjjYS8S5S9RQQqj
0TJ6yBdFFy/BCKDZOt10zoGjOJfLGqw9bARXakrrQ+XIdvIE5vKHZiWtJvcZgjBOQhVbtZoDZAk2
7Qo9sn9I+CHPvwJE4CLeaMjk+cFqQnozN4qZEFWwIoVFSD3JcVrSlbsSgQAaAD8WmhgQlufHHdtQ
kUN9asET1wAV9hSmzwtOcyWYnhmYf8BJiKt8YLHCBgaabwxqdyZN1uHWt8k6+JoO4lFzfZYGtm2u
pfWC5Wvn83RpF2cnLCHlBMu1nSfQ7FR/Wnc61jSQmLYXPspdHeJeX8rglzaUOyQdVGaCVILVInbq
9K4pfm4v6/IUzOQLQAj8Augu0r0wgAJtXfmA40dyA9Ks5kDUCXX/HBMG5RAsIWwvNxEV4xleDAc0
gXzingpdGlUmKTGx42V3UCaKy/t2qbB5WYlAfRjgFSSxeKzO7/NzFzGaUig6EVUW/WM4YmqidDsH
KXy38l3DZOgd2nZvjRQELtZSI++6bbyFACcFlBXDy+e2iV4NUkhQwY1XUUuHx8wxWcB6uwYnKRNY
aZl/J51Ne98ZJgpJ54Vk9Hdt5zEVa/+3fb7kJEZhoagD7LfMuzfW4I1RGbEmlru9vZ5YH1gSe7zt
QZfVkHm/T2xy3zQcULAL5ln4IKfRGlXHjfEm5PQrZuX3gMVbgT3Y3muxXyoQXElG0AZAQAMhJDhY
QDJ4vtuFnLcFGcEtk4evhsfEcF12q8GHygvuMeGua2OrbGimi6iEurdXffmox6pxW4M9CxkPLmzO
y8SxQwNoAj1ktFOsaJ3avW3auMBQUKeKG/34T8a+IwyyHdbw3bJ2STH0yl1+/gO4yBCaeqp4Mz9l
ShUHMs4YfduRn2b39oc442aw/O2wxfiYjRmbnGbb+EkFMBhK44dmYqVHgdJZqBRdDSUnO8J9Dbz5
hsmMQFdbjrZe5wwSkiEydl9YcPLLKwBgeRADzLRF6JbxGLU6mVqvbb2YhcNRCqBRWzp9cdfKtVP0
n7e/8mWKAlPgYNIBCMX8DI/Lj0sNUGoVpkjemvdxJg73fVJvpzGuVnlXh0we+y+lHodtjB7ibduX
kR8xRASvkAjPBkCdc7DeVwahIthOaLswz8jseok3cU48+GABsWYYAb+ZgQGE8+PjR6WeZHoEsJ/W
2tBfoabRbOMifG2MEcR/DTPQ8f1/LArtOyC3kIBiaecmI6UNA3BVzCQ2dxGB+OfSzMjVc4mj+S8L
3LFIkqmIwbeAaKQg7mLwFLvXWP3nRInVpDZm9ZyIvsRPqEn77I8INMfCEq/5DOBbSILmG0DlSUJV
MggxBnfQxAuRzc7ptHr073q6WIW+6iAnhriVlmqUJHIIQ9pjsgPEYKIlYGrbcJ2yV/lbdohJvYWj
d/V+OV0cd8bjNIPOrg6bGCB7EjciU99b7OdfcgT1PbSo068lLYVr24lSxswFBKkfkfeYzpDT6JcF
QSs1qkZ2FliDeYcxJDECdKRHT9+67aIX4QUjIcjzDAAMUTdFYfPcReOhLAKxzBuWAJ7WfYmQ1sr3
uQxWHnEphl9enb+2MDmB+wvlWb62Hk/xMAUebPlD5Cbtn0nVt438CewL0/uCSphqB0cKGqXx30YP
LQOwE1NDBlOpeyEiUIi5G/z46fb6L3sp3I/i/EoF04PXiWXDQN0FcFxtCykzx/UYWor+NpUrIh6U
JcjehS/PNiF8Cq5gtDcu+rZiZY45JAkblhJojaT6YxItNTIuoh1ngluWEsTCMJZVw+RMsSsgdyRX
jC2hADhK2AToatzexjmSnQVXzhx3UurWbISghjnMEtC+K1iQ1Bi5KBfMXPXWk43jvLXXC0zVeNg4
PZZWfu3kkWgBRM4wBQOw1f9jSTOzOagrpLmGcH4y/L4Log4AQIyhlVQrMeLR2INh3zZy1f1AjjVP
Cc/yKTx6Us+qpBlSrKiSfgLFqhO8jFUn9BiA1DSFvq5O5SVdhGvuZwJZgrkEUOdg/Ox8ZcY06MB7
4WMVkGBvKuWQ9NU/LTfAH05NyOcmwLZpkDLEsoQwYkJwhD505mOqsXi+vX/XHOLUDveRwjLGrhaw
kxkxJfUxq+0J1DGYqW6W5A6XTM27evIWL+VcimsVpmIwBAfgaqtkhmyvanZJ+H17VfLSF+ISB1D3
6mMqNtg+jIzQRqZkDzU122TysdgOeMolaMRI9uRuyDF4eI7Ys28t1YqvRZDTreUiSFq1fSs2s2e2
mZ2ClnXKnX5WSZC2gm8Jwp/ba17a3vn/n25vN2D2kcCcaMhPAlBkJAIDPiafHMDPbM1YAs/MP5+P
WKCOgmoHANrgeODsSX0J/YC2bZhaOpMCqPue+J/TktNc3cQTK1zAMs0wSeW2a1iYuj3pVgLyztDb
DnVqF+TOb53bm3j5Ip/P3Ym9Ob842cWsLAvIL2JV+UjJj+HT9E2xxHvlVQN5e0cLnwkvoyWu5EPp
NI639x9v/4Br9wBCJUaRQGOkYoD83D5gmcIQjFivEAFB5ocsVJm+BJq5ejpOjHCe6Y96AEkwGPHy
0BLl1xD0LreXcfnWnvfxd1ptbt9J/FNoitHhHTzsYyYcy/wu898r1FOG71D9U3VHPdroxR5s9bH4
dNvw1f07sTsv/eT7ebIEtNN88OvJtyTMQmsGEqMlrfmLLJNbHfeVhKpLu8mDlTIDr8tfcPfJbUr1
uSwMrZA6sXN9AW149bSdrIv7ZENeAP9ZzH5Rb8zoHeM5fv2uLV3ZV6wgdwYhG7Aq6Avy4zKdWIhT
I8NK4QksMhQn6XMak2MnhQvJweXTADXfU1Pch/IxiNwbWd8wjHSYj1JHp1W4n1xhr95VFU3XPhu3
5ru00NK4Ek7AnC2BLRBYNKiEcNddUQut4vdRw5piT4CL1gGFwwilKuVQ3gUB3OYfe+OZOW6RjdIn
wIjAXCHvUuEB3GSS8HDbxOW8JjbydEmcLw560ZNShI1Ke8CcilBZabdvE6vLMFES2lL306hORbYi
ua+6rZbd1eERSJIWgS1Y2N1fZXruTsBvIdhaFR1lkF2enz6pFkGR0sdYr+UflGOLL5t/quwh3HW7
ZhU8tA7Q2t5qbhjpdBM8Q+jj9m5cuQTPfgB3TH7VASCyAK/yHG9wisAKzPfOPBSBsWBpca3c/VeV
YpiEGkwpvlVGKxEit1T9Ezh/49135ESvuWSF6/kln+1aGj4VLppi/91iubuRkHwwSkxDYm7J6lVL
9WtapXbofyjRy39nibsVEyMfmwxT50xFpcfblslmTB7q8dELly6O+UTc8CC+wQ5qfUWNKliq5F2l
fjTxQl59OaWH4wJNcXCM/zJU8HOktVoAXKUmDRuHo+YdzZoOiVMqzpRtx8HC4hQfYhbqEuBRvRJ5
wI2MQ6GoigSuYu7NEIBhvkBfumFmo1gV4tuABnHkRo1J5d7GSAC4+5lv6qu02PrdXgi2GKYeta2u
HHrtTe/vQ1TX5BFAdt+NPSvKOxvtuF7cxpPT55Yx4QGkUOC1IuJtW2+kIYHAKPgVmkxgNagegsJu
mk/MBySpzox0pEW8Hauj0YgOyu5QTAJVMw2XIuCVA4nxOg3sojLm7y9g+CiY5Lkwob2XIQL6FcvN
PWRDTNEutcq67aTXdvjUFBds816dmkSeTYW7ULfqANR4GLoEygDNy2Ihsl81BnIqYMvw76I17k89
ZGkVGEvQVBzSyREFnTbSm9Dv8vYQFY1ze3FXbubZ0L/scYGtrccsxFMUjyfhRTRKS5Gf/Fp3pta+
bWdpXVxUk4inFLU+rwvjRmmdOkT+zjVXmQK3MMiaTEvEBlcMglUXHA2AHM4YHu5GFmSI/sk6aSGq
bmMgZR1OH2OzF7LyGEr2UkHyyi6iy0ygUKvN2hn89Z9mRjmZvtkyWfPYWDyP3oQCgdNnC94x33Nc
FDuzw7liISnocIlGyzLzOMT7RHoKu5fbH+pKoDwzwV21yqSYoVJi3xpPxYhoz/QlFpOri0CrDnVG
hCudVzORJ0X3swCbpQbta4PR/q4IHrJoIWe4uo4TK7N/nCTsnUQEPRRhJUZ8UxoIsuer2zu1tA7u
8oqEwIRAEix0MqTpW0sZUfNCufS/sqKI5+tQtRzEewa+xzDLA2nrnqgIvQuojIXN4gUDCRgEMemN
pYitdgw62UKz3rq9jmtFZgWp//99dkU+XwhYeDCza8DGmE37UN9h7AGC8Bj8GxWrCLNd2iRQ/Orx
GhdpMxl2idHXIZCsoMuo1ouu1z+Ce2jh2r7y4Dr7UVyUyABPa0wBu5u2zyR/LMeD72/RWutAQh/b
XXt/exOuxomTPZi/w4lTRp7YZZE8O2WI6drQhP7TK9iMvXiB6n7pe3KHuO1mXl9zPsRxdNdW5TbN
nm6vZMkCd2/kpW+SQYSFXn3zMlduliCe1wqwZ5+GuzH0MJmyuMJeJZr4RKIIY95TT2hrjndDJ9hm
TJwBKlJN/WD6S/wji8a56BH4k6SR3sOBEJ9SrwK1PivbYzrd1fpmiEzWC9tMkBeO+lVnRNkLdz96
Dxfdh7oiuq8KAVC6CFleZodqRPuSGWBZST71B7H5e/sbXvPGX84F1JvBNaRyO0wGtYYiCey1ZveT
VvnTgGJYK2WWqCxu6Hy6+Zvr1Ba3oX1D5LSMQ6BNd3VqVZgE3RWfxt57fJYfqu98Aet6OXwEHq5T
c1xsJp6aYHQe5rpv8RC+GI/xYfxbmuhLoqes2Ja2fgGZoHV7P696zYlVjYvVhSGDcSGBVTxP7f6n
S6m2B3VoQgNaRAvGFj4eP+1AoCIuZgNsjVVoZVEJtWuQ+z8Q1b29qGu33OmauLAdaFESNxHspIqJ
GXV1G/RAaY5LFaIlM1wgBudApaTNbEYDM2q/iVBeW6reX2J4z71Cm4PaSfgdoe8ztrMRYYWmhFu9
RU/ZTrKybf6mPkY6DRfC8NU773TzuDhMMEfSxfNHqrMX/xNDkR+NVVPBDt0Okh1U+Fts5aeuouZ9
8vLffTYuPiNuJlVYwbKifPfkRVZqWorPt20sLo8LIN0YSwKwXh3T9wqKvh8SbbbhBjq4oKcw7/O3
aTPcxZYGoXKXLFzc1wrBpydc4wIKbm09GErYRn+8BK/3UWViQfWC5r79LtLMNRZypEs4NtFVFeR+
BKNg4DzlERXemIZm0Ug1U4sQj/tjmmziyE5mMtbaCqPHsdxn3qpt3XK0hPIQxQsn8UqJYf4BYGmD
Gisa1PyTBkN3vplkas1McD3HXWKloMgZRYpvO3ositZjoNuTZ6eFvfSh5908D9/nprmTkxOfYDgN
xM+xvvVBGAkiKYOs4n4dxnvBPKb5rgKHguJWxosJPCzIKYTcVsS/kvSp45EyS/vE96AipqYv2kpj
h/0eyuyrqYMgW/GEMoksvKV5ZZkF6BKKDlOTH0MgsqY5zlRmarFSkGNn/hrEFU6F+kW9q6cYnZoP
Mgm20KhsGB1JXkWTXaRrrdzkQmaX/RpkTF601rOJNul6Iq4+ulX3GA97TzlqfoapRR+S0X98YHfT
kOrIKtLcMqe7JDpmsgWmjLFiRbEasmOUrqPRERvkq9lLSpjorSJjRcyXvLhXGpQEMEk73ifA2Umx
RaqVUT6SBvwiCi26naZvIv9ez3dC9xwYryYa/9MurrZgg2BlvDbyhzR2s/rT65/QOMnMR6Nb5To1
RjdWjhnOjwiiVT38BrFD0Bz7yQEcxQ49qqZvYv0O3VyGnghFUhTr+4AwVXrOokch/1TG2jLBy4CE
pdF9bNeIppq6gbapGX7LucZU/10cD2l0FArIvKKTInfRKiUO3I9F+bNXrlLPmZqfBiwa5k70jqhj
dfUzib/6ClCicteV84ZstcnOzIHFneOrdi3Wa6Etd40/upp8TJSeijlxSfwGzjcnDW0weizd95ep
E2bmZtVPDTAy0DJygTbVfK/SghZNyoJJa2MNmhGrtSFFsqsphjbFO2VvPFc2POwR1AbjQuJ2pbuH
SjlmMaC9h5FYKIKeXyxlouVtJcN8tEssmfUM03jHCrId9PVR3/lWtvlG5+i1tpemrH+R7NzBPLPM
HUw9H6HEgkvtFybk2fKmpNOrD6UipK7swbCNPaZiduMqWBtWYUWuAGZFCyOBCwHiSnw4+xnc/gdd
nTc+xouYDMhvDtOepbsIxr2Tvz1nFDecZexi+mb+uW34Mgs633jumuuKmIyigYbZ4FtB+lHIdl0U
tFWW1jf//lvbzN10Ypz2paGhgZXS9KAyZRs4gPsCSN25GBHZ1isAndntpV3pZJ2vjbvh0gBkhQ3B
nqYvJQ3WmVOqtLJRgLQ+m/0hcTXWLxyjpVVyWXOiVElWz25smBtFc73hoAirhVXNDvmfdxJUledH
JYCihB5XsBHp/peorSYxWxegUa37T7ScLDMZPhsM7xpxEFOPVGyUetqH3X0cL70wLzstJppJCpBe
s74F6Am5U2u0XqKnQtYz8uGDNAoPcidzQGQUOboljbQ+jpbhgg3ZLVc/AzM+io2wixbkzC62Y/4N
sywdBg3xO3i0Q5UUNYHiKQB2yU6Vfkj79/Z+X1/kiQHOi9BD71O/CXuwWeuAtWEOQY3AjUMeshZ4
nLYw0dlD0wLsE9Go4q0dUG9AOb8PVn4RgdReo7LuUYgqH/uiX8cE/Ml99Ui0Dm8aIVyKpPLtA41O
6rl7mGYiF+aMk0CCfm8GwJRnazB3HTzrK3YHa3pApgGAZ0Zrh9AO42INkP0bkCw93t63i9+B7wKE
KbDWUIkAhct8VE6eCr0QjIkoe0htQVklk5KVuPBqA7RXD7cNXZy52QGAyZD1eRwFs6bnhsxkAvmW
iu+jBphc1KGuJdiK7Nw2cpm7cla4OCl3ypQMNaxACpBUv+QY4Nlxs5X3mK/BpDXQHB3F9J/GE84q
FzWzok8Nv4RzC/l9Ez0VmtMvEXFeXDycCc69UUYWarHFwiAZK66TuExfTS0iRyktoJE95GO+N9oo
+RHaaFioMF9zEQ3ZBlD5ugZEDeeqMQTqpW5KejRqXbHOQdzw0ldbWXlb+HZLdrgX+KTKHQRB5hCB
hNuSwMXn+hv5XTCZvyOP2UOx1fbxWmP1ElT18r08by64hRAiMS4FZZJz3/SNyezNMO5ZssbRWxsi
fa1oZytuvY5spM+Lc0NzxD27HDiD3NcEL14bVi0M6nvMq6Nm75oM0g4fvTO4wYYcFutE821zyyB3
4wnaCGGBAAZLzRmAku+oLNEKKbSTscURzEtIxfnyfutHJ0GlzZK8G0VYGyzpSNzuGxN89WjLbH44
T65+BGkgWBWaT3jTuFpKKK5GGjzSQO0ISgXQK59/zVHK80ye0h6QN2COu1U/lxc1fSkXvuquIG3G
4AGEnFS+vaM3xChMbCuy4BaziSJmEYVduSm+vDvDrlCnOqR3vtMsDetfd9aT25w7ji2ZWl8nsIuW
37d6L1mJ41nJl/w0MY2Vx/Zr4VjOx+7CdU7sccdSE+SkCYIcgm8yMEagAQZAmIUuuK6sXgSHHl3i
rb3M9Wf3ObnKOWftYhKXojyHU32tf8yzJLnuBI/F6qGgIBT8Tp2pt6KNshnA9mgNbLQe/zEO5vwn
8NT6iqAOVaIh3KbTuhQ/hPaehKArfM0g/3B7f68mRqiyQKMLPoT5knNvjTqtDKMaZ2VCwyubisMw
iO5tE5dV4nk1UN2QoFM6c41wCeCQGXijzqd/aoGeRWbfHhxti2Gd8b2h/pO2adwKSEmncm4bvnpE
TuzOaz+JA5FXxUrYwK4Zymu1mHboVTM/H+0g+L5t6fou/nuF3JnvolGbGh+WiPkahi9qaN/++9eu
X8zxA/gCCAGyJO7QGXUR+L1fwiV9za1R+fDuzOGhz1wIhh7SJdDHtdWcWuOOXKoXU1AnsDaar63v
zHM3t5ezZIBzCN0ItUGaDejkUZX+NN3q9t+fnZaPGSj66jM/GeA6vLKPJI/g2u6qnnXGF14bSmeB
eR2jLabPbhu6mvCdWCLcMysfQGJkxLAUKmLHsiBA2TmO9qn/x/dix5cVQEyTxso68xWU0AoTs+ZF
7DDaoJH84CX1gsdflmtx1CD6gEFV3AzImLidHX21VLoMvyf+kShU1hpAi2qa7w6AKqEq0ogLqee1
IwaKTvCdiPIscMGFDzVUVBKUdc98r7VGY1dALqWX7Ly2Fjaa/6SAqGNFogm9BfAZXMyJlOY0NqHS
AqVXmwXeSY2xE4LhTagV2Y4DhMW0Ja8AXU+vTV+MVjO/suo4fPAV5aOX/BeFVPFB0MfJjTsxoj64
6xa2gndq/EIgYjEZjUsZ5Fj8hZwIYi0AmatCdeCpKV77bCFB5WMA//fn/38SzbK0DtQ0kFSag99S
eMGUwJDcJynGn63CX0oR+SSGN8bdgWqUqVOBMT3qJeDxC6A17DvAhy3gbC7cdTaDgh4IjJDYo+LO
uQ9GwLrZr1SKyUqqGi9a/KEozwLeSaW2i+Xnst/WnSN6ezlemjS8OLqwrWA2Crg2VBORe3NLzIwu
T0oF7SFZekcxOfEgl93Z0OA0QIjf2hWcWtMw5t0/e3HteOaeKAt9q192rdM49b8/QcGwACHAUPEu
I+i5ToYOTm2MhS0VVuyVINXeNKoN/SFWCMcW1ZkugoC3zoZSgpCgM8g2QGPCBMTonVywOliV5sM0
ejSWUXuI3M54yobHvrIUMWCigKl8LXBmMMvoeXiKPqrVClA0OuB1ikq4mvlWLOyb4iNV/9bVo0mO
qglpYtH1fWb0hpOk/0Pady1JjiPZfhHNSIIkyFdQhI7U8oVWqai15tfvYfbeqQgEN2jTN6e6pnfL
ppwOOBwOF+c8NHSbpuRh4TzzLwJedc6ag4C6YxpD9QKopiDcYz2qF0gP+cpNjx6fJreG8B68RQsO
e+YQYdP/rji36WHfC0LcQWw7OA0eCCXW8QEocTA2b+/WSwPQ0193ZYP5rqKx6yK98iAuG6YOHOA/
o5gFjN+6NWXJZ9rwJepLeEYzR/dURb7JKMjrVhNSkAiqyER5+chkIWHB6C3c4RcZr392EIPPCJUJ
8N24q8YdBlfD7LXKhrFHWjxhpfuQxt+GupWaOwr8w8iwQGmcDy9dGVlAgQcRAuAVft9CctIxQUGf
ADl0/aoSIyYIS9W0izie/8DJYZ84TDfx0NUlYfGnElStb8MRNq8kEIczT9dj8x0PeIXGsk292zF4
z/JdlCaoY6RW2hvgxk2ZaNw1KPuJxY2O0lBJj3Kl/Vk4CbP7pYgqXnGEokGa84EtbcVhqLCO3giO
UWoa0VPgb4BAjiIRykGepdB7vUTM6jGjeGmQdu+/lExfiDCXvoI7j3Lh9hTYn6ggAgpGcb+KSmIp
6HoWlJ1Cx4sDcaIsd/5EICuEsduprCsNcp+OEsA6hk7d9QCuNHPDqAFfAdzMyJVRsUyB7QPoh4aF
TQhQFRLoCw744mXyayLaNP820eZQvjWnFY0RDAy9yuLiLpEdv9wQBW0kSIlQw2qMV5q9idh/I5/+
+aP2mS0ab125j+LH6wvz6+ovFubkS7j1z7QMZfgKX1K1IwuLdVMpLI2KnS5vDVeexkIkVDEF+Uas
7kXR8cZjPzwpgmt54bopgMkfDkxutiUNzUq3ExWJ/4AwNKyzJH6lWsCGLF9d/+aLQvk/q6doRAGB
GrJw3DsBZIQdBdeAyvzq1ZVXlL4JxGdlpaz6VDHddjTr1iopa6SlUfpZa8WWgTxTRts0f3F6eqtl
bTCqrJkmnJoa5BiJ0H4pNeAfrivJB7j/6PhXErcvnu66CikhCRgUoANIMMzr1Gq/0ZqljM6SJO5o
yAk2zY0gySOi5eLmHlPwEsS3oGy7rtIFhiWnE38rKWmh08GHFwyKidaDAf8OlArbvBmtJLgDjLUt
w1WCDHoUjpK4kskWlXsF0EbNc2y8kvyZ6ui7bt674RABSL5sblIjMcPCzuRnRL6DcXf9gy9KdL8f
TOEeJ3rv6Vl37sk1EruUTm5bE9xj79cWLemdNxFt1D1xIllxenEEhr2Lie7mLXI/SxCmYAguWI1G
C9yIdsFZzlv+yQdxPnv0laLHNLsKtKHRyQYUw8Wa+cYevJGmIeTmGOwq8bar0VwQLLyEZkwf+C0o
qE3XBdg4OTNJ5EToAlCgsLT2bSMUDm4b23WcL7XhTCkFziFNODHGhP6OqtlvHvDk9hSqCIR7FBdC
rwoYYfd89DcMfm4lQx0x4laCg/+tu3LdBDx4JW7YJBrAWdMCtnNh96d7+uJLADIHmEYA9gLW7nz3
Y+IOoZ/AzYRl9af3iJUZ0jOpNUvuM9PI1AfQkWx0MdobeILHqXrvj9E+UBRHbf/r8SNYIowQIO/T
owG8FJwlZuh2jPMYhzSM5OpGDtFcDfCQT2KAJQh/AJzuIgmePS9Md/4wgrG5E290v1maurjIwv5+
hwY7mIIv5Jg5A6RNJrmKL6ms7vPE9nWjsGRSinswj/isVT0g5aUdil1G+ODHIL3VutFHN7QqY+sw
6ipR935hl2bt5WSXpl08sZcmMtBArMIuG3DupeqqLTeidshGil6kG4KKmJhsqbpvkgXnMHseTuRO
f34i1y1IZaTIv7GgDjcY13SCMbWzegnKbtYIJxzQKVKQAMNyLiYGFZ2ErJXKIsw+Sx7GwN7/zQKe
SOBuGqlVhkBMoUhiHD360pNNlaAS9UL6O2T4tOSgyHtMii1InXmHgV3vr16cO3EjzMsBxAhBMn2S
xhdXcFexuBXS2zL4ieuVEDgiYAiuC53dMtR7kcsEDAYwr87XUq2RXtAGaKpo8Biusk6EmmWpsZBd
mBbswm+ciOEWtBRLH42oENN7iZl3Kz8CraVNgNpPNJAoL6R/5o4kphv/asWtJJ5Dci3kcA1Rdisl
jhAeytQJvO/YR+ckAYIEYgYzS78kBSnwbvX/s6QAbT5f0jhMYqmOcSGRyrdlXbjN02TTxvq/OWz/
0RFQyudixjjSAf4OHXP1vqpvQiAELTmS2YN2IoILKrNA9MWmx65FgJgX0ZffLo1cXzc/yvejRFkt
qqULCY3vr0iPLEDvbY2ssq9vyWTFvPlpwAqU0CYnywAsPF8rr+gFwBthS6qS2EERos3mIBU1ZlF2
giYuHKm598PZxcS5QU/Rc7UKsTOFtG2HH9WX12m9LrLe1DDS4Rs34ojZCrSilDRmAl2JtFrp/YPR
rBv1y1COIvnK6JdALEW+NerUqrLMUrqdQP/oWmlGgGD5r1fn7Hu51UHqDe/eDN/rF0iNyBq6B8Oi
aTdRUgIqR2xz5tXhUhZ5OoLclpwJ5TyCl8gTpD6EJmikRGqtSwdWBqmNkXOzCcG5SZ50mi5oOhcs
wsuhFjFl+QCFyjkGBUWCVOthCGpXsmobxjps2gQAsn6M6U06lD+KltyX2hL2ylx29VQwX5zwWhLH
WOXpdfvYdG9AifcMEaR2j1m5qTGuLIx3Od0VTc8adcH3zpwxiP4bn3Ar7ctNhcQmRE/Ez0n71o2R
2aYLMYc8E3OcSeFXVtOK1h0gJYRHb4H6GQzP2TDCuVtE/1PqbCIpQ+6UZsAFFU1Ai1gjyHGz4SEP
aysKUNp6lQ1kUGM2jq/XDfz/2HaUAhCoT72qnK+s0hTwUgNCtKx56oddTDYkdlqw4/Xj2hu+KneX
KJia3FwXO5eWw5r8Fcv5z2gErA+o5pBhMZBkjOwIASGQDoAHBbr5ygKBtpm5f9pwhVEQlsUHvOFN
Ae3Fg7eKhftEtmRqusA5RXqy1nfV0vdNG39xBNFCjJsfqF8XIK5ZSECuJ2BVNAVF9AH4sXXLjObW
pZsqehvGBRO56AX5DZRP5HGGKGRenAUVliMM+jWSKVKAhmrJyfNNLGyD/KnVH1T1UHdrv2+QkjwM
wNEKve+wtwLpTsuX8BHmz+TJ93Amq41aIrXhtD3qa9qMmzIeHQkurwmeZMGMmudBkZHVeCzQS9wv
3Ei/jS9XFp/HC1YAQ99LBMIFBFy5uo/dHCScBxcFsQTPpfzL8D9DupBu+D+kAooc9GHo3P49KCcR
uoBLqKQ1OhzH+M2IwZOUvgI+htHiSdM3RV+ZlD4IirCgLG9oMngLcO8qyBhgxl+8xMLp9K4QdMo8
caOGg9nJe0/dE+m5bO+zpYr5RTEJ2BDoXzQMQ8PoyiVVE/pJ0KMmgOfk1flwNt+3n/bxASAtC7f8
hTVPYgDPAkht8CrjOcz5FE/ISeOPSWA+q+zgOIzt2WrFTHuJ4d6Y3rGnljIJ+qVHpCDlAN4x95qT
XTnOZA/TCtbBOjivh39+HOfgHBjE4hd+7P/9B/+yYhuGX87vP//8oc3slO33prW+u1v/3K2t3d3z
3fPX8/q6w7scCsBrTATKPZl+6VTkTlRS1KriZsBM78zKdBwnMH9/1v7CPX6JNTsJAkAwEGrgumBX
5wGd2GVJlGA6ybR2luVYDpS22b/YYYCZS4oITkMNWQYuLiqJkYDgtwjQmLvbPe+sw7uzevlU2Iu9
9F7hL09s8ZkkzjOKqSe5hg9Ju8MB22baS6pM68HZ0FRgBTOADtQUnQ+Ag8zIwipAEmR3sKzXg/PN
VjAHc73whP3tEb4mh1NEapPMjzLIOby/fzw+PnpsZI89u0ffljni3/F/QbS9t831w09uPvw8oNUd
//kZMKHiT/91d90kL8G6sbSoMqpoV8UM2wW5R4ke9NSvJFjKdFw2NxssLzMt6L42zQX1LwknOGFc
SgooXGKvFpMwC9bPnPsVTiYkWWtrQZQ2ZzJghYMfp/BxhAfBEfvKG2oDQNgW3AJOgLOZjv3kCKAe
9LOmX/9mLU9kcvGMZ0R9A244yATyOcNvEUMSkj1DW2CCm9+rl9Xt/na/txc28SLpPJ2PU2XJ+XFv
CuBNiBEEwwNmzHEeV2/mccmpzHn0MynKuRTqSXJeBpN61gGpMnjQ2xUs9WnJTC4CD14d7oGIOf9S
ApcGBL1azmbFjksSfvOwF+cQ84sIdyUJmXrOdZEwS4UIXTrTTu0oe22dxrac1e1nbn/+ukpzPZ2B
hZfG/PE/Ecsd/4i4STJKEDvZB2afGvP1ubKnvtgBUOCV3Vqg5nLuGW5KhYEoEg2kbPWChgMTeLYm
eDkx5ZDidFoLF9Nvk+a19eDuCx0oG6Os/LO10zVqHX5/w8GZDs90o+IanQ7r9Bt+x88e//17mHCc
8GNNx/j6edKm83Llq/jheaFwi0Y8+6rfb3Osf27v6Sumb8Ev3AjTz9IXkMmk+S+QgY6rSgBEQBzD
rUuWIVOslGhwmQQjovj9gYu8Zy/Q/mhuJzdp3TlLQc1FTIPcHOhKqYFSu4iLnDsBpKx80uqQ2zZD
yRoNBVMDEHeRapPYW3h30AtXyQnjvHIdpkLo6wSXX8ZuPAYgUtCGtuwb/zayHr97U+RmQ18GtVf7
W/N+c7/a2DbU//m5+8KybJzpID3f7dZ31t3z8+5u3bAfz+rY1xJsxHQyz3YE8fG0KAgIVNTB+eko
NeqSFKWmCGDZIF4EdmqUFfYokbRCysht6GqkI8DwyjRecLIzWwLuFLA6oLqDahK/JborFMOodJGp
kjEHeYQC4JFsfFUHNdxGabk0ija5Ak5PgEcC9VlGpwVoRLhNMSJCorKFnhijN3xgPyuAwTEpUhS0
tKmxMDt/Ef9McF8n0jh/mBlppKqlGE1kc13HFOOoafs+XQVo9Kq3KK9eP9mXMAGcPM4RFoKmhqDl
xUyswcZX96diZD1+xB/eJtuE6F0vV9HjYHUfS0DJ07nhV5UACxRtfKCRxOQ8/vzkfaeRIi7dzIjM
PL8Luj9eiLLkUrpwQcbvG/NERiNHUtK1kFFELlpUIvQ6rDsUeq4v4Zw5nmjCv1RlFPY7rYCUJCaP
ckfsprbEtouYRBai7wvbmPqrCcVZA9ImEkRccKHQBIkIkZTglwPOpusDJ7iyw1jZCxpy0apuq0CE
zLolwq6LZeTEctFGGyEBgA5hJHRLwqoaU/MStRNtc30Zl5SbvuJks0iAIeXWgJQyNnWo0T8RNGGT
18H9E0c7t19yXxfbxmnFHWsx06LCp5M8NE5iItrHCXgRlyYIZ6WoyJHoeAWi6YXbMvCwiqh996WZ
kr3Yr1R44uZApNfra3cZdk7KnIjhtmgYwVaRTGKUw/hKG0Y+QpEJR3SFvmib+i6/1zwmfQsLYcGv
aZ8d4kksmvnQZA2yHRAIn+9Z4NGKYqipNIPsuUQKKtiWP1SzqHzTZoyC2Kf9Mywhu11cO5xMzmF5
dUXQ+AqZGLaLwp9ebVg3vBjhsfaXGoYuPD9E6UAGFwlgRS5j08yvaYLGJJw3HWW5Q+MfSuWmzp/J
eNcqC2s5Zyinsji1GlkYhyaDLCX2GaBCctdSspwJ3cIxW9JpOoYnxyyQlCDTfMhBf4Gd9Torsq8A
YBrAWmMaZg20ZqlJcEEzPnYcO68pSm9axfwm875p+xSMIUNN4foZmLMLTC9M7R5IRsp8VzjCDLET
qAoxSMbq8VHrtiNGJtx6Jy/1sM05xFNR3F71StxnjQZRUQjilz8i3aje93VtlkRw25SCP7UwEAhg
LqI35eBWyD+Lfqkbd3Zn/i4Zn9k1KiVKXGmyuaBR7FBM0S9YYdYqcHXtRjLcpXrjrO1hwmail1RV
hWe+0+pcLzGvC3m9/DyGoWeOWm+V3bATY9QSKvKCMeyFAGdWRwX5JKoBZxTN++f2bqDfxSs7xKcT
gk00XSQYqPetWHm4vmHzcgAfSDQwCQBs/FyOl0klBl5oaRpph1FnMxzQZjT1ky1xwE5/Ee9z4c0B
1g4KK0P6fdmeHmBMhlagCi3Nov1T5TtDJIxkqx6AiGjfT22pX11XbPZcncibFD+Rl+Sp18k95Mnj
OusYkS2vfqPSIc2XellmNZsSpVRWQfrNp/7wuOvg2bGE3cE4dqkpvUTrHADx5TZ+kswKrHmA1nZt
9xv15+hDcK7rOXuZYRjvP+K5U40eiEo0JvGtkx3RfIXie/oR74RVYFVrP/uv7RJTJOh+RfM63hWA
TT9fVjTkSXGNIUoTgzkVtbv64I7WIG+uK3VplZAyEcvqIKijVOesP1EiVR7GGC+ycN2re817KntL
MJ6vS7lomp+im4klzpiSwygBcMY/dNLYJy0QqIatwAIA3QisWkk7ckQfslODaHFVESY6IaBStnQT
WIDJ2gXWEt7OpaXiK3QN89OUoMn3N+d5Yqky+tZAg4q/Oy4tf7QEdMzkjp/d5uWCpV4653NB3JHo
dM+X0dVTmT359ASWtBiX+1hY0iUZk7InymitqNcCyJ5N8a7eF6a20R2yarGsoLVdN4638s3cBjAV
Q4xghWCJF1e6rRzkhZTETGSJ572M1lF0DWJh+fycMoxuJ/Z6ZXrP5admSw0bb4BxAHg8aqfr8EU9
SNthqY10iorPfdy5UO4oBqrRB/IktP4cQCtAMcNd7gOmbCpHeC+Pw/r6Ys+t9amOnPlKeiT6Qgtx
4bCvpB9tmv1fiE6W1pGPgppclsHwDBnP+UZH0ja5ExjmGNz9i7ENHuqDdFjIkiwoxVf9eqNB/80k
UB42oboh4kpYiuwuHfbZNqlT1vDERocko64bQwR9IC8IHy3AQj4ug/td1tDgXk72h6/Kok27Dpth
2p9NCaK7PYDpJCd2lEecBTvbYChr/aSjbohmBOYGjr7gqi9a3yf3dipfOdfT0zxXqSZz7ABO7u+V
Y+2EbyBd2Na7/r5doyrOKM6iuAk2x5/+Vr6RQSAcfLgw1KVi7uJaTNt+subAFQ2JW+NbvOfGJpa/
Dx1M5oFD2I724Uf1mj8Lq/D44B86M1wtvb0us0XcSnCez0COTY2mnRi2mu2u9JgZu8GW1hL73oNv
6zN6E+70tbFweKb15d0BeECn20UFnQD/zMyR7xNrCXhTNBBXcZ3sSi9bgHqaOy2nIjiP45FQ7McB
IjqhXeeuiojUBarwEkb83BWFywmkkahuThOs57tHSVyDNhvRaEiS75EgqVEltD9kvnrfAYbXSVV5
4SKZO6NUwRCEjuobhm0536YMro4xrem9h96c2DuOhrZqW9sfN75PWA3WnWjB8czFHCcS+UERt1DF
ARN+eB1lzx5SwgACfW9Tdz9qrb9wMqdduTAMoApivANJxIvLSW70KHCnBwWQ/3aRV99rSQR0y0J7
7Dv3vhExxqENT9cvi9kzgFzLf4RyplKJRVEmIuJE6o23bd5ZWqJ/6iFGSej7QKkJAi9AU+JoZIMA
XMnqSA0RnZNPsCjLUNptqlInj5ZqB7MGfPJV3D4XaVBhqgJfJdWj4zblse9yM/OLBe1nVxwh1jRB
gBcVH6MretA0OuaAzaR/12qMX4OcRAxNTbwd+3WF+c3riz17Xuj0eENZHC9VLn6txXIUQx1axclb
TVJHlzByN/6kLdnl6pKfn9XtRBh3nRWG5tGihTAXRHN6Gq2jaiMapubvqnoj6f6CV5vdsRNxnC8o
vTJQyxJLOWLIums7OwS6ch8sIQwsacVdXg3ahoXWxRnpa0Dakz9+YAniHyl8afUdXeIjnD37JzpN
Op/cTm1vlEZQYQkzgCsghgO3+pfXp5sYKMDXLWNJEncTVUJaBuL0DNbSnyyyGwC+R9VjqvcLcuZ3
SYFOaNNHoYLbJVkHLW8oGXhuE4WBiPtY95j1rKL1dXVmrzg4sP8nhtulAqcNpHW4GPI6wiBfFkjr
AfTe9nUp87bwVwq3PWmgiJXeQBmt2mN60SH0te02eb3SBLPQ364Lm98hQE0B0goDWPzZVft0NFwB
9l3rgik0eCRpKC4VlPmpvHB7z+qFkU4d9yqgbvjcX6GhQdHVsHpyELJSuyfFC+0FNmb3USqZ0hLt
x5xXQq4WnJoTGSy6us6tPCWjpqs+3u5piYmD8liCTQ5Qw0P7WioL5cC5RdTRUzKND4HGni+TpQri
3jDFAz7zJHXdlh6CSzkMVmmu3sZeWD9e37M5M0TPlURVsAFOYwjnmrVplilJ7VUmKUM7kb3j4PXO
dREziwckFiiD+SEgkPF7laleqY9hAKBs4Q6MhiEwK2luacg860sASDMpHTQ8qkiBaMiVAeCG26gy
w02WAcDU9ENgcI+fRi5YEqYE8mBwAmSgKckkjIsMqF+M96kaLhw3ZFqwXlyAAviZqRUSOQl0lnLr
GWY6RhCjqDLRQdABCTP036g3RLZUd+LIYjmKHkFf19ki8bKNEJDks850zWyJmz3kai8+BnkyHr0B
DL1RKtSOHgYqEjm6sO9I2R6bWupSJqkZLCInUfHZ60n1GsU9MdVKyl9Rwdd9kC3mgumCOO5DBJPq
fYVB3mMZG66ZFIm/llqv/5YR+hpH38cciD66rcDiUdR+tL4GJg+JfXmTj71gd94Yb0bRp4lVowPC
3SmRH+4LtxoUJhlNgS7dtpYHa+gBfGyJgpJ2LNIyQ14ZmqzkzB0TxbdDKSeACMUsCQ5Qh/Z2YCfk
Dl6S7U/b9OBm82noA7gsbAxiuqjXbgaJ9LtQEpJ9FSfdox6N+XMlFE8yIbcQ1a77LKU+yNfHEejk
1MjMxJeTGNgSMnGCtovfG1rr5ijl8X2D+ihIsA20vg0ycFLTXso0U8+CMrcVLerA2ZCI2kpRY2Jr
oRhupDiV7VhCjk4jPd3i0Ah22paA0S7bYqu2rb4ZDFluUXPofbtuhab+jNxG8rYK4ENNfHWub0tQ
s2d2oZSUbDu/l8H9kiUGI73RAfg1LqOc1WTIAbQShPdy2qYmGav2MclLEBkLhuH0rZtFrKBaw3Sw
TL33Q4gyXxMDYtpSDK+vTCl0QwctlWFuFnnrPTRjVesPcdw3oO9TU/kFvJvJOlf6XDK1MYkA9ykB
SYQCSSUppTy3EyFqnwYD22VJqatlq7FQIFMGdveLIkSFvlW8wnhE0J2sh7qpZJd5qhY85b2adwyN
Ipq+TqWm3vdyTtNthcqCYg34/9tpIfoZywzdxahZWmPiN0sNOqJ9PUdyh3QZmr7SVHkOEi9yzSpO
062QiCLeYVG5BoSNaurlCPD5Ms4VVKAjGeM2kec+qi2RrLYX60ND6t7x4a+3lZ8Wa1eojT14OAMZ
sr0otKhYe+s67sL7UnfHDelQS2VjD7axDPgtKwXo/awEtu0AldTOs3KMwGzaMhJAcxT0kgXaY+mH
BK0HBPw2QBDVygB117ze3RNgwzyINOu+jbEJ7MEYo7uhy+q155X9oxTHIU5gqI+ACQldK/FUcgeY
DAFAj0iBMwKdHbVoI5GNgle+ewlg5xhNcu9NDkOUsfIg17tbN02TbenGAkpbYh3fKV1lPNRy4d0m
JB3euqEaqCNGxFiNneym65EK1d6XYoprXg08OwE7012bx2JjdboQS/tajPN7VQA8vCxo4Q8JQ6ox
xLgVMRWl6mzdS8FarUV6C2anLsVoR1jUW22kg6UmSWhHgCQdFtzl70Q+7y3R6Y/XqoFcI7qtzm+f
zqCJqlcJsgtNKlrCmGHIDl02aJBHVtfB3f6kFt9KXIKqHI6zYdH2Y/AyK80Oqth/XL+mLlsfUSs6
/RguIqtEMa8wcYCbNwbHJ85imlghfe97AvZY7ycrPguMBvgugs66ZgGYBxc+YO7uOP0A7vKKJSHW
037K3XfhNkwbqymAMVPJZpkoTHCltaLUthb7VoJKLvqWXv6V/ClRAZwrnajci1IQihBtcbi7tPIj
8hXLr3wHzV3vTfySiX3HyhZ88VrmWXHuA+ikXwhFZiIfAD9O/QXAbpumjc+NQaFwtzEtIL4uQNrZ
fOCobNt0m6JYvaApP84M7c5ETZ9y8mrJhGakdVOCRzcvrMCwxQmVgrqsFM2hfdaCVe9vG3kh4p+J
WTHkOb2hZaIBSIxb3kiMFReVPNyBfmerY/cMwJL1OIo6M1Jq5mV0Lwx/ris6F3pNsy3IXaBOctGJ
7XuCMMYNRAboxu6UAuSfvikIG0xuAQTsuqyZSFKa+vdlTFkAzpDvDmzRyq7k4LgwffIJ9gFGa+u6
gDn7OBUwre/JpsENykWmQ0BTYxzBE5TkmHbuaxxGA96EcbEgbjI33jcBZ9nATM5vuY7bLkUNcXur
I7arfSi7Zz988bSlpuTrIngaXH8QhlzoIKInvaX1lVWVC5uyoAQf3qcu2iY1GRKa8kNv1w19+hfl
aQwxoPiFmVV4cuk3e3ayLWQEbDPoAPCCCPyE6Q3u+gLwlpL0msr5vvXru9EHOn3RLTUzzJ0nAv4f
IKjA6hSd26CIxIOYi3JltgChcpMPMbERrgn+aFfxY78EYTl7PeCeUjBxg6eMxh9fIekHQa5Rn9Pe
U6uWWXxTvkhHRFGb7Avz2sNC69+ctYM9BcMFFLS6OFHn1p42RVOR6WqMpMcis+PxQ6C7fskTzkkB
3r1EdIzdwe1zUhofz1oRkacZpjcV6B1All4QhBD/fe8dkU7lcGdXzY26CyIR2iQ+EzO6rsYYFLoD
gFjEhVrtnB/CSLEO/JXp5PI9J71QdmrowywQbuxjfdwP0ZInnztVE6wN0IqRFMCz+XxvhlZUECrA
FISGeqzVUmoVfeCC/RhV9+tO72J4ebqqJi4CvNCBPIY5VU6WIReCCo4eM7P7V7x5tMTe1avCVsxx
l2OKTXtwHRDLPKH0DvAuVm7ThVTLrLInH8Adsw48UZgPnz4grljQA+XxOxoXfO1civ1ES/Tdn2tp
dAVKIyOECGuE/YV9SOz6ozKBMuJom+zTfaxuu5fyfQlA+wKN45/VVeG+8FRHCZ/bSZUqTZkKKG9V
JXsf1xQQiO++ZHqbB7xt5XWC6Xfn+ob+H6r+FcltKPHGsYtcqCqa7UZae42l3bY1M2zJFN60tXIf
buWjcCuul4q3s9G2ZuCkg4BZFQ2+FiWr+eCT2gVl2qrfy09IlIVWsHLXaClYycBVYMFDuep2z9cV
nj2PJ1KnPz+5HwYpbkBfL2BrQT+HIXxXXoDnmwyQv6hP1ZoM+ETAqLd4G3sQUO5ToBrtwp/0OXAA
/yt9Xddk9go4lTR50xNJaaoBK1jBAiZgfDvWr+k+sAX0VDrqygA6efRyXd78yfu7X5xxer4XtPUA
cR769IBhzZSiY3H3eF2KtLRBnEHifZxTqYWY2kqOQHY0C/sVZJnixn0QnT/VOlhQ62LS+59D91cv
zqMoGjgYWwqB5BO9vMlhFE25Y81r9eiNFllSby7WRxoV7wrQW2tojjrftAncM6QFzGOIrfq1WoGr
45se9Bt1qy7Zx9xtSoHggVsbAT4eMeeiqrACADX4fUx/492Th9ZCk2O9D1/1jX+vKHaz0536T7gy
Fu6I2YN9KpezyyDVSOShGgqqhcj2n1Mr6BmSCv09WrNVUz4q7yFAclb+YYlSZtZ2KCAnFQOpN1Ah
ciaqBUHhZ5GG+DIUi3WVRkjJq0CwtQQ/FDbgY4D6Y4FyV07UBH5VV8KHsRCrp6yjkuUmUr/OyJge
8jIXM/u6Yc/Z9em3cXZdj3qZAioffiEFxIXXbzKhc66LmDVl5HkBF4OXHXrHOVMuwLdJOp0irhkV
pP/Ig1S8dbK/jpLWzFM0FiTfeS7etaq/kK2YV+4/gnnqB5i7XgUDFt4NJQekKU4qxasF5WbN+a9y
BpfL9jVk/oYYynXbfC99VUi/4JoUn3Sfed974TD+iX9ArLFUAp7z5ydrasjnp6geM1/KNbUCsqUI
oEh57bkVRsvQ/kYVMBUXnqkX2m2VK2/X9Z1zt6dyOUcBvjU0/YhY0kS4LeKPQtjS/Om6iNkVBfQD
wjnAJQJg+ly1tBh6nbpY0QTNBMhfqjcaWsnF1+tSZm3jRApn+E0gKFE2TPsWfOn5plnqhp+NmlC6
xCAgmllRf+OsHvzGnRh4iJrIDZQwi4LRo3hbWNpn4RibZt0v1d9mNcITE3E98idYuvN1G7UUYXiG
G6OVn4VuH4kL53h26zURUJmirExkEOd/f4kxAgqkzumZnKHvGJSmxV07iv99ZRkgGZSKQHFHhy6P
8NR1PjxhBy2G6j7r7GK4LaOFV+OsIih74V0yMdjxBuZJet3WHS67Yvh9ix9djAWFXfVv7PhEDGdh
+pjg751u8CLcqErEEnetaM9isvD0mD0uJ2I4OwMKDFLz0306DOsk30d00whWtPQImD6Wjx+nUuH/
rpnCvT3AqZWOsQcpgDQaw71YvsfUMqSN3tvgHbx+NOcvTDwbpQnrCWTU0waehJBCrLZKV/i12fzR
GxtMAv1WTxlZxdvA0u02ZHprTcWgBd82f2RP5E5LfSJXSstQ0spJ7rZb0RvhHu+5Q9aY9aG2a7N+
a9bXFZ3dOsxQ4Qd94phbOJeniI3WkyoAvrS0BwKzqYbRJiy/IiFfqJfPBuX0ryR++1SUd3Tcw9i+
wWxyR9d2av4iDS9+uolS8MBlADG7S8DJ5C3188zHXSeiObdESqmjoLvDlPAnCqLGi/8g3SeHyGPp
ujdRWIwE0z+Iu8wS6YIdzdrsiWTujmxRm/DqNAIxo29m3X1S70nz3DcgD973xdKg1VwrM/Do4LtE
dBWi04EzWjH0q64soGdFreogbl0UybajPdzSVb5GyfFAcpbcyPfXTWi2mI8xfAkIN2gCBfPduQ2R
LC0idYTN1lb7At/P3Adv8+YfjPV4uyBqdj3/iuKNKOx0w3NHaJi/Nra2Ko7qR/SdHYabvmSDA9Cr
28gR3703ny3mA6a75cL9nIjmjWjoSNZMWraWBGSPZBXv6DFdvz25ZrZbNJx5mz0Rx1kO8KfquPxd
VMdg0vq2NYNDy6hJ7mMGMo99fEg+lnqYp7Dmmor/Q9p3LEmuI8t+Ec1IgnJLlbqydHX1htaSBKi1
+PrrbHtzmoWiJeyct5nF9ExFAggGAhEe7tz1msq41XMMV2Lg9lpLp0S+ryHsYAD15N8+x8URPxtC
JRMzqAYaWJyj4n3MMhbiGKmdeg0YVAf7ex8fbhvZTEaWcun/M8KF0sSo285mCDiSHjrK+Igu5W0D
W9u1YJsUFUgjTM1xHpGUfZZZET7uGd2adordOUovBbQmorLZ5WYt6EJsheq1Oc4jopZgSq+EuY6F
TqpFQVdfpDLIRJPRm5WvtSHODdR6ZBFVsXFjQA4MHNh7kO5642mAvMYJEEL9a3eS9pCTfRCJgwpN
L2e6uv7K0U5RUYdpbaf/AEagcGYv8W1fu9alaz9oQbqLDrMf+rnoNSM6TM4lZatuSZdhd23rWxYf
U/N5SgF+2HcsuO01W76/3l3OLe1u0Ie2hSEdIEwwNRbxTh2Yc9vI5lUAhb5Fww74js8D4A0EtNol
h61yP5IKYGBOUfpWa4c0dDp2kuNHSXPGEkQFZ6Y+Q44pjAXlvq0NXf+CJZSvjlIOh9gclipmm13T
6QkIAgdYFjRdHZuJhHm29hRQHnzpS+PH4iumJpTGZ2tEakinqyr9rLKAiNqmIhOcZ0p106vSYmIq
lIecoQBmhEHbl67g4JagwYfG9VI4P0z6PCu7HHZae2en3zrJr1U/Kn4T0FqS3IsnN7OvYy9IAzfu
VbjJwtMMaevlLv94WPM4pMi7YVWpK0dRvvdd42SZoylPYwgQnkizYiOUfTDHhbK+oEDfKHj+kKi+
r/Lc01oW9JiTxeNOsKEbt8AHU1wwm/FatAZjeWn1mV+3yTFqDP/2mYlWw7lG3UsmmVqY6LPrrLxN
ypM1P+X/4cmIhRgG+NrQ6wbk+eMRVQO0NIolIRiHJ4BwdHrIW0Fo2iqTrW3wEyKK1IZ5W+JenqD7
gCFpz44y0Cop761ZOGpU+S2dvRnUqxWdHm5v4taL64NtzgUnVR1tfYBtWfvCSn9Ijmm5L+jrXPlN
/BLp+5Y8TdVhKD1NfgBB8G3zG9Hqg3XOIxMSaxABwe5CZsqN5Z81VNSTOHLCQn4tyl7gMSJrvFPa
aZwmy6urs+8V8kuDNJSV946cnQDmvL2wrXcXap5I3TTM90OTb/ktqzhMWKn2VoiV6RPS5Uo6y2jt
Dm10XwH/BpqB9yIH1rRVHtHtuloalM6TL7d/whKyuJD24RdwN0GRWZKtJFgtG4FMsqxBAcCtVlxT
qUTkRZsbu1os95FAXCPr5ByL7ah+iqUoKDX9SOweenqpG2c//8vCAD7BDUswecwdoxzNcZorWJhe
HTRofRcALe5um9he0F8TXGxJaV+F0ggTCnCho+mUyYx66znpdyx5vW1q+wsEa9f/lrOc48pTFDUG
n4CC5Gs6onEWXpSguVg/0Ym5z1NHP2r79EF0q6qb4XmBYUMHCHw1n1gglDFRegqb7XPnM69w2j1g
sFLkUBdtXoimZ97oZ0HpxEfjDv9whu+eyH0jAql85p0FOQmeN//8EC4AVAncckjxQ/Rr6r4mJ5C9
ZIartp51BizdnfbfIH5XOdJz/kIOsSC137x+V8Z5RwLil9Y6TnlK91B7lcmpDV1N9Sl06g0hafX2
9/h3qZxPgb85sYdi2fOg9MBtsPvSjG6/Z579qDy2fgz9yp1IqXHbuSwQ9oC0D8B7vkmB3a0GVU5x
fRmG02CoqjAWPDTU0ab+kuqNo2MgTzUi36CRmyqqU6iJ1+k/MKsgeBduflKrX8KddBwrYzP3yzsK
k3LDRbNz0FphSBrikbHoQl3izafQt7LFHSy1yqRUJqxaO+bnC7oy/T27b/fGMx5SCbgqoX0edD8l
7wEyNILAL1omd8qyOtitEcO0ZAK1YGDapk28uu4c1v+KB01wf26nDquVcsGjZDm19BLmJultjKHG
UR1qc5+FoLfSnm3jHowaECgTrHEz87IIWO71pd3Aj5FIs2p0RQ2jYZc4kF18tIzyAcQSSiGSfdj8
ZlaWll+yio26XoFuSoOlCI0nCvYKjGLIpiAMbBsByQr0wCC3wKd41GraRJez1h1apMJWGbDGCmK5
8W4H+u1d+8cMn+UlzSjNiQkzYxowycvD+6TxBlvQ4hBZ4fI5C9R08Zjm2LFkr0+/W/ue5V5kzwLH
E5nhvmYLEw2TAsYWF2lOe5Ab+kPq8+otT9gvpSfxv3U4DdOG6NkAta0t8GculSnbEdS0JAK1pjke
RsUfFMMf+8dZhKH93AfgDHGJTEtVJcxnGCrP5GcdzF+yo3Ygl5q5uq8F0DIVNQI+8xd8tMhzTrG2
0Vgqw6I8udrXYj967DpdItAopMB+jK7i6m7+IAf0Bd0W8yhsVn6KV5x9zl9ypoQyNWA/PkhX+yl6
TQ/VK/OSs/U8RT6SgcTJ3epZvZtFpZ9Pnx1nmXMhOM8wtkoMiUbMhhsJOhJl0Eq72x/dp5uAM8Ld
BHVIB9YMWN6Muy3H87pRy8fGHh3oF71GCoQ9UWttBtu9bfZzHZmzy10DI9aVhIvHyrv+LLM91Ktc
+muynW5w1OvgjUcVcBdbiOfZ3FQFCDYF71UZVEofA2Y5NIk8a9jUEFMaKtvVxWuoC/b007e/rA2A
ITAMoK+M0ZSPNjBl00v9YgMT4v1+0G0gHpVrC7T2XjaV4PZObi7orzH++wADJlBxBozF5Jcu+zPI
PSJNsKDPt+jHFf3hIV5dM2asQ2uFwIgmnUPN640zM3s/z0hQY4JK8efyhyoJnmeCXTQ594/ZbE9K
CJsYcMq9OmUXvUebLLELYOaI2gtuH9E+co6RyWE+mgX0imTyEIf3Ve92Iv0OkQnO52ObxbMZURyV
9R2CqAAuOWa0v+0O2x8W+Otk8GyqoNhafsTqqPQZ8xxAMIPs2L5IEFetLgUIyTtnJPswPej02QTJ
XATcTRRU+lVLPWY4aivqqi5R8UOCuTjM6lcsh7v6FXZOyskc8CtGCDQSR41HzAX6ZvItHq8ZxLKH
hUDVt3sRRmLTaVZ2l2i+shvXAHWXDexO7EnFOynZzyX1DPos2OVPqECsD2bAqAjAh4Jxo492mrlj
eh7CjqR14JnCOtAe34dh4anhNDrxlLmVrHhSQ45xLeg2Lmvg9xYMqkCAoJCOG58LLxUN9UlRYTtZ
RixNyUtlpGYj+WoU5iESXcCf26h/lvo/cxqPrR5NqyomDB67aQzipl8lphuj0NGax9LChCWgpXER
ZOAwHET98a2z/LtO7PbHPTao3ExqBMM5JNoqYhwiWgemGj72kVAgYQkmn/YUCj4G0PIYMeeHzDHk
NHY5hS2MEwKST2ZMosxOrqfeZPSOXo7+8t/XDblLlHSP3+rNlgCtsr3Rq9/AJXFVN7R5OuA3SCYL
n2tTGk6ZkYOsbS56N5dLxRukaN5FozUdS6rW12ysdy3qViI2te3NAKXiH20e4No/brwCLVcwEeGH
yAZzQ3TPuz0zf2CaPNGDSHMKcHBiGgfTrtC8FISvJQR+OgcCauIFXw44FXfmFWEUxbICITKa7ohU
+QlolW5/u5tupUMSEQxHAJjwZAzqZNsZ+LexzfSrlewS8tOW/FQXWNmK9dBjAgOVBWWWT5AwJo1E
KjCUhzxDP3ZGsY87Bt7h77fX8rl8gY8TLDcIQiZYIWV+v8y0pIrFkEZhNH10xtB6zU0pc/S2lPH4
TNWXkJCAtVmIef7h+1gWX5rGfKi00HaVjLyErUYE0WkzV0ARB6AdGT/qk4Ztn0q4mGqMPiRgxQlJ
+EjNed/OFVSKoYYX0gety3x9zPwoFWQMn9u0y24AqI1hLiiAgfzro+OqCdjbiQQy1aS8r41xR2vt
ezoBX9Y+QrvDU6L4lwXxZGa/9EPn9OV7y3ALDbV6aPQEiZrqGPb77RNaPlreoXEugDFBtAupIOfQ
gFFWVTvBoekIsYH+ISPTLtWJE4bjXZH3QZhUAs/b8u+1RS5vKns7naYZFktApyHErHmNnL5THSVE
SSTsu+Xla1tc0oTGzDyqA2wlyKbtgTpm+VoOgpiwdd+tjXBpU61LUDmyYWRCCMZYuUOjnWQfwxhP
XP/2aW29htamOAcq0raLi7hM3KZV3Sb3Idlo0q9hEkGvEJWcqHPKThD2t01qqPKCtAWFKu42Z0NJ
k97A6uSwgiXm1okKgggZ0iH2XWigAJldE2kWdMH/FFM++SUmKUC3vuTufxr1q0QpDTtDUsEjAUQD
fdPcCZo2+bm4ECd1T5I/ueHBPo+etgx1XFCNdcLnL5WrHcYjfQ6/VD81wRlvxX1gKJFOgdgDKh2c
I0lZrU+xgqBMtBEFLOuORsKcbdNZwbj0p42NO4bLDYs8m3U9bRCSH7RHJSiOkd/bHtiyMX8TBSij
D46bCj7GLd9dDhV8MlDhBfnPx4hUlKgdFCifubkBquL7bOqHzEsQNXWPpiUoF6MWBCtNYdbObU/e
WqyF2W1YVZfKELfYusyQTsggvsyma0KCFqNNw3+5SS2MVFsLugGjMZzryu045FQfoGrbfZPAOhO/
UBtqi8F/WAmIuAHgA/8P/uPjFs7mOKW4TvGBWPSp6/pXVseONcyCT/9zQxKXB8CmYDKCfi4QG5yd
1g7DSB4n5Ln2RY99IzkNOXj5dnV3L+t+ofho7qrGWekFb4nNk1rZ5eJ1PCpdPMTzEkPBygmGeFI9
FpkIJ7h1D61XxzkikFNzlA3YxdjUSrcmJort8by3qZa7apmbAS070JbkuWCcdtvuMgcPRmncyZyP
6ENekabF6maauTSzTj2GiqZZuoYSBLEUKTCM37f9ZSuUIIL8zyKPxQzbjPYkh0ANKTDqwe7sjgi+
rc0UZ22CcxW88LTKiGDCskK3hJ5E6MfRfTS8lQaGePcqFI1CkbbE1j0BjpOlG4kS76d7ItRLvZmZ
DjdZmtX6+5CD7SQZPNK3d7Qej62WncFMdbi9mQKr/GZquN+TvodVa7zO5ZV192r8Wkv3jbavK7fS
BN6y9S2sFslL/9kEJMQSgbmBPRXpKSYa5NMF8WTLI9c2uO8NbcbCiFTY0BLwDGiOrsWOKqVuDR6q
FnpUAnOiJXEf3pRZyVTJMGfG31LIQuejX3eCU9oqy0MECvc43H4BVHBGML7XVg0SCbeb0pQGitqD
DggsZz/onNiBXSj501hYyZ05tvXsTnUkXbNchoTNkETDOa7S9NTqFnjNbnvPxtpxnZtgA8czS0Z3
4mPotnKbli2e8KhCHcLo2Jgj5hPC//A1At8NwjSIRIBYgSeTh7ZxXZAehcJhqPSzZFXqfZTpp3Qc
8G6t7d3Uq4OHHO4y9gxSnKyY/8MywRiAcQyIfAAvsBSLVrlUbZpNmaV4L4fWk6XdF9ZeGQQmPis4
gvlubYMLOaQv59xGzdyFBoCbJLOvtQCh9k9lmR7DfnxWW/Ak9oZDlcoFrRMQNMDt5IqTsHE/5VDW
IarTyl9NlARvn7GBxXGJ5Icfxn1OlpmAz22pm9aRb5PXocMnBDDb7raVjaAO37YMAIXQVsWD+uMW
G33aQOgPj0q1/p3Uz3H9cvvvb65iSTGANiTwWC5danS5CacG6XBm+5hHa+sUM1yelUuC3dr6Ihau
EzgsxtAQxj+uY1AZvtIEDwwSHlXpV9WDElvwoBCZWLZy5Y0y8FRsGGGis57snjpd7ckiwn2RjeXf
VzYK6NthugSPFqv4XS3q79exfLx9IlsnDtIPWwWX1EJewTm8USzQdhMnPsNzJ6h7IAO7bWHrGke9
D8PWkH5Y6IK5Q48wWdzqEXaqME52ux8b3yrc1HzXYtk19N2IuVUq6D5vFWw+2Fxup9XO1fGi4Q3N
Ppc82Yoz7XRHcbT3YmffzZPDXpuz7YkoQbcOC/LA4EhT1YWZizus1CBZqxXL+1k6p8ZOwis6FzWG
N/IEYD//2li+r/WyFDmUW0wUuaTyFBl1QW/OLiF9wQBKAqV50ZtgMxyixQYabwWZOmpNH+2xMDaV
ZsR7scPci/wyUqd30JdyLaiG0LN1lb3JkU4tcPmD4LrZ3E0CmlAMei5Pds5pmmaKjI4gUlDlqMXH
cvxqUcHjfPM6x3TfPzY4JynyRAPWGi9VeWc6dB/56nt47gJ7B/6Wx8hTBCW77SUZS0MDtzXkwD9u
ZlZpNI5nLMlScE3/GLLL1ApMgHYIf4S/J5YChwlFQiDieWWZlo31lFCJualEqxcZCcN3XU76V83K
yn1XhurXtMntQ0iZdGfmrD1CmyXzGdG1PcCuYERgdfuujaH8rWJFuJeVaAZKRI9QDjIKsiv6KAzG
SO2OsjH3mjOb+fwOnWDNBeliCvcYNRnKJ5VVe9nEuktLU/hIA7AXbTr1AjpE6VpXEHtyZGuad5VS
Rd9UpqQXI+vKh7BsxrPGaHufSnWHMmFc2tRJMnsMaNdEXiSr36056Zifa02oOirynueuoxTXdE/v
dLPWG4/qFKTvJSA2tZPHZmOBb3hqXlsj0XbYuOERd3x0UKCy7duYUgDdZWdp+7gcIetG5gqCJoQs
vyxkh96ydU+F3ABUsLSYebldDEFl6HUg54Od4X+UjYE1DfLZCDMA1+Q5Ji9ROlvHwWgwkyaPOaF+
qKVT6WiZrJ3VUg730WCPzCkbuWmcDpsYDFCo9PR6lt5Hxcikfd+l1O1MvbcDZvR0l0Ec4EvWxgCB
yLL0zJB0fJ1DK7w25aD5khKTzqXAp6YObc1JAzNspPX+JCfKG5lV20v1bjqaVUu+dGmt/tIKKt8P
Zsr8olYoHvkhSFk9KS/StywxhsqN7CL9mYf6eGREyl6Z0veHIldmF5Jg2QX/9+4SW1butqlJLqE0
KeiIkxiTuCq7qFSvvBoC7qWDMeriza5U42HIIxvScl1NAKbUrHQIwiyK0l1XgsK2UJv2IWGkCmRg
CQATJgRyRUM+fDX7WPZhrcldnYb5boDiYe1oVE/vrTRq7tKwYiX4S5e80x6jpyjJ8scin43CY2WM
kfqiqt4jzYhtp27D+J0VsTE6qTLN+lEFNu4LS0wpYHNaHsNOJs95V5LwAAVbuu8SdX5QBlDbZ8mk
u1IomQ+6WYWHFkpswFJoAFX4VVeFCtT50DBzNfDb9bu0acaHtOxBpTqCyfc86FK2N0Kp24e0hPCR
OVbF95x18TPBvsROFdfSExikGzBImn36XDBtfFKjVvlqlzZzo9SWW4cBXfeck776poN8snXU3Ggt
UG3G1VsxpPZDaGOowclLQnYd6PZO1jACMdP1Y5AWzfCsVpNaO5FUF7/HfsC0NCAoz6pBMwgyWejy
O5lajCBIo3b8RJKQnTOqx4MToaDwrE6qFBRhRxY6sEUMLg7H4ZXU0QBywqy2nXwwjNNQquFdRFp8
wIWsj/iKJu0QZ2V/GoZEfp8KojhqUgFliXQtzLypL8y7rEYl0lHgZYcqpBJCh1EnE/R05/qo1VJy
P7G5KxwIxVWHxIwjaHB0qh9i0rRG2VgfzxKy4Z+qog0vpWl3h8xK7dQN0b255qgr5dFUxV5ZF/W3
CPj3O0TDzpPqbPpuZmoVzBqR8KbPx9hpzBJTbvM0RSfaUzy37ckId5XGsqcR4TqQWaP2DgxBetcu
qwAwweSilQV7lMIp3hsxZnNiKwHZpmXErR+RfDyl0wy1stlI3sEJJjnaFHd+NiXmfpDNfgRBrd57
dT2Z6NYoalMFZgecgDaZ1rXHdKRPWa75RZ/ow640jNp2rUzTZwdED43tDAWtWk+NG1CMVpBVVtE3
NU3V6TXIzHUmbQkUMMzEN5QkfbYYQW0bKlL97MTEkiZ3brQZw3Ryk/yOQdgQOWNRta9VYYf+ROry
3dTCdt9jQCGYtLR5J5HU7iuwrLk1GJT92qxLjyybHufS/BZmqf6jKNQoMM2keAB4zjxHrd2cMKE8
HxQ44kuXSSAZvp1Sbj8j/qb3n9Igq0PoQ0ZZwjEr/c0qvoaZO9Si6u5Wcrx+RnBJCAUmPjJ02Mm7
o05eWP/v6zDG+u9zCYhU4SoIQebsVplfxanb6K+K9Xp7r7ayjrUNLutgiUr6tMQa2ubIurfafkrC
h9smBNv05wGwykrtMAdjPWZTXVX7EqcVnkL/Fhm7vMrBhgYlIFRTPgkNTXKXTHKGNDRTjnT0pYw6
cih6Miy5LJ85rY1wh9GTFDQBLYwYD9m36g6SPHvJNbwuGHqnc8tv8v72rm2+UdYGuZNJMHMXqcuq
BldBJL2fMeZ9AvLqnuxebE8+i1LqrdQQFHryMhCKJumneRVLUiu7Rf45ZUCUDPeW9NDpl8i6zobg
+S2yxL2NK8TAOI8XS/JOi/dQFnA042FOdoVIgmrzcYnOmqahCSNjCofbRJZmutFnMBU+sKup+DoQ
E0dMgqo++RkK3sqbn9JfW7yfq0oZVjmDrV7xLO1u1oJ++C+fEqbiMc2KQqPCvxHq0VBTJURrvS0v
uo15mEywBnUrdq4fCOrHVwiBSG49JHggYCD3DGDhl/ZwHfzIco0du4dGtBunzvAFnOKOvSt/5y7u
iheM6GPgG6zsgi9gKS7wn9z6t3DPy5hKU0KskEFY4XGmgQwskGK+q9D7Bp4TXimVTgJehz64bXcr
XgHBjf010Lf79KqtuzwulAXLKTW7asyctK4FH8DidZ8WtrLAfQARZAUjewFy2t30tVR+psAg2jKY
6Ql6kfSHnab3WiuSxNn8FjQo4gELKyv6J45fENuRRmF/jlZ1U+CpFooTq3MAwr/S77f3UGiMC5dV
Y7JulGAswbDoSA86xAIQly09oPF+pG+h9pNVvwVGF+fk93W9Qu5rL2qGtkwGozF1yL7+mR1R8He1
HzKkNsdd/iIwt6zhs7ll4hZCsOjAcve/BkmxKJQW2M9DfSZeevgORutL6ywEpK56HwbNAe0h6y66
ivqIWw4EUN4/lrndtcH9EYWLi9ZpUB7S39FZ/lG/sp0pAKF9Jq7F1bo2xO1obkOprY5hSNMd+6l4
DeYddTIH1PqO8TO76I/xd7z77qLcMe7qF9F49ma5YmkIo/KoAY7ADwBCmayGAgkO9FI8tlfrXisd
a1ehbOuCR8NlX4v76TQcDNvL3v7L2a4sc3FQt+PCjhdXar9YunOVEHp2hkdMp/gB5rwpqB3oC5/o
d7YD0ZNyEFjfdOSVdS7yUYlIuCJhvXod8DjbXxXTSV8HrzxC1zj418wuyyGDHkGDZoC6IGDg56sE
DSIIqWosGO8ivKPUGYygLXdDcwlFTb+tG3JtiIt7/VRPdr9Ar6X6uau/kOjQicTKt4L32sTyE1Zr
YRXclS6hdTYPYwZIiUL+Q7YJAAQ6fYTYlsmzRRY2ynfqAlK1h9Mw7Uzbt3UBcHvrEl61mfjRBQWM
4bLSo5sjzdZ5sNJjSxNPKahLmOrddrVNU38zCl7gFiNYhWHFS0unf8mHAKp5mFI2iCCZ3Tp4HSBp
aDqBSAy52MdTMWWaV023FKbN3RAFUpWAz05wqW6tBEPslrqAHOxP4KWinK04GoAciePcgTxLYkxO
WviKSB5qC6JirA1xXixLrIba1mKoacFnl9kJ6LSV2Tfbprk3azN0676rULAwvo6y0njGrAepQQnk
UEDpevv4tlJpNOPw6gEA1bR4paq0JXMxq3gkmKC2UjGHFT9G8qltUndUBPXwrS9rbYqLiHmpVriR
YGqZ2aHkYYhFSKZtCwbwxrhNDYW/T0maZiZbivptsyuLO9ILsudND0F/+n9/n781c9tSasw3g/bm
J+uYF4FbBIpGPqGl4KvampdDVwS5I0AiwKiYXEiFIwKxUcOU1Rse5naQ8kiBDr6MEtXNdjaB5jbB
mUH9KCnOmEm6m6zhMDcdaqi9w0iGIpns0MHed8pdF9ookQr2YiuDWP9AzonbHnRl3bIXnfRmGfex
ccxiPy5cyAVV5Z6I8JWbW7/aDy4AoDqNG5WilwJVNQfcFo5RTq5a7COUEm9/EVuhZr2w5ZesLoDc
ZrqUTlgYw0wEeWmlO1n2b5vY9FNI60CWC7By3AEfTQwStGAVGXBCpp7jREHPXYht2t6vvyY4V52M
QkO5HPvVYb4E3BRud5cHkW/64Ge9dgfM5f6mz92TJbh4NosOUH38Z2lcvtfPZiyVyzlhgI3etfeq
5KDM7/yUz6oHET4890SiEpsR7K9FngOZ5qldAJwJwB+V3bR5bswgT7+kzVnKRMNlm/3K1ep4ECNo
W9skhhSCCz28MzkRD9XcO9stfXpofsg/oOB1nvY6csxHETehwGV4OuTQNuqhUuEyMQVvDaNnQ0v/
wx27XhwXchqiTiMLsZG20e0KMqDOnTupmQqcX3ReXOCA5lmtKSH2cIJUp4zZOVDTVImn9U8DS73b
H9r2t/yPN/JMgBOEYabewK5BssUzipfMAC2CJdi3z2xoSH/XG8dFDAzeao2M7oKbvNpn7WH07CDE
NPXw3p7CID32j5Mjcoft6Pt3YVwECWWFQowDZxWxvYwJnrq5TMOlMhYZVC9XdjYJbu/ktkGA6pEY
GeB75gwqnUFHPe2QFn8Z7oBNOif38xH8Em+3zWznRraMx9qijfVpIq9kUzJoGuyY9Azhr3C8pphP
U5U3Y9h3AAVAelpxAZRzgC/6L4F/Qe+jzQfhVT7HzMc5QSsMpuPmmHexK6OnGIsoaTZfpJgn+scK
5yw9MxNoyMJK4wNj9aQ7c0CP5Vte+pHh1qfpUD2xF2lwgG0/3N7bzY9hZZk7wl7LJ4hC42OwrR0z
d3XWYGJUABDYDFMrG9y1AznyWZ912BizCGB5BP9O8EmLLHAXTDSUJZUkWMAxOqFUuL1o5uvP8Dhf
lsH8EcAPEI8F5H/ZyFUGkIW2OuftCNyGO+zoY+rpQQW+IOM1KFA26C/GFxrEuNSsoDm/TE6zFzxE
toZ/8T74+wM4Hxl1agHcih8weheIx/+gp/rwKzkbB3ZHHMkzcuco4kzd/L5XJjnnKICpN4oMQwC5
xZ4ZciAQ9A3NeY6hkgr+OWDp0ukRTfFvGEYQ+KVwuZzTEJWOrVHBtnGJQUILXrgrC4wdfcjf9AsY
/6WdBpJanwamwJc2ow1Uj/EQR9nC0D/N4CZDw6zlpKkePWQWwaj/89BUaJBCs6wx3XyUH+rx+9y+
YkrW16RUEHKWg+Q9zYSOGIaPNTAjfsIRStmggj4ajSemJCyQzUnea72k/7TTEtQUVqG8/PsYAL8C
TxvGnRHMOdce6aC0cY8Fg4BOgfqskV/nSERvvvjKp1WtjHDuC9sjLTUYgQYgNYES2KfIibr6uele
by9nc/9WljivHcdqivoOL+lyBOESNJFBN+CqQB6Q9v22pa3gud44zkeRDhkpuvt4Wtrfogh0IU+m
6d82sTU5jPcxCuuYNrWXGZmPcUdD276Rls++Mr35rPmGl52lX/pxeO5O8e62sa3vHRhc9AcBlUXy
wtlS1apq6ICBjjz8ZtIgMYGgKoGpkZ3B/kakoIq+3za4vYH/GORHEKy0wyBjA4NqAYXlEeBCow0y
wHhum9n+pP8ujAecJiO4baZqsXOse/e5YZ76s7bcHgjCqHUU5tXBbYvbPvh3YerHUysLXanVfPHB
JDByH+LHefpENEGo2rr2VufFN1ch5FxkXQUrpP6SoWYsItAX/f3l31d3nkmNeYwyGcWZ0WVt5AxM
lF5tetyS1gHnuUhFcvD6njUpxPoUJD7mU91OoGt8rWXw5WvADh3ohJ6ciLd3Mw5hrg3DxBYmKvja
VtRCzFUrYNGG+kCI4XsW5NHgDJ2CCoLACzb3b2WL8wLVSiVdr7F/8R9ScwwIv952s82X9TLp/r/V
cM+z3JpyrR5hocLkFTuW9VMRPdaam1e7DqAqVBHYUYmCATAwBfNLuSgpWVbwKaqjUaVCskIFfxh3
dYRDZihdCA+UYgWM0pnZTy8alQDSqplVeAXIXdFnHavH1DSyK6iWksJdcHsXBWQmNXjaItGXt7Xn
i/An7m3ws6GE+dFnDXvOjcpe4uWYO9J47ouft/d8K2aB5BpxHzV5TL5wBhIVpK0ywZLNcN4tOJ1S
koMIvex/bwYIKvAYWbIq67wZU42GqgkJdrZ/YqrfDMfW9v//TCxBbPV5k8yeKppqSGmZeZd0uRPm
7C6vM0H03fzGVyvh7mNckr1FZ5hp+rQ96eZQIEVXjmykhtfo7GiBmtbRWHTSqkJUt9tMI9fbyF3R
Q10qE8j6E/cxtR39CjDfe+O0+V4+kYfMq331EZeAUDRiM8islsxdpEMLLti+XJZMIDOiBnXyBM51
aJeDKuH2GW65+2p9f0rGqzNkrOmtqIaluNWdWpOdVqQDu+XvawsLnmJlwSSFadYFLKQa3oZloAJj
rInkfETL4CKlPSolELM4pl55NS3YeLq9TZsHYhEVSa6Ka4ZPcXPG8lGv0PuiaDPIupuBai69SOE9
RqhuW9oE+OOZiXoB4jKms7mlJKnCUrIM/ZfW5ITk1Pe/QYBfsDuphrR24Q8EWqLvU3gp9XsMdAms
by0UDZsF7Y9CEHR7P55WriXxTAv0U4YHO9B2xeO8LxJHO7T+efJMwG+cc+12UNwU9PS37aKfbkFQ
HI+I5d9XXhIaUs6kENEQV/q3Osbs7/gVQPrrqD+TpBEErq2IAookEG9gdlxDN+SjsaJAncZahhpU
TXbH+ZSx7yOxQOfqxvmpT7ym/XV7WzcNguQfA/doauv8mI1UItUqUeYF7qQ4Tc17Y6GcO97F1uDO
YfQ8Z5MXCcWntj48JD+QsFY0DPjwLWETdSczVzDmn2gYfUkOan+aelECtmnE0BdMEmZMNZ4zz7bG
Ds0x1AxrrQmacD5UsbxrIhEz7OYzBoALG8vBmLPOYy7qQU2MxFwetTS9TPV1ntCAqJs7Yhg+RpiC
uIrvNVN5nFjjQoPg9vFtZePrK5u76GTyf6Rd2W7kuJL9IgHaKb1qycV2erfLrhfBdlVrpUTty9fP
oQfTnckUkqial9sXMFCRpILBYMSJcwoHLAzIknQC7g0dQ0t002dP5l+wWtnHdoRDoFXaOPSYFfEj
5LApQF45QJ0ayFlkWMdVfzzKQYRbLXUiu2cLcpBKh4ab+wEEi1k8deZdT4KySnet8xfwBKR4CJ9Q
eTIMETvAxt5VmxphJc6v5uVNtXda8xe4ZFdTMaEJ1hILOoinh1oxMlSqFdRA3SyDAiIYCHGnyVpg
a/fMsREhONv5kplJCSPUdu5Vu39wy8fLviazYJwuwzBKWs0Up7a2BkgA3VmF5FOsPmYBI7Q4M4eG
MyuE+Fyd03hskOG2zg+1AgfC9aw/Kf1LljxoJVTFlAOq4IvsDb12ho6sii+1BDlqYfH6zQg6eHBR
dQ2Y4Z2glJGWctcVXxTHdgQ3iBt1nEoVdrTaLrepPj8M049mce/t5YuCp8Qj+eflL7YWAo8tij5R
5kYFUUzEWQuzoS31jf4x/2PaaLSDjo0IbkH1Vo+bCMsa3O2SJ95iezXxjETSapV9Je6dR9dwRdrR
mAjMMLw4i2kGofxnN+6YKgOu84f5pc/EN/XIkAntbqIDjuBbqOnH88cS4YMdIvbYTL0X58yHahsy
oL8Ac6DdZGgaukGgARMrHm4WYzCGXyPFoF51Jbkd+ufL3rB2vHhHywVlPNTlQIBzurLIqsYJM3ow
QerbmpcFwBifJlCjzgwMK9coh10RyOKM1tsUv+lMRpO38gmBJbEdGwO9oN4RGfrsoddoquMSUdEt
H6tthvkG9aeVbi+vc8XrT8wIdyI6HLGZE5jpOgyKddNdZ9b/dFB5uWxm5TifmBF2s+uXekg5R0zR
ZgcTPHkEs5UPE3EPTRV5mOKQJMArNyPBe5nrLUOG6gxFAYUftc5aXPWZXb+aehUm/T9JBFKx8Qku
hbmjTzcdJVu5usYjm8JtrJjKaNWdzkNW0CxPTf7geQZLvayTgKVWvxnya+SDtob6g7CZrG1onHJD
41xteyfZDAu9qpdYksvLzAjrMaYmJqMKM1O3hZxy1m6KZHfZLfgvFcIHtG4tC10OCB6jmHJ6yLqo
ZmXu2AiHI6ZQ0tBtULXCIC/1OllzdXU1oBoATyOSM7Q4Tk25qoEjxU1NyRj09s6Yer+Q1RnWjVgO
/jWou4Of99RISw2MUloOqjVgMwA14wxiAyuW3PxrfgahFA1oRGTqZ5QrcTzpStwrgE1n2jZK0NnI
zDyozTlwBxeDsRMKp2kl+VJrK9Mwie/gBYKYJD59stHGg5LFkLLpHNV3G1oHxB3GTWoskuWtBb5j
S0JEWhZiY3gRy0tcE8xL5k05uPu4TALcNPvL7re2KB1wJPB0oK9y9oAEj2VUuDmKwGyyw1EFVXhm
h3PjSm7jNS+HUCN2DxhGvH4EL69J7xZVitKJm5deOm9N7KJzbRNvlin8re3dsSXh3k8UuoC5Cgsq
lQ1oGz2bfA5uOBhPl/eN/zPisT02w/f16NbXFF2NsVyYsZY7MrrbqpKp0a2vBDIH/ChZZ+MPBS0I
WqKoBNHynxnUV+4P0oej9TcOAC7g/7MihLg014w64dXVnt1X/X4G3+S0vbxXa0NPBDylqIiAtgkf
X9gsNg00VzmrF8UoX/GL3aSP89Wz4hfX087aNNfpnlyhn3sHbv5boJevHzixhWzkYM3Tj3+EcKhS
SqH+yH9EN99O1qvSp77aSu5cmQ0h+DXT2ODGhQ3H3Jjx26iBJFsG6FuLfWjIu5AQMUACK5Z8pkLP
wVaNOwk8C5+MJjeDQa9zI9sURQEtLMdztKT1Ln/BtVyCo/F5VQsMRGImZmHyB6JlWFc6MDCf3Ga4
NmpaeW0T+zYLwRUxygTH1yLGsUnhcw1ML2KmImLUlNwCEefrI/0amBZS19kMhEqCu2yFwpczGyCj
Ixu7Oles8jtz+oiY0u6LoX2rBvVddeMqjFL3lgKPLNnc9Q/63+YKJ1DBeO1UMGzuQrRpqzKUnUB4
OQSUKB9TFb2rlXZILBlEbi26oGKocyQXeDREppJ4ofrMFB6Rx2s8Xowp95bUb6J/LnvOWrkLOF6b
aN8jMIDHnQZKE5QLE2iOcPZ1+6DmNlS27MDV3W2tZNc0f+8curfAmGDF8y62+q/L5le9iLemUP8E
YZwh3Dv2AF1L8OvgCVF9dTmF46QbPR5wsX5g+EjyIVe39MiYcPUYlppGIJ5GaQj07cx+zZd877bx
xlL+JrfHP/fvsoRNtcAZkNkNljUnoH5RnWtSEmSnZNdP1V3WqQFE7D1nkY5myFbI/35065X4SWBi
h90kYzsQ6/qZ1XsWqMRAx3yY5tkHXPs+xsSWnqm7qO+eKLPvSDp2ntIV2zrvPQ0iAn/xiW0V1Kyc
bwfsuqe/CbwfRTP2/Pig7lwkGzcObDMA55U3f162tHpQjywJqx9JA47BBKs3p5+m4dFiV6CHAsxE
xOfzBonrrt4lR9aEiFTN4GYy+LpS8EOq81uEaq0Wy3xWZkUIPsmYW4pVcE+yMA8RmhZU0gqZxs9q
cD1aCv/7kdsYndUn2sw/Ud+9GW53k/R2MESvmCULTTsN0+SjxKzI5a+1hgjA4NW/jmELiIpsSLKa
catA5m6MNN1DFMHXhjIcSLdDDo/mSBaAHe1xGIwNYPmhE3+oSnxfyLTQJXssSpV3tWJHmJXjxXA9
MBMd8gvplimdJPlYS0kh6I7nCTjpz0X+SNEyy83x8oqJtRkzewdqne3lPV1fyX8m9NMPiYmbdIoV
RLh2iK8ykgBmn7xGyyIxsxpmjlYiRO3K6Cqnm7ESc473TcsO2vColQ7ANzLl2bUeJWCsJsg7MfMP
tJfwJjbdrlWMxEVWCNrzafIW67EAG7nxSsy3adn00Z0FrXUTHBQ9lHA3l7dTal3YzwT5MpTtsFAd
Fa7KfLCTq8TxR3YNGZmi/wR3DM4jK/xBB3ZvDC9bXw1nR0sXdrklY903/KVepeB/zvzF3sZpH8T0
pXQ9U8YJuTaxfrLTwu0YxwlLKN6afrLcWkPIAMa3hu2SNsirHg3lsdCDKZOwRK46Egcp8wNhnBFq
Km4xqm4FmyxK9mUzQGCsDUtH2fZY4uXdXM00OF0yqIhM1EwFRxpmi86Rjje7lQzACmqh0pvbAi+M
xXzDtbW/bG1tYXyIyIW4MIgdxSbiXMWmpZgVEn6DtF6TF7+62h18PbZTb9Gtl8vWVivBUA7FaB8m
8aHUKrhKXLlOq1owB0SiuW1zdtO1dRVYXTztQTdrb3vb+OrSuvUmp68CY3Jij0XLE7WZTHZsLQQh
qANVYOLXnEmO6LQzJmRZhZ8V7pXZg66/JodC+spacVf03/ijmGMHMFcr3FldFg8QFhhQykwfnfKD
DQ8VBGHmwQd6LCnDVlF42+LyPp9/VdhEgQ6YawMM2CLSSXH0JK0i2Myor7VPqdNAhmZfjTIyYZkd
/vej+5jofRaDQg+XPvG7/mkuN2S5a8wf/7/V8BNzZIVlIxTbHKzGAhlG4mBoWHsyVfS1ny/bOfcI
vmtwT86RCcEDwTnrNIGKX8dXUzyNw0Op3tUyabjzw31qQohdicUW1+UmJvIZk73WBHEFMMI/i6wX
cX6HY+ZRBS8/ZnsAIhTBIx2o1ZSZA9An9hA37qPq9JLK+aoFB+8hVPtwkEVYjKFlSZRGaAv0jd9l
P0zjj0MuVoD6KEQB8bJEAfj0q/cJm9vpuwVAXlpjY0SVB2nzEiOpl7/6mg8f2xESV30qgRgcUYCz
aRAXhRcTUD+iJWVK1rO2X2iAoQWF6hXoc4W43ndI3JiN+ljj3unV72LU/csL+a5+nZYS8ZRDcQUT
2aDgALbgdMdshTB1GpCCsxvMdex/6rFHgjqMfrbbOaSe6r0e9CtjY4WYmlu8HxSI7eEqDvDA8/CE
Bdb0IwpjdLshubO9/NNWprHw0/ARufASrxLzo3d0hBvMeJVzicy1t5jXTs9qH3kJ6FcAxfea6uC6
/5h29tAZ/SbPHtSh3aED9NzrRqBqDShJK4SvWvZiWTmLFkD5XLUL/S1wagi/qS+iFtTWyKbt4jpa
+usm1bZGbW1mHMt5kbV318xBSROnEkVSeLSwBVUFyvORwM+admHvM4lyx6OLQ3S/Koq2gIK2ZoJV
qK+tXalQTN6Z5kC8ZSLjVQyJzNDtl8LxQJYAVeSudzgtaTa0LxHqW/dWNZhWcPmbrf1eNJJsG/VW
YEdEfF+0DBEK7dieGU8dL8rVQFmmKyetbial+1WmMnKTs/MBVBagTCjq68h70JA+/RyOAYUXd6al
Py899Aj72yk2Hy4vad0EsDBgvYcXil9cr9QmMS1AtjHOsmctPB5lyK/LNs7CCZYBhDE4uHHjW2ey
OXHSp44ZsdJfrE9nemDkvYHnqqPEzNldxc2AUtkE5h6MMN8H7uhAxX2Wj5hVxm6Z11XtHqhJAq2V
lURkVoTY6I7DaEDTvvQbVvIM+yazzF+0pJJpxtU9w6wr9o0geonjYV1qZW41wEyMkb/ycwK4s26D
VlZ2OS8h8k37144uajMyu6usbISdomwDpd4u00+juloS3UMxxrPc2wpUwzWAEJIk++yBJNgVXBt0
fUU8RNyu2YUO3utow3lZ4YQD+oum8ahKifNXdtRVdUCZMO0G3JeIQSynKO2mLgfhLhp/8VSBUXgE
cvY1miSNbZkhfuSO/NBOMaUA5H4JWHZBn0hq6HugMIDobNhP0L3KCNlWdhJYM4gRchJJ0xKvuB6B
sdcMBImW5a9qPQd4bfeeStG3VcuDQYkXmbJ7dW2JGvBzUFSApgJy6tMl5kRTnDTrS5S2bX8cBm9I
ArcEELmWdGtXTpsLp/ym+8ZnE2VJ0mFsaocgdFjQa3MoNKhs9H0qgyR/mvIARA32eSiN4MmHtrdw
87mzyoYR0wn+DNhUqj8P7oNRhGlj+Jdj4eqCjuwIzpGoignea1Rxl4hsUy0GWBRyXu2yuWzmvPoh
rIf/jiMnnKIEKRHFeqKlDKD24RvjpiWhPfvMvtKgu8kSv1aCFmKG/XKdGpIzsLpMAKjgIQTgIiK8
8MAmXi8GLknALPVQU/JQn81Q06vHy8s8u5D5Kv8z4whlyMjstUIpYCZOEt+Mfo5GjWdQFXS6tquY
zBlXrfGLWIXHoyQuLCqd6kkZnQWLgluorLpWzc80/R0PbZAUMvT5ysWM1yokYUAACgY50SE1pVXr
dsDSjLS8V6hxQ+qPy5u3+o2OLAiuWKtQ8aEuLJAMA2rx4EHh8tHMC4krri4EUFvI2wDae8b72aUl
gKoqACutEz+oZHoypJIY/HCeZPncDVzAsJCY4b9iJwqk75ZOKwvOPkWPUQXZ3eqZ0CXglHtPZRnq
wwMxD+S3mjC/pN328j6uBUNUMSDWzlMcDFSfHjXw9dfQU55LP3Pu0Dnyy/Er7cNIlYkErQV6A1gm
vkwMX4gYmcaio6anAN9mBjksDgumyvYwFee5brEdgMZNqewqO3+kYGcBaMIoCzYWOAPB5YtlLEuQ
YpTgUDR+mKhIgVy9/0kK45p11qHsWxs1uOTZbshjOk4jUOLgfuoVuw2WgoBJndZ7y2yMDetqMC9q
xsvlrefmxQ+PqUTkld/dKRGo2TBLG9MZBNnNqHlGC1wtyN03jP6OrNSb3Wep9Nfat+bQdMLDmn7G
RRIXvZXaTVxCpC32ov6TgPGHLX6aS66J1YUd2RGyTKcGl5FTKdSPhpduuh/KPdjnA2rtmHvQ2IaN
f3HPfiuBI66BZVUVrosUHqxAMQLPACfzzZH6CnhA2kYm9bQWco7N8O09upXMrstazcH22e79SMAB
vMSB4z5fdoq1c8LfGzYeGzquBx7Gj4w4acvhKCmoLafbKDlQQP4csnNVSFiGyfw3G3dkTPhQidpU
LS0yhB5MxdX1tZ5u20KGVlq7eI5XJJzCvI3bVkEghe7aRiG9X2poWYB7LX3RZQTCqw7+33pM4UYd
FlMdiximYu2dObspf2j055rtL38imRUhZNrumE+tBSuus3fZj5ndDYo3yBCzq4eIFy0x8a2COVjI
6cy4GLKUIhGPDRB79L9VPfVhjbSVxxRo3Bmq78yyJGHNxaHSjM8FIP45r0aaVToF4KVElTGB+m/t
ZZA1c8jD5Q1cD8zfNXTeFkEP5tTJ86JyxtrAlQcyBc9KDDCfgtYWTURvnLK9XkUba8Tos1IDQ5Ch
0F5+Uas85JO7GWbmDzUwRtY/QBdI7sK1LcdjBkOp0Ns6bwrh9o/GLEE5oexI0LEKMf+fnLVbsImU
i69UB0aDyzuxtt+cwRjQWxcIGJHHhBGlq5euwGmvabar1cKEel0yHSoDWJi/MIULEW9HNDORCJ7u
uYnIEpUuFlc1y8GdI2y1+myT8emymfPmOmwQWNH5CAKm3YVgDKFnm6r8Tb6U1pbkycvQpYd2+D1H
v4xx3DtJl3gW2Gctc3zSIBpg6VCuAGjSGywMElz+Md8cduIVe+zPPL07iqadVme9glKlr1g6eelz
TBzvIrAgZuFgkfnJjCYt2mCEsoQOmU56GjDNHT7gmWMwu1rMfOIA9ODniaZVj46udK9Tr6WZp0St
i1Ks0iCmzclYXbtNRT7pvLiPg90UDFUHzXnKosx9AHO84Q80at9r/CuZl2Ew9a2onWnbJVWcb2LF
HCDAwlTae1k1W5lXmKy7J4vGwDU1osAW4Gu1YJfI6srxoXacb8xlMQCus+si37UNYfcgwF/AfZ0V
EO7rWUcwHGaxTd1Rn8adAi0VsyoLb0p65kLYb6xv3abTFk/tiP085kx5n+uiB/FgWi+px2ITb6vJ
XJBYt3XcA0vNdBvq7cQIdBKrT2M9oCHbm7N9ryUQgQq7gY3gSJz04i7X0SnWmRHbXmLaBfC8mOPw
akWNXs3ByfsrvWtpHGajQe60hjb7JG7IZsoGpAezyTIIE5RuZ0PsJSMvY1aDe6Tvh2KrNV21oabD
yk2G1nzl66k5Xg9xCzyeCl4wf5wA1Egsncm48NbC/bEPCQ7dLOPSgBK4BE4NuMYIrKCPBBUmJ5fc
/OeNRZwcF7OfGABFsQAKYKfO2maqmWi8mjlPd2W1S0iYqZu5fnGc3GPZdUT2hrK7fEDW4s+xSSGl
mRyQNaE4jXogmC7BM5ugFoL+ElveL9tZ3UMXKiHo/pgYTBKCj9vWy1AWsNNNzW5MMHRdZy+QwHlk
/SiJc+vb+J+t778fnflpLsdU43XnBROYzqc6P3Rm6s8OJkDDZQnb/CFrekmgOedQcFDFwosXErT8
4hBBk7nax03a1qgIuoe4vq/GQzN9xcnHXAEJt5nbDUmfcdDBHRXqrPMqPUjzt674vLzN5xfY6a/Q
Tz1o1Bon6hL8iiGH/Gn0BMm5AIOCfpQEI/uRpBB7k3RBzh0IFkG9BLwx9PMgR3hqER0gcFQkXYnB
QMtntbIxU2c/RjIzK5Ve2MHFzAelbB3/59RONA42K5YKOddoP5nu8JAOSbPrEvfKNtIKUln5CNYs
PPW6tNljuL8OMc3tSFzrPJPF7C3uNRTZHMzm6UJuvji5y8DKX2Ib2wNSl2QbUacPuhniXy60tTzT
SnRJVFjbYMAZNHT/YBG7fLpwNkBwLFWLCqX0qfAaWrR+XENwu2fa78vOs3Jw+B4DEmODmEHDUk9N
RdpUUC3H8mj9mrq/82T2jAY+o7wr9GMAU7J+My+ybu3a+o6NmqdGVQpS68aEy07Wsss0+61L+k3V
yPr064vjnRWU7glBZUqwA123qDKhWJe5BSj6bhv3mSKDpndO65tNSNsDjUpJVDiPethQNLyxnTYg
hGIHDBJCPbT1cDha+pvzB2TVbRTNXqlIvtzqHh7ZEY595LrVXBCsrWmvquKzo6E2SlJ2/hlOE6nT
pQjb12Rub2kUS+mah0WtvAnKiZfdT7ZZgiM4ekuspMQicgaVcIXu89R5IMW1o/eyQYnVMHm0X3w/
j24ICk5CdI6wmNK5U8gvBSp9y7Q3kBNH2s2oRV7b6X+xOpwonGJQ8SNnE+KXa9T9NDqoaHNC3YTe
zeltOaQbY/rjFz3Sx//siFrcY9Ias5rATqKV17ZWhp1doJoVB5c/1prHHZsRwj6disHsVZjplQEh
2QkT2gSMtpLVrDQCOOkZ4gOUSKCoLD4Ux3pkqeqgysvAuYfe0BiZm3qIC2Nv9Y42BW2TpWGu96jR
ObVym6rpEBrNXP50Rjpc6y1kPr2xmSfJ11xzIKLhJaOhYAvhZMGBlNLRbFehYDXNjOFNnRdohUSj
BsCd2prOR2XP7Z0FBoLOV9BfQCaHoBv+xRc42hnhzBOjMfFewc440fBURdqvlpgBqSSvubWFHu+/
cOy1EtCGOcJ3JuMPt2Me6Dv8qH5YjNtEXZACAwn7N+vCVDKaWIDpnL2IY+iDQ3wUBfcUDB6brFat
K6jb52joFpbkK67FNGiqA8cHFB+gCsJ1Dq2GLq64qb43bpqouk9LGQnJ6rWDFiD3YoykYqzmNNQk
UZ51i4quS81n/hvfmHe6uuuGjdGFmnvPtUY7GZBrLZJi+wA5RfkbqahgU1FcdWYTSu2YnvEIuFWK
Zd5TE7yYZSf5WufVSoiKoGkA9TouBy1mRCR362ZJ9RJtVOotSrAMGHuw3xv9UI5XZfNy2edXF3Zk
TShXEjp2C6WwlqB+7ZRbQ+1QSWy9SqpAzU+PeN3hvkZGD9VwRB8hXCtLAzVmvq7ZUgPH6jaGSwMI
3noAhfsZ0YD3/OGOhT/X0yEqyCbKZv/P14ofgHq2YX97z6njUFqxeBpxHSYgHYroF0bZA6rWe9VN
Jd9w7Yw76IRDvwvf8Kx5nC62U9JU4SCau8EZN2rhud295dwY2X6EsjghMvnONa9BJwjcVNCk4Q2a
07U5oGjW2iKt/Mn5WDQkmPe0Nb1WSzwyBXGbSLZyJW3HRuJxwj8oOnnCx9TritG5q1Ey6J36up5N
5ypTGuhfTJC0Dg2UQrZd57QyLO1KeNEwV8bHMTHhhpTzdJX2NFRTxZ8kVmZtoSe0YZAjvuwkqyaw
LiiKAxpq2sJGDjZEkMlMcPygnF3rqA6hm3vZxMqZg5aKhjFgfg7O8+Z+rt2lt3ADU7rT65jzRTap
7rlJJPHDNUuoDYB+AIgQ0FKI+1VlRQ6YOiI/FIqyMQ4q98qqHmJdYmf1LQnoNqdxViG9JSYVVjpw
jnDsWlVGnmGAqlx7ql1vKn9a812a3zHzzra3S91tLm8l/xpiUOEiOJxjAeV58WtBdqc34xEL7JQP
xdSvS5SuyljyIF+pv2pIMEF/gNYinwMQt7GJqG5RHC6iJ14zY/z8fsoebIqKJ6TFblv7Wtc3S2r6
I9JP7Z3K2ExWPiPaVnj06Mh2MfUn2FdTQDCdKqtxuOkPh3XDTgdcPSSjbT00SaRu/3hTOS4efCY4
3dZZTzOJh9SpXUi1qNnieH2dl2Gk6YCIdKYsjqytDAOrmBa1UPAAYOn0QIMWcXDRMqt9zWDbpCnD
EvrrU0p2Xd9KECgrBxtXN6jsQWOC7rzoKv04kqFtYcrJuh0l0zYhsoO94o1oc0ByAOcA6aqIgooS
sMDYBtBxWVdoHgqpv9C1Rel2Ib8vf6G1HAgsQUBbAeEF0kUx/tboNDFwLUEKAOmqqfbXQ6GG7hDt
mUq2atfc5noNVA/baJHzS2KbP0SEM4eaEapTOBP4dGJNVYPaUpYQUIrq0Rx20RJWXbHX6LCx6+YA
3o49NNo9qhgBhWRdOSeZJHyu3D38IxroHuAmx3E89RlImnZGbag1ICoLVDFYDRX2cbiNJz7gmCkA
cZNeJt+69mWPbIo0ZHiSwSkH8GYmwLX15KcKLGRZIGW6vLdrx4EHGM4jDOYGU8jGwGNcKCTSa2Tq
7haMZF+1Zu2spdnZhiaJnGshG2VqoIkcFAHRwxKPXuMW5mIZtV8BZV/yKbTBhIqYHWhpF+QqJN77
OqDDax6r/jDEkhgjNS8s1ZmoEcc1zLf9RELkZpFnpuNmZGZ9w8VyfXUw7jD/OHt1Fn8SK7uJnObz
8navHiPcGwCzACQEIVnhzZ0WzUJcsCj5ZZLd28C94mU7bdyo/gB971UWGds+z2/6BNLxCB8/L1tf
+9igbbQwd6jhGS4W8EunmZ3GJRiqMu3D2E6PLF4elVh9qxf3/bKpNfc9MvW9D0fVmXlmTl4iqPtm
x/qgmkt6lw124tuNGUlO51qYddBzgfo29hXja6enU587x4hbmEJLMzRq9j6a1tfl1Xwjc8UIBF4g
CxTkqAFCn+zUBu2sFCyUOuSanX1tBmp9vcy/+hwT4oZXtm9JZ1/b8cvM9tH0VGu/Mpf5NWh32YYu
O1Juzdm3lpDFoNHejMb+8o87/6qAE6O0ArpRDP6glnH629rJis1qSBln5dLRD+xBVDfrX5n7+Bd2
0AsGwp2/6sVC6OQOxgDUPMNkRORZqLNlY+8VxpUpfXCvrghLQtD/xh1y5zpyHgxrN9GIwQMMHWCq
YnnEsO4c3U304/KCzh2HQ9g0zDNhFBDvesGMO6F77USg8OvGwgYUFQ3LKIpkOKq1xeAk6A7SYqTE
Z4xZvWK14GsA4oFNxbULVPmhanQ70MfkNZ6hE3t5UecHT4e2OWSqCHSW8JYXPFWL1G5awDrmQ0kT
+VO/tXri2xWRRNO1vXMJOhqGBZJU0MYIn4h1Rg68PsPI3I5Gv/Ti7fIyzl+XWMb32IGF+hgmp07/
fUAOhtmmA/OpFRjMiyj1zOQaPPWgAtub/e/L1tZXw4cc/tca//uRw2lalBpFDmvpaIWLGt/YhUxt
h5/C0wiCBXGdDHBYoKgjntLaNeZ4qSbmq71xq2DKQKve3emR6K/60lOAKT7TqJb1Li4bRY54ui7Q
Ade21Y3MH5Vd228SazurvjLRbWqnKJgBJSCjLllxPw5Nwd2G9yZqZkIwcqYkc4fJYD5ra7TTNsqi
Brm0D7RihUsI40GLQWF8NcHJo2ms5rjnQyEWhbLdBISH4iM38/U5+zFn9vNQvULHMsijB1W3voCs
BwmO17iQLNRlKkbn09MIHcc/hpehjpynhZKrE/Ec3HUfFPSmWRfGcRrkuAK9zvlR9hWouuvQXZSw
GA/TNEvC2MpmmBiORQ2bwyZx6k/t61NmJlk11UCJOM94twHQ3w+tn7eFLIPjN6ngw5grBW+xQbhQ
sNgnrpiWpgqULPxqRjN+AB7QY4t6X5P4y7L7u7zOieQhrPPNE03ytjQaB6aL/J8v/mhzNbcpnZF0
gDTf6D9RrA7S8Os9w3QkOgZ+soGugVeG/e5l9CzvQTaRca54CdpGoKCAdsDbCv8jpBamowCLMmKU
toXQGZTEb8t7MHwmgRXGh8E3Xg3AcbbJLX3e5Z5MpH7Nr1DJc+HjuDRQ4RacHEWGSTGqtvH1A7sx
POfK2ef+j+qt2ucbWdlm3RhKUMA/8CeeOJo0GRHklTvss/IEToOd69Pt5NP9EqLAspPxNkitCfE2
KUi82C6WVof2VXyleMldEUA73b57N69L2fNtJenGwThanOBEBBhITRuwuPkBDS4IbnqTR4qAbDNP
xtu70uw6tcXTgSOHtbUMR7WHrfGqDz+n63zbv9VvtqfCQaY7We73zRkgnI+TpQkeqpk9xl/40rq3
Ppw/yDUGoa6AsDAhgBA/ddvm5YHKziS/NS7ZFB5SJcQKRq2CTeeB7pIABBUBqKFuXG8D5eU66EJz
M23fk1DdlNvXyxf1+vaaHEWCgUQwuwjBbixcpZ0b2Na+3F/5xyY66D7AZRtcrMtVtZd+zpWQh3HO
/+wJnmqlvZoz/jnNA975d6MPZgrsde3H2yX29LsxQGfm4Pjl9vJCV27uE7uCy3bj7FKlht3eZxto
gH4+WltVlbvr+vowBo7BEaiGiBGu0HSWAC2JCHelb/vf9GAESaB4FFKPTTh8pPuP5Aq86zKpnJUC
J44JlDv+z67gQ25pGJmZjY3fvOUfKG1glOGm+WxCzQchfuG9PPz5IDMMWhjSsCHiCu8RHMfqgAfV
ueOMynKD+u51V8qoz42Vy+rEhuAsw4KCLkawEWd803dv2vBO28/+3eNbFEQbNEU8cqvvD+nLb9ub
38cg8eLNNrlOA/PWfX75Y10loJtU0A46mBRBvikW7MYUOpqZruOkVM8M6pXldpadjpWnDcp+yPZA
zwGiZjGnXcAuVEe51WCCdgqgQqXpFCNwh1g2EbACzMOtBIoC1GxRE8O0zWlQVapMq3IIgPk08eer
dLd4+rvpWSBU8qCk1Ab1jQpSheUeiOTLx3D16kCKiec1RGsN2D61nJh1X7ez2vjTZnB27D5G2hHa
d8o2VTeXTa1u5pEl/vejiyNVaarRCZbqcDD9yne80pWsZtUEpgZRyHSgNyKegbQvhngs8L3q4SVB
hzAydnW6d2SZy6oZEBfh+YluJHSITlfSlChYDzM8L1Zu7PJRr3egnpzL3eX9+lZ8Eq8hlLFwmjWu
QP1NS3u0YblDzTYimHbrvkDd4xMv35Iw9uy9c5MU3hJ2V4l3O3rVLjqQvf7nz2yI6uG9iSjmgLdA
eOe4c8KmmsAjidPfz1DV7jt3k46m5IutL/I/O4bwgqOLRut+gp35SqfBYPhM9xRf2yJGPo5bN1ws
L1FCrDIEmjkD4DrUg0HGyfEtSXK21S5YDVDA4PzvwhftyzTR8gqOYx/aD+cxxqPrJg2dYP4im2aX
fIC4xPjZhPGzuit89pVuQFZ1+Wuv+hReHBCXAJspemKnPpXHJtWTGb+ALuhnP5Co9mwrdHTZxSSz
I4TwmdbOXCWwE1GwBgIrAA976TOMslezpD20dsWjJPDvkoTQkuaWkTk9TM1Kc7AxwjBablDxDrc2
vDb2V9Fgyk6TJG+rCdSxVb4BR6dG6UpjGRpYXYYqgHa6q/+eNa+GqDlmkoi5r5IQvYyuA42hvtf/
fKSYd7iBngNRAO4LsfzdIOcvszKCI5HMp1EHKL73x44Ckg9QRXFlMu1s4oqi/YR3k4IHI5AIMzCB
5D0rntIluGxmbR9R/kJGwS8GzuB9uo9Mxyip1qetTwtP27A7c495p4P6qwtBfge6Ht2VWVxJu08s
Cl+O6HPvAs/SQju9COAl9+O923o99nDX/LF8EIACx6sTnhWDnves4rbSuvNy4o8oJl7eQL4/Qkg5
sSAkgMA4LB1EHlqfuXsLRDtKG5SdbMv4E/mSESFKU7De942btL66tR+SoA+zQCnCMXiat+TX5fWs
ZQoYAgPfAHAc3C+ECLXQtsAkJlS9tC98FcXDKA8uoslrtvZBNomx9oBGVgcgB0wB3yR2RKEoWbPY
Aoxc37p36v+QdmU7cutK8osESBS1vVJbLb2vbr8I7m5b+77r6yfkuXNcxeaUcHwfDDRgoFIkk0ky
MzLCXY6BZ0EKhyU/0Jvk4xJxeXBUNI8n5jjXq9VKHbW8aEHCojotevWVLVS+KNVyNiLO49KAFou6
ilcbtTPeUz8qWeJBeknxTae3WOeq9+uTpGLlVfxLe7o8PtFz5Mw6541TONb6UsB6b4OVxU1v3gdP
toM705Efy8/Gjn5eNih4dp3Z4xxTmnp5gjJIa4/WXZy5UsGIypI0YIX6b6UZVsgPEpRoTiQUGlrr
0p7Ee3WaEO3lsrXn/Nh0qJ4jBfpZxk4XbNzHFMF5dmaJi4hEIvUiEVjSrxOJjQfd19zbu1u5YtVu
YqGfsQNhcs/Q9rBVxRbUds9HyTno0jQG6SzYLu/RnsMsO7hN/cH91Rus3hjn6gp8TDmdUM5R6zQk
2RhVaDj4XlxFt91Oupbu2w0jIv84NbJ+xMmqdX0exU2J8Vg4xUAskOeobILR2BmXLRi06HKHdfvN
pbw+F3lETGd0oHRI63VAi9eCKRe5KspSd9o3u7fIK79Z1+QpepiPCZIE6Xu6BZIU5bDOPoAbLFqd
2saCCDBQ0JApb77V5Y0usbn80GYH4njd+EHpx9LeoHKsag1ryUtvbpxGRLyqfyaB25BNvvSTBboT
5HmS/Xyv+8rR9Kejvpc/8/3AGhcaRGxyA085NCz2DB+YTn+6tdiLsd/SkBRF25MF4Zmt67zp5XnG
tyxWxwb9npYbJJG/szpffHjlC9GRClGJzvlw2qwtonLT2gPSErjC+FDuuIlwhwkjZEXpLnZ6SAXL
/tbeEZ5b4K/+xzC31IUEtb92guEls5e9jLeubC/YrvUa4+OKRf7lOLvu+0sD5ZZVkssiRX8qvFqB
iAUqF03AiAI+sS2JaWHw+zMwvmXDlOa2T02smTzbhmK3wZHGh7VAjuK4Rj01+rg8MOGJdTKTfJ0X
UK8kGUqM7Ht4aGv2EycIdu1i49LrgP8Eqq0bW2RrhOQ8JJWlpAyhjhH2ya6onIai7uPlmq1IrMp/
GVvmRPfD0/Fx1ylI1KIZsVs9pWdQPJia97C725hD0Y361AZ3NmpTnaMhCjaSK9nufwZP2VH6njD9
Rv2LsijAqv/4Pd9r0nZqS9HHDj/sbW16yZWbbHA3RrPh6wZ3BmY6hYbL7xnzon1kk0Ph5D5wRB08
It23HngZduSVPlw2+zub83WLQVAXfY26AnDxuV9oaF/vdANDsx71g3FUXy1kj1t2NyAXA2UDr7Jf
ETntDKldeSc7yttfpJswt38+gFvFEWrXcRFjFRWFkfqqD91I9actcQxhUEYJEElrwC3V3ynKkxO5
7UpDWpALtKdEZni6MItubDDhkxIBGalUFc0YeEKcz2RkTZncmxiI7qMuZiefUcSUm/hOcjI388f9
Vv+X+NZ0YpCbuT4xkyCyYFDDBQOSj+z1jbD2cd6Vuy3dOLGbnNjiboctqBTkJoCt0pUDV3d7N2XQ
tF4Vu1GxZzrLI3YX3H1UD6HboXiVXoHgbOueKFhEUFehyxt1gBVtz2XT0rQJsppAkVlH8Zqh7OoM
2rSlEiW4SqANCZ3/FAAZbHluGUHOunSJRVEiqhtH0v0m/QZI7oLemqq/jbZ0MERDAiILBXkTyNwv
8KI6o/rSREC/6Zm8POpd/TxjSf99thMQpj9GuGO774YCTLkADo5xwxRKDh2oXpJU312OJYKZA7Md
QEWrrjqqbtxpXSeBkhRoCbcbJPvQImgMdo1ubVYU5W3dWOZDQOv6Kc5AxnvZsOBsA6AN9yAAG36T
9ZzvvG6Igt6U8saO5X1our111+AGmFzX6fe2s9P0/rI5we3+zBwXqWmI4RsU5poZG0F2U5BeJHWD
FJyjYCUvGxM4iIV2e+DBjBW4wbPOh9SqenDsIeFX7yHUZkNHbCNwCQ6eMwvccIws06oInBB2UylM
KSAfkjzQ/LpsJ+fyUETzdjoU7toajQiboCpA9lC+b8eSFSHIIOqjUkJNM/uLTPDZqDifr3R0nJbg
wLH7Rapv8yid3F6qw3twxd/LRUc2xia472CDrQhstBqth8y5C855T6FmA3Og/SzyfRN/bubQRdOH
5CuiBKjOAc3ipm+o0ymfyYJaL7okNTb2uzF18vlx2JIGF9Xr1mrBP5a4uQP1p5ItFSzNfuDnvxav
O74vqFsYrvZAH8O7yqchEmOXvUMUPU6NcjMYkAB9QimMmskuR3iS74zBob0zRw/RsPGCEm2qP7aQ
gztfLbMfkiIqYaubHuPxYG6VkkVvYmDE11sAwKnoyeTBP4WxBEqqYtfegi9IdvPr0UcjKGSvCh1n
44g7vuXgjl9v1AdEbnhql7vlz2E0IWcKu3EIKnPjNQkyR5Y2jIguHhgdKtPAwkDil2+kH0FvsiA/
hogROsHkZC1I/nXWyi+kA5+Ka05XRXW/WL8uO4h4bP9Y5d9o+ZIOpF3HZpafVaa9koa4Zlt8+++s
cCs3lplV5SPGhuemn1a4hGflQTWljXgh8nYN4tnI1wCRjsaccw8MrGJoQ4rBGPKvMtuN+cNSpmxo
2IKCuPx+eUzCDX1qjQvxJKJKl8awhk4S/fsMDq5jamTgzM61YLHRm626E7beXaeEmq0VbXllTN28
R69Q68pSFtvgGmj3UZLrzth0ptul1eflTxRVSlfl3t9c/rKG6vb5hMSlCpZXfcaOSYk7dK89Ht99
RJwksbyx/iCGxeqhByceWr/k4bpTQfUy1sh49W+LCVWwZi8p9ICq0a0mB05lbfXLCufw9AO5rTWB
XAwlMXygfj15yd3oh7sMLzTa2cGOPub74hAhavkAA1+eGVGsOrXL3UfHyCB1kKAmUKavHb3Ot5I6
Ik88/f3V/snLqKQQZ6YUsZAgZKjADHaDY0SHJLkLBmblG1VT0SY+tcb5fVENUkLQoIRG5+9zs+bN
XzTr5fKMrd7MPWnPXInzdr03l7GuMGNS5iXpk4r8TeqQ+eGyFVHFCB0OoJ9AT5uFzhJuYcJqzKc8
w1AW8jKGht3U+0YBrRQyipqvtwcKOEG9lfQQje3UKLdaLUhMTHAFIzwNz1n6pGV4LV/rW68S4fmF
c0vTZbRNr4D3c6egwLLE8wKZkMbBxluc29aPDRer5VbXgWsi5zcy+rBVthQ5B1jXjLULHk8h/tSM
jX7IiYkZHavUjcH3a7bDy1LoGzUVkcefmuF2spmbUNip4R9R5y8lmP2gqrgsdm3MTJZTaAds3DbE
nnIyLs5TpEZvR/m3Q86dPaXonEN3Gl5KV7maOGMpG3amRrdlVjKrHjauVVtzyjkMgXp0qMqY00C+
j/u3tPebLb4b0cX0dD45Z5GIUS5yCmeJp+xhMAmbwQvRGs1TEw0ukEQbyyfKnaKh/4+bcPsbAIHO
DDLYUx8desg8A6qVTvDYeos971Ff9NrZubzX10niIwoIStaGBbDLfWkFRmFMA3MnLOqZ9HNOxvci
oxsmREn9lR/7HxvcqMpFkVNLglfKfvsAmUF3OCooYBSM7oKrwe4d2ZGPQEJthDGhf6h4roNhkwJX
xp27YxgM+ajivhPX5msc5Dul1K/NaEv4RpQdw/D+2OE2naKVZt1ksBPl8XNbP8e9tdfnzGnJDEKW
12mRfDL0jy1kTsOxZVUXg1o3e768jqLBohdh7d3E5RU4pPOwBjUc2q0KLzbN78b0JjOeZHljPoXr
eGpjjT4n56mKZ1o7FLBhEHs6oqn6QbJjV99DGGe57/fDIfcyf3pTPoONfSEcHMitwAKjAdHGD24w
s9BMc1zytAVsJUMKzcq2YnkQbGSTBNd/NKysvXerjBhYerlZ1KSpyY0U2A9paBlE6rTuTjaceOid
HjoGpQM5Ks/oXmI87//t8p0b5qaW9LUsaTnwIOiLI8lxyn5O4C2+bOPr4XBug3uG4l5ZArMHGxYq
Tsu3Md/ni28GhYsStbfoG9ehr5mrM2t8RhMHedwPE6zlJiQpXdC2ysWnFCT7hQz2bB0naeM4EJSL
zy1y+70yQVwdgybTztDsysgB+CfoRR4tN2OgCPYS1qr2w+w9QxDgsHblbDXSfQ2l5/a5OKBZSxBV
KUYspWi0MiBxWHiXV/DrcbRaWInbEa6Bk+VO2wEdm4h0QPKY5Usf7Q3r2NUvUeaCOfe/M7QO9WSn
a5NUl3kAQ9XsRdMnnW4KFEpGp9e3qE2/3vrOh7Ru/RNL+jDmEYhyUJ4sP4CY1nFhqA1WlhtUb+K1
QQZrhUujE5vb2HOC2AK1aRTUWmAWoD1rbimjinfXHwvcDgYtHllMHd63gIV5jms2giQFiZ+roZRY
FmpOu9k1r60efX54r5P3xya3o00tiqxahs24qF9TXFagDY7mASiKRV4mT13ArBB0LWBuTue3uKc5
Erl5fUQPKRQMilhSwSldlO9mUzU3DUVyAzwL1XfaRbjsSAm9jmP0njHTGuJdvgDjkSD36NR9Z/6C
vm3w0s/y/I7yVwRq1gmECWoUB04z1WQfgSf5w6ys9NoYwuHamCGgFsv69JJ03XULAS/cpEpA89F8
Gn8MJtrTQX6q7RajpT8juUa75JjmqBxImpuo06NcGbmf1tqjOknWjpZEcxspviutWNr/heOjTRSb
C50DisZdVaSCGE1PAH8KlTdas1kCQZXKaHoFYobLlgRXZyzeiSnOJfVmtExJArILMkB7HYqKEWD8
1ptEE1sxjmlUMZm6aP++bFYUlsGoAQ76lbUExHTn+63ux0QqKDbCPOWsaTNvRlp8LPt9oxV+FCa7
OYeUWie/XjYrilzmCh0BFwA6JnnyV1DZGP1sAhYIDUU7M+4HEO8zs2rfk8C6lqG5dNnc1wsDOjJP
zHHxK4gMTZInmEvl+xHyQ635nHRbTSaiHX9qhAtdRmNaSzmsjLnlzwLgvNQZsvu6UVhWHkmwRbAv
QKhgTIj7hob+CFxROHMx9GaqyQK8S4cKVxb8GE1WNZajBiwdn3pJBa0oW3XGrLkD0ej7X0woUJ2r
dfS68qXDTAJ3ull2AEGST7Sk2PHy2tUbJCDC+TyxwS1anWtqk64QnBQdA/HijyFxjATXhjfSf9It
zmehi+CevPIEIGHOq3CZalqG2oidjoYvJoMNnb5PWrlxCRIdO6sm7X+M8Bpc6UhlKqVAy9Vl+xIV
mlc0W/iejXGY3K1Hrxap6CWMo61iNzKhDo2XuD58Xl5/4f5dJQItNMat3U7nYcNSOyuOE6zNoLx0
kI3XE7hA4pgVrlHDFiW+0BFOjHFBWO3UhZQpjFnDYwARAMg5jVDHzCD8beyjbiOHIZpABHwA8hGW
1laq86GBfrQyAqVvbZVUfmgAqjxpbpFubCDRPefUCnc5TOREK7UWG6i0boK0w0XHT8ldkm2Y+X9e
MP9cCXiPm4PFQE4GV4IidCVUs6aF5ZAv0NRvNQoz0tVSPhvzSo+1ca6IZvHkKsK7IbitFNKvIPMi
WJgySSzA0ZUa7LIbblnhZlEysgLFBJxe9exqWg8FKC8Kfl62IZ5C0KOtnI4rMfD6ESdX0rC2aFrM
MNInj+EC7qnnRfNTwF2D0M9jT2rfm+g53sKhiJweVdZ/rHJOT1eAcjPBatD+iMGQriQOHY7SsFfT
x1TbSr0LJ/LEGnf5yIwYCvcqrEnSW6x+UGTuls0bjvB6emJkHfLJRKJKnYSBBSNJdR/0t8S6mcDt
3ZeHGb3ZUN4oSpSiHOiDbPiiKFid3qy4BawiK8sAhMJh1QQQbQVdQBzd9GN40xhoRG9z77LDiK5U
p1ube5X14wRy/gVbO1yKXdZRvx161qhg5EwJ642CFdOtrGy1kIhW8NQqd1paaRBaY79aJW9W/4t0
B7IlFrYVs7h5jIEgaokCE30HcYAZrYWsMsnbVNBjqzxcnkThcMB6CJgB1A/AnHnuK4WR5d1AwQ4y
IvqC9/EArqy3BswLl80Ih4QE0u8jH+SHnJmqK5NZ6WFGw3sNHJLWXV/RX2pY+vk0+ZdtCdwQXJnQ
ZcUhDwIwnsUJ3OEQHkgbZK3M3S1kiFDYuEGebmNEgivGmRUubhQzLSHr0qLVudlV0E9otq5lAveG
AR24J2RwgU3j3HvW53hOAxjQgALKE2iMK9Qr+6el0SACIn1Ebc5acysVJwiHoIFbCU4ABbcg7HLu
DxY0WtVw7YqvDdyaZDBG6fTeqCKWFFfdVaUl95cXS+AYZ/b4WBUC/BVIsCeBPBtSSW25y1AxbNOt
FKNwvU4Gtk73SVAsIl3P2giGlHpf0b0GlgjdT1s3tV6M0SNgWoLq0pT42govRjuBTJcNjxFstdOh
8mgDPIy0sSL4gnm+zuaZEXOXbvVAi163Z0a4W1Ue9ngdreuXSrMbTGi/T4Cjn9qr1kIWwkjcHtEk
UsbHEk+ejQH+P8bRwaquDcrQQzif43QxlnkkPcoouIxoQB9IppfFrwV9bKUSjbN7cE4wtAJddiHh
RlmFTv9jlXNZqcrIKBvAsxm9p4ROQWw8Dj259kNo6uWplyYb55x4If8Y5Hx2BLdTDugvSpnQizFv
rQk08BsPGOFUKkD9ogEFpA2UcoOaqRFUqAfDXeW4u5msaALH4ByABVfNnckqKqbqpAdfM0mYRhed
DbTc0oUWbJn14QEIBdATgB5x3wANqbRRLNrajSx9mlUNEm9t2Fg8kY21XVGD/jn4ASjnr306tN1s
6bhZVgOECGbN04x0I8aI1gutvxAiB+vFSul27pa5DimfFHJfdrjKgYfEJstNVP647IXrZHA5QQgJ
/zHC+b6UgdhkGVBGL+oQFdlvGfGBGrHQKbsFaxPUgwA7PzHFrUsnWw1gyxiPPrmhDgDLfay9RtXj
1PkWWM3Gys3S6yh7V2V/AaQPjTUqNOAcYrxdHrIodp9+B7cPuhiE1aAvRewGwWSlvhTyDP1f9Jta
/773AyPWFKQMQOcJ+i3uLEzBOq9FNQgkQOJsz6U3E8muSu/ycAR4nHMrq6+eHBGRVUUZzWAlAYmc
0jrT/G7Kh0E+RrUfaMdmgCrgeIzTa8Wwp/5NS38Fy3sbbXyG6AQ+HSvnrXMly2PXr7Xo2DWgpDyW
dl9rrIsMpjfIv3Z/Ec0UCBlBHooqOti9z0etm0YAxl/YWxarAvJOQ3HKID+0Ttt6RaqCzQ7eNOQx
1FUyB+t4bipL6miVAcGVBgCQ2p0cjaHcZ6csvUkZKlSsdkc3PvQQS/zV7GYvvkpef1ZufktuYgd9
v0x+zcArJe8q5/LSCyPEnw/jSTWQEwanxogPq83HNIiYuuzTLcyGKECA5BjAPBlt4V8UNBd1nLOs
QDE1b15qGTEi2XXzASywCqn/fVAF1eIfU1wsiiFyOaF3GmBUgO1QdEnJVk1TtJKnFrgQlNddNqYL
LJQ5iPCUmqVbpTDhCXhqgosuyTTlMR1gIk72WnOMqDvmPyJ5l1DArg9Be6VsoU5EXgA2E5R2LKC9
kPE9d8++KfI5UVYvoJ5sunV8ZW2ZEIASKXiLVpqrlcAc3HrnNgIa4QWUwAtKVh9ar/Uty2k/Yv91
dnoPtXUnsKFXNbHcAItD6Uob9wpRyD41z3mGVOZaNq9DjCvAQhCnccM36CFe/sYO3iyrMu3KN8UF
bFMf5aRd4aEQvYx1hybvenmrkcd/v23Xl9H/WeECtkykERSYsJKgBUuXdnpYgct7Ix4LcCaQDQYX
OvSqwPSMv8+XbCRZbwwl6g2Wmd9Ist9MEzNfgvClB8mNVh5T6y6HfWp6VuZaWztNZB4qCEhlg2YT
hSM+T5rNehgp5Qxmh+m2paMzGfdG9KpNH6R4kmoWLU6rH0xsCvUWSqaXJ1hwFkEPEVl0HLmoPvAN
AvKo6GkzRJ2tRSZbYghtUtaYv/rYRc8ui82NqRZ455k5bsvr0ZzL8QJz0ph4gWReqxLoMgbc6bVp
d3lkv0M6d1+DnsWqkQDGDJBFcWdRZNKhCaysAy1jySJvtAOnhGg1S53+UPpDgi7k0n03nZppDwOa
aA07YaHzkTu/+9CY8dZsDF401ycfxJ9BErjwx4Xig5YeKrg/ZyNyEOoiSP8O4XXVzH/xIMYEUMAa
wEQN6irOrYdQK6lRwB66JC20YuQUPFH2B7jLd1bK3sYcuFO22dv/m/Xk67z/McvtWdIMKAlAo8t+
yd1JZmHNeh+KayzY07v4CkSj3nAEiSqzXOs7Ur85+2Htf7S7IGQq2PHa95sSinHebG8SnoqcDwIn
gBLj6boKbJ1v87CLZdQq8WHBs+RVV6HTffQ1+GWDq9BFg3jFZoaze79FpSU4SbEMf8ySc7NBmEnK
osJs2KpMUQdmvl72dEGjJbAAJxa4hVblURtqAxamj8FRd9SNb8qb5Fv7HNvBI+gT4NeP9FuFaxgw
CM4hQh/mr//yE7hFz6tUC7Mw78CDCCoct3tXrqhTPt/l1x9v1TUUbF4DGystOSbTnPm4xXwogiid
TQF36lokDFFbxRRIu+vpNv9lgsNW03fm/uNb6csgfS2Y9J0+mo+Wb9zP7PPy8EUPtjPzq+udPCym
BuAhGmP42u2tiWbe4V1xJgYh+vsPxQbbvKvazcS2emoE1xmC9j6gydGKLWCkS6u4QotLZ/eB21ae
RmJkxzN70h0URuXuWgoPKEnJiW12tvw9jtCw8b4x8NW1vmx2A/yM6KzFP/7lPVdGpRsj5n3p8ChV
wRwlU4agbNPaV9V9aUGnlYUQiM+Lm8W8qbbejcI9bUKohYCFCUhRbk9LE1lK2sP+qB3NxAmTfWGF
yAe/XB7nlhluD49o9CetjPUNJISwurwiiv4BLbIHpQs2AFVE8IwgEAFEn88qPgPlnXNfioqoU7TV
l6zbwO4ciBXfm262n57MJ8VXd8NxepCui1+P2ifyNR6OEq91ZrTbt69bu0r0Xj77FG7YTdIaYyhh
dtMZ23bA2xFPusTL7TqBQXRlEjb4srccjP3l+Ra9DdZskQL0GOjz8eg/n4RpVuRIoQkmoZvtBUJK
ErHsrsHSTvnConi+RYL1R9epLmlH+7JxUcBeaZPQMY4X7JdSRiY1al3P2FYkvA7kn0PwcPn3RdtW
19ZbCbYMHiHcK0SeNWsM1wMS9IaQOA2r0gi9SQkzsO3k4VZfocidTq1xV64kBJlpPcFa1nX7otG9
rlXd2RzsNKZsjt4uj004dxgaoIAyVJv5alNrKOHYj2WHkBM7KPVeTXK28fIQYPkpVNLWvm1IeawZ
1HPfCJNyhrZ51dllObN4KNkSqMxqTDcNwLtfFIdghNwdjXdGA3qUFvxeSoYknWqD2nNrs4oCA4CP
aLNGCAIUnzt6yZCH6tA3nV1IpltNHbrlgmM+A60dTDslI15RoNlgfARC3s5l1c/6eV8QsC+aFWvQ
0QH6YjuSyn3fj4ji35PiR4qiltZXdpFm13NsjkzqMoAajA0nF+4wAwUgZNU1tAfz79SUkgg6QPhy
pf5mjFeKxUj3Vpl+H91pFUT1jrq8pRkuQlqBDPKPzXU2T45JPdAaWW5hM2xTFgMRUqgQcRjdXJU8
ubydrGsFrepWDxSb1/9F2u3MOOc2URZANwFE4nY/Ss9dmxx086lVOjdBH/kEclE6bx2Ooq13Olx+
6xWm1k7dOtwKmDzkUKLiLUXCT6eOjubXsXbUZieHCVMpnrUdy2Q/luwi+znOR8P6eXlnCp+Zp1/D
vYdQP8lCecLXGEnrWNNVB2RbqjlkcpcgdY3gri6+yWA8L9LXOvspmY8b9r9S76xcFQhFCOigA+Yz
Bhq6feqI9Jh/8tTgNkSjF7xuCdlrOmsMz0qBSduq4YqeXKc2uWspetKUaqJDZ7fZYzR4ZnyYJZ1Z
qjdMoBUMNyKTYL0hg4mnNAp0a08Od2iBADUqDBmwDBBDsk6yHuvGtGMtY2b8fai2Cp7renFXrzNr
3GZq0Fukh/EKcy1COM01yCWCwHBK/SFFM0zaXtMt6QGxReSG0U244mm48QEeSQtwxgL+AQLDtkEq
i74moJHpc/Vx7H9lQWgP6RZ+QRTuwXSCCxWiK+pkfIgFZ/zQ6WgwtqGI3Go3pAUJP0GLU+PK456A
SRHEYlQC7uWH1pesSfe1urvsuoJD7ewLOC+K5lGVQgszrRrlNyggVXurI83GUSJ0npNhcpMLXTop
LFfYZDyEe6jJ2KvuJjR7UIHxOvoXoCgMCeUySH3i4OL1DY2kM/JpWdkGY9k1yGKb8SukXp660vTm
BF6rVPvLk7h+/xd3/WORVzfEtU1Jhn5FbALPW5FsF7ShnWZ/kRnHwIDfoasi7Rd1AwndeGOZAMwL
pdaEVdLyXZY3CoGCoHJmggvrAVGrkazYUzkpdkgoMn3yVthBETpTFNtE+nZ55oSe8Vss1VqVDPg8
jjrFAG2W4KECZ+ggqV4b3Daxb2Y22t+dy6bEm+3EFufqQ4HO1naELWMp5bu5q66tWL/vF8uvBqCj
VSI9Ehq3EAsPcUlos/kuQL7HrTVoRmR5ctuZef688U3rHeqL55x8E7czrKEaByvGNwV58gJ5nO+5
XN1kWfoRjC85CmdpEDijFPggimELLfDYDz+IHm6dJYKrHiQVVs3a/10GLt6WpQb2rBUm3hY3g6Ud
lJYij/9i9BvRRmxHAzTHQkYYKkDnl6SlLUrUd2AnDm1T9o0w3ZdottpE14mSFhjQH0PcWlMNeqPq
ym82mB9y1Pv63CElGhjPYVTs1OxNt8ydAsIRde6cvH1tyXDXa9ZrhRkG5c9NMstObOUbYUK4uU4+
ilvsEoXvSY7wUbIGtq4rintia/q58RK0ugdgObvsXMKodGKOW1RJknqpIZjsfkbuu3OmwSmBp7ls
RLyiWE3A79DXwJedRnkqmikB3A8afZFReUFZMA3gq1TZOEPEk/fH0Pr/J/frMtGDYU5aAP2LT6ot
d0Z835ueVjj9/KEG48ZSbQ1rvS6cWGvGqI0B78aGUFW8XJlstb6kNDfWljT1+kNfA8A/w+KPjjKH
aKS2UnpG8VuLrHkmO3kHlljttQZ5qZkep9G/vGICMgOKoxH3Vajdg6yBf2Om6IAvf4P/l3zaTVD/
VQADKEBXmtHyJlUnW9Ih0qN99v0vrfhJ0prhJcjkwnL0Pt/4GJGPnn4Lt6qLRqCOneO8acekWCXt
FGes1cihcZTuLo9btKSnprglrbQyMxMKU+kY7rNBYWHc75Mlt5eJbDxAN0bFt7HOfTWRaeWO1hTI
Y0K0fVbJTjfuLw9IeKCdjIjnh4DXZKURwEwgZX4f01epRJeF1rlSqLKsI3YK/VRt1P3JQC1zSFwD
wgEtpSweTffyt4h2J6I6gfyopiNVyiX2THkEm5gGN27D0c7KhumdYbeWdjV277EyPY7FsnVmia4O
EOsBIsFEJg3U8edbdMQtZWUKxM11Vp+tBvKPbZlkMFrUTq2S2QlDZeMKIV7XPybJucmgCoBNz2DS
MGsDejCL6TbxOLFo0LYKXF9elOAZWXvKwUMK3OcXeVoU0IwpNAF/IFITM9rKzqj2V+jVdwBTdJra
sq0x96R69BuabiXf16k7C0qrcWQoV458tP3xmedpSVsJPHGpPQ2W04zyTpItz5BLG8AQT+rV5yUe
1yI8JJKehiq8u+xL69n8xTrAdOsXoPePz94U6I1acrQA2Fr4PqJ0S1r93x5aGB+0DfDowh0El2nO
daAbNNXqAG1cM3BptK+V4wTZxS3qrK9pKM4M5y6W3kuy1GAa5ZeKuOGz+i6/zQ7Rr0EXN//bQMrZ
4m5WUxEpnRbC1mDsG1CrxfWttbXJv6ZZfhsBAh7oHOgu8ZnrtlnipWnDzEZJ20uzHqJ8oaXYRqfM
fmelkHTXwMGXlSleC0k33eCJhsNDGbVDmyPx1S3zRtj5EgPWD4JOKNJ8aHEHke35hlTjYKRJhV3f
kF+ZYaBJ+yaQpbveGv2y3OJr/Nrj89sadDsNCtkg+CdnbWizNoFKmF0pyMpC3eHKClTDjeqyfhti
PfHKTr7twgW6aKp8nZiS4SRLurE7vhxj+AgIoMnQRgXoDeQd5x8xZlFexVOT2Rk4xge6j6vviflN
N7zLm1A0sxT3OfC7rHuF5x8by0bt875G+sEcXTJlex1JrAjPgkx9C6ctYajfnsPveXgVsCJ4sgPJ
t37OyX0r0MxoGoIIBb5KH5FhH3JVtkM9p08SOp2dLu2bkAEfWkTHpgblk4vu9LHAu1RZ9oaRNE+T
mgLR0kkG/WEOoeqkkgosfE3z9CDXc4G68IJfQrur3oKHR2ldxNamxnunm12od+bPRO80l3al8iR3
VPoFFv/atxKJvGhBUKNDZ86dJKLLVRTT/EXqAwDtwtzM7vqwQb7t8uR/OWfWNT6ZfC5wLAMZkqTB
5HeLAoEL4mbG3SZKW2wEyUr0q0H9li9vElCAhoYVY8rz8WOc9OnONIbnMunKDSIW4b6hYJlB8zjR
ZWgZnS8u2vf7ZqRlZpdQREjzd8jPopKwWCycQKngEuMw5KC42dL3/XK1XmcRN2vwIwNgj3bdc7Mm
7YxAzzGLeve89I9TdQgTZIZZKj3LzU6JNyLw1woA7EF/XSZYOYISJ+fDfdlXOUjjsGW653xwJtWW
UyeIwQ7IjOQbitchrOo3ZrVhWHRentrl7tAJiQppNDFOs+1ASzbtRkhgXXbI9dP57QnBFbRyK+AQ
MXiF6qYbO5IVWEH0+lftvh53c53bmm6X+r9uNFln8cQU5/tosEZnNOiZbTNE5TsEzgFJZjnP/iK+
nZrhYnmYzDWIpmEmUCAuO90B9G7l4N6YPyNkWi/P3pfL8TokyLxBwR7PLoginjui1iPeFGOHnabu
DOvBwiPcQgI0eOxBb7VJVkdE/oDiK2qIELP/+r5TammoG3U9pSNQuwMfVT0iCRomrlTft8GLZfoS
ve7DH3MJmp2dmv5qqxs83ZmS+OZwlOlng9pFXj1my67QnbjIHy5Ph8iZTr+P81e9blUgahDrY+UA
6OEwe41xr7bvXbxxVH7Fq2LiwXsAPkLQeSmoeZ9PvNqYrRIBvIPrQQTqEh8pvSxiddSwLr2v9dmJ
FFRXc+lApetKPZYBeGQ+NPWQTi8FkkP6ZMv6/RTal8cvcgcEJVDFro9wMG+df1U6AeNKhgIeTsL7
nBh3hfbRDZWDIhLrTdWbys/LBsUBmAIECiDVygPBWUwGnY69AWdHJsgy71VgEvvXwniKhh+9dR8T
h+JOitrDZbPCAwaPGAPJaqBc+fb/MSOzZmQV6tNRt5uUAK+Y9FZv6EZlSngrPV1lLmL0pFK1afWn
Oj/Ocg4/dofUbpL/4ey6duTmmeUTCVAOtwqTZ3O+EXZtr3KgAhWe/hSNg88zHGGI/e8MGNgeUs1m
s7u6ytecp7RYmalPs00F2QEIPZaqII4sLdJ0YF5lD1+Iup5/TELSOLRphjGVWPaqCGVT3RtkwU4u
3WSnRlhOeJIdZW2NPlgGI4Py3nWu0a2tAiIsT4OxKcJbVTQixv4cH+1PzXHuAoCIEWF8ExenAXyV
6erazaiBjFH0DFsKBKzhhgEtoCkMPi/oJwmnt8LFpWUUDYdtMz/EJAt05TP/MTsEmK8Y3AZoKqDj
MTJ8voNWqKcA5MNUkj6aUQOEeuNG1W2kAPsPJlnBCV/4XmfWuO81pCqAkSOsZZgLIZU7OLGbgA7X
VN1C/9Ci1QBZqh8ftjOT3DdLgYMogZTMPbXRArnrwaN5BDruupGFD3ZmhIvc85CmYcPy0ggAW5Lv
YtXDtrp241MiONWXElbsi+E8QQ8eswYKj94uylTP9YntIfQux+2Q3EDr0+tA5xEFevmUpLoX099t
+TsxD+G8sbTGH3TT1eSV3XtJsu2iFebMfKUPmgFD23mPKs0KyVmmu1V8OziCOLC4NSc/l9saXDV9
qSb4+w0tPQdgLqVZW+RrAHRGqM24cIGcbQ2X2Db20DszS/hC8lWBI0x6TbSVBnWtLN7KE0pSq1o7
OEqgVneduQNbl0fUB8d4y4t4XYtu86Xwe/JrgI06P1qtnIeDLOPXONjmzNOjo0Ex9i27Ld2aJZTQ
h7e+GdeGcVcW/jCKlDcXghXMs9lITceM5F8dv5PYKOGZ3o4syw/J3eg8qXPpqdVujAW5xEKcPzXD
l3SlOZScNoGZsn1LmsGP6k2Jsevr50tkhMtXDF0CrR2LG4700ULrCKMKpkgDfCk26QbkT6BnAJkV
HqGnYFQsz2JU12LzKw+3c+6jHN5YuT9m+6p6HV9+viQQAOD5h4KRDiTvuXfInVz3ejTh3E2BBPSX
/Tj/D1eweWKC/zS1OmBorYaJhhzz6J2YEKAUnO6lDwOKXQdaFhiwulCFmipt7jRpwPUxbyb9VU4P
jUhlYtEEKpJog0PRB0xr5xsVU1VpZguroOOjpW6n7CBUzFgqSILF4p8NLkhNhkKitoUNp3mbP3Rj
hcEcyfijJh89vc9xLRp9IbgylpeFJ6PpsMc4XzIkddfr1URzz2iA/PhOUGPRPq+72FI4BCX/fyZY
hDiJACGIKAoDnGqQqQsGaYP3jOGngGQ7wM8KShmi1XAfyZmiPNZ7mHLs3I2UzZB8GLOAWmrpJjld
DveRsn4aWlD6I51NAAHNXd16mWwIdCl7TdSnWoqdp6a4w6lYBEirGqaG6pci7fL2ux7x5l5f/z5L
hRE8PBRM6jA0vcq/f+d00Gyzh9tNyO4ck6lYK27Y071FTC9UGzyK6xsMcq0nIzzGVnQf/5iOBMnE
6S/gXKQe87oFYyQyTXtLpz8mfVI1b7J2JPoCKCiRRStmgZrLoDHuhh4KWqyQ0+ZhLdSZ43FQDDy4
msTrwbyXPFtVkIe7EcQco/OqoXzc4RkuuD/+RtMLuxhcxxnH5AR6cedHwSqkqQkrM8c8SvvSf0Jm
9Uvz49+gTKrdZAt99Oh37Fav3dHeTwLbC0fDAtUg3rSsxqfyzcis6Uho4R5hIdK20cRe0zG47kgL
V9df2BMGBywANHhBrbqw6pEkEt4lJPE6e2XKa/Adg8nDNRIfSV4qqlwunI9Tg3/j6UlkMdWyAcYy
hNvomOpOa0wRbuf+kGqChtvS3jE81/8v7O/7/cQOlaPI1gsHFQEJuBgLNebRbf+H5OJsMSrnG3Vv
lCVSYi8eUH8KPc15HX4M9ENxUAFIFDIubGzk7/zHyUIyU5oLLYP/gXnj0Fa9p5F03w1JUIFkIaKp
YN8WIv+ZOS5UJphmiCQZPpervzOSuAnQ57kUEHsHBJktYqsTWeOiZWP0yELAOeWppt9AmpzGAGpu
xsw31Pus/77u6wvvHx0tSkQ95LV4AfEdEcvIHdJ1Uebt60O6pqv8qVpPu2aLzsXW8STMv+m30aF0
0xvpo8G0Z71ODz4CjtsGImXFS/c8/yncNstyaJa9JaWe1RIUxXadTkHDtrq+4MuzBiMMgYZmBCsX
8bnvXKDlPGK9KgDG0LkiYNEtrAdLRNZ7GURgBzNIrLuOtJF/V6ZzVMl1AjuK8p1ZAWphM3lVgfui
5n1hDV5sCF4OGjtY50H53CK3faj9pkoYwqJ2+5F42lsbPKbbZN0HT79AoPeWPPwq2iDxgFVLwPPv
6n5yABZnVz1GqznQAtQH16JO7mWOcf6TOFfO5aFSpoJtdhg05YY6u7Z7dwy/FBHOLaScp5Y0/nUI
xvx6KJkbz5iEwosmDCE33YXRUdHSdAWMnYEnaVP91mMzeogVO16bvZM9Xfety2Ev/fxXcM4lTxjd
GUz8isFrUI4JYs/BHGcuu3eTX7vET3Bs9tJGRO6+uM26ghxAMVHl4iugYeM0GobCM68jx7Ys/Vy9
t6330fBJI4iEi159YomdrpPAWxhQRCotWMqG2neQ1RPTlTHqX+mbeHil+r3eCVLhxfN6YpGt/cSi
rYf6pGiwqFnraghm1XLH8Tas/4euO74ditdoC+OFj2Tq3JA+xuU45TAEXZgE8tNK61IauSiyNv13
qD/IydPo3ID58rrPLH+7/8zqXFkjjOQ0Mku2PsVPc8dtpDvTCaC0LQ+CUtdieP23QB5to0TgXi0q
WJL0wMiPw3ynTG/XF7N8DE9scJe/Ikm11ccxxCxBgqVUQYGGaze3gRMmrkGfaepK0xZkQdfNilam
nX86ObFkOilYGVVnXxrAxzd+hLOInlFkhfXDTjwR2nGFUTMHSbR9nD72QyKe/F/0dlwZgEczJQAe
5lo3RRXODmwAk13OqWvbiGWKG6MCen3LFt3uxBB3WWRO2YUKO8gjWla69CsiR0cL5sYldHXd0kLI
gMA13ijQLgFvq8V9HCnsc2e2IiTsQ2CUtzTxO+uRVjfAsWSVb/1Y6YzpaSMEgq1BY/04Ll6ksRZR
O0tQQEsPlnKXG2/Fz7PPcxPc3iWmZqbDhEZQVt516l1Dn0nlzdOt2guu9IUW67klLiaNBCUcCAmg
5PSWfeoehNtAdPGCCd5VdNBuXDJ4uht/7pD/3rY7LXW/v+WPXOAplzhetqMWwiJyJqBF+NLKBM4T
e+wBflIUV+tdfW3v5E+Su9lLtc73ZezNu/F7bFeq4KW34KJndrm7hvRoqloUdu3wLpcfU+LZmInH
5Z5Om+suuhS2zkxxTqNT9BZrE/ts59+d9Gb+iQevqkHa1B8V8gJJ4yj8sbYIt6ucE4G0Xi/tFKtD
z2ZQ3mZQ5jiHUoRNYX+FywnPFsY5EMX48DzZWJij/J7opyb5ofNA4oc82YSq4H5ZiF0mhpaZEC/k
+TQetib3QxsPA9p5OqrxkNnE1IEX5QdNNNyxEIfP7HBxOBuoqmUd7ETzrWr4Yf1ERXkr+xP8tsHh
EUFYXx9iG+ehvuzsuFLDFsV+sAVV8rcmqiUvG7Ax4A3iSlnjSwyajUqRNedYg6IFZqY+zsaPVWXg
YKyEzJA0kIviccsZiHcHLJpFqd9V/WBG/4sHnxrg7npQLKjjXBYouRb3Mu4pNbu18odYlNovfe5T
M9z90aSEImvBOuJ2O5cvFnHTUHD+lyLNqQnOo+KohYBvhpVAukhK3p0qsCF0z8aM8x/rirOvYoKv
F8P3fycVzz3LzvRBaWVAJIzkoHcYWS5+PL3HWeAWkyFxrSqGgutwJaAmWBuCjHzxg5wsgf3/SR7U
dDU6WA5wJRKY5vUnbRq9dBB8kUUbAAxCC5sBYPlSbhTOJQTdgOmoxlsJjDfVQSu+rwf9pbwEYIr/
THDXS95ggF6vYaKebjrb7R0fmjq0PhJp04PGtYQA53WDS7FYZdNvAAigU8Tfo0x9Bp0LdN3iaUXM
1lcrPL8nXzIPiM8EOnXXzS069Yk5bn2d4cTWwPqldnMYlE1ivUCJawIPtwjGv/yt/q2LC5YDtQlN
Zhjqxw8zXRP0KnSByy2uBegXBYMfDNnGXWM2cQqwsqPrrdVPQ/2cxFs9Av77EWq5/8Om/TPE009D
gagvCoLAL08bWjzhBZPXHgV01xQMXixu2okhrlIQQTirUwD09sz4VYICadMkYlq8pRsZNI2grQej
KOPrOj+pMkaE04QyF4dMFPq8je3L/UvYCDLExcvsxAznaUqXpkocwYwq30vSGxGJdi+mZxgDwCe2
0dxDYn++DszkpWXIgI1kLgIixaApynwtUTdKPOzl4WYsS2Bf1ZK4pdMK2mQLuAPGnYPmHpRxURrg
G6ZpqSWW3c0IRTfKvlij/A9pdxfoqLU2umGAR9ooMLmAJzw3ySLJSYRFpOhJ2sKkui63ycNTuY0w
LvzqeMSvv1FJWsc3yr3yoXmS30iu9Pv6GVjyGg1pDwit0UbDY/7ceqcVjjaXOGyjfVtluWukm0EC
iHB73czSCQBulCUoqNLb/Ph83FFtbm2cgEpZq+EfOt1OkKO4bmMBkYid/GeEH3tsiqknhQUjYIMB
5NdX7WNovevW2jE8BaCp8iF11m0uONxLB+LUKn+4J03uema1LfdJB4J1/fX6uhY/kYWDgLMtQ1aV
i4eNSud6rnEgulEye08HHclam0KVeMTKTFCo9bJT+NdtLt2XTJ4Q2DZMRl3oO44alHItEzbDTgdF
OOY1Uuq2tURAZdHZa2NQVb+GztNR6kLUeadCWV//AcvHwgG5J4a2IPdwgQ4vbaJDaAwYyFs59qKH
knrsGXrjBPNN4iXb6MlZ2ys6+IMfB+ENGIEE7rT4XU9+gHp+MvKISGqk4AcUgDyz65uKqoELnVU4
7IkJ7vBZklxIY4pW+bhSVsZj/BTHIA3Td2Rd78EYNseetfOid/mtcTEyt7q+w0vXLFzKMjDihCyF
rxAWRZ1qZgzjevqtzZI7D+BuhW7bs/HzyRMs858D81VPIO7azGYOTKrPwtoS+70XUtKyyin/iDu1
wZ1CMtCQQHQEdQtzG0NZc2gMoHXv8u5uRuunBZWpFMhq8D9sIW4pQBDw+gKmkHORXLI1cOlhC5EW
52B1QAAFg6or5S+qSMdiMQqwzj86d0zIhb/eC62njtOjstYk/pyWQSR1IEjKVeT8Ql7yxXB9Yoz9
mJM7aa7KPBwJfEOu7ybd74bnTMRsu+x+/51vfuRMimJIaOU4Xgop1ySTXMv+RJEE8x8VIIci2oLF
eHZy0rjCOzFJB9AwFjQl+mNsv8/NW+TM90Up7+USbIHgmyohMHrdPbTLRwBSCaRiFl6AgKr/Lbad
bGMTpbSySpk9NaXWl/oo28VGJate7iTpixrK87vt5M4WrBIDWLynzG/6bhhcaKJkXtTNoUvmLH4t
m1q+K0M1DX25xStvU0R5b7jVMHa7cgTdiYsHFBjxzDH+peXmWDI5DEhT54C7/olDQDdbfQRx3pCY
6hdorYxtOUzZforsfvTCCAjp3mmUp7qTs/ewJYitTdxCe0YeyGGqteyYybQS5N5LW4MKsYHAzhCD
/NZEvaxjPsvMPQvKpmvJnNXAJM62rptmq2lV4U+2HTJpViqgfFhI8XCVgm8KQovogF/MbyRFjREe
y0G+dd+/OC7gLKob+/J23lWrirryU7u57gaXF8m5Qe4igdoexIVMGHTae0AXXMsUhKHL0HBugLtG
Oj3qbAmO5KG8hNmXSqrdMJG9VBckBZdRAXYw+MKAGGw2nktEJEJJnyhRAfg+Cfo+uylRIe5pI8iI
F2rQODYYQmVJOFJwHvVT62Hq6BWATpALHIJ6VW5QEUi9eh9uItV11rigyrXyGL1e/05L23hqlvtO
edopelzDrNLuZupJ2u+pOuah6Da8pJFBtwJMpXBBtjjMsZwHVwDTaUdiHf5Am1L24jimR5zz4Tvp
pXYj6z3Ka2ZWj192qfeQux7woJNpVgdhH0q7ClXGuxw8BREGU+fiuUn07I7kUv9VO9IsOKULrov3
BwoVjJ0NlQzugisLStIhGwqvtwc/kRCfRu/6pl9eA2yIDagJTYM2GabLzjdjAGnpQBv4lDp5DdDl
ZUB7FTgl6jaKSL1n4QNDRRFEbED+Y26Uf+tQWa9zCloLL65cWn40421XBalolnrp+56ZYZt6EvXp
MBDwJgITNa2dR7AqqV71YO3z2/AOALNvlMsRmlWIwEs+EbRGVeai51kQdhPwBxSAUXIC2+e5aR2l
8jDLsELl0XjUd3ogBemXfv9l3KC5DQbTrV26PYSVXSTQwCpuUkjbCi69BZc5+wncKcoMJ1HtiW1y
+W7ax1Q0yrnwyjtfIxftUjmhRuLAgPFLS1woiycuZfgWFdq5Qf9lCqpRysJNdbYg7nPGSR7TNIaH
xtv+WJluCf7zea337rwrXeVeWk+vUGnzXrSn7v362bjkYsHswenn5A6HJOVarqtYavMGnuZtYvv0
VXcx+6MwR/K6h2z187vqzCKX+MUTnWmesBA/lq4sBdFYCg68yD+4kAL5WbMr2JpKNduaNN1UtWAN
y8f83yFgH/Tk/BFoFpF5whpIGa0cDWX38dXs3E7Ublu0g34opIlQtr7A7xtUqWOQGBVeodzPBniJ
7c9Ou3HSWLBjC9cuFMf+2eEcEBwJLeRr4gLcMHcTPbbDq9SLPI0FhovAcWKD87TMDNV2pLAxRw9p
mLldEZQWaPCHTTcf1eY+Kbey8zn9D5nL2dI4d2MiFFJis2Che70BUjEiQ8Vqr4k+lWgLeaeLq6lz
eiwvtB+N+raJQNKW+ddPq8gG53ZTNYeF2sFGEz3M9qYCP7EeC4LrckRwIECC1BXlfh6L3dtqEukt
NoyAtb03fAetXagw5KVnyc9QUNSTlyZ/bMHeHyoQuM2fJFESuFCfRVCCHBDoQiCRJfOd36olRUsr
uH1PVpp1T4tVqeDxQcA26IDSbABE7JCLgJxLOSFIg9ikO7wUj23uC3ZGbDZTghy38Uc/3NZfc+GC
RMzxMDJxa3j1UX6A1LNIBWvpsXBmlvuoqaSl2AUAf821taKbcRW5brMfvf6NPJK99eOmOghGTxbJ
JdiWmc1To1h44xebWj+idm+3fkOD647KfjN/1k+smNxbuHEKG+1cWDGat7L29floQ2gQLLztuAqL
t+vGFlOSU2tcSqJIZJyJCmuQNViPPghXvPTWukEKlLrFGtm1+hb5tR8/PGo7SMemPhQegRy7/isW
L/HTX8FlJdXY110INWZUEz+A5DrOG5DjPTrBH3XbrkK3WddQXdnvR0FcXYoJOK0g5LeZhhY/FzfX
SlbZMlLBvPGbBgwBlmdJD4K1sYTn8nv+M8L56DArYJ2ZsLZuRX1j098UnvRZHAY/hNjAsOlFGd5i
Bna6Ks5N+wbSGq0Cg+payVfhenyK7qu3cUbtzZVdEUJ+cQ9R8FKQuut4snMONKAG4BCW7yUlkudD
hwaF6MW5bAIvAhA+oVJjcQuqhiYdkhEhTS9SlNQwcRph0FRwjS8lPo72nxGbO3ajHVvpPMNIVz+F
peQmWibwcsEyeGaKAW+4KS1wA0kEkznKwex3oehrLL3XQCqtqSZmn3RUtc6Tq2KCbo8zpFiFcpBH
v6fv1Fpp2XYaXgRuvbgaiD0wBIUMuRIu4vdaakVTiLPTQ6anQ4goXGuFkO+qjxiY8ep7KHgI3k+L
1ysoNP6zyR0lu1Q7akLAAwV5/TvbD4Htz+vqkN+QLUjpV8ZW9MmYZ12c3RODnOflRteYFoVBeR09
FM/JIduOQe3JghixGPL/meGnWY06ic2hgRm6slYQk2xXBpZD369/MpEV7qSmZQzwNmG792v2o/vw
ADyV5P+YVJ2J1p6shQvldqSGkFqElfQQQicrfm19GgD/L7iLF/OcUzss7J48I3pF76J0hB39XsHV
3+2bAAXJt3w93F/fNoGj/8WFnhgCyL1AKxqGTHkzh37UbEP1+bqJpZDNOhQYlwRFMrTtOT/rq47K
3ZwUnpK/19CKjBq/osFkPoTWynbWmfptyavKErRGF15IsAq6HCY3ZGHQ+XwLjbgPTS3PkXZj7FhN
OjcJNwTV50p0bplncceI5YQy1ADRyAZz57khJe/zVi2ywmvNPqg04ob2ayW/DdXoWqES2GCBc8E+
uW6Hwo/m7Ov67i5E9jPrnEfSLJMlO4H1CiN2pX2jiOo6i/tooqqDWIhSMR/YcwuS0IONfWyRXmfS
9whFo/gYi1L7BUeEgX9muHV0sdYljQMzWnQAqxmNN0a4+h+26sQEd6hmVbJJlBUFkOizP7SyW0dP
1y2IFsE+1slpkhpMPmhsr9B4cSvnO6ZAb9Qf140svQtMxrMEOAPGjC86O8AyZBIAN4WXRmD6As0x
aAYhzuKW5Q1KurCHeRxMQtTV89g/hz+n7sHE84l15i8nawQNIU0lGQ5X0HTdOtajTMmeASoizQxA
4OunI2RJ7HZ9fdULd/+ZWe5GTvI0Ql0Vi561hzY85MZxVN615kObBanS5TdESdgC6R10T1SwjXHR
qgChvtnKVuollQz9yZ7cFKYEtZdYEJ/Y3zkPG2DUcwAzw1gpysE806fR9aQrJzNDi7/FeOCxBqcw
mbxB28qYNMaM3CBoPi0tDHRtOhOwxyngm55jXZh5XVuZB4SrpDxn8YPUCi5hgQmHSzON3iydsIKJ
2ujXjf6m9abfTv51T1hIlMA8JzsalDKR014wVIWK06H4BdbSGUp133btFd+OW+8h2Ng1rvUhHc3H
zK82161extlzo5zbTxg3GoYRRok1BCZEeQZRjr7wWoUJwJPgEgqEnvjWExuOjRMCEl8SlE+Yj/WK
VQpYlnPIt63pVh54/oFKXtfe/eA6GKF1Dsb2+iIvY/35L+CCcKFLZikn+AUWhRrH1lADqgF6Q19+
bAY0yKyLB9UxdqrPQwiOV0GdPsEC+2fD2WsjqJifekVwkBcQLjaIfUGjAZV6HZPiXEItt6pDirxA
rcEtHrIXhbpRkCoeCvZuskvWoZ+7WuSlRxpEq+IRXKrXV6ksnIYz+1wkIfmstpC5xCNiN68UP1/p
78rNhOmV/Nk+/rbWn78FBtkFxoWUU4N8pt3Lc1OkNgyGHwZQKLKXvdA96BID49gD5fOduoNojZdh
GY1S5y8kF0HT+Ksve3IbpPIkNcYIj2l86TG9Izf0MbV882ACsuTOa+dD8TKfYDbfEL4rFpwVpUgG
6zMwtXmhOmhIk6lkEGz1ijzM3ZmED7nc3wyz1G4VOZQE539poafWuPOfWUY6SxroqMuEZK5ef45l
/qRG7/asbqbu+/qXXPAcQPZtkK4ib8VEBZeppGkdh4TgQzoVlOnlz3HqXbN+vG5kIaKBDR2RBtSV
GJjju5+jMnaVxUA9I0TADBc5unWPFNAWeOWSGSCwcKeCmAWdVrbWEw8xErtILcY0BN5wP0HCIqQx
WLhJ/46LgSQEHKEX74spdgqFUCChrHCVzW9xM7hpsq3xylBWYDhEu7UQuf1fHSvuqCFSo29sIoRh
9o9L+uNZKpw4wmiCVtvt7Mp6OHlFKId3o2bBP6wYvQU3Nmrds2za+84QD26upmYEXcysrF0JbajW
0wcJPdBkboftMEj6SxG2yOITmdabFNiX2acaEhG5MLt43Q85BncpkpJD2wz9Ae395oYoU9TvayvR
78zZRMSep3mldlO8N9VC/lCnyt6Pid1uezhwgrm6AjmNPusK8Uz0ajGEGTnmdyFX42rW7ekrkSbj
vmrD4jGW2uy1zux+rzvZuDJg4762I3Nfl6Ua+8Xo0J2em+YbJTFZq9kU4zI2khJ6DJRAIyKxqT/L
OWSjpkamnwwgjsG9SAFW0pyR8TSDVdwNZdPNe5BoD+GdI8nabTo6ELscgEPtoGoYV1vLiKeXum/i
lZVQAMsrpVN9wALMdZxoGLwNbUzP+VE/pYM7QyTxNldL+S0jc3hfdW0SeqFlkG1BpdQHoxboQagO
1S406OJyX9ZZtcNn1KJAc7Lpj0rUqgAUMSueEnBwoqGA+bNV2bbJd9sRyENKVlOiLG5ZfYYGRNS/
RWlKvlRrrr9pbKdfGHzWgibqdYypl7l20OMWbcbODCWB/y3FB/DSoAnCJlbQbz8/U4mTwH8yYLuw
k75qvUDuDM7mX48Pi0YAhkGqCFtA9p8b0a08qQdwFXuSfU/bVd77hiYwsRDCUVj9Z0I9N+EUJTYn
BRCrHT8yw/TTvvabcgD8RQSHEy2Gi6hy1Vf1IGEx7bRRml2LZPvng862jbIkbiToJhoXiiEJnVSK
3Bv3UVauwN+1KtbmY4w5Aj0UAZQvi13oycpAJtsWeEXAxHC+bwnMxBLB5JVazJ4OtnZV6tZzCkVK
DHqFtPiTSqLC+8KEMGwimQLnObCMF9QPtCAkjjpcF9IjOjbl4a2C7JhbHPWnp+iG7iGB92jcZAHx
+7viKw5sZK8qU4m/7pRLtwk6gIwd3HEcyImcr9wII0svC8R6LVuZEIXpR2HatuSUpya4m14bwrGy
O5hwwpXRu+px8r7QWLVc9c4pfe2ebJMDMNFbUZ1UtDTuUNdlblWgJcekJqhppXxyh1KQ3osscAlx
Nym9Pv29KBFe2+RmVO+vf52F0gQQ++BUt0H9BIwjX+rr8GyrIECAlLtSpQ+LWtZ7GUfoqhG7BAzC
AR56BSWUCJdQYVLIG8QhyJq7TC1+N5GWwn+Tdl8nAyWCSLO09NMshDv/eRSOQ6QjCxn6ZwkvATMW
AAeXvObUAPsBJ2mO3XRZpUK6GfN16kumAlYM0hJjqnelKrC0kImexRkuaI6VXGSThKZmWCcbUF2W
OZoDnd/Jxzj+edJ7ZorbtVGxIpqF6EBXY+h3JkSidQzDvegyphYl07vuPEtBDWNXGGcBJQWIHDhj
JKpo3zqIn0PtJS2Yg2KwlG1AOOMaYMtNRTfC0gc7Ncd9sFbJ9KmUYG4qAOOi/iR/h9Sl+cv1VS10
f4FlRxsJwAHUXQye9grig008MErCPugDa+M8/gE46BdCZwMQQeJqa3kz7J1N/TY4vqjDs3TrIcdH
1RYCDpegWbMfeyM3YDvGlDGw3TYAgMpcBdeXKLDCPzunMpLNZMLNkMala8d3pv5gimYslr7WyUr4
2kgxNzPJ/rJu1oa5HrSsAfJDOc7ghgdeKEwfry9JZI47Y8kEZu02x8Zp2q/c+gVdcK8OIYuVvl63
s1QjwFTFf1+IB7SkpLAV6e9kxafzJKPU6M4H1MxwCRysAEgF6to34HP8EphlhTj++QLGXOD7mKgC
ZjTOo1WDENKEvYKeHG6CwvAc46FXH5UJVdzEj6tVN4kha0vnm+GqDVYoUFWeQtKJMUMZVTr2tCpr
r54hT9D3ILepiwA6hBToIcm5u77OpVAJsTETS5SZwhO3TCT0g2YNKnKWQe8DSbszsj6EwHMpb2ub
vIFXXQSSWrSINj7DSEGHi9cDNftOb0mGPLOacgtALwXkkdmQKB9qFkqxR3QS5uti7AtBU2DhfoNa
HThBbRR2MVnF1ZrwicvMHNCwLmNjW/VHKyTr63u5cMohlY0WHkSaAMDQufAsoe1p6z26eHKWFYEx
y7FvNi0GUxPrz3VLC91PNh0B8dy/8twXavdJQSH8TcHy3XXrIYhc6dOhPogB3dITPXIWDuC5LRYJ
Tu5tac4gN9PAVgl2vpviaP+OV6bfr9SVeuvFbnyUv2TBt1ooYJ/b5NwSCgGTOuCweVUQP8nrysXr
zQfbk6cd45vO3QGDL9jRy493bpHL/CRZGWnag0ncAnT4l/ySoQ7hTlvwzvhOED4qXr7rtz8nizs3
yvnk0Kpgh5jYMp3HWdrrtTeYntahOzSJePwXEs8zWxrXeagKapjdCFuQXW4DGQvzLE9/LPepf2fd
t4+Rf31HFzcUlKDwUoBOLgYYbZ2WaO/Ipdf0kzcjwqT6ExlF3+3CCtgb2Eg4CJEwjoIHz7lzGknd
244EUA3IaJ9B24pWn5r6JSStBcu5PHKwhLCMchZYI/BP9ktOjkFqKHEOCUgEZ9XZaXaKQYGIBGEb
f4R0+D076ktcaOChL+8UkFdc38uL2IUWJsi0oWXB2h9IU85tW3M8xFGDvSTmXp1qFOV/vo8KkOV4
KqNYzBhIuQMHAvrKitGc8mqMHbuTPKRB1gExSqy6DH6+GAdJLO4bjLZfwg7Q/pVy1Sq9PKpdSARM
Ih27v+nU2d2N7QJrGwoyqD1iPpr7VH2DANyAI84bDVDq1qGxtwqjW0lTehvL0m3R6sYuVIcDKPJ2
tt1sJbV6JmQ+1moU+VIpr2gb35Vapq+RGu4qtduEkF93I1kTEbJd8mSzn4okg50STPjz5ENDQ0GL
ksUVar/mqlaKjQyA22TKfk0dLxlxH6ahJ4+/ohkE50rEhpIEj4rLE8S65OgUYkAWGA2T8622DjHh
PUmIQcouopYbNQ/A0//0ajSYERTJIXPEaNu5Y4oeEynqKQIeCIcnbOW1icqHLhrC/RvDuA+Puxdg
fyDTMZjGvyTaXJ9T1UkqAMQgWnrzNfrFJwqpvu2R1l1Pv5rXB+rZt+X+kN02bv7yKD3Fu/rD8kXS
nAvRAgvGMw2vCgtDpnxNv09JqWgZFlyNWVD2z9bUzK7VjZuZMKxp709h86DUje0arShULX5RnbWw
GR84ZCPPowWk6oiWGLCtpxgKGDsILCr7PJ4FEKyFoMQSnf/McHmBUTaAofcwk1SoleTmTQc96+uh
grkF/z0ZJsqEfyIj5pNwGzPjWSHhe5rNgx7e0PINqMxufLDbN13f9OGPgUpw01N7XBLQTZ0dTkkK
BkHiV81Nxsj4vRH61DPkwj4ctM+HZ4luri/yMtlhVplWBvJ+0E3yY3wZrR1SN3nlORsUKe17Oag8
9b0zXNPX/WJL19mv39dNLnnIqUVunWgLVEUdZZVXF/LtpFU7NRqPitUIrq0lMxoTtgBFBN4zPO4L
E8NsEgwSe0YOiZpu2pKm9ZUyETjiUhCFh7AhHwf5PRjWzh2+c4ZstMcKn+02PowruoXgt6d8VAf9
V+rKookzdcEpT61xfg+xyxCZKax1q86XNuY6WSv7Zj/f5BAVdH/McwHnYPpVANmCcwk46/O1Dakd
E1sBqWWCp6fW/slEBi7ze84CW+9JYmNZgKLIBSygUJBvuzfVQ7eOseqYip8d6G72PoHuFuWjS74B
Zl+AUzQZXMl8A1dNldmmZosgJT8pxk5TgyEX+QVzYz58ACmion0CSiTkbOcrC41GDZtxAC5km97a
xyfzt7p1buadDPSLZyOzR3fIkxJBpri4MsQsBEb0cxG7OKto9FWh1iNoFY1fNiaDff0fad+xLDfO
NPtEjCBIgmZL0/5YHSNpw5A7BL0F3dPf5In/jrrRjEbMfLMYLRShaoCFQqEqK9OVJjnkqgCDz2ac
mVnC89lnQ03JYk3VI2o8lJPbQ/ocABj7ReNuurXuylPzZu7qo7OfJbFDWwvK54aF00YrZSiqHOvT
tt9HGJ4fitOAsLXRv4Ab4k91Au+F32P+eac9JG79rhwwje5lPyZ/cum+lkVP2c8RjqOpoGWsmvg5
XRvQnfUFnOpH068C7UtV+u1mDEAmt6tP8UP67qWdJMKtGjcwYmhDHBrJs3A6I9MunbSEh8XmkaNs
AXAfGZ5S5hfhHyhG5TIiyRWPtiCshNovwEHX0jpZ3zRoNqOFpYNBwOKjqw1PXfkY26CTSGK3ViQ3
4oovo1unYQIcaDIKNN6lkylTT+tGHUsQVy69CPtXHyFX1bVBso+LswonFckn0rbPdwHaVpd2Cp1U
IYuhNt/ZjXKYB60DeJLKptmv8U64YYHlgBgANhApt3A0EwjNmDlGVjzz1f5unTrfwisYjfXYRUUD
Y2P+fNCIq9zZm0hKf7W2lee2hfNaJ81U8xq2Na/9yN+aU/aoH8E4acNJncqbPeCiq1f1/fZNv7ax
51aFw2qnNRwmg9U2P479Wylr6a4cgAVmC3gMgh1AZMKH07iFESqGf19pgkoFqjV1E/uFtCeWBlq0
nVrJa2UtWbowKNxWVZoC21gtBo/mtjuRk3Wcj06g/Gn9yY+Jqx5lBCGrS8RFhUoG8jSQj1z6ZjaE
dOhU+KZVjgfujNsQPQLT+dCtn3hoYpLT2mK6TNLCWv1uBtA6ADgtFL7Cdxv6oh5SvEuRw3c7Kxru
c/mo6JpHYllg1gXEEI8V4dsZXGcl6E9KL8pRQTTesngfq3dd4ikckoav2uTa86OGF2H8I+PbHsmV
LPVdW+X5LxA+ZkrHfqwLA2cinJWDbnHtwajpr9tH4Dpmgr0dBWcNRVkw2ujCwcsVtMTHtq08nn5R
C9dMDt147IwHRT0Yxp/bthZfuIxjl7aEz5YOiVLmS3ye+A/L2Bahm4wnEt85MnIy2aKEW6+ZWQ6R
NRjqIj+375PwFfI+Q/JcFqdRk8CiVx6zmopZsgUjCrAoKCwvT4Cjhkae1mhJsNjel+xdBVYxySfP
tJgPCdLtNP5So+xL6PzrkQfE63P/EOJ1o6cEZwAemqRqoODPtu/2oLiT3D4rqRRwIijpUbCqgwha
uOUmR53i0VluHzyWu8r2CBR+SPxQl7JB6bUjd2bpc6fPkjbazHHMclKCjmze5QbQeE4SzIP5fNsN
1xbkIFRp6EIYQPwJ+5alpE74FOJkN/mD5UQ/xya+U1FhAj5VkiGs5aHg7QWoUMfIA2hohM1D6TfP
9Ai2tKQ6ch49zhOmsdG6RZVmk6bdTtUfibXQN4McaLzXyBfTbE5RS91a/9mkqWTp17NUSzL29/eI
WwxJsrhsOX7PTMP3sieB0ZADrYpDkrLHNgebGJl8C1UZaoEAYCz+dbSBeYxUoVgBRXuwZ12eFRCi
TymkfiuIhoK9iuxHsvAkZVrs5QpqF99uf+gVf4LWGSrOlgnWHPQrL63N0DWecgy4eMU8uh1OYvZj
7iVXkcyGEKRpCOJRJ2SV18SFO4fbYor8epKBilZc9mIlgstGdTWqpMVKjHRrd9+U+J5lPkuC2/sl
syLcBaxy0H7kWIs5eZhWzvQ9yqya/XLbyvqOoRIBpAZFu0A4EjaZEwtuWHkZYS4BQiOL3UmmPry+
lH+MiHSqbOQD0OzLp1fuCuMht3bJ5I1cMoNzfc/AnVGnBz+eo6NdKzhYXVhhMlrYMKXVkZd3+0qv
TxxMTcCBaN5Awq02yGY717ZvaXRgHBIFcUiDXTp1llgpWBBw3dh2Ag1Z56TmxdbpyOvtr7SSfACE
Bb40hHwYEgETdVonZKpq+IIJBNsMSaPw520L19nAUs1D3uigNrVgoC8XwoaWQ5obryfLjqGD3AP8
kbIBzfy2+D5MCUdcjGTazNdusdzVNgIxQgLoKgSb1Gwpn/FAhx62uh8V51g7+lPSmHc9Y7K21PX6
wIaBtACEfaoJ5QThzEK+jXaOgVy8i/3e+Wbo4EA7DMZ3LhMwXjWEmj6qe4t0vHjHxCHReVsiG674
19H8FkJXlr812mGWif5e+wRW9NeQeHm0JUDg2YD7mTRfrRTXw7i97RLL0RcTRN0EoAXFPAzoizO3
rdHPZdeZyGjG49w9msVWYe9NtKuHY6Udo1ZSrFzbuHNzi7ec5RtlVCS84TCXVZM3gUVxarZh/F0Z
d12SubeXtmrLwWW0kIMD3Sgc2362qYlTjYtXfevsZGfQ+anUm0BpuFvpoyTvuA4Smgp+G1R8MQGC
P5dfc7YyqnRJVC630gBdesvaDPZrWAW3V7R2lpDS4HpFExFK40IcL5Pensohxcuh/EOn5zo5sclP
ZOFuzedMUNQif0IjECInlyshpM4L3VqskCcT2lydbIL9OobjUYIAjlfkZxQStoqrdVVUdVJ5ZeGb
1asW/oqMBz3Z5xDVSGV13TUvODcmvBVQR2acAxfv2TOGyNI9tZ4oGCEtdd/KagFrLgCF7mVsBunn
FS8IZq6HgjJsXA3azqzZgonLpUyWmKxaWegPcf8ts0DC7rGmpGgJQ3rAUZ4mB0By51mxZCPDa56G
dOEfI8Ku2fWgINLCyIzDWe7b+NdMDiqRoR1XPw7wA8hNUZ4GSP3S1Yqqai3oceHjpPSYq4qyQwUD
s7XR+N3i5p0WhbnkCK1apGiBItypEPITjhCjrKBqiOsozH8v13lrebWyV6BY2JXbf39aUUT8P1PA
aFwuDmMrXZuUJdxh2mGqpB4qF/KWLJGYWfWHMzPCcTVDWnM+wEyYBWb/jbPnKn67vZLVTUPXByOg
aFqQzwr8WWwDR53RxFleeZr21Cebjh5UJ3TLxDPjp9uWVheD4APhI5D8gvD3cs+YEVaDnmMxQxtv
qkn3kiz/OhqTd9vMqnufmVn+/mxBWT7YZrKYSXmOQrU3xsFETLcrJR2ftVCKtOef5Swbe2YnNq1M
A6cTniqU7XVuvxWzTNlctmPCSUWhOgKvLkz00TONH2LnYR4l9Zb1z/93FcKZaQ2H13RxZCCwNyw6
8nRbg5iIGeBFlT7fF3cVE5KzLROfESCUGNragDFesNSlQ4v67bxV6HeT21AHzIN+Nvza5Amktvtd
Ojv/5Tj9/WRi1mBaSdgD2P4ZXrn20hvbsJV1FyTfjAovWC3rYzDcw0bWOL7FHtTOcS2ZELvEx6/A
+WY5EBVCBB6JfKcLentDtYMlKyCt+sYi/kdxoQPbJHi4rk6MkRFWhuoXaATrKeizpyyMPAvk9rcP
7UpjGHnDmS3B1RkB65bVwxaIxDb8EN+X9+UrOmo7QPMNd0Ty8Mh31sttq6vfysJcLzYLF5R4RTHD
wkS4VSG8qi96HWT5H0sWwZfffeXyZyaWKHIWJZIo63Q7xLrM4s0ufo7kR+p4vf3FHkBSa0j8e6Ue
tezi3wUJITZkXUayGguqQAwLXr1vxREcDHfKNvadrf779u6tu8dfY0KgXbiqysHAm7ZRdFePuc/G
EQBMd6A/S/p229bnA/nWPgq+mHZjS1sGYxBoygPVi98MLwIkvz80u3TvvCqYq++D7qBs9W3zHPuV
LDWTfUjBQdso6tW6xNayhu4AYOjHdzoNW6J/06q7XvsPL47zDymEZWAN0yaCSpmnFcbPzJpiF0ir
DRgh97f3VeYxIlLX0qMK6EXsaxcFTfhCC98C7GlOdiP3S3NXxrhD2S5ULcmBXxZw43uKKNOZjIxW
JuyGDWgRnGTvjC80XGxyV3ESD+JSXt1IMhDJN9SF2AyJ3ZZFKYzyodnk2lMFIdXc2WrttyEv3Xz4
dXtzJeFFhJ2oc1qn6hJeCsjxTRamFrvqOVMsyapkWymEGAyb0rnPYUYtf1Fw43cHC2MVkwNlbm9y
3Fb2fpAtSwgyUVYxZdRhL5zurO6+LF+0+svtnVt+8i3vEEJLX2cVSkkwMQ9fxumnPkmyntUu09n5
uoIg22FkJj0M2GP3Nk/KMwHhSEXYUwT02GTSY1w8VFnkJ7kpO3FXwz4oYp2bFgJJY2u1msQwbRrl
m57zU5JFR8uaDpkRHxpH9eaqwGC9GdBRldwP6/6PLB/0aOBK+AwGZ5dREfKc6x0uo0QxvEz9pSZs
y3KwoYBrLm+Su7mUUaav+goSCBtDwijtii17fU6NMUuWE0fB01MPQUEMdwB1421/Wb2KzswIBxs6
CY2TTNjTLu43OeSCmyGG4rTm5/of5sjIr1baUPiEZ13eJc8920cTL7/YyNEQDb8rzI2/50/mvr5r
dlHvanvcQIdkdMm3ZC9DB6x+vzO7wjLNptN7lcEu6ZY5u9Rz+LYr/UadoUr1nvb/aVf/NrOFF7wB
jpUWvBhYJuRRAR6239sSVGYbCE7f/nxrEey8jiwcCaIURakW8MtRS7cs8ofyic87VFoCR3Ejhvyv
tSUm1zzm3OTyk84+oZFHVZ3FqBW02UduHxX+MXYg4QoxmymjVVj7asuDF0IfQKaid3ZpquF9N2Z8
CWbpxgpdFn/X7FM4lRsIp9mRdIRqLb6cmxOcJC8tveItzNXIUixjnzHNBWeEDZTR7JzsMqjyP9w0
/dufcO1Fcm5V9BWWdValL58QiKZx25fI2AFYMbXdbTtrAeXcjnDZ6aWVpB1qS145fE9VT2WP6STJ
vdYun6VmDkp1NNRAs3D5vdA+4ZFZI2aVdnnfV+Ez7nDJJSAzIdxvBXR57LJrcGVX4QlgiKBuZY+3
1Y0Cm50KWhTQX4jFMBR66hi8f0Dv0dQl7Furjm5CvdtfY/Xg/mMERbfLrUJxCmw2IwKSNU3f5+4l
dtg+RhF2/NmCfyomT3b6r0UjcH2CXwgEmACIYJZF+DoFwAY2lKlQ3pm+N86jIeN5X3Xks39f+DSj
Wky9siRtsWnubCd+YCl66RE048JJVo9Yt4WRHGCFFjImIQhBci/GMCrWgp5oBiHT9nEa+K4x4m3N
ZG2tdX/4x5aovMetMdNSCltqhUy/enfAV5LI7mHJgsTrXkU6Y8V4gAKED6K6zLUxJMoh2ys5oSvY
SjgB6M3gCUCdXBGBox2s2T0Qyd70RJkbPvnjr/JgJm64yffFO8jlD8V28tN96GYHGQh4NZyf2Rbi
a6G03WTrWOO0TNREGfNYDtZPOsbe7IxulWa7AY+Y2wdt5boiBINbkJAjQOZfgWwKmjDMuAF0nQVg
RzD6J8APm9JXnLfbhtYehACxG9heDExCfFc4X+lUFGZuOgADUh4YU75VsnkTggU9a+ZdZ/xBx/ye
oq6VTOYpoTIIwNo6gSUC3NgEwhl/XgYUc1aHYkgAqDF4zX0d9FEBGVLH5WnZgepJK3yV1aNkc1eO
xjIaqGPwBxgK7PCl0YKFNrgecXdhXfsi4qewQDGDl/+jGcFxTFJMMzQAkX13u0bLwTIaueBikXy/
tR08X4xwEc+pM0egrMFiHvL77KHbOG4cPBabsXPnyAU2Kn1sf/Z3Te3Sf80GRDUM92HQAjAHTHaK
OFKt4MUUEvT+spBnYJf5OUyObKJ/BZMLIxDtQxd20YUWuwj9TFsz52jEmZPxmPfAfsFad7SJXRyU
Ccx8yqg8ouxmHQlSOU+bkx+JlgElZvapG0c0d5NI8ppc23IMX+gQ/0Sn64oBtZo0NR91rLunv2j9
JY1SP60ieO/khqYj+cBrznpuTLifOLrcamXC2BiNwEcpdPI0s6Guwqaft11p5XLHTqNRjIcb9lmM
OUWNWozTwl+bqQdNLcPrJotjxSeTsq+nmG6azCFuO7Z/urF8uW17JcheHEkhzSt6szbjpVNAp0ei
eVr/1LXPWnrKUf0jwf9mS4h4WV+TeWxhKxqHU8FNt0nABdi3AbS+HpPe2VaajFz2ekAeYRxCuwYY
HD8ZP4Q4VyYazyA4j2mhaTMaDwMIHx0Oic/eg5eq/A4y1dz+sBtUb6nlEyq7qK+8aLEPtmoAxjC5
jFn2y5AXKoWuDB0GenLtMMS/jPqJRb9vb+v1pNyFDWSilzYmi4bUbGCjdYwnDbNCQBF7o/oroenJ
SbRdY/Z/yKx+Tbjiapzsq7STnJUrLxJ+gRDYiaN2ZmbjF5RIdpwxdNv2vmLdEdwEPh0SF+OXEl9a
/bDAk6kLFg8wL7GlUGd6ymcClLlSRbOJ3tbQfOVzFLauOg3dM6N99VSrCgUdG8UzzQ2pFUUnEhnp
zqrKXt/wzFAPiWMPnX/7e1zlZtgMpOog38fYPUZslih29uK1M9to8SIGaUeuHgmKP3W9a0fknQlV
ZLuwXGUX9bvFFjTKkdNCZOAKMKMpemUwTGt4gIuHw+tIMeXHdiQDvXb5oJSvJj9yesj7VyYrOK19
8nPLy9+frbIvtCZmy3yriuJkfUeKvUYUj+r3Fnsl8+72ll4nS1gnoLsGbiIAd67gNIkBMcBJLYEV
c4yTUWrPU//i9FUQReWmSiA0pw93qpqeoMl6aEn47bb5tbVS8P2iprBQrX4ewLO1xryjvB4LvPI1
521CIqyV+sZJbLQooBMea8cukoHk11eMEUqMcQBCi/nly/1VxklnYYQVjyl9GTUVdy7xRwKR4tSM
TiYZ3Cl1DmqlezT8nRsylbjr6x87vmCQVWT4wMeIgUsPGYFmKrgjyvZkV27X7u2hBZ/d5CYDnmsB
FCxAFJjpfo7OP92kMuLx68rx8gMMQLQwp6ZTlHQuN6Bx4rDlKi0wALEnOQcQOnYN5YPFmmsqu2za
G+HdOPyHQAaJN8zmqlApRp5xaXSOm6hmSyDTbCM5pR2ynpF21Z2Tg8uFx/dobP/oMawkSWzWQgbo
umEPpRAIaghrJXpTZLHWIRuvdaSrBfSKp4d4hK4biSRoiqscCrcQYhNQKAAMgUlVuITDymhUq8RY
BHIop+VbtKOB2mldp2v2ViNLxde+IiB9QA/CFDKczwrv2dHhyBl56mBaHFfsl9EwXFuDZoeaBsSu
t0P72KMO3/NwExFZrXNlTy8sC59SKc0EACxYbsPHIUy8rmhALxltQGQhCfhrFzBMQY3SACgY7irs
qTLNlADbDMjsrB+MGHLTVXliCjLTqgnS3HDzim1K+3k22RFzIdsWBbvbEWp1sVBTB32UDnC1CNot
5rjWWIHFzsr3jt61SutW3XObyIpCK5EQFfmFjgNKyqizCivlNqiacSaRThF+aOw+QKj2zJr8Uopu
p+TjHhr229tL+8TiCXccihC4UDEiCxT0ZyZw5kJGZVmFrcBmGu9puYvpgUTbJtsZalDYOzb7ufVO
lVPhbLTkVSlA4TbsqPXAFclnXl07mNwWgiMbxC5CKsd1Z2QKOALA9+fn6dbQXyx6Zzehl7Kjk9HN
7WWvftG/1kQITz9OdZxgVskryt7r1Pe6Zf44gkdcFvLWAgLQ0dhfvKwWuorLkBdmGmphfMbIudp5
lRJ7icOfC1IdmZ4+j07zdHtdq4cFwQevN+DggHUR7KE8qsaGsaCxncmNSOVW7SblKrjl7wpou0By
O34OizdMP3tq/HLbuIG1iK50bluoDKQ90DxNDsg5KSJvDpMTYZ3EXZcTIJowUAh2ANZfuGKE5fVo
CDAb9NxeptiBjSkhqk7IAuP97ZWs3c8QlwL/ho5hB4yTCt5IuUF7owNMv22cchsvzZsZzZan3I4c
H1PW2RaFlbvEMmFcjyBHYkBmL5qQGEb0VcFls+/LfJIckRVfwoeFchz+h48rHtWsag2o1SEpL9OW
m15XJ/luLrqKeyxB/HQtDP8dqRImsmLyslph1wF9RYoGXhJMLVjCE8iMU5AFkBq8ZFEAfvjBrH1t
Nj0LZfnM/pG3ftfLPsBK6n1hUvjQMS+cYRl0xRzI6NfVq9OgSzKC9lpJHy29cUvWMReZzQgCfHWb
OY43hDL0yjVaB7c5+l0gDoA0LNCxQjzOJyRpCcdhaqDL3WdQv0ABsaa/e707GipEwFJceMYPJzbd
ijZbgzceIcUuzh8b29yltAOPYekmZnwMbXDLa4o7oin+X1wVk4TA3KNuA0bWywjTtzyJJgenruht
ZHMHnn5NQtfS/bCNXhOj2hvxV9LqrmYOL1qebZKkcRtVNtS+djA/a52Y+EbaI15dOAAkTmckPrGu
dF5skHHX0Lzw9LaRzGesW4I4AlpaYF37TO3PLixitXUGKTtcFIa2swnbtT1QxZkliTRrNwRqRpim
hUYnXiZCBBhVXUloA0CxjcZj1e7i9HeM2VZDqvqw4ulo0eGVCV4ovH7EnStQgkq6BVtQ1mGoBaB0
yDdUbTokbkr/inEK651wQnY5s6pTa7XkZJsNORpF1Xs1cSLJDbJ21kGptHQkADG9ukAwH03MOe0L
z2TvZvZohx/auI/bYM4eWf4FtY7b7ruyzZAo/WtOuDOSLtbUeDHHQjRcd04ZzM2bIdP4XE2UQQW4
gEAB2QZt3OUhQaNS04HLQp+8cfv4FJa/ufKhdYFlfKXati62mSxYXzPqLQWpM5PLys/8NE542Vsp
TE4e8Zt30AU8/wRiBK9o6PIyt3AfD+yP8sg9y88ljaWVTb0wvVwkZ6YnVjWtA1yQlxTfahWTtJnb
TA+DLhsCX7mQLuwsOd2ZnRDaJJgbhh1FyzZKrXipM3rKCGGQEoSLCpPcf2sp4vmOCkdy0Fk8xgN2
NOu+zs3oztWXIX5WFb8MSwjjbW57JkAN+PnCtYdqCNgeAEr8ZI+5XN6cQGOm0JEkgjLR4l7ejGOz
bevWbgPEIPPQdFqtBxHau5sp75o3tWq0R4U6k34ACryP3aEi48ZM9SZ1+WRN0caYp+kJ+imq5emz
rmePCOf1thoKw9pBIWv8kQKobKJaHOkBmyPcK5Edpce2drrB1xrMOLi12ZcsGKnSHDIV7VyAP3pP
L7RQgfCVSn47ndrutHZIJ1/NoRfj9ywpLGhhhPY9VeqEuoTY1aMeGepLrZHsK1VzW4V2mz3jmdqq
keoZMQk1l5Vdsuf5oOPhNTkY7gd3En6Dze97K9QpxOuU6AfBNK2P8nDzRa91TKhMHOAonnTqd7SK
ETwNNTZLv8sjZm4oq7VDBAXL3O2qRZIAqniUbdtcyfcVAhkQ0iQz/LSd1Z1Ta4PqdhnXZtepRgfl
vbGoEevVqT8MKXO4V0eJ/RsAM3A/csv5SKOK7HPdibcoc02+k4XMxAwIKX2rm3rsW4lNdqM2mRK/
tsCupKaQCfG4auR/6mrid+bslK1H0iTkmzjkjLtNk9CP3Am7HyRGs9RLo7b5xVtSfCnjcg5dWk/A
+9uK85FBrcp+tkorum/IqCZeNGWl7g7GfDK6uQ76Jk326BTikh4ce9sXoTZ6rOr2eccTzAhDlIFP
tbZXu9H+UY/VANBzwfJy07TwMKUZ9eJA6aTndwUt7UBT+jjym4wXR73swztVq5RmNxWYjfVTTVXu
cg7fdSeMf37Vmgmg93Bh00QHZK5rf8AMbPlUjQn0fJpJNzxQBtazW4z1ojHUly0NxpRFmwTDuPcK
nckXoxnj2a3rHhL1ml5q5LGifVEFfCA8ulO6Rj+Ng9YGOl5xP3tnqreOaRbUreAZuaSGtPrCAVMl
lPqWaH4lU9M0Hbwnr3D/q6YXaltW32nDtzS+B+C3SHZ6+dHM/qSfTHuWpVorAQHPchQpAQNc1EKE
uFr2nVO3KVKtLqantu/vafQbKhMuTautBnPT0G9KbTjWeQzYQOl2hgwOsxICP3mYVA1gC1TnhRBY
KOqcs4W5iyvE1bwtPfHBwKlUwTMiG+xdie5Lh9JEMqeBjlOskRIloy3pFNRIoRNm3kPpEQoKuyl8
CfVY8lHXloXqnIpeg25DeE24nqGhhLBZgwEiBM/sy4jhmgNRR3Rf47lGqxNRBDxTEUmB/eImJAdu
R/qV63IBX6BtDrYb/Cd8VpSf+yaZG7DrxtPXOIsB12vuOkXd2635P5oSbsxM6TVdMWGqHuudXVNf
wbfsxhTyLI+3F7WypZAnXOTlbYIbSHy76OPkNPY0FF7SF0GY08rXlPKLMg5Bggkl8AkH41hKUvOV
AsCFTSHlsaIEWKAENjM+uAU0Niz9y+1VrST/5+miqKMaVk5stFMLzmUaggw3c9OxgVzX99tWVvfu
LCkV3rsFS3g/D7zwZu7g/lbe4tS5jwvTg0DKxoqMbR8p29smVxYGrAiIi3Gu0YIXP1enT208DzgB
gKt6rYoJgjDcZzH595mhjtFfiBsu2tk4a5cpTYe2il0xwMIS0gWYAMHYJJK3F0tW9lp7OqPbjrcg
TjNyRDFQTeZY6VW0UG3gvH6tx9RCY2GaC+p1faZU7mBG+BUsSafZNQcjBN0j8h3wgvO+drMoSk9F
RKwja3sMAEQmC8Kwio4sHpSAGFmPAmxrpqGfdkP5OGamXbta07NUEpdWHfrMEfTL7YopStz64giN
hXLakKDKkzLZPOFKnD33aWv5EWdZdIliJBkcGDG6ztXGHeG/G+OJxr9MGtx2stVABx7WhZHdBv+N
sBye8M4iJR5bPSpVidr5erwzIeUZvt22s3p+zuwIK0pah6NDghXpy3nh6S+7UkF8kmzAivONhsYB
lHSScLf2woNfo0AFQZwl4Ak2nT7G1DQHlq4yUaNms8uyIsjm70wvgBv9PuSelvmQpfdvL3Xt3J6b
FQ5U2ha51iQwu0wGVPmLPk1biNrdNrL8duEhAjgS0Jwg2gJXrvh67TK9nTC2tSBzGKhR2UMaccn+
yUwIoZuUDdIAMAp5eZ7iLIbsSetiyfWwslcIbMTWUJhGG1AEqDW1avVZC5itrVbPRav8iMJFuKv6
DxWMczNLFnd2niAB3JidDTMV9HWyh7LDHHB8lzhu5gR6/56bktC9dn4BaAQEBg0454p3MK/Rs8op
aqFQyPTLsntIZivoRuOgdaFv5dPmtjOsmgOdqb1Iz6CsK3hcMgNTxAke3SF6fGTOAlqbvlY16NKz
O+gr37a2dpQX4az/b03wi7ofRyWZYK1RHmZMOmva7za96+iGARcAUcXb1taKTxgKNBdhHYzyix5i
pLEG3YYZ1sw/hhU41nYcPrLkxRlCv+a/R6lKxNpmLgz+6ChA7ReNkUtfMfQR3VrM0oH6ZwxoGVbu
nEFok4PjY2LW5HGT/7y9xLVDAGCNA9QOpnV1kc0mZ2PplFCIAJgHslmj+RBFFIRQIM65bWdtZQtd
K6qXKORBCeNyZfY0WTHOGiRogACbj20IdcExYA1edOQ/mfqnPSAmZXqI+vmcIam1mq+lqrpl/DqZ
DCISu0nWJbxaFbj5wFwC2kFkF+gACWdbj5SRtfWie6YeWuiTApeox099H3symrh1S/hMSyffhkNe
7l/HaKR3JqT3nFSFCsF9U2Pe+UVtdj128vanunIJLMpQF81yyJRAHkr4VGZqT7GeQ0Zwpn2QVkNQ
A1KraZJL+frhLJgRjnLMlKTUGphRduFd+QNN7PHZQAf9NPj00R5dQE1ur2v5By+urU+DC5Uu+OVR
R1u2+CwQl2hlmwZZdButH4n+MaKdVocPrSmBd6x9qSXJBIwF5YArvjXe8iFqGL5UpJx4tFe1+2w4
api9MiXPgs/WwtWCziwJ3qdCf5UzTEF5Dqm2c+Mckw5KZ3qh+45WcZ/0hpuV0C1GtQzsqb8r+vU/
bChWCG5cFWg0kaiMN/Y8d86yoVCjdsBuCzWdzvZo9HHbzqpDntlZLoWzD2crSqYbCZSAI/uY0KOR
bJRWktJc4w4W5zizIZyvnEy4TnB9eeqT+UT2DDOHT+0fkDt3O/NLZ/nKaxi5sxf7im8Ht5d3dctc
mhaHxdPRrFBKxjaO/TteyW497pIR3XL9YwrjjTbdq/rutsXVk4DuP5ryUGy84jy37EWaK8SG5uVv
A1QxJvkALVYEhsvbdlaPAsjzIBSH2ViYu/xw+QSJ6QTdaS+dd03yo4pflCFoqwdKNrcNrS5oGYVd
6kMoRAmGMh61ZQRAuudkyt5sPmyn/wXKRk9tasnpllkSzlyThTF0X2Bp0J4cG/23dx2ESEWUSpzi
ehhn8YqzJQmPI7XOAB4LoV7o1Pbd3JeubjZeXySvaLs/Nyk/xSrQ6uxFq96KmD3i3esq8RwM9jcD
pT5M0QSzGXtWneyNnu3/t+1esvezA8kz5HhGjd9Gar91gsq4g1BeozzftnKV6y07YAKwAG1RtHFF
MoOodgaN9JAZtMfvGf/oe29G1bo+TKBO+X3b1DVRimBL+Kwsxz2IzwHp7KD4qm0LEGVvWs/2o86P
XhwfJXSAysqfXHJArp45n2bRZl00B1FsET6yMSVksNPlgIwPJXlooRhze2Gr7rqgWP/PgPClUl2p
pvRTsdfM/EQ/TZ2f1fqml8GgV0P0mZ3l7888wtLKPjc5FkLj73E+u5Q8kfTn7bWsRpMzG8taz2wo
hoI2xmJjAgVVkn4dq8hLCQM577Pd/NvC1PJhLICkPuFfV4zxQ9TXuTXBVlO5DKYANFeBspdYWfXw
MyvCxcaadgCjACI/w5E1k6ADUKIMuIo298aQUdquXjNnxoQbDvTeA4ogMAaG+NAOrDZoho1DXliE
LvSulgk/rXreX3MipK2wFjq86TM5+MrL7Vhtmf4Sqf5tn1i/t5EWAzmNDggwOpdOYYDxbGb6cm/n
R2vTf1WDyFUTMK250yNUEh8p9Om5/wNE+JKju+rxfw2LICRSlSkvShhuFXs7kxQMW91d2FmSULsa
Ic7MCDcbjcesChOYYbx2Y9DPau+SHVyqx1dZ5JkFIfTVup6nBoeFWfswAM2rm93gvBnGs1a/s0VL
gxww3i4xunqWz4wKgW9kPaRlUxilFW6zonaRjftpzFw8fnzd+s0xCMWKZ27iBeJ8G2MGRYN3sBm8
9GPl1glQTMbwevs3rTrs2U8SQqXC1YhiugRywcngWvaXqsIo1nMjq6yvfVCMJZvg2oUAzBWzdF51
eV9igMbrND+eei+fZ4lnrr6szkxcHT0aR3bJoHMZ3acB9HkjTPDGr/OWb9LfqLZKCUOlBgUnNcsI
ffoCBpMT/yj24eH/kfZdPXLrTJS/SIASKemVkjrN9ORkvwj22KOcs379HnoXn7vZQhO+a1z75QJd
YioWq06dM6BJgqEUsnypDDKByubfl+p0gMKWdcKUNnlsYw6H90n1JutRsz7IP9fh4E5OrQh7NEiw
HQwuFzpnvycb4+DCdd875+v6YNYcCUFiBPBOqJ+h8H3uwehYtslUYzB57Vp4cBBzsySyJlL+I+Ih
PzEieitbr9QIYInM5bXgPHx2as9JHu2GtclNWybQqpRRu67dbacWhT2h6qEzZjos0npjhm6v44zr
bIbQ1K+0qCVbXjKHlrAhbKcHaf8IY0r5kvbeNLwa366v0iU7Dd8NAPwjtQpKbhzd82XqOsVs5h4w
EdK0Lxat29006xurXj6cEiyvKahst1PbQMEmHPSDTbOPsaxriH/6TvxJ0MhE8nFjTEsniSHWPCm0
B5F9glwq8HrCPDt6b0ZqiRSUPSisMGM3pAFaH34kIOe0JG57bZpPbQnT3ISlquTAN7qg+GJQQnSX
5tMcJT0ra3741Igw0QiJQnvuYaSYIzaGmldmA7RzQJ9m6BI/suaLIW+MRBfyQcDU8vGeRJQI++yo
DSdcfZpHwIYYFT+u75rVxTkxwMd6YkBNgM+2chgItZKNuuEafcyC4a00fa2QQTfXRgOWQlAoWYAs
AJdxbqy3zVmNJ2jPl9P3avysR8lsra3+6e8Lg6mj3rTCwMCLdIkAEGi9yHrpJhmgZm3KTq3w/38y
ZQW6FoI84aNI9gPZBqpvagNw3XjhPl9fnNXxEJ4y4LfxhexJBnY62y5xEwMt79YgYEJnkm5J/Mbq
ovw18qdOeDocEgx6q8JIUBfMtrYAJEh8H5920bVbBDeVjq0MZRrh/igaFRi2BNeUUe+W1nUKQKee
kv9yVE6s2CIGAdU4bdQxDj3c5NrXFMgKBJc9DnCwgHpBKBNvfnA6CePoewL/MsMCBcVJYe6RW6A9
+uK2qerZwb5q3jlfabdFGZ+NOK94ZV7fD+sT+b8PoMIQE0VJGkC8eDo1ckFCEtDXsv2YZL0E69vu
rxnBYYdqrJVai3FqkBaxcTdkz44sdFk9RKi2cCVccDoQwRUEs9HqQ4IETaG/keaZxHu12Jetn8hy
l2u3PIrb/zMk+gS9nMMkQjoMWUR9PI7j66zszO6jyXdSbWidXy8XO/3EmOAazNLpGyAxEfb1bNlY
z+DgYFCxQW3n4Za9vy8u8299n7KdUUm2xuopPrEsPNTHMimy2YLlBNDPBZ13VSy5xnWZCWH7J/mY
OOEEE8Z9n3vtk+Iqd4pbb8Oj5ddeva9cn01++Dx6xat5G0IQ+/ruX31JnyyluP0Lu6HRomDP2N+1
5/CufNO8qmPJ82/le/ugPR56D40aR1nrsWQDidIJpT4BQGXDqp5HrAVNNgDp/W3deWb6PaMSVMGa
MXCPAW2CcgWSq0JosYSOmfXcGU9puYl13e0tsu+XZtdqkGrXoL/UVBLppVW3ZgN8AnwkJz8TYYtG
F8RxkCE0LWM3MFQwGTED7Tudch/Ue3RJxcFvxMosqe9S/dZKvU7aUrn2wD/9Ar7zTq4gxW4GLR7w
BWF5p08ALoKlYVNlxygEX802TJ4CPHglm2nVpsnlsxzgK1A7P7dJnKjr4t7BoyZAmsl08+Ihrh6U
5iaikOukOfDPKWtC2R7mPyt6CLAG4PYwwbSEPplzs5ltF3lBYdYBE8evKl1alFKc8aafAOou2qQG
29GSbWurmlwrSQw8SPQRj1R7UfFlHaDQ/ZhKTvaav+fFQDTKAeIEnO75N/XJUqaNDvZ3yMW3xnsG
HGKMBoHrE752d50a4a7zZI31Ypm7PIhy11R8OzpQ+x7hUiLDQ6z5qFMrwqpmkFgaFBVDwTuDWTUA
lcHu/28cwl4NVC1XCw0WSPo45sgawobpsEgmvrh2QTomupshao6DKQYbqa2WddUkuauEzVtiOQ+N
ptwZdLqxab9t9U4yrNWJ+2tO9K1pHidkCeIciKl+O2nT4wLHc33mVrcZ2onAEMXxtSKrANUCMoQ5
TLTVp6GYAAb6Y/jtP9jQeKGCNw9fNKHVyB4XzqIgRFNLVnQftf0FVRrJVl6dq79GxIh5QiXUHJ0A
91ALEVMT/R+yiFlbuwcAsAG6Gxpb2ATCkSzDMQiLAOOIILics/xLuY9vpptqU9zgjRbfWv6IG2/x
6V10kK3TatUewG5g9gGGAepMuOg15HvsusUWLyN3cBju2dv0WI/P6T71ki2gFtfXbHWn/3U/YiM7
SUEfHHbYF3MWsTL87BU0fTm/iuqhlhVNVrfgX1Ni3lEzZ3uMY4xsCjMvTpbbeIK66DRKSrCXrWyc
OgMpAjRCgQpIF0Xhc5o1gB/WuTu6y8a5BWX9Ifzd7KL38LH6icSj8QQOE/2XjqIdavaANhX79P36
rK4M9ewT+A478bc9bUNSK1Xuqu0cmAAoquoDKBUTyzMLsHv4162tJVhBzwqIEZ4NOkeUnptTjSww
BhMjNtFHkyi4vAjo9CLWWwDouNWSMrvnTEAPRtNt0O4k2UMr5+XMvHC7qIOepDRt4FvMjYLS1IRk
E1qaatdQ71WZYPkldJaTZ50MVrhl2jYv0zSGNcN46pBuWAANb0GyF731Bi52JOBug+4/XG1nRoWL
h8yOaaJ/DtjM6r4KRwT5sufl2vPlzATfUyd7JjTsMlcyjEtRHgOyaW3fACuzqR5J8JHyzjmFNb+M
XEGnE9pu34H6BzDaR1bHtTJG4puRQqP321y/2EMg22Ar8RrQogSaHcAC8h6b828z4jSv4wnf1ldv
efrVDj/Ishkre5s3L+biYfN5djl5km29copsnGVUQnhx3Rap/I2YlFlkY9Lng/rb/FbXbNjVHnHT
FxC13Wj72kfXnXSsKx4Rz3gV2QZAOnEpC+sQJUpXKDrO7rSZff1H8F33l08ovZab8HdxRzf5vYOd
vU8eZffO6nAJtPUMKEJBXVY8xbMZ1BptEQmCNNh4o2Bs6DbXp3R1bHjaaJBTA42SyC6YKaoxoTkU
J1U3ttb0iUbYOWzdqdhOMg2WlZCTE6P8z5RwYuoI2X1awlSkeZniqf3OAT2sJRnQSjRwZkVYrGqq
eZMbrNjpdtLvW1tGWLC6KCfD4MM8OZVjQkq9imEg0V0avoLpPpIBzdeufE7bhnII+HoMIpLERVGj
NPGQZa4Vqz6aHZit+Xn6Ew0jsXZrjCDQ2IARigEMIHHca770zLJwTylGVhnEgOWofuxRFs8BZfmJ
5OCCOkXlNSjSydJbqyaBOgd+FKgdJFcFVwLJhyAzBhRKkKXJ2pcyPGqgIkxB2wYa0QTcXgqEe02J
K1lZRQ51/59RcZyqncxpBaPF8lDSB1X7otPn9aO1cgmemRDitiYIF6OeYCK0XXVmjcXoPkT3/GxL
Fu0PblJ4xZ5aEot17dARUNfAklGNL6SvD0nAidgS1lYzJtLwOuOryT6o9owwvKa3+RSBYQu4G5up
acJsKKfFA0UTeOOFFGKRKvgoP2PdYgBRsoEUD9NI7hMllnz3ikM4+2zRvcVDpJEWnz0gn6GXm1F7
c4CXLPz/sA46AUwezxyuanx+YEMzCir03CFtTxfzLXac/HuIbdiw3DQixO8Enr0rKNjNVDRm//vr
BMTvFGdY4+0vcH7n1scMUp9dGAOxlT2X6k2RSUZ3uZHx+xYuJ5iAxqM4unyo4iZI8PstCrXoQUVf
VLpx1I/rc7iCLoQZAHeRKUGdDrbOh8EBH6QkaYYe0ydwe4zpRjW2U+jRMGRtcE8Wrx6Y5dx2bv1C
TNa5rs5ItVlkrnFtuFBapwg7wPF7AZbuokpLZh3DrcvfZUpvu1nZzr0uQ0pfXovoMcMfdJ9SFMbE
LGOXFVqddTWScDMjL+p28NS3/BDcWkfSuB20vPJfhZvfZAdL4pf+0N2cn2VYRjcvWty4irSIkV5U
tVcqFQ54pHSJmAKg45cGuOENuuE5KW3WAcvfcYrauDTax3LKCrxZcq0xPC2OywfwICDGDrM2dsvK
aalngFjIH9tmAEKe9nnBQHYRore7TqOXwOrbl3EpsXaGmto7PUj+/T7mmFSEF5AK4IdPOH15UOq6
DkE0t7DoxjHRB9NI9MrX1urUgnAhzzXq+CCtRZK2fBwCUOg9q8kNF4Z1ZN27fJNfrA1w6+AlQ24W
bSnnh6Du84yaSQPUgBkiz1RZvZ85meZaim2zWs9v5ybDcyNLgh1iRhk087InFUEoWmLw1EHx7rKl
QwsyYOYbOLJkr38PfhisulWQb3dccx945ceAdPsOzeUFO+T35h3IWSSh1aW/PrP/5yI/iXwUDXxv
qgP7ZfYV0psg3g7BO8m3113N6gn/O8o/sdGJFXARDAkZYMVun1LQdjQZeDVer9tY3TI6PDJapkww
FwkL2bdW0lbGgGwz0hp6T46RY2xpsCDcKJmtBJJDfRmT4gygYRk0z2ArvSA+AweGEmo9htQUtus0
OtOjH9cHdBlrwAJ0scHBgYQx/jnfmX0wNDTVR2yN5Q7tAGq9CyK/GCEW5EZSpPll0vzMmMPfhicr
VCOyaQoNxpray/XjOG/z2rdB2hnuqLmZDK9s7/MYHeA7G5wW1weqS0bqCEFDoOS8Dw7G67v2EWIq
yqvjzv64/ZUdiXcEqVrkWdt3bcfCfcU0NLSAwIgVLqjF/BzIXMnnrG3Wk3l39POpQKsrEF983tX6
tkFF09mFkeTUrTmdUxNCdqOKnCDQFpjoM6+f9jogj4s3dqgsbhTbbaXMuqubFQQlBvJV2Exi6mgq
0tQsgCJ1w2rTdg/q8qEnO7u9nyPX6n7bxj4zv1cKCIaL1C3VHy2RZOvW7MPBIZgBwh0PAuHCCGoa
Jr2B8eZOC4q+jA26xMOsWrA4ABiUzehEEiyoS1WlOuUQWaNlWn4E46RkW6zk33DaUcYCK4fJGxKE
89jUiloHKRpmQCkf0Jt8hrLdTkmPYeeX1AudlNUtgG74T1I+XDseJ4bFs5laQ9gNAwyjWc1Rtprx
M+nutPm1rQ7av2P4zwYpHsVkhiuq+CAr8Gy3849q0Q9KFHvXT7xsROIRq4uMzryZKzIMRpf7rLjB
SySgP9VuB6CzxNragT6dP+G09YDttanKxwTslfW97Q7J+O36gNYuH8eBaA5Yt9AALb4Iqoo0Td31
uOACE5CVJv4dD6BWHMtl9qMpXPyGtjJ6w7VJ5Gk6FFiBer8Q05qUyIgdDsTL0+euAx+8q6ivpQZ5
SrBRvVwf38oUQsgXdOycolvVRG5wsx+0UqGw1TlI/Oomfak6umwyK54lx2zFNXKCDlQY8bDjZDHn
3jdUAzx8bbiquIiZNsd3YfmAZqY7RasOlXEXqcbGJgiPr49vpRqEPri/Zi/KFlPPOcnhP+LJ2ZUg
cXEmywvjN2PWd4pCD2310oTRzRC1HgJecDyZuKJakyVLAYjlq5lEOxMaDKYmSThcTrwN9nkbb2q8
G5D0F6ZjqRyaqgqK2UnZemg3661tpdf+9dH/afA+D4JxK4BEChA4vJKRnjqfdDTthFHOGyiQ0p99
84iKzd7wipt5k3m2t6AHClTELitBzV56xdb7cXBtX3JHrDxHzz+Cu/iTECS2cIhM3ggzb5H1njba
T+cm8NpjvC/3zhHB+K/0963O0vvKs5+uTwD/6Wvj56twYlpb7KhJG4yfgKgDNJvMGHfXLay8Ac9H
J7xojBrc2TZvPMajBhrf5vfvyYZ++yQH+37ZoWn8sbvlapflS3e3/KQxC01X8wNJSHnpps4/QoiR
rSWMMDp8BJL8dfKQqBvN2OX5bQkE1fXxrkBezk1x73UypWGmFsDEwpTFsm8gcaPQ7/qZv94Ob8qX
vTOfutS3Hq7bXF1FdF0D/MrVA0Tsa1pMxWzP/FbRUCnqHbeKJKdxJSuHUZ2YEFcxjtVCWWCizDzt
Hs04+bbzFGbdvyQW+1RZ9EVf3sE677iNn2/Ba1cxGxW6TfyT3vU3iSKZ5cvXGzwDojoT720QtYpx
XTomUIasDCDvtIM+HgrTn+2vEuxk1yd2Zdgg80fSBP8CXG6J1xvJ8n6OVQcJqRl8s3WPVt5icJqF
WQWhoWc5kX0ER2x0FzrgoPaaMq/vxjHLnuPFiA9ZruflNgC6IgFhX2/6Og2yZ12x61s9mdDlrJtg
HkNxCH2D7Ti2AUtKZCZ9GsezjvxnTJ7xSk4aN2t1uk/atua8/pA29a4P8/Lq4ZIFAEvaiO4oCNLP
t2wwp2HQNBilkRLVB09Z4Jptq+zHjhusOxSK9NHckrkft81Qy8B3l64e5jnXluYAkqCLBYLcGscY
4la5C1BavemsNPywZwNsVUEjo9FbNcXvV2RP8SQQSZcmJ9GSIgFSKOuHmVlaEe+jitoMCSUZCuxy
iyKrhzIUqvVgFnHEyCGpDKUcM9S7orlqb9C/HD86qWN/NkY5H+ZxksH7ViqswHID1sfJCHCli8m2
Ke76sa3A0j26xYtzX+4gSKR5nLcPfS6guu38YJPehlvbI37mwxm9F1tZyWVlfs++QXB+Wtp3Yzji
G4bklpC3yPqW4uF+fbfKbAiRwZyqYV/asLEU90F/30SbJH6+buLSoZ5NpUhK0ExL2ykLTIAjdqNp
2W5G+PPvJhDrgWcaf5GC4KM8uSas0SxqVEQLV0GWMqbWw1ikklH86co5v90R05zYEJz20CGD1ymw
UftZ5CcP+at9q+710NcOzjZiECRYZIuzNnOnJoWLto2tCK9hmMwWcNwgiz/8ezb7fFDCFguRSi8V
bqG5tZ4jV2+Y6ZIn06Ms34xe6w2ufW8dCleVEGatRMrnhoV9pyDmhywGmHXsx+xh8DhW+Bu50R9i
195bfgbzzpv2NhwDV6a/zId0sY5gH4ZCkINbSGSZomQAnrSGZVpCGKh4ST5KiC6SyaPQwJp+Xt+Y
K5cBsKOoRnB8GIJvYWPCvThZ33QADmn38zCAFin01NCdKPoQtnNAt6pMX3LtQGNqwTWq2xZoAITr
p0+i0oFOGdiREP6p0yFPfvSyhrwVb4xR/bXB9+3JcWuMRkF5AjaUgsVfQ/uuhl4SyQ7cJZAEWRK8
SIEmQR8HRCXPrbSks3ViToUbvKqH6pnybaFvapshtpcAa1eW6cyUMKBo1IOpUUDvmZMbBTK1efQM
AmE3cphGbxri1ss/d6bxKhVqHhAzxWtYVPvIyODQdgBUoKruQS/NUvAvDvPWrBT3+gZcWSrVtFAX
ADkmZLlEsqdQp7VVpAPgXmAAm6FJ66DwFlngTjHrp+umVrzVqSmxCACFqFJdOpiaKRo02+J+7qtv
102sbG7sCN5khxqYc/GOrc0ccV0FE+MQenlgPKToSI7SeXvdzJqvRwckOrnAXApulIsqQOwoY5jN
ubuMm355irMbJXkL9T0BdilOEMXdLBMUKe6q7KHOXq4bXynmoM8GWrfQBUfvHQLy831PO2JB594E
rePjOLOSTbf23k+36bZl0czmjfOo4C0LXFnPXpWtTFBgbRWBDgQBn4N3PBg1z62rimINcUpyV8tD
8K7jSMSb6wNcW0Toz0J+BCLC4IUVLJAebHQUzws3rt5IeVj0R2m4uPJuxByCwgHYWNRLL5DyZjzM
NNdA0V2Tm3T0HFZsBjY9xsflsctYrWx+6DuZ7rS+dtZQfAMSzAYqDIxn51O3VKTsCFid3Zy1rD98
tH6XQJGVocUI2prsfvD0rXNX7Yy7YNcAjrfP3RTwSxa64Ub2MWsXLLq1/n6Mfv4x6ZI3VdbiY0jP
NIclAwtccKiz7iHZ4EmpflhPaPDFIyl2735dX+C14PnMtuC5e7uIwWgN28NH+jUfPC30a2Y+9N8+
7V/Ldtq1brcbb6nFkkdrW5ZMc2W6PissPLxZ7e/w+TY/uaL62kyqhq9F6TvPxsfAgMM7ki02nTv5
yvFRf6wkxeY//k0ILDS4JLylsbUNFN0Ek7jsQdcGIVOt26IkMvvtEbmv+7b104dJYmzlDPGXuo0W
JN6pLbYCzWFaNksDeMqY7tRcYcuyi9HwdX0dV1wBehpUNKvxfnBTvIBtUtZxZWvYQrPm9qmPqozE
wtoyob0YIEYcVBsodsEXBEAet0VpAWR4126jd3NkwS2EaNXnh/Qj8sNkh6REK3nyrB2NM6P8HJ/s
DV2J8sLOYXR022240xg0V9G49a16t476Tr8nCWs20TG/0TiS4/qcruQngdaHb0dqADAVxH/nxi1n
maogtwEs8oJtfUz29iE02fRTf0BY+Aj9Mo/s42/pe/ycbGXMjysOCol+QGQt1O9gWijP5jWwIFEQ
ITYsjkF0F9dHyEuM+u76EFe2DcdzgAMPUAhAggQ3aKdx0aVFiqdz/aaZHzT7972PXAPkCpCgA7Wp
mHYo2r6bUYgEUzp4bMbU04t7o5fEZ3wVhLOM9wGE7Tiy18BdeL5KehaYdBz4Y0/bavnLaG9L692k
e5U8BSQD9uafmTI5VgvvS3TXIbLBCp0bVNVAXRCaoXLQpShYeJUGMc9YEtdceA3BiPDaq6FF0gUT
jJAAGEp0jhnFtpUtz8XyczgYZw3A44ML7wrLr2rIxkwT8GCJjoDF8Dj1+/UNdrGN/1iADSChOFRD
sND1VYW6GIBQU+14Re3ZzpOWOa4qebutzBb8HqAZRNcsVTdF31Q2FaLnCunKumNZPbFxfg//ORgC
cMZEnxVKwY6GsEsYi9KWEWlAHu0WkfFo9INHCm2rh5J3/tpQTq0IwcCcjUGfBNyKke6pqm61uL83
rPbf9xcODeYL2WQwDotZumFCOpIuqLoNGbntJuNoWSC/zPv/YIYgM6Y7OqYMGZ/zszIvCmR5CGfY
40IMOZgJDaak3vVNdpEmwMJw+WRgudB6Cj9zbkQv6wK5TIoGNUI2oxP7KMJux5B6bZY8TcroRZEs
33fhdASTgg9I7Kq2ps5CKTY2AaDw4wo84p2XTshTZBuz2aJz4/og+S+euTnkypC6xeULKCNaGIQt
bi0lrUiHWpJttwglEJCNlQ+c1ZYu9tMQ5JKb4RK9zu3hnsdznhoogAi7PQpAjAHhJYAfgnrbZ35F
D7mzLcGHaL2m6ZumPUbRhxNKaoJro4Smngk2T6R7ILR7vpS4S8Y4b5BiMppDGIHTpGNtfNNO6Jgb
JHmtFdeEugaiC50jUREKnpvSizRb6hKmcPVDsym47bMUMPX6q3e6x+trt2ZKxzUIFRTcGlDYOzdl
FiVEpgbsFkIHlbVa1R/taO5uq7ZWWBfO/8FTAfoDKngQ9IL5WLyhRt2GQDqn7Wh06gPdAgoSFGJk
z8+1teL6pOirRxr3IrB1nHTG7kH1BExIlpdaoQXe8uIxhn4WCsflZi6Kj+vzuG7R4GNDLgb1qfN5
rK1myBpOmpWW3WvX2sdoBjSeoPyV2OmmpbIuEZk9fn+eRJ/t1HalFcFelcdfatS5bTEdJjSptkr9
SJt/7hTCkQN79P+GJxxx6A5bdZZiQu0CrfrKC1q3NqWsq3DlfrF0xHwQj4KINLzJ+ZiKcnbQ04Ux
TKm+r43HbiA+1WSaJas7/sSKMHNh3kNsjKMYpkjfqE3w0Xf10Vg+w7iR1IDXxoMyE5wi7hdgM4Wz
ZSxzkizJDE88PGWjA/5thUUy57tywyAnhwoz/qBWKF79ZmLOTQDINXD5mhep72r8HqC2VATtYx3/
yC2Jv1g1B4UcKGKjKQ+NY+drNE+RqpoVvzWX6mClt5nxqxlrn/6uxnA/yADRK1GgBRATggAENphF
weeCSahXoSOGU+U4n0qGBsUilrwD1rYDwjMDiW6EaWg/OB8QDpFq6i18LR6ve7UvvH6cvyOTyyCl
Irkn1/YD4icI0Vv/Vwzg3FSs1dpcWCjYJ9bOAdgsU3ctpCevO6LLpBWO6qkV4fKgZpwXDudC7jIz
/6UshB6CyWgeAO+fXzVlsXbIKVdb1OszpCSt9iapUCFkFulHQHun5JXmvj7KurDWVhJT7ODFiv5K
R5R16LNqKbLIRFrDCR4MUG9M9ev1ga8upIGmTTgQE7g3wXvoISmcueEW4jqND4Oaa8l2MrQ6YgnU
sH500SDLD62Z5E3ziHmQ3MAWOl/QoAM1WEvghOMs/xjV9yU1HitUEV0klzfXR7e2d1CMQXIEtxm6
A4TRWTU0ESHoiJNQk5RVxPxyuvyAJLeMuXBtoVAix/xZKFhrYg9C3BkgkZ1ARQCYxbeydiJmSHso
L5Ncwh4VvIgTzwTykzgJCoDk2bilvU8XN4R6D028sjZcE7qXsqBgzXUBnIK4A30vpi4C/zUwa1gL
eg/dqun2MTX2S9zfBtkEFQ6FBU1/SM3Gu75qMpPCBhlKCnHJECaByITaIWWT/QnRmywMfIDnivg/
OGc8lgmwkRwdowtPmmGeBzNU4Jy7It72lvpRqNWhrFBWs/RjN6P3LZcxMK4dAfSGGbzvAB2looeO
6mUiiYP40UINxVxUNPkVNyDGYoVNJNmU1bifCxHiMoBB/D0/brqVpBCYwBkIkH030pGZiBUsCHGm
n5PFFOOuDp4tfQMZ0+uruHb2kLlEMA4IKIRwhGmNgHpcUpMjm1qLgSbxoenSTQDixOtm1kK6EzN/
WCZOQzp7DtEqAjMqZOTD7k1B3rkuNxEU4IZEchWtLRua67FeqIwC3ioMKSSKBnUCHiBPwYAGO/uX
U4+Wq3RTBMxuur0+stXzfuoohXs8dAYbuBusFu2Nu7h5Km2rZGk5bjMSbvQl+zYtBBRt99BH/A/X
OyFQDkTfL7D+Bl/bk0lN+ikfAbjg7WEQqMt0EHEnuOp19KpJ3oerg8RbHykenDyO/j83ZZcKJDsW
AJlo19naoXOMMDvqXdY0EDq2wnIHqsXWZnTU0zuzI9GTHun9jd03kSRPc7m4eM7hMOJLkEIBxcP5
hxBjJGOFKAC6zI4/crWyEroBhBXF0/V1vdyxMASlPNTh+DtLNGQMI4GiLfKbQXtb0O9THrKs2OGp
ChyN5HBcnsFzU3zMJ+sIlHtlTCZMaTM4gh3fKRFGyUIImRHhWhoIaWuNA4BAEha2Px1lwBNuf33O
1mwAwQFHgnwJ2k8EJxbbQ6NOIUACadV4NBt2OTQADUWWJFkxA9ApLgEbWQSoBggHfNZww1aayuWt
rB9AEWytAEcuhEbkPw/n1I7YGm4oyBSNBjhtaD6zqFI2rTL5AdEkHmR1OJDc4P4XN40ofKY4w6y0
NcWszcHgqnZpM4eWgLv3wb8fY7QVIFBF3g6ZngtVprBucIYz0LrEtGK57dsWCMqPdhl7dvOdVtHG
1mp3kaFnLyMFXuTASw5JXC7+J2w9GrdREsSwamfZS9U0b3qFi01FZV4tWkaU1M1Dx7++dit+AlI7
iIYwSoospLBHBiNMsn6JSzew1M1g/MzmcbsgPJlBx3fdEv+l8wwhNuJfS+IuCeIybKcJljr7FXTW
uHV8JSD+Mn0nOm5zv5aVD2QGhQsn68oA+FkYhBoas0bEBHfJuKH6e2zZfqt8WNS9PsLVuUTfOtql
OSpBvFB7y+zJ1KalqwG1P0ePkw59+YANliQIWtsngIH9PztIsp/7waas1CqgGFiiGcjpvpvOwpVg
FPKRO++2IqPxu/TwvBUeLDzoRkZpVdReHRzkknuKiFIh80OFSnFUQ7HUjp9baLVTS5bVujzmSPrj
lIOYEIU5FM3OR4c27sy0Jx5N9pFfNu2n0U0uVVTJJK6aAZQOpTlApy6a/C0gqdR8QiA5JNVHAZry
UWsenEjiGlde4hiNyZ/7HKYCU+ejsWKaEzNC7BHYBfHtOkXKP0s/xm7s/RjFRkh73qUJfS+NumLD
Qo9BmBtM7RYAn4La2actkZXK19bTQL6XpyBA0UyEaxQy1xokwxGjDAa4zCNgkJc70rlaigz6y7+e
CGTn/xALITsFLUdh9EUSV1GbgtGwGnvtmPQhOpUK0GRpcxqMiBiUrpPECJeIEbxbLTxCVEAAgFb7
Q2l7EiRYlEKaOgSwK4ZomW+xFGefDd8+ym3OQkZ/lVvLcmtwTLjK7eIeyK95p+2vj/ry+YxPQGQN
BUY8nzHF52uO+lipmQY+oVkgWQm1MZb0yft1G2vb99SGsIhhrkyDSWAjsJdmiyy4ttfb6KeVt7JS
3MVowEuraVxoAEAUBLXCraSVqJHmYQmMg2q8W3P72OJsXh/M2o4EABMNucC34m0lHPlh0Ot24DvS
AWBidMoFPI7QXLaKRnMDMiJ5Q2WjWjUJDmqew4QHEBMB0WSFdaHl4NuaNk5/CEiDv99nXEWVjJNq
5VHAKYD+2tLP94MZ0yGhJmzNAYBwEVpVwJoDHbjlrgOLmfE4c9pZxb8+p3/O1vl9e25VmFSKVFHZ
ThnWLU8zvO8mKznqWtl+DwJ7PlaUJKYbjJNdbcKubwuWUTXYh6o2ACuYFd6y6FrNImVS9442NANK
pKCIZJXRa0CRK472CZUC6o9xiJaQDjzRE8t0o9oFaRy+RoU5Z16tdNEmDgYiedus7Ugd0T5ytZy+
VoyT1GnsJ1R3OC1eT130xndgTJVhey42CLY9+HpxhFHz4Ln180VrYqusCHGAXsxUZo8vRtEhOfWk
mIa7GP9a64MtntMDRhLRJpKj57biIB8cEIxiqexnGnwpmpcvD/30dn1H/HnnijsCQEx0paPzBbz8
QqyHUsRAjD4Eh+FGwdrvoWLhAjDkf2oeeg82/WPoGwc8kRWgo22WHJI9ynJ+vhtYtp9uZr/Y9qz3
n/Xb+rlwe4njvgxq8El/P04MDw2tHBWlxsctBPynxnPv7PGRkbkdrWMxSDICa97z1JiwuCi+E0fh
MwHcuA6OM6VRf2tjbT/1Spx9uz7tF1EhFpeiVIzQHknpC5FhBNJjG3OQqhpOj4nx0yynY1XYkOaS
kTlego25KXTlQgwGVQwQu53vo9oMaV5YMNW0tTf1h8HAcdw55U4xbzTiTiCPhQ4Lms0T6yaX3bxr
4wRzIfw3V33AC+3cuNMDZoOcNzo8CoTc1tay97y2G0Mk5fqErsZUp6sn+NMqXyya861CHxuQjN3o
vo32EuTiUNTdFHeBr3pf103K9oswthmDKOuUn5zwqTP3lbYNZCXJSwJZBC6no+Je7yRwMQkQFO0I
G9bzR+wv+8FLv+tudH+ruQ/L7iFAKwEzb+ON4Yeb66OTTigf/olpsjjYMJwNvP+yXpaP4f7nxLSt
zcjhAXTXyFJIVnB9OvGoAHAQ3k70rXoFRkLS477PyNdUgBznJpbtxlUTqEBzYJeF6F5wqb1TJvHY
IO5WyYw6l8qQwQAtraxScknCwVcN+CReOsTzVtz1etanev9nZ8QQOJ3Nn2HxmffZrd7CV87Zr0az
XA1k0SRPd0uVsTCNJRXmy1PPP+EknhdWL83UDmhMvjm7ERKKafOuoulgQ5xxQKCbIH1AzGcVOluQ
iwSjNImVbxbqfrnWU19D3cO9vpsu/AD/HJP3VAC2AlV1wbeqQAekBo/5E+N3p/kjagL1sqMylVKZ
GcEJAIVWj1oFM2l5F0ArLDj2UOCbyf8h7bp644aV7i8SoEpJryrbvO722vGLkMSJeu/69d+hv4tE
yyWWuLlA8mRgR0MOh8Mp5wiwTvgbDAwSdImhQRSDXudnox+zNG7rNHfD1Ew2QwWWPzs5JvP8Yvdv
UZHdNlnvWrP9ChD/bZEte0N9v76gl13GdEVXn0CvztXxVJQkCnMdn2CGXvQCGOkkcrLfs1/798D0
eBu98FmZnXZv74fRSQRX5UUcRIXT2wtYGxjNZXOVQ9jmeGggeO30T8s6wdicqdw28Wcu4tgSSWIc
oKbinqxomNx0hmen75iNdluzPMT9uK+CUbCxF0Ek1Yt2iwNq30adk3HpoG0dGo2GxygXArUunWav
6YGkcX3veG5IpxeyZmNeHKgZ51snz7HeyXKB1au9JH2dADUki+BkuO8LtKSptJADmiL2vVkvnan/
P+53CDyMwzSfemvTLEcL0FXoiFNMzwyeruvFtcm1THo8VzYZgi3CkGwkg1Q8cUtAqMHNVN8H7U4L
NrXqLeQ+qt0ZXkh6r1U3G3unlL0u3xNgZyBne/1ruHcnxWymRXj0irCH1C5aTCGZdIihvAltsBX+
CqbHCuNVgTOqCKmdBQFuARyceyO90UovsJyoPvS9X43fAIxeJoIbleecdDwfEO1h1zHCc7469lQi
3ZP1mHeQfy3te0VMd64soCKIypI6VxK6vHWUJTWCGcBzSaYdhFEDyEVwRGdeudO3CB02wD4+Dipw
q43NOzjxNuY9YDvvJKfd9gOg+0r3W+RrLuCLnelG8dN9cWd5Y+nsuvcZAcZwWraB81h5wW3kn67v
FO884EX1NQSC/kn26danbTsZ+ojQDc9KWM4SP1jyP5w5eEu09ALQAxEpsyRtbJV9XMMYitnYmQZG
E0plJymtwDFeppe/wL2QJwTcvwxncr7yY5qVYYYGDHdsCzvGyLYi3w/FmBwauc49XLPBXYWUym0+
dzJx5zwq3q6v5VcMw77nAHlJM7P4CGQXz79AXtqgKUGxAlyRrSofhsaP7NtCAmfnFlwHVp1tG/lA
KtTK9J8gV470b1GzD/qHWATFfzmKAme6/hLG3tMkjMNkghWmp9ZpFq/5AXYod3F/9dtUdaR9dDQe
It/y+x25E03c8k4AckcYwEb5EdUaZruNekHznQXZUlK5irGrSrBdnuxFkHTgWS4CGoA40JQe6EzO
Fxu8ofWslDEsN1e2zaRsrDby50DzBZtKk/fspmLoRUH9GTUowEefywkNMrTj1zzWbGeDn4+R8Vsa
mj5FCVdNgo0d94EfYJDgKUNS1XSHAiT1CCvzSAS9xr1X0J2LMyTjYXmRu0YQJzXIFmNld8GH1GO0
CNPmRrORNpjW1gRhLG9913lbJp5Tkq43AzpejEFZW/sAEaUsrGTwcgxrGcyRTeW+qqOFuuXQW5Aa
xohWhuZcIMigdqkJssA8hYCrj3UDAhBmphmDyQstXkiP0ynV+3D4JgfbXOT9efqsRTCBYV0BDUw3
IKLG21AKjgvx48ULB9lNwA3ciAiyuRqt/A1z0rQ61VqroeIGFaQf9m00Gf4cL4LYgqvVSgxjCX1d
k7oDDq67JN/b0jPRO1FIb6R9saV9Jepd4sb3a9fF2IQaxuqij5CGrHaXvS9oE4/yV4T3UfXWWX5Z
Ivv3S673WSLaPV68u07hMwYSlKkphQXuwuylLe9Idz8tt3JyLwJN4S3nWgxjJLk11m0lQ8EgfQ5b
gJWWbqt7krRb9C0Ce0EoxrsVTfQg40WKFm6dHVvQh6lQw2FCEP8ORkIrctRvySF4mkH37V/3lDxr
pGDroK1A+ENYPILG6EiXKZAkGzdWss1UtLwLIgne1bIS8eUgV0GuOmtNPdZ0h8a3ZfxUW09p3LzZ
XleE9xJZS2GOlRqrqdaPUKSTS1ftW2cevOsSeEuFxKClAm0ce8NCEFG4Y7U2MH5baEdjKpx88Ygm
0IK38V9FYjzL8KBiwarsCY1zgMNCIDqjjLJd8gqljt5BC4MzVduuAI/UKLAA7gW1lskEQKRIFYIL
Ey42XADAcuzCxumGGxmIM7Pbhndj4zajwMA5p9ZC7zLtIwME2QVNl9SFSRMVqAuoaukABBVoOr+S
eXKW5ocmIp7j1XAg7GvAyQSENIuIH2dp2AN6H5UjV3eH51F38tyZMat6im+6vbbJD4tbPIH+cwIU
wYO9t7d94dgecRJfb11RKoCXJ1x/DssYR8ogLQDYAjs6WlsCOKvQT2+DnSPdRjfaIX6WBTeBUCBz
NMJxrqsygf4xcax97Fhe+NjtTIiaToGb7avt5/WTwkumnanIXD7LCCyQIYXE0e1iBxQh7nRINg8L
KiOFq25Fs4G8l+uZPOb6ifpxtPIa8jqvO2pHQO7bTgqojuJed+Xv5V3ovJHGu8MWR6bTwp1uBApz
vM/ZBzBnqIiakrTl1we0t626gY2Rzc/w8IYSUGCiEwGgEyI2LY5do9CFdBpt5IVLYrsijDDrC3Oo
K7c3Kuxt4BFrcObUH4Df3xmfVoIysPFeIatlY8xOVzao9oEg7reWLLc5Eq19u9Ono20+d/KeWE9h
X/hSk3lmu8lFCEWX551+KmbVAMaPaj7rO+XYnqslx6dmrR+PT0r+DahLg4xkwvTr+lZc7ASoL+io
ON4XGBi9SJy2trSQNsJYXF9SUMNF7xzMAFYCp3lxF1ApAFdFFRA354X/wihsRYoYfS9mky+Htmxf
J1tdtlJBXv97dVDMBPY1WjFoYub8ITOAZDbFHDru5yj8niPpvKgiatWL0Aa6YOoCdCEoJaD1lO7d
6n5GT6+WITWJMl71bdaeOwDDmqhcgC6kiE+GiBWYt3KoSyCrA7AA1WQ767WimtPFAFJpFDcnQwHN
TtSc7LASNCZxgg70taNjiGaz4PKZA9kVc4+5UkDKwxxQS3NN1as6zddF0fylYSNBspJD1V0t3pw0
ktZWuKbDub0z0YJQA3ewalzJomm03XVj4EQHCvpxgLWEgo+ssC3YUbc0ajZBqb5tUZXQVAwiy2Q6
lQV6kmW9+MRVN2/LZkhe5abP/9v6OoZY0LdG6RkxNGCzoH7dBCAJsO2WbrggG5IsTfdgdCiRxkbR
ussy9QJ5vKVFigARggHoJxy386VF/+QQ6im0rdEQO/Qnuz30wU4Jb+NOEKHyQiDUlv+IYsvmS5nr
RqyDb1GfjMBRjAGg7NE7YmNXK+BB62orS+TnXKn7WRZi6nJyFbQxENuKFnOgNDB6AmG8nOugrEC5
qAX7bNbyjd6H72Ye7pMaIQkQ68CbZyTPpW0f5HquBJfXxfmnw0kr5ZnwoGgNvHVDrHOSJw9ABHdC
Q7mXysZNh8ypFhONX4YkyFPwjieF4cOoyxcfLCPTSmqrGmVqyfhHZFcKXpU49ebwx/UTw9VtJYcJ
RAIDLVEJmNKA4D56t4VXFqFr1w9SurFU/x9EASaMlniQL2XRpkypT3vNKCqQ+YCRARDCeAOD7Lxr
lJ2h31iZwMFxNaMzPFhD+B/24RYgo2QoE6yml8N4Vy9EQYokyZw5L+c7O7eRvY6D2yobQ+e6nhcO
nJoLriLkanGTX9SE0SiEdmBElJiXvqezlwAQlevtdRlc5VYy6N9XXjVJCy2QR8iYEvNHN6RgsInd
3gqeEQjtzahxNElE58QTiRI3yj9IRAOlnr1oczSuLH1UuaPyIkmuHX4zl307vuQjUq+ad10/niNf
C2Nup7JXg8hEW6drpokbDZ86QrVciRxZ+55JkROMN7GoBMvbNrCa4Tqk7Miotp8vaRXFg5xQkZKy
bCalOyxdvOlHInAmvEwQ7nXgAYKoGkl1Fgxm6eu5rQmSyCqqVUR7DmN3sDB6tdENTw1/gmamyn9J
gOnNJ4EX5y0qur8wooR+I4zuMXFMIidoJa1w1uVpwv0b+3n8KpunnhxC8wl5RFTxXq5vI8+Lfc18
AdiOwn8xnpv0YZi0EtZUidTnvlQOfa76kTGBPUg01cC9olayWCoDa4oGvUixrnr6Gc10sCYAgZVB
XpswBsFsuVe7qXbkyr635PB0XU/eTUwhLZCNQjPCRVai6KOh7WVcj8ilw5M+2Qg8Cvpol0K3EEVu
ImHM2ViWwZgSBcIG7acdbjH25WXJW137k1YLXBn9KaZKAPf5Vy8meGuWNk0bk4pSTmr2PRQxMHB/
Hz0tBJNdYM9gb/ZQ7kKrsvH7rZ0/K9HwQ80l7/rW8EXYJooLiAgx3s8ca7nR7LKG0QN4KwM2hlxF
gmPFe1xjEuOPiK+/r5xxUcm5nKUIcc37Mnar47RPt/ND/a5vyDNxvle/wWjgl37rW1uQDf1DAUCx
0DRCCQBMTL4wfmsJumFMOlyrpty5RuHMLTCmht31VeQ5/7UQJkwA4ohmNSOEaPZrbe7zzFMXy8VB
cPPpPv95XRh3y1YaMTcN5kTn2iggTJ0kR8H0na4IQhGur0etxEY9ERPaLN2PVBSxqTYV+LRChTg1
xqHcMHtVkvaf5JgqLBxginhCnhsfwF9xWHvEIJYVjVsZ7wA/HaLCUxT0bV1fNO4O2YBGgqNF0Mg+
BiQ5SYGeCfdny43fkUMCXL7ul1GBZ7F40USNGbwtouNHaNSh5XV2BsleACZVmDD5an7r0G0i9YKy
N2+H/goAts75ys31YuWZBQFk/G5Cido8RKIrQySD2Z2I6GVbJJAxg84xedSMOwTa13eFdwGu1WDO
DQoictW3EDEOxyjBVPe+6j0hQKRIEebAGAWepL0GKY2G1FSdbuYOnN5dI7Bm3sWDzARCeDSP07GX
8z0xJdXuRuoEKE8DWlvs1xREHyn5Wdi/ry8bV6GVJLqsK4+a2P2M0BqSKuD+EWA25WSbtYLWLF7a
F+/Kv/ow8VCtzulcjVi2IV4eDQuzWTWubVB6Ez19HcAxFtmghx1mN46JpwMp2inKeJNlyV1TT6KP
ES0uPd8rlTM5awtdo8+Vg3RvP8+PwJgHyraDXh57K++D3ewVfvJqvYn4N7iB03oZmBty1o1WnRMs
9mTZpxGj8fFSbjLUqs0yOky67sB5bZdR9aJcNLPCc1or0RZzyiO8cXtdhdJhfDtNPzAvpY3+BCja
wVuU5+s2xZGFtwseL7gi0b/BvgcHK4i0sukgq4xwOH6OJYgUB9cYt/pwEFLU8FYV4nRkWAEuCefP
HJasxqwKSfB6tyLpDi3rLiroSMzEboeuhnQYP+eI+LPcOqB+2l3XlHN6zkQzpyfTm65tMmiaYxiu
8rP6VIhKRhxrhQjgwGP8DSBkbOdZQaognqQWKZH6Mek9SffB4RgMN50mmJHm6oK0GjCZkFJD2935
sQBhvGLEJpZxIDt1PkTlKRlfri8XV5eVCHrXrU+eRMI0iCGiiP2kv6312sFg+TLtbBEyEec2QAvX
X2UYm1ia0Z7A1I5BpnSTx4e5+pjCxyH5cV0fzjMPcL0Ip/EaQQ6ZfchmuTS0arrgzskcZXBst/iu
+T0oxERdp7ynLPrB8GjGOBGKlWyqOo0JycqI2vbtfAif5rt4O/+U9uE+h7T+H2Zc19JYWhYTNBFy
JMkokRyjbXKsjpj6ugWlySbcLltj2wjRhzlBDnLX6HikVMXmxaC1iSpktJhQj84LDmnodCJ6NJ51
/5VwMWKdquAUUXpIkKWHAbD57T4XEfbyN+mPFmj5OjdvCzBcYzBAxvy4ePNdVmA6tfHnTfAWfaDF
yrtufLw1o8BHANdD3hL4AufSMJ2kDguGjF1DawIkppPZRRQsav/gHaSVFDYdbVa9Jlcj4vdef+90
N1dviuStW7bXdeHdGGspzMrpQd6DAxS6JDbARgDnON1kyUZK3mztrlgerwvjmQLYzOgMPIXJYc+S
1aNQltZNBcKoBvM4A2mdcaki31wsEfs2d49AsAykQArwxVqE1OPBg6Q6LvwQlDlLdzPL9j8sHUpL
eNabwNHAETo3A8OKhlwN8OqOgLBVBRPI58utioxWUtqPevTD0vL99fXjeXHMxmAUmo73AormXGKH
AHgEMxSKIeg86YbaUaUnIwsdY5ac2BC8TkTCmLC+1uq+zxQaCRd+2ffuPB3aJdnMCrC2Ntf14nnz
tV7MBVhKlWWlAUQN0508V06LfpAg8fPca4POjZoHCaH4dZE8U1yLpPazuhCbMR3moUNcXBTlIS3s
946ot5oeRQI5vPMFG0FyHniLmP1gjGRY8EQJJZziqVMcNT3V5snWndHcKzE4vwUBNn8d/whjkzRl
l8+lqUJYFUa7MSuO0dzvgC6+j/XCkczll0qmHoTpsqiTh+erVlqyfeKRnIwkSeFFSsNy+vp1ClX0
o98CY0+wnLxhCVzGf1VkrLIPuiQbqIqjWn2PFL1x5NZwy3Q+mtXk57LmJXJ0P1nfZLRClNYr7tJt
0qpOR8Z7tXoJJx2lJnAwAdT7HwyKwrJoKGbREf9zgyo0KdMqDDq7Ewl3bQuHHXe/awAKXBfDPZXI
v34BUlGI8nMxSgtwWk2CCyXySxs8d9p9U2yXz3B+uy6Hez5UxCKYfQWCLJvVGe16kDANUwGsR3dn
PAttM0E/2o/rUrjaIOgA7yQIly7qETXIA6NahxSZpI/4FtCnJk/BlHp5Vh46RXQpfE1DMrleoAf8
lcdYz1IuC1wZwmA8blWnkT+X6KOkfY+9vkE16HZR5pdAfjXbxiWZaMCRe0hWwhkvl07SgCa0AQ5V
zm4s4zmXg+c0WjYmVvb6snI3byWJcW6VpiyAp8aylukuI9s5+ehFwLVcZWwTfS90kA2gR+d2WE3j
oLcFlImjz0bzrGITt1spEs2e8nfsrxw2Cgpx3NUxw47FM+bqQx9YvCjoPBgBJXg8VsW/rNxKHHO8
qjTOjSaFWnKbOktVutMIYvt/cRUrIYwV2p09qHFDH2Pjcz3usvYpCff/YAErEYytSWUWghMLeigG
FMAwtxoBX8j574UAOQJvf3hksPowNhDmaR9oJYSU9RFImE19jIQ95Zy+CLzwbDg8gKrT0b9zO4sr
VB3MSUaQZf3s55cQrXtAyASYwR0ouecpcdTkGV1/As3oAWH9xFoq9Vur6AAP3NkGkjEuUkA6drJL
bFFelnN+oBAaPQBuCJIRtounRvcAfAH8uD6pr6mGx1eshT/6yUBPTfcPsFNgS8BIHAa58G5h48Zx
JgvpWvgDSflUZNMjc7qXitmzjNbRkp//tVWcCWOs25xCRY1GCMuzQz8BrNF0RtF8K3f1Vgox5g30
Y0wqDUjNLOhEWtRXNXtK2xEQK5/XdeEEVGe6MI50bCUZDf+QE6vTa18bG7Obd7lde41l38699grk
QZ8kIvPj+O8zsUwsQRbVHsac7hdqrAT9HHl5P4tqahwbPxPCnCzL6kOlaqBbKJX7HHg0Yydq3hLp
wRyjPgZARxZCj2TSboZuAgGhDUVEmEecGPtME/r31WlFCznC3gliFnNLuqPVbaYGaBmYlqcDPaXA
Jvjrhp5StC7iGcbefF2u5IbdwntXc+lp7U0di3JOl4TylA8KEHH/EcFeelklgX5Agghjo+1GkJbp
7uQUN9LrnXw/fguPmqu+oP3lttoGfto46Y/8dyr6CN7Ne/YRzFVotI1V1DS5C8zqfnRs5TgZLmDq
gFJXTanTKy4qo0QklhMRnkllvEdkD1KnlJCa1YbTao95/q2ajkM0OeEkaJ4SbCSLjqdNcdrWNO1K
gEw5zltLEkUvfPfxdx/pF6wMs5SGsmptKgEPWmt0ptAfk22eUuRQL1G2Y7G77q9Eq8c4jhhVxGnJ
IXCpvSUA8NRDPKaAc/FG7b+f4TzbJ8Z7jBjbaHIMAbqtvJ17ZPUUp1BE2VDO5X8mhPEftV60XR/T
aGxGC69H4rem+OgUHcMiH0XizZjLnrbXV1BkFIwvoaBAADqEXppy6oMPYaqS7xL/mgQTMyn1AHSM
Cb/f2dF3aR5BFFi8dZWxua4GrzSzXjq26tQBWXVYqHFXoe5I1sZKdm3oZpqM4t8tKbxCPRgi6nle
sfFMKOMy4oZMeU/giGHomDHx5cpRdsVNvIf/0FW3vpde4EMK0XQtNxpQQQgP4Bl0JLOFejNF5BOo
EAuqRy/O5b2GfJgp/TQzURsM1zr+SLrIZTdKLOd9D0lzkzqkKZ2q/ZdztZLALGFpmn0v07ussVLH
HH4C0DsUzWFw78uVDNbHWnWbNBq1jfxbbT8v4R06A6as80ztLRWBy3BdkkoRT9AiDwAHxiUp0mhi
CHXEGVYfNQXVGsub2mMf31eS4Ohyj9ZKEuOSZDvp+1Sn3qJ9kg3PkH27EnkkvgH81YbxSFqoxuUy
QptRQsA0+JLW+YXqK1Xn1IpbYkQut5xQQ7fjKc2/lYM79oKTLfoCxkHNVY3YuoOWbflJtJ9F7133
HNw7a7WKjINaMnsJ8olqWJzC8clWgO/7EPQ4uF7eJsB9EvXdCwyE5b80liLQC5CJuCAWRUnbDRZ3
DH+GeuQOolKUSBRzuMjYqEuvUFtEflKi+/Uez+9DejBEpJ4iScwR00BbNZotlTRK6FO+iaXIVVqH
TD8nUW8D1/uBvwHtyhb649iOlXqZuzqgGRLZepM61QnJj854aEXd2NzTtRLDni41ztqQJgQX8zux
sTdHEgjS11zTXolgDldnDUpv0pcjsBuj7ves76+btkgF5ugYSU20MMBKqUXiyGnoyf1WC37/b0KY
8zPrtTUOdJ3UgXiFhmnEeKuF7/+TEPZ2z5sm6ZAnwLsU91Ci+otkgJhUhA4oWC82bdAMWqK3NFuq
mK+R/hGH22wStD7wMIax43+s12IOCliUQYRGNTEVx96NuWPcf6gPyb31oNwB5+lN3rde1jm61x5f
ww5MCE59IwlcKvewrr6BySbUFhqALRrzTZLtGsMpHmq3KY9pfFQAxXp953il6jOF6SFYvQmkWI1S
s4awsPoeANU86EZvqX4H00saNRs50cCYJfudbXt1nW8wkf3t+gcIV5zu+uoDoqAsFNyUiEA3ylHZ
BMhzblR//A2UudEj+2VbHoObxi9O8uYx/NEeTtflc4OP1WIzfqTrFJIt9Pkcjh969Sppy25oyCZT
wK3bEcsp0lTEBEN/ksnmnS0541fKaAhGi8Y7XQWW+cixA3/AYZEG97pqovPC+BeTAGR5oqqp896a
vHx8k3TB7SwSwXiXrll0Gdc/TNXemNNTkf0QDhl8jeFeWS72Qp41syrtBWokx9Ytt8pT7KBh7QHx
KOCIQvC1F6CGf1M3wVPyRt5kZ9ypd71re6/aNvdyUUJAoDFb8KoLS5r78GvzXrL+wW6f9Fhw7/BF
YHaDFtbxjGDso8u0sZbpiZiX3omSXRq8qqJuDr6P+SuDsY2eqMGkWJARZ/NrDMTYeNI36RQ4VVV+
K3RRiwr3lKE3RabkvjSPdH7I68Zo1FxD/GFioKgmpWP3m6GJvbo6RMleFlU0+MkitFroaJTG+BU7
8JOTos2nfEbS96k9oVcaJhIfMWJnOPmDfteKysDcE70Sx9waTbCk9mxCvVj+ps8Hq95HpZtbgnhB
EYlhLgZw5hbWWEIraWc9zr58Gx+AeJe9VR+No+yTbXJIHwz3H9BYKMzWn7VkbggjzVBzKyC1045o
bZSnt0gSaEbdxMURx/weQLiwWxcUw2OTAV4kRH0jwzitvFNSv+1zR528NtzqmPte0rd/cI0rgYzX
b3pVSjUJOmXWrB4JomM36A2UJuV5ENywnCiSoJgMyGYDNPc4ceemrwS51GhKCwTeYRocmeLdd1XZ
CgIXrs9YKcT4jMWq0mRa0IDY2+njUkRuHJo32SSYfuYa4EoK4zVUOIg27CGFZFtLO4z6Qy7fGaLB
ly8gtGvmwCxZRwCgNNm0m3IJPcxxZ3LjkOiurvypPA3AHopvMEYXBzdD+zQnrmZs7H96vFNYb4ou
icoYs56jnkT6SGjFDaUwbToa8wcR+WCu1a9kMKupoQVHN1D0oAmCSPPy/IfZfe8WXwk+a92vRYP6
3M1biWNWtZXCDny4UEnX3435p6K+EPtGmOnjmLuGUgGmOSlNKebLzs3dmjOjLOjetfPkDvWPKBDY
INfSVwKYVRv1SI8rEwKabpvmh1z7FYpAR3m3FfJRGiUztdE+w/hZjKVLkRXCnWtzWTxVUXewDfSZ
LX1iHDqMzd2Fsp5uVb0V0XrxtgjtrxaaEjEiccG4pk7FZNjFBLdEnkzzEW2Pk3qTilI2vBUEriUQ
IggQcC8ID0e1kwCWp9HjpXpBLO9DY/GkQgQbxbEENFb+JRdiVrGFO5RiC+RCMqbdARUSyE5W1aII
9GKv4Fox940mRDrQCGLYc3szi9FIlqXH7ClYI5vAi6KndgaMSwl0gp/RICpdX+zQlzg04ANvC6qx
fmEOWytTTfC7JaHkZMNdNaJNOX40UlUQvNNzcuYDqSCK5QKqVoCQs9iXSzDMqgxyQ7fN3oz8Vso2
DfpyCtuvR9F7hLuEK1FM9FJUk21OGkTN0lEGqKea936WHUIVa5geDVFPy4VdMJoxdqHFWiTbGGwE
pXW9SaPgJhxFibXLtjxGBv2G1aMyj+081nvImOzvNWhYkFtDyc6aDx1AXJdNOqJSCGvcdckO1Fcu
iV9H+4l0DzNJnVZ6uR5sXL6xma9hbDRRAfsj6/gacK30zQ3IfRzT7p0BcWhFbuygcVR5U7c3UeH3
0UYgnIbWF4ZkanAqGkBUL2ZVJQJ2A6vFcHZgqd9SAIqq9Xgn9ZFjKRiZtUtnKRpvaj4KO4udKhC5
tMtQnCqP6X6KxKhiAp/Z7sGQ5zGWQCHYK2SvaQP4cBCP968yGRw910BgETlDHnzXSfOuyw8C7XnG
BhBd5G1k4LtesAKXWj8QxHiFO4xvY0G8QG28GTA4RlifAlvdm6Xp0/KxNU9+aIC9Cw0UAYr2TS6E
sua5jvWnMMfMCAyAkndYiMJ20BDry/YvLbqV63An0Jm342tBzIp3Vi5X8QhBtYmbJD1pFjCE0cVc
vpABc0PFth5akGY/aOL2uIsKKTYb/4hCm4sBkcPc/rbcpUNtY7lDrXS0yjfIpyY/5oqfAE80Te6j
+Q5oBNf15XnKtUzq3lZnfdFxsgDwULi6ZJSKC6T2bIvGWDn1SJKP2yaLp2+DXY1P18XyvOZaLBNO
RUtc5QMY311D/0ykGzBpSEHpRBMQc26TTEQAc3Fnny3sRaUvUOo5UUGyjnYHwOaX7a5qAziRX9d1
ur6UF3Mrw9L0mU51mqfeLYN6hwT4bRE/5zbUXGbvujSuXwSxBgBAZA10qezEQgZMl7IHhr5rRBht
XVxZfjR0wPuYLxb5kYxuVs5OrL+XwX0v6kzgH8Y/olnkinaSjNSaIbqrp82oblBG9XJ06MSpyPlz
jwQefhY2DVSBLF2J2UwSELIgKS9PUbBpZlcNb1W0vCvaIUs8c3EX4QOK6wFWMpkjYS5LViglZBIA
safmJpN1oBkdLUzSGDek3i6BTyQvVr4LNpR6FvausVZymTMRD5aEGQ3ILfLBbex9090ZBB4eLGLH
vHdkqfOCbBOVmx6TcUKSJO6eYlwRkTPmG2y2h1Fpkzm1cx0cZmXz2o/JYzyO7hidgF4juFS5p3El
iX7JyuV005DJ0whJZZB5VRR52hBvKqkQeDaeQjaIkfEkAGjNBQhXqQwT8vNfpGxAZDCTJHSsEM60
0PWPVBF1x3GlgVEaUDX4jx6Fc6WsuskVSZYKdPkhbgo0x+4iN5fqx0AXFeF56wcO7T+iGPvUKjUL
tRCiIilvvFQDUlxmJcQDdd1WYJIiUYxJmgZquUMOUWVx06ofqv1AqrsercHVzxQUfcuHrJyUYKcO
b2X6pExoPRB8Ac+nrnRlh2CKqSZtZ+ED+vIzzw+ydaSkQZb6kMeisRfelbQWRd3CyiyHOtBbOwyB
Ar2Yv9PolBbAFyKDV0kwHFAbD3omUI67uoAEtlAJR6L6K/hbSZQSIqXtANCfqDD26EJ87avIqwdR
CpJrmisxTOikWVEWKzrEIJS86Up9s0BEPBm7JlcFY2acNTRwG2GMEs9/ALwwawiSuP9sF6IJxGhz
XfqjnANtODQfkk6SgZI/ReiEaRtBPMGJVJHvB4oI4L4oozdd6tVSFlVPojxH3tgoY+lJ63PTzU1r
EGwYNXfGQxtgrcGjEi4SQ/LMcVhqLShzDa/jvD6R3pPj47w4bfBh2bOTATFfaQTFjC+qClYiaBYB
WQJ4GcDlMHrV5SCRpgb+dQx6I20Ah3w/OP0C2hQgCNqjsQNGqR+rOrjYpb3WgxvUDH0DVepuSZwm
HO/iYvQCMvoLMV/kUgE0QrbN7HST2KlXFbabqiLoXo65GZh+hxOkQ3LILZxvxTyBEWKqlBLs6i3o
pxCNJE6WfObd43XnxLM1AxRM+A8MywtuG3MopDgddEx1dFsDVEVBtA/HFzXFwwhQyDjH/5s4xuuW
SrPI5kLFha8lumgV+y4Z7qPgtRgHoDM416VdtvxZwAUlAH0AgRlK6mxmJq/qeGplAmjO0cvAWWB3
TpIqXqueYstpjf1S3paBQChv50xsm4Y5ILw62RaBUO2NKcrG0h0ar0Njd5H9KuaXURbBx3OcurGW
wzikMLdHUis4Roa1G+wDIeBwB27I4maVKEt8iVuNdYRnpYyoGhAGLqwxnJpGjyHLVB4m/UGa0Og8
OCqwBzEGZ6DuCrLPatNYAWjZttbw6x+20QR0JDrLMYJis7w+OTETks/Tl5F28s+0/jCNjTrsKtuV
wTGw9OjCEJwLnitci2QMNeqCqWgJdpFg8G1Z7OdckwTelruBK60YPxgRbR6NASKkOjrWlPkkrGlF
8hblrrchmgXlGV4WBEf8zyqyRWyVZG1ldVhFsx4/m+jeBPVsFoX3SIQdKq1/lkJrYyNb2envrSV6
PPIeWmfSmUvNLu1urmxoG7X7tPbrZHLG6knqP4PwZEXHsnpWLL/RXipdkKznG+9Kb+agxJKqFjOK
lphwTDypIc7SgTGIJPcNKV/bKtvM49OsRVspBClm8jxrJ2XIRO9Mqh57Ba0Xn0mIpBqZy7HC4qf1
ZxY89vXodbabJ/dorMmGfbHgLfbWijoFuL4IeLLA2tMx8M9etfMcylOhQyrQjYru2WwfgnGTFAJD
5t0hlPb3P1J0+vxchQ1pEvSlZECKgRHfusftulmUnWp8qKBrEsG2cKIHJAVQOQADCAEgFXNqYnMu
dEWGK7IxyVykW1KdZlt6bmSMc5fkmBiqkxmRoMlVIJR9qusYBpbGDkKH0iuHVyO4wQhwFxlImh7N
EANJhcBe6PXOmAvqVybIff6PtOvarRtWtl8kQIVqryq7uHfHfhHiFHWJoqj69XcpOCfRpnU3kRwE
BoIYyIjkcGY4ZS1ghiISFG6LhRp1rDNELKV2T9HBqLPj1MsG8Te040SIcDHM0iojbkDIPN5xvNIL
128mxGCmxOnLFiPofqo4Wm3TRY7zkbABZbnIc/6eURt8GYbqLm9UVHxEVa8aEFrlNgImVHtI8eLW
oTOHEyqnGZUdzua+gYQU7h3JFLyMT/UdKJ9RXqsQRaPbuf/RDI92/AiYp/Neb+NWYUF/pCweanWr
5hxlpUKBFMVGthQMHE5oRWHTvcVG4w9SvJiNHJGFcQHTIqjIGaDQOxXHHNSV9EWcXd6y+GMw0Myt
v1jmvT0ftCEcur0i04sNB4gsrY2JaRfQtMiYnIo0azR8FEswWJgcrGocA/VhHd8w56ohqeRCbd3g
hWsMpVSEZKbYjQM6tVqPHMiqQWZV50dXe07qL844YiDu22yEDBb4/PltackCKuyAPgjVMxHmYmqs
Is4GSEQR0lN45CskvtIwgqQX2v8mSnzfo/CQm02+iFIGPx/zg6K/GubszbVzd35Rn/t/gEkAoEmM
lIDYFIXB5UxXWtnGekTH2KwBgMCK70CzqD8cqilfBr2lj62tR+DswqT15WAmxVUxz/aVNekl3wO3
ITmCRhTvO53MtXbXV6AIBqFY0vSBapS9JH7buj3wtwt8O2B1QARy+p3UHNF2ONk1ItQCiryz2juz
BtU84JwMAMEN7O38xmzpMmCUMY4NPFagwgq2NLY62lPwyfoJb7y8Dg33bUQ4bql3TppIdHlzbaj9
LvBbQGITKxwKYXVnLGubG6ahPJ9MoW7TaxbTOQB40A24I9MDFi+Zw9l6TdngEEdHCmoXLpItp3sa
UdOxhxydlujP08m17haBad1T/R4ct0ECLBwSooh3fl831noic7llK30j9sx64mAkVylQJizmoJy+
Lgk7syg8Xkz46WXx4mJYBd97IlJQ8XEa4tEmi0gWqvWuJvty3i9VS80+UA1tivToxtfEDXizq+g9
dV/+Zcku3qsgakHMLKgu/Dwt+l/TC+o16CZb/uBg/N2YQ1Rvq3iS2I6t5AjmkFCdRXEWbQyiFU4K
o0mR1sVkLbOiF6dSpwc7JtrjnI665ht9wd8Gy8gPOinNn43ZuV9dYG6Hbd8ZmTeinHfETKL5BXYc
32bx0nlwstzM90pNBnRPN32ShKy38lczUdABbBltAOZH7Wc8G8hiaVqs/ctzFSf4ewfFcC1Pm5xG
GhQVwDdAKz7U7s3UH7vGV0rw34wlEv8vVD2glFVa30dGJFv6/1yUP/KF6K0GfWzpLA268XzMcp+k
rzTzY9Wf0ufEOIxgzohlbBkbMdbJkgX7M6SI/vVFaXT9Pul/qPMN6X6e18sNF3oiQnDXtO+LeUSr
tZ8kAEVDk4aq7UzUWN3yAMo3tihreF7ihlEFDwZGytGOCVQIsQFFGTR3mA30Wc3uxeQEau94LvtI
o70tPbMtUcimgNQXSEULbN6pnXFZSaJp6bcalfe6CswZrRp5aKDpeZxlfTUbkQFagjXU4gyEBZ8y
RISj01Vv0WLFS1T8qitE+mGWfeubw/nt29JDx15eZjDXCHtE5H+tB+JTX6C7j3QmCCgrm3SFRwqS
BEPL6xmY4aqeeKOrVleW4mDqoszASB808VhKUrCb27v6ksXMr8x4W3Ci9gDvAzbOeN/O3+r0C0fN
ccpRdZmpxD9u7q9rgKwX3WUqOl5PhaFHOWZZh2VjqgKoaTZGDiyt+lK79helQD/C+V3eunka2msB
jAqWYkybnUrr4wRs3FO2YN5VN3VcXxWV4UWOLRGzsYNYD5AV0UACzyA+OlQA3XNtBmY+2oOKOfJU
/RH1Uzf/MAZJ6LR1z9E0B2qhBeRK/wXFsDqrvqqSmqTAgQMARlS90AmTYe0FG1GIG/dlnRxh/c9v
4VZqCo8AYF65gJSykeM73UNHYYw2GpDCTPWnmu8RrXtal3pF6fdjvsvdt7p+iY2XrJLgHXwmuQZP
y0qwCCsx0i5X+QK/TDD60nTB3CpB5gJL6ate9F4z7NLowm325nxIXRCb3jH7Sxq/zfVNK1Paz5Pi
wqcIWjvyqew7C5+iKMw3cS8HDY1SJYZ2v2Z26xvsoJdX8RxUkxcrvkn9qJJNYm2pMlIqgJBFzQHl
H+ETbCMyYrKgeEaOG2bmbZJYnlq/SQ5746WJlxiuDDiBEDGKGEm6zfUysiClR6Fl2BX616jcO4si
s102XbCsBy6TDCd/wxaCLRnahVyKrqu6aOBTNWkV4EQy31C6yIty5XZAr6GTpj/ypLie7IQGCHmr
UK0wMd/YA5N4z897a0C5VQvt3ICPQ3/AqYrX06hTgDMzH3gHKIWCnSKMpuEjUlrZbfocMi+SbBMR
kIvshFhEJ2NTZ5w0zHdJ9FoVPUgfGwxNcIMAJyoHMxprPGbaslaazwbqVKxg4rOa1pGhQWzDbI/0
YWoHYCnzkiry4n53Xoc+h+insgR7UTEGzgMFm5m2NjBaR8TkEt+5fVy/N1F8UlMGwJkMclAyvLHQ
pDYMlyz/OL+Kz37qZBWf/FSnYrCcY8fi6mfKgFea6F6txre8kb1pPpt0SEIDIgDJEEahB/JU+VQr
TUwU5nE22cVQqGhyuGoycL5r/miUaJLbJbyUHNGmOqxECm5RTQZbLVCi9kkPikHUTFOte8yrJlBN
xee1rAtgcy9X4gTtSzvWozcb4gpz8kAXZ/X3TTuBpu7hH84MkGHg+wNTIxCwT3dyQDe+Nk0dwBDd
+jKJbAzHlqECpgqrkoEjbu7gSpSwpNLK3d7sOSxG61fOV2s8pPkIcDT08FqybqJtWYiYgOaiIoch
XKhOdwZaVlBF0+gcb6q/2klx0eh6EpS4WoyMkuu14fGhkchg/EegiOptghau6lXcYAxBHFVKLqy0
vWxj9Vh1X3jS3KJg7WkJ1LRUPbsrjudPcfN2L2mhhTrHBaf06SmCPRBdUw1OsVCAOtQgXps/IlOW
U93UyZUU4QDrUq87nkGKmqSB0vVHNcl2HaCOMJ8iK+59dqrYz4XREx37yBmIFVpkSAYWl5Cl8FBH
+QoY414Gup44oHgrOXEwxoYnZfnc3EdU2NEsAo/6yanqndWUxQAi7GaKdqMFWhDNyAJL4ZI4bdN+
/ZEjPuinRBkww9YzoHe6QOx5byskQ9C97uyzCFwO7BvSleF5FVkO5zQLhA1diRRiodHRK1MxILLA
gblJAM/Zg368ec8wla1akvOTSROe75idW8ZYsJFk8PToMVYeLPc6IY9ox4+JpLAg20zhHT9YlUUq
FbKsvgFMQjBVOw6Cc/WlQgg8akGOeZLzeymTuLjz1YsipwpAghFS+dqU7bjZI8QG7NesBTFudjSW
z+iPvkUG9ft5sZtRwuoIF+1didUqDd2gNcTGrEBhsggSIoXP3Tw4BHUEZTpEtCJRhV6BidJOJ8QJ
ylXSv7DmC28vjTjQ9ENWe6w6lOgUmwtgd987aoJ8sD+al3Z3xOgTCOokb8TN67j6GGGfWVq2/VRg
wb31UHZTSPNL1ZY9RDd3dSVE2FVMhmfm0GDFeX5hsDFspr8Gr0L06y5PBEJc1HLFrh0bR1VwNIL7
CrZQ67+3BM/dynMaS6KXm/u1EiSERTkxIpo1EDRQ7tU9cnSo/VsS2/VZCErvyNMjcb6gwopRHis0
vbDdxZCQwVf6dF8DWbl2NcnZfz6WUzGCBVHsNDZyPKHQ1qn3YeWoUTil4Ag8f6U+u7RTKYLtUFDL
4j3HYhzM7ZXZCyYbvCb6GExJ2n9bDhIeS98GscXxR2fEzGthIfYh3Nr3kXkx4wHnGQPfD5YuA6n4
bJ6wKB2vMigbcjginoLugDVlJCPzO6hBMj0a6I21gwTlGzMDujKYM1SJ4m0e1kqicFhlYlh5jJFi
v7bmG0Bre9yNJVmcTbVzMMmOOVWwdokowb091jabsCiwmH9U1UBec2JHe7Cmy6C1P8eOC8Miipwo
dsIQigkwQHPOozYR5md5faEnh54bNwT48s2bLgM52Cg/QtZSwwXBjWFhmOrUpHdtredOaSFsnHzt
y059HD39HoX4SwupMK8Jhi+x331oVHJev7oHTqOBU7nCgWltilENy2S+7T05F8XVfNeG822/u9d8
dMV7nVftO/yzHXuu92SGGDt+BfZ3CDrXELR8h+xF85FKCVy/vqoDHg6vxvfzF/Mzhs3Cc7naGeFm
OnUN+Gxj+cLbZJ880Vc7THwncEN8wSUN0W7kzReOpz9U3kWyN7xeVs3/7AlPP2DR+ZW3ndUGwEgj
PiDVLhh71awnLTuS8m4y4Ckkyr2RzTkVJjihVNXjWpkhTC8CjVwbZhgroDBw0D+3i+gji8KZSkzS
ppqvNlhwFtPQZxUY4fBEQmbQQHZytkMLsWEfHWyZB9zaS/QrLxlY3F+wOZ3uZaw6UV8rNq5U7Y2K
gRR95E3oFJvRoobpzfL1vPJsvMbQ2rmSJ6g3aDEJzWzIq/JnTrxCvSnpO15/vltfK5M3jjunA1mr
xJls2V0k5dBMgJeDY4l17JGOSpIXETRmvI2yo5KCbycOtcT1cnrQ1Wfnr9HOcEcI6JeXFKCBCszy
QSsVddN2zkEpzxYiroG92/XLGEnu4Ua34YkMMXHUmDrVOUMKlzD2OFdz0HVf+zx9J2XssUm70ygB
4kERqM6wb6w4zOdXWzUkwcBGt+XpVwgKlBVpgs/AShdgRmp+NFF1X471TsMAQ6q/zEOMp8yVoqR7
1nfePBZ/Xe85lS8oVF5rJgb2sAtWj3FxSr2ZvM7alZnd2aOkJWVLi1aHKpYrajAuNHaLparIOzLK
vNgOjO47KDERbOftwZa1lmwan7VEwdLVpoGE/AyJ+fSUNXuQZcR1CTIZGvD+ucXoQKL6TP37nOfp
lgomb2QISOZF6mg/18T1iCzmkm2kYOCcUjPblkJAW82JF4OuVEFTflulV72BhhYjeqnAYThX5sN5
67Nl7NbbKSRjlDaiFE19MHYYiB+sS5Jzz+a2T5MfWXZM/z4rs+wjciQo/ICBSAwtZ95kbaFCNePy
J3o6kYzxKjcotefzq9qKv9ZiBCXRG5Cv2csNwAzJIWqna8JJqOqN5HWxFSivxQhaYaY8Vluw3ywA
LhVgGWbbQFMKBvWsw/n1/D8m5c++CephNNEEwAlIYgmq5AUPzfTVmgPd3huDP5u75Qlv+jMGEU3X
k8hezJUYfqHfDKTkKNeBwkwwZ87YavVMgPo7FObwo8zJuLfyOTtW1HY6ryuj/kGhpH2de9IEPevq
C2LSIWRZ+dfAiIsL0Ra6NgDjoJC0KPPKhRiF1aU2S1q/7EmQZE80n328EggJ7VTSiKRvqtBKluCu
otEEJl+LVdusCzBND5kQNmfPTW5htPWtNKYAy7zk6LZpdOvNpomnqi1qpsOV2v9UnHIH9T8W6jdX
Qx+M5u6NUdlnafTQsOySt2i8BPzA+aPa+maMErnQk+VJIOYhISRWXZO34KN+qVIWpqrlGbFsungr
FlufghDsKgnNcyfHzijqj7E6onBIlcsaqWJV9uKQSRKusesSI0tKSHLc2AdQQ0WfavVL3CRhTXOJ
1940wKvzFu5yjDQZIDehW1Wx4+xR6fyGTD5IV73STH2le9XSl/Onte3KViKFS40YCRxoFi61ae8z
86h0oQps9MzyIxb03b07IYslLcUup/PpNq+ECgbfbUC7ym3sqUHvbaCAqOZl0b4WM3CVtXhXMQ6+
NCQm76dlYusin3aSRW/pKEG3OJANkfzHvOPpHW6MKbJbnra+CQIHlviD1XkkOczZDYwJZe9O3AJF
H5O4YCF/GjBapb7anQzFR9/WrD9fIWw9yaeODjq+wr69td4mP9mzIDtiYkL1MFuAGNEbAvVY+9+o
l3g/UR5Ud3mg7IrQDea38zuy6YFXGyIciNbMwBvt8Cmjgu4SfXhHqiT1DNDhdGpzNEkbjGggkhj1
zRfr+hgEU1rEsZu0GqSywPaqHXgGf7y7N6kXfU/wWK2w6uXRamEA04930M3DKHvWyxRBMLCpDt6J
IsEXgDHEaKAICcbYZE0VxhLrflb33wctzl1h+rnJChNS1H1bht1B32Ng5PjBgvLD9Izvkx+H9DVS
PCdIj9VFH3Jv9Ic34+EbACN39bHwhyAP5Jdw06f+OXQx69W13HD65bPiUXMx5orBdyDfJoApitn4
rPSO9qAlQzX49gD0sbZLEyC2lGn3g2gZ2MHzaHI/MEaQAQFPc69VNH5yL65cAr7ZMeIAes+bK61v
o8brbbN9QFdxt5uSrE12+pC7AfBU7ZCDTbrzOKWAIkqSJorD0imaizgz+aG0e+OythvkfhtFux/V
znpEjiNFSti2CZgiqfNatkN0kbN4ir16iLoAVwp5dWOYbyrbLfYZs82908xp2EZmDsoREl2XWWsH
SGEDg6dk/JlhxNr1LDdOLwq0dd/WhNlfwXnsXJfdTDuvtR09C+akRMmJU7t57Zykbv2U591dDe0t
A3dE7yy66apg5mXypGS9hbG60rlDa/JkezmaUpB6mSIDmIsOkKx0PlnfVOzRZdLEFUeqsVNjfwDL
seE1bjIegF8UHU10qg2wxA2/6FyXvThzPz2hb7C5w8xCctuqcX7h9Ll2bFRbC4uhV3+mjd7fIw2k
vvVcd499leB/jBxW7uhkN5M/Txo/MlS1LuKcqPdqNMRgqdMr57lXe36dNJNFgbCsVt+j2VZ2UWJ1
kR+jReKgOSVmStW4YOSiyybN8vSEu9UOOTHSAfEswhCmHuUdGHnUQZ88J9O1h2ls43sS6QmynLSI
blrABtzhxZ8YntU45bvN4qj1anQep9hlpjhe3tjuQSUVuVOjnF8kGLm8di1ecJ+qThaiPXn6aVDi
+ko+DTKouF+pw3PXdLnGq8iOzEg55irug36dPiCofM+Cu/wiCr5VXrrXb+tjGrwOl/Zx2iWeIrNE
v9IC56QLEU2ZtLXbL8bQ2X90yM4dkke0e8/3lae/zaETZvc9gHeu7NvoBmxDQFSRWOPN2MNFUxZ6
GFHNFetYU4GbS+Icqwe2gcen5toisxNG3fC1zJxvOeuu7AqHZtbT8bzz2Wh8Q7fZKmQUHOHI3Xyw
6h5LV77xzmvsqwTPWydCu7aG6WLDY/ajxQI1C/XkPW4wsVPbkvLrIkLc/fUnCA5wNJKiyBJ8gt2U
gZqYu5w8TGS8Y929ZLGbVheUHxqMCRo5xdhDwVgjbboSVncBPjTa3K8d92sOys8dAzKBH1ugRTAU
JLPVoknByID0G7Pa1/OfsbVepNx+f4Ww5TZntaOiWuijkncToa2TKMe53DeAOz8vaDPIWQkSNra3
bEtBSbL1O1Ane1UHXAGaRVemqrx1GMHvZ9lF2oxoAWJhLG12aK0Wn4pKkbvmSLIWeD+XBjwo+sah
Pxp8DY/xIAz68TqTUTJurdIEiSB6JxHWIrEgmA4+6V0xQabKPiobcYv5ajHTc7pXU9Z/tL0+5C8B
XQNsUMBnnMoC26PKW4YdBdttDKSv8dIsruFFAwfNdjbZpQ1AlbTw/DFuBUomnrwYRzTQWyKWeHo3
jWnPAYMLN+eZXXaZ8DSkSGr8gxgDnLdkgQZF6U9YWzeVAG7Bw6CeDyyHW1audf7zvIzlwSZedWCB
/JYhPOiQMTCA8gIZsU2bncZ4fwQ64d+jxSAps5IiPDGiaTK6RoOUfmAezRdinBz8zAEbY//8erYV
wkAqC40GKJiKoC2pVdFMUSDKHFg4D3g2wGEi6PGbtj6aDbe8CtnJhDkBoYbsum0phoUNQ7c9LBog
Y05PLAMlU2UuRZ9auWrH+zy6rmS8rVsHthIhtmjHXdWAoBgiGnQ+J0iyAhnlH5wfLMbvLRTM4ay5
edcMeHjnyhXhU2BM+Rcg9DxnSvGuRTAiBfEol9VNt0+OYJAPTX5LRVPYPDPH64paMBuUHYB1lWv7
3t0RHeydvoX5kwbt0aVsNmrrwNAS4xqqCi9v/XqVrqOcblIqHe8u3zUeTOhjiZktGY3mpgy0EVqY
LscfVbjGY9nMbk2xrsKKLxt9r/f0QOkPid5veVJzJUW4yBl3WMEHSEkBTKZNmOoFelYTjbctcXwt
As4pOGEC0g/BwMwnl1UyQoFNq7/6gGUbVlsZUQCd1iVCNp5PXyyM84xz+k0x6EHt0GAtZazd8tnr
9QpKapZaP/QR1lslew5GlvGVpy99J0vzbuUC0NCHHCtyW8swhrCqMilBNolAcO7y77PqfC/1KTTt
3DPa+KonmFJiXgpkO68z0guC+SinBDtJ1YBr1rWSDESY36mjXadp6hFeScpKko8TSX4q2+JpHGHL
h9lr0svZ2XcAgjBbDPplAZOhBG/rsY1SobugRlmCHusub6N42YrKmTxaaQEDLSypZEMoy45+8kjW
HzGCIo9EG8AnDTFZ/8rpbTeDxpHsnMLxp/qQzcjlt+H5uyNbmKC5E9eiJukhUS1nnztxAexZvPv5
KDOsMkGCzsaJRYnWLjtoP+fmzRgPCP+Mf7HeaHldxh3QkS36IGLnNAW5QetHaEZq89chu4mnLGij
r3O6hwP0Wrxrz2/g5l10VBfIoRYghcUgs6BdZ0X6kgcwd07j7Id2Txb2Y213Xs7m/qFHGUPsaJSG
gzq9jDkCy7nOIcdEL/tMjglypJ2Sh+elbBqylRThlEoHOY9sxgY2Jr2q2qnYxVx5szlAgHS9u6/j
zJJI3FrX2qcLAXOpRYNSLGGDmakey+sgni6T5Mf5ZW36V4BZOPoylY/mO+H+qrFWAHsEUoo8ecPf
9xpzDsymYRbN15VpoJfsvgIALNI1taR2I9vS5fcr31Abkd6PFAEzcii7untrQNDeqsjvdfGFnuXH
8yvdNIurA1x+v5Lm6CSzugbS+uaoaM8ZuzCH5H5mQ1DXoI5w0v15ebLVCT6iKuc+S9nCitGOu9I2
7qjVesQpwpRnN2OtF5Ibvn3dfl8D0ew7HB2UNhCHMTHGfdCCsfZnY38fZYBcm20wy0Taf66bCN3G
nSgFWgzkcFd/b/Ms8VhWKZdaPFzpZdl72jhaaK0E0pFKyzLkOopsnP499B/eDquv0E9Ps01hjLVl
tUzZ6U5Abd3vAH4w2rL+m81jxEAQDAugbACQdyoIRN6lDqDs1k/oddnsxvxeWwZZ2GsSHc4rzKaC
riQJLm5QbLeaAajmu/oLV7GPO3TvA/Td63Jwgw4yTINNfUEnom5iwBCT44v5Wd0HouAJBLQ6nCOQ
latUw5B17PFZv7aKQYIMJRMl2M6M5VSlBkRRW3t09OEtA5Z/NVhHJq2CbxnNpb/yv6sSbEqbKVWl
L49wErv3xLUab+w+gI0hWdH2LVjJEaxJRuIqGhIKpx2HBuZNkYfUMR1ZQTea4ok7oLm4mx0fmD3n
lUS2lYJVye1k7GqGrWwwqYgMNuZkWOflQx0MlSkzKb904FPUBQduaaDuwIUTpDVlTdFwAGlmNv4o
qOajpfDWGeMjL9MvUYVuLb3tfmam5uVudZU4KmjQgFzRRICwKF4J+gDPr36Rd+Z7rGXAZ6WzvWJX
dOh+7XrlaWgNdgh6UxIrNOudYgWFG9JWlp3b2nGAqQFBxgbGKDEEjVLqAnwAFcNJq/WAFns7JPUE
6kWGsoBs6mTbG6+ECWpV9Ert9GODzonm0ugvVQu4GFdDGdT2cwoX7L4mqSxM+/WCFjd1vUDhkPEQ
5baCxlSfaBdVeltybCS6tLLHHEWILiD1dawecjR5My/i15MDpKuLhD/YKYoNl8h5SfzY1g1efY4I
lKcogBk0CnxOa8bvdcS+RfVwpGMkyWYv1vTzqpGgMCwHIBOmYP40GtdGWkNMZnf70areNGe+P6+t
W64DFc3fIgSz58aGFXX6srFZ67XkEpQ0qNjfaflLpH7930QJSmq53LG5hovBWs1LyvtWaXbUvpzz
FFDMkm6q7QP6syxBR3mbRGUBLnAAZaOjagxiRfcm8k9CwGW3QCCj5CIsCLRiTtoquHV5izJqBoDz
OLqkRiU5oi2fa6l/xAhrYSlmHJu5xUO+uh7Zk6W0X1oAVBQcfZGjhxKLFPZmido/690ficJtmw2M
lWUcErtq9JP64P7A4oybiXoXqYLyo9/11e4flEMHaJ1roq0XKddTq8kRh/JuxF6qMb/KuhhdmENY
8BtXe8IUwnlZ24WqlTAhiqFFXMUomOPVR41wRLNdUip+gxnWiO76GPhQfUi0l9q9bxhyQC/AkS5k
D8JN52ytvkG423E1F6OL8XffskDa+j6ShySHQw4JuLtVGkZINzvktrXfJGvfPNuVXOHCU9tO7KGF
XDYDf2Qh1LqvmdfoO9qANhaobhRtSmiJ0xAZnBe9eSdXkoXrAhoHJasmSKaghFL7i9ka95iiOi9k
02TqoAs3EThhjnZZ/sr7KsOs1krcofw5q0DcWgj3ePflvIzN1nCA8fwWIgT2g8u47Y7ojdPc24gi
xHl13T1Trkpy06egynl19X3Lb5z6G6Bhz8veNAYr0cI9UYAOqPTIZ/kGigOdqXpz+qQkKAcwFZPs
B6rYssnIrXgGuRETVBw2hgxFPE6TVpkKcnS06NGnqb/mLti4MZoxeMAb8zp+cGRgUdsBxh+Jonft
Hb0AxxQk9vae66FV30357GGQIqgA4GDgtdFSVFWd8B+2dpVlEKzCzMpyTnvEg4X2QoFo5mI8ZEi7
Yxe9GcN728yH8/I2N3YlT7AATaKZ2dAvuRN33hvzuNdBjk1r3Svd/jZurP2Sfk4LLTgvdlODVmIF
A1CO/Wioi1jdVV6U6KMvmsTjxrSrjXcNGAiDTmUPkc2bj8lyuEnQIGgibVeXkNLlM3Y21aedro/P
2kyvU43uHWe+ybTnVJsOI1oxPXtKKQI4jukr5VVF4dBpo31tDRJns2kkiIuJXmOZDXcF/0bGdAL9
ogM88GbcF3r3MCay0slizD650N8iPnEs9RQvnTmBCKNDFfkGUXEGOCSyM2Qs88txnRMkGjz085Xu
iImfyIr8NBpxJRMUKudDlcjSi9vH+N9tQ03o1LbqDuAo1eUYe37orXtneOWazNpsX/7VxgkGrrL4
rE4c67FLMC9qhjeA2S4vLtKI+xlat+xQB0enBjyw89dCKli4/lWkoGVXg+Be5WEUxR7AZCk59Fnj
s9GbrIPR3DT2/Xmpsi0VbIDT17mTLfNhlR4A3syL4r3dyliDN4WAxgDYkPgBFsLpuRlVUY7Ocm5V
7hzGlO7JZIVoz5e4pk2VX4kRDEujWxN4dyDGRat4Rz9YnXtx7fhqtouiUSJsU+1XwoRgQnO5XbMJ
wkDW5k3FDe2JP8Vf23qWmEuZoMWcrgIKK9YYgm8ISqu7bNhrWJSNgs5f87RjHAHm8fcZCSbJpHAA
eQZFUG08rOPyMVGnXdm0j/+gbybASEGzgzqYIViLhtZogJxhljQDzPfGhATpI9BBJXdpW+H+SBEM
RZVTFiMvigknbh6AF/w0Nek+q1zJ+2vTk60WI5gKzG8Ucedg3sjAg3JO9iD1wSzLAfQEXhMHs+xZ
JFuVYCAcFg2kqyEurm8S3ad672WprH1PtibhriILkLjWiK0rkfIKGCr8mZfO5de0AAo6V3O80pty
MEKjmLun87qx/SSBqwLLygLnLbYxkE5J+DBgboxhJohdzl24IOMb9Q2tL1weZBiPRs04BsPlecHL
xn1yYX/kipOWVTw3U59jzbMGzH9UpKNRFoF8RtVZgPB+L00cN596hReFBhFOBQQfrILaBwuGVs8W
mG3QB+2saQeY7/9xZcJFsKuKAjsLKmMq9hEYhS8zk+FlbWrlamXCJTCttGvVZWoSE76sxFBo/WRD
O8+f0GaouhIiqD7QZB1lmrAO5DY9tBi2sIJMN7wWB2aNDzy/mJXDeZEypRAuQgGirKrTIbKKIqQW
i4uoriSD4JumfbUqwWFZRoRilAOb2zCwyLLrKqr3nXWdYiT8/Fq2BRkEg2ZADAQl3qkPyaxkiMgy
20fs4U4rs9hHs3bYj5VXO+T1vKxNLwwcp//KEo6KNYBotUAD7JfmJR5Po8YCgwdG4qvav2S6rZUo
4YjaAt0O1TJnqhndlRFPfkYexhI8cWoXf/SsOBoxsK5ppEu2c1vl/yxRODei5mOf5dhOHTa+y8PR
ip/jcZD0MG5a4tXqhAjDyN0hMpbVOSTgxQMlKZqTap+bO8rcMJYBt8l0ZPmcVZwxd33naiUWhcn5
HnWCnu6N9p1goum8fsjkCIGGhgkDp1GxLB0NFePy9mtS1Cbyx67OZFZ3iSY+G/b/HhRwkk/XVDlK
GaUOZLnJczocE4Cf56D36/x5AGN2/ji7P0f1qQZB2fk1bqDBLub+j2AhzMH0U2HNJQSnLdCms59t
5MY7Z1Q9joCkyZV9SR/7fvLc3gkGPDlpH4GGKvV0I/H03n4YSXM3laps/PW8SmniA6riNmn7AmfM
s2feX5rOPa+Ti6x4saz3HHxG53dh22iDyV7TUQBDC9jp7hvaRCkr4PMY+KFSoLTWgNc0Wq/SjmP1
dUKPjZtI/MSmcgHlAMO9aNb41MI65pGupwxGG/kbz07Clr+1xo9GBrK2nYBbyREsgNJNWdZiIgZt
/kdaHcvUb5VvBTuAfWLS9poOX/uddc9NcT8R2dj55iGuZAt2gTiNzq3FpxvNobAw5Za/tChtds6u
iwO1G/7HLRXsgkVbLdM4xMXljya9IdRvnNvKDM7ryqa3XS1KsAqtm1kFNSClz+ejaXbftU6XROvn
dQP1rFN1LNTMpVUKEWnDAowkeYBDYcpd0ezOL2XTOzgog5qaCtyxX8PYK0PquL3Os2XQVx+BeUKM
a6tUXyxmP5wXsx0tr+QIOsgxutxFBmyMMbyiRqIZYZbuQC7BzThUGWAiD0BBSDpVcqu3dX8lV9A/
fVLatlvgIzBN4rG+uYhmA8AfebDASFc5CxP3a1sl32jGPQBqYFajvbJttNWeX//mca4+Q9BLI5qr
/yPty5osxZGs/0pbvdMDQggxNj0PLHeJfV/yBcuMjBD7DgJ+/XfIru4kSObyVbaVlZVl3cjw65LL
5fLlHKB4Tb4sac8KWoAQN7FT0PAQZdwQtRrSzEQtjDO1MBuP1xdgvdLvBgwHwx8jLXa1fDZMfviP
1FrCmcZ17GcA352gBnciCB3IsgZHpRuh56oTmZ78gAbi01v882GgtGeRKWGk5bCn9TtaQIo8dUMw
wmKSUa03TvfqTTCTttgrqzXjxuyxV6r8QqpH1p0T60n6Abo5z7NiNzTtxhncErjYsbj2FZrnk3pZ
ZAvmZMqlVhG7yq9S3TOYp2+lg1b9108Nl6O5RhBMENrohkf3oD0g0zBGzcNpy1jvQZjJWAQVfo0+
kqyHUmqi3lqhtOw6ARMR0GE7V0v6q1JG1xjpeZvGVh2Tjo+1Px6VafytCq/DCsgNVZVEXp7ovpN1
mIwDBnFqR5avbFwZqwgfpsqBjsSB/c6Xs2mJrzRqaqK7OtFRL67FXkWxyEhygDFFKto24rOga/YU
uAcFfLESySNm934nCTT/Egv/SJEPRC0VX0LLb6VSYgS/slPAKG3sylqMORezPElNquhpPI18jMeK
7+r6YpRPTGGY9Xipo0c1PxjlsRw3vP/6JfPv87tkifIxtGZg6nfqVx/PFBSKEtBdihLzQafV25Kz
iOFACBYBzwsnF2nbA+iWPSAk2QA02RCz7o7AUGSqqPOBtP2zO0oYzdEgBXVM9tgxkDin7kQIaw6e
1t+qLNsQt353gitOB5gmyi/LB7GQZu/HFJuWxE5iDnbeXqSoJvbBQx9cyuxgodtVweBFtoVtt+on
ZoKnz2fBgQgt0E9Ns/IYpN4rvdzLrWGS1XtxJmHa0ZkEDIwbiJ2wlD1HUmHcFcx3Y/OQ0y3YhdVb
EagljGMBQY22NI0osvpcwjSy4M4ovRClexVhKPXCTX7JVSuciVqsmt+TTs0mCKSsvMWQg81q1U5F
tHFpbElZrFwqAor5LUhRwgsLJWYABCTZ1tjU6s2ENlkAGpg6+6WjNJDoOsIADLyShuoEGMsjB0j9
mIm5thIvwuRlqW9c9atQlyg1ojcRvZggAl0cLnCAxWk8oaQ0mR1fGnfDDXuor8iNv1Nd9aWyMRfc
HcUHorjTvmPtUM/kLkMZUsVZpP3IOo1HbnoGWjCjGyLOW80dotvTslaH7ufCFpdjmLG4Q+SLy3Fv
2cIDfqYA+slos5v0LN0X59ZoP4Ol+LHcCRewYBQsihvvi7XzMP8G5PPBQ9VYDxmF+Yz9DoOt4D9V
2wdeuUz7elrX1UrhXNLi5E2AeEQKSCLROVxyO7Surp4b4Gn09UPFdmXKnHIrP6RtbefiEHLeCdJN
46HAWrgcEdffq6BtEzaqHcFz8+jfnTe6nTih+9X3xFY5W9+SvjicBF16ahdN44Z2sPMf2E30XLum
F3oou+3B+ElvIxeDqU51NO5KV/kCvJfjvn4pYN2FUx8QJ1kud6LjQX+tduqtch5uPYzWXDuIvzCI
DmYlpH4WgUDChjGOAArimP2VH/bOsHltrTmoeaix2PcqS5tEHXB5gAnFGNAtle79zZb31ffdXMpi
nysgzADCAlIwMqry3jaTyyJ1aPBdb9E8kSg7S/NK9XFU99LaGYPqnbbutftrLn4yhNn9pRQ9mmun
YUhaKmfxaJ7L5EPRkud6UL6flrS1nAu/WHVqnmUcJmUON4b2OHT3jf/xH4lYPguiNmkz0DrjWQB0
NxISx9fH3Zhs8QivxjOzRVtC8IzcCoxWTotGdwpe5LiLW36syHVneFL7HmnnueaqLD3+Z+otXJ4I
+k4DJQVG4I2XCnWzTrs1yPNpGesH/99viWWoZvCoLtIJyyyU6NwDdK0ulRfOwaJjkG8Rv695eDgt
cf0g/5S4OACDFVcJ9SGxKi99FVEgYKK3woBVGQC1m8hfQBuy1CqreY1hzckw2uAqtyTSIxbN27fT
mqyunQZ8DsA7kIn98PNZUtEBJJMJGYyUzB0Ue1Av/WRwiaK7JbsWqNb9Z/IWK5eKcYijaZI6Lu8q
eu2DcW24iPhr6t/2rNoIL1aP70y56fOZozDVMIrVaeh96EZ0IR+ruLaDeKNVd9UbzYRMn8+ExKKT
KHlDiC9LD8O9jgr6NrT+XaPRY8PstjZrcX8wkUUkViEqR6+zhZYVrxm/Df29Ts6VLUrw1bUjQFln
JnDrfknNm009AEkJd7kpXGOQZxogw8p8Q6H1mGwmZWEOGSUFUFRwkPhlcF0dxgOqV8f0sgAUUWSj
cJvboasfM0e5THdqaieX3CMb+/cD6WNZAgJx4781XVhJ01KwHMc4At3btY6g8Ak9fd9fHogBSHMg
fDrG3nRGZ3jmXuvoZ6PhNDu68R1WJ4Tm32FhRMiN9mktsA7tYGduKh3jrj+v990h+la+Bbe6Fxce
ymBbWCvrEdtM94VFJRkZWF1CLsC/uWJj8u+8OZDv/nfgQqG2pO4Arf8NVdLrAl3Kppduld9WD89M
/mTxs8PjUxrHFtDeHOP+0gJyyLN/IYG9BBbIHaC97tpz/45c+aMtvp12Q1tyFxd7xOrCYBn2PJJ2
iBQCvRwVr94qAm1I+RGlz7QzYzR/A+8JF1P1LfIBnuPEUWeP5cbzbfqyJwz4x9U/E0OM2tejCWfD
EKmTBOa7jjAbMKy2qn+MgYrIX0XedqtldtUZ/dy6Hxm+mVSajVXQDZAKLh3Fp24SAycvsQf+wJA3
DOvd6R1bhXCcHZEfQelMnihSS2mn/OnglI4J2j/HfMF/MC1oXhm13Xiv6rfGUe+Ui2zfPNLISW6V
i2F/+ltseMUfYxuzL9GA2BoeC3YDBlG7lxoYux3QYvzOvTVb2oVHygleUsFkN2WVgT+6dNT2vW3p
71zFMymT9c50SapsalOAFDV6q4GH2rpl8GbE3oAUYRS5pxduLf5EfpsBx9g0kdtYAlykmlRCU8do
BWL3y1B8t1CTIWq7V9EDHMUfJobWFSScTdIec7XbiEJXYilk8FTCGEODKXgOPqvKtUjXZTnNdYAU
KoyMu7gbN1zZimV8ErHwZCTqIzWfRqBaFu9MXzuoSeLmQeFtrONKm9gnOQvPpWdCGZMWcqLkQg8e
JaBMe3ZbEzcuz4CJ4iTqi4LH7mmpK44MQnUTK0gZCD8XqZOstFKrrjHuAORWh6X+LovavYk5AIUH
G7ArW6LI561qDTYMgkJUwJnX94MdDRLZJ+sag6U3p7Va8WDQagL5ZgDXRvT7WVSM6aZOGFhKBZRd
0VOT7bKuBofzYwW0VL6F7ryu2E9pi+NWAfCQJhhZc3ztknG090VHKwjt2Dg7rdVky4vb4JNWC1sH
OoVqJgO0GkS67wPcb8WHBVLlPnjuMLh1WtiWUgurz4O8JEkOpUAFGCbWZWx+a3x5XW+Z/coV90mp
hdWTDCCoBG2ETjeEFkjD/dj20+a2MUHCQ+RVO8jQEQMdzxOGmfIN618VjrFtk2IkHgwpC+EdCD5U
LYVwI2xdkDj2/ZtSH600tPP6Pik+NtPMq6v6U+ByPrsQuiz6EgJzbS/Lr20DwqHnVN1qal0rF07A
S/9SjC2OtTAAj63WeDQ3Lo6A8MKD77bM6W2wUe2/KpeDW1+PXuqKe+XiN2BZPslenPPO6qLBzCfZ
JN4bSbQzgSOb6r8ze/9JzuKBC6TVDl2akBN/pR47Ix7lnnFXeMMuuyuRl8R46h6Z0a3rbmsLFw8b
IVH25MUk9in3ksBVDr5HL+UTfU/32WFI0M/rVB9olTY2nNrqPQQvDU+N5AEGVT87NZB0hbnvQzAn
l5bW2H7pDma1pd60O784mZmUxe4ppAl1bbKcqNob9bWBzsrUBFJW7aKvBDPhnhiA8IlEbORY3cNv
+JyZ7MWOZgBrDgsFskVDz4cEQtTyAkHZvgq3iChWfelM1GIX0wRDxoWAqEyReyUd9wQE9WXKwaU2
AWAaj6c129q7xYXUF37RJhnEadZrod3mSODKLWe2apgzlabPZ1GfkVhDFQzT6lUhrobbtDkI8wzw
S7+hCvpG0LClMs6WKJ4A/G4CHoMgYsjOE8Wtirdg89G8GgpxEDoREGLin8VNVzZdkXKCqM5onjXe
noF/qHLl+Doq9aVhEQ+Iry+Z9hBn+f1p5VYDh5ngxa0X1hl+5xQ4hPqutkpAiMKRNCCUwUgWA/15
xIy/XjlCBfWnqosrKDV4ODA+hSoqwPp7Yu6QM+v97lYrFSel6kY+YrLrX473T3HLCyjI1CDoplgl
ahTMQouv3TBudfluyVg4KvCdJxZqIUhIY9fwMgD2+qD+BjrPfN3Ywk8NSWPQtoaQti3csFMNxyfc
G00N4Ve+FQyt1UUgDdYO3kuY/jKgLOtSG8iAZSujQz7uw/wm8l/9+oIKIARgcm54JsaxjW6K4FgH
r6dtcv2BNRO+ONhSNnkGrgusZ+LFxjkll4I9G9Fh6DFDfx8AIB8owd3GbbMaGqGYNaHoEkSWC481
loVZ5yGEZkr63AfankehKwnxCoPadc0wxBIB+W+LGWdd2ZnchbJ9HfCeTXHnGF6MA0acGBPAnx+8
Pn8y6xRt8E8Zmrhz/mTEqvs7Kz0TvvA7bZ3o5ji9hhpATCv0Ms+uTOMN/b5uaJ615h64PQIoq1uD
mKueeyZ24XUUMYLEooNYhYAplN+WLbMNH7jC5tNpBVevoZmghbMBFIusmgCCAjM4DnhMciXbUYw6
nxazoc8yOxYB+QDUq5OYiXKwlP1zoI+2AhIHrW033ilbBvPj89m1F8RUABoZwiLyoRVerzu+OPqY
pioVC9guO7Xd9WBi2R4WXtfSMCbIZKDY0IWby9NUgH8GsXxTSVt0Poa5hEsjZc/11Nar/ECSAf+/
OlKAzlMstDKa9wkG2BLradDfi7Q9nl72/2Mpfn6jhU8sqlQZhwoA9F1xG5ie7K67BG0zwZmBOr2p
75Wa2qzxLHE4LfhHN8cvtwpme/+1FIvArUYDmpFxLMVYvlYCHBWMgO6RXbOBOnlqeoUibC26bdLh
rOM90lLq0QjSo67e60lwZhn+Q8m+Sf6a1QQZMQIzCc46M45sSQBTm2vvdVJ5QgA6LNdUu6vR2Ans
O0eWW43Vq2HhTJFFWEiYFRuDAUWS7qZrjiJ6KzGgSlVX9FuMBesO9ueaLRxs5Red5U9vz5JgVuq+
9vu9WtxqzTXFm0IxbWI+nN6l9cP/U+Bkz7ODIioVrXYS1lGACRuH/lCr4JPte++0mE0rXDrRjOZ6
103nIr1G60/JfxAbCtWR1TEGzEzbuijaSU3uNwRPVvbZCg0MWQKrD5iqpoEe/M8KFhamz4iKALgI
L2o/3Pv0jMHi8Xxpo28x0lp95HTZRZ+6VdvZvtxwriulHsgHFBxmPcEIBWrAz/IV1um1Pr0MRdnY
Fnhuhl2sntMQFA0ld1NA+pn5DaBSqgScHPWdgUpsElyrw1+HM/r8PRbXCVGaqg1KfI+gGYsdkivS
jnpUC2hWXft5BJxlYm7RYf1qXJCJye4JBA6EWEuUVDmSWMSGjnDMukroQZQP8VZJcfrav2wvqtkT
ug62eNm23o21xnsUtQA2UaDui8ZiA/1PnBa2FhDX8i/qYNgq1a+phU5mgBcQzgz01S62lJgwKAq1
+uGKIWWfDjvRv5+221/DZbjNmYzFuexBG0SEoHhQgWpZgdlEW6mSLS0WhhkOZQIaQGiRBk6HHP1w
VSYvp5X49TL8rMTC5lpkBixFgQgzu1bM1k58j4mLpv7LOeTPYhYBjMR+aNMxc/ryUu+/5/LZT2+5
vjF9ub4jFpnGWCku94WUdGBSDAl2pCXSbsQubja2fH21/i1gyUbgg09kUGMIKIb7qtqn5lPg35PO
34jDfr1isFoYp58m4lAFXw7hCRM9ida0Wn4ndMw/AgxytMfCN76zqM2ehaEAnJ0WzcPoRxi2r5PY
33hFkNWlnAYAkStAA6q6ML0xYoQPo2icapdflXv/KL4Ywq4NJz16yZPhZA67Oh+/6/eg03rhaNiL
nOqiVzYWYgV0DSthUQ4IoOl+WCJz6aU+MlBENXhCueSsd8Mv7LXdFQffTi/Avp151sMmG9O66j9l
LqIxrnQ0ABUXeKfCC9Y9kK25+NVTPdNpEXRVjRJpkY/fH+gXVXFg1qO1VdvbEjGpOAsZ0tCSCuUQ
wfiVYhwFj226hRS7ehYsjpMLoC8kfBaHrePhiE4eyEhLDD5lX/G87NGBX/PdX/dQwFhHpxzDfB4O
xWddVBCLwcpjAJd1LNnzMe7uE58HErjFeGfafjDAME+LnIx7eWMhV6sjU6bhX2OxfHjSxzpYvNG3
CuRlrf0QTLWjHGZvgpGK9s+npa3ZGyW4pNBUBmCSHzWB2WahylJKvYVToX2+TznDs2drdmJVIUwx
oaRmwvL4Yq/MUY30lOEK1kjvZswbDEAxaHaqv9Hm/rQ2P/Z9uXgg2EHmQdcN/ut+1UWUJHUD8z5a
h+aFXOpuj8r8i7yKHR+T0m/8KHfjFbMfs0t2PdwM16+VMxysg2nrduNsAcOtre786yxOcwlsvzEo
8HWmTez9HDmtpw2NJws8pfHiQId5qhN0kjeOvjOu/Mt8r940rnkwr9Kz9lVxu7PiEhC3+w5aphdA
o9rC1147iXMVF+bakLpEPQzyKRA2kuSCh1d+rrg5XlqnNV2ZETPQJ8CB6Ids2rS/n89ilKASXcsO
TR06itoIh+Mhc1lPz0Lm75OUHWjboEssVL0yeUdK21Xzdqvy/eM5sFxu2BWYqAzMi/9SJB4MExyK
vWwcEMPtc097U9C0iOYTcYXi7SBdzU3ccK8eQec6DjZ9EfvxjL+pb8ET34Xu6RVZ6YEB9RebzhUw
OjCVtNj7JjQFG4McK7I3dvne3x9Th4G6Z6ddlU6NOUaPuvWF/q4dwbOR7aM9e2QbqeE1Zz//Covt
70d/qEIDXJJtdIYcO2FHXu1Pq7lmYRz0UkAiwXg0RmA+73taU61U80nL4ntbfVgApw7He9Z9/HUx
ms7gDOF29V8myrKISjWn8IREBOCMO4LSuQb3TEqPp+WsrRh6Ttg0z4NCxZKxrQfP31CPJsoUwRfe
dWAbRJcUuz0tZM3nzoUsHA8LTKVsJiEUt1Z4M8r7pHvCU9du23rjvlrzcXNRCyPMha8lI4Uo7l8w
jCRlbbpx8lcj0tmKLWzMJz0rlA4SJH1JQ+DBXeMxohWPNY589JJv4eqvPRlx44OYgCOOB4PHZ3tr
+rrCbKGFdE7+kOkYmgBsUBV8D4o3an4Jsw1zWF2+mbSlcr6VSCQd0UszHMrkm1JslIpWF4/jUcJN
VN/MZVUs1mMhRYdwwgDFj7jQ1au4QELPejXpS4TeOfl22vJWzXsWuy+8dNapQ8qn2D3qKGY/NSCf
Rl6qb6UrtsRMTmMWt1SAkExlATGJcaQWxuF0PEW2HvJrezOP/hanaCx1oYg0asCq8NwVZ6r1eHqt
1jzb/PcvLG2MtSLtCH6/Vh+K7kMC4c4a9l26VVtb8wYE+SXIwtXFl8124PSIVKbCBoArrsnANsih
wxUla7y4D6dVWtuXuaiFOStBhkmIEvtS6MifjzFwnJ5LvnXzbUmZPp/tvtKxRkQNpHD1DORkDvph
mLKFr7kuRDcMpiHcQKPiZyEjsLxYY02qoAMaPaaUOA2w7U6v16oJgP/1X0IWKZBKoAtSBBASNgnw
O0OXETSBxYCb3wLLW5VkAvgMrHiAGrIW6pAC5ZRIw1PGpNM043XUH3zVA7XvaYV+1GmWEZKOxIGO
BALGVZeNuX08hCREQQxYyNQpDfMpwiAx1ccKJG21jVEmZ0iNPWrjO1YrL6eFrx3YueyF9fGh0UHG
jTYDko3Amq5uRkvbSPOs+VMd3hQuDpULc/maEcEYZLCXqZ9OwOW0WefSWhA3ai20rOaGeWwqP3YJ
r54zKtvfCLeQjoDBTMEQHr+fbbIziW+OIW4LE53jXOSOLPiFz5uNDMyarehIYVGdAFTxFya+NlEs
ilsXl5LvkSRBQSp3G+EU1l+HvkGC6aegJb1SOeSge5nehrqK8SZbq/zmPksLqSKLhtnFjcO2bpsz
cYvnPGpA+ZDmiCRY2NuYD7WTSD3wHpd8YqLLGUjojRW4Zn/dFuNWnLQWVkxEn4aFTLeFrPfnrdMz
0Hn2IUdeDYl+at0VRbDT2/IiiIlLte8NgJBPH4Y1rz9PJCwEmlbbgwZx8vqgZ7XVJgDFsxFmB1KS
m6hDeb7cOH2ry2uC1QahOkVv9zLZnvjaWNIaCbMobs98IzymjNtR1e5aMgC5TdjdcBMFqasF30+r
uuaq54IXXhSNFiXSdxDcA2m5DQ+ZUtpNvxGprR0KE/ungf/YRN1icemohVXFjOG2Vsz96O/VaM/Z
N2PcWsRpW5b+Ex0jE4M0+Cx+QSSLW0lpCzILRxM3DEOg+aA6YZwcOq0+dnFzCI3hnhWvMcARR5E5
WqmdkSzY6Bpe1dXCxYdOaBVt3pMXnF+wCiEKGssbRzaJg87rKBd2WnkY+zm9cWuHAhSX/5KzzGn3
mVpzdE9NQNnRnR5GXqkVX0ZfdTsigAX1fQi3WjHX/DfHDahSlcAT/IKkPqZJp/UFyNxCPXJxL6WH
KscTLOr9G13PL3vZBQ7JFd8BdW6+saxrRxLDDhSZbdARoUD0eVkHTHVF1YCnrG58i+RNl76P0unr
XS9/Y125Du5B00SHNwA8PwsKtV4RMUFWhvHnoj5G0WsdvsXFa6u++Xent3CldIssBAVlNujOdERB
C6UimbUDPAxWFOWCttsNqFfKnRZca2Co1HacBIignsnWq3A1PT+Xu7js+zjWFbWrkRegu++9c6sc
6mrHv9wpT7zywtqrnja8zOruGSZQApEdwD+LCIqNCSptpEXUmYwONy6oauvaVzV6DP46RD6WdCZp
4c8SQ+Y8nCQhxLItYhfqVxk71N+IZVY61D7LWZiJ6E2955OcDPjJd9oBqEB2dqbfNqi2uOVN6TvG
w2lrWXMsM81+XCEzx+LL6M81DJGMaPzrKn/OY9W20i2rXN2sWaJucdWPtZl3NO+Rl9wzRztoD7vc
obrNr7Uv4n50on15U+BdZ4+vpxVcu4rmCULy+eQ1E5RVziWssv4mumMnLoW1Oy3i/8j7/UxCLk5c
pyZ6HiuQ0e0SYpMnzO+7/ZEfa9e/zx806WaO7qi24YqviXOO2RLnd16Ucy0XZy8BwpMOGtUGhOHk
Ru8Dpy4Ul6FZZ+Q3oGk+/lD4v976/xbv+c0/b7/6f/8Hf37LCyQMBdrJPv/xf6+L9+xvN8nXt/f6
f6a/+O8fXPzc/j2/+pr++kOf/g5++Z/C3a/N109/8LImbIbb9r0a7t7rNml+/H58zekn/38//Nv7
j9/yMBTv//jjLW+zZvptIsyzP/786Pj9H3+Qyfr/a/77//xwUuAff9y/Z+/YoF/+xvvXuvnHH4qm
/V2nwIIGXiSgk/GAxFGT7//8yPy7QTDDP1V1kGjEc+WPv2U5mvT+8YfG/o5KD6XA0geHMIpncC01
8uDTR+TvOiJTYlmMaMhuo/L7r+/2aYt+btnfkMu7yUMQ2/zjj8/nD+EtmsrxPgK3H0h4LLqcB839
LOwHjPGzUNFeWKUnj7qlwmS1vg11hza8/5b3pr+frdCf32IudbK7n8HTP6WiGqFrIOUCaYO+cNEm
F0NYZtZtRykDs3Qa3peDCDdm+1aFWDpet+gbwrjY4oiXBJ05ouG3saD0BdMU9UMsSoymnVbls6f8
pyoIM1UsC8Sg6vHZkbSA4ataym/TNsAh50TQ2yzog4scVGrgS9wYGv7stv6UhsQ3LIagb2VZUCWm
DOqwM2+N1Lcu1F6/J6WWgj0k3kLhXFs886egJcYTyyzSqtK8lUmluYHJma1WSuycXrs14zN1qlvc
pMjh0sUOMVF3aRCw29Tn1h1+qBOYzh3Hs2QslN1goUboUCYC97TUxfj8n4uIZhILB3KqVC3EJtEY
DkHCb4U0+GUb96brj/4FOk3r87Kh1PUDQ9+NuQXo6sryvcxMzGeD12xn6Kn4Fgpm+rbut70NJh56
HpGWn8kg0XwXqGIAKT/9bVfXaIL4QDENRKTLaGYY2li1FHYr4njY6XE8UocjVeOkKg8/iD5aNwEK
44fTQld2f3pPwMTAKW4ZyxUa2iCggSS3fdTg2VJJyx0zP/jr5xMRPnwAQ9cXNZfYNpVSdcHQAvEy
7WKHoFxvh1W7xb0FVMpffA269SACHthEcn3p4YpARFWFNo1+7EzDqwxDvlgRGIfOKp7y3A25FQOi
QgMTJl4zWht5WjZ2uU1LXWsPg6qWH+g68UH7kWadRK2JFtyWmRWZ+wrRS+pGVYCKSgmoHlfmvRI5
4Wixu1gO6BBG1cK/GaOsUewyaHp0Dlph8WiytHisaMqkDbrT6iNAdNzahuAqWgfQZ6XZAtASGgBv
C/2576ouw+xIEz00hYrNT6l2VDEw1nhCbbUYwCUh5ojRFTECFbvMNASibX8hFKnfFj33iZvlYfzV
0CJAV1ETuUUnxxt9z0tdfwTxSIbGHMXS7yr00fS7OiuQZam0Kr2NQHk37mP8DzBcyqoK7Foa8gvT
MI1tJ2WmInIpixQkB3XBU7x/Q/xI2fjNOw0yzLfEWqO8iZb0H1UU0SMHSHnkGtIwOodXSnCPdbSO
pM9S66iNqUUdHDFxzso8T4/5EDQPqh6TaCeyxj9mqikx0lKTLEd/EfAxPT9GSmqf5RpSXoLV8QcX
eoqWbEUjmIhEUS2/IHICJQ/hygYbfCMitEVdKe9V3w2xW8E3HCwGZpwzv6WS73oM1nzJ/CnjBNqr
MXcBU6Uzu+IBBuuNJrPu9dAob0Qqyqs8hQRkT8zkIYsYukFzrvBH3C1ij9+uBjYvmHzlimwvOE84
QHn0GEnOrjbOS9USXwPLTCP0AiJFuWdVH78A0yLDiHtsdMypad9eIAHVxR7pgLPuBGMhkcdQRVy4
qWnJ2A0sWbhRoKLEiqycouxAiVNqrgGoma+h1oFCTwfagWJroyy+pbWPlpR6MPIrjdEmcvS47wEj
ZQU6wurIzLC9YyzejK4PQxu8C2aMVp1qeFNl2Vp2WoPrVu9j8mwWLUvdMcDMPKbouI+cB5pSSrfK
Nf8qj1uSXJZSmmikxLtIujzm8r4J4+ai1HP9Y+rbGW5iQ5PnRMTyKo/0UgOGNBmoG4MvvrSTIRil
nbYaQK6y0YqbfZYY6AYBXYKm7CJjTGJgKUmKZuOmwhhclw5574xNq97hEsxwxNRKto7WSeK7nZV3
rT0I8FPZQg3MD8kztbXLDr0zCpqjY6cuDTXE/RJy7ialGkWer7f9W9hr9JHESf1FNmV4b0ozjZ0u
YgNziNLqX2U5JI/UTI3bWB/Db1af8s4NqVVXbmTl8THvYc0YMw6A29vj6O1D9Ewf2zRXege6Ft9C
IrFBIzfSb6rqi1d8g/o568yGOSwbzbOOAEfX5VpufbGA6GvYQ1ehKbawmrRy6dgOr37WjIGHYc4Y
nOXCimMwfKnqZRKr1RdAvEnNyfo0esdrH71WvpZ1DxqJ8jcWK/4rzzjmZ3NJxJei1uhTr9MClQwr
yq6jTHQq8GPwZHGMPAd7LqG4CZ0aO37DFYMotpKZ4auvBMElqUmA54viG8w25RiwnZ+PyCfIFNU4
N8/0InMVYRqPOe26BzWZbLAH5WkPknLhDDXe7bYWFiM06EukzsRI5ZPWM/+2BIJRvC/DugntUWvj
cJ+ipQKzSsj4XKqAYqxtU+HG4OZ1R4HN4meCO10ptGgXG6H2IavWCDDCWgW9C1JQYbm4wMLGDgiR
N00hkluZD2jHDQ1Fu2CI2Avb6Bpd9VqDlMh/KpaYAJizWGKZuuQ2ht1zu+dFknlVQ42bWgIZGGOs
YnzUBM3oWRfJ+NiNwAy/7OHJiy9pW+Vj4FAS+kDVyxQNHqjMM8syHZYbaXjBq0rUNoE7zoClLo20
He3WrKR+b6QV2AdytSZXTUXxwB8UHalYpeMWOVMsI6gvQyprdWcoaHw3ClJYjtlkme9NhwKgfhYv
YA/WWE53najgNYkcXC7HMAH9h0nOQdBlfmR5a1Ev6aNxP2JsXYBpu8xRZ6Rl4cjO75KDgbm7cwXQ
VT0AaQR7rYxkuKCFyjsbVH2oR7U6U753sVI/JZ1vGbu6H8bGyyM1/NKmaXyjZkn3rgSG9o4onI52
n4XY+aIKAgnmSxFErpLXSe8pJae3BQmCzNNzYJ1qTyA/Vh/KoYwStxhqER5KsK43HrALYxUFyxzB
rhJUmJALinRI3KZPDLEzk0j/bvSRNrigvYv7A8PsaeT0ZhSTiRZE7Q96UsSKBxQH8yqpe2EeGp5E
mjfoZd45qlUqodcVcaI7XUrL5ygCtLlLGit99lWUrOzOjNrm3LdgPa4C4NzYRuUIhkVZaVhOmRZs
KqAFPnPzviOgE83Y176Sceb5RJqFQ+MaKHeWkKABqljjJ44xlGm362kKUguwvmqoj7O4UDw1ogGa
gtoWmDy12rPe5kHiv+k9Be29TNTMDvwKR0ercA/tEHmgI3sgPqqeCGYq3TEtPAZBvG0Evm2mOqA4
jFCmmGrvRpY6Vpv/P+7ObDluZFuyv9I/gDIgML8iR84UJ4l6gZEihXkKIBABfH2v1Kk+LfHWlez0
07U2K1PJqkQlEghE7O3u2312COwQYsLxJ9PDRhcs+l1YpUpsaVMrj9ziOhs2pZVzygcyHYcrWyCn
2sP+RPMhHTsOqqCOlvJYpG1gXdoYlufnhpMg3nV+VZqzZuzczyGF2VmQj828naxAfrGpFFBd20sG
ZFWFUb6dMVHEtdxKZfzQYL7Z9jerMxAh0jTS/7Q2TvhVDHomvDMelv2SW8xhickL2NlCF4w48XU1
NMkwjHyzlfCynuyoxboRQe0sm2h0y4GHElA3uHpuuJ3p7Nn7TE1Os+EwUuVmUG0xJDLEGikZXW2y
JCwzwBnpps53o1yljiIdYUUMruiMkqeWuS0WtzR7Gvec0bfO9NZRO2VzH1iuio5y0SGpz0VEilwy
xp2YzyUDFvljuqSM43n+GjcHGTsZ3CdnSLuvmelgXI8Xw9v2+BKazSiLqPg2R0vXFVsynkSP22M8
2odhzgavS+IBMjAR69Sbaq+IAqhulrK67EzVns9ZZ81nZvWk2sQxg2wbnQm3ZTlk/fvIjUYH5+fS
xxu79btNYRnyqZHL1w6RootzqfoA0jKgUME4jZk+h1mfPmuS1RroxybiVm9Kh+M1adK1fqzW+GQY
YJjexgXI8fKDISl4Z6LcejBwNPKiCWamrfoyrubtWhflF0UDW/8/QE9XxTfZjd336bfA0wmgup/k
+/t09dJ//JP/A9EnUm1/6t1O6NYv6NOmG/kvb+//6+pFfi9+QaF+/OTfKJT4i7R2dL1wOGTThvEp
bPlvFCr6C8nJyR8oduE8afhAOP4PCmX/FcK/gG54SLhBsfipv1Eo7y/3X/wa8CYIToiv73+AQvk/
ZA0/I0JMdMHWe9DMMd6F4qPpeFm7Jq0HAuCbNJseTJrFU7FRaxeoh3EKbVxblj6w5HNgly0HTNFU
4m6ku1jkWV2SGk+KYO9aWfRmBqtK033e9373tqp09MYrWzXWI8km5KPF+dBbl0Vr5P0wybA/tmnc
3s5ijl5BI+pXmz73c5SH7M6AU3QoqqCTSwhU5kBPa5lhO+ys5ns8RWmccMl5m6B8DPutV0WmuKy8
RrNdt456mNXK5tMMjvK3q26MRyXbVZ9sN5dnfRa572tmz8sul0xcUbuHDi+x3ZfuQ+dYTvVFsLur
a0ZvnGPoe81XhioHgl8mDiTJ9JdevtM+iE+nvMaOclLlX+lYWo+Bxmy+pPcgPzyIJ643rSpcpZMq
D/z5Uq+lP2ydAJeHrRkLf/0E0174yTRCRFFJRMp5Eqoo+ksi7Bm2J3+A7Kqd04VNtA+EcRVaxUx/
VkXpVRdLlXv9zmZM/qkewgDrLCer3I3su/W07RCvcrY2lc7PMLPB69KNkDu+Ns5Yhl9ct3BGuMPc
orbF3CLY+p0ihXsI5iVOYAwWtXPd1l/3QYYD6MahMWWCxDm55ZGgFbXb2XWGt5Qp3WKvONovGz/F
T4hJsuwaCQuHmFu7dbyxHHd6sLRomg2DIgPRFBOWX9eWVy4PoWfSZpsaY3vfQmEyb+PmcxeR0O1k
2UUe5zLY+A0e1VslS06JUOC6eCgVVhLJ6rXlkoSTKrnnvsNfDHevbnjoutlBljSnoeEVSn+wFRKJ
1msdCFpHtc8yqkW7CdceVC0cBXjCSCT1E0UcJa/jpOmZzuLVopkNM3LoNBjjhlFVSHpZT151EPQG
DrrUkcnbgFr4Tdcxi66OaxmSJpurhfZWhUVSY28RXuDW2GZ7as34Ns30+tIbPaKLsdPYSXSXj1PS
FQW1y9p75mtkCXPnSDt8GXtjcSoFGV3hXAmEQFrZPpm4rlv5m5mh6JfSidELBSqPnyhE3AH3GkOy
gpfxdwz9PH4prab9xG6fkbvdjdV7ie/UsO0aXbxmpvDuFx1pnehZmmM9j8QUSwKjeH18zz2MyKbX
I3en/65L2fLNfDd+tPKyeeJPhre9DeCwC2c13Vd54V429DAMQzouIZWibCluxqHGCZeiKVNbzp/5
uXSDfKGpkD1p1rpWfYKshcnyQXR3rcvLvZGjx1iYXa1DkCyVnj5nS1CuG39k7H1fO1XN82Di7toy
soNFxWzjG1bW9k09ggpul8ETNIv1GlxrU2Z6L4fKts/GZmy9jbJO3KsM05dmNaW1k6WStAV05BfC
aep+Y5nxpDGWheZZQChAbWflch6E7fLM5Ov06ppwLOAylXe9etMskzZamauxq9wHSWrt5nF1yh4H
B7+to7Msk9NlZVn2ax23s5sYFYbD1ra75hMfenJalC1iPL9zwhthm+IzEJzPonOm4WLsw+C1owJH
pjHwc8lU5cvTCGZwPQ5pfz/EVT4k3RK2j/SM011ICuWF6QYQcEtU+CuGBYhW2OTqS9FoWvA2W9rh
nJiuYdw34+g/46kWlmfpYBHgnFkM+qmqOXXIGU194g7RkLI32MMVJG/fbVu7tq6peSrAnrhR941b
GL0VXSHvVdvLKMn9qbnge3dyW1j5Gm1OiWB1QpUFIBeVg2yuiDOvnpWM2qfBaqSzacZZ29tYB7be
zVk96N0JI7vsJ3asTVCxFzEO0mFt5XZ2M9IEiezVcus2Z0wqD8NtmFryWyWbcrkMVWjpJJZl/W6a
3DdJsKbpdWMP7KVgzfOmUErfullPqpuipJOJoIClJcrz/JtgdHlONCkHkoZmaRV2fcgrkjVTgdiK
uA/DndumlJ6EsU5AceVA7SVF9V30gXp26afrJPXHFdgmo4vB5ch3HzwXUBTYK1NhYvWzuBrJQZk3
ddQtgmgg13+cqtS9Y6WkxGqmufsWp52WO2G3+Zcsq92HxtjabFKvo8ErluqsCsdUJaIydpGU1ZC+
NnoQfSJGt3nWtb+EB8frgAaV37OsTBGoJ8ljIst4BfBMpiXMmb+wqujbNObtQcVV3e2iuHDSi8by
TpWoMzbZruwlWCC/96OTDwCtKVoMRhvbsdHnHVBlfiitQtwyVlQM29SjPQar9dOb1i2aDlQnzzEu
4ts2SWXZ+ji1lRtvY5fNPFGNnWni4doeuLXnHDS+VOuGlgqpno6ipdimkasv+mDqZBKtkfH53JXr
GZuWUp9O0w6TceoCvV3nOvgSjlKe1yr1v1PpFjkJiHVaHpnB5w+7XtoNu8iZ9LBvbE0LVBFBbw5R
W0/OYYISGa9U59GitXHvPjrlYL2P7Vo+6MCtgD4Af/JkEoaGiU3J4cUnhlpvnMlt3QunzgDavDjG
Q6FtR+uhaWZeA6g8wiLatq7dre5zWmRl2elXSxAllbSu8F/SaqVFaib+gi1OVeI162WosbDXp2YF
uvFT6g3O9zYsyzuHyZV32bdm2gIiVt/zTleSIbeQcYi+Xs1F7zDoEfau+hbZK/ODmtbhdjaYlHAu
OWuarGspQTaaaR63+Tiul9koqm+Rt4IEzO7o70i04W1Ly0bGezpj7NXcwCmvJ6hQzd2MWDhzGtVI
+i1X75QIJr0Txgs5mJy8fxlHbfKtdqf4m/ZVdTkNtfvEqReWF6z8FOuOZp2u8qyf+gPxPHFzETNU
rg4kmJhPmL2tb7EDLzj32AJui7YOblzRUyt1rRxbvLbGodyE/ui997GEqZRubm4crx/N1mffi1jU
p84oKNsGxMlZyGxQQWnfTyryu3OVO3186KxpIpPCznwMuWt5U0uJYUfBGnLZZTLnumx5O/tiJVVC
NeFIxRg4q0iKOXI4DXI9DCDA4fQs8EC6YORhfiz6UEfI29ryAHAK5NmyYihD57C/lRWlw5YNrw1Q
9vb6YlSCATP2yIH9MgN8paYIqbLamJNbx1G3cQqOy0MG4/i50QuvhoqVdVka8vY23rJ0LzLmS53L
1unPTGW7LyFI013WGriFefIK1g3ysPvBh8JN8k6MMuk8Kw94r+QC+mp6b09H7PsXPGv96Egv/h4v
LRP3MTPMNuDygoEDaro5IwAjnL/6pepRWU9WwSGQTuKcEWj9nC2LPGG8ffswsM/c+7SixTZqvWij
3dosu1r35bG27F0ITAn2S1bXmT2J+t3ts/JBVallH5nZtD4bRsM/p4OIL0jqpvmdaocBYc5yVSV2
FmjSXOtVn2cKUwW65Ky5cEwZUklmkfVe9gG1QT/UbbwlWtwHYcnrPN9nXiEPeVAt1sa0Y57tY+0w
Qel3obojgYgRpdYK1stIy8zgkZGO9jYvZwGkrVZ4nzpI02Y/Mie7d/NhgmscOzzDeqzjb6Ug9ylx
NCAxMwEF5X48FJBJ1ZwF+IgNEWfGjx7ybzHFLzKBfws0Pio5/j9tp09zQv+9mOMW+QXGaL/20acf
+buPDv4if5ZgrJMlsRedhBv/7qNd5y9U2C49oe+C3NoQuX+30Z74CxU6KgcymoR9CkP9dxvt2n/Z
LswkTa/vMagQ/UdtNB/+s6wCRQVXhycu2hD31OmjW/lZDqq7FkLaLsNNNlbhdQ7P/Wke8Zoi4ac4
h5ru6qT3MIgZ2qqgKQ7y+5/u1T/IOsTpA37q4glGdiKI4zg4Se4FaTkfLqDPaD9QZAAcOdajNcJ7
Tkp4fGprzmbZnNIoF2dOcAourv3GCnvwdkKv14hR8aRDy3ph/KB/wqXhOS36sU8G4+oH6uB5PVh9
7c97OoFdi+b98PtL/yCK5ul4EX22w6N1aKcd56Tz+EnxNgRLF/qiWzZBgP4T4rdwgv1Y9J5OlkWE
X5ZBqHofG8vhO6WrKM461zi0wIa6bPOHi/lA+p8uBl0MoqBTzOxJsfnhYpaFUgh+btNVCCJ28ayi
MaEjruy9cfKSeBTSwkPHK6NtWjVrt2/HeU6PMm4m+2D6psjPO7+bifWx/HTZsCmWNftjNsQHrxiL
8QLnEz38QVfxgWgPAISQpGCj5xC9B7L74Q5aFYOLgzBmY3zfapKsVU5wDLo6oBrvKlBL2lBRopfG
eWBb5Xbf/em2fZAtcAWuAOaywYnBS9D8/Hrb5rWsAmcqNfMseUouwby22aYxMUMEbk3EFSRMXObn
durN1m3jLbFXJ7PqIBcoy4P0rhK1HneTV1skiTo1FY1VDsX09Ien+w+XyRNGvSVOuqQwOP3/n5Ya
NW9Q2OmqNrxJFdG6Y6TubdlV+15RJ2xsMUzOhk2/E8dytUR+3a8mLw8m6/s0EfY6mN24SsfdBu0Q
TUkBai3+oM344PrF6wAIF/ihjzrthzvh6WH/dI0sc7HITnSbuINFuqkHl4MSJ4cupgHWwbr1+6Xb
N3PsFbuQUUJiOKN63nsWZhDHVvWQrxki0vO1S9XrSBWz98Cq9cXg16/lUNIhBKaSd50/4SHFHM1s
bRENWN5WglzZu0XGmbejmGrmG6n91D9IIYL00ahRP4apX/uEsIXjuA1UE2V/WMg/JCG/bGOMMaPo
Z/AX1RguQB8eULiCzywqBALMSMnc8LJmKmlgaylxbfIJky6l1d1o7ZU7vQj7cx7N+HRMMoN47oL2
BNeUIvzDZTEIyk3/+brCk66DqTAXISHSEe/DQxniCSzIw1/Wk10dnjmdHs70tBiihHU3tK+laDDk
DNOiVRd1M53hLNmVu1K7abJM0W3c2jR7zmz0WdjXZjPP1p7mSj4pW+mHxY2/xK3vntER6iKBkyRY
Fug/3NHkmMt4Al0BN02iULQ3heMxoVyIqT3JaKaDa8tyF3WR/dDN7RtIFtxwWD/WGVDIAllPqsWy
lDsr7WC9aIaYrtG7xQ7xyvam+z50wUrq5fs8EFis+varsSUiDdF0/QVJlGO6a3rPPgqZY/ESyuYC
kpQrgfXet2g9qg3LJX+rpLWuyTxwvSzVMNrBnWG0bxWDfxUv9bhf1iXbiFCp88WYu9WO/UPm2t5x
7U1/7wTZ/bj2iG9YEccTNXrlmXoYmPxuqz2yj/7QmyB6gQZxNmXm5ldpUziQy2nwlb38fHSlB/Ea
xMeF4Mej34r23JxI1TkLIerNxCAeY7DZ3GzrTPifhyAzmyq07kGJ4aXKqT2DssoODhG7+6bA/Rml
gQKS1fqu78RjnA7VjegZgHLI/IUXBi2XjTxYRXu5ABV+kY2xvsrZy3LWajm0CdMpq33u60D750hd
1LtRw/DWTM3GN+MucsfqAAFb31rRZLByS5v7Pp++FiI2GCu2764Rw7iLB5NFW1ONTO4udrB+shxZ
vtrS6deNWafZ36BOKb9jrBm+DZ7r38aeCj5Lk0bvvYTe3tiBhk6acuvaK4Pi0I9X1B3CwyExgP4+
5l0HPWm3F7Y/xme9I9p5E/IcdqdRhu1qY0u2xeEspC3Kik96mvRZtsr0zMWjsTvospPX81xGCVZP
0qNrng/BrLszd4yCrbX07UHMQf7kLukha1f3osxSvYtj7Z1nVW6h5Gpq76DmvD2bAIGO69LP7Pr+
3D32w/xtrjJYtNpv5Uvk+PJVaFewQLW37hH+t/Qg2PLQYiCC0FQ21WbtuvwlBu06qNxC0DYVcLJj
P322mMbacCwyzMb4L+dOJCy7w7GL+ZIoVjaKWySsyaDqnoay8lTJm1S1474yQSjP8tEUB5Bm4Mem
+JJZvnsfMcC4s+ZleGVjrY7aE8PXXHf17TBrzcRtKhNnKectN32ATi0Cwrss62EoM/wblzCodnmE
HaG9ilKeUDvxCOWvk1xC/AaB4ZWNKyc9awb6asJF1quMpGnQHRuxXl5c1QgQkjj34mPrB/aFO4ft
pgBHPwxavfb2qh4dBLhEoY7CnOsikPs5GkuyB736vE71baPnZ0KcoL/tSJ7FS5T7tNqBv1uFo587
YiE/xXOabtA7OZ8i7eV38DPWmZh1u12CpT1ItFDHUefywaDkGZFGVd6Rqur2pOt5Ku22PFbh7IN7
IHs4ywo3e6jD0LzOVlB+mZY6FRswpRILwb67XmZnPTJ1yy8mlwCH+GW8OV0F3goS0j5P1TIfF0vA
BBXzckylgUZliCCAZWjliQY1MDFlc2OsYHmNT4P1wwLV4fnv8TDoKoGcyi9cbBrvG0DhayXK+bsp
IFl3KzTLpeVl8SGFbz+O0Rocxery+NwKeBx2QrfY4qnmsRnXN1kU6gtcSnfXOCBDXu1G54UlDRjB
6SYY7uO3BrLqLGwwhKts2pVt2DrNzpQLgKafjqfTwyNa00FigM7cPTrCQvS2zgVJaOMwtU+iityb
ygfDAjM1l26HgwNxgNW5SPsXZ8K/up1Mee7DEBzGvgr3AWZj19IE9q6n5d8o0JOntO3Ty1pLcbZE
5fKE6/V0O9RjdYOuxySaP53tZibpq4ZUYTnTv8O51YdsdCCZvVp/Lpg3uwZfnf1DkHXS36f1GKz7
pSqGm8jQyhQSyQtisyx7t4ueVOneZt+vmuKaieX1QjMVvrOoofh3vDdr/R4THH7VRG27K0j+u1Xl
3GzyOYo2Y1DiwjIsT307tfBQmIJ3owm+oFyO9x4EIezZkI6JwqIfiBGjJCupFp+hqXn+lAHFXvlz
nt85WsizskOamADoBwyyxHNxFhrffhpozC4x3Akuu4FTL09z5sf5aHGoi0ah1CnCo4N69JsM5/cC
zcBZWojonNoZDA9GDGFPyo6GmkvLbdwW5XFcqKjl0He7apzk3shIPPTGsYD/lPdmjW58GeWI0um1
1HxTKLFfCkAOq1ePgJnOwZ/t4KHvfLGfTK/O1qoTX8MYCALMldsyrc6738cs/0W0t6mXyQNFqHk2
jNxe96mjrgviA5Ia+cZZ0Ot+TYYedU5b9+bCLdblhlGL4ThPg4eXlCMQmgTuRdHM2eNs+s/zGsfn
FrYNMDDh0l32qYc4L6+rMImK6qKo6bpW1slBMrZ27rXufGzMjP48rQFmCyHee+xO761Z13vvtLdE
cwPOP5jowcc8Bh4HdPagjXD2TeR197zZ9QVcyUT2IwjZJqICZ7jehX+xVm+3dL71NBF5el10Vfhs
3CbE5TJ1ED6mKUbDqfEcODA6scGZowc77eTTkNnuF0sbdvnQLfW7Q2N6i4Avwt6sUah3zNSBXUfr
i5i9+wZNEzRnejDhFN+nlZFf1Vxn96SUeN/12lXvWdznn4qCaMUAqcwxgguKknTMZVL10Sw2zlqY
syCYwA77/G3CUAjDVV9yhaT1FkXcbzuZV1fT6ZkJL7MWGCHOqqroi2OJ0z8Zzbwi7mIP913RjXQW
HtWFweLuUJoV7cdsIB3cucg+CSG7iRerKt4csIsLIcaWzr21/G+Qbut96gL77SadLk8oc6xPeU+B
v7XWRmPQHi/+l1WXmAAuTXU/u/7weeiK5WT7Eb3lwrejbeR67ACktCtEYTYZrV0/0mo3vXu+uEQw
WszRgq0yRpFteLHqbRzz1u+VWfJLtOLdnbIq29nG9vKmOh/FvWkWKfZ+MYTPItNFmNhOx6+Uf9Gj
56ShjdopLvH3LvhI15fltI+txpjzXJclZuPExe6dWoGIgg34vO0aNUXMpi0bT+9pbGFV0mHhf0hI
rvgTSRbL4rJCgz4/DhkyRAI7YGOOaVAvt6yOKiNofIEALAcsHrbaXmYfs9aADScTUXdU4xQ/Orlq
3oQ79ceZZu97NgQUq0o305VRa3bbrASJR7NSiJPKFWQczaRKcfc+aZ9U217loeraTe7Eb609Icsr
3ZmSJwuHZ07e/LJnvONIlmacbUq41vmgbC9dtvY4cW4IBm8OqVX0nGJun1+W8SmSAErS21QT9c2W
k6d7boYsNDsnbNPHQEaj2tsR7MGmJTxIg2E6IWvfCgaxz+K5fpu0Gz3Ww2hdGy35i1UHl8/f2Vkv
KcdWvaHExHysjMLsoTJe+gJnEBr4ZOKOZVqbDnZqiB51UWnoobEOn9vqxPwby52mAxrKGHKPshzG
s8jDl7ic5LapH6gIg6+ML6ERa8LJzjc2TPO1pXJSIRfLb6FwjMgRL2jZ3RmKbWoSvCTJQEbd1m71
ELE++kLkl2jYrOu58/MalaHFr+QTaX2OwjR6dFDH+4e1in3nwiKWAH27QjX7tXVVfsmr3Frntm2p
6UB5oNZDidxa7OiyG4UbCaEJFzpf0V4jkI6wrZKp/RSNVeQkyohIsI1arFfRhpFL7T5Ahjm2b8mT
GjvI0TGEYXHh2liJMts7IZw0PNFd1Ctf78MBtUrS6iaXm7SbYqpyuw4/eb1TXC9a17sgLnladW2j
0+pxwAZCHtorS5noOZfGMttURe6uDdrgrlvNeRbkwe1gp+K8F6X1InIH8hP9JjesrMvR2kDyEDmZ
o76fs8rc+6nkaICzOMkRvfhzr0oSC7pgQARhFnmhVOa+GDbv667GPCcGi4TmNxYW6rk3seXl0sMX
t0ETkCiJNvoATcaoK2Lw0jrpWhZ/z6W7WB56c0+m6Gi11rbP/Wbc/R6X+RGy80t7zag3TQXmAWj9
QXJP8OpPmMdQMYgxp6hSwqGPrc2a0/0UsOhsnXF/IPbCREm9MizBEVsGL3O5ujYkRw2NH8wiZgy4
xuzmpktXy9thvQI15DqrP+20L0j0WotJPSth6mBjVbq5sJesD1kdMwY/HcsfuycSesRmtof6XNe1
Zx3YWuKFTk1Bztn5GiOPmaYhPdULaDCKpsY97vc34cO4NrDZKffFA75j3fknL80PN6EtQpL8Bixg
ujL75tkxEooZwSdWfWGGHa/SGPv1zqcsVxT8HOhVUgWrM20mv3KuCEsvb5y68Fi1hWf+YKvyX0Ba
Li6KCXD2AM5i3/t4cfbAxG6PbovDZCgfsTSj8ZM2EkRWIFLaS51F5aH2oKjJ2C397hDWw0z0gjfQ
m/3+Rp3QzF8WS3Saj4pinOGQwEUnjuDnxZL1QsDfzA1N1tJvhxmhI04euyxwUeRWpf+Hxflh8A80
0waM4ivjEsDg5McsP6+NR10UhOmmi/cyodl8moKRCYwpiF9+/8X+8ZMgju3AYTaVtvTXL9ZknYWN
BG7bVhGjkl9i+3xosFKd4vlvj73/iGZ66Br++SjE/GVy+L9lov4HyjVPtgr/Pb2UvLRZ/fL2Pua/
jAvzM//il2LxV8BIboDnRYSnx49htX/JNKPoL5sAUZxGPDsE6vRZj3/TS4JZYTwuQaucCCcg+It/
00vC/gtl3SndhjmGGGboPxFp/rriQ7guaCU+mRWP3zNF+8eFIZYgt+LiuJadt0fuXx7gKBhpWFv6
Nrfy9j/dmn9gk35FO9mDTg5Yp4Co6ATlM9/w6+e1roNgvm2z45KSK+E5Y/rgzSRLLOtcXtHn2pd4
Hv3JVvvX1f+vD3VY+k6Eswvz0B9eazFGWs2dlx2nwbcucc3Otw70emLx2z98v1/Zuh8fhbiWqW/X
YwwyCD6gue0MO97jI3ZcVFNexqtnbXNGtJPUrqq9dHwP+CgcDz9+l0e2fvz97f3w8RFfkj0F4Tn+
4acZzA8gNyr/FdlOJI8UfCrRdePup261bgnrpXkYOoQb0UT8V1lEw2vrRn9k3D7cai5AkOrqeD9O
G379wFZWevZTFTjDMVWnh1wZ8ahGq/hazUWzzZeCYbBU5t5FL4Yt+ix1GJrWB8MwIig28zQ692Gg
0NM4Sn/RNA5/ogE+rPcf1wdfy5gwcmRMAD5cXwE3gdubPTB+kmN6z/jndvQNrVk9m92Utdbt7x/I
B4eWU7wuRrU2QCJDOnDLJzuAn48U9IHRNE9qPGLpYzO2gDgGhebiBtGOltO7I7azvCtlta3sHEQ8
EuAUlQqXS9NV1bT7/dX88M37vwccMVgeJ82PDYc5fYCgD1fTqLCTlkqr4yxGxnd6maH5x9lsPEeL
St3uyry8RDnTfSnIkg6YODmMEEO7sV48GhTmee9cLIK+ep1gWM81MpMbNFreU8aI1JlcctMnFEDY
AgKNR12iUR9eduwvlw1M0FmTR7pGD1iLfTp36VXoNPYfhuk/kFz/+ooY9Z9Y+dN7+PEN7KeJPrEt
miNCZWrxtR1GdztNvXmsZVAxJ9ubpy4eSjtZlBNf28wP7dGUZpdM/I+HKvWns65Jx9fZ8a3bFXXY
fe0r+6uJl+C4zGV9X1ZO/xx1fnoWjqp8g1PEvHqdxIuijIQTaCcs1AYxu0/eONqUNe06XiEVm3dD
Ftf3v3+ipxf64wM9ZacQYuIyEoLU4NflNeu0imhrjqtaqTWVxwzk4lub33/Kx7eGZcOIAcPj4CwM
2H+0pIoY61GG6zqGlcy+oMU8SXiwxJKr/47o/E/uaR83kR8fRzV42sgQFogP5WpoEPytsGFHt+my
q6orzrkws4ldM/+Jfvuvt4+D4XTCsmROIwq/3r7GiDZzx7E+6jnLrtDUmscyAM9lLmY8V24Bsuvk
xd3v7+bHTfr09RwsOhh7QzVnf/R7wDkhtuupbY4Ts4CvUNtRxJzWwJtIdeu4aI8C92mJDUZjE9rO
RPrWnx7oP91hUl+oS8hmoSY8PfCfuiJLB2E521WP/1ZobQvf7lg3zEwtG4ELxR+sjv5h9ZwgILpb
3E0EyeO/ftjsQjFPkC7H3grre6/Q7LTooQ+0kiX44DR9+/39/eAO8GMLcCmziGiB6eYGf3gpOt9G
1x833dEehhW9Gx4B0y4PCakDOO3Aa1arWm+dMGu3uVViA5Bi+XS5CNm2yZwXUXkGhBpftWkxvqpA
qtdG9DPzczp192Ce1mXqTf3z7y/6H58ICiSPcR3etI8nt2iCKgDR6I9LgbdlZVGZpGHdXkCZDw+/
/6gPNdjpEKDYw4omEg7f46NUoY0QbA98Jcoh+b+ZO68cy5Fsy46ID9Ti95K8+roW4f5DuEeEU5Nm
FEYxqzeGnlivm4nuroyKl4n6a6AQKJXhTmV27Jy9104uhtkbl7Gfp6NmSv9oozo8ZXSd9n//Q39z
fRaPw4SJdrUW/ap+WSdblmajNfvZauyth/j5AifeZdCUaP8RdvnPx2+DeUS6guYZSddf37c2Q8zP
zK/dJ8OUNduaQcC5tlY/Vrbs73EJLgc6dDA1HTqN58mv03944X93rfx02okk3f/7MXLUV8gGGHj3
NS4FdLlcobGI4HbM2+AfTs/Xa/ll/Uc8ezUt0efw/q20pUB3r4tlvbfZs45zY/VHBirszYh3rZfU
7OEz+O3aHzX5j4/0d+sY9j/UQfxw3txfik3pl9XKIFrsGXmpHUrm/CGTGG/x51bJhfYma1c+0RvB
/wB0ioYY1dbfv1W/e5XBf1w1LQjx/u1Rr72fKOU7Ym9nurtPTddFO4HUpM37+xpuhLOpzOqfarrf
PF5WTMekwoBG92+HaeJGLV32LJ5pYQc3iaao6DAR1VlEGkKx/fsrvN7EXx6wwcEdlchVssMp7a8v
s+CE5DMybPeSWu0mr7tnSKr/dEW/+SEYAnlXqVd9ekS/VMV1YHXOWmesCCmZKxtDaEGx0RAcbv7+
Yn5z58xr2pjJG8tV/dqGqPpVaeRFi/3sSvulzPset5jQUa2U6Pf/4d34zadhspdypsIiyZHkl4vq
ELareR66/bUrtquzgFy3QKeiXV2/PmWa1O4SXNN5OGnuP7Rbfnc/kUUA2eFiETJfv5x/3V4LluBh
brp9VboYF5T9qRXsen9/M3/z7lsu7k7awwFwl1/38EDTpTfrXr2XmsNruFI0rOncH9Nhyrd9Kem9
5kH6T8XLbzZzvvXAdrmyq7P0l7u62nCwmLPXe21o7JcGafSdv87yybfagpkUjoi/v8o/EJa/fADo
Xn0LDSBiWnauv97LFHp3jfmq3RcWUTb7eVHEkhYYgr74GLxnFoZAQ90eTM947xL0UBPslixv8TOk
TiG/hG1Uj1OBpSXqGgwtmhgsP1qm7NOxGZXAlxgmK6QswJjhy8CKkWqrfSvN/onCRbz+/eX85guw
dYohTBcGCVe/7k0Q4/rBbnQa5ULTro4L14o8mWivQ2Gof8he+83Pui6MbAwmz+rfsvCIchH+AvVk
P7laGg3GtG7XTut3wbUX8R9fFjQrdiDDv3baf+2wMIAcmsVcqv0fHY9e98gMTXwtwjRT/EMhce18
/bIi/pFwDOPc4dBDFfPXF6LOwSDpc8LHNaecqAfXmugXuGJndJX+3gzm6kR257Tr7VAtbD7j4rs/
UDpUj702NSUDKdu8W3y1ngem4s/2Ohsq5pHkYdZq7eff3xjzeqL+6+trX5vbroflmkXPvT6kf1kK
pL30zpLREKmnJj2JyRIflVdpZ/wmWc8EPU8/Rx29y+BIbEyIc7Sw7cz1PvUyecs8N2UYqA/3DG9J
4vQ4i7TVqKLMHfqji50Ew0tDDmk+jRGatRqBRP5PvMlfGvTXeuqq0UEJDJOcbejXrjiiMDR5vt/s
GTJB6x7bQISF3Seg0nQO9iw/N1qT0cEY6CjrqfG5QGM7/P19pE391ztJ04J6jngDyO/op3n0vyyq
PvxwkadGu/cGzLZh0ck0u50au0NXS9J7XmjjrcfqxAh3eoEQ4jkbp8v1yJkzoGpl+4K9s8B3owfD
4zhrOR9DMURp2c57f+kKJIyZe7KH6lY1HYNvhBV96uy0yfmcyBdKMnWieYMLTT3ILP1oluzZ9a6v
lzUf0jrY5VhVUR6gdnCTBqVkeQKWEq6lFzLijZjl75XMYjBat8LozqlbILNZnvW5DlXwbs56pFX9
vimL+2VSpwnYy6FdK8hM01snJOij9XahiVGgDybnp7jO/vWRVspyWDv54iO6EJMbCsc/92YepkF3
GHI9tAozZri0LdLqoPr655gAIkFfaPfFoXGy2PHUm4WAws+phmleZOSewcwLB7ysmo8psCq1/TpJ
FPz1Hr8qEgjEqH2gmgghIhgh23kfjZZ+wBo82XoC9QlLJEIajkvrNToZK/JNPhjpvlm18+JkD3aH
lqGpmreG1Mx5vPJ9kk/Lk/fLAi3MCb6h/4iEqW8951wOyY+8ZmhXpk9yUYfMNm+Et24NeZum5kn5
3RvTyE3vYm9KqmkDl2WnFUEMezI0ND9O0iQe1+XUaXOJt09upsHBryp2uXyYxKnXnW/K/WGvILdM
z7n1m3zbLT/sFuyFT2s6dIV5dIX+0x+/VtM6jv0C19KMMGDuKlgbq+8cPIZCbtOf8gDGyGL5L8Iw
6k1AixeX+IWZOhzCtjwa0nioxmHvVbmMVZs+mdLd8hbDvEFshj1zo8sEcae1hmmpuK+Luq1G9znl
da684nnsrum8InKT8lCv67Z3je9DWgEMUn5kzMmNh/Nq7d1neIc/TEbAm8KTWARSe+cBTrLcIoZ/
/abp5ibAGL/pFv3dqdsbi1jWKEm0nS1u+u40pTRpSeEORINKXsMeOhJW6JzX3tqtwLjGxj2lg0uS
Z7BpWpyk+PqOssMhbFH4quCZWT3GP/vRnzVnQ07YBYd4G5UltNragu6So76xuje7hFxlmBclslMj
+mioMHK6Zn3KvfzitDa5gvUUzwaECJbJ52KVj+iL76GlfAcks0OkAMAk+dnxcYnOiI2Bb/t7jnHD
dspIqAKl4LcmKFHiepu8mHdLfk1gavZk/XxiK0s3uS3xWGVfvd8fEoAIltb+yJR7NhPkBx03Yc4j
XXVIMZUdVpl/GpfxnI1qn7rJoS3RIjM76E6qyLaVNVyY8D0HjUfenfOEn8VCpuNwsawggeTvMHdQ
L/kZ6gGxtr9BSbQZoCi0yGbMCS6a7R+Qoe/1MXtYuYFClqeramr082CDzxlZhlLizYKfV+N4zKw6
7GfajlTNYpRbgqkvVea8mQ3kgaqIG4Q4SyMecrsEfeViJ0FzvKlTK+5dMWA8RWaXIC0RzClgFzLq
HVz3sfLyGnlje1N34lPpU4WWQcac6LfoGT+8Rp1hzzzIvr2nm+l6Ax41ZU97kmAEv563aywMGc1w
bpYVPQycj1Qb01uAWzZ6JftHrRlPwTrewPnbdiLdr84e3bLijcL+vfZAkob5KoK610skmsi+hPrW
B2DFx/l+GYatqL1vBcsqUCqmpe33FvLHvk3XJDI8xCPgLJxXZ/WMw2Laidj57Ukg0LitZqfZBnLw
wrLumX9b8CRiver7p1R1MmPBSc3bgmAR+BO9J9fwqm6ekLsO7SeSkYIwPeiB0QChj0/fTjeQIIAL
BqX3bODW33gjl7faLaJESaaLafTxLI0EJoDWVo85EpAfvkgsqpQCcBYS6Ie1bL5QMplRv3hrnM1A
m5YyGEPhIuEVybh+6HOnHZxCBwtVtlCtsGzG7aLEk7N2GLr5QiwR6Ht6y4QuIX2wn/lEKxdFSeYe
zKBXF+lr67irjNU/JCyzt2kmq72JcLoCcpkgF4br+G0hiwJekJ67e9zt2pdj9gLr9sBiqJf5Mpyd
vAqecmnhwq76itLFbtrY9DsftscgnO0gemeNtbWwCWAROVNsTw2XtuKgRSM6UR8BhER9q5SThbOY
3vt2dj6XlR++GZx6eetmOz/0hdRG2I7I1sfEypBQd8iFm6kvHmigVAP9efVGGV1/N2ZSJRi3WOcK
sMJLkF5RgM44XHC9Jmg5zRICnz9lH7WdPPYeH3xdIYpqbKzeW9NGvYJQ0phv+6n2SByoEIaty0qu
OJi/gGDvvGq3kLGuydE5LoXVBMvZ6u2dJpv+nHOYe80xgkZ6l+RHf0jaA5ZznAq17V8W9BQ2C+Lg
v7m21h3W/rr2aC776aS+ecItN26tZcfCcn4UHaqxZJitfe0SgsBB4ZH4T+y3Q71vOBQ8DqrsnpzC
s/b9Sj9yNNvZ2rRIZm9qxF7onGDNxL3hsp110vyke9XfZxY8y0XZ5ZGpjnlAdVY8w5vR4pWm5hkS
QOzWBaHBqohA3wxH7EsdQb7aVEXA4FbILOsUt6CvYPcnMHFwqElukhvk2bYbiUVPDPyxpV/46QaN
CALrdEDEFg/6LCS7HRKZ0F/0IQl9/GIh5xkcD5r/Ocu8pOtlI9TCag86JcFZ0GRGKFa/jsq1Ss/j
KvXI8zJ1yTLLGhDUVAr4Z2Ac1tVYvM0idf9k2aYWNrk9YnRx/Hc1FdTtjT9GmP7JrecdNw41RaAG
9c8ig2DJLsOarK/dvIjdPOfGzxymz1eSOumzprvt5yrvE7h5HPkoopGhjek2EXZxS6aiOHtNnuks
GDjlQ5pfbei4kv/sTXnkTDWLSz6JG9C3+qfo8nnfZClieGrkhx6KDuWQZsaqmprDIub1aCvXgyLh
cCKahEHtOCjzJ8JvHRDbmETIGYcttpLXXrcYmGqNZC7dzcMa0InWl1Pp2YSGISridrWtgCMhpAfi
VRtf7ZKOX9q4joqdxWnqLZ0UtZ8Hc/mOBK/pw3XmYFtOKI9iT5Chu6kLdh6ZLtbtgkesxg5kz/ew
klbIP6aBu2U2o9kblbjLrUajtJWz9mkUS76rdDOLi1zVLyJjN5z1sgllx7sWkVBNsizKdlA50wTS
UTVAPjPUzHFCkU1KoKGOTpD0T5qTOYBzHOKVeIlNcec0VqahCVPGiGI8sbepPpTs5v0KBsGZpMoR
woHEnsmbw7yyUkWnwnpCwUypxHMuDzw8U25bnGm7tKzrHy59q0dlW9Zn33zNU8m0GUXsT8ZUVuzl
3qmczgMLZBQUtnPfY/XcgEFHub1q6BTBQDxKow5OA1b/DfGe8IAcuInXvGaZfLiqD24HUTTHqVXy
OAhbw5bl6OM3Fw7UxahhfSJsPTkdlpN6LtBNG1a5tTo26iUAx2DITuJjkePW08wxXleba3XMMZqx
MW6N2rUP2AuuOwjHyfcJQUkZSiY1jwhcg/JbpRUUy5457A0bGBEvPqYSOSw/HeTfF22u7AN0YvGG
Goz5eTYW96Zwut1V+v1Ymc4U156W/Vgg4r2ICeeolM1uMM3qfvTsl74DeaVrEwiM6VofZibcW3z/
COfg2RVcaUKn9c2ubPsyIoI71tbokoFTTph9zQUW1GLpE2J9yyCJa7WGk7C7/Al0NnrXrtdKNL72
dCsXt4OhMOCEg9CoO5GZzmAL56xK71e7yEOrG924hiHJyxmYBb+Skz+Zk6dvk9San7pW83cJxrzY
d9ATeKYA+aSMYANShKFnkw/+4+q17hIx30o0DPjCf8q8ub5H/i9kKEwty3cToIx90HvWz0zvgChV
Fr79ZpH5vWs4WVTVmUTznBG7kyyBODgOJQp3vyJ0RNsvTJ4/kRkGh7lWxZWu6eBOSiZ0rJnqqrNa
1v5HlkAsCVfhpGt0xW8yDp/o1EUEvJvxTB0U1mnVfFXaaNwgBnWeFSY9czMYKj2rKodPkwuT8J8r
7zbqR1e4cdu4471CobZf/bY9mHUKaqbNzdMCY30D0QhH6WJdX+1xPXU1l6n1OBo3s3DJgXSNbgPO
56OnJRT61wDfRbuCiXxLL6PJRYm4SKd+wBtvxoAEBdIcIVdYIOpnZgVNvFKtnPomlXtYFc2HmlNe
eC+NxBVLOAwBBERfqnNKzcmZ06puKbnSmJEguEbCwSNhW5+FmrpXvYOkU6yj8S3vfW0PyurFgL0W
+qUEtF9WOkxX7GGH/GrwXVo4Ig1Y7r27tlmcqmmIksbR9uDbgsgwGuucUCKY09SCFKGLSOFJ2pVy
2Pc1hvghgQTY0oak3hVpl10Q62LaU45qttJT2GHKzHrAkAM4TCy0Libkns7oBQ+dSPrHDmnGEJYm
tJu2xsmA4Ns/8O63r5nVadEwdcnLXMj+XgPJ24V56+Gdvd4iomsXeiXFGHnYGPYgYNPYKr+x+7GK
N2ZqPNlGudIBWji4MgukiWCkTX5Je/dgcJOPer9++JmJWagf/K3Zl/reaMCZJpOssD52evdAgfPl
anX7jh2ac0jWvY7J3L15XfBJW4HEaY810GD9neDncqQx3hPdae8s1oW4AaDy4JXDC67cZFvgFLrP
RiiOgCnwuKWyhpZ9DfEzRpA4Y4cgZTTpsXbAii+62wex7Q4yTmTdnfwgdbZZWwVbLHjQl4ruYHPI
u9CP2i1ssOUGPwZ+Dbmmr52vpYelpgVg1U9woTk39IM4cq5csCwkzTmwSN/kGxgimdifI5RparvZ
jQOTPyg2Y9Lp8re8cd0jJ1w7Mjo32Rc+WG+5Zn6sIWTGMjPRVnDrgMUAP6RZw9nC13VZAHNtmm54
CXR1dY47I5GiulhwFSR+aBh5UW4MNw/oOyQJ6GfNfS6Wem02QpMFinhDXFPujSDsYbGQs6u5l6Ia
MhwcrdqpWtN2a24JNoDauxT+jGescMR3AS525zXz49gmztYoVn2bgTl8HYmFxcliz7HZTk8ymE3m
/cKByZSXly5Np7gvp/KSakEQ6fk+t5vlWOlCP+Bl128Ai6odFstxb8gUTwU+lEhqoj+uHPK+A0jX
t4Nb9GEq8ZXCxpmfbWzxIfdfhJ6wsyN6nzGG6fCec1iNZmiDcYULeTMZSUd3uN0DwCKmx8nZFY2K
FgTUluYmQKYbl50zxuYk7Vu/tXArZ9V3o8dNPyTS3rOiq2PSkQRukHYZ26OTfk6LUwAebTIkMVb5
Qq9m/Og0t72/Gua/mcCpbelgDah964T7pI8QDXYbYATqqCmjCfZ5Q1u5tWcRL+Sa8uyqlWToTDVf
hDznkbUIlObrLhuZOOaYI/ATgwrMJMQ6Nl1do+OlZaM8dgvVdAYGGcZCq0c8MijsQusowQf4+pO/
s7intIgMLDq6olAi3grXihM7eCmLEkU/LmsowQB/tvVUwlzvA/Ewl1W6F2DtoqkuSWlDKBUGHmuP
yxkmKqq6vbiw2eNS9zkzBxjgtsYg5VZDa7bVuhQbN7ZZOm1TUarLUsn8znOVe6Jd320X11p5T91j
5y3AEQNram+N3DFuGyrAPaQNdfDLcQzJ3ky2vUzTh4oz04YfMEWD7wMDyhsA/v7sw9DpGczqWKGt
Xur4n1esEfmnjv33ppK2uq/X4kY1FPhKW3/YEl8DbLWLnzcwaSfT/GozwtlG2Sz3q+dUW5Nu6Tcr
X7RT1bagjZZ5dICOueNzoszmLJnCR5nT3AxKvTMeFgDW9NemLNWtNrZVNGamtsFdM4Q9+K59ZRBJ
ZZtDeS9Uy77NPHSjD8aHXQmA9l1ij0dDmTkHcwk138wzvvYZsys+vpfJMIu4KshYc6b1LHtGVyEg
Ni/0cubgthqWnbNm9Q9FbbUdELgdDFMUd7iM2wgXlHvwdIqVDe0CMttkLe13W5X6BhOxFieGWYM8
6ZOT37v+tkzcJUwXgsHs4cpNm9PlFvXgp5+KJRrXHC9tl3mfJQ6+kHOTscdLaz+NDkfepnZFZNA7
p91SF9YmdyuP7aNY372Rp2WAqNuAG0qf2yA4G+VIU9qb8EL383BT+WvzXF9tjF7eQiOAmnmckEXR
0Fl0OvKm++SqZEegZ38I7MzdtYHqPmDiDLHezXg05BxqDS+3Mwbi3k1r57teyRfTnpqzaqBY58tM
oiGo02NQJ+628HoPsBlQ++3s9uO5S9r+cSmHCZIr58dwqmZal2LG1WcliPDTNPtaCd3Dx6zhP61c
PVwXVcPkYMRGL0zM28HKzK1ez2Cs6mLfwq+Phc9Iw9SsYJOOPV22Yiz3pmOv8Jk9+6wlnhFPa3LR
cmt4BKFNp22leVOT/RL1htf+sBIyWC2p9VQHfHlB5jv1xmNWfoezZEbcyer46sEU3Dm2OI7ADW+G
FKiGquZ3iNo/s7zwtl7HQGFyumWL40DfBdNUH2dwDzaMVBfUOUpb7Clpq56LYMleK7/ofjjyq+g8
zppOC74gYVpA660OPXOt39JW5pFpueOxU/jRSzmru9Vc2EIml6A3Mwn6fVIYPu3OIXV3em3Y4Xw9
yxNp0tLKA1iSTixeSbpW+3xoikd2VxCKokmiIsXlmIhyBqbo2e22age+pFJbgUcgSKBgbEvxnsCq
pbc2JHSiyiwexjzjthrLEYLwZwd07kj0S7IroSC8MKT0bpdmDuCqFPoZFmd6xm1ehGjX2mALibzU
OaF32bQF0l0ZG8poHEyNI9oZdE1XqphsD/QWjr2A7TfSTk/5haSYot5c6LdVqDH6qJ3WTccR5ImW
cbMlp5e+eVneZaT6xG1KCZ6tDHRgYDDVKVe5BeVaHpCPgimXvnhZ6xavLMUs1kEOeLBozSpdtu4A
EX4D7ttYaFZnRgzh9oGeFcNhoLKDINwh9bxSUEbPbmThZwlTRjKYjavpJsGLuQMNOd6AKNYxv+MY
rWoPi1bShgBlL96Yf6hmHTe2nQ97Zk/51gi0WK4urIZEpz0hg/E0WUGyryb7rpvwsLZdR/mZmeJZ
J/8ulPpsbtZkzLWYZOT5lTl5HtbYhuJWd+XXhObho2V7JJVFLfTcIRm3tEB3QCusC7lm5rfG9UqW
BSptLGS1WfwUaWrsAHO+B0LU8RSQ8zHiITgYelkdPM04pa3zCnumOXh1L6Jcjs+tQV+8snHbBkA6
I0faa1wH/vCm3NH1d0syDTEAKdZfgKaEQwNieaRtWkaVNcqdJarxMqNPPookX7YZ6RHv9PoxCE1d
RmcZ1hpTjqSPvaBnyubn+Y2mpL/jpKUil4rvOPKW4nNz2n0rruZ+bKxhN7j2sa5XnRp2sJ5pKdBi
9lvzBDK4x3c9e3dBkDK7n/Bqd61PHT7S0t66QIa3HKcwJxKAd78muXs3L0D714yODkyb8VqLOad+
VpiVvNIaP0qmee1mCDDFYimtzUfAxrkGuSR1f+QIfGCn9Hl315gzG0bHkGmgbiA+Ju0vbNYM73xo
u7DbCNRoDM3bj2ZZHxqN5E8cZfR3pNMn31Yvaw+Fdw12b1PjxaDHtC3XUgGT1rORpVXh7EV5Pr13
CWLzAmf7FhfuHOfeULf4ECYbPKFXvOq+1T1iuZM3KTFVbIS4/tNwZiWDD7dqHYmUacmsJAWY/ZG2
C393hwE1jRY/nS8ugojIYu72nbB0jY8nq3YlCfS0Ztt1ul01rbvHyW6eKoz8TwVYZ6qJZuEsyCQh
lpmrTqU76UVIwPtI4MQKEWqzlobxY8qr7gz8lniT2m2DMHNnoJBLRkdeX0XunuuhoQjwZVuce39A
+FXKkSQAb87NVztX8gsOH6hcOGHNySx8Nmboe/41fMRM7popxxwoOXGf9RGh+KXzGg139OS4e4m1
/seSY6ZYWRe/0qVN/RN1GPQCCzTpBqhRloRjYCid9IGuOQm3cegU9Zp80tLMfgmA5nzXGyHoFiYp
3rJ2QC4zsVS9j70Ovr5W/Loj/NFzOiL9LW0P3GRQyi/btvV3HjKmYzMPungygRmPWSFEhFiFgBIy
6qtx01sailB05v6250hH/74098BXzUdRdf3NkulgSyF8kAeRmq19ITkB2cKkg0vb6DZN8igjt4Ms
hHR+xmqOdl62NZYN+4/fy0qgsfSi0IstBaZ865fZCTZ5qfhTDKx4UzNzJYYX3FooDS/OmHW0R4Is
2S+zNz+3iVnpu6legiPYzlVCqR1LeUkbT7c2yD7z/rFgcrxPEz1Nd0QYya9cqax/VIUA+mvXhb2t
C+b7QJCs6pFZZVoeKj/J8nBgAGtFOtMwCN11Y22WBKpqnZp89clYWF3U90xb2RAy9PP1YlibACDN
yZv66lH6xbATYz078eCN3JCeVBBOYihPU8p/Ydhb3tLC2KKdoLKoQUg8loyuxg10Tn44WezVIy2N
9BtteE7QgQaRcjQm/b3tvf5I/7zY4u6sXnRIvAAZHXtmHtoOu6RZhu/9NA43xjJDYgZMmZ8ClD83
NGT560sI9KzaiFf8IeA95USfXOaWFzPEqoUmOxjFG0yA5BIURXrxsGlsE6mKvZ+4KHoab0k/DS0t
zs5S9ICCsIeouHNpPMEv4oAUlzQtVSiQIbTMGJf20auZ64d5Xy51NOQjb2OaOEhWep9/S2JFfsb3
bL3QEcjzsMsFSJyWrJOPNnDkEyyF4XuhEtOjRWdpH5qJQt9pLflEV1PjcLe0LnlopQVsh6yz5063
ulcZ0LAojcaHeJC6N56Vziuj/uDSdi71AUgPl00etiUoc9YrFDTU44l5FdBVIh23RVYgHO4dM9Qx
/bK8spDe8B1AIZppzpZhMVbI2S3QR31kioThwUgWXrobvUn/pi82aSnw0JyP0i+DPW0sXq9OFfaL
T5u+wXdv8TQk6VAbF7oKT7QsxEnl2DWsBXDUA4o7Nl86wvUtFAINp6afXQJY6XcQrZJqayQ0Vzfa
zJe/8tDpgtbLDAraWLIjgmHnxZLwrRLmoW+VObg/XCsrzplITXqRsJh9zh6o4AeI5KTIcTxntr7k
xcKgAVDbpmqvusVCrPYYAS0LnqAT8957Aa+hJiRPohkZH217eO1FpArHgt9h+shxVWDUexpV07Pm
g/sgoYGvlqnBY5oj5qgm3l72hgQKgFs9Lo4nn8rAz/pj7gBi4sQz1VGrBj4QXMcsTam1apgWtJby
bEBevaOYTottaycw3laaid+qZTUptlph9gdAf9kD+5F0I78rk+LgLmOx73DuI0fhI6nDiTnHewZC
/a1khHWDGGXY4Xkvt62oWHrLJf3GiIrb6Rnm0txOvb9QeWTpGuuMjYrtH0KmEUHyl9BTrPJtoljz
XWHxHsvi+pEPgtPOjX+1/TRLX26v4kaHk3bTmLFRTiz6/BD+0mCZXisroDc8BWb3OBB3wzwqgfFQ
XJfnhl1gG6zzfNZJ8QuDphUPTQ7TGA482Csqe7ah0uV/pu2s70DhLhf3iiS6ytPtu95LWue9rLoq
5xyZuXRSaa5f21Q8pLmuhl0Lp4Ktta7hHC5m4Va32TCrnRxke9A10R6CVtOPJHbxLNjphAs/AbJg
53W9tXVm/oyy9QoamvQ8uQUlxUKZr9AGYidpWUl0qVkvnCv1XVWg7nFSLXvoeL9v5Vwmlwm7Yky6
ndprqcHEbKawDut25SYtZl4PJ0+1/QICqKHd2mh+oh1JTyCasG154UzlWHaowETtTJPBa9SUkopb
p1W6w5e/IsMZVx+yRMlyAp0AqS+uLOwuwyifZmHwLTadG9wqoVTEfYCAIXHOlxaQowjeApAkp3eO
LUMFxvY+MlPTEM6Tzdu9K3utTinOWuejYlehVDZWuRfpdIEG3asz81D2rYGAg4jsBBVRQRT7YC6s
/VjMDjIlh1dFMaYNhc/4A3UXm4aeLdOzrQ8uxWPHTuX4Fnp3a6keqba0YkPtw8s7FAGDykz4ZJ5P
XsWuSYlonjjLj7eLVMQiiQxlBMRqbF3FbNzRqLodDZuqpdFhWyObCDU82PtOzNoRtnt/pD/B1TiZ
lRCtgHV0DzqOOrD2FAu9Yg+4HzkhKfrUc6+fioBnd7NCmFlCjWwoO55nI9cuyA8A5GmBYNxeyNX5
0wHwH/mt/0cz9V8s1/9TPPNf/k/4tvnXr9bt/x9N2Vdh6P/syo578fG//hvd9p9x0H9mPvNP/OnJ
JukGTSzYAbiiIFMIYv2/yF/D/y/jqrZHL8sYB6k67rP/w/y1/svzLBufXQAgIAAR8P9M2R6JOzZW
MqSShm4hT/xPXNnXOKB/UY1egQ0e+nHdxxqMoJZS7K+q0ckfO0QbOWPQStUcuJG8rnsQ2PDFGfu5
OyZvvQ5GbWGuw9s4M0R0FQNS1uik48xPqA0ah5r/xkwcSlcbg2MfU4T6XZw7mWcT7YluKGqZSlHN
1lPmP/zL3b77U+H6r2nQVxvdrxdhYTTySIHFi/kH6uCvFyEWvQf6o75GPO7qnh+qRNjTRSakhins
tPGg4dAHWZY1NjRrPSck1+z8ybR/JgEn/LekSUaLLE1mjWHr0+V4hYOzGrQWQLNHJQGXoaEszniU
z8GIGsLA39ldC57QER74NIVz090a+coWIrSEzgCzPhQdXmpYuxl6norH2XbQ6qkE0/mMFAElIJtg
FTbQT0hVq665V3+o2vN69WWYG0LeQW8N/JAG5mJEuiw6xciquO49BamjzC6E9py5i4Q1X+c01Aff
ab4s8OGoG1yz+N/sncly3UiapV+lrfYIAxzzohd1cUfOs0huYKREwh3zDAeevj9Q2ZUtZWWExa7b
rFchC0nUHQCH+3/O+U5zpSzVvAQCrO15r2cQcagZmA3pn2V+1ecsFmOc1mCDBrXgjel8QWcezxux
44dcxG3iiF1eTvPdZNZFTAq3nl8MAZ+S8p9xgD3JaTGjW3NkcDzraYKinqXqQeGRBmWRqwl5HhMA
BafohLBZM1b8rteNfuVvGxBbaj1ODzKsPOMWUmQ9MJcCvxeZsjLv0oLt+CVEqYLm4r6juBTu10rh
hUn90puWGCKDhEq8kVRc/iAUE/v37Ok4AuHsrZdjMCDAROmkpxcoT3m+l8FsUSGoMWHdDDaVO/sA
Fy34yIa6HuwgVkihZ2+xcZtG+keG0vev8MA09p2/YBHYxqniXfSpqF+qoZHhKaNa7XYC1VJFFWX3
Z0xWF3yrHGr0fg7n1omgO2mGgdKuqaCbOocqxSSEbWPDT2tOueexpYXMsyCUNGqF9+TBMyNKEeJ0
c+J8i3okv8kS6wDyb505PNSnsjsRmNF0tlAc0LxMnFg/qxphm4O9k1g/KrfVN34PACeCRWBonpql
82Y1sKvPgLZM8T4G4hREfTCredeRLKaElYSz3JmVm8jH2s2md1Glg9hUwuy5k/LFXLYqi2tEy5iW
v+ulJSRylmiLH+aAA5stfJ4l930DTBBpreGN8enSFxifV7phAWmcKbD2dFjqmzJswG81/jQa9zkV
8ZT7GhY3G3LIsgqgBT+UJrkcdEKr9Y0WZobS8fNW7Pt2BC2ZEim1trVbdvpVI3g5R2nMCxQ+LIsa
blpvV4zhHbDN+DJ6wCqMEo1MVaCvaleG4ZOWlYeupzzYZdtlDcDCU+rFdQ5PMN7/vFwX0cTu82AN
fOmFwYQn+nnR1ZOrOF+0GKm2YnVOXchsZeTaXp5R69sFbz47FJIBymjWw0biPos2qLwTfY+pQED3
bdzTaUePzgTBUMnZeTH6OLtwc7+/9qzJYOOfSuddG5PTb8q4+pEiVx+FLdZeClbdsWOrPXQVt3JZ
9/k2CQR+0aL8TAbd0rUtvGSPZJtd+cgbAIgziFd7UKcDinXc28B5TFwaZRqb3zBFUGaSZ2KXLun8
ouvAv6p8s3wMx4C2jjJJqlcqI8PzfFbKZn5T4rwfaOsF00j3FTVGnHvjOjw11MUyEphnOngTRA8b
DQ+5KA3sY2KZGAeAhspHxn33ARte5ruSQELkmGPf3wZiGoZtyE+gJCPxU8Hn0/krCXJQVgQecqR8
Ig+TbcfJEHMXWSNkILdptrXlz3cZpAG5FUDSbjyrqC6soOY7sI3hYdCg17qYPeRMTQ7F0QHtBzhT
3W2CYf9urmWGs7gM5uulHJqLhII1/B40P4Z5/5j5fXpF1OTTTLET0KhbQRclQ8rMmnXWOI1FFX/T
WXrP2Do59c3QXvDu8+0YDMOLDlGH1ajiUwaCNGK2WR3qjEt37NEWUVdw9ywON7QaKWPjABlQrF2H
tR2RV+DOTa0RxPGSyZzVLJefQzUX96zYRYJ1M6TsI6275kAbNDaD2i+IJ4S0Ku2mhgYIN+mKkPXC
W8gg8EwQUdqsU60Qtm/EIY++FUmT4mbBN2xsw4YqrmpZSZ5FKV6Hoq2gPhp+866UAZMzjs35HjUM
CUElDYNCgr5M7LDKMpZycP1XieddLXmenbCJBmhm9nCBaunDR3WSM/yQzTEv/eV1nMH50rk3FPtG
1pjPEjOt3nk0InpmTQ9nsEr7I8zmdpsskvaSnnYOcabYvvjHnMkQ+/WBb2yj+2z8QW+m8+HJ8TM2
l/aScwC5I3ZTj7MTUlNsZv6rEWh8dE5Xv8OeLoFXziqOWmzRwOX90doqrgv+qSz0z1M43eE5BtDm
DgE73gYWCtW2pSf7A69h9xmkHd3dnHzBOXPvXRFh6b9bVu/fDxLfTDtZeNgAd/kXAy7QeotPPY9s
Gldopp39twKYJaN3T92xYBa7TiXLt4yZ43kfSNqu8O1eBnm2fO/MxfoGvC/DidH1t8wPwqieexzw
5lxtkfUSoLfguVk//JCBX4GY8LAAPkyjOgvW7VjX1uMRz4EbvoDGBqpGJjXFT8cEBteBahFqzXSc
L/FbeS8Z3WNXlVgYHi+2W047A8dRG4XJkH8G/QQtOJ3q7gmfLM9+lgOUE6WWhedJvFQE33qxL2Ux
kg3pHR7GDJBXtplX2v5+wguv9zwNsm/w2EZv32cLqRaXDhI6SsP80PUdJDu8MW4ZVU3Vm7dzFXTH
vi/cjyJNqrNFsrhvXNvWHtYAL0d3x4uP1Ukwot2REBvwaOJf64NHZh0zOYoSqyPV8n7FMpekbvAM
3sXNuJVF6W4LxFMH27ST5FujY+q4YxOUbSuKS3nOWGUd4r8ujQ/hD9LcT0Gi4D3mczhCXQYgM4aY
Jyd6JReU/BGzPC08rN2M6UNMzIMoTLYl4XBR00KotlncdripGuEZd5OvLHSpMVxdSjw3O0jUVm69
VsqxXgfbn/UNI1WL2nNheGwnFXshHgImdgUqq8nxtMtYDzceWyV1YcV0RrAAzKI/S5BYNV9Fb2cX
lKh2z4p68FseycF4BvmgGgkS2TXhWlxeLMRtXf8Y5t7ND2bFaOIAQnGo9r62eX7kxC+PNsWDySEd
e3wSNMzX0bgAeN5Mkwuwr7Pp4AZ5mnrWLRo++pwKx/HGnXxKOTJp1YfBzsLzoh7CYCfY4XXboZzM
47wePFhNlHc+x7VrRirT6RE9Nb0TA2VnW6d23E92R1dekVoNH6Jo/DML9wWOR8hQ4yasww4gR6KM
Yk/bW3qOHG2fF9jLnIM5xAMpO9LDznlVENTbGRRMM4I1Jsapko3GC3Y9chCwipqrjIcozYO6uiUr
WKRbEz2LwAqwabrFR5uaqthgL0bRjjPb2MRm7vacs9uOAw27dUaA8q0tk/6ezBnP5aVrcdDgXPpI
LB84vCHnKHbZbsFK9oyrLC/qV1p6sZikMufvx82APy50anIYqh9xAWW0tXWEJGo61eJFeQh6nctV
WlKvTaXbqCB6YzBb8fEMA5sD3UuCSfoC6AY8NY1My0AJ+RknHwyhtT2opxCfoEskqwyep6JNwG0g
nW4IlTF+tU1JC2/H4hP1HmbDdJQ2c4cAk31Y+Ny/rVfyMiUt2k8B5tMLECV8/rMNmS/yh9S/8Jio
tLvEHJxHm8AAHk3csFkPxtJRNrt5K6/0D9FbzS3qDMIo1sTYOWFgsk+lsLvpZNI9nUXuwEQx7pKc
UOLXKUDmlhZAwrMnuPgBeELqx5f9uExVcOyDqba5gBz8u/C8J3e1Dn3a7qTOTWVqiO9+cAL/1V+Q
uiHN0RgMFbeFtBd7OxBcLtftX4fvVtjLN2m1yxMi7gBf0RuWe39s/W4nw8I+z1dcrbBBYG4arYOb
KeAKIz3mWJG5rhau1doioo2+O7Yiae/Zf48bfO8Qh8F8HkEacyJEVkpxc3BdhGBaT500sOngOD9J
mLvuCt81VwwvN90Ey59Z0iZrzYIveUX2yhXeawQEUxzlph+tUzifw+gad0Wo2tdQy/A+mWN6tnnA
boVvkFZzv3jBZruig7l9P+IvnnDNmeUZS0ZZR5VcpL0taWdrDk07+y9WW+Hc9DoTIXs9gAUT9v6t
h+45X48CYJ+QVb8PMp+UQbjCknPQmxgtV4TyKJzybF6xyjwtp83MoTIALUoC5YvE7Jn6xmTrcUhD
Agy+nzxiT/fORct8XFF/eFwKfWT7Nl87RiOeYSZBfS6aSZ5bVbfYO3Yn7cFbcdE4NVqMWT57mwPO
teGk1/YFiaL3iDPAP/gJO/jGtPdV4Y7XXS/AVMcdxOol939UeoVYZ7HE37mES3FO1i499uPCPRIn
OIxxRoHGVpUWJx4/H3JKEtzcBLHJztq7gEUV+9OK2qYJiVkqgXjMafR30pna48O7Y5XMwYAPiOK1
ClkisGdT/PqF+bZX4vc0p95zRSA+Grok3UK7ZG8LKysqOPlFTTq2N4VS5Y6CnvFyAizu4mrdj3Nv
nFrPzs+d1BDHMfboYh0KB2a0UXwEaW0j4XbNdfiFMccbCtI8/cKby5V0Ts9ih8E+zg5+bRlnrUEJ
464L6bAzBl/6INIT0920fVMnmzxc7H1uFGywaSaXURpU6RmRivFWdOXbktT6jP1Ff8zwUF/kA4IM
tDvnWhRd/jTih2t2GlmVhzNP+m9TqueD/ALDWwJbUxuEatrbueJa4vo8xSQX7KMmK//uUCF1V3Zm
z5eP2AgTDCTPuTXl+Kcn1QCz71eufb4S7uF1cd+rPswwOtUqO4BOmN/9ycmvuxqF9cz13JHxusFN
JMWKISEe1P6gsQP8vvlF4i96+xsOwXRDnMwqDyT09HuclYFFYhFn7saYYVVuCoMTCpfxwqa8dRLc
WFoN98SAjBO7cSoHUNLiiA64auKJaLq72i6ls+vW7oEmFi9O01jnZUqmGwc6AYtmSmHNGsarqU3/
INZeAytN9bmM8aRqDiC4sox6xyaFZyux4BEvMj0JzSw5HFh9OR9b37Yede+DPGZdcLOd1/OaNdDB
b3VAyW/U41hmHhVmN4mumleXZEbO8byrHmYdP7QdENlce9Q+TC1J372frXUQbTkWJAW/uiIoxplu
YDobMfGMMYjGdqQ/2MzbXeCZ0wF5NFv2OpnoLGQ7MG8bneZ3bAjJw341WKCktO/ZWmsxfDVcVHRd
6KnP2u1gL7tZGTnmCIox2HrSkRGsdRl6bOpdV8Dx5QHYvA+Wsbpy6IpowbNxBlsmcSm+OjkMxoUn
+LWkFjkl3RYjNkofX9rWT+b8HQpuPUc8ekMcocV5Zgcz4OBYElWgEgTytTz6FUOUid362mw4BB8t
duoucoHDusTr5oE9gAcs76DXOhJ/GYdnugfnYzWIrr/BaTTvK0mPiceBKyXyvguyIr8pSB4MvNvD
YIAbpNeYPhRn8qhGWb5qUhI/6KYdhmbjdWnd5jko+iva96AYM8CNtO2rZ5WU5l3bpvSnLBnxl85U
L2HW1UgvAwNDqlyqGNkAy0Ix0zowhjNzDNLhGw7KODcmr7igEzw7cZ4sD/baG0MfiLXN1i6ZlG8J
sIRHnYgXYzumzqE8MezptxP2qNMgHeMORwvvAQ8Pt4J9Z/n02DD1I/XPY2rfUp50GTv9fAH63JA7
sfRA28OO0lzSxxbWO98d1JVJJe5LPLCzm7qKApEhM6pzsgOknqErv/rkVzYNTTxWoac9bc3qSWDu
YWMVE20M3fRMh7K9zBJ6fQQFPwuA7aik8sdfu3/cruMO6qg7vqaReuNMunsCYSHVhRGU/VPnuMZZ
U+InQkahici1KR24IW/OEKh0caVEI/J+vsUviSGeAxHubTSjxCIzXhCWg8Q+lc2NWvAHbCH7ThJg
ZtM9+IXHDtCmK2DZfLHQYkeZzQEyFZPLxsYDsEVAN42NogjtkZLmARVYknBM5OicGxQnMyJW0ruZ
ScugheOKIISm2EtVUwVhq8oxnp2ID1HdY9VtUxP7qWK5rXDI+xsJc0ftXG3pGnTTQCEMgGKWGe1g
7d3wneJtKWSB9vPnU/P/bmTuOnBdPSiiFirAryPzBul2AmrzAQpoPgvwBbvHGeRKFiF49pFTDTGe
1bidr/zMqJ///N/+F83BpgMRa6IbWlCNIGb8+m8HBJwaovxvQdWVlyq0hwNO15TcfI+dxmqGI/6P
4c6IM6dA3zfMv0CI/KvmARIWc7dwcAIEjuf89t4lQXVDQyphDmZJuSvM0meCGCo1f4/pXBkfakL5
5spv4CvQODPf0xQMxb71GW/uJkp/6aHjYZxuZ1fp7BQPWLXPhyqJxcGVooBGknWNvqkWK/AgPFP4
8RfgsX/lbLPvAJaBrBS6/Mf5TbahH9Vimk1zgLDizENtlQzCDcRtMxrRIWExYKbK2SpliDqyxKG9
S3DYcxgx9AQukgzbYYFWMG6tL9kGRpGX/xWR9Fc4EdpSyJcbmpg5Q64xXuev37Nts9j6dJ1tvLpF
I45t3PjnML95XTy4b4F4qI8w6xFrMGPyIX/JSGEVcpATTSK8nUwTxbzHb+ld17NLVPHPL8TfCC+u
F1grlhBjDAhIxwNY/esrZLIt8YzQl9xjIxnvft50nehI8ls1Q6or1g2323uKgf0WounsnQAfLflV
iFyNCWON0XE61rgYtnlTcrmQl+dKwUFqzecFmeaJBP7Ue8FfgN/sX5E76ytfISkud5FwcW/8Tkeq
sayAMoCSIpycq9fO5jx4zakZG3fGzI39VlA0lm8nsA/ZZSLIAm1YLmV6RYCrIjuIE8c95nkdI2RR
yJTv0cA6ogXuSmt12xW8ma5yEJMAqpWmfhZPrht7LQlTsm6MwVKIzQ37Zr0tCo4a7KUxYxpBRYt2
yy3wyYkpvYMRy7BV4fEX1H0FxlstqYa4nTrpPYSaMDlp/L6u/uLuEOsC8k8UzvrhOHCqAscMfQjr
FBH++rUCpyIzhqqDIxxMy5WhcKlFQ6+WOFLsmapdCfrBvuxIHCW7Vikxny+hl2RnNInxa4dD2zXj
/04dwhKNlnwlxu4ji2iWnpveDKqg8EzXAH3niG7bZAPaDfFo/qrQQaWajV+atFQGOPODN6T9bDkx
dUmfmfCb88OfX8O/LqaUyXmCcaTnrBeDybL02yUsJwjyBHRpogqmct1BJ1GmdH4qzKIG3NMyDzDJ
KUa902PqMLDm/sVNJH69zXkFfMiey2VI7s31IGj99mlL7c5lSpfAIlVX7b2E2OhhXgJmCj81HT5m
3zmFsSOfFcY4vcllu66sViK+E9WlliGvXeVQhmdS2SVyhpX7wp6G1zJd8y0QHOMTsJa42blh6Byo
6s5h5nPYxTPnLkYxMjwjfOPi2SgOf/7pfiFS/3kpwbMyAXwGgWVRaukHni1+fXMuvhsz9vofnEya
SyYtkHZocuXVMyHAxabFEG+U5dtnsZ/JtxrbN15UH9fTDpBRbK/O6d4CfoDNZWY0usUtk94LrfsZ
Ucly78NhTs+9oWRNIcRQphHyDT5/05ysS6UDbMGLxdw8mO0U4EhJNyazPLfDWF23d07MYegvCLy/
c6TXd4xXwROAtVm08S38+o5xsfm5W1HIYq/Cmo3swRmi6tbZGbaEMgoYPY37JcdOTh53MvcuocWU
PTnHmr6h43z351/Bb+r++hVQZ0vxErXIIHpt/7ftQoEvnucMKWHwaaiFhLCN+zSFgkKcw4obnIfe
/Dg2o4WUS6ma2k3uHMQXIUVXimlT35E3Q6kmK5a44Wcp8YPu0oI0km9ntrUf6qz4bJWLVunWTXE5
jGWT35tToDlfrQrnlxlTEAt8cHEa051ommuGb7VoGqML2E2YdMRFczIqgAIG2dJ9FxtcIlXfULwx
dhzf6OPO7I1bU6u2nQurq6MJHZuQxWIrdSiw9awtECXTupxNueRHTs4cFawiPbWaJEw3+ZcEKQqM
qEcKypuj7TlUiKH7c5AEhR7vqoATLTpnXOmdneZNtS39InRO5YzleDMYgia+vLYeu3BmIuxWnH3o
Jml9WmyL8JLUn2dhLrPycGf3BdtXN6eFbFPz6Rqb2RrQm76+2L/lJ/rvTUC/+IT+reXo/0KrEEvj
vzcK/WebfOTqF6MQf/6nTciy/oBSyXwIPYznFTaW/7IJBX8A90fqYVJOfQJcbH7rHzYh2//DDNYy
KYr2aNql8uG/bEKYi1iJAa9jP4DUDzT179iE3ODXR6qPXdEDhQFoknXBYb/02zqoEhm3RabOKuTp
JHtozY6A/miisKyx+lkwNtkiZFkt9gs7LhvaHcIFdTVZ366BgzycjN6+EuFsvhTzlNg4LFC0BsYu
Y8ch65ljhw59xoAKxh8qFf+vfUvlYJm3DBPZqEMzmoG8vrqIumP5wqAnXMVAQ+iJ/kHpSueRmcnk
b3NLDfre7kq3ICo5rMHTZcIOHZAy0BtmKM15LwWjsdTKR7mfK3Mhc9Zl9tYOZXLlZX0N1cvJCgwQ
FDEv0Qiy8QejaaaoVZqa8uQw2OC45inTY1EUmDiWLsUdbOmFILTPlCbdNAQF+su5JP1pRI5Tuk36
4lCWp2WUyHbxjszcvfTJqURjdrt89CfrnnC4Dg7IGXZy2QzF9JCv8seRwsYsvGnUFJo72Zca7Bc7
AmSqfvBA/wY1zBA19ixEJZsbnq6WS2SwrBfMMj1smu1QsQ1G1pnhodbM9TdB/pU4rnAyHayZiMG2
BpQ8Hhy7Q4QyNIOnYh8E2htGgoxZh2DfUS7aDztSRWZCGMVQY4ymCpzCPMs5BZ0Cz2A71wqL0VBm
4RJoCr8rcIQUkqEDL6eUItk3RDlkv50Ny2phiggnzVvysxS838+16Sc3aKWGBYPBYBTih5kmd+Ty
BOTiYlkurojRQEvo65bEYGGwkIF8Soyy2HRxaZbHhd5JrB6VtYABQ1ArN5OBwnEsLHzYkfBMTD+4
deEhheAFMqzwTUgwY+6a6YyhRHfVuEFnICxpJzuMjMz0kc27G9xC61hwN+W5NW7jZGywFYzMV1jF
C9eKQkzKj543e7eJW6UvdRYijksvEI/eQjSL441f3ywGBWWYI6qeyGFLUFzSIQK7K8YwH2INovXA
rb1huwjPCRFTsvKJXjbpnEz84p+g2tPyMFOdQGdRnDjmRZwK6s1yhFbc/bLLvaMXzHO+pbucMHf3
pSMaVYNikk7YKIyWR+aZW+fyWZPD4IQI1dTc0ScToP04leIhBQ0pXrOT3fdscRMrAqILrj2RhEQw
3vb4zKiyRmNld9vtdWpYgh1e7b1aYYGS1XhJiFUQexn5E8NmZsQOCPKWC2w+AXOiBibJhfSg/qSJ
w+uSPr6cBZTlW8e/+Txqjg2gf3oIU0SG4KJxAJk2sqCHDN5CPxGdBeXARZSU6V1YFZhGskBV9kWl
tXxhbuwjsDVAGQkLMDTb2ciRb4b2/QZaIKMpUtCsmAj1GMvZ6cfVzh+H/AnfOZQ32nJLhS83X85L
jOVv7HKoj+B8LZyZEA3rL1F2WrQc5NUst9UuQRjjS2Nq4jV7T+h0OCyoB/HGDOs+eIMdUtBS2ZH6
wRtgVhb/cbjXJgYIzPAf8Gal5nVcE1G5DWbXZRKc+XFZbMNwJKq1g9k3xG/TOI06jpK4N4ZsQwut
lD90wyrBjYVKFklyL26yDeHRLHAFJfqqQ1SA7MUxGRKRfWPAD08zRMRey3/bbKBxADvEEz4LnHi7
Wtd9cw+dws+xKkE3Ypl1xqZITtyTrNibevVDBjsdMp1lZslhYzrjpJPlFfPyTg2SuuW1xV1QhIEB
fIRWBIohHT3nEOClC/Egln2xHcX6aW1U48bqnVFm6F0HMUduRt5hBhDAiNlOnbTAU0GSVvTiuK63
BRPGwFBpsklHP0h+FAb3E4LmMq9mbKbJHlhDoe29bMuaXtbAwXaCOkXJiT0VjK/NqanqU1+WwVuf
KvEyTsIw7sfRXTRr6OAgBXvDdDPrwnojxZIF25Km2/rQdDxQIGtaQj5bhWWi704Y36JJTPmykQYA
PbJU7pRfBbUxT4fBw4/wEGKmDXZORf8xHZBTcu+JwXrITeI/m16oAf6PUTKzwQiELcuncBTni7AT
hN/ep+6Wrl44mCnG9q1j1bCvmlogM5qkYBvuwgq3DoE9kuuOkAUj4GV6XPsG2z2Zw0adshQi2mbB
V9dC9GtUvEMZ093WEdnoc8xvfcAwlkvm5UQRauhw9bRmPW4A1lgvVMgifLku0Vc+bMOlPa7hxomg
lTWkWubEhHbRZ5BccpxfjAg8h7b0CVtotYf1GQqmTEzpN5IU8d1qL3K3RLLbvckYNzlMOU+NqCkh
TkCxQjMhlltZDy4eFegaRBQ8Qj7O4GyssaZS1Ma494nGRpqHgkDrlUtY4fDolEi2ZZHI5Hpgt79s
FMfD9CycmvpysvL50aAHL9vnfJoZncwBY9TY5+jfbzDAgTuS2PIxwJhEdyFYtME+aZqKim+VtvQa
cnKroz7zO8/fmXWY2VjkMuFisCJN1V6XXu+YkVc4IFrR88f71EvRu6bGsT6HAPzCBt1jIqXmeN0M
t6PW+Gdws93k6Uira12ELvUvOhkf5qJL7C1qWEn0rfVegQCBOm1cT2qyBTMsU7mUfGE+EYl4lzgc
Stf9jSd3GavQXV22WU8UvyhY4YJWvy8kw4O9MGL7linyAD60LoNqZ7Gv8nYjYP7unJ2Vbq/DgqQI
GfJltJyzBsOtesvDpuuyHQoT2CV8lV4xPWr8bukhs6r4+1IZmFtN1SUPPVEZUr/+AqCDkV0zfK+0
P306scU3O0rh5YCtCOBtoYmiroErXPVutjIhfI/GPaq2d+tDV5DI3dYptdeRTAorv41JYxtH2DHK
xzFasfdb4K5An0jsYtx3+aTh3NIgu0clx1YSqwIuaslnENlrIHEzqJnyy4J6yHyTFdPQ4OD2kjer
GE0OQEQG22MCzck/9aGTvdRimXsqBmu/vhPF3Lf3hjS69mDZVfuJtro0O4egKGf6aZjNMzL+jMZq
IDXcuzRGe7sEgw45VuBz6Rn9HXP4RhoIOzXBIasi7mFjpVTEX93n0s66/EYEZjrcu5AfY0VIp2hH
QOY7o6jZDMiDDFoC7sPBwzY0d9zIBjYOi1vSlKnCdzEuid1hxJbpZ2K4qPZJavryIBiXQ/wdwTdv
DNxTVzU1hogVOT44Euq+H3M8XYG1fYi/i3YuHopn0m5xDmDtUPmx7TznkmcsqDz2Plh7jMWT35Y8
y27ZX8U9T2t7sDZgbQPzZHNleVhzaCpEOhPOC1awoI20W4mYjnCPslaNkLX2umC8rLEd9VR49uTS
LRRW5vpzQYqFR9x06Y9jez2sxsBNHFvjG/uWWe+VlLkbLbPTvPr13D7gvacMOh6a5JYEvdDbCtDx
yg4sGLPSCLu8sDw2/WYMpVnskOmxNI9GwubK5nPd2/S7PuN5WElKtUObFBEAILGDbaaf9loDeqjH
ois2Veq0T1rbuHY1fgDgd/VcvTRWbb7zK8HR3TZm5Ldi4jUOJAXHDSPkIDgy6q6T7cJk7J2xEWCy
YIhnpMyknO+Zf2Yli/hg/1jdt5yGEszzkc8IXEW4FEEVmD7+n03S4uZEfPMWrLsjsStyQSMpatOw
FM+WrH2eKzbNkSkqrwPFVDJ5GmRDfaPS5kcaxzkCk/KHdvdVrHpwjHEARVGBdNmEnDrkzzHf3zqt
/9uj+C8H9uv6o7zv24+P/vKt/n8g32MTrvn3p/ZTl7/9j6u38a3rfjm6r3/r59mdZMYf0DnCdT7o
Ma36PzM+628JQObrAZxJLVP8fxzdOZ+TKAOtZ3J6Z2zlc6rvqqGX//M/+C07tDnChSGjr7WM4+8c
3a11XvfPCeba3Mi5hi4tH70rZCT+2/hM43Fy654niSW9miJq5UbzzN2jTTPYQGl9tPQtz+7hrqVC
MOxT/+dA8f9fOP9BL8ufXTn3UH9+uWS+/vw/YmHiD8gpSE70E+GBRAX93/Me2/2DORBDdYxcHsOe
Vb3857jHtgiTUb/Dvujn5fSPa8bm51n0FDD/DiiF4Qf/vWvG+X3eA5bTwxJBLI3mT17ob7JCN5Ai
SXtislj7CsAQomsIyoxes1uzJuHekDGV24vdhmlkNjZlsjmoS+Ml97q8i9ppzDIC+04CCdlkRMPz
sYbXmjJaBfQwDv0C311MbALWbAxLpyHtc8PmlBCx38RWBQ5rJnRiSCgj09x2LImeZWxp9TSTs5kn
NUzHol6NpfYk029ZGxsemoDM8d03Zp3bTFIR7wnFDKanOVX1jdWo3Qyxqvzu4XRHmYX24WbWk7Bw
di8bJCNnuIeToXlkgGHxBVj3kIDqppfSVZ8LzzSIMF8++2awe30scn/o7nTc9CvxVLr2toHLso5n
+kxja7WGMUgi0Q86u+Rk2Jo3JF3i99Q3XbyuLjIdQ45Bl2n/RC/gUJ6A0DXiMPdssgCbgYSKOCK1
pMGMIQAUsCmMOX1NEj0/5KnXXTdsmJ0htiKmb8nRLy35vTO8pyq24Q+RG020S8kpyWrTJKNnfwDo
uW2YkKmoK4kLEXmoNmVj0U/YhwVz/erSEOz/aK6Gnhp0LSN0LHFuxZitCI2LkXJFjuQFxMxxPnfn
+h2u7kWQ24cMP3iz+E9ybXYtSeu0rCUX4svJH6p7r+d1DGMk8MkCoKHqO4yMCidUSdrXGcpvYxG8
tPYU43bPneki0LRzc+cQhQ33amJXT9DEf9CVt8fGml3X2sej5w0UD4QHgiIwjbhcI9ArYPIYCU3W
9O57wCSVbokiOkSluulI0uVEEgpPiAG5jMR5dULS2oQVnT1u2H9rCtCwESdshdsd3iW7MLkwfgg1
aNLJbs472PauMT/OE0jjkQv5LESuCirIWxFZ5essxx3NqG62T0UuumOTQPWT4NbXMV00jQD9lxAX
cdQBqdsPWf9MRxKMzHh5TcMGgrbhHLuJtIide6SoIY7t4J2Fh7Ex3tJm5O4xghuGBlvSgw9urG8B
iUoi1QnhTTmdIyFRJ82Olm1U0vbHBb4gMo2KhpRtM5/oarh0TX8A8m3bzkOVkKbbkZ/Ht2VNI9sk
LiAGNLRsue2dchYCnwwk9mOrr5SfsavgqgGAV12NNjsarpmtTEPeuayOrjffjQ2FGbXCcoR36ECx
z6OVT3ucOuYmw/F0afcxZpjBPjcTTera6B9AfTLMgWgRhfMCvG+0ji7JDc6Wtys1+41mbu9Ok01A
DwHnYZyw219giQHQ0FwOhj2B+1Sy/D4XIaGkMkVHxIqKKV7F3HetyPYlT+BvLgzE25ST+w3Mh/4Y
tOkD5nUGY3PICGJvAFVfaeAOoM+0dr5hVK8UO3FJNsOZ5qge463bZrvRGzdt+aEw5IkmrTYg1gr7
mE5e/5HNaKObauS6SPn2/dm8QjWJLx0pQ3EmWmYEhxoosMrPdF9fkv+eqSJmPPa/2DuTHbuRNEu/
SqP3FEgzGgegu4Ei7+zz7NKGkHzgPM98m36WfrH6eEuZLUVlRCF3tUgEYhGQPNydlzSanf+c77TJ
luB2xUmTc1SFt7DaaXapVceMcQ/ipZGMl63oHbDeCUyZjQMHziuSHcz2MfSNmOnPtXIK60DJidX6
0nJVSJKCSztR1xBF0yPKYwVfk4N51z3pNZFPxwirlWZwChvzdbaLTPuRyxpCtYWyiG05MeDrxo5O
psEICvnW4n5CSCmc60lr3Cum0ddxyRKZxi5b0KDUbk0rOkELuY7Z2F+EXJq+ysybbMB7SWUo+TLW
a+ZgnelpxFf90OoJrEjjE9uku7Eyfjs51Pj08uATqN03OBNbObDbdmWKZV2vnB3GxpeA3Aqrv3ac
unx5EgXITz1wa4zs8ro0cIPhvzZLGi2qPP1eBlpxExZjiOCRE+Uxi0NakErThusZzyLKfup0uwGQ
1Q40LkG+viQRmTaOV8XABphHrlHBBhvZeAFN86o1ByzKuGo9YU36i1HXZEVdHN53RlirC8LJVB3w
hX2VgFnpiBAtHE2rloPtmkHR+g2jQ3h2cBikWalrYhDdca023VgWVbWHinSvZ43a56RqiArEB5eW
F0kInxhmnv0Asf4r2c/XrBn7Qz4Xd7P7jEPvgHN7t3orPd66lwvL0UwhTs/a+JoT70NB749Fc6mW
47TW72b1DU0NoGZHEI1SVd5S1s9ho3cXYTCBxGE/sAUqdjG1TG76+A00c4/6Eaor9D/znsNT+C6H
D47aJFg5TsKTatPbmAUA1NmdS5BNGdN+zTLaIM83elXfxIsJnA27xDfV1vezW1xmoHAtzomdAuOr
J4iKzaFZgpu6bq/0sm8P2rxCLcs625lGVP4gj3RT2eo0RsZV3hmnOcnuUgEcY9pNoGTr4GTgWKPs
ESRriaVvBOTXX+Iow/9paE/zrK6tSoMTzBMXFs0xF+FHBWIwPNoB67JQ0U0cm9mOncylo31Wxh3Y
SM9usx0bhxfqcDT49ElF8Yi7dZH2kezTvZnHWbwZ6/StYi0sq0chfzgjSxgtK03y3legdabypgzh
iU/o0c1VQHxyQpKsivAxJliDFA0ytcOQFfoYH32wPbg+rxvtIdeal7o/xiI59LzG3ZYo0oJRD5pZ
lfkr0aKf6h3ArkNe9NfWcm0635aWdR7wD0RPeBEAxhwMluYVj+0te1A/wwVG+utQL0jZ/chST0d3
nGywn+7DeDi1Yjp09J1Y9ht9MzdOLG8jNOi0xrUuWm6jir3HV4InuUQ2NAjwsl1gVDG4VzkEEZcN
WGZvrNwgS7QV5jt5YvLtIr7tKTuz4/A0lVVC5YW1bQJJpKrdOlp9CeJnQmMYB06yKBX0fZS+GZkn
NPddJNibTO4NTWuQcPNDb93WbZQAdC8RmKNEXJGSAegCYdC3dFHdJVjFcUOx0/ahLI4+dSQQV+nN
POhBflzkHpPKmvPZR1m7MSrulmx+q8pwOI19RqAxwPLlqJtxQi601mYNPuyqPFnh0t4ttSaOyhyL
E3pYfAjnHFtwv2OE314RWuT5L7rXdjblMalwLXuWvZC3s4K4uRNjfJ831EUl5WHIjXrT18uNcNoL
oxkuRLdtcDAT5yiZt6c5o3j6ce8VMsbzhN5wsEI+gdQeKkS0GiSP+WnPKcQ6iqD4EkRmlwln/sAc
zfQRWPoDFgLaxVYQctpcNK5uIYHMl44ePdQyo6HKrBgPSl4v+7JLJEbPsdryL0Cz4hXBPzqNIwUZ
phmEsddYg/ASfaKeQkTfUfiONuA4ku5sHUf5EMwR/Bt3L+vYm+32SJTuEWFqVzQxIzhL3yfCeTZj
wg9zR1WWuDa7u1qsd7yEMtDLXYyo1iPp5RrNiOV8acT6zOfLhcGqlhyZDoFlH/y8cg5xXM67Bcoo
9RDezAkWzXdvUYkAAXRDvIrTLCURY07NbkA9gaYDjLU26WRsgrl6yM3ympgCWQhbPlGU/bJ+ldWs
xK70gTavb0izSFPdvWbon502PBGmTXjXkytxg8EHeERDCrulm2UsHqo52NVZssun+krPjJMm8xMZ
P9oFdBSjSTwYZvs06cVGlj/ajMfLBvmqJTnxUos7gGFZO311+/Gr09hXYa9vibmRdJjYiIhwX8TV
E4n2a4jGBwylEFJ7xMWqKRTzJl0+jbZafMvSgq1y1MzX1qy51GJrA9gEFcFmFLG5tdH1dA21iIot
EPV5CPI9gcSjFiD0fRD7ZJz2put+64a4uWCCUpM6iC/rFeAwx9se6HYns7swOLmF/OoEE30GmHum
cJsHkeVZkc4PKrZW1rjkyh26IXIPSRO3izsd8IlvwZB+XRwSbQr40qGo9O94FzaTiMl9w0BgZUwI
gDB82UTtZ9SZJ5DmG62GzdhqjzTPPIYZrHvqkoocZXCwph8qvQg0QZaQ1AhDOchBkXtjJav90M03
gVyg4uheuCh10kAmX1hTXXimqg4u6rnN2hsuh6hLRe1J9aqPAFireStEvrPHyj5FgK1souS0QgFG
N69Jn6K6wgdjp8IKs6WN6BsNm9uKNzvYwi0nGXwLg++o7LIK1Clabkq98mzzFXQL9plPhM9tvxR3
MYT0uOrhJTUnO+w2E9fILG50IAlgdssNJynAEOyqQv2Owe9BgWIyebOl4La1tNvoefKtzJorzdKe
2+7GZk5eq+iqDQmLhN9HEoEbwB47IthXaTRskm58LgeKccFBEFlMtfSxmpmbUHcAlLQNr5M2wnQU
a5+WnLZaFS/sZ8JrnJ/zhWVMiixoNM+6N1Bs/AZ/3OwvAxjMa1FPGQV7cq1kFZnMJS92n9osguZk
Vn6/MCrIIuYfXuj003KPr1jv/Mqgw2qvZEvaIciN8TPBQFp4NraHE8lziqEgGFnfo6rJv7lkx0lR
ZV3+GVV4/jflSqPLc+nOD+ac2bCZQlSrq2h0k6MkA0JxXjiTJhxA07Us+1qCHTNPjRuOedTCzcpo
LT+xZFP6bLOa7zozY7Z5EcdV32Z+TnNcELQa7vxhZto+g0LnhZVH3+hBzyVEtUY/STUPlq/35+Bm
JmDAEgTXdPq8+i6kWbpnUFQG086GHVf4BGLouRORcc38r3yRywxbVQAklDUxfYDGOoeSTCwk2ydt
npttPRECY+hKRiwyO8J4uQKAEPdZudpaNFhwVU7GAjheUV0UXF22VoOgykuTisK2diGky5ofXivq
GQuyNwb7P7xvzStZGKS+vMmIGRRLPFoMSHPtYnHGNeVaJ/E1P9j4GGp9dclEFKwpuCj7IcdoM0At
KNLHZKrSx7R21dNCiOxTU8ZYbZi9urB3oyKNfd3Q6T7I2vVoMU4671YAdQl1BwCA8HCW5sLW3QyD
ZVPXNv1X4aByagpYMWzfHDhPYk1prPsA5+ejkywDS8vM/NnDZzBql0lLp5LfTbaydq1VjA1P3ZKn
W7kUk7NRVqyA+lhS3phmhb8l6Hv7xqkJK3pFVfYXbCsdAZfO7kuqgHhT+qaDssAiPqrOC2MjeTBg
cwLa5/bB6RyXzDJbZwi/x2muPRtNNlO8Z6ex/jCO0D5Y9kz96wgsBEKmYFq4GbXlrYwBZ1CNlseK
yb5e0DAzgkn6l3wad/OZkqX+0i53/T2Pf/xBQF2/4j8EVKG+CAtfLbo7mjbQ0b8b5rDSYVph+EL3
Le3P+pqN+CmgaoaFK87k3hQSy7RtWoj4PxVUTayOuVWLpxPGYXxtqn9GQv3dn+9w3lz/WQVU9pjw
TVbb9i9trBWcSoOYfuhZQ2PcwVb/1hqq3FrQ/Xe/iMr/gH9FCftvCj/fi7puDLJCYvl0yDH8Uaut
G2NuwhjXXMYBVuvHejfqfGuG0pPmw6mcKCjNxhYKT29d60MWbStrGsGBBgXnMFlclzo5hbqP8iOL
UHoYTJ7PhPkom0Xx4WqE0qtqeqFUXp7aHqxd3ItugwgtbtMsML/KOXQeSqe8jgysfgpu7LZVw8fc
DDjjbEBDMGeXjHaGSnJBzJyZehczMvNM6JTkcpFWbtq8uyUk1X0EMkgbjxnbD0dF7T52OUAC2W09
c0pOrNbSDwgcoj1jbvWbvjG3QdEX77OTszMhcODnQ1PJzUwlywOWoHnthDHdaNvPgd16Vt6FHyA2
6JKSUxhzzlhrI6XqKKyMc+SjpuMA5mrUQ9n0umf6gxsB7TScQ5mDxLc2sldmVp90LDULCsKEUDye
cGVpI0V3WZN40Zisp7bRluqmYc5zO6RG/0YXpI3NBTWSMaBeUJAz1cZ0TtMf8XgmEZmrbra8su20
r26AlWzBWvHeWyXUkJ7qHV5j8WBuBqMdoAxRdvGtW2rLPWZVrlzPjQTX2hhLNzwp3DwMDxFXcWyw
tLJb16dTD9M53Blrkwn1bO1TW44cpMbGiq2TubR1ig9DT2Zcgs1SIY11TubNhh6/iLJNOoxMiFwe
2zJusxBrn3sqK8YQHv6KFBxl1vfsUPMUCr/LN2byTgoSCmcuVbljYxidbGzbi4+AjfEyXZriWVnl
3O34HbrHRFcjWzt3bnWy4r31SY9EOW+WDMWCArgRNQKQvWQ/ZuZj6xmLbUGj0FtBpekMFhQcvS1f
WpAGpe8amGuwOgHzGIIWO2oTZ+LdqaDX72lLdV86SfgI341LERW920jQg+swoC6jBlvIGAdYoGyT
0gU5QEMF5bveuaUU5VuCX+GG7tm62SStwxncPvMvILIDUZJDV78voNZg/NhBWm61wgaAOqZZj+UC
386AkspRKLxrOwbK3TcWIxpFPtCcTKQSwlAAFTRRsOXVphOlTOmylVbkrsgZSxRYh6gZYDPQF9GJ
wGqzthN3+XcLx8Hr3OCGBaNOc+GOmDwXJ2ckWRNdbUOKPYMURQ/8zBRQ3WyHd1Ilzhv3RGweqzbQ
ubjZQK2fbq+teyqb5h9NRG6IMEkqMjionOi2Ke0uiqitlYNs1bUHkdi4pUaq1G8Ww1zH5K3MHN9M
pkXs3ZJ7xhvncCS/G1tUo8ZWTsgKXxq+LVN2z0nZ908rjBVfRpl2ymPlUsAwbG2GxsE791BYIyCi
ctLbj8IygGECoKJLpiAwcehyBlHYPE1Fcag+iORWH6bx3ZYtLL6oHPDHRGURoBNAObgNGfy80uPd
Q3BOXPk+YY99M7Iuuyc4nMtNSbIZO5Y2sBvGgxqQlBry0NwtGr/o1GILMGcjT7b1bLW3GPYWy2sr
Dld0quXxQnA4bO4NQmYohqThhJe6+DWBmIYxMQONRgh6k6tp0+OKS7dNl62ktXwq+xvdnBn0uDlh
b5JKAeWNjsRRt2uwmlCAOdaUA0bBYIuTWy6qOtZMv5btEMWSvo9OlTWCdSJe+8wREmuaSzfdZM66
vxZJ8iAJUw8v53rG2Umr6Gxtl0InfLMIvdbQq5rwDT/XKNB9ncjxrMkFyg7zlSBBKMdXJya/ezDS
ZgBnz/QJsyy47RALC/CVl5bxHHBZy7EuVV+yDkT8sGhMMJSecXllgtSRMXcwg1UefiunUHUfTmMU
+Sfe7WX6ASw8oWhQ1DVH08wwxubeTSDn37Wl0ha1sgOyGV/c4Ei1JbWgjw9QXcL4ei7wx3Bv2QHu
5iJnN9bhEYsKQoSkd9YxBWc1Te77Zk5GzlngII65o5Wk63VrqGyOf9oSQNvQUvaJsNf4lSYzw38N
djoM5GeipVV+6KRFxNtru4FIm1faarZ3ZS21EfIW9T6k/ZGNl3oTdhpcPx6dun3Cnj1z1MK7kjvP
9gyUm8U5TOr7aiW9bZxZiOVQgDk2AUJjuNwyVBpYSrpgPdfW7CNPbE0rDoEZUZhbjSbX1b0rSgN1
gYPVa25EabknombKPSfTlJqJIEaJn2tbd1FMk76AGVtgSbtPW54OSr6b3j5qWe4apZfPqZG8gx6p
3Ze5tTp9WzSuAjIIZ7lO3kjfiu6x6hF9ruacJrsrBRuddE0OQ6bhmSztiCYxPtB9MGD7e9JTjGSQ
LcwBQxIW35yfvm2Wbarl4804zpjPOG3F0RXr7zh+dAtn2c2Q0glzN6a6vJwi1tcLkjnjsGlxoAqu
kDUV96nrariVosB6g80e0oNUUjUHnRKK2KZb2qi/7WcpfnAkCftP0FpB9J15ed5fmX1Wh5elRXDx
mOpFnugYb126s0aWUZ2GT6r3rD23CgzqbdWYzaz8yAwX86Qv8/ukcg4EnHs8F9DjtaVpbBfYpeA3
a+YKdjEWcESZrIpgXcHCMDdUdUCcaUF01xkf5MwA4KDM6TERVvF1TGvO+uwFtA3RNdQTJKtr9gzT
J2Uu2XbmKJcQgdPanVmAVzQSdkl5MxU3TZoz7+prQfvtoFhzNQC/wzDWR9Oysr1sTQa2UZtcCo0z
0jCUyzP87Mjwemb5oOQ5bEEySDkCd2BdMVprV4VBrIDJdEFNE7lE11HXdtLcdVLRo447794w2nE3
gP6u5nRAJwGWQlKRWEEYVLsaI9Yu6ab3pde6vSUo4e6DlUw3lv1LnUzFLTzi0QcvYBway0xe0RGD
rxPJY/jNJe1NIPEKbPZtJlzKARfBS07MbC61jGNciMt0ZyXqQKWp2Jq2RTKuzXvBDV3pkgLxPrQ2
gekix9uL9uYG1g9uk/Z2Mg3Nlx3FY0lj9leN7EdcChpqNZVBzTaS/XI7lyi7rHzVqbZqtTewEL6F
pnkJgpDqNy3NN/kitZvAguRc1XUKzH9uHqgrgSGJtYqjfqhjhXRaAHwFuX92cyXvycJMNqEbq+uO
AmWfAO5zylGbYzC0i7EdsWgGIAttLDnHuiGSlURF/lAF03wVGE591XVJcywyxeaHFNomwVu7i0h6
sZyyfYINUJ3mFmA4No9Gelamx5dGJx5A2VJ5VNJmx4xaMd6c4h0b7/qV0duJGc5jSouBj0Gk/ZGR
uGBFH8dOsifEODAV6h6oT3/dqlRd4zPLfDUwmWMfvNGqAsHWacp+b6PAPmNDphkncs1vOBTIhvXW
dASrir3O1LOOVOvCI7zpNMf63iPV3cqJlzilLOrKWkS+r4zxGbNp/pUhFvd/ih81mzhKw/op32uX
QgLZduVJQAw8FlH24NbwFqMRwwXkBsIbC8SrbSJzdIKWdrzRF8J6cokQx2h/UflhlAVzeJlYzaeg
LeNYmiJgfKcYJTpY7QqvhQ/Jki7jjcuQud8Qm6I4wUT++VjwFG+KoqVdh+4xXhjGa5Iqm5NMpjZa
miqqU2CEY1YZ9a3o5v4zqaMh/NeJ/ueJniz0L2fXzffu+08oNmf5j//9P89WukM5Zt+Ld87xRffr
l/300oGi+GKRqVBEzgAHYHL6mzFKO/+RwP7EkZ9jrvjFGaV/WTPQruvidoNnQRwZP9XPg73+hewa
xijS/Ybl6rol/6mD/e95a0Rx0jd4tlyhLGWy+1gP/r8c7POowFvfTM69LsIjAhpCVGdCZESsNtVt
MoWkV8r4jdKQ4nC+WP+Uke4vvZW/uTD/1Kv53zA2qfAs/rkD08cz23xvf71j1i/4aaQzvyiJDAQu
nY+EHPDf7xdTfhHCdYXNPYQtF1/CLzqQ8YUNHLeDyyQfhcjlU/ybDmSIL/AUXGQbNuuAxcFW/J//
xaUNP8qfakz7h//+lU5urun3/2+/BDCBiU9h6LJNwc/HDfj7/dKANNTjFNwpdSZ4yXRNcX4BdXxP
i59+LztqTYOxV8bWNMAo6QU1ewE70AdRtIqcMsbuY1kUX7Nszf3BSEP5R5anJEcvOO1G+LbZDcOi
vV0Pu5HvwlznfR9QLsYAhu2+omXmcYTd8JwZI7vgQXbZNwZK+WVJXxXLIVI4skSzbJhUTVfU17hU
51VBdZWl+vI6Q1N/YEBqkrZGKSHN91QDFHjRRlk2vo5823s6PPS9HnDv++XobFNnDF5iVRZvk9sw
tf7ls/8Hcpf43c+6XlAlke/4/JzVa7smZX99AMH1GXOWMylEfjUel7JvTjyoVMnVuPXvyrk13rt0
zJiNIWtArkCdpice84Fr5OnLDI/3c6mzBRWkqwwvD3JmEuYSPzQCaNEGhvZwgtio5IG63p9L/293
x693w++uyvPPbiItQkuwwfqbqx/4158dLSHM6rlQniyoGR3Zfu8LQWGMBaJiiy6vb/76Yv0BcPKf
v+EfzL+SFpbIHjNqjXD3aATOcqLkRgt1nPAT3AiYNthAzMk56UxkNcZeGSSCLBOnJphfRDBs29Xq
n47/sZb96YX4o2TJh2haOnQBnj3bdSQa7a8XQjTtNHLD01MxEbZYgrw8adQW/xeUlH/4XQxeJJbk
sqvVY/3rd6m0tm5tu+JW0VR32TQGQxeJEfGvL7Jc/ze/P+LKsngloHfZJribPzziUqYLxzAXMSxx
NHJAJV58tIAgvCC/GDxHfWQgLop6ftGZFD03EFULr7f05Hsjl/pzJcxtY76DxH2IgEeqdoE5lefp
hyGyFvwlVR/bpZ9IAPWRVhMxQuM4gNHdjgEzJgwyt4acUCiSLKwehqwtXusqAsmvqEIB2Z6RWhHA
HOuCrhHO/23RYo3JjhPSCRMXJJsjhEfrX4mBv21Y2BP8+evq34qwzH7zffPXfw4tTPL6zKUch1UU
OAwu7f8xfrQdnn/jCyMLXg88Foq/4/AnfxtamF+4e21eR7zOTFzeilfc319WzpcV10H8AK1l/SP5
z7ysrD9MLXQHVNP61uNn5GxlrEOVXx+YEmqm5NiysxPR6fsmWxjDeVB9GUruHQwktzklcQ+oHMT7
uG2646S5iiNQ7c7voWbZWK4iJ/9ez5JQc4+L7LVZonGlDGrfupik/EaM0fjSJHYN0r9LRkwh+N8u
sr5rcgx1xEbxYTfa22BqnAVcjaqbVcvlYFMTw4C7nCAG+Vnauw+JmmjatglYTb5jlvOwHYBloYxA
b3Zf9Bj9lZImYpmlSvVmZ6ZRQLOUHiI7hfk00x7bj66vc9J6RqupS2JbMd8BKHryaBOFtrHtKVVu
SlLfuod82CNfNPqEY02ljunzlipr36lqPCox7MdnE9gcyi14PhjfLS4xj3oMnMWeTTVGeKVxSNzb
ejGUE2dSp2JASg1VEm9XgHfx+cst9w/ekn9Y+Rh9sT/lV4cMweuSTfHvH+RYVYCyLesYwza7SXV7
fAmCyf2vWDF/vF3YJNlsrOinoYdG6i437a+3i5sVXT8I4wa3v5ToNGadH9hTtNFhCJc4vv3r38la
W29+W2h1xb3JXck3hEThrhGcX79fQX4xCOL+B6gK9O5aptlr4dr599h12/KwABeKkEoLUW9JcaKZ
i7N+Ps1LM26jKa4uyhCfoLesYnty1t0jPrS6/YBsAOD/NQwxKO6rzAhvp7THod6FnaMTZJ4D54KA
HwZHqyWxhmki4N4L2d9IT+KsItlMV8VJot+Qmssz9mTkVKsr14i07lZ2RvniIJJDiRo4W24W03a2
dIVAF860enJpdB6pFA7H2HAeg1EiU2aNKfPtYi+SDK2Dk54mu5b6sKprqkOGWX7GdYSgyfE9B2Kj
ENTfIREy+OHeArLcMFT3sOIP0aGNdZr1FkSsA+EfzdkrRvUfsOfxVKoKDCKHdMpfkxSmg9vhdZkW
2scFmnUF3L2kUxhbc2QwzbJnQDLNIhDFq3TJf6T1spiMg0AJAD6zED1MiTl/7+q5up04aLsnutfp
1ZYLlwAdJE1/kEwIix0ptdgB5m6n+sZWUHx8ZZawxANIwd+NKJzXlglAjb6lNbHpYbTF15XNaSHu
F+YNru9k7Gu4HCWahsxbdWkxFGh9Ha3t1FLV5nrUy6XuRSNQx326D/qXSLo5slhjA5wCuj/ZJ7OS
KP/UJ9Zr52eWH5OG1ogGnkXoabhfBP75VL4shGipam96bfapFLW6bZS3NtYCM4/W32ptyphASHQn
VBEuBafR6QHwuMCKF66ceL3vdBOUduFM+8mA78yOPaHqq3bqlQbezBTByiK1L8suWz1sUk7aEbdS
EuH8rOJqn9QW4WS7iHB5JWOtF9veoKjTq8E2PKfwKD7GcE4/ItPBjoGw00U8jYtVn6qwyY+N0KCe
pk5bWRuWvuXQ6cq+BNQ7jN5C7aHf0hUmEtKGpypuqKdzgE2dlnoi8NzizH+RFAo/QdKoTrm+lvhO
3fgxwS95ibmKAqWrSbCioF6Vm3AkAetlS073XKVo+91mYmhuLXjqGDMz6lIg788JFfc9cItNJ5Rz
0xmL+WZxjV9It5b3KgqbBdy00SS+aIyUYrx5HjSqqBhLEULqCQkFcchHkonYsTd6XDYV5JFifJix
EfW7SoKZ8Mx0jnt4b0WxCfSeqFFG4U2660aI4R3Guc+MVQY5vyxG6mg61TwBqJuMbSFF84jSPn2o
HtytN0qrPSqU2nCPMABPbeal+MFHmdq4C0N2VC6x52rrzENJKdNsBXclHsvkkCwV7ldC11rrl3NG
8WVoxV2zGUTp/ICOll1hA5qMi36pnM8I396NmVnjR7RQgbHVaioZNnpDEIAHrOHgRrKpwPvHbvMp
Wvrmyq7QkvuclQ+3UB68VvmAa5F7JHY2oUHLCW+/UTygB1b35Fn5azxJzN9F78bzZo4r+yZEww83
WTg29i7raP3aOXMVvhWhWb3IKJ0jjygS3emNJjJ3szgStIYaAm7CxcnjQytJku9gW7j3AUxW0PkI
iFywYcI5mc2mXlOEq9dPAe/IFDubGXxYi7LwAQgpGHW7mT77ZjY4l52QpdO/QZwnjKvVdUKRMPcs
f2ekU+QS72l5p7cTU8Conurm4GY55xUvRLsv97Ikp79cBGJZqSt9t+J4dEpjTnWP5cJjqFprG4UQ
IJhHD7btmYiLFymNlRoWpaYCY1aNhS9ZC4aNU4j4ZrEVnlir1EIaqePQ3lausr6lIYMd3OkZIRCK
sxWku2h+amotAPLp0C/sE+eOD13RtkyWrTQpNgDhhdPsi1ZW1+489HikoYyAUmjm2dhnaVjRhVmX
CNTE4BaMTAx4gDAGMcOtPnL057HtjI8mqJ13lSuuajeH0Q0kQO11GhIyG2agxZ8JHVuLF1hZDdIX
0ZQ2AC4kDm+nzWNfOL3qfUMODZ89mxuTNUAN5RblAJNhqANJ91KJe3WbmXXbezRrY50clmAB0E9X
F9y0zKK8ECR5QIEQ0xmGvfNSPIKl0d6gyphf3aXrbvj/2S9l0+hv8PoC4MGwSdj7yIXBRiYgOGxw
i42dbzQ68QYo9fXsOVz41ifAnbwAQIajbrmhorSFcUfpk9cmwgB3hClvbJryR2TlAhyQmMe1IhQr
Z63p3U3AIgyZJuvYaZlRYuoXKi/Vc6h38UPHDd/4wazSuyYVrP5Vpgc3tIBgbkhsk/EH3G0+J4yz
41fqVRQZa22Jyg24D85gZl7lJzXxeEGxZlK04VWY3o5Ji4Ue22Wp6LOIultjYUdJIM3I3nJZVJhX
2Cwx6OyL13QIg3cn1Sk7sJLQeXUGEMWeUWgI/1iVw87D+229ZxHpCN+hXw1HA82y1K6lk/W4wNr8
3gFy+cpYVod2yFwHkzFwWUjjOiQqT1CVM/kAB0iyQbnESTCALXrNmSa/dg1r9w5IlmuDxM/Sesrw
8Y7VWJ6R0mwSQCR8oqas9BuzFdcTj9k3utPlm7LHbmV5aLh06eGIwk1CRijd5Blm9MvKwcfHm32M
mtuWVk/IPUS+sNGlCeUVURRdagAQZ98esAr6E9E1CIJUdWRbN6UUjEYmZhHbKHBS8siqpgpZ4EQ1
LpWcFvD+XaZ1F+4C2vBlDmVg+oAeNeCsFHoMfjjiwVYa5TrXo4aH5tBoS8cdWZhiajhzlAsQbX9Q
Zke9dWU1yvhRBNSwYSUX4QxuGl4tcAUs/sgw/T6tE4EPqRcwLit+DNhWL2nMxvJUqyqfgVS2TgiD
vsA5OO76YuDQ4OGtX7CuKXgihznM5OSXZRCoS+B6lhjZ+dG6hcMpHIL8Fmw9DnxKOZEH8bcqhesE
TkaajADj+WCkT0+e0G7nBbb3JfUDGlRATA9L9C4alWm7nGmTfZs2AEDei279fZwAsKGJU5ulEe/Q
oLuFZ0RTqvc+BnVX+MihJNiqQDT0LtYTv4WKqamwV0rYbJOY7Ov4qXVhimSbhHrs/nmZ66V8wnuQ
i13Wpnrw2Ce5kjghJMUkOzYkAoyG2yY1aS7IKeIujiQISY9IMi7OmIwefQdxREdzxMzT5jUKjJh3
HWTcNKo8lsiyfZqbrl8LuSKLMQ1Wq8XeAg8x2ystKlGeiroZxqvWrm0CZ/iDU3w80cTx9xiYTa3f
9LVJlirHejfeVaTyxINoK8e6oukEv8Es5+HZxbLB45cGOBIouWaT44wLddpBYsqXMZrmz9ZoiFRR
JY6twT5bHIrV7dAaFQRFtXogamuOHaZIqzXCWF0S0INwpWvssCeydzohljigrYZtXifCy8SyMVuM
HDJ0v4RltM9Xo55fOaN4pXaEzl3KgEzjUEdmtmyds5EDkZZcoHE2eNRns4d9Nn5A1sEEUnV2y9H1
bA6hNAOjCAFjTCPd2UAyn80k8dlYwphsNZmsfpPybD0BlMOguiza5l4/m1PmVuVMVQOdDT6det3t
BBIbS8FFcra40MqJ3YWNO9aX4myDYZqOJUY5ZnY/rj4ZsTpmlrN5RtPx0WRVE96FZ3NNeDbaWGfT
zbL6bwR6UnIbnG05SkSMZrnFsevUUQk47mzigdjSfjTcEvjX6cohjLmsFMqz+afS54zzt0Py/DhE
dv/EEK97VrwGsTgsNd4G3GeYicq4He+cs8XInMj+7KOz9UjjzLvWIBfqxjibk2hHCx/11bG0sF8i
v8obgp7ypJLZrj4bnDIapX8sZ9sTXD68ZuXZDjWcrVFidUnVq18qOFunqOHmnWoxnud0drZXxUkO
aQWGKLar81H3nxr1/OkA57cxz18OhP4bjnqYrPxy6v9PI8KH/v3//V9oq//O3HktR69k2fmFhA6Y
hLutQlkWvecN4qcDkPDIhH2neQq9mD70zEh9OqSR+k5xrjpO85BFwuxce61vff1FQPv7F/27hOYg
eIHkXVkbaF7rUuV/Smje3/DzcvQP1x0hUsV/6me2/Tc0YNs2eTKQqP67GPKf+pnAEIw5l4UeDAaH
paL9r+hnFrujv0gUnHFWAowFi9NlReiY66f9R4lCZIpgzsCYkoGrsaPEHEn6o+L6qOy+7t9tMoBM
UUal/EvqmEtOELOdfBpsElc1N461eOLilT1pr67pQCygx0E749WREvQTsg/uR1A0nG/dRSfxQy5E
N1x4LBWrFa4JuyN9stCbXIxNZ3tsLNgEFkmmkLJLMQ6PANTsuMQKUzkMXvhRqPLV7az+YMLyeeIV
xCOtIJpiAO3UU2GTpfRp9j5M+jFJoYV86uSQywkX9WZp43m6hWXCMRxqk2BbMAIJ1c+j35BBbG1B
UckUzEtxW9Zl0R3yirfNo2kbbv5AFVBTfuLr9e/XBhPz3u1xN5+9Gv0Ba25NxN+2JhBQ5dCQLMdg
MwRP/eyDI47IO9R5FA5jVXwyQzUU/NAyskCQ1nHNKd5DyLgeat3ZkTMsBHuuHa4YuUS6ZJXobiZ6
QZMbvBh9kG35ePX8zuLfWM7Mu7r5cQL8QvQP0n0OISut8zZiSGZOR4m3QrCXRAmVfcwBdwFjs1LZ
faSun6mbzDMCg9G/GTGdoeoFv0GvdH8kKr6onxnMICBEgEMZFh41jI5hR4UZWAVnME9Xa2ynm3iJ
RhxP6+UoE/4kvxO5MRDq1WIZ+7i2av5sLUhkB6SG1YTJLY9tvO68/qTn8QGH2IBkFPDDZvwisiKm
/aolCaJui36onZsBe+7yZvShXvOoE6TU+DQALlAfAs5B/LbY6dS+tHqs6zu/5bAOIeywqOyJHapg
fHTyl4T07CkZqeiAlvYmsNd8W3UeU2o+DG+EXBoImSL9+4V7j+JDptObkoiIFcS2ssVhDQQzATM3
QdCnv6PGuuskGG7fW7CC45Vrd1j6TCcbzQjpihBg0DeiDyIfMrM7UUcblk+A3ipJy7Ks93JYlvvY
0M2ePyqLFyM1wYL5RFaCCKBrscHzwo9DQ3qeUP4kvfc2dix5Ct2sCytamcbMJI9NFdfdaIQgr1Zm
rQGC28O1mpOg0yRmUPkyF3CIIBi6zgm5a9/kElvmbWE3uf3qx0H/zpHS3rW03aGa6bl0Dpxwhz03
V/zO/9WmN6t3mo0WdpvTDMw/1yEkdO9sWjjrt6bZrRFE3jJsYlIItdiOSYNyz1K2Jow3Zjc1fMI6
CMfvQKiQ2c8rDfdoNMWYXbdzU9u/nUlQa28ZfRafvbGVcpeaM1ioZXKgt952qqkBQxiqfBCOkPlW
456zuOpawCZQUOmK7RVQUHNgFbwV/lCSW5qNGs41/s5I5muhYApJernB4rSccWwgzpEQYlIcAwo3
I8zgASSSxfX3kPkNYIhl621DJrpwlwQcmOwQkx62fUNeMJSvGAXIYc5VvBDqZy9ek4xO4rrCrdlQ
a4sJti7fhnLdW81dmIOI6YY7ulANupGh1TGNNoKzVYFY8kYN4/LD9OFdQeaF2ttn43dtB8OO7ibv
oUyDtyV254dYuQR1Mz404y21TPvRJvJa5oa3o0t0oKig5dHJD4Kba/HN+uS3mXVY6mFkSZfxk5Wk
3t/pYPLYK5Jd/Uri0XhlbZzcav6bUe6pjOHcmR/cKigODYaUQxv386Wyi/IpkeV4r6rcsSHGq1/P
9DSeuKxayxSW5r1ZwvpZ+mMwb01t2b+oYAXaFgtO+qoCeryWzB93ZaCtp8RZ1khnNSS/bG38N79Y
GXxTLzTEgImktS5lce69zkctC9wX4RFgOrBKbEGqFhzr7RoiuB5Kn0OjHbe3WOH9nYddLGcs7yA9
IltMP303PJPUWnPc47CGhM32iZvfZswWcGx3Jd3Ip55F73dQDOA+YbtF9OMmkcNm+7roVPwxpimn
u6LW4w7eKvFeCn/lrd9K/55f83QCB5p/YKnGOm8hA+2xCw6YexP8b1FSgVXnQET7Hqgaqzk2tte9
jrznYRZzYG0P/iDEQ4EdjQein75Vpj9cJ0MAxTe2xJOXqu69M8cejLvn7aEJZg+NcKiqLibzCADi
PENNpfaweTJzurpHEY7UYikjP7JrsrZOU47Dduzc+UrjduZ/62Nma455Zty1x36uyAmOpvvcWdmn
aJvqbE3JJU/J66DYufrFahrBVW+Ka/BCt6igxVOzLEuET7/b9qzHIpjNektVMGgTmwbQXnf3PX3B
HIHXKcBp7PKdrlr/bNsefaJqzuEf1vWtiQczsnMjeUfI7Q5kMoZdi+71W+DwpjKzlT2oUZYy95NZ
t/kJuN2E+Z7fwhY6SLKHxZGx7e9/k0zehgRfq7aN34EO3fljrqDItMZOZp14hfWMOgbfwy/0dWeB
JpBpk+Eagfv/G+OV33RdeiU6ar6tVqQviBEobYmKpqqk9gFVZbMoBXDSMDdw5XmwOMKsySBTPLIJ
lzF+Ak7h7nnpfdPAmA1bz69nso/9IcxlfYVEtIf3SEv5oApc8I3d5TCeGhPIZKZvYY5MV8w3wA2S
NryUizQOoDHdFyYgw/toa6rvvidvtkLiUVX7QAuok6IDtUsUsiMkUyJj/Yq9xiQdgT225fADdSOi
Ha1vGlrHOnSlAIBNeywTBpIHazFH/53O1OGTXafXRGpO52OG+ToaNcFyo7F+8fpk856nXPmT87q/
CXrvtYCF+F5Cy9lbNeTezDfLtYAvaa+cZsiOsQ4tTD3ZQviT3NP71COSV77ZXhcTFYxkHps9rXwk
3SGEXkpivW/cGsa8k8RBDxB9eqAmxH73NWPmy8RRycB+vj62eyvxvW0PFV3vfYTHrynF8LMJh6zW
BCjj9pB0TfvlTshONcuILbpx8THEco1gYpqPYm8ghI4ITNpb0ZgpZ9Hs4qa5tSWJkR1EshhuA8Kl
QffXvOnoYrvEOuPnSaTGErRcQJfgIS7pr7jgkp5W/kR1qIksobIaPgwWaxx2cW4YHLlLm4OYUDxQ
cbAm455ASb9TgzNenBgvSpNNDYyNJB+/Q5lXj4RRK4iULikYYxBvU5zqhyl0sePBKm33gzkHr0Gn
9JFeJKAPff29lL55hLdCcbo0g+uGVMJ17Y1oVMFSfJejTXogF+YxzUfSBCGLPrt2yttuMNMI9Zpm
30RlD8MoKqSMFVZOJOKZPcZyZilrvaZ+81ysGu/SsjusCWD92G7bbKfC/6EEAq449DJ8WsSzmtSn
oyYfHpgTFG/TjMKrltDtFgB1cGdXcXqSi59cE5rlmgX+w8vWjK/zWv1kpG0NGC1QmNiytA8df03C
ecorI9X35SvbQwMzk0kVH9uIz3GlD6QzIIeNsq38WZGvOAhVEv0be/Ex1lXxpGQpVr9YMxUbYzL8
A7R6RlO/mtNbQesVOQ2Z15vYh5q2rXTOSomDW8VcNg3sBaT9W2VufyoWBgzWgaa/Ix5FoTS0Y4tc
ESmfrY0xq9/ZzeidWCAyNVRdxdBg2OLUOWUnd1UZWNjpE3Bu54AidATCKegPiozEM4i1POTibHRU
Bwm9KxN9zm8GMtkv/Kni0277kToxzaSIrP9BlSjArVLhhOukydZBq6r549hBebYqBaRjiXtATAuB
fVRG6jeMrh3uYbqlbES9JWGmU3dEF8TNUE4QYs083AHT1w8+PvsbbVpc28DOIFYU9YCFLM5GdETw
HishOTt79ipFFWbHleh0PtkFwnh9fo3g2G/7plRbaxpXLLMxkFxPy9yNhF0UUQy84YIfxDev2Wtk
RVTNdsdHmpGVcNo5nAK5YsebsPfzJ4oNeGwZcxoD7XGlf0zbwHlAFkd0qXMhz0OX+XGkXZgUI3k9
hCo5kSYBN+9ue99KbVaruTW99mq+ZoNWYw4zcjpBVWGmNKJWzo4Zxr2jrtM4tInwvlx7RGou8rq/
C3gOn6D3ygvFXcmnjxypTomZ2P4uh3ewG4XLBokWUR5aeVaDEiTik4NdLbrlyq1dkoSOyoZ9CEvg
3ZABU2DhdU8UbK2FM+s2OPVd81cEutx5cSxPBk+516R3s89BWtkOgsnw1tEhd9sLnk+W17Ub2/Hg
03U6NW57yg0h2UDc3sZ2Hb6CgllH2JFYw8zZ4JYmohiCme/upJvWAdODY94g/fo3YS3GPxYz5Y68
iPga6poK2Eq6Ji0sMu5uCx6KJ5YyBAmEVz1VQVi9gydnnm4E6Ha20rp5aJrQ3LdVUVzNpjY/vDxR
u0rG3snUNOUAJ1zib9FoMlxlPD4GTjfem0shcmKQpARhZbgJ96a70jhMcagXlj88zcPnHG78Fo7V
eBTa719FHuBtaazmwzV78zSLOP+aK19e2iwIzlrV46Ex2CqsuhgpCGDuEaLGa2pROtrpYX6cY0P+
eGSN2Gs6/VVbczn2po6/3ATurHZVSjf3lD9YPBh5+WTo39Qy5PepHRZcZJP6U4dNeJ/FZry3p1Dt
PCs4uZ7ZXwqvTM4VbBVrE/Ar2EKwbR8DUcYfWtOzYzcdB+6xzy5pubYlGiwcb1yuZMOmmWytI9uo
zIEXlqFEf7hxXF55hmouNINY2PjqR7UwuRChsep96Ehkap7hc7Bp5ZwBHI8zuFA9uIIenB1jLbgX
/KDjCgLhJQ32DIB9yZmQZ3hp3YeJrV6rFtsIa7+ZhXDeJ7lAOE4WvmL0wvsk8eqGl22zkCGj9/7E
wspe99AZf3AKWI6a0Ym6aRvrF2j8afjTdrV46yc1PjfWUrpbMZE83yWtFbxYFT0CXFJTeNK924RX
6JuZ/FyoZg+PSPL+ZsSr4JyEYGuzx9NeqgPz8nehBpbOphrvhkq4cA3b4NcM5PCussJUV1Ss9fIW
GBp6EqwHEGS6mGFZzfGnbj1jfioNnWwlHJZqk7dj8gpWuDnnzLV3CB/xoc0wcZAkTEz35LgtMH2z
S+bjOHXUh+DpyAwqiXBRRKxSvB306646Gxg3INW14Xghhg0bZUGByw/d4jj7MFZBlNFB8U2LVnsg
FSvHXZEyklMnuuRbUnxGlBOyZi88I4LUpr0DVV6OW2UBEN1zRl3GHV1hFklVbxy4LQKbilLdwRYH
+Fw+1bwyi22Fvyyhl4lyh8Fs2uepE0j4VBcPx4VyMqSSoLBeem25Z/YaEiJLEkRdPxpf+AVSTr4O
OsDiTI9Qt8WFEdWJEKf87VTa5o0hqaG1cC4c7NHBwdNVPvBBMT36uspv+JgcxYwyfyeoA6a0SeZu
y4qBXWORafsKG0ZyoJkVhqBq2ApR6JjsFgpnr1vd1jR/oDHGFGJk2d6taczzqAallqSCo0U40Tbh
RlbFHf7gXG2nuHbNawtUFd4Tq4R0uZiT459pvV3MB/pwBkS3VtNFidTBJ8wzCv+22cT+d8MEYTiP
XaPq5M6IWXZ0Oy6rkVSunafC+xHl0leffVJKd5+7HRuHSAMnXylQrIZesoBnx7HP81SyIY6x6r5p
2rA6UDGtFxsHuxzSPiRKWKWQM5Df3TvFcVycYl+y0pfE18qICFwYgxsaZhYhJnvqn1RjRHEn/A+j
1DL8mAIV0yJjap5Mu1o5XndhiebfcXYQ8hnrtseOd5aZOomaHrJ92tdxcB1zso3vXcAB9Z44fD+e
lpGn5B7rAt81Y939zZKHtOYSgCSsWdJRHeCQDxy2ls/ZllIgKZIwml0bo20Muw4TjYMEdZ+WsimO
0sJSs+N76z1kr9DaJf2gr8SY6mxPwdDSP7SjPyz7jBVzfDC5ldzrQQV6ueryfBZHNwffd0QhKv2r
ohZWf2DRiRy5YednxQ9G4PLNAcsYQRTwQZMDMuE8nNi3wUSYDU1UzgnydD7IwDeNfZ6SbTxqRZXF
ncyakCZPBhiSYrOy62PIToQuCXOiwr3jIGU+e6bl8cytYJIzb0lB/t7nnHgXLhPfd9ELKu1/U/4c
tObEPmNeFMSqJPeTU5wCkdvm4dDcuoRMZzbpXo5pIhfByxjgWd27lTldULWgFLGJJC9pzQT9mNj3
NKyKyCgK/yHs67WVgzuG6S9FkfX9BzrKgNk7U7bNamxbvW3fJFLd27X/gmY5onQmzQOKcrYuYB06
BdYZkGIOn5u621nLomDjxVZk1oF+KLKywrKavwWLGCPLTXBimMlwDDDPvVeuBhQb195LqVS/DTk1
T3AnwFzHKCz7gujodtLVdxtPzxO1zTuAu29chPRNSPCCdJqDg/WIx7shpgmmMCJxbKI3WFqoZcht
GsJ5tgJcSl87gt6bQeLeky2en1FTOqwB4ezaNIH1Pynj6A8dZ2PBSFbpcJOzLlSYcelfoJ6ocRc+
eAnl3wppWkIkt+6wBcRUTOViicopAS/UdHN4ctVAtjQj2IbUQq/cDOBiF1RW9kc5abB3+Z1FeU5Z
S7j108Exr5dukce08K+MQSVH6dTlDoPtvFY0P6jA/ZN5hV9tgDW090kQW4cBKuzJG4U60RllP+nc
a37nwEtvFCc1MnoNldjFEvAyawn5Bbjwrq2+b9+FaWkstTb1k/aa9W/4dh+jMDlM0RYPsFkCCM3a
6Zc9JXw/V3Gze1lONyyr889UDpdhmYqXYtDJ69BAdOYI4n85sfQ/zTJDyOS3++YrBpFBpdnjPIOp
syZruLGo/9h17Iy2qGjVrnQGBKhhwCdoJBgoayo7zSZ99epwlgcN6YIHG1Xt29kOkwcDWtJRedmP
yCsss+186yAzQgHwn62KvKVFBfLObTMwQv0A2mOKf8UwyrWBPPis3UBuS9Ty1i6/Z9ryEJ0FrKTF
faUVBvOML6woHRnhDd3GV4PfNXd+Of1hzje2VQHIZBVtNpiUkzu29EHEnrTWke/39wxlnyU38qaJ
Q95Ik7zDYaA3TC3j3gJR9rbUeVdh27Hw5GUNPT46I6Ceyal4WOr5HjYTzQ4TjLnFGJtTCRgrEuSI
aEAyrWguoNZRUvEo6XfaxG3YdRR1j9Yhx7jzZ8jNh0U7D7Oen+c8P3oVBk6h6zfD79gel94xY3d/
bLF8pNIZ34kYL9dZP5/jaVh25DEAdEDyOsSgEa8GyJzXJZa5s+UiAo0Mu6fWNjgMNdyMVuZah3Cp
kpts1HSyBNZPC3P2UeE9XoXhADJqC+3Zd7qvDH4Ct16cn7EJrI6Z+lgXLE5svQaEWwYwKSAms2WL
ksGaosFLSJAq743n6vDeN+MZv1l8ytj/b51eesMOV4HPukCqIwjK81zYeMXSBmzyhJcHadZyx622
B+cWLHsu8GZqt+RYJaozxzlAZRb3y3go2BFfOXHsAf7lsmUTPUGeK2GYDMVrY0res11sPQMMLFn+
zWXEvqk6+2nJ2FJ2cCzd6rlLvDdgrBmHJT1FBZEMQJLWa2kvwB2LbD3GSZy3GYg+HOcqYPNveq9W
YX3VXkrFVUmzlhJUoDIflLshq9yLqHrjO4wnY2PZdbZtRlyr2Juem5w/6dSz/9paqHvk15V99gYZ
ILy0yesC1efQTr3aZ77Dai+XLeYOFukDC8VdZ8wTv90SJI1k+8ZpUrr3jlLjQWdGt+DsaKZlW87J
N6dT5g+7oCGQvHjKwxAwz8KjHZjrglE6qC59HrcvVtdYWz9BzpbxxE0ZtNXRtzLQDI5vTDszcTEw
J/0BWiGYNOLpImJjOINNHrNLX3r9GcnwdtIk86eqUPd0rLpX/A2rH8ge0Mhygi9rB9Cz6Ht1GWWR
P6U1A8gGNyLGUJyjX6ti/Gtoxuta9fWzPZtZ1HO4QkhhlYTxCXrvYjo9H9cyRnHdNVyxJyxkHxPC
8skIm1psjbFQHZzEybweSIrvV/t5VFrTZ2rTzxWB4InlLh7GzIn63AAYCI/cqw+jbzvnSXb6NUZZ
varhjGyzIMWYaAVw5Qz6bfJVWaOIB0yOA7viD3oG87SRHzj9WNc2mb7nJZbzHkAal2ubfVMplgAe
EPdWFd5rmq14EMWTtxULkW9ob4CRBcGFMRewJ2RKIUlHcIGJpLUjswm+MqkNQmOmF+9U5rXUnXDc
bzbg3aSztRucfbiWEYg9N926LNV2tLTy2YRVk/aHMeD31GAPWY9SNDmg1CnFYuvcNeN+XqgphE1l
D/sGYy/R98I8ViKY2HgY1a8J5wUp3pyvMmUZtzyqvcM8815mdjUir4I1jS5hRG0zuPf/YDX434Qm
/hpncNdU3lqkSYhLmMIS/j+F0mg9Gw2nAsKU21AYJwbhubdY9s7+5r/+Rn81CQRW4AAns6lyWCNA
gtjPX00CMV4yut44iHROJdpz6WX2dEW/ufV/y//9U/iUj+FZjm8JrFpYuklM/tM3wvUlm7KCJcBm
1d/Vg6+xvpVh/D7UjJJRyC8VW7Ibpk/AGt3h8F9/Tmv9jf1DMm79/kRwHey8PpAy8GR//f5jG4RM
XmG2yyrj74TsmiOam2FiECmFk/vAAC38hpdCDtdmX1h35tKgOghq4iKW60Z6ScLGDK8t3Sv332N7
/5LH5qnmiFj+c0fNXww2/282nMNPvWbc1T//p/4/dOCsl/X/Ob1G7WPd/Pd/+4v9Zv2K/0hb+9hl
iIetxQ8OF/E/1JbYFNgGFngJYkchkev/ZcCxxN8COnG40jHZQCJe+XX/4b9xaLrhbqP6ln/hOlys
/5L9BprzXy641eTjku+3Lc8BVk4E6p8SQrKYJ1N7OCA8s2VsqOfqiglZL/uBt+yd3bitAYW+AsJW
TUuzswvcGJuUWAmWQ7bjvMW2bsW721zwhUKrWYx3OSM95jDQ7jg72d2bxt5OgMtHXalCLwEdstRG
5VCEQNOnDiQxUPaUzVrVJZHFrI8ZKf7KrBjke38hhomgWX0TJ50f6fgqryZSBnsKtRjzLIdkiL/a
jUvCnmeOv/47qwfnZKd2f9dAV4sGMopXsDBxgbea/tB4mCiaCzCb/BaNM9xhx3UuWW4x9CZGHGEL
Ct+obsPyE4Q9qxtpDDsaHt9kt3AM1ZLUW4hZaSz0Hl9zvBv88scLGmPjTSFafuUlZ+3XaueUtYnz
wxqu47FqXhu3tHZhqx9hkQx39lBZLN27M3SmnjqrjlPe3HyEVXdubSTszrPrbTLX/lsZxyEHHUa3
GFDrjeFSJZgkrffSCNt49hbnJWNa2yoDowTKc7WNK3OI8qVd2bI+5bp1V93Onln8ljFAZ0xF2b7D
0GdHHqEFGgMc+8WxG2yeU3bVdMHPmCJdZUGyJyr7Dlvqw7KMl0XN3yM7CFGVn7Od3fTdzAw0ZG9G
YM6n1l38KPDo/ii94l4s5pdy6BKzlmQ8K7ISm1qomzqXy1bo/EfQa7oVRp3sh7xXNwhmKpoXtnjg
ymEkOlXCgqBjvJns+bFih72vlj6+H+eSZC/W5eUgddNdLRS/7QeH4QMQTjU8+35gbgvwM+6hpf/R
eiZzyQzfUuU9g3OB1EyVgpWBH62S5DSasy4h6wrro5tLwGym8mqsG7X94cca5wI0uNC8rbCSdQdj
NsODNEJ84NB0+xtQL/pmWOvBlwQy+VYDDpLnprRn/2QZXTkQ6ZgcJ7yVtV4cGs0Irr2rzlPPKm5x
N+Ns9ySiAqYBiFm1Uh8NLjPOTSHKwy8WyY+sqosP5C00vM2Yqv6thiSkN2QL3GbTz32eLI9u7fvd
0zRXpbecMmotVfAJOWGa+qtqMrTZ3w++Sot42w4GvSM30JqMrnnU/YQP9XEaJlcBcc16UbbLw+JR
jtsTp+6XmRhMnCTyRGNaPb+NM4gwu8Wa/jXCZqiPEz7uM/nW/MOiSg91i9SqKPCfhF01PDZi7JnD
h6RhQk1cgYbmF8OIebsQJvUuxtIXoG8hCq4ktyl0sL3DfVLEJeyweYQP1+7B0KabrNEfvQq+8okT
4tz7f1J6WzeAZ+aIP5CxwVYn/zBiHc3Sludl6cJdTshxS7EEPids4+c0cKaIFDnFmkvQROSfIDk1
1sk39KcXZP0h1gIbr2WS8XFt3bQbBUmFWyLWj8HgphFf7z30OK2P8K3iiq3XSrVKHfZEVzQptZB6
B5uuAGlYmGuAQ3qjvMfR/OGZKjimsOauZtpKvhKX1cyU2/YxGdbKe1Xw25VYEgn9LLCuBVrbhoT/
pZ1Qm+khtbfetJZQpo15zBonxkSb9gdaVlA6qeE5+7b+ssLG+cBPSG9dmXXxVUwDMXb2TN4Mw6D2
nHODiITaXlgOTnE7dcbDnBruoWynkZs8r8+um9/ihwY6CQ0chHLv09K9xZQEvtrtODTxTpjkdAq1
yG8h/sakeHqLBQJ9Vg9l2JpfXeJYB88aS+vQ8YjZdHbwRylRx9s49OY3nKdfUxEQy6IzotmlxB80
HSs2FrNpKMyXAajzt80pH1WGKhQmbqOoC2p9UHQKaZ8Q+nkW4e2ZyIPZ2JzRVocl40RaKnm02bpz
n/q+YudpSNjtqZCcBRGQcbI47h0Lo3gN4HRmZz0brDTLg51mo7vPFr9o9nlBpdIpAflsn2L2yaQq
JLk+eQ26TtFM0WMlKw6IIJANTYoZq2RL5F/aO6lFkL6xhfb17YwPsThoqQsBXjQx0X/JihrGHlN8
r+/rEPjTg57yOr5dWPo6124X5MNNyuiMiF3BJPzKKoZL04lhdgXcIKJ1ArywiTjIQtzA7DKu+mat
QgYXe2aNormfg6fEAiltj+VxktaRNztf5xhQSIIrDmwgDkb5HA7OqcTpTitjmx0tdoJT41AI07Y3
vh009DSZd1qr+zbo54gADrlxu+jvZhI3VD44OiokAbL1GqglJAyFBUDzzXjCVKehtzW5B+dVVwAk
sdm9C2AgXEFo6/HAgopKRlEaB16mt2NGoZYx3YZKtyjl4yUZ5u6W7dpwpMT5lqzentDXox8meww2
AaFc94PoJYqqziyLxGbSb1KPHeoMgF4nuMQCjtjsSrvDSEjtIPKM/XWpTgY+ImOud1WY75Ypvau0
eB8wzAVhkW/8ht8qft09abg/Vjl92GH1YLnpve/akQjJYfoj3TKIA9uQp+DZHniX0pEMKV70wPzA
k3ntdM5aUf8J45Atv2/hU6rH6lAsGaUW84Xp6kxfMSZKt9sblfsVaO844f/f96BnOOVLmKnaCyPZ
jRi3nFmeKisQbGdwE2Mhcq8xYG0LIl7ROOk/scEJ2m7M5mCRko0SLDL3iV/SOiCMED/ObO405wCs
IUW1L2unOPQiXffqbamQ+3IKnEjWoOeAL2lnHBpJ2m5xG3pVRFnndHFCad6omMepnx5FaZ1XpDnF
nqvTRfThned5zaebyDmkc6NNbtgCiuuRYtEtrecYbLEYRjatMFHDtu2wht/Yge+4269Jjx0QEH6X
IXh0KVLhTUU7xCQORVDgi5bPyeTZ1yMvzTsOQ5cZEvEpjCUTBRFNpDA10sZek4WReXysLLe7a1J3
uh3qAMmq4EkYGFhiqoJS1KoevJ2KYRAWjohkMFYIdt7XWAbpaak6qpbqHDtVD2Uf23b1R0Gj3ROy
ovV14lHWFwI/k1NLjM6uPHPm3ifdWNzWFN5R8sb6n7WG+jFE/kqukiqDxLhXeXKCjwnxUnwGeb8a
hWZuEIcHcY0fnP3YLUR4HpOLPHs6/ZRlfAEg8p0SvXkA5HAkWfgG39PHdQgZFarCU1abNI2RDU72
9tLUB7LbBsZA2rKF7Lg9cIBeiyA2Tlq249nk7vte0rTi7YIBnOri9oLLZkLzWHrs3U26k5URcGPH
5pZIoPU1K1DEniLZN7aN2uJ/wsAX9tONVw8/Pc1rULYZ/ovgCqsmFrMuf8HpjNc6aW8ELjOzSO7B
ZK4VhAnUrhqPlG9Lb9uu8KXcYcVihIT/MZWM2wzv8vopkLUXXo6pV8jbDl/GaarDqmFkX/SxI8R4
sc2S2p8q3nWiF9Tg9O9qkFyNOVcykoezoQjB2M9NzOORiWdDDI3BQY6YTOPwXE4xDD7G+K1Rtfl+
ijM6pDHUb8y0dy7o5P6R3Xdw9r3psrC8BzrmhZcei9LFHxMW7pXFRYpReCNswD6+9WSnSQL4co2s
jOUScWSIU7BNncu1xeW05XzDrUt7QgToca/IvSLZEXul/z18w3S47Jqmlzwa68c2pTJZDQhVjaLD
ws0q1J9+rC5wE+8MA0b/kE+4TtsFAapX7aGi8zyy2Y1HvqD5ZMGgyHY2+Fxs/O9wNanGItLMzsTM
8G/5pEGpWNkqYK6SM5ItI5dR72Jn5XtBL/3cZeORDkN/v0h+eq05G+Tkfw+cY+JLUDkQtUus/oNW
8nURoT60fqZvdMGhh5Gc53jcOHcTy+hDYiB3lEPwU8Xh9AYo+so1eY+6eukftadunJW46EqqzwrP
fjZ72/lNKAQ8oxg+g1rl7RMbxicVKuEfom7zJSmCr6qlBc8hTrgdcAKeVI6ytf0f7J3JbuxImqVf
pVB7JjgPi9o4fZZccs3S3RDSVYijcabRaE/fH29mVXU10I3OZQGFWCQiMq7k4SSNZv855ztlQ+DD
krjcALvKPacyga01t54DwQLtpWotp4rYF7pdBNDRKctH3o9fZecy0mPIujWyKH3CeE4rRbt4JyL3
zGYNMmoBHPNTLgcXG2Xo7HA0U+xlmqfcCa4JsuG1rnkcjKmJ7g18kOTsbewQTcsElwOV2KGZJG4R
p609hfduUTTNi+8HWb7TYhyPDO/53a45bMsGevVCGIPuHn/tgKNeRg8axDNjJvZS9NQ9U/iA16d2
UV5oLRuLp8JqQCf8SUwUVn+3JJFxrtyMM15fZwN6JNYzGfpz9BYQX31DMA3Pk9kYVFqgkkQ0oONo
RdAca265TtvGpZDLeMRokCoZ4zbHCBka/bsl8/TqBDo7LYbvP+RFlI/OHvZM9mbRyo1VDguHUU3f
uLaKj2rgdxkB/TK0Ns39e7FM30yzhx+SfRK25doQn1Jb3sa8vb8Rsr79oCIRr4tsX0dm8FGkPYP3
ksTvyZ6XFg5MLoMnizgHg4GkOaWGKV8QX4qMiqG+fZ8yulvYtbsY7aiYuvZ58+UDMr02hvxeiTlv
dmWvP5Fn5+jryL5nXpJemTHQ4FF0Hnkfr2WLcqsJiw+71Jhx3vSgSjhv4Gyn5fAa+carO+qHoGwh
t2kjWB3E3okawfSO18WU031eOhcUkXUJGFq3kTAFfGTiLoeVCqzYnZ5I6fbvtcvXyLj4Z87r+cSW
tNgmoa3fwmC99m00fvtdD6bUl98iT/hHicPA1rCUv9VQynFzl8s32aLs1MA53gXt7MVrMBHvnMb3
Nwcm3/jQ9tbeJ+KKQoPxyyt/ssoVh8kG+Epc2m5Ojj3bFCy1JEP/4AKUnF6YKcmH0G+g5CBkzj7v
0cn/TVlbuXVHyivJH1SvQTksA5jSbEqfqYs12jszH93ui++vAM9h4ySD8J94henu5qTAL7hNKYjc
BXq+NEuyLN9TwXT/pikhB+8H2hGymMTYL3IcapdbU5btyjHA/dx0PXN+cv14QDgTaFDlaJ8Dbt4D
znvjt1idBLWaaF7JXO+2VHP2HOSaFGwaea1zGwAW+ajpPMv2C7FHUhn9HP1wYcr2bIZa78elnuJQ
EJDMHc1jxwTnMRm9ii8fXeXS0DrTHPGAYJxzAW8AGk8crLGIbUjG3AKYeloTzcp3SUyxgkXoPiBh
rA9ldeFZh9XyyiSDwYCrCadtZ4mUccK9Jra1peeTVRGgDqZpeR3F/CXtTjKHCcEQh2WXbN08epBD
EVgvWg3oT7Phx9aA1m3Doj8ZrnQeWBess5YJpXHWouMAtYpzqmdPZ8ehfUIZDNLmzl0ecdI6R76O
z8arjeOgLLTnkpVX4GykhUdKbuHKOEWDle2HfMTjP80TAOOJhgeiE7EkGbcPPPY5iEHJQ5KZ0WbA
KXtkuidhnsyd3GS47NgIQEMeiojOqK7wSCxh1sgO4WQODl51aW7CemICpfjPN3gQ8oGkV1FNL35e
Gepk2H6Irpun0/1AsXpzGRzD9R8L7NSEFMwp4n4ohaBNY+Dd8zFrqrhPOSazOh5dkmZxVvfheKSQ
JCUVYFrmZRSicG4s21dxWQRDdxoQYD1zE+Xk6jeBJm/k26gOH41ZeH5sE0DKThVL7Te9ERMqse+F
y02xxuAOA1ZnDAqon3jrkO8TKPKOJm+xK2l5enS6AdMKm8HU+VzwYAa3i5FOV22nV7eoKvY5KXu9
uf1t2YnaGO50E3YSaWdyecDIae97lHix56bhDBiw2T9hpzrZQ2o/ZksCCtKNgkpvORJxagiKLUGx
sEXEwG7ANCPSHEE3DA5BYUxp3d/XzEvvZgnmcI6a3L9FbubwZRrvup9+cOOr+hXJPCMrjIXgN2uZ
6OM8SbOXBGEpOpQoGfckqwtIwzZmp5TO5r97V9n6qRzxiMHle28Xw35wQVzQauBtxigxb2uKmxgp
FOFhCfuZwkz/QlmHeQEUo9Fi27rjnKnwmlFwAQhHPNvQXVd0V7U8B436nEgeJ0BmhtQ5sPDSF5hH
YTrsG4Wb95o22ph+9RZ8l6+ibDnm4lcefteZlx3YAqh7UcGcisuxIZbDoIVgQ4N9+LUNeIFzkreH
eAGzyduCsALzHTsr3RPcZXc3EY2JMX4fnR6xLTQZDZHbNm5qWy2/isz8yUPOKEHFQsMLlvXQj+jh
yHMc9Tq/oxv3l1qMCAOL7tjTMZuPk0KrHc7fco9UJPdW4RVPHvmWz5J8PG6YzrcfgRtpZ5uWjtyX
2AS/3NSlkRvH6M4w9bvvLb8bD4AiNynwIVXj6U9yC36yepmI0NCVlZ5bk7Rf5XfmXVfhJ09s5Xw7
QX3D7pS/Y6D83fp1dOA445MP47ruykE8h3Y3Pw9N0eFAz033WpucLKvIfo+YtHOy8TjQO23m3kS2
SBnP28iJKuBMuQnSDINZMWESHkhNcvDmPR5BlJpF8GJigoWkcbHTzNyOA9F2H2o6zdMWNDc/SRV7
WKbzfxSTf0pZ+v+Tjf67pbet/2d4m+P+MH3W/0U7Wv/EP+CHEZX3oA/JZ4OKI3GNqvQP+GGEdgR3
I/KZMtBKAcTwP8LbVvA3Rt0khSFr+qbphWil/x7etglvmyS3Kal3A49c9T9Xeg9V8b+oRyiUYKJR
S+1ViWKtdv5PuTIcGbiPgoAvi5/c9k4/lF/4kmlDcqHn4v9ZbdzbICFofs8YHWlzE3lDOF3nFgfn
FnVpsbaNlRZkS/gSzAsBQc56UTqnCdN9K/J2IDaq6RamSxmdzXGoQjarchhfAsW4/MQCnr7lk6U4
xOplTC7RnFaf5qzxh9UyY54rDBl+Og4vkvXMe2W5cT+DAjxEmQwlRxqSVP5MgrSjDvXDJTFbb71E
fJEahdrESrkF3lLcQTfL3xOVWBs0O/L4s3V02ensfVkHP2vVws7tpura46GIkbPGnWsqLK1UQVQb
py+yK7QreiQXLivNLL5hsC/38QeYIOI2E/bYZ1u13X0vOPvzjmjSB+b0nMej3DtoX6u7gFEHyy2T
xk0xDYBA8KndgQdiaxF2yv82u+GDmTi6iclpM5l764r2EjTMT3F5Ui9X79DlQD25U6cOOD3FWtSZ
WGeTAB30Vb8J74cgyb+s2sRpElTPXltnEOdV+swK0RJx6cL06PgAi6mKCl9yKgsxQTCKpVqTIuqw
JaxVlvEyIQRxeafzYPluTHWPxIIReSeD6dqB8UT54jvz3pjpHiY3MPAOToFiGZWxzfza2zfJ1N2M
bS4OXDRjq5EYOSp01n2WWJe8KV9yZz3U8nKKtiD901e9MP7GVwNyqUmk+O4pfNkasDiZtAjFEWCo
sos/4+va2D71hkFBbWzGZwNrYvnt/TBIdR4CrhYxd/B8TRtlJ/y+vJXR2J4iopwxOysXA0hR7toa
A0pEQBMkxtQhGZneOakw2BWh5DRfQiKSecTvG+78FITZhP2E4X9Brynaw+AsSGXSudS9xpxRRstt
1Pl3Xlc7NybVNdg8FiPG720fxspOL4k9t891EYi7hPTGN4RmDL3LMIlTNebyoBzaRxM36159RgiP
uiY21UVh9nsYRIet1CkOdd1QPoDP/K7zkb8Wwwbxp/Jr7hA+GSDvxJmhu3O9lAiDQtzqkkL7mgog
ZNepoMFqBj2COIQwUdotF0EENCzZmA4Kb5l2/qoEZqCrnl0vtEjSzMS2i5Qdfr682Dlw3lXGRvFa
e0yrsD5PwrNuNPy3bW1bv2Yc6ydKr9LHpKByh/YN6kub1qeFgn3/fVirbOfAhtuahuS9GpkHrU1x
PxpevYfe5lAQYUT3Q1rru9ro0jhlXHcDJ5zTQMs7/LtJQc0v+P9PQ4fA2eVZgLw0vFu9le4IeYY0
8S71pVgbsbFjvKLn+eomTaOKWVBUjOGehIZ1Tk0DKmFEZvy0pO4zgCSqOqIMChwlSep9pM9zo5lA
iaXjkmd5Uv0KlV2xg+CPjX3dc+8w8MHazrOlrJLtlndPqQYswzKb6f6yKRlNVwnE6HuUNzzk68u2
ept96iC62YIksIYaLaLf58ZKdmaAciLLL+pvMHsvdCCRbM+pcsfFtBnqZngFb6yXA31qKGNU7Igj
VTxpSt6iNObpa7BoP10fMI9O1Z4yWYLRRLVdonoeXUmw0j9Ld6F+cwQd2RWuf0kkks22+BMGzfLO
eqQajJFNy7fWlzvEEOtWe5QskygaKKBLBZfuQQ2pQtZJK4xpM04ncFB7B++rWimbFMAe7b6lW7m8
X2VB7G0Tsg5F5AeLfUeZL68Qxs6dhRzG77g1c4qzk+DLpSGqcLN9G7i0rJg2LX3LkbnwXYqbPCa9
9zQ6oyLspuOmYloHmYL/9zBY5l7MKPwrHIODZxgsv938ySS3jaH8o6PvVVEsYvWS+IF9Ce1+XyNZ
ryMgBzdiU4Q3jBiY9lU3UhC9Us0BRgf1LP1BZ91pKVq4OvVdiF85AMTYStJvKTOWRN+Tbcd5h5c6
ylgwSMyv3h5rhDDYqpZNIGFfyLkdmgD6UWkkj6R4WA4gZvD6gXF0OxO+MdzlOsKCUKPpPrOkRdbG
sCQtKj4V6sVsIw4Gdam8OJj85cERs0Mbb+vsbJE9dDMYSVLi953j3BIyfSoFJHMAI71R9NtOmPbR
M5GbqsrLvgkXan3Oy9l6sJD1Tsxmhm0dJv5LZxPu3ZXMpIIA0aDqGbMUgcMZVPsLkWyWz30/52Lv
RZWxG8uWtF5KXgzv5o9dd+IgRWTGurZuazf93fosIj5pV/zhQMsIOUynSM1fOBrHC0dUDsBT75w4
kSb3FMTW2y5wegy4zVkRIItVhucbzQViW+GeWQjxsMwd1owW/cCE5EX1yzFto/uGDG88jVQAlEbY
bDvslrsmCbod3GOe3VF+J7q5WLk6Bczzv2iX5omI7oWj7WMyR8zf3eaJ0AkUNUKIbFk+xwJVRfQS
j3vll3HkOzGr5h4gEp4Q446jq75UUFTiopofJG/CCDM3TkuWD2oN3wqJ2VpJtLJlOKfJ8GCmzm03
2yyLsjqGE4IvQRHxNosm37JvmI9IpPWlq5fgc6Zs4wxipEa9psCAg+PaarMi4eZxsj6QQHmVs2wP
DqdwGhkjNkCSuAi8LhtMjhCrL7t8zybT+JgDfeHdwZl4CjHoJ03k/pXzkfzatE9jN9U7Vr2ZsBBT
qcB3fyXSxsFuTtbOIx7LbCCo6sOchR8k+L3YCJInzrQUZxesdz5lPLBjJcDdph+YarmNuPr21Gxg
u+4Lh1dR3uq3JCK7hGx/X+JFwKAI9VoPrHpOv+Ha38oZEQWL6EnOxodF5Cc0uynOwmEPdKWKi8F5
8LSw7xgS3IoJf6qwLeNgECHeRbbxM7QYT1M9P2qzfJy8qGVfYnH/tjdj5e8Z+W5VFpU/DLqQETQ2
5MShByrNsZhgRz2WEndrxuaU6DcmR6cngTB25oK1hHFRSbYsbhcDqotF57clfryksPedKMLj0rY3
fgD+Zxbdm49riTrfBixFwdBi4qS+99uSvh3pQgjbh1nfXmg7qs66ooCdMduzbbNp8oX7mYSW2gBc
1qdSmmobyA5ojPWI1+Mey65DT0NnLbd9FgxXwP39vhwzyPcLYaQuMXymAGXzndpgEWPLzJYXyyRS
FPt9kn56A4MvSbszHpB0tdbUBkExpRCt+cYYsLgd2QBlvjLtgJ0UUshWaFszP5b8/TR32qDsLiK9
aaRueUwGz9iOE0f4Xc41RQ/o5GKeOdbi72Dkg20763zgv3XjPMDJqBgXpvxCW4f3SVH2FyK3uGXJ
Jd2lvtLXsa20cxR1p+e4rfz6QpF298tkRLgyHK0TiZyJt5GSJwYg3Gh24mE9N8Jb1BIPIwIg6Etg
lM5BABzfs9UOzioo3gtBg/vGtrR1GKRr3QxW6r4PS8cWp6rokh69bq9yMexgXFzRjZqNp9SXmifr
CMOJ5q50HM0Ww3sfyldKwoziAO6GyaJh+PNZ9/2gDiai812/TMvNhHcKJqulFpNSpKGpg+FQqEZb
38ojkMO0IVNYNS3YlqIJHxM3F/Mxwq8uoFer/gWSGw+MN9bWp4y67LVyEi1jo1LebUsaYobMKkcA
ekGa9t+OUfo+/VEGF5/UTVbtoFkXDj0VIvcvTUMpyg1rdU8u2U5zFIQcdiwDEBDKmyV0xyrWcoQB
ukHeSkYMHW5h7m1mbh4AOZ8OvFrBR30EwMMlyVSvjEc1FH17dCnuKGkRAwQ78bD7frdT6WAEZz3l
rf1eqtZyjy2zTiPuPdrRt1NWD78UITbGMQLzyraURZrhDdfavkoXTNdGANepccYsnMo2He6kCfyq
hYtHkQxiMlN63hdSrngmFdHLk++z0jx1UkC55HjJa5oqUaS+eqGKjSjfUjKbNYdeftZTU6PUJpOb
E1aLRHt2cMU0J907YX+UOdZ7vchcnUumzNPNnLDBdnrBf5eDE1fTnic2Tjqm274mtO8UTf7XAnzl
5IxW+VVldbTNtC1XvJKHRlD7VyIvcA7prtlzfQxK34Zw7e8lxkFNHxVcysiuCrfBc04AkSx9zG15
Culc3JYZ8nBhDOa2DIyXujJw68i9XVr+KXEGZrfwlJ1iaO55beDkw+jN8BrpAAfBzp+6btcI7p4y
mvbBYHWPU56jSblNdAciSbw3TfiZDPiUXJ8GSkUkRCDFYOFvrCtwm+wpMf2nSvA5+1a8MAVuKPVm
JJd050ikUVxM85WGgi3kfGvvVMYNzZcJH9d5hpcQF25LwHyoXme/bfdLrrBkUFwWm9BVlsb56EV0
5lyQxGFkmxsDzdsux78wve/oB36d5+huXoo3IECuS82yGpkaFK9c6g/a+q4ZE/2tYXSfFQVEY4mW
O/4uzOYo/OVWExw+ymL4oCHvFKooFiOzvgy1x58hXLTdqeiAr+F0erVr87EbqJKT1j2jaWszivqc
RPNfZtT6tA9FzZ1tDE9QKCGQmuKauvMjxsqL1dlAtaTRx7qVF5UMN0lgX0dForYxx5/IZhxCNR6A
r+XWcTJ2oZLte4M2YlC2l8JM0E31vkThL87j89Epk5PfOdBfQaPUPIY+lo/1JVjnR9H9FIiyvp9c
q5BXmePsIO/vWXxJIpj+r4rIZDZVCuoG1BFyiHskg4PmgIHQ+jUufB/ecsKg/LFgNqsJUnws2aDi
ZM5Pi04+qrD4TRrZvqGNncS4OAHLxIcrxi1pFL2zG/GqUtvcTa48TGbwaTBB34IMzXBikamS5rxS
2ptjz1uwTce7oHXB1Uhbf44ut2Nek8AKJcjmenJPkwKmQTohnrCtkhrhI9srkXeoP/DgNStiD7NO
WH33ubFvxszcOCzosW0VN6oyb8NgNThh2iCwht9JWIhJpvPIKP2lLr2HoZCHzvP6h1zinQ1CvmVi
JkGUn2x2t6GG9co/L1s3oJ6geqLq5jjmYPmD+rDaj0y27sxh74pSvapuTl4q5qNrhohs650TlS8O
ttp2DM+ZNE9Naxxy3R/RH4593+HXBQOtKChN56E+mPZ8I8fkSCHQOST/kg3lS0Uw2Q+rHf2cpzqq
nzBgDQxpqrPV51tLuvltZFrnsbUOpGxOGB9ekmaq43bK/1Lu4O6wdjgH0x3PyYIP0Y4eHSQF+CQ8
4Lznu01A+zD+f2/Dgx9XS38NtRHeS7+7Z3JyYkiDoph/J2wMicy3lF6WCegGd7o1Z2mBXG8++mxx
bqLWro+mHWz7jBWjwKW8LbJlxrFkRFdAwi15Qvy5LW7ZHecoXCKWg6xu4xieVbnFOSkeYITaDAja
m7zn9Uv8bNmAc74HQP4EpYUQvLEp/OES5smzV3p7PUfR45RmTCoMtNGlNWPUNyYb0UEgrwTMdc66
dYG9pPCXy51bjgbWDhpGmgrcmes9jZr71m1j3m0pUJLuRnekF4HZ4/dT+QOSH+SwNVLFXBKWG9OY
xNjlBfazWtSHDpsERrpkMzbel3az98GIzojEOyZMPCg5rGdSjncOKZ7ejE50eQFmx2CV+sEZPWcX
iohNTXsqwhXYVhGDMY2L0d/1uHJAINIYjh5UrhhqF74eXa0xNpXvGkmS1BATehWymxi3RQKNtwcF
GBEnGxqHO3Y40Pd803BmDDz3ynq9Afi7nb1iGyCL7dDLjIsNGBKH+B7fOQ2pj1UbnPoufDFtvZVa
PNp84S6q22RzWqvZo1tsSe2SVDbRUFObTAcbJ4JU7hEQk2uaNuSOmsvuM8z0Ll3S537mKJ5Xhb+3
UvovPcp+48HsjrKx/6J4+6gt/QPEPaY7IqdY1K94ppP1F6xlIEo+5ytczOKjDx076Mp/zNoF404R
7oYaQDQ88g5fXvctu/o8Y52lwuFCB9R+JIvoV/qtb6sPK8LFkKwJqtZnFFNj1Dbma5jCWvHGm6Xu
sKXRYIJxjUzZq6KnDG91/laI8l5a/Yrou6k79y4vjODiCdYOku+sYCU9ZkGS7vzF+1h6954U/x3s
GLWx7AhiLd2dcT9aJzYSr20TkollKz41H0zQTmp1vE05ukiSOhil51szgubV+Qx3bYMjoZrsF7B8
2MpSggT8mI1fqkuhpwAFNX8KTQGCCe5FrrASQeEg0wndqnS884gzaW/ZiGdFJ4CM4kjxyIlPappC
ArR4CNmIfLgAyeIO4ZY8NoPtOucouKDynlvh8rVkdYZMln9NXIItDbbBYfYHqpTdD3qOoY5lAD4q
NGq2pC0unOgB8t1LnUzR/B5xjGIrm7sLkHrqPGhRoBVD5E3ib9UQdFzMYyhSGBRPAhJIBbg6bNUy
GXGAT8KJp5VhvtehsNstpMde72eDzP6QhYuzz+FsNzdAKsqMBGjhvmgBn5brQRfZzp1961m0VSZi
2cHh4gjXtB89e/Vqn7PCYv/gzvhugmRGbIOO9IOvKnhstJwfOzMsyaVEuPo2it1TsBlC0PW4VNyJ
mWZraDgrad9+zMBQwM70QBo5SYU1bzoxQ6UoZuOxm7323QPFOMd91XSEZJdseccGJTlnD9mS7/Hd
+5puF9aJOHfD/MVWK4B6oJ4aTqUzgw1LVU1dNi5bLiPVqDV3RItXFY9XpoMB23fjWxsuu6N2UzlM
jPBr0HtqacQvu3DHhxnC872lcGtieGLPG/+P1DYup+9/+9c/qcD/e07rDyi5/pfvv6p/eZp6NLb/
aFP98wf/AUv2/ha5LrVhSMpR4NMI9e+Sm+38zfVc/P+wLt1ViyMo9Q9eMv2XUJKoXsUkHULD9f9T
ceMPod/R14ea4PgBf/1TcS33Tw3Vf+YDAxsYTuDimweZ7Lh8SoS//52WjF8YqI6aXlly0YI95KW7
wV6ToBQ03k9yZrwwR6k69PiJwGXg7nf2eBnkU8sDTTqlajxxa8hFqjJ2C0v8Juxuc9wP5yXCErz0
4YM5SZqJ7YwOjHDmnGgzZvKI5ddJyFpRVuGTKWQJdUfaLUEBT16TgoGekZpvPStVeYkGJ+22TQvg
KbYbc60m6sfBJIsVWLho78bcBPA6BaQ+W1bDGcweMJluJF7mJBzrcXDXeZCfBsXe2j0aslRbPQee
+sAJ0JEtrfFZWM2xTjw7pLjJ9KHWcBn6HbvX7BOyqTbOTqXH7tERmOrvuqHAIDzT2+fz8g8jbeyL
HJgqrmeSQ3FPY4CgXK1nKr2ROZUtyd/dGN0kyXxuZkUd+U0OX3WbKjTLPzYO4UKW+ONTepTYPPw/
hg8wnPkGBDQ2kM4XY7Qn3vtbU6p9l0Y9ymMwxiDfxw3NCle9mksWTioBrlQ7sj/pEsF/guk+ewwE
+0de8H8sKh7BHDMe/25eKf84WRzomvLIITCLjiRCjW3tyIncjg7ct2qerj3n3b3Zq9cqxM5L2tWK
5xX9FBh0R6pBAComxUfj/daFG5jFwgPOdl86VsfM2LM9MLrJzl/NNYw3GbxWbYtByGb0Q4d5P5s4
l1iUT2EhjlGnizcXC8NrOPjl76q0HtqmSyC+9Lz4g9X/F3yr0vsm2X5cbE1lY76YvM+VHrzfzGpx
+oxVlZ6mzmJQXzVs+xnWHJBlXqXNbBgXD4NRtwbBy6hyvGDZ/Qvo4zG1anArFVmKFNETJw6jgVY/
ccdqFFeaG5/DyQIEOG3BeUnygak4Oeh5ew1r9cE17CckCliPuQrWfbZiONFJhTM0+JbcEczWjXec
OWM8cXk+IpnJ7mCpKYozRP2IUT2QXOLx+TBeOr8DVFo0pUc1XYrqPQLKouKitM+hQ+CCYEkU7YBE
XUM1BuGRSMxz9MdHZeikje3MTQoYBimR7RCCaxauc87m3cREtwGf0IHwk9Nbpd3qVPnmlcNWcRxo
LdnSsDeT1Uvcm0pmyy6xGfmivX3PhttcU+nAEsi8uwTddUfKrV1P5XQ72cuw1YlSe2bWDAsrPC/G
Up972/3d9ISlchTdlAjZHpMBAvvqLjN7gk/t3LNoIFtgJaeQ3ZxW8FBmyA+U7v6Oecl0UtJGStbu
VwOYktlonI+8lhPo3HsnX2fyYO3GDRVZmIqN8rml7eEmxQH1ELphtQXKxsM9IIg7MrqvynnZGiCq
7JdKiMc50ucmzc/AQjip/7HZcfUlXqr+w4PigkMUNx7eneDkNWxDizqjk8vjDSpQ8Nf2sVYZDLLV
WGosM73Jr2HkuPr+/ngAW6nYGQ74vQkf/fEJZg0bxFZXBO/aP07CFdZwwYEpfD6XmTx2Lf8DJsF0
9mmWMkpaVn/iYmG13ji5MEPkXvUx2zOTbADL+BqL1eI4ZMP8UZLXoYzxjxmyL8b81UYm3Jgz9AUS
ZwXQsXb5xZi0u2OqGVyNCWmC5ae9nxivn9MR5yyNEXYclRNZcYa4U9UWMGiHoMB9rxvnZNWleTSb
nuOXnFJQiKPfW1g0ZqV2cmgoU7SYKBNjzJx+W/3d7tmZdt7+uDkD0gODk0C9y7BEIi7hzUncDI2p
hicjc+t8rzEBWIR2Cd5Oe2JG4BfZX3net+A16JH77LqBxbKd15+uud8IYKZq5nawe/51OnJtMBXD
jhI6d09ArqCPqofyooPgSkFHZDYHmtc4JuleUh5JIXTGcEj586UWOYFfH1wFBWmFZ3GqA9tE1c/e
aKFflFgLhtD/8tdiogMUhTwo9wldOzN2LyYHXn6wUw9ERbA4nSB0k/adODVoP3mwDfoeiIarcKfb
/DjHGe074E2ErdQi/SU6tALgZhb7zpJa9q7FEuMedaVN+CezDS/pTmS82WJ0Wh8rGkhhRlpshqOM
hQO8uNnfBmOOkXYZIgdToVkMg/+cCoIc6NRG6/9lzZ76ErgRLkWd1+kOlYzyH3gmtpDP8zTx3NKx
XohtEFbh6wi4nIFKUnJiboR6J08cflpj1ydvxCrkblkPODg9f3IN/1nSzhePg/UCqOO+cfS7csHK
D3UQT+Y0HTPOnxC8+w7FOdjy1hjhyGhxIRC4houp3JsRzA3RuyQ/xvfJhs3CGb/Fah2OMZ7Obb7C
O8UYvLlmTd9A7813GOSbQ8W9GPcMzXcmx8MDYH+xBU6fE53F2S4t0LGWs3Nr4y/8DQMTkgVBnI5T
cWysDjh10jwD78ZRTzVSjLpan12HJbfSDb5qeHFFFLxyia9Omuw6zrrOCEclKPwXenJcLHfzJ22T
RCSJS6nAul9q951hIYJtNnfEPImd2MXEb6RRr7TAuWMj3SyNJ2NKJM5eVsK+4biIHGYyg3AfaHM5
YyN914a4sZitOEHxGFb6tnP8qztpb2P1zQ6rIvsqnb9WDeF24jvJuZGjS6isWmIvED/gXB9wV+O8
rZCDq9QKSNCYMcREb8Oo+kXl1XSWoE8oWbgpFlJ4vk0QISNnPy1wTURYUCgeesXRMCNxlG02bTH/
m/jux3t79cc6omZibhe3dNqpz0UIky2S8WOyP6E22Vg4/q5xgjUXC0S7pqxnOtXoyJYLBzJKF9Kj
HgOFVPzieH6LZ4jlOU+eQqbesZyYtNBucMqLjjS2zK4efMoDMZAmXubhmvI5N9Pq32yz6DGverCl
aUZsrPnVj95nZnbqmGKXwcTr6R3Xq9o5/nBWfnnJaC9k+k0bpAzULzOwONuaJUjtkhW6avLioQXv
vWlKxmVTTxIjE85XBKradYa9Y6IY8LkwZPGd7RgJigfyYriCe4FdB65/bNbqy2yXz8CBrlMHY7E1
REARgbZ3jiYGTGLrrmC8R+cmMXOgu6kI+kMwZ+J2aQLgnBkQW0Cexpln8i0zKKpK0bDw1bKTjRb4
lmPo57GRpT8u+P495Rxvjr3czRM/vEeZYgRUZTeF02OvQqtgD3KgYQ6EUUAvI7IZApWRx47Z/UjZ
PYfwVLd8QLgz1vA9pj78ETLUAAO40SIICCqUn8Tc36c2ErEogpuooNVyHowLQ0CY+1lx4Rq9mx1J
bqaVWAp6mi+0nBIQ8SI9sKWrtw5YSGw56c6zKxITnXGsDeB/nQpxCGVrP4vhjDvlYzuYZ7M8greT
MaL7TJKucMmMYRsChT+wYbDum55aAl6dOaHW9NGR3dsw4jI16YLaTGO+HC1E6g226YvrwDUjgsZI
vow8zCPyf7F3Hkt2G+2WfZWOO24o4BKZGPTkeFPulCVrgqiigfdIuHfqp+gX6wX96vuLJV4qFD29
IYWCCgaJOjgwmfvbe+3PtoNwB7SuHJx5TbsDRr6g1hfPyaJtBv4FPnd8ykivMVAnQ9TPby7PJKoD
JxZQnZ63BNcrnnwZLd3TCJEq9cyT3bFBz6E79oNn7GXpJtfFUj0ajtEtt/yeufw2EvOL4dhnkPMw
fZRRrQvpJevSoGrWEYhlnEVoZu503VcQKPxoZ5mqPfUsG8H783Jnzm1MwW0AFW09qOjKNIbPNIC9
GGxaAjVOC0f3BkffhGsEjqoX7ZueXw+kdhJig2YZfZF2e6KT5FAmTF/t7hBMJpkJQ+waGx+/0ehp
Rc4YW0prI6y072BcsVqWM42txW3eUr4wC4LwXgSsPT34C+vXWSKx4cYEn1/ZINQpRLHZP30Vo10D
NRM7UBgpUR+NT7lR2CgSgx2F2+1lLo9Lh6kiVUoU+JMq8+uhMg7pUJ6LZnoCw3gIZPcAvpT1a8ii
RgQPdg5mgkWFsZpGbD9TMWeM2JLroB13bBPqVVGB6DU92O2ZF1xngMJB6jRQZlmWBW4AM6M4zi5m
dd8r6rWVeLTROsOFDpD5MFZBdBsJfjNs9W09po+k21nfhT6Ke/GA+3TLAR+Y5zPhJ9pZ+uM1lpLr
Cr7zXHiXkj6risVLNPvsjls0Svj7B7Yv7Pnm9rZT/AVpuah1IY8bCIV9I06+3W8YkFkrpmXXaO/G
hnF5ukrcOTzasfU19221qtuCCSXUY4xkjdJrW+bXPkkH6hkH4iMJ2i4/J2qfaw9fo97nziDesUfG
u3WD5kvfgIe19FWXZF/NbnycOs/eFCY7rdjGLGJhyTfc4apJZ+z00nzhr2XaNEIUA8QdmeWWzUy5
BWdZf8HesocidIpy5lxgUqj77HGikDSqFCXkKvZXFLNtYmto3jQJQJ5I+bnPmlcnnYdzoaZbWBLD
ypWZS39rnuxHgvfSmVhQiV3eFG9QSh5VKs+VHW2ppxm3ToyRLQjrHUPYpzAT7H7zIocaQ85Cl/Um
xnjEhHnrtzbOUsp5eOZ+q8BxbmaNSU6CTMllv4HGcDVbJW2HEFe6QaNIqxu769M76gH1vTfnfUPL
cTR5DZR4zF6H2WxZkpFDlDdONVr9o91qUnMF7pb2wM0uqq0xT5n5ZYgmWsjzdJ6wfjVEa3KTIC4N
c9amygnrgfswo/6Ooam1L0TeAYh2O0njdAb806VelWj4aEbDBdkzbo4EYST6ZJgHlc/AUjRfta3K
6GpwK1oqWa4Od+nAGmzD9C9teyInC1s6n32/v/Ix4luvpZG+lwqA3dnFAdg8YepqEmYKOTD33HQG
RuDKdSUZnlhV0bdmZNJquwPXOe7YJn9wRmxrJja32w5JoD72Ao/1wWSaCmSFaOoDOkJzgjhQ7FmH
ionEpiJfkJq1t1cJ6c0tq8fG3FCCMKRnUjtp8xamMxaMsqyKZpdQIzLudaRYJHg83G4odQ+zdTr1
j2VFLgHLYthF6xraBqmSQczmtekbHkV3+DwPiDRQ0tD3MyTmonHyjYktZYJTvOtQxJeuW4dEfEE4
G2OdWcm1U3hWdNsPkmRhkgNeJIjTtuferkP7BuSoy0AFV1K2TQeX4TtfOxC+REfhsGJQZ437PtTU
109TzTbfax2nwFUaq+EsqRxcSYq5VtZUk8rvgZMwS0uY4SEgKPAJJILS0kfeqA1+LaPWy6lQmK7D
KWlWtc3EY4smRzxCSdvIDwgpTEYR6bGaSU2ErBNS6JPi91iRFtq+Y6m9VC1RDtmuowDj3NOIJ+GV
HXsFM7ywEmcbVRHJTfB2JGokIvbGo71w7fdzususBiqMZLti3/bacrNdNyaSiQmU/YS9+x71bcTT
ZdB0Qu79gCTNnj7v8ju60DFUOuo6Ei1fG2DZ/mTZU3/JJH09Opl9btCwPNWucx2HECEDKhih+mdv
TQB3M2jnDpMoIEBUQpyeqXzBeMrtaOAG7FOM2lle9Ts4I826lANP2WikcKR09p6mKMJImHXpcsS7
FuodtDaPBaqcDr0DOyoISyx4eX0xjRZ+gK/MrYVNlIwcm6hCKnoMUGx4gKKBOAHGS423akwm8ZW2
Uv1sQS73VxEFDqfKH7iaGpldsi4FJ04k6EBW7glGVHsczZqBsc/Fd2SnwPwY1smGBKN4sD2rPefx
6G8H2aQ73RX9KXDn+ODb9gUnzYGOFJdpDrhE09L3ZaiubN2BrdTmZjCyag0kF2trDAWGJrHnqHe/
OXY03HQ0rwMbjofrzLCe/bictkzAE3QzgJCIwhRbJb5alQhS6yg1S04fUmTFOIDcEHUfFabQoYAL
MQ71kmBi+KkA5Bc46w09qIPNbmA99JkPKzkv7iXp+Ys257OnmSSNHQsYHc7gVugj3XqVke0LZwgP
qKTtcwvycBeS43n0g+46n+FRMFdzC3c4MYs1dninXEyx0v3C9K+kuSZCPhGhWste8K2THEcmCJx+
nffT0Sms6Zj3vrzySP3dTakL9XMKO4LV2YumI5g+l5jNL5RNinQCA5dfxesjIeLkLTJxBbZuo6uO
smrYLCtdGLzDI+m3GydlEt5lqUbpa/sb9F/zktcO1MxU6c3EkHPnYqPcuxbtWKWpb3OeMasmCvzX
OS1gVsF5Zk1ZJtvUsOQNEmXLLiiT19TaTtTQgU6fsnxft8SCMwZt1QzUUaQUpaxUXsPbIqB3Q1Uz
Wylt3+oW9dAfIxYFTvVZueO28RpF/xqasTOwDmxR3ln6mQPpSmofOgBlq3C2rXsig8Q5MnDq9LSZ
ai96CVaF/e2uJleMZjZFHg4rP/8qneI5csaE1akRXXLgzpga3R25FEzYY/gKeN48U/VLTB+R+bNd
59OWaLG5K6PoOUjDaTWWpBGSliB7FEhcVGz9clQGS2A/VUSdfVg8Hl3tjyzPncciGzwasJLwqfec
y5jGX+Kciazsi6ccK68HlB4mbPGa2k54cQAIXEmR4UvpzBk6uK3PbFlo/uqC+ToyNcNsylFXeYn7
yE9jMKE+G1eKYKr73vOJNeZts2kCn8ohMUzBC+wrcL90gJ7sXjeXYmzx+1L98FbYPJRp1KItiB6Z
fuv5OaTnEXYIEYO1RYIH9kw17lSdMoLvIPKgcoRYXUT4Ro/4fZZ1iEimIY5JJYJdmZD5zGhRqDL3
ezoMAjZvUN61fZCuwzjaYT455K7VPIfA5jdz2DAkllWzToa25QlS+EcUQxZM1MIC5hjOjkfmNKrZ
SEkA6NuARMp2oDz+2Lr4X2V/m9G7gUHav+qBMcCZsmY2qOkLQlJ4FrBB19nQOQCtPMImZQ2tZ+zv
w9w7FbxIGfnTcMv4JtrUdkMQT1OtXhEsgriBrRueajPN15WKjxBzvzkeDO2uohAIql75Kc4p6528
YFiVtc73XqK8m7qb7trWoISdKOK4znrv0Q3c7gi4U9yVGosKKzhj09NFjh9OQOnsi4HJtRNsMa0m
W6ab1wx15ZHC5RLqTOx9GhQ7TRrn7HNk5FeNwfMvDofuKoCgxhUY9evAW0hORfmW0kPLq9MbnUNH
K9tVViT+nWFYJsFjn5oJy7Cu29oNd15HIHXUCS4jQDTqokK0Uww7wzM3Huay1ibcaFifqmq4M8vi
mavhKQILslKTfE/ALG7CgdKzoHFY1oKxW8Pff7NJZd/Pusmp+yRcw5OHk8DTH6+e2gdDFdAwr+2t
BRmP2LXfYbLyc8xR0XNsWt9miXvbltOL6aSwoD3Lsfd26Y0HXMY0kqnSP8o0eGqEs6yK+kPM+d6D
9qKQx1Ukg2o/hEjS6moVRP3XKUQC8GYkmpGf9NqOQTm4qJbstNna8PykBpnIqb6Q0Qz3LOvG3SiN
zzH1Odu4F/Gx4q4+0HlNsJ0mnmDPUkIeuX2IX8fUfBDjrK+IQL/1OTMTs1D1k9FRCx+QrqEgiA5M
j1393BbVfsQ4tZnd3N0NgJhPFFA4PN7QjRMSLatUkEnACpRupYzLGyoJznJMmD1I+IrlIxG9p9x2
U3g+qbqm3hAsViTP3CzxCZq2wzoMpgVN2F9cXZWkSfG3tKMeT6jcOJFa4DBQZMKzrcAhucFb41vD
QzH4V0OMXO+bW5LB2NlIqjHes5ipUT+B0UicA0Jyo22wjeWOsfR4oN9AYH1nVbbu8B/R+pFu/3sk
/sdI3Pll/PTxrZjfiviH+Km9/JE/2KXmby7hLGF6TJylzTT8P4fhJFPhrVmgTa1/FQj/5zDcMAGe
ehYjagimElQ7e45/B1At6zfpET5lim4vM3Nb/ZN5+EcqMLQKzyZf5FskQ31XmD8Ow3toKGFngPsj
vJ7mW9+vy11cF2P4N1TehS7876G7ojRWQhjwGeyaro8T5QMjNRjKWY1CE6pmIb0CxBJ+aaExveNX
Ll/SWqW7PwFkf4JV/uvnkkCIbdwCtkdO1/8w5E8ZkJR1yQvPZ6u6a0Lc6VRvZVe/PsrPPhUUWRBp
UhCttbA6/NlKELWOn1NOjAyHo+kiWhbgyFgxcpiaIwbzrZlvfn3EH9PCnEeKpn0uGi4O27WE+eGI
qe22qm5Y/yYuqE/qXuIRPHzixhD4w/Hw/3ewDyeRmMY8TDAKVtQHTeM+s0vnKSVjHG/qEani1wf7
yzfGNoFKSl8I01eCa+XDuexMs9C4E/Hz1cYlwVTKiwoK3K+P8pPzBxiarm6liM8Q3/7xKBTY8P6M
iEerakrOaezg0k9Rk1thu/+yCQFqDr9his4meIX/o9D5XYlHqv1f//GzDwT6FTuJVO6S8/5wqDhz
9MS0bhV1pFYFH2bNTT38zY31s6PgejR5YDg8ZeSHGzjLGSFDNF/mci41CloRU2EQefr1aXOW6+qH
+5dvR6BSeIsVx/Pkh2/HNhAy6fnFrRdGRAiadgR1xkmsom7R3TUL0Lnr22vyR/VbSCRuukp1gRQ0
UreQkEXIm+bRHpcBVNESvdoFow7ACVI0dM1+XvVk+YJlSUXLXohTo/PEHvpI0aKOmqWxagYr/M6b
E8ZjB2kzY4aU+G80iNR4NqBxMQ8QeXsPj6+uj3FMS+2GmIL8DErC0qtfn4zls348F1yiJl+txZPT
W3jQX97umSRyFVj/k+dA2Ebw7Fb+lEJDFpMHTEWW2aVsuvTe66WxwmFu7dhviMXuGfu3v/4BfvKd
OxL7lGvio1ourR9/APLqnmLGSdjapC+Y2fiIjjUYf3P9/uRWcaRlmha3pWPZHx9uiMkG3h0wBLrW
09rubXFmP9MT/ky9L7/+QH95jvIwMzHISD6W7ePz+vEDAfTvYnCzEDphrn6VY0+qphDODDqzccC1
iYD2w18f8ifn0DW5Lx2my5bjiA/n0KjGuKTvgAwpBZMrjRl0F1OF8jcviI9HARaOsGZLVwkHTPnv
6PA/XSoUPoFVsoLl7jRIFFAj2BIGkUOvNv/s49im4isS5vIqspfL4sczyGS1LSMjyVeJBcTbmoW1
kgwsH/75Uf61XFAY0oW7fI9/+jjlWNRRZBDfUf6IAqGhkjmKquR/fBRbmZQiMLC3Ha7AH4+SE9Xu
2NlS3TB4+bksCYrSaGLc/fooyxf857vYJhCxvGiEJRTrMPHhjEFvI9cUIz767VxdYivPN4a2p69W
/nXZVY9FZG9/fUTxe/XAD8dkxaZgLvm/H9Zj6fbD+StGj1EGDv7VkDegrFqTjuFVlBeY1lRlxYip
2vde3L4PAjyDdc5QlLd8saZFot7PeaXdlWVmdnaIeHHpbW9alC7VXqjIAzRsZLex68CWAL3bMYfS
+fTesmlACaAZCWt02aTf53rIXCpqOuCFqnSbZOc5c8L0zekQHTyzCLOTgO4DILBK+gGTFqLIakxs
45ahJlbnAocchSTQtRhaje5r2PIF7fQU2TUD+KABkeM7w4FiT/rDac0jnFrQQdJss6Fuv01WNcx0
ltgexV7DUDKWJv7OpNwiWIPqM2BygBBSk4UJsuhTpmpv3sJpBtLoKlJHcD2sBv4Y5aUjCSQYSOQW
B+Rwv8EmRlyOmvA1Tn5PvhIExUVe9qoitA6qu2ZTCW0Et0djXqvZJQWPvap+8k2taM/qBhjSBHgL
akDXjVUkLjyVAlXhBDUfuaxmeilf7Cii8WYMyO7xxisgH8WTJXBBFPWAipWNw+PMiyhf43ACfuL1
08CUocWgDOmVxnJjE1SUVG1Qy0d5CDFdFWu/KpwvDhcBuSDVe+9dlEfDM03XwZss+7nDqsWtzfhU
TZT2egZeQEvio8/z+rHXiWu8V545P7osRnCD0OKL5QOi9EOoBKm6KqHOfqlbyWdadPzaeKpVAahK
GbH1iblP9GoQGMHaRejqcx1iTuhXbSfbcJMMA7Yf104rtujkLqk/tPMB4wpZZbXzEtp1ojUFuLVD
0g8b5s7VRk/nG/rdq0zzzt0avRtEuwQqnNjruXKmneGBZmTS16NJGsiGhJDaOZiAIw+JvSdJDfjd
Nw35apQWgaDCS+ae1EnIde6njnNPRWzsUWLp1d1XlzDYdIYp6xik/Wp4nzWUVeRR3+yyXcqw847z
biUvNi85SNtZkHVPgOMQq3BKZjhrK4N0Djg++QnLOeb8sMcAlhtT7BwJmnNiC58M7jGfApTtJO9h
GwhzYIhcT2mOCtDGlfzu5WZO6qYFw/GllRRn3/SQ1GDUxaUTnxSFBRSjao3D0o28vnpvjTanlLFo
oHyRG/Gi+SC446uvNehrghXQ/hda+zzOIVJKXF0mf4iKbUBUJIZUMOEt7QXW4k1q0Xa6IhZG7g6V
zW039ZTXTwQfGPALSgmLsz/2KoCnSKHzVjjY7Vc0k7P6LV3gMNceO6j2OooXXXzru0BdUbOhHjBe
bNnOGuOaqIHJNe73Gd4zAPluseFMp+nJp/02gbMnrXYdwu54ZSxiHzFOjPqOR07U7uy+sZCV6TIT
5FNUEojmcyspM+q+NbFmC2OtbJGIUi6GiFClWKcKisifE5Va4XocxvgWXAbsaYsCt7mkLstKgIow
UEzrgRZSm3xVd57pe4VTkTGBCTitSLJVo8dtVdk+yB3emkTR9ShJEHX1MyYPoqwDPlba4aE9F7ty
yHrMGC5sDDzMLnlElw0CLhFjITKQOWCNujBK5lVrGUy4VcpG4WB0viDmSdpZfx3mZsrW2DNIyHRL
+SXuy9gx9xNj6eDaxZmZbCs4HGJd1WZEM+ScsxdVPYH5A8WnZrw1IRzeGIxAqf1BHx+Ao4eiOsaq
xbNWl6rK1/bg+HewmmcaozuLnz5h1UKDZJvkD8i9arg3KQXhziwDwESeCGocMbbLqGCq0npce1Vl
LnPXOThVBU5sbpQqvEu8LL+NE24CVtMBGA8v9MbVoEEvbNImbtNzmSmezdbUwmZRC7YIs6CKrOPc
0hC3s4j0PHCmbKwdxkAcdgopZbdwjn7ranC4q2KwBXtUWMPxmocOBdVOqYJ3g5kWlmL2EA7pX0mi
t+qN6t2woeevcGWmjw4915oQeV+bx86yMJgGwuivjSEogPq0cUhRHp2By82S08Emeao8d7IjVW4m
jf1IyJzdY2VhOMasE8K9bXMPyXmeZu+t4tUJnA6XprnGd1S+5pgV6BvDuX3067ikzxkqi4/RW/O0
lpY1PxuS1fjO7rC6wWbuhjM3h8DjZBbVtZvImJ41zcxlO+PzF9RA1qi+ePcdMkzNggVwOhE+6aQV
Yg0CuqnX8ODd6Bv11H3zxI9JdrrJe5lxARmJ+DQzngevkJtS00fVYTrOLVlnW93oolhrigiCV5c/
pjdQyWV1tFprCNdNo2ZMaJ4GntdHXQQQFStq+KBHVwAAykNqvWRjDzgAgyyFRZgast3EzDPUulR0
NHKBpnZ5ogCF6kyzqnW6LRno6r2PlmLuZpA8oAuwYfdXwL+d5IzRmkbs0aYcFRiIP4lXYcepi3mu
Zzh0zBveyTsJ8Sd+1qaLob3ubP5LK6sIbqp8pMoWub9ozCufUBSQV5/JhrqIsK6ad8DRXvMdL6/u
GMilIj+EvB2oEeTBHB/m1poUIbsKU5XBswXeDuH+J+RShswRHIEJAVcFJfHThPIdARM4W8fhhHLv
YWToCKh3OsS54oGfMeJGtOCWCW6CuLahO0Sa4e5KFN5ir2Tt5DxiUNZo3GNB2rbI2PXTHuYi2HdG
jx8/t4W2j8lgKs6uQTZ8U0fDsFelwzM0xnKvt4WX8g5je4wRLYtLoDwCJiXFiSOLsqVVYobc6Q+0
8qH+3TQxIIxtz7IFWM3Mewv2PH2962SU5feJx6xa4zIKnyRdKVyTPCmCs3Jk4+2493ES0fNW+uSD
Wx/np4cRFP5QDJ2Q3m8YXJOXPEWmBY4CMpj4fXSYx9uKoD/nF9vac57P3CMqyxgUJCIz5h3vBmbW
WUz7hdt09ZUTAlnb+tHUO5jMFkdgjxrOCKI3btu6Vt7G9hvvu+JLM4lyz1m57Yhgm9s+gNEdAEeb
u/E7rbjiM10VXv84RuNoUDrB+hPXn2Ii3IeiodCdpd8L+W6CDsKsiqsUQDjDAmR7HmuOM044ahlN
rDG+pvvSG/Aj0RldtGtfWIqMRBZhHtJV6z8lDWwBfOlRbKCzx+anREtjKSsVi1NzbOwcb4OW9SoI
SufBzXO8hSFNfLSzNFYuN3jj2dTLHNl91fazgPXZEltalYbmThdlJB4zGF3vLuG6ZF+HtEjucaeM
oAvSuaMvSRie3Nq+GtVFFig6Oy/ssd0IxhNbgFYj7k2Nk4WCTrs+UeYYaYbepfXodSUQcGwwxVvf
USK+NrrR//1F3BjrFHQo9hESzmwymyYleglXPWaJUDtf8blIG7/p4uOyotxyVvQMVp+YrIHYIhoK
kwmChT/R/AdffmV5MxhvKCe8itj+p3LxFbQX7XCRbxg9TuZaFXSybLLW8mmd5Zq08du27nOlTXgG
rNayc8/eRu1EWzFA7Rjks3sp4+ny662U81ExYCNFcovNIRUKphTqwx7RBGI/MMjHIdWx6Dm53BwR
XX6UlcBmagJvF0ed4e9B39NiK+OhBtCDdelutrqRtXzalClIBR4mm6jIZrFXY04VgutVXXmXmcIq
7t2+7RXs/VDMOxUadKmEfWJ/7ujd6pdujDi4sNUOYwj2RdytHIoPPnumiuSjNUvnCHHEY5Kmq/DZ
tZPxOZmdwKfrhAbTPayW0NsTJDJwZED3ZRTcDLr//Otz9NdTRHbLW+iSPrIKzdE/bjZJf1bw0ERB
PsyyngyPSGXgQ6FbYUgznzJ30o+/PuBHwQiFkFmUg9SvTM92llnHn9WBfkqkmU4EPkANZF9mWpw2
bDpYJ5dz90cG878UV39yLBfNiPkIgUJmJB908ICcRM3yGgx9CoR91tyHOqqHPexO/59KK+QYlVrk
T2EhtNoflCK/COJWwFzEflp9whE6XU8qbv7m3Lkf1Qjbo43u9ynRMvORy+//SVlJaj+vvX5kYRLp
5Hue2NEdbuDh+Otv6GdHkbZkHMU9Q+Xkh28oVw1bGzY5pHyz/mDFZDKgVuT7Xx/F+uuXs/z9SCoS
s5ww5YfD4MDHh9ziw3b6jgd/i3QMSNew8HZy4cf5mmGRTp/0GKTxk5o6S91j4qegnS07nXj2NLn2
FW+m2jtONIPIIwCplO5smY///MvlnrQ8hQbIQI1A6I/n3fErA1fMct5ld+9UsMmJ9Mm/maP87LQr
G8grOioa+kcV0Or93u6qCTWzZRvCupaSuA18KzX9jTL9lxPvoEdzlTJiY9yGZ/bHT5MWwK2aLqxX
hkdvvEFZfAr5Shnr2R3q8m9kur8ejNHmMmRbhg9kTj7cgtGsEa7EDPodPiIZONrHM62eGxvn268v
qL9IdTy/XIlSZ7pgfBG8f/xYttvImGEU9iZqhVbuVA6k+PPkNo5K8J4ebtxOMw//9UH/8qUtD00b
EzXKNMMb8eFchqrBUo+feBXn1UKiz0vCfFzNvx/lv7HN/+Fwwv7rKDnoOV18/T//+88h8uVP/JEh
N39Trs+/C2jZlnK5Lf+Fbbb930x6bJcNlvn/0uV/ZMgN+zdmsPyJZWIBopkFwr+n5u5vDOBhHSvb
dPmH1t1/MjXnrcYl928lV3hK8oORm+QBx9G44368JJNGx4bpVM+TcM0LfK9t7sPvoTbZPLGHgSqT
uafIo/gW+ydIts+O2rPPXDv2iHEy3XrioXceRmcCeZtuOrw/cPfZsxARHWBbKuO+mx+qaSSBnJ/K
/Fx3wVWpe72iGch6ccKTY99bxltGO5ZNzNlpvI4ka288l9bXqrc2MI1q+1BQByDad6NuznrO02PR
oGlKiw0o0Yhu16T5Cg1li3cUHxJOa099C5YIk4WvT7fxOqUlLNlo3J/rBvZRHd4mmeNv3ZaSTiCJ
fi7WXnIzquZezPexw7q68sKHCEJq2A8nOhNPtLzRveOjL2D1tVIGeRS+bNBKyFJaswvNzwT12u+D
pkZVWeoWCOW12T4S5rlmRRv0r0TDCYkPLaoxsQHWY1/LnOFel1wDJixBlxbN0QlgkYSmzeoe6Cy1
lqe25+dvifKyD7aKcMN2bFUlC6jX2A0LEbTN1qY9bYfuu1FGG5V/hyW/RWfal82T8r9GAHdnb0HP
zP49OLGbzqohQuoOCCoIryTV16nwqKXwvINjgQ/BrxjuIGyxiRWEYuOVo6NvpFQJHEGmEzR4pjJ5
ToZ6V4NMKorkoCZFXQ8CDbKqrK9NPE3LEP+EU8x239JRfCK22OInMD7P+XvijxvYKxQZAHJMna1T
dVkDZuU90DP9aWasz3RytDcaM6VTiGdt9UtOALAmXzLpg1rk6ygU5mNNpYkMg2eryDZWLGwiOy8k
a/dlO9zkeuk6c2V7ohj6zu8If8bqXJSQJg3/mIUYVrNQnEeXFlD6251rp3e3wDV37uBuRmvcRnN9
Lnlmhon+VgeE9OiePY1esTXL6uhwkdZR830ZuPkq3yMhriHA7NB3FsAHmBk6yUZ2HkR/A3VN6xU4
m2lV8/iVCLBY5wHvGRJXlyuTtW+Ge4tUhjHVsJnVQSLA8C0v2b+tlQ2bRaGPtLEZFBau9KL93GPZ
g/FzztdKTXujUlvbjW8DmWwldUl5b11sIJYmmtZiyWwGpi/wsY32WrnO0RwKQikCtm5dow2d4t5d
J84mM+Jd0X5psXvJbWQ+B8DebHc8TkG2Ld3Av7PIDx15jQKmmdfTZJwrxima9qZCv46gar3iolH7
bPoEoIZvGXlVMOqYohSEAEZzuNej2FtzeYvisxZms8IL3pAL0Shy5v1QvgSxcbKW7FcmgLT1ZJby
dmeON0kHI4gUNX6Lc5uMWzl8N+YXtr32gCevCurLkKebqsRFYuphZxtXxXjsxH3agk3Jc1fvOn2x
EhhHZo72dRrd4UHXCdrfheQXk3uKKL2kuErG/BAj9Aby1u5x4OHT04vgMIMZm9L3TgYrWnRwOhKT
JRm9bYAmB1j/nKpZValxV6afvcj+HrCTWkYDGikgABNPlRuO2IKr6r0AJiOZDlUOnGWoxNP43iGK
FkG6pfSGphBLrWsyK4H9lEPTrbnNK9NaTfWwHudvgfF96arrgWJXAn8tAmJySZKAR8QNbkGfeKL1
SVAYTCBw3VvhuzVhpM7ap9ITkG6luUXRuQLyvIKjCkh/PdYRmd0pOikyKuy4AVzR2tsx/jEi8hMy
Sg696+6yCRlIOea4w2e9FnMAfwjm+sIcSi/d/OKrNx8a1DBwhiOUaDKzXHcAsEwgbAi5/PCu5a6N
Og3WMu+/y2amTse4mkdSA0dsF6Z21QWL9WPbxZsobD4vXLYoJFtmMcIp88I7QuDhGY9qPl8pq1ni
L9FNI5aeMoE1OKrj7L0V0Z1hs0tEqLuTuf/ac9dieLmYcNZWjmd+bnnXoA6Mr2CJE6rifOsqTNtt
3Yd7n6YXXNJM/royus1zcbEbj8k9rlw+WHxukvSmCfLpFV/G2oSiFuTt9TB7m0ogVVXg12/IyuD9
wKl1Sm29q+eOjkzX0lu0sXQ1h+19nUfWesJZsepMmR3rgbEu1NpeXFHNMb54CNV7WOPNE/56wBi8
ZE3PaL/1g2+/WGabHpoRRnKPSoFGY6efGhKPKxfSQCDI7ocFhpIgc/Hpt8G+HXJmTr61c8v+4Nbq
C3SH8Gy0TXj0lAn8YfDRrhKtT1kv9VMgVLeBNRRjJ+JJVMaC+HbXccH36iVyEPci+KK0Hjy35KWE
xcvfl8NFZD53ZHRdj9YTBuutL0z4uGXILFpZzz7S19C49y0FpnvYT3f9rIZjNtsbRgYvRYRERqRm
rHZjB2Qd0oA5MvUozeLdAtxwCtuAIkTlaQL0bPchJ1r8fwpDhvspsp5sETCt0+eJ0N7ozy9d00A9
HL9AmVAbPoG7s2PqSIV3BE1+tDoVEz/iCwYNtqmLeOvyUlo7AqgHra0x0Aa9gSf5YhbDp1LYL5Vd
bUOGB+i0/THK67uc7k6jbF8wPeyjhpJuzx6bjY3ncRcW9aEMb8eOtgbe/a2cl9fLqqLreeWJeojW
rmEcchBhUdJxMmOjI64WrvpZn7vRU99zgDXnrCrajVl2xXMVGGo3TcG4qaFZbC1ttERDMp+NV9wt
Ti/Xa7tLR833JgcIeAteOph3KXyPeIN0pB8JU0VEnuPw1XPrSPCUbRprTQEMKYHWAwxYsmqo4Ipl
KyDx1bGK5QCeYZJrT1f2XREgvXtx0l4XA/iVxp3ci2pSAibUb2nC9Z4bHb3OrS50eTC4bp2FqYOC
Gh/SNsa6TdIMOGbarOwslBmP0MWfwkCWWs8A0ulJGhUrSgmeKFvpNs1Pac19hGRgyDN3dXub+kp+
pm+7xtSQd1c0klIbX8tWvKJbl0iYZOlp5VDAkxH2P5VcDFu8W525iaixYIrvV4vpm/crgdUuu6JV
UrJWTLsjz0RBLCecdukc0cfdQbRQlLDtYZDM546Oossyhl93/5e9M9uNm8my9ROxwDkYQKMvkjkq
M2VNliXfEJIscZ6HIPn0/VF/NdqWfSz0uTvAqQIKcFX9zkwOETv2XutbBlEAWkcwdWq/NPIuFero
UF7c90U6HTpbQTJlvrcqI9c64cBTt6Rljo823/7SjdiQ6PhbawmMYOO1LW7TefKgIY3lNV+FDMJk
vBFZMKzzxGGVSpr7dDKwHUjEaE7OCHTFF5hfekX+YGaIQxU42VrmXnDFZgwmLrJaPMaIyCKlH7GH
aJe9URbPJN7hJ2Hwf3JU5/LqJeaqnzw+r5inkD561ec+cSeMeKOvLe3EU1zVO2lUpAWh49aAAaCs
h7niePXFIupYa6juiWD/hq4+2MmAgZDnahBJmk3rJMZ3QlrLizAz401TONOdNqflU25K5z62ydIC
e6P2rU6lTAO+XYNwDbbm5LlfBbGBS+qHuZcuObd1rTS6vjm11eRp0Vam4bVMDIabXs/sEUXIsbSG
5MYmzhX43EVTdN+IwwIhdz3X7WMU3tXlrDY6doRzGlUHlcQlJZwh9oGjDkGIUbjDhbKxFRBCL2Be
0rQ976iMTvZo32kdnKdZr89aoDgABR7dJCcAkRrHrzUQd78AU7SyUnEy6/G2KUckHBQk1IZ7kXJx
K6NpTzFyP0zuL2FMW6pK3AejF/fJoDt+M3bbIXGuAgJOLtzBPiXpW8a9xG8dE3XRdldk7WGaTeJi
DcorBdszf3M081vhjJS2SZgcO+J6QxMeczjIm8wLfZbBI1A+xgDYoV1H/1YM3VWHTfKClCFOB+CT
gCKZO1m3X6fBfiyXc4vJISVE/m/Qal+UvkQpqPQ8uGAn4ZByYJLYE9aR4EFx5QVjW9ITUo+iGO7e
ttTyCXISvt9GM+9Dxj3nPLZhw3eRTK5wb1U4eO32NXGiGq9rEBwa8NsbBbYVLi6t5S1o5frAJktr
Hk+QQtjgtOc06/vLNI6TXT/kDMnzukx5M/IFh1ijnGVW0a7LLAfCiJ2T9TSC8wPh1sAWHBObEgEX
PE1zV5pck7b5MahRU35W0bvJeb7Xqimj57arudpWdIFOpm1P3QDmfiZ2gLmEavYVqp5+W6W6Ex9d
ZG02Ogarmh8I7Uo3tTbs3Ml4TQDxNn0tYFFALaoMeuQdSARtHp/CMoPASyjQP03O/1VL5f+1jCtE
6n/rlnyP8+en5/71527J+z/y73aJ9S/d9SybRj8qflocdCv+3S5x4OoJG8GZNOj3ejpNvP9ulxjO
v1xdvgvJ0fUKmrX/0y4xzX/RXmcTXhSFIKqA5P3nf/zSnG8//PlnJTSTxg/tEhq6dGZwsXmSVqFn
fGimMfz3JjmAtEcd4PT7qewDWANgCrBHnlEFJxrFQZwY5yRo3W1tWCUzdqO5wxlFyiKRtCuLsSjO
hKT0SX9TJSkXenPEBYQTvoPm5+NDupmE982RzlG05rhrq1jtas9BmhugJfS8Gg8dbuFjEWFBUhX5
sL10XjBzlmtRteTuKW8LG+he11HMNQFYrmsMfyVKCobT2C/tqXix9D4DlKsb+4YtH0HPXBwSvv6+
4v9yi5sJephC5HAkNc/dmbDrVkXAO1aETgkQQcdqrRvRGvnNg210z70TYZIDroJCiXGa12CWSgPY
AlW+90hiPvKhV30CBXMqrkUDhs9CCGfFUX8UU5iINcLvAmVgxEz1zRp1Klus4SFcujIwdnY5wlnW
57a7aPTUPRHx5TzVAy7kZGRQPer2LQpt7aCmVO2QKHDeVRB4Ifpm5HDoe6KKoRP1Ti+2Ddv6tlEI
BpQ14Ks1yZEY5+El9zp1XZlT9aXGtrXS80ReujYdBi/FH68zLVwRVvu1L7ppEaEkAERKxwXbHgVw
gdqrWXbVgYpsPDB1bL8YS29kJPX5uCQ8+xyYoFdYXXhIaA5RfobGHXomENfVAK+8YQJIM6c1HsAa
2MfJjazvWSO1XZ40+R4i3HDwuj7nBsadvnFjE2JthQEKSgLOahnYEEqEc+o7xUAkzWe0L/imUyNa
wMJKTftK6gQ3dUllN36KqMx3qmG+I5yl8b2upEmSCOeaXGttj+ooXjMFdzZVVKVHb2qBmnWOvQuz
nmtIzUv932bipfTG8gHoX74nXTL352o0D/ZoJXcJnJ5tPiM/SV3MemGelhdQoJujhD13wGdCG5Ff
femBQaBNZKNPUFUn82VyrG37yLBPqtS1o5tIo13nYatcEAGOQWstK58mpYbd5Gj6Djdmw4hlVvSt
ak+HypSQ4akkQCqQbeHJarqZbkSteK49FEDt5DCkjGe4IqAdmQRbL9GgcUiWO1FMsBCTVmn3MjOK
ddnJEaRvKZ/KosVUZ0f2LQ/OzJMi0nXrpOO1bRAVNxJbhHG5a1/C2dYu8AINN1A5iHNr4m8FxefO
KRz2GMAwPgZ5eImgkU4K2SFHmtzaQqI1cCphJnRCXduMTgllS9ch6a5SKxJvtaopzmRhH0UyXbP7
0XhAfHRNXbAbRu1L00dyR9W0bzUnvxwb96Lq8gbAk77vVF3citmsdjwGl8zQbhNZPJVm0zJHafaK
zWvdFCD2lBy+T3BMznMZMiq2n7F9O/R17GYX1VNW+tJKb8nVEnTjYoNEI+NBjLZ7L6WRbK1C73HL
2/tBEIQZmGRE0GO7HLPMon01v1iNNjzjWP+SBvKO1IldBRBv7bn2miLsSzTPXzHR7ojeu8776UmZ
4cM0iK9konBU04hP7WhBipJS04XYK/Sdg5KGWU54LHXnwciGF2FSzKFYDTbwZZ4Ds/7iEff1PXYE
wqU5w8RujtFr4FY3MhKXgO7qI7rGb2VsbJF+YeHIIhSC8ZFouIMbaQ8a1Ikr09bQCMb1twEDvEuQ
TAVckyAywgZEfWHBldsWhX6h9UWFqNQ4uZ6zY8ZOyW5VWzy1yaaeLJYLIfy6rexbjDrtLksIYUf6
N8d3Ixyqt8qus60mwlsckVC23ekIaIj8AZRhq6qQl6DOoeYUqA4WJhbJZFSmNrHRq8KS42buPWDj
P2wM8wT+xNja3ejs/UOAl9nF5JbmBVTSSxli5K80pJOYb+c9Gcon1JAz2KDshUbsKxXUjkoTrocd
nWVSX8QQBVejrVUr4UQvYZdczHUIdarYuzoZwxEmeAros1VCH48Ue0rXiNcgIIgOrfI1bcu7nKbA
yJuxEoNpPvQa71MfJ1+QhbX7MSK/S0TmtTKtjS7VVcaY8Q0nDorBtHO3UUcMa9lol0nM7pmQF+kL
/oItAY6LSKbciVhSwjKF33T2DEjNWbSyQ6GvzRlD6khp2ETzVz0XS74OAhs6yDS6cD3dRnXTI/ae
v/etMeBz9rJXL2uzG8kpeksoIwnpZlmMJCF33c4w8/rFayRxO81or5CZNT9mpDJrwNfdjkZ2vSsF
6j90tipKjkrUnbzuBWGA1Uzjx49sonW2ppDBZTkhsaD9H8NdreFnP/eEztxWNf+5bvQiA6wbwerd
9zDdtkimrvsItZfGAXYFVMXxe0nmSoRM6MLM2sCXbQ0QZwDmiZz5RAksKFcDDZY8ZA16DbA3vMC5
TDxC9zReOI3QHJ96Hwr71BAU2Y3jU63nbrxOOgu4XdNMrNFtTXI4DDyT7MMOvex6iMlBvMtdtsEL
NF5pTXKY20Emdcdeq67GJDYRLMwgTgkZRMDCsbEgTTsO4n2I8w2w25PTR5saCL8pS4KmIYJX6aMO
BpKekh4CJLe/kQHcHbgwVzpiQ1H3a9R5BDo5hHHF6YYwvcvABhyYgV6J0J3SwBgHUkRj46hn03M1
TCdEIx3sJP26Au/mR5V7ZWBI5iDAztoFIYe6oeY3opkpgzR/8/SJSMySLpdrFOOaWwi8gLkI9JVJ
0WzJsqfEnWxSmVyPcBSaI/W4SUaaQGgV7xoEp1wlC544vq2to7TnqRyTLzRTml0uLVJUclbOVoY+
bcjQ1yyF86N0v8b1dI6yoIOPS7JFSUCPn2kNGVt6Xm2CjKfUTkGaMCKY14EzDYfUiy3aRTitfd0J
pnVqh+qcamF0NDyV7jPc1LtholtDUAUDOUm4nYBkpiP6j5G/qWXGBmPw0m6yDJmzltwjVZyPwyC7
20E430VUM70p6MFOQ/dWE/9W13wVnUdSy9VwoAxzvyfgQDakqYF4nbGe7spIbkEZLt0tHiNviS3+
lk5Bvc1UGm4WYyoOgu4I+OfBsQlNgvWc3OU5L3xT6gGPQElnwwVuqFC4P/d1EF8g8p5S3xUtQZUp
eTw1+XOdMMlb6RgtLu2AYtrQUy9oigyxWQGHF9xUujI5F6AsexfiDfdjA6RMyzcmsRNYz4uQvtG1
UVNNo+fNEMyuSQmcm2PZjZa7tiZjhNwWTzX94bSb4nrmaA8+a6vGKJ+2cHMf0FcSZ4lZAV5pDvco
P3tagTR+YFYbHgTdgGs9QUfNAMdtm22uz3F2RYSVZYBp1cdDjY+3JQkEnof3FW9bavtWl6fRpVHp
8CRZYCfxWhWhGun0RqB7LmQmVLer01b9KLtQDHDFAE5Nl7ny2pL5mab/GI2QdNTVGDdLCHM0JDTH
WG2iC7renlxbXJXuThO6e4QVFtXPVef1TI80xzL2czyDu6tLbY6/VpS1F5XbE6ytsZKtRquO4j3p
lC09kNa+yDpOKSiHA+MIeTJwiI5qVfDdbQMX8DWiv3CVqWFoLpWdp+2xSaPoDv9Au7ahrG9aGxXj
EWgjsUmEIjC9aCzClGDAIQ5G5Ey/WvZ2zIb/nr0EkmV4Qka9ZDLl7wFNLhkL6mTMS75i9U+Ikwu9
6LZ6D3eylpwnuSQ+ySQPdfY9QEfr6j0UynoPiMr+SYvq7SU6yn2PkUreI6WGIeH5UmMFJKVbUqeK
ScMgUL6HUSVjRTDV9B5SpcKWwCoStl1WovcgK+bxS6qVAnVc7UMGctoNoC6ir/L3GKziPRLLEIzP
Od5Nsb7VM6l1O96uJUPL7RXCTBTZhGvBisASSOsVmHoxNLW2K97DuLwMluNZGHlsXYzGEtgVGjHh
XeZ7kFf2T6jX0Cn2HQhFEASX3K/0PQKMXgrSvCUXjB43iR0ASZn8vgeHsSkQIhY0wY3eoUBcz5OI
xzOErnYfv0ePedbgtTv9n0wyBOocVlYkiE7Heckt0zq2vx0vl6suyiXZjA49IWf2e+CZ1i4y9SRZ
gtD0WlVss9D+aJMliAizrmoFXW/GxlNrOJt+CB6Ydrs3sZ7mhzhj4N4tu03TxjnnWJx3zUBmjAsr
ZJMkE6QHaznYmWZ/8GZLh1GuQ37TGyCsSnJfmwouDHMUs36UKjCu8G/Zj0EUfeXExPNp9DrSoagI
sPXw2vm9IfMHNbjJFyMe+kVfqZFzVjQdgy3DJSIkmkb9CUuSPcF61FGXVqKThGqBkuasByiwqUeG
yVWGnIJQr6k/kt8Oe9Ns660Mxo5U0toIiBQKyAW8GKTHTLpyh/QOmcMTbCqXsGLCI+lNS7/37MvZ
HMC7z8aPIuzPZiIUFrDkug1tP/KSKgGB148Zp1gj+9KEydu0QOdEWKZQu6qINFrLNTZ1TUD8MJg0
zTzL6580G8LU/xf1/EPDeDdj/p9VPbs+Ll5/YWG8/wP/dKk08S+8BPSikFQ5LjrnRVTzT5tKoxeF
TJDJHaZmEwkPyp3/SYagN+XSABHy38Kd/85iF/8yFnGrzr8kYkMwFv+bJtW7n/knSY+gzaUjjPQs
g+/GYJNW2S8SzG4MeyuPCB6C6givmVoEpTuWFDdMC+JQYQZdOQZ8SMwxeoAHEeBieWQIkTw7Hl7L
Q9q1QGB/6vNd/fPxv7TOfm2cvX8pTOagPgiugNXxQfqWk96om2N2BhVe3eaZ5jxWCrXQ2rWD9Lsk
4/2rJDD0wXF64zOJ7fJXf7wesCYwyaK5Mxzx4XpkytSCBVpTVIm2DZG1nIh4gnOPceaqm4zo+e+/
9E8fZ2IBRzqM1FYs4SA/X34rHxHGZgliiwzzXBQ1+UtSx8X3wAN/yUFZ/Pj75y1f/+PP+/nzPsgX
rURzm57PM8w52nipXpEg1+qQHfnj3z9p0YL99kkmF9BDv0jZ8EGrHsVNxXEmPWtZ0Z0TjZWcQLDh
EybA0kH97UNcV8JnACuDb//Xy6e1iezdNj6XpE+xgybGG/V7c5qSNjuYQVdTOrpq3cCW/uTX/UpD
cN6fUNPj5UXua2Cl/nAd25RDVhFGUF1JdvGrwrZIcFfhjTc73k0x9gPJc5IqheRGpjZlLVb/F1dX
Gssjai9InA9viBQkdTg6n8+Me0MbTu1CuKH/rOi/dLR/fg3/8HAadEjQtws+xXM/9K9TBv0JEodz
7MXOS69P2o6pegIILo3OhJh0n3jTjeVh/3A3DVtYuuHycb/3y83RS7GQh2dOUeWxGSvtoYzN+KrU
rYBmsTY+yilvd+CoEsQ7qd5uQZBkHGxUMW3/fnn/8JrwOi7/5rW0fru9RGSwbAbhueszg+ID73jQ
t8Wql+XwyTX+wydZHqwUqTPFAKezvEY/SeD7RkuLPBAntNLhgzXGyaGRs7tVIP/3f/9N7y/Dh8sL
jsHRTQTfiKU/6qStySIVPbVOg92VXzsuJQPZ1HuuJF3rCyVC914EUVIBys3TJ0crR8CL1GGfmFj+
8ObYbDj8Us+22fo+vDmjEztF5Rons+onSH8tYdfw5+0zvO5qw+FoPk9GmN9D380PeWa3x79fhT88
0wApEDizr4AL+4iMyDnaiOE9yzwFkjnJbptmkQBaOjXbAM3kJ96DP110pPQI1FHhUhYsu/8v91fa
tLGkeUIQWYODbPD0+b2QJczQWvTUmdZICrPXf4s1z9hrQWF9a7CBfrJc/GGd/OVbfHjKWOgDgVjj
hD+arT0gUfmt5TC7653WAd4/0SYvZbXrLBl98tT9YRuwDSZwrsUD5zLS+fX3u0UaxWo2Tt2Yzxdp
B4mO+E0z/uT3/eEtstnWDCGZuSGb/7CNdorJVVUZJy3Qu03gDMjdolz3W6PoPmECfbB5vK/8tuXA
IDMpzxxqsV9/kAjnQXMG4ySLGVYd6TkCyHUUQX5GbSNX7DXhedJbdYjNCRI3DrUT+FlktHQx6vsp
aqazY9cWfW8FUs90mk/9EH+62TZWJFwKnmXpy1z050fOK1rsVc54MqpmOqmGEFADR/+VGSt3N4XR
eENSR/gawPD77GFf/uZfVxgOhuSVWTqbIibhD58scZ8NteYeYQmkXwJcqOswtvsNcQicG0GD+pGg
Yxa7ZbYOjDG71jv6gIYiQ0i4TYFlX/fUJxXCH15ABroQxCCrWBbl5HK1flpgrbFXJSiU49DQhwtQ
9JzDPJa3cV6Za1dE4U0jRL+XQI/Xs6GYtvbOcP/3NecPGxseKsu0BbUscBdK9l++QxLVswSxcdSs
uD2XOOVOZhgEBE43HBYdUdzIeIz3RSrkhRUXDX5pq7hyS1X7n3yR39+T9yshsf5A/3HtD29jQorF
YPT2EUVi8iNwnQqYAVNIYgfWPezbyp8wKO/CDmG6VevxG9Po4cGr0FYYkTUfIp2g8GKAqU3sm/3Z
m/WHpwc/zfsxyaRk/PhmGbFJC8y1jvipQ82XfUTgN6aog0mE5ZlISyR+2YYCq1jDLSLlrA+AuTCb
PgZk/ta4Rofp6ZPrtWxGHx5odAXgAtkwGQOJD9crtLtRI+/t2FXYBAC12NnVTGLmGhm68MOqym4m
CSe479unyMRi6S3Uz2Aop2sicSLrk6rkT88yXwd/DksdkoKP+KYsS3Q9cSymPyrdNZCyjVUzki5O
5Hu3mcuuurNR7d2MREyvSey6nEcgb3+/JL9v3wbLngMSWC4roP3hdeoZ74pWmcdwCO3tFEnk1jRQ
ULDJsV1Pheqvmz7Ud8poH1MoUZ/sJu8ryG83hA/2BMXvcmL99U2KC7vXM2EcE2ate5ue0w4wudjC
HdavmYIb3w2MGa/kJ7Aqp3ocHEaZHUTi2SsEmEtkp+w+WWB+X20dqggUJY5jUbd+XF+yQhuDZk6O
cVnOT3pj8LyinkP3kIZ2SyfXnaKVoMbbu0HTr/9+M37fXB2DapklhUthsP39ejW0SNmpJWESQAu5
6bD473BRp89//5B3V8+v15xPsS0+QPe47h9LJjSWlVnP0XEWU3k5ue0At0FL/aGhE2d1AtE3z8Qu
yQKiKVImYLkDX3cSkKrXWW/Nj2VnI52HOBtu/v7N/nDp2W90qNTSYef/iLvMgopMBr4YV8fcg7bO
L3PoBED2UOJ7BbCgqQwKP+6DT9bzD7oeDn/4GSlg8cnpKInedT8/bSl4b70ILs2F56aEz43EMRBi
pYai2EQYzeM1YbMhD5wKQbD8/Re/n+t+vRccdpcyhyKeXfbjT+48/GPMCI+NcMqTVTPGyRUiWtSV
921J2lTnGvUGUcd1ONTuUanG2Tra1G41zhPMdpv0qqlzPAdO0N0Ku/4ijWK+ng0HfV69aOWG8KXR
+7teJRZCD2gMRVVLv2labePyx08Kht+LceRRFuLppWSgavtQloqGoKq4B/BdL+9HBsxjPUcB2d9O
LcuNZc7hJ4eP31+Y5QPBrLF6cuz6yBDkccnN2XYvRiFDkia9mjhgAPt/v0l/+FW8lQBSkZEtR5wP
b6UOXGaGaHKRE198NQibiHBEPIk/GQaR5mqOtNu/f+Dvu7qg2pP0cfEIsigv//tPz2ORopwXorno
pjpeIxseNllkuEgoC/OTnwbi5cOOSJOKupeGIfeNH2h9WIBrhtAjaKuNOad2t61Dh9SulmhttPAu
oUoeLGocv0E+fzPRPVqrmYfOxIZjDcVhmQqdTeJUI/iQrbUHKjWb+3YCauTPGEz6Te9OtN0hXubE
MHruLhNyDA45aOsffTnnr9qot/XtxDibtJKeCBu/xZB1r5osPQ1WJ1/augWNLoyoejJGW0ARM0HX
bHDkgRgiZSp7aapeoE0Poh6Xmmskl/Ts555Db9fKrdkzAvCbMXcgQxG06qN9z1660JxPOXi2dl14
VkO0aNnqi7MFmyR6pCy9EjqyIZIFrf6Fl795I1R3PKalQDUWlwpte5/12VtbFWMHuHZyX0uRJDcc
UfW3thjNa3Ig8ABEVYPpJ8R4+Vx0RhauUZkjXBCcKZ6S0jWZKRKC8B2B+7QgYRDOrAPSUY9FamP1
ygihW+Gx1+7oApjRLshIXyVNpGjH45zYJWG6CFCImTXHXK3CQPYrgoQY91IYg3Sp+vKQ9LLwzaTW
XhtOQF87eD3YOkZX8gSjxhk2cDg6Y1dCkXW3WdR8M/ueNFFpoCDaJlFY15sa9tm8Mq2EYJSpAxPk
m5hVohXVmvNmRXpzoRPfhB8l7RTj1ZBBb0ecKpEW7SxtX48nItIMMr+we3mWOpYaYRvrnnZv63d6
NpAwNgT1GvhR1XN6KggciooJn2ZbsBWuGQUhIm/zRay/UBvX4BLyJf7PCb7kzYAWziVhrV7jWTWv
7CDXSNIC+HfRJc0wr4wlBobciZhiL60avk+ttxmRMvAwEDfJ2AiOAwEF5aZvo2IXaan34iRmTDYf
WSxkPBBoRM4X2cD3vAZaiT/SQTIBN6slngRrxMFqrfyRqsqsVqw8waKFXG5JEWKKyuMpPfSmaO5Z
FMfRD6fRussLI3qI2npsNinoqB9uwT67QjZt3zQQecQ66Mq4ZwA8jRPXUJ+XVlUBJbUfJ+dW6bb2
6KH/78gMJ0bSr9xMHeELZqiQYg7NK8ZadYoOo5HxRRwB50EUmNAjwEVC1mrQCRQMukinl8qNQTjW
BB/jaQ1LYxerNMP7KsiKXmVNGIPYL+eKjHhmaeQQ8vD0BLbDG92h2aQ+J5S9LnaqHNE1TA0RP2Sw
EMnBBsZ01q+E52Y+ea09ksepQzyRAvPBCAKR/9lFJ4i00BbRdwROVseNsjJ9K5shPNlKn3eDHhcg
jewkuedB7hm2QdT5UlEMIjQoc4P/wovsk5VJYhtVAWzpgCbP2o8N6icwW3rsbeZJy3OmlgXDf4j4
2IW5yQMKJj14tt0wIWQ6JSwelXlbOmtEEhhzTDKNHgPPS7ovogvVDclo5FIhVyCr2eJChlvN8oL7
AhaaQrZQ1vaqU3rlrTOGrXjoVE8CRFNblE4ZqHA0jpUHPRuLWJ9SZemltRpaV+Qbtkr5Uk26YTMJ
DDzEFpXIvVM6VZqF569UeKpRI15qc8KaYweV9xySUEYJRFf8BSUiEi+99u6AZqdkEPNE6sQgplq+
M4LZbDYNHI7WRxGBw8Xoq/bWdWNB/mpDl2AFqiKx6JMRj7XJaoIl4M0tBXYcm/3XuE+d1DdUWSxp
HQkVSW8U0+Wca/NXCz0CC9pA4laYwELnUKe0NxHbzuQr242JS3NGsNcLFhlJESW2n0wsvKvUbIdz
D14c11dVlteu1SKsEaNU33SYmY+O2ZhnrpRjovH3kq/cgOEmBJp8a8aZZvleXmBNy8OCgLMyx7m5
8ZCIAjmyRiKYR2ngPWSsLm4lR9pFosMYwceZZJ5cy5kfZU/ptepkFmDKHSRa1tQxZn3lNZWO3yFW
tcsw1Zvz9WSzpyBqCqwfAOnis5UUeHQmfmG1d4iRvcVcW31r49l8HvRyfBlF3rvIVLT8q+D8emUn
jbzXEA9fhrh/LRSwheZuilZ3yX4GfYf1IBtjnFpGEKTbLlaISSKnAjKU4VRD5T2iGG4qm3NYHLYG
6hTe2KvSM8ke7jrCWGJpJd9MezBe6cUGVxlzNAR8+ujelAG0LexWM+wYqlz9lCXcubWNs0/sKOsr
dDRqZpdEshiE61knVVLpVId7Vt0BGaJp9FD+PHiA+P8wZq0GHspyXfUNKl6wb+pBKgxkmyGG8nYg
6DZ5qBOZkj7dRoi5EGm5DZGJkXY3acLZaHVvRbtM5eFCz8MMtehXs68pIBHiaurA/aJrqK78Pq9C
iL8jKgXfzYWHM9rLEx76fjJOFC107BNtJKBFTchIfAjLDdAqLWiIIR5V+Toys4H9BwQRZdlso/QT
jSOHQzWmxcWcUEgYLHhfYsVU5dVxh35vsNfgkFxQ7RdjZ5mpH8WIGn10vd6Xxi7jJVEtZElHYWl9
J1MyrdcUQ1C/68Ka0nWauMNj2rjxQZktmU01KWOFPw6kjxQZQXiryTTTHyDo0ItDBCP408tsAbUS
dzj5H1be33Dkngmi66wMbmDv5C8t3BzMNqIBP64mZ7IOYSbdfVFDqcLASl3KgpY5L9EchJfd7FYv
BGik4KuKPr22c6E9l5YMB/opZNivW61qmoUnsgRW2dmCukX2xYIjk1sM7OMlRKOQcRb1OptC3zWQ
BwKUL6u5zvQLndPIfBEEQmnf8tIZU4hmkewPRKgUxDYWTYAcxgk0+2yw/lATThworiBUo9CztKxE
h6XLIEJ/xBM1kCAFa26TVig2VgSqSF5YiJjQPnsa55tIzv29WwbUFEMdV3TSmEdtMtdpHtraSIJ1
KESYbBvhRvi+G/cHeTcx0WEDZQ8dnNj8YfeLHZU5IckhZoYtD+Klez0EAqpnmocpctCJDG7koFxB
PyBDE+TirNjOvRlo7GoQoUFB5FnOQ6TF0WkKXe92nsPpdqLvCsYxsp2DVlRgLTh2SQF2MSADyOvG
wfHDaIByCLAxJliHZr89pdMrqT8dAv3Bcu5GjIF30guteEUvk/UPvKIYyI6ogi+RHhtqK/O+I0Lc
aQiiQtvULRUW/Dt0HjOCybD1qsEvBIL47VJYn0mwRXY5JsWy95TNcC3UFH3Ptbpbd3K2z55JlnZl
ZDAeqOVZU5RqPVSGlm5ealIN8zaoJXxicsf172ZZNpi+wD6gdWT5PTv9MMD+1fP6gFG3rfa1mvLr
DMDpjkUmLnYJRNl5EwYuLYDAJACcLHA7eA0iPb+pMhFtKruo+1UXeilqAzWzT1osn8pvyep2faJ4
kdwlmqjkFskadj87U4axMfU0nSlxe/kGDrLygBO3+CjzcuD2TTLvjLNMbTPcVtIOQed6ne2udaAR
WE/nwLktsiH7ipM6aLcpW77tD0iUHocoIVvdbkWdHxGdT7PfkDlr+PRGnR9LkPJTR2JlTN+Ye7JG
TdY+U+iS+yRbFRbbbupo+QyVxT1BLE0VBUVkrjeetBOwDKXVXtUt06mVCAd2k1or5zcYpFO60d0g
/IZ1xzgzP56/j96YLiotCy5lHy3pqwoIMoQ5UuuHtt+5Iw5TELFzTRE0DdMOm0ce7K2hvRuIjduR
EJ8bfpxScu2sxtQg2kW1dR65RCiPkxjnTux4J3Zd2Amc1lrqD6fUBtPaJ0OOBJkJR3mDDHLAHRzq
2EZALbdr9KTdc45L/HHKiukm59HKMAN2qMA1sn+KNREHsFlYZAMKwMnQU39OshpDYk6wm6TnvMye
KsC9yWiPP5qs46GI7HY8zyE/ZlO17fAIqSsE7G2E5o9xQkzsw1mstlU9BVxmqwtutckhCSFsp/SS
kXT2RiCSDgJUzPZi7R2iDYjnBFcPFlcHiTp07bUGVAY4N/5Lg+NV3QJnq+F0+nS2EWpq2VjTTJRj
h+CzGvGEaL2zAEQifTrB1el5rpA2kgVfBGgq5yzI106dhK+0tARpg44L4iPrtPHBbZLe3gmlB2+Z
MZgHx5qQQRPcGDwuk4nLqJum+MBdUBtWeTLaI9Mc72XDC95mbf7FwzgT+uAc7F3c4jheB27qkAWZ
LQccczbVjdXGBn1XukxbUXtjtLbk4J7nlHQRn7qwVf5QTwjD0j58jpoW8bRdlaa7lhE6j1Vrh/x1
0liE5IrMbiw6uXbVm8gf4dxw1llz9FFvM8iRftvg4s18dCKK6LRCikeSe43zBM/8ph0y4ypDysY0
wExze1W7gXxoexaQbdV2hL4NY4nutMLcDIYr7LUHdEzTAl9gDr5Vlp6/kU2v3dUJZrPV3AtIFNN/
sXcmy3ErW5b9l5zjGQCHozGrmgARwZ4iKSpEcQITKQl972i/vhZ0X1YygkqGKWdlVrP3TLpCAHC4
n2aftS28BCC25JCtUOiAsfRklE6BEHCO8WQnjtsWgCOGnVbI8lK2NG53reyJpgtYi9ifErGu8aBF
CN6VsRxu2hpi4taupsULFPMvz5bZlt2Wigwj6NiOVp+iNvLgszUuNItUb+vbhf1f86c+IdOsJm3+
plrRiCBXDI/txip1H1vFRP/OiM3oy+8yzl+NcN4kr23VVb/U/1r/s1cy6TaJYvV77PC//t//c4Oe
q67pvxfQPVZlRGfmJ5Lf/7Sf4u//Wz9H8/xfDo07HKE46nEfoQr8n/o5BzspmNuIJ1CLOb//6M2c
J9+dtZKqcG5Bw0IVDltmFf/v/9BM61+UnvCmwA7HciwqyH8loVtLXm9rsi6aFWlYmF2gGYHOeFTv
c7KEMeZkkl9YIt51qYnhKU9s8FAYZZ6bmV4+WonA4RtFZnVulSacnBbmttN4/WayWIHwqNrlRG38
uAjp2kiuYIWaa3XcABt2WBMsJjIVdMPqCyOdOIxn7uCLaInvhhn/b3Nq+hPXO66s/r4eb2KtSwum
ao86ZfHAuDx9D2ycO/xY8xG+ScFUwIn697sO2HqZVamIZxderzAjD28r5sPFji8evtQOUV+peWTI
yCe0MwLO8cHtyTHj1FXXhWkLxgMwg4UD1t+9WZ13/7zat7qo4x6YSwUeKQNFUKT5VOGP6q1Jhg1V
6LnVXqO2ft6ZpvY0M/4GTwsdx9wiQajcor8zm0q/by3IDh9f/v1DcE2qyggDbdsFF3es2STI7LC7
NqY9foT4j1cFkhLEU3eClOi2koQmPVWpK9F0AJEm66nPsIj++De8e92EhTQh4bw5uBdjvXL4HkqV
aQuVMQX40GTQqDC7DcNd9omrrA/y4Mtar8Kn69A65+M6LmxPE+QwI57UvrHBEoPZhlAV95KSnRaf
uNQ7IazrMoWISIUPGN4i6rPDO1rqAWidNc97IfPlgnAe6lYVigs9cxFpmzImaKhj48lT2pM9tpBs
gcdgnRGFZhEkIrdPtMPXlXx47xx3NN3QBduoleRRod1yiiYt+nbcM0T0zMy2uW3D8jyd5P1E2S1O
6LF9/ErfP2wYKB4A01XqR/J19GmZmIMMdp3Pe+aUKBfSA9tEJtMDMefqiRX87lKo51BErBo0V7qm
d7R6VCPnTubVsMeCGwhpgvvm4hG5TVZ3qmNx3CPkbOCFor7gejTOvXWffNsbqZu0jqmz7XutxJ7b
8bTLsMezN2ylfKhmGz9pp3WYzS7E9i+f53pl9Ac28knUZito4O2VEXHFNc5O075A83BuKKhs2BXl
O4pfp7S27zZ7LgXeFpqBh2sVYs3DS01RXCYe06v70AqvsRp8QmOFwaqTMITZiZeP7+vdwuRiHJt0
nV1OWB7q4cWc2nRynDv6fTbVsOClg2EDJePuvJ6L+nohbbvqS7c6sWT+cFUDYByHPTu3ZK7r8Kot
YO6ZLEbfL1kRvgANehVJm5yJxNTOtb4TG2fWxK+P73R9bAefIHEFkkzUmXi3rqSJw2vyKzAl8hp9
P0QUP5gdIZ/hHzj/66uYJhuchSASBrJ3dHKWw+i5Eo/kPa40lDdkpxjRmMLdx1cx/rBGeG4SUMYq
ayVgObyZcEYfU8vB3qe1e1MwR1gzEaWr+i5P+uuh3Rrim3LgRqTncb6f9Ij8HhQfFrE2iINm2n/8
c/6wA6xRApA6wjCL0O3w1zQixnO8Kuy9y6Bwx5DlUk3M5Zb/k7t2CRRc9nQEafrRXc/kycswK3sf
x+Q2F2Pui6vkxv08Wltxz0MwL5rXZfajHx60Ke9vd1SSmbcXP/pSKsOB3NN29r70bqz+2nFumcr8
2+eI9tvgmBAS9TBC8MPnOFBI1HMtVV/FpOdn+dIWuyIjnYSLmP31OmWR8uETUxrwx1d2y9v9TBsL
yyKv9PawNDFbNtFX2E1Vn3hm4rjBTAiJuMHV15VB4H7simc4lMZWDu3edYcKG8m8Uj+jMS/xqqcv
BQuxasnuJ1lmF0x+xr8aN6LzFTGVScemYbJL73FH8Q08prMN3cPyB9kiyEk6qgvcJCumw4fQPFHg
VnMwjaDHECa6Qs1XVt0Md21vl/gik9InM7XdzdhrlX4eMfk5kz8rWmZiiL1fbkVf8cQe936/4dZX
tRlNgVXjdfSEpYFN+SJGZ192tBhrLJ4o7XfjiXPpXfTKA2bbJj3wVotO7+iTKCnstabbefs5ZNvM
ED3DTFWVY16aXjJe0Fmc1XVPV+0uDelRbo0uL07YEL7fi9B8oJcy18EQ6oZHycnCNDxeFFq0l6Pp
XUwT1Ka1oHcO5KvcZnGWn9gG3j9Ym311VR9zEiPKWH/PmyCgsmACGMAU93obZRsqRTqdgyw78fre
P1iuwj8Pz153BPigw6uYkxHiGNdl+5hDOmJJ1nJH+TI8xxpF3pX0WK+isgwvRDOZ/gzF8MRe8Mfr
r4koJCKS3t8nwJu7bKEy54tTZnskXMntVEAA1PTIPk8qAhy70DzmWScHnEmlPTXA5U98ue9UrlCO
HE+uQ2SIUWijH90/gmZwbLGd7vPY8kddO+Noba+cSG+2MJ/rRwQCzLdSEbvuBTGDjT/KeTMb1onF
9YeXjV8BLQ7hcqx670wSGqNSAkzI3p3BlA4u9AuKi6cmRP54FYEAnPiGvepYrDoukdc0DkuqalSx
7fJpuqyxvP8rJ00OSJ4jbW3EhejnObOPYgOaYU4p3Szb20pDajJiUJgWTnfizZnrJ38Y6KxxHJ69
zCCu0d3RadyHgwqHQU/3ST3lnY//e/ZTaZme+rmzOuOhRI5vwKwVX+xi1F91D8x0FYbTVpThLwfn
0l+O3q/T4aMDikJbyvkXfB6c7Sax4Lyh2hlLokw+d2FmBOFgNLX/8TH4h6XPDUhcVLmDNTU//vQi
pKJhn+4LGlJnPWwwGgJ0djrNgDs8YxKmhdVLUZr39YAL18cXf5868pYkNgf05Oic28epWlV0eVKT
Y+/LvGV8OQGMrTTcj1vdYLykNtKzWeB7ODa9vmvkKG8riv4PU6hDEs3C+H+w/jEt9hDV2aa0jp8F
g+iGNxZlCp5Idy46PaFuSd/l7OObfr+Fc8/EAr+vQyXtKDYe6DwjHVmSPZxWhAzZFO8SL2JcGxel
i4Um4Inr/eEh4zbOeBgT1SgvqXocvmJmJ1uWaNvt6Ul9qx3g3lVsSn807PlimQQIRTU8DRYOjgNc
3QtEyTrym6G7ErjenDhC31VgqLmgw6Z+aLnUJhnePfwxcVIwtDmXah8hqWp8PVTdJYlRsY28Lj5j
1XdfeXDlzo4s1DFMYe/Ba+knFv07Ye76KzjA11E5ciM+38Nf0dCeKzLhqLVE4AZ93qivhKPRxahX
ANn0vvELhEVnVluUu1lm+YvqxfwYaubP0ivuqlk9zLL17j5eGL+HGd5sJuz/DrUUiw+BYgpBhjj8
VQZEuRL26AD6KdGuI+xyn+yuUyMyG6Ttfuu4Be2OltkcrG5neRO5efNk07VA1pMuduzPuchvMZUP
n2ND6R0ZZi5vGNUQAI3HoUNgbOd2DSZ5MB4La8LXTJvj6pOy8dvyCbmBfUdeP/mLGstHhKSG7msU
de7AERvMEYoCII5IrEezqwUOLbLRIf1XUfMcJXn8WnGMPuZFlQq/WboSxj1p2ezr9ZIqBGdh8zCM
WvlcFq2xn3EEhnvfV3FCw5ThucDAIPS7qaslBdWTeVcVGPgbQtbodShEydZKi+RFLHP1WDFR8QOx
hhB+mhXmC3AF0EymPVkvhhc199aiwzKv0Srpfl1jkukvrKXrRIn4tfYcpEqI7T2qVT1eoY3ntY9a
V6ELLFLgTYGMFw0MVVyn37C6Cf9JBf5/p+I/PI6+/75Rcdb+fE2+v+1UrH//n0YFHh22JZnyI+pY
p1hcIoZ/+hQGXQoSJmYEOHfo863j7P9uU1jGv+BTrqVH9OSI2HU+ln93KYT1L5IgYCyeTYmMkMr8
qybFYVq1ZlTs18xkUTlhho2B3sOvchzdSh8miQkc7nH3Yy+Ga09v4nNt8hRi3ra/xQl1uE96LDGi
XJRXY5QYJw7Kw6T/n9/AY1iLjAZi7+OicdjR3oy7GiAwBlebUR/KXS/n6In5keVELHwYnv1zKYYV
CAbWwR30yoe3OxVaJwc6fGw3tbNRZkO/vMRb41QdXBxGHlzI0zmRKNXysjhvf6ezb4Ju9pixjmxy
yhoy2m6Eb3jBodEgejQK78WDvpX6bBrrblImLpj2ubC1C0Y/51eJNvRmmCLtS6TntCuE3dZN4C42
AOnZmIxzRgpWEJjdV9qOAK2zfdsZaHtU6Tjb/hz2ovGXOjQ+WYD4A+jFdQTazhDdNmrU+MPBi23b
TSgT/CHNOphXrpPovjlPct6usGQQ9BGem9hZKH1HiZsuaT/GaDJafamtS6rk1Slt/Lv3snajyDup
xdCYso5dzidh5iEkrSjIEu27CBEghYOWnSidHx2MfGIUeuntURVhSIp1f/T2m2ZFYWsrEC7qGKqN
rPEKQLoVzHwmX7xBUO3SJOeG3TXjVnIY3FsaMyMJ0wHEDGX/CcPXH1oRmaeO7OMvANMcwmvceFyM
sYi1j07s1swUqmx+2NKZLjOQI6WLoZ86am6p9vhma7r758R926WCVvs2ql+fAmvfoNNJJgQK99iA
ayqYtRbhrCGiGpIvRpHheBPrC1pM7C5fowzOlV9aQ/HVMeMaKw09Xl5juPCF70UpyzaqTO/MSOH7
Bwbjkd/KfF6wdYXFj9FiVmCzkreWlgZ4iM7fXWSk8VltZjOd9Y4jkxOzZuL543s6jDr/uSWb2I/A
06Jt8PuW33xt6HdSlS0wSpAPfVkQkJwlVoQ8XDE/bno/Pr7YH14WpUmaL2zAFCuPUzwMUjFJXAHn
DFmFN1gqWmdAYudPpRaKU3neH94VAbtFE5vpFFpdR0ET9KFMs3vtN0cczWqRU1rfDY1nb2Vm0GSs
sUvvfaeoYwRM0op+LmvkNkWz6zAtWhvSxwRcb3bWLKEimcQVPdLs2H5pceRMAvaAsgpSu7IwOEem
FG+mNKtvOy0uFPlR6NzghwnHdS0Nfaf+E39fTUZRVurhvCKD8/ISUDxiRGpGOtrdgjFfvBtK8w5d
FQ6PA6fe/bjM8mWSLlGYRf5zWZUtOSFQVjYuZVeERFES67cdyyU+H2LMYk/kCL+Hyf8r9Py9PPju
GU0R69wNx8zhrk+nrjEXu+WNxXhCgzKsC+YToXriPY347ktZ5e1TVFATA4Sb1jOyatl/br05/UHe
i8wv6UX70lZe+IREcXnKvCa/caCwIwBMx8zc5cM4/8CifEr9pnEzQoX/G0z84Yv93WI7/v1sjmSw
tFcY1Tg6pPE2ynBsQZdalVVa7ORcDleCzHVDWpEEehk7EBPoN50piXyvs4zJz6WGettuQvCFZZoj
4xnsS2DU/Rdh12Izapw9m0IBdj3xKR7v5OwucIj+67cebWUhcFfLXvfYNBMj4Pkwh/WLq9CJR3JY
mlhfKXP9pBJ0Cci49OO2bNeCc4tzYoYxH4qXXFC1aw0z+1RMafMYgYvDXsgN71FY5LdoE+YalKI2
JdQT5d+1/f/9U4BWsHXzc8j5D1dXnUw2RstVFBh16ARd3fUPEbL017rzfhayGAPERfqmFpFwEBza
7YnE6v3eRxS4lvZIsGxsU44euNOEUustQhoNE8Jd3KXNNYx8uKZzmZW+Xhp28PGz/9MFaQTTlUJm
QLH46GualnIYhN5BqJxjtSmhU54rGzOAakLXMTHvcuLAer+iGCzjZCSDtHnCcg213mzuitUT97Na
X3UzbGpjKIPOdr2/XrdcRa4+neh++MqOvrF8IlXKR+4qZr7nvBv1dkMb8O/ML/9ZK2v3gkYbnWfj
OCwkBXZgv3MvOHTPAV5KzUbTudTHb+hPT4yOAdE8g3+CxXH4xABTDcNgJURTjbZsrGYJt1JF+Ylv
8I9XodizdpokuoCjJ4bbvAWXgV3Jqft8oJwn8vNR9dPDxzezfj6Hmx/kH94KYaXNEjCPXj/ArwTV
JS9mzMZxV4kJ5jV/9SxLM/uCz2neAxjtA2AFpzr1R7Wl9W2tsAxqdy7RGbKeo0vX0yiaNmQvmxHs
b8neq0eFVQwjbnO5rRasoqtMLcGiejIW67XLvUfCIjpSYfJ3/qK/fwraHo/q+VrIN4+PMAaIuiS2
+mR92PX3qKkcfxZWfe5Z83QiR/otnzl84mjqaOTBM7EEEomjMNlOonbS1/HUKlm8PV+7h0df2kOS
rWra1QFK2bY768vRvEFtmTh4o6fhdSGQxZA59PE+Dc3EuGBaM+vw7eqLySccl9qu6OnhbDDDXEB6
LokqUO6i6vetYR6Y6zMyBgI6wl7gi60+qIAeu4zOLHcYoxNf+7o2j26R2I0yKMwfl1DYPPxCpraO
xzk0PbxQ9GFXRsIItEj15wsGBCc+xvfbJXEDIRz5PdNBqKMOL4XAI5+wNwh9raj1nyPltWtN0W5S
pveLyTd1Ith5f2fSs1AfMwTAGPi7AqwnsWpfoPcy4bW4KOTrqWTiJzWY3GN+5cRjPOrtrMuSm0Lm
6CJFotp4XGoEyA1euUtDPzeZf611p7xUbldfLnUe7sKl1HdjLpx9kbvmA1Tj9kJnWG6TGTK7+Ntd
wkYAyAg+9QNEGd7RC12rZIPVsGadYa6/mtHYneEu4+ITwBhd7/dQTi9yvMy3RlLIE1H6+0e+bue4
hrClk7weU4ay2TKYT+SRqxpIb8pQLdIFfEVj7eSg//Geu36PQCO9tX5P7nZ8FvZhEWedlhKBp/2r
UVraJnTM6C+XEF1mwCY0sFZLeQyNj7Y9GtG10fRDE6TOkt1GjA7u5inWmKSW1YlLvUtGeVsGlXsY
UGsJCunQ4deRZtjQFRVucjW2FQwYgDs/m0Ms1fxhRqIPKjtjHhMbPj250OwS38lelNq8mYbJkJso
db0ksFRss9GwsvqgbsvmulEZ/SYE6oNzz24j+00pc6kHqtSSr0PulWjLIe9Wd4mbOflZapva14+X
4/v3xG3R8F376PBY3t2WZTGMtmhEnViPnU+4vm6qwchPfH6/ZRxvtzGeHp1MiAWoi1fsw9HTm2Nq
OX0OZkKWQ/NtyuN1ksIdtXSHIaj5DYOO1b3DG/rPqisrdvFBYyfgbRhPWYRzWDBYTFWuPn5bydQf
3Tj8WLK2YeI0z+KIh8q8EHOMFBKmT0uot1DBGFrB27ouDePEWjjqnqCaQiGMQTrFGfZkDpKju/Eg
VizwKNpA5ekjtN32ezcys2vNiXNpdRZH7iTNh6kukscwHppr26zFCWrL+/fGF8aXxfXx0OF7PlyO
fZE7Qx4KePThkO+SMKzZMJboxJHwh6sQ/q2xjAWcBXHp4VWiAdcnJA2YnDax8GvkEBdDOJzy7D6C
4qzPE59wVB30pAjP3umBs2UgVAdUDgO5G782+Fn+6hMnP0+a0H3sE5Ft5h7d7DZLbH2TdBZU59HV
A2eQ7k3qzPOzATni88cfxh9+1HoMclw4yC4tIprDe48pfy4p5iOBMB9w9wnU4uMCus5cnvg4/rCc
2ME4liTBPAtUHCVGOBEORaRhqwVWT/bXiyUR+tilpMrYtbGTBWM8RPjYOhaE+Nrs7XRj94Vj3ul9
ZD5+fNvv3jghxtp4ZYWv9lLW+udvchhdtEWNH0UeYIiZXNsc+xsKt8Pu46u8K3SQVwiOB6YiVpSh
cZyKzoSwlZNQnXUzRgRrJLY7qirtD1mYZkAhzrvBDARDWGk3WLvNOq6bOJP6VKa1Z52BsM8SfOjZ
VJlDscERYrmK8di7zHOnO+smV3627Hnc4vhobz7+4ccn6O/fjXQf3TyTAigrDx9PUpmdW+oQVyQ2
kVv01KipwioOOgm74uNLvV+A1NOotZJQELcgUz9aFrTtwnB2TIAWWDGs5fGBMVCkR5G1Gdqk30a5
artzLZd9GajOiL8AC090NMicXhwyerIHg8W0qqq1/kQg8YdVghwJvR5HBwt37fq8XSVminwfBz8m
nGgwXoHjmG7CtD0R3jMUwT9zeGpAa6J4Yq++8Ssc8fAyfdED0oiKnBWRQoAwwwWjQl2vh3Rrlr1+
McWW0Hw8JbqGYVd+AeAAd/yG7Si+s1nmaN9AUuhfVF+ZX63STj8XUDKZXGMqO+/NJd8UupV8r+fa
nX3KsK6xFeuImJnHIB4Iuu0E8wKhPVphp0V3oDGWH/pEIhMQYU7RlRwneQP/WTxniaH9KkSbNwFt
iD7fem4Y7hWOGZlv1iUqBgO2C/G1i1p8QFWyjVGru0zLV4Jhf+x6LD8moqJB4hXpC+mAewlg0JiZ
rK6Y1aWBrP1MzGb8TBPXCreWHi2mPzayYmY7mdTT6I3RskNfXD43shsHitcGZBFYY9TIAZg4w85o
ZvnaOF6uNrMLO39Drxo7X4wsGVPOQFVYG4XPFdBJSTfmGveRPLlwi1k+S5xu1rpdXO4tmh2rabut
D5delK/z2Ob6YY7Yq5ZnqlNGdp4yI1f6BgCWMFDYvUybpXWXr12JBcEZljv1Qy+wa2+dZrkDTKI1
eIrNhBxV2Ge32ZSoveCQqTfA+rOfTI6qZzee0+sq7GJYDHrv4kZbLOUrDIASp5YZhjdDSEnke31l
d5vWk+GyaapK+9korZmCFjvQvZZquYnyMdLMi06a+JINgHXwjbRcuLh8RBHeHLG2aH5jjc5LJUFQ
zWPo3UunH8etOxvmQPG477+jP6SkzIIUEfSwNv++yjOhV2Aod1NmRQfMo9fxambvfII5KJ7tsmJe
P5pbrNLjSMT5nWFjpebHKrHi3WTNJI3TUo0WyWTlJWdVW2DSMk0mXALGygfG6/uiuPWKpgPyUQri
Cz2v+va2B3w+b/Isj/BgR5ZWbqSjpsbHD6dReOF13LFuLx7TxlUT66BkvKzcFF3v/KwWqQ24vphj
Qa0WkT+u871tB+jvPeNTXo7AvO2yQ/c/uCXMxGnWMqTyTZsxWU8PYdNkqUEODKKAhpwb2nTeFgsH
VSyxxG0xee369MplWykDn9pU6gsYlhnkCsYZXXeFL67VMAeZYZ82FaF6rBNtoNFTpPFT1dbKCcZl
GZ6LMG9xpXJgK+16hpZv4FQI8zpcMHQFOBxDmhmYoQ2kqMd0y8B03wU4vERYYMfuOsbl1Cl9U1oK
NiOlBnWQARhQe0UxvP6SJPScAsZcBR/lYtb3THOT1xPFzT+nwXVwmu3MHL80fFSzomy7QINc0PNz
ivKbGow48tXkdNeR69YARIZCuzAS6XzLcVd+wngDbcYapen0O1IGTW1D0ZlyFi97BEVtW1fZjFcW
7i9ueT2MtQc6IuvpMSSpNfX+bFm0L1SnM5iEHfD0rZIxFtMO8i82Ikuvgdq0vXUJwtHULxEzYsWN
5zhfbG4O5RkOL0CmsyErHxJeT3Ux1tpkb/iEPXHlMQxbBYjOcawLV6bSpumUd4ZgDoRQMeX1uOvs
iRlbZq6HdmPUcXUz55PSgmlMkZKA1imMTZKGOma6keHsgC6PbIruHP+YomaJtqXLXLpmN86lXXra
tSkoJQazFtYv5ESMlRdxat55XTd5+KOxbwcZxqavUWxhXCxqTXM3cTlUkr1z3WHTEjPqSMYiwK4x
dbdRZEwzXdEyDXe962CBq8cqNHzlDkV9jvF98kUp04o3EpGL5TuhyETAFj5mvvAUZrGDNy30n6FB
4FkUk/RtLIUj4w4KyUrTMRuRbKe6734kZCdVYJqjaP2usHE5n5oMOWgjZPngLM38My8Z/d05Sokn
S8GcCPpIcHhAAPPSoJtMrP4yO+s2edUu+B8Xc4Wqa3DoheG2PGSgRDJruSvdNn7pndwdr6XHsXeu
XJ3RP6lG+j+JR8rppyTS4SbtdYwM9MHFxaNPll9LZY+fJ9Dio29GEl+lyaZ7hXvfJtLcsyHtm88L
xM1d3Bg3VcITnbGndAAAAULS+U6TLa5sL1rtvBQSd5aojrfAbDYFn7uv2RNwA80vMjy2E+duUiXe
aKwZupgYyn5KmvpbbmUXZJbbMct+wo3bEUlfSKgYHJCfKmnfhgTsPRwanEeKzTpk58qKqe0JG8IY
l76m+NpxvFt1dzUbYfq5SpPbcR6upJ2/pExhy7a6WYxvVf+YRcXWFa8GWJgCh2iLfwEA9A7qwzbB
XJCjFYgmWfImwb+Xp8qE1CLIAiH62hM0pVA8RzFHV1lT065D/VOv5Toj8kbcP4QlrA0gV950Thfi
ihorfxdpgoN6FjRUpxd3oHmmjY5BYeJ0j3j37vSID6MvqptwzNl2Y96S49xbU44vJpmqPRWfVdt+
JdZ47LSMyqOKx2e9dNpzfXbOMBZ4tmO5bToPAr+84v0/CLP4IrXqXCbD7GfKfHDr6D61nQs8qd3o
RkiMAntSQhjcSXTFKlPbevyF4v7SIUsKC3hlkGe+GHV0Y8Um4LRpXM7EEl90WDTQuRw/F51xNg7o
cGvLQdspvoRd+t1oy6BRptzkQ31GpXQX0n3yq7zc0ch5mjTzzogpz8X0bfRKB0+kNp4HlbLGBxBa
0sbhNrEGXSBWV/FnEffYvrtiow3R+pkvWArnET/jzi7k02CMX7XmSYxQDLT0NVX5jy4coZp0JV/5
dB2l2dbDQN71CujL2MPmmnGRRoZ4dhNe/ASfT2jjdAn9aBOF89W4TEEMVmY09R8VC2gLtu5HIp5H
OvmjnD+Nkfya8z35PRZwi80URC+bh5E57IGal11FfOsYabvVD4u4ZZ6GW6eMzmTT4GwUpSOU3Pab
iSoNYlLGmFF7XklWRbrOHS39Cx/+p8qd84tqLgGqOWxxTTU9MPK4cprUa9ZnQ+8nGkbsvlG0REmT
0wZDVd4AS9GvcSNxdhzM7teYpWNd6KO8QYZ1jgvpuR5O4tyt2+tsoAHtuNeNtDB5q/BXynE/t9Ns
4cAmAKmSCddvk1mQLvtRprj/LEX7MzWLx9E1vjltjPlm930YbK3G5qd29AugnmSzUlk6ZJ6qCq+z
Qk57u2RI0/Qi40eBi/0cMEEzYwxLDBL5YC/QEMCZ8e49tzaRA5GSE0SK0vM2qpubh8mDi3DRqRiW
oq6vXm1xZwKjsUEFwGNDXSyCzFTLU7oUBj34eMb8ewhrkHhtPGS3jttg8TM3FL1ysZ4tnRlVYaAT
txt+Y06Oht9pNTLChrvamUoji15GrRkbqzOST6EnAdgVfBa4vqIktXkNNue0nL3yk0zTmLNS/00u
E91i4SQ5zK2P6AbDXaPC8wn1qykiFpFoEBS5RnXRhKTd22FSkD6appqTrUNvD/wMJmPfyRnK+8YE
Q27Z45DuMHSkJ6BwtR/JCrM69E0N8tumaV33R9yn8bOyBlyXwMY1987A54X3HqZ3QQsxhg1MaTIY
azFDq6J2dKnKqelYP8tqqjSnWR9ksWL8OXEWrDNx9mNMCKZjSK7TYmQXTBwvDy62SAsnIWZPmtdt
F2htWBhnQsMBATAaA3ljL/F5t1bihZyMlp6vNfFXVpcqDyNFaINMvCi/5UCZ/HquspwCdW3MeHTW
RKYFWqVfc2iJgufUDtKPmnzAKxSr1H4jRiFTDpKRAHcEpzGz6+bpcNVANgHuZgziQeSJXt06xaTH
gRp7+ny0rKIrj1kpYyP0sQO+BbTkF5Qfje5N00dfrYGCyaqdjdGTaka9xUus3WvKGK6ruYOxhUpq
pjUZ9pjx6UunK8iQXXqDPJfD3U4VJJwschZUpFjMc4obqWD/9ibzZaG12WyTyVi+5KlbRBvS/nDv
NF35IuEqmuBjMBgzGcnnf/Z6jT6tVzcZjndYOgxLQUhGaUEGSbO2++Ky99IdgeYQXVZN4c0bt0e/
y+Jk9puiptCv4eEq95xyUtYGke0lD9loFFfQwKqvTlYPtxQauO1ZUzzfFZG1VoApcWEIrbs5AhBt
ldEtNKwkFHZiDNxnn9m4TS8IDbTqvgvFCJnLwgA/nT69gjoX1vgvF0PyFE2lGDZamoB6cfHCZBsy
Rf+iW1F1p7ep4KO2cpCnZlrsISJWKbN3a88XNY5EnhHyJfp5VLpPqYeUB/YVbLogL+vxohMGlrno
H4qrRNkJLKweIOlGpmFyr0Vdz7xOONPNTew+/RTao7f4Szrb4lwC5rltRYF52YjR5As5RoLORSxK
7eohq24Mp4lJ6aFbvtT8B082KvGC89c1mw1SYZBpdVG5xA8dUCuHp63ujDAvvy8emE0EaZr5vbLD
6gYVRG8E3qBh6KsRdL9qBM33iVEsZAVOYbhnRWelObmSS/WxxRCv34SpGRM3jPig7jphgo9sLT0X
OwxGW4UJ4WCAm1oGKc+jGoHjHc3Ntt4wptm/Um7RFRQF4X22o7G8458dvuWQDjjQdW/+HONQS5ZN
Fpn5bteoX0ZTQsKq0g5Ki21E2xnPPWzzqBiQANVWbPvUfrzhJh1VfN62ZZzvIn2O6m1bWUSzdpjR
igDrSbljnru53oyJpU1+ai4KYqBnJF+NKM6/hh4CWd9yJv5sZtCDNpddfGq1PB/57nOCSa2Oakhn
1Alw0C2WdvaFKsZr3BfjbDvM9HmDQUVNFoho4nsZCAEu3IiEhjSixn+U1r3+Y3R0Ju0Hqbdfq9qq
VGAqbJqCWXfiyyULgVRN2oiZppOyAPxImyZjk2G1elY48irtCoon7ZDGAbgz7UonQ6WvQ4U318GJ
BqSx/SslmLKERyRljgUvUWOna5Ihn17rI6h0s1sHiNN+/+2sfaAJQ/jv4mRKVJtN/Z5oVuu2Bhbj
DFwuEhdcL5bx3TyX0SOUqO5L1cGFJEkvGK+lXMGaaFLFoe1NFDs2SpsdtYuhtohgNCbvgjWXMUQK
q0T67ZiB8Kmg9RlnsnL1S0OhP9pMnWOMCNdiFxP2xYvuYiDkHYzaWaNzpLLZ87tBkod0WPO4SOQ1
dYUYQoDJLEhENnU8ODe6lWrR1jAa51tT2vhMIB3Vv8/YnJq7oW71bwABlp/mPNQv4BysjnmSxrlR
ox07vhij8H6OE888y+dWfdaIIqi4dAlLLGzhJWxSy4maMxJo7GwoouHdZc/d5BvTUIPF7yg9+S7O
ii8A7pAfs2fNCQYGjZdsuqjHMV2qXp2J/8PZeey4jWxh+IkIMIctg9TqHGy32xti7LaZQzGTT38/
9sqihBZ8MbMYDMZDipVOnT/lQyN7Y7v0LVaV/UKUKdYIjRtKZojxRFimT7QCdPm6c1p8OTsCN5u9
sLLFzzB1euiIzKkCnEopbOJo0KSg6svcYF5xcvlVH0WPBmZI9p3ZQvp2MwfOq5fOS6+6vbQs+Cs2
Sv696HrjXZH7do2B7lXqZQ3fOkmyUHappILu9cWsfqSZg1cCoq/Cm3NpEVekwGW/QADMO23KuvsK
z0fuztTD5g6bVoHgvLVeyoEssMwQbGIINKXi6vNu75nGMsYH0MphckAg2mofB3IkK1FxZyTQmCtj
h0cp0bZvembkFwBo5RTKxOQHBq+s4quDA80HJfyvHr/OftxBmKB2QP1Rssh65UttRbPmFRlpZ5gK
chtm5tPdwocqk9+tsKXPESqyNLoanYnYM6JomoNCqu1XLKhJkrbCpqX+LSxux7ZcYZdWFzO+o3Gq
c1skzT7+ZSUxkcEtEQg1/jJ6ax60CV6Qa5Bk+kZbjJ1WT7J5usuSkBsLxZ9OtZ3UzeRZYWfzDCeV
Lb/H3yqBMDR1d3FnCT0YstF6UXrCYT3AYHzPtLlU5RsEiet+pbFZuJ0qUy0ivou+9b2j/lkwuH+i
MtRxNhWkaqO8azGyXtqfBQ/pr0BgpsnHltoWXtEU5u9FxprRxZl9Er7Onui8Dk1XgaGrnWF5jlwZ
qj+h+BG0ScfkrVNL8cZh2D1mHFazj+NF/opnKPU5Jnw1dBJqP3VXtSCJt4s2U9+pkU4ANjHvAJth
aXSOl+d6/r3BrAd+S2NYKUUOO/AVEsVOcuFD9hImfUN3aGvbecdIs3qOZgBTvBDL5Q08VIZK0S2l
spPnkdJYtVoRQqcn9zgK2Vzc2aYZipNxLV6Rco9fVYzxJHqCKe0nMZgKJtW0tQd3BJQihHSS7NLN
JZSinlUmyr2el6CxuIROkQ+vKE89wkbLl4zyiAKQavWWX5f+SeqBgpC0rkEKWrJw/2R50b+MdmI9
07WY79NIWxQ3G+3oJhnQbmJbTWOtCXWu3p0jdKzHSyv/qZDE7CWdMXz5fN0pK4ZwhDGsHltYDyBF
o6EPzHmMMWT4I5WgALWXalGNDzbd41cbskgY0EdbUENmmtJ7qm5O7aOy9AkbowG66+ZCgiJkZZPE
Vl0P4l5b2+ncysbuSZ1t88vQpviLrk7yvUuDMPq2dEKbLlAcP9wEjl4f0tzKyEdyj37D3pq0xJhn
J3z8zissYjxwiR75+p2VNS86OMObNbbDQ2NP7XNNGO49N8Tpaz2Z2rhvYGQDTkBRAVaT4I7RxpWx
Hh/sut4PeS3/EcPS3IVLmJs7uK2hvGtVvXgMm2Hk1p2ryew6koF1sqlm4XeMsgfSkmIqc7eHejx4
CeI3/NVJCHb7DHd6HA+n6a5vCwOLK9r6JmdoFN6mLfjFwZjkqfDCUgw/i1pbfuXVlNDHYgmBNgxO
+TUnzdPnkKCQ+3wCnNl4QfJhAkNNgJi/VTRwqSglZYbhRf6JcVM0rBETIzDaX424pJ44YSHBs4Dl
KCOWWmWgmMIdTzYHz8amdTKs2Pt0mXbKzAqaUrv/Y9RZRc6LAF2iS2CPYt9gBWe6Np2+PtCVULpR
8Yy5xC7bhIGBvPNC/GrkSrAzViTv+IVUSYsbGvK116RRTXCdaVGzt/prOYEXEMys3NSpoz1oJZAi
iHMZSHnxRe0nurn0MK4FKkp/blsacnoY/vPIrO/Ga6G4MREybNC/qazQYdK08GYjUfBSbuKdUYXP
pZ1Owedz4MOt5WgV8RlWhNFWcY4yIYsdfwaobqmKH3BNoTcCCs1tY/0h4o7bJTpKuH9D5SMCT90q
Nbsd9KrVjTGL3hZsQDCsBdl3B6uTb9tIm4N+tWG2OzSZRkpruGrU8OuF1z2zZ2lI7SBKYLPBqbXO
6b8O8AmmUc5JUXmSHhdXSSo617Kcdjc1rXrok7jZcZomfkppeG3y8gHXvv46kcNXp4gcP+Oi+QyQ
ENF+0uQ7u41UPI0LPQbQtiHUTMql3K4ttXCdZqgB4KjK8BhxGjx+4XrMlbEbUXDVC2FHVRJFHraV
jKxq/qp6Obk0nuumvRlP2PbQKVbeNzv4Zjx7Quj7TJkqD2Ph4T6loA4qXSfgvDCaA2w7Yyf6RX4e
LbX2aG1XvmYNzZ6ts/hHzjs/HACbrRknBBgV2zksK+SRWWBLnqH03W8pbUOEayO6anrih4JU7QvU
pPVDbn44rHDIfTRn+fVb8xkk+QYBfXQ7nL4pH0y9Lb8X5mDdkrOUXoDnzz0KTjULFOsnBnVDhcAq
gz7gCJCETyNpkAmiYRLBqQ5dvLycC4SREyYAy9I0+JAEvyHP3jL9MhqCciRYoLIFfpNMDtotI1v+
uQhf90IcVpitaE0/Cue/1pVUJwm9uhgLcVIafHWapPukVEoq39789vkaPl0R4N+0faCRIJFFhXK8
IirDIXcFA35vacblqs/XIOPRKQ6UCLLXJ9m/knt102CzpxcDuwdt4fZ5aViFdU/jg4AbXdvDNV4L
/C4DYC7sh2RBXHdh9z7do3CzgHW73mdWr8sNRWTolNFSWs7VHJkCV181fOnUsDzg9Z/eZG1GH7mP
updZsReAgjLLL1BUznxgjcoOigtApgK57PgD12FZ61wKCjzfS+NeG9PIL1XRXEfUe36kUel+PqBn
CkmUmjwLeR+2YPKW8Vql5dCrfVl7/o/D8+/nw2HvBt7V6PpPo3th6X3cBo+X+dGztupgbKWTUF6f
dbP7suNB+/3+z8vN04XHnC6646dsSmPgnkJuBp4yta/TGqziXKo/Pg7W0x+CgxKUqtU4a0Oyq0Y5
ark81J4I2q/TrfDmx+HKuMl3kwcxwWv9aQ9vgQA8lwCHR2nnvH0+aqeb2MrhxO4HejjKVm3z/Fjg
mWnNdUJTusJwMBzsg6Mm9a5Nh/mfvyaPwnQSYx9kOwTqbidkj6u5wFl9Fmr02nJqcRw5/8qqZ5uU
OXQMrA0ReCFVP36KKtZAdjyZPVC8/IuISuN51lOQsSy+ROo95S2uUhPMIXmKumZprfPnr+1yMUfI
K+QQeNNsEiwB78JrBprjAjJDDoQhRz/yQhr9FNnBLi3VmJwNtTbv/n0I1ww7FZ7YKjncvgW69VUw
ldK+VboA2Go86GmJKXksXzhcT9cDZysyMgS16E44JI5/L8KktCJVBsGwhM8YlNiFzI3lko3pmcW9
5qDhLcWuufqbbR4DZcRWB0wwPa7SQ7+3FjxYkMnTv3K1CYsWtZ+bb1WXRQrsyUJ+S2rZfilQ1r5M
ETwrPRLOe0hkUOrBxB4JO1rGuEQMLbruwp53ZvXQsqM0R6GOynH7QdoUAAYuC6lMuWEEqTXKLhG6
80GkJCJ8Psrrdn28UWCEwHcBf1vZl9tR7mWnVWYwCvDeobgNzdJ6irWhDbgUp18b3LQ0MPOpvTC3
zoy4YmJ2xraO5xz3o+MRVxbdSWFNpV6FnOLgCKtGHlkXF+bV6VGJWAqJCjUOj8Iv6/gpWYZPoFVD
QIvRxxY+AC2u8ZEuUhoHhdk6lMl1TAZdhDUC3I4qfRxHkRkXvvCZ36pqmN7QBiHUnLPz+C2kJGuV
D7axUNriZsYFJ8ixhLgwZc49Be0Lo8iOy1+byY1zXOIUSYzW1pjaAFadGpijpl74LWf4xQzbKmlQ
IWmwtW/Kq8gZMPtC4OIVs2h8y4q7H1NRRS0JSKFygFkYBT1md4EChkMTLzH8AVUO+oe68gDprJvU
JtWBvLRib8LZIc23toXfzHZ3nfdK7RN9IQhVAKL4fJqfWVFc6TghaNRRSWw1hBoMzkkhUc1TW8va
lQ1sPlhHN6Bp/846h+St0jLiRsb9hCV1PN4IYweDBiq7t7ZQWC8DpCd0wfWDxP3sKR30iCDYuHnK
msU8wJEHx5NK54LX15leNGfhmky87t74qG7mfm1OsFlsGrpTl5kt1kn1cmdUsw71PWxrX7LjP80U
a4FNRb4HmTNBa3r9fQ0Ygd7V4JEOb8JvqwLBbZXrh2ZBcalA6xD73JSiEFga0DbN8yQYYA67BL2k
36YZ76bPB+7M/qSt1H2krIhccMg4/ppdCUEJx4HMkxot+QqCYL8QXwJ5itsYcGEmfTHAOy/UuGdm
C3pTsgModDnsV1+evw9gnEVh8o4cwLhgQIbolfS27dcMQzuWLzxK/bAd3OzAJtd3WowfxPdt7wpQ
N4vh7ZEtIWCtuIYygAbEMa3hIc0hcclDBVbdovjDvgBzyi9JtjiBHGniqcOTSvIkmXjEGEgocWza
W2XC6kwwaPBLZUm/LCaSD7CkHMKks4hmCLTWUsUera3CnwsrzbjGo3r6vkA8+VWbi/azondUBFI3
q/cDFHKJDrxhou8NAfTQV7UE3fRKJYMiEWX7n0iWEiOJnNBbF7N26bGLlRHDKzKj7hGRmt+ljITz
KqvJHkRBNN1nYqFTN9hCuYd6HXW+Pqh4UlmdqH/3eNqQjlioVePms0WEdqhLpJrVfWp+IWNaeR2i
qf6uQcXG1bW26vl5IZYKt97VYRIfDCFdd2QM2KvgNL12nHgG/QBPfc5xvNRdZPKwp5t4bPDG6hfJ
eKjIyETaOy7Wb1QweXMlolncxVxZhQ+vpQ59fARaVpA9jg7cjyKMvahSEEgpFJ7WrggLuHJOARPJ
QzEPFc50SpprhhqlRBPCow4x4rASMlwMA+PBuZXwUYHge9+bc6btOiWR3yrTiQwalO383IRFNPvg
vM1/ZlVgUNFoUZYGVi7hJWbmJf9Tp5wW1adwa27hH9kSEYGNTJJmWHa110udmuykXAcdYFrVa7hL
PUyePXVLt1+aCJ4eZPGl8hUkKdfcjcPZr2t7+Kqs3WhPojFBFOKU1gfCgK3itpiG6josgFrdjMbH
OzjLsngC/8Dczzozvhv6xKwC2PH9XS6cWd3j/78yyiYZjjEMT/t3DFrFePLTbq1aVutAJ5+J+Tll
rQEPcBjgIE5C5qJAmFax6/R60oNZzux3ujFTdt2oc6N6BMBAgujrWfKhZk9GYEvj8lZPUT95nTyM
iZ/QvwOPL6mbCf9M6GioeK9CvFBtmoyj4UQPcjdrsBAIXwCPG5tZeDXRa2lQyWb+C/eS1dO6ykoC
zMjBIQrRVIYOR/8IL08lU6d6t8beiKCvW6KBQjRcNsTmtk09gFux7Apz1GuQlWowrxZ6+UBerYIj
/2DHEKKYfITf4Emn3SyDpHe+kLP5R9Mo4XBtqHXXe1Jm5laAQbzS0Tg3cgeRtzKRYClKHaCuyWnQ
iDgi4moepsZEF6lU9X1jsi/fCT1PpoCi1gRNrCVLRciXWOVhqQfYshFLdg7Sxh5fIquK9CsOJt1y
8Uofbyso6q+AvPIvLAH1Ksg4F2E1FcivffiVtRJIkdlrD06fYWCVEKONGCGJ3pOODJOxyriLWK1C
8LTejuyQjdwzWVKCFeXAHvQeTnQTkpU5z923lsRJG9rUaP0WlF9gJENL6lG2YPHrN20/RA8D8UWy
CyiqY/nXh84bxMAQlsyQPhqQVr5KVOvPcTHmu4KgYGNlZ5KaJ9mkAeF60inXaV805MTJZvQ+I1v/
SkOm+vb5sXRGRGTR00YjC81IxnNoU9UVjpTGrdPnXsqLojloY+zZIUTX2d5IccTxO6zb/xsL2M30
7To4kyDUb1KsmdezVuv9PlIbQSp7wte58GqnpSDGk8gLMXOjl03D7fj0qmK7bybspGBHtPpXvKpL
+XoejB7phJr+anHr/jX2ea1B78A4Ext3hWlmED6k+9zRGg3/TKd8JXbU6vFQicv/Pn+/M6WJBarm
6GAYMijxVgoHoDZbygA9VsmMtCSqFJoabgCRg/lQQtqll1n28B7aodW4htYS24gDEWdYWUtG53Wp
NvyHBqd5HIZ2WVmc6lxyQnU1mlBlWfZYn+To3yRDd1xLCEnsJSfODl0NeOZiooCZmehF3fqf/6zT
r04AuwXyDweAu+y242KgQTaKhY4HOggbeWys3heSnL1//pTTygRd3zrzNKoSksTXt/irNZDMTJth
4ikSEdaquCXOln7j7vOHnIHTjp+ynUEgsWOi8JTC/fnsHt684OnpwiMu/ZBNidXUVt9E6yMoGtzc
/w3LLvg9uKX7ku0SH4XVhTryw0PwuMw6/k1rofnXlzPtCD+EjgfiUhUsfufXXn6nHfCv8TW/3Ik7
517ZS8/Z1XQV7yRv3jn7apcHSlDtjAD1k1vezVd20PjyhVL9dOLQFdbpL60GjGwpmwpX6cium3WK
thoBZGCJgTNGcy4pC898b2hRiOaYog5Npc2Qpi1kxBhbJg8mSnMwOkPemelUPLak6Pqfj+3ptXt1
PwQjMYEZUfVvvjTda5yfpib35kFRMs8YOzo7TSJ/7/S+uSt79BiuzAX8i5CIqryqe9O+8AZncMfV
vQQLXkwlCabXN906ohe7aTSnEjRVrUnDJJDnrgzb4d0c5f5+Dgkd9YZCdXpPxxnqV9kyMfw0VfLr
PIIv4i/ciF4bSsVAGx1bOhhK1j/HJi1vV2lXunzWAGpcWnbrSG+mKJJM1YRBAmKMVe7xFKWVKHoi
iGntr1CnSgrni03Gqyfwbn9ph570AbpFv5ZsSX6g0Ex3czaoxaW3OMX4wIEIV+ISSwFwYgja13je
RHi20DXJhvAmo60hPAsDD0AiMkiea5UbCamfRL67ZW43UPHrZRopEWLrqYk0/ffn0+kMAMDVCLMW
nRsZONLWrnDI8dXLUjTNYSoP+5mc6quireBUjwRaRao+XadabR0UW8hBVibzY5fG01f8bRDA4Db+
YJVh6I+o/QNAo/mKq1W2c4iB2E9dqN91AGwXpt+6d23GkdY3Sxp9AS2ZrY2BjBvXTE8aMXOfRLte
EAvZM5l2EEoiL5yb9ufnX2idF5vnAVYDBZF+aABdb9b20KMqLMIp90x6QPdwY0lb7ebp6vOnnFnW
XIbJZXJwLoDeph7PznwUJjAM6YvpbMSOr3JxEsCvON3jl6BS3S2T7emiNUsXbWSoewvyyq+fv8Pp
l7VXTg69PAUgllSu43dYrHyaAeFSaAJO/z1RKhuH/W7+ZhD+fg0PMrnwvDM8Dm7B9B8+2ADwGDZ7
WafO0digAeF+q1k/HdKn39lflSeRcr8Wca7fYdAvPDxhBr9LjfRgSY0Jb23pcBK0BxUG3Jw96jj0
HRaSiS8cHWfacXgXcfNfcQLwwC1WTFQo7DFt9ZRuKqV6TO1xiYOiccxfplaXqjvArniUlaz9oYEd
Oy4MRdiAllbpd1CZRrIGQw1XkAWCKAxCEuJiMo9t8V+UN9FTmcfiR9Oj8/I0tTWuYzRx8YWlcqbU
gOPMrsWA0nJhqz4e0TltHDWK6Vu2WQX5s0RDodLNgLvn9+HSd25SFtZvG9r6c9uP0TcsFJQRkrc+
3DlzU00XyoR1qRwvJbYaFX0qJT14+La/2apym04zOaEdUPhVh5gJjVOn3wBHXKLhnJg66riZrY0t
cvJYUhj6HP90VUtmlB3YI7ZLau6It4UXjoD5sSVOlmjhvCQ3F/L6nhOhd0mobR9yzYhuWsWsr6yy
GQ6g+uV95nSOmyWiOkhSulwp3MOyCzeK9S6z+SirIwFmp5wLbGybCqWLYXx22E96szbKb9rUdsj0
5O6mSrGysvAKRbM61AcHS5dLhr2n7T+bIoKGs62peHlsj8ReDrVm0aoC88a+Vnax4SRNkEHUQWI2
5RUNYzuZHjo5Sm5IVO4gNVrC+Tmkw/jVkYdWDgYIyzZisbK9LZOYT7q0hWW6+TBDaDWjRrkUwni6
GWPFyAWMDBuZem67GVvtsCxxkuSeltn5LV2NyDeV5lK7/9yQ0A9lDzSMNQlwsy85gis7DgCZZ0fV
8JIVVn9FhcVXIYfMuO9aMe2SSHHe004XF+5vZ66+HGlAoRiM4KTNyXM8by1j1CZ95CBY2lDsuet2
NymqPq+NJQTiUIFSrCCqcNoh950fcgfyipuGmviqVzb/PR2SZ6ONm0ud4nPvRcgNkww6EG3+Ldks
Up0GzJIIaJonqe4XSGxeqoWGi5U5GqQ7Nf2pNwbCmkLNsE4olS99JmdTYBS2dQhFAUsVT9p/J6DD
WmDtgJVwiLCMjr8WDmBqncVoYZa0X16ITCwD+obGIbNBHz8/Hc9sXlwhcJVc2TYOvh7HjzJnRcPQ
JGxB1bB5aOq+INosye6q0byEp3x4fB7vCWtu0kd74QPj32xecdgz+LHeeVOd6/MDIrwicABY0wMB
QvU9amsCq7O4RhwlVZ3D65ghAs3W0V6ztKFfUxVL/EXA/lXcRO7jR82uItsVjarMvlSRNu7aRKTT
mk7n10XV8KEm2yA0PMspZOveHjrN3HWtZP6Af6a8YhvRvubIH78pkvJLdWr5G4I2+UdjttcAn/lu
GUj0DgiTTHAHKRfZgzWs07HpchHtK1IK5V1IhMJT67SyAUdehqDdCRYAbdXUWfxUKfAwkHKJYliq
BwDLQSriwSXqMPytjMgP91nuTGxRIHG9uyKtNFLKNXGskqNhoq9fZos35GpH+xe+2rckbFSBeCia
foZhkxWuQpj7RLNoWF6NecJmQCnQQfHHE4nDuTPBfhH3TX9ylQ1lr8O8mRFumvkXLTLNS5e4042X
NcTBvDqIQm36uE7/dV1GTo4GSqc9yvcMD22v6L7eOOOuzgz1CmuQCMXgdClv6AxET04lTEb2FpYK
JlzHMzgbp35pydX2nBnJmgGp/tZAhv5IkrtJp3ayTL9FJ4m0QRquRgAuPyGzfJ9rhfrUyM6yg4qv
HyKEUNzsZEHoMi28C0XXmX3mg89u4SRtWXAvN1NfM8JC6mmsexZa94BEusynN5kGJf68P5LIGu7h
sduIOIAeNArTh0qapdt8MKf9UqixlykVWMHnS187XfvEQegkOOBdRpduO15IBkNVgsTnTWZj3xlL
HSEtRuREa6yQ89+opaeJLqWdJru0HWsiVgiqUwNbKcn7atEc/JeJak1BNIoEejSpTInr1FX6JU5W
p29JHpkLHUTYO00ZMDEJ60aSfMXAvwKBMRdR4E4NxFAXfeJcIYa3TA/h55xAjHO092QhBdpdsix9
aGYz/NV29AF2kWPOD/gqi2vwyPqtt+S2u9BoOjOPQdegHHJhwXVri8aiDYlwURGtpy9Sj3uN1r1z
UVX8pohCNwVsA9CK0wtV7clgWDSGYZisqCX/uOU7hm0Cdxh3D6/JpeIQWml7jQKu8BCKXypYT6tI
HgByuMKVXADZ9o+XDOcq6Aqbi2eXODMF4SSJd/AL5UtC7MwPSe97dqMIK3Ys0saXbJRIeqBFadzF
6qK8s93+MZtedotZW74Ywpp/xyaDAE6wvH4+RU/CF0Ch18KI/sZa6cMfPH7TLmwNIxGiRrBg2GDi
c4lfUz/Oo7HTFTEnd0qKeZlf4f5luAntVJKB1GkUT6Xdk6BTY6K4eBV9/tntU/rmDwNW3xcW9wd9
8ehcs7jkcb2VSarDi0zevGTZdTWjpyEnptHw30Tr+M9sFEidiLIOXy1jwQTXmsz5V1Sn6bdhkbER
atWWEoeGaax4eVWWqZdbuUBdpIxFdJCHGp7y2GNYeMABkgLeWW9putMND9DJMQEqITi3EFNqVFh5
NGSDj8WQXQcqyGaNiAR65d7RqkW/ME1PL18WfTrIeQw9wwFF5nhEdKsrrTGbEL4PhX4YUiW+lUnK
3BUCz6UGHq2/ZADGvYKZVtwDJjioVIOG8IP/600gf7FA1zbtluTZcX5qeckWE/fFmw0u6qpGu49V
6Tqijt2rw7SDvnOw5nL0xUI2dJ87F+4aH/v2ZujpWnLewYeGaLAd+pCNqmqt9R3UdryHy8BBEw+p
/EZYlx26bVQoHuwR6gdLBnuKcF8ZZSXahVAfHld2id/G5XIYy9C6aqNYvnN0MMkQh8XbZjT6XVKG
Ar+aadrnQiNzJKS1B7gmo5LP8oAIhmYHvycKCtGgWW87sbNLjAYqucMjvLLVG7tpum+fL8rTnYof
CgoDq38lnH0YYP91zKcpEqfWMahpWif8ssjTEHRVb+2wWxXP//4oLrlMNFXTaFJtqlNMYrKmS5BA
9DpQn5Kb067ukFkjCayuPn/UmaHk8kXnZe1h8su0TdHdWdIcCdhyXtkZoZ/1IERy3lZ7HKfVQDWi
0TfwYtBcEzW6G1II+iEKbzJyWJijsnpxSQSwgE9aaBi11ODOIEXXE2WQN4yVeFU1xJNI7HXWeJy/
EPIYPYfUUkGXgW63WR25dgUfWzWGajdlRQ+C25fyQTNncSgJ9bgVc1VfoJKcOQpUZT3k1uoJbvb2
nm6hrI6LUkN+Cx0gvsbZSHrMQlglO3iXg7TP+QEoeumgJVfcjrHcHPMa9Ai7+B6P6LCxqOGjkpeP
gaGxuICZ8kTUvCavs3iiFyOv2PLnY3XS0gMsIIyGtuW67rjlH+9BmsMFP14+dLFDcq/AHnsQaTu/
WbNj7uQlubTVnJnxPA/DAIS6MKS2BQGisMkRQ1h4sjqEujtPVujpo4nziVGk7YUfd2Igj/8qF9IV
KKamRYS8qRX1RAfGziRCTbMu3Nld299EfSJ967HiuUF7i/FkhjzUnaTS8ufVFWaUY6wieqVB91na
lyx2T7oTH9AMZzAThZ7b9jZa2P2oOliDoiKEqSJA+PdSrGr7z8f03M9moZM1iec5NptbeQ65EVlW
DCgPq7mxb/GBj77Oqsg91ErxAaW64YdZod9XOH09znoBFJ0O060xSQOudVPz9vnrrFPoeGPnB6N0
o0aiw38SxdUvyTjiLIYmBAdcd+xH+uNTre7aRvRXotWcPzKhrZcCq8986qOnbgozdBpZiEVIASAM
vwSWreyP8ST+n08NJR1WDp1LerjbrS7PYJfigOLBFy5eUkPEAQQo3QudJGWXTazXBAnhS9vNWZBg
BrVT2lhnfs3KVzsOlX8l9kK3pfJFtcQRygzb9IakZhBKqcUAZAo8lsiUjCsDW+4L+/uZUlLlnghn
XOeGuurtjzcNS19iNR4cKA5cCb+3hd0+x6oyfsM9Onqfwll9U2u1y4OqKMq9WixoZbFUEViXWSlA
n7ASHAObeUp3yGNzEXw+386M/McJB39/xUu2IH3cs/OUFkMSgZfhLuXkN2YmjMPnTzmzkdGkxtsY
t25YhdvzFKnNbOkJVAfIs6a7DAnZbXkKkdt0LuXznftB1IhcZnQkcAjTjj+3XTkL9Ax2jdmKktty
znvON2T9L5//otPrP/e0D9CY1jil4JawbURJjbs4NjgTeRsvkMYUlOBl3+gvYE1NtB/iKHzP5GQw
DnEx4deb5IryRJ+zHHa52SaSL/W1SPD0K2iNysRf1a5AtFH4YU2+y4U797mvAqMPkTvEYu1ELUqs
A05nHUqoaoEFCyTh3ODocim76sww09CkzYsWANnVlj5exZVqdwlty1SJSlzT5DbQJL0QOOUvl1bv
Kdy1qj2wDUdTiYjO3OJJjYFRTpwXUCPqkbp/vZwQZ1o+lAWd3bxScNNbtMW3y8q6UzVSCrOqlLww
0p2HRUSS38sDdW7jdE8T7K4LBfq5t0PXxxYuw2+nv7k5TJV6dmJEcSX+mU3Yuwts0t/qEpk/KcoV
+26mAjMPKV4C93WqQWPr8nJ4NjU7xFmB9RFifCQXUNXJn41cDdF96TZCVqQLh/6ZeWGr8K7wYgQx
gdxxvFqqCC+slaDk0ZFoDr2KHnbRLsL02umhBuILO3ndaSF6r/Pmr8pdrwD0yqlvvFJu8GQsRsud
nLD1VbL3oMsmCex8ktzSqo3vK/xlMWV2lvgNe9nXRZE0H5ZRfWlbXrfdzUFLeKOKOnudO1yjj98J
a9EGyiqw8FBZ41Otd2jXZZH9wfh42enj3F8RsRRIafG74+Ic6JNT7xGKFRf231PGgAVSpVN9WHSo
eZnN8YCZZinwfCW/IinFc9Wn1V6Eabp3BlUcOtzpf+p1LruDncbfEKTN8NzH98xWn9QRXxuUzxg3
K6TtaTiE7iob3drE1Svo9EkN+iWL/M/3vdP6BHwZOxmUsVC7dGMzr/GHdYy6ZBQlCbJr11b2HSak
zk2uTcQKJXK9l/LR/tegAwt2Bwvj4xvRN9rUDeMYra7BvaDRIXd3c2Xo99Bx9Atr4cyWDn6nIvql
+0M699YIoYuSwc6GFmek0Ml/1p2mPlcQnb7b9ajf44mI7wReac5/phljwxqB6iheaWARhXFLmH8z
4y7+2aKwvxcYMMHHbSfsBUkXsl4/H4PTawgEE7RheLibgHbbMajyvpU6uYZUbhXdrq/0+EY0uOWN
Zav9gJN+Ka7m3IeBhYVlBelSAM4fFKa/1q8wpEikBg/UBzjUnCXE8eWKvny31SaCfGOqxU8kvfMj
wSXWsrOMQasC+qxZ0AqNf1FR26RBE8f1dROm2e88CwvLReEETPH5pzk9gdbDDb4ml0qZAmBDusgR
xEE+of+u0AXe6UsU30cdLYreNi51pM49ioQ3+rRomLikbTaQwUjo7Gm0YAY8fwLsBR23ttPBnfF9
vfCrziw69k3EQMCYDIC5qWnijN6cJAM1WBW2mbDQK/vnoqnRteTIMw65OERD6tYa+Z+NUSyiWmjZ
6mstZfLw400ycpIcM0ACb0qlEUHUDo5f6mXmOvoQXSgRT6m2PEvnQbhwUCei8D9+ll2m8HH09Vlh
VtpeDbP6d9mgCHSxI+86N5s0qfBwg16cHRdhYwwstp/lqs5NrOYlCXtIlyKT0FZTOBK+r4BgnlnY
ceThGNeoh4gwwFtcPntB50AVoU/0fPijNrGWdgc48g7JAVwKLlReZ8YOiBfgG8Ytgt+tKCiRClIl
oxBxVT5Pb/osVxjqjzhJYmH8BC0E1royZReq09NjnZLIgJ9JiQokts1msCPacvnCt4RrEQY1rURX
S0f5wgXqTJHzYV+wEt4QkJHkcTxkk9KPWas4PAbvbLcpcPJ35RhHRwk3gYUuc1QfuFYaB0evxXUt
G4AnTpoE+KTrB+wW8QKhfnK7obH25pBF4sK6OfOCpPoBZ5NbY9FA2S4cK167pDnKHCEX9oCDselA
nawN2EWqArk6jUeI+zSiTJnwB83azZE1KhhSCtSyphpakVu2ufUDt3tsIIZ45losZ98+37NOt3Md
khogE1gDMW9bINHOdRCoWkY+RErBDzOPEUDgVOLPJqasbpeb8f7zB56igtxF+RtXEjYwgI7Necru
S6qPRAhoUQktwNjHxLQ7Hbx21rI3pF1EcdZhYwdKqotrI5/GXdOSWjhMWvTcy615A6Z8kb525jNA
moFgxfsAR23Xv7bYcRr1KmnnwB0EnrS29Sur4/QtZMX/XpeXHSCcSspdoleFAW9DFi/0oopqF4Y2
0QJ0ZATuuDmwvQYLlTgrMhnS626QOKc//4LrMXJcPAKUsSNSOtM3YfiOJ/4o2jVzU5agzA3/Y+48
tuNG1jz/KnVqj2og4Od03QWQmfQURdFJGxxJpOACCHj3aLOdF5sfVHX7KpNscnjPLLpOLSTRRALh
PvM3uG8MrRxDYxi1G6iMAkq/jri6Hlce7ooJnKvAMBp39/pHeH792KYDWoOyMVg6CpL7H6FCnZaw
Gl3GNq6+uppvnPm9+X2c6u69mgUYEjlgQ7lMAX4BPd0fSEsoQLCYGKgZI0y084xeKD2G1x/n+YnF
qU8aYoGcWjFJB29Ui9My9jNGwXjQPoanroLYn9w35u35S+NMZIXh3r4exYdkSTEoJDMcgN5potA1
BES4QxQyPm2F/fje56E44NBs4tWsXYSDt1aTCq8K7Hin5mV5Rr2v3iDL9qbI0QsPRAhCE53IgKj8
p3vOL5FZ5/eLadQR1Nkx9y/SahqfYurIsJMQcxn72b7HISgLoM9i59ujyCaNftggREosXTa0KFEW
PJMxJSb02dw3rvTnH44EwSBWJWEg+Tt0z+JQNqJIStiiVv0Y5VKgMNaa15mXd19ef9svdAfX6gY3
LE05m515sHxMlA85MHItwLeq2xnNYuRBZoj2tLeXZttl9A1pp9hm6OiT2ERO0t70bRPfIWcs3i0R
gRTCSrTygP2uiLeDaC0rqQiMNHW43IAnWPoynTgizt9KYJ8h8Hle4nGOSlYPPJ6DR441LM/zGpeu
UjT5rc+dH6SeLFcVYqAmlp5RdBhq+ARD/2iSNG7QrBm+vf7en88wCGbyJf6DQI6C3P7ZAO8YnmIK
s2xAXWyXzKR/1Ct6pOrrt97qC5fWqqmDhS+hNgash1QNrO44a4tOhh7g3n5jK0n1bEllZ5xhEwLA
f0xs+4dUi5sG1KisC6NegS+2W5dLYOHcKoAnDRmwQ5Albx0sLyxAjkcOL3RBMBQ3D0n7ydjFSWRK
kiHbSrsQWyF1BN01uVkMW/uOPGnlw2FD7X/KuuHKKjNce2xMcoO1/fBuGYe10MdeECvUGv2eg2nB
dkEmWpcXYTv1EuSZVZw4CFK/9wZacYIQVygpkhsChtqffIMn0clFqebbuvatkqk6o9u97LzE1t8o
p60feO++ZSjQ9B6quhbjHc49mp9WRYOpDP3RTDYDMp1HZOPvLh0jh4tCFsqMoDLR+zgIZ8tIS6d5
RM48TmV1PBGlh27juZvX98yz2IGKOmUnik9sXCCgB/s2le4yoe+rQumV022dp+YtotXxnWu2+gkw
ZSeIHb05nhAoh7KwqPfPGgXg1TeSravzIfZnLY0GX5UOmRRR1lo29UvWaY89ikLe9/UnfZb6MF/e
Cvtdu/Xrzt0fCgRYkWgtDnFCKJx2iqAUBgZNpyCjkRZ/0ytvnZ6DReLhPolyGyeSg/bR/nAtojB+
NZAJF7C+AwKAcuPg13pSO6NHcLg4G5Fnw1Fe91aIU1y1szGRwCIODXx0qofr1x/e+BlMPP88NAdo
79NdOryTvJGrxqsx6KAggIXD2CN7HOp1o1uAJcToh3Y+YecwFWb8gQ/gqHAGC/5VNlTeaMmb1mMa
AyA8SsAAfF06cz6j+dwf1YieiBBtHwHSvii56OLKnpELoGG+BCUK+x1XgizADcdGfw1Ywungm9S6
/Ql3hx4YAKoERUjBFSusxJibmyRCwTi04tECQdCNaA27zTgXp4SdYDpLjt0QLjeFRj3WME7uRjxc
tmVn5ekm4Q1ftpofZYiHDO1Zj+RUHqgOCZMgWVBsOErqbEGZHgAqNOvBaS5pR3lZ0CLMPgIJ7c0k
pO2vfc3cdDzzE9B4UOhTk6UZx9hb96OrfVFOV97HbiRwp2vmh95tzcc4U9qXSk9t4IGmnaigF7kL
i9botUvsbDV0EqyxQq+ZmKg+H1a1oE01dOj4gqVCEDmH94JiLkGndrLoSXo0WXQlj4rYSRb8Riq0
6TxVIROAm5u+0VrhfymAjyO4L03xUOFQy9lddvM5TLsiC8zejroPZQyzKxRGbAFsno0KvuYQjeLO
qrKCh0sRYI91B4kEYdX4KGQ0OtED4Jr+UIEmboOJSOUGmK+A3owkwS3GCEW56f0O7xCguo3Lq22W
ehM1ay/DNmb0n1rfRdNknKv+ruJOuCOobc0wq+qu3ElWSbzxQIah6ymWaTkFc48vXLWUBY2GnusM
0wB202ZAYHUIWGWOjbuqpEuHpQ+WU1NZoZVHhiymDR9clZvcXeRjtrQTe5o6pwjiCZsZ01B+iVPB
3AIiTtX4pZqFR1HQcS8HmJfprphG9Ugts58+qULKu752cYqpxtTx8Q6z8EFuct0IO6MFgJ0SNCUg
qMzhqpQNHqh5MaFwgIJ47AL/SzBYwTcuu2vYTUkQR6N7mysjU6GZ+N5ltTTDucm7hJnioryJ3YY1
TtuFmcLAtl5GJkeungEsRXcF6OXedkb5dwr6tub8ff0geOHuorjIMQhkDP2ow/wJfM9CI9pCQlav
vA+qlNOnttX9N0Z5Hh7BwvQ42YkKV5nHw3CQ2oEo9CSDfTLKbTYuu8jyMerVb+zY3rmlfQfC5jzz
FtSQIFfNGBwGdax/aIrhjarQs5gQXSd8Y+El0QAkaTw4hg1Red0oIPZE5hx9g1zXbkq1tGe1E83b
975aRNKo73iIJHHR+Acd/NGqR0mot1qQVu5RZcroR9W6b3mQPp9AaApkMYS5ECXpYO/fK5Y/s6Ow
3QgNp8t3oxVbN2naxm+k2S+8NuIOgkiaHIDBDvvJaItjQFOhh9tEQ45DRLPsMNRaxdXdN5KlF54H
ABNdSYB0qIEeygM2Ju1wF7Po0Pa4E/PUnXdRBVz19bl5jqthRuh/An1YL2UKTfuvrYc302YpruJo
XTe485Qgr8NFzxfg5vikKzwnh+R2JZs1gZbN431tOqMKJ3vM0Aeq6v6kN3s5vLFPXnh4YmL6fgQI
VE9+xvG/JMxtUksL9XI0OJrS2ULT87a5gTTO6w//wihwugFTgXGhE3H47NEyZU2W0zDxY6wrdL0j
pvQxXnl9lOflzZVRCTyKGxONVeoM+6+4cf0pl45bEaZG45XI8ZsJBpOzm+1nhrTMku1MN/UjbpYm
rIyq3tGAtS+p//kfW8xiFUX15QmCWlZyccrs9vXP9zzS5S2TmFID8W0aF2L/41mZ5yy9pNRg1NAG
w3RV72anctSnqfVxmez5FlCffRq7EBYLumknr4//wpaikujRHfaIQYHe7I+fi7rFiJLqL/hB81iV
OLDiJDWFukSn491D0Uen0k6hjJzoEBNs97kzjJmBg4CTNOjXAIuDnFAfy8gq31hbzyU3V+Y89Vta
CitM7BA6iWmrxBe4IYHI5vYkwS7lLlv8+bZP7eRYoNV/1fdG/jGO4pResHDu+9bMsjfW3k+x4P3o
lk9hAkAG3eBDQD2Y3KRC8TdKwb84SH6lp3O06A9J3nffpDe7UQDbwu2CsR5L7wydLvOuaPKmONPp
/8HhgJx8N2u2+OS1jrxCvUw0IS6iNfIpa/QSDItNOdrsEveyGQvL3i7LqD/m3TiZmGvGlOUx0Ch+
eNHYiI2KVaIFKb4ub6zf5+tH0EGhkQL6cJUPPXjELnOmyohmMKqoWm1IKLCGqDPxAMnRe2Oo56nS
Wsa1aE5CIQHxeIACsPXKhH6DUvJsmqk4bXSxeEGVKevSM+mEHVNyqEBqj3b9liz7CyOv9XZoJ9QF
6e0ejOw09YzYCE46kxi7uzLD2sMypnZnurX5RST5tLOi+t0tD8Am9DEd2PFUsJ9B73D7aFk96LV6
S0vPCI0L+x6tLfuijdKFCCZ/ixb8s368t1xXggvnPdNIw8M/7Nbm5BQ62mtVmOdG/anwFtyADQiX
5q6Ovd48mWMzbjAlMzXQeT7cPS+v5CfXL3tO004mV+kYkU2oSkNvS5LY3LhdYW0gOgh4TA1CtydG
X9ffVVs218kyKn1T2En6GXsiH1lSPDeuWojI+C2Wnj7g/aT15AxaJrdVrPL8fIpyRwvwPazhK/VV
0wS1pxXGBrCvoW1Ic6wfmju35XGG8TEu0XWLxG3doC6YLvn80GiNm2yqJYv64ykmOglKTqn+vacc
WuVsdTqKQGZIK9YN88vl2djIiSCAhBHX0rbnVMN6yAM4BVvwBjavH6jr1bU/X0BE15AOIg6777Bt
GsN+8gDP9VStXXmRC0hsq3hWg0Nn3B2vECkIDa64jFSOVt/rYz+7vamMIGiLcijsVFoSB/cGFCza
EcOCmAntkFMgBXXID5h/3U7/8X36X/GTuvrrYdp//Cd//64qkHtx0h389R8fqqfyU9c8PXUXX6v/
XH/0v751/wf/cZF+xyhT/egOv2vvh/j9f4+/+dp93fsLCTnSXR/7p2a+fmp72f0cgE+6fuf/6xd/
e/r5W27m6unP33FlKLv1t8WpKn//+0snj3/+vm6+//j11//9tcuvBT92/VT9n//9Tabfv/72+CR/
I8yL1eFPP31tuz9/N7w/VrDiWjuhvaGb6wE8Pv38ivEHxVbaODjfrNU6iypWSfad/Pm7+Qen76ow
wq3EuiHt+v23VmGU8ufvmv0HtyWhKKclYCKfW/qfn3Jvuv41fb+VfXGl0rJr//zddfcr8KQdiGex
xig6UStDSfVgOwiNYnDWVDvHmaeNGas5vkC0xTRh0i81ht4NmloBJxyMGaoyyXQ6ial5SKw+BZhg
IqCJQ4PmreIj44yBLZaAuOcsNmgv0GmwZPtsnv0w91XxaYbWhbHznNUo3sFUvBOyp4Ik4wILLiXG
pNiYeRL9KO1cb3az0Vs3rasrN+gTt7/oTBUpYm8Akceg+W3E/y01r6C2jlJThrr0uMHdbrqrUyjL
J/0AAhwDJK6GU2xxtAb+sIqdTZ3iBS8MBRljsCcnDatMo/wklib6YuEmhvVg0sufd3NT0X1okFPX
UxVDGbCLBB+w0k4vfG2mZEPxCmO4BZNqHPB6LcdzS7hfdGcQOkAWe8a6uPH8uyXN0gewTeUMpcrv
LnOvJPX3fGn8UN1q9z3T+KGMZCnnZMS2JV5rD/IqUYYHIq4SysNKPBbpFk89FAXj0ej0IFUpKEt7
8aqbNAMsxyOls7VxzFpDILHLl09jirwmJ7Ud7ZbRVmo7NjzMxjCgwG3NKe29I73qm6O0NLsvLZZV
0KSpL105EfUtbgyRboh40c4E8+hX4HUAr8HxxXoQVROZfV0tgK6VE2Of1OKauXIvxwGHsMU1zzHq
pMinL0Nshb2RlmKD9zKqkTjtNsaugTZbHIkaZy4uCCfLrqdm6JzrpajH9Dgd9KE9mdFNqaBBI3sY
FpYgCYh74kPox7MytoWPyU0gqqGkdFS1mJE6jWbjSTygGHlkO6k1b22gwtqRZqd6dw5TvO8Q+8i0
YrU9rKYNunu6t6HnWdaneDhoD7V0teybN2ei3aKmjxgpZWUuS5Kw2tjWBgaVx3FmAhorJiv2CKLM
RW1lVyMcWZAK9+cz3tIibFMTEE49ybna1lUzNcdaMap55w4ZxbKhGlIDd8QO8O6NQifA3iHKlqP0
MWttdtpAF71Pi7qbdkmK11rQOBkA8LQCAHGd9nXb39pSZOj2Vd08fi7SDOhwIocuvUGudAQejOjW
6YROE06maSeGy3iS/vih6fxuPKnHqfV2lM36hPWam9FDBzfF+rF6Yqsjf049GHUsIHvXzrMBnlUJ
VX204cSDrNdnVE6TesZpnf6C3WPoGHfpiZF5VRE0KumXTQHZSl7aDT7PHySNWRwQkcsxT5FlxkZY
iyDsHCUUIn64dtnRysvTMt/qNnTpUM9pqm4Bjku1q8HnGdvcHovkeDI7HRipKeH2YjIyNRdxNOjY
thJeFJdiijm5otjoBCqp5cTtqkd9d4VfqI35yDSVOC3VehZvUXxDhATFU1StsHHWuxOlIaW6BRnJ
V4Wp8vQYlFxdXAg5ttkxwIhWXQqDk4cmhpKYj7ekeceyK1PIaayj6BTH58E7KpdqNMKstWuLWiTy
MhQjjELb2GYCQVG11oQQq5Kp9cnK+hWTkloTOs/T7N1ZFBXQ983Rad2UbuudQl8ZahrbKvucC7f5
Uc+R/YPqKjrdZTure31cRy/gniMojVnzHEzYmZFNoIVrIYYbIZ5bpzpfHRzBcZPgp8pMWLW/rSNP
yp2lTd0HgWTngDRx5V4m8GkfK8tW9THWkVXD+Z0hbKxGN30yRO1e5oi0Y5YnenVPlbz50enUw49b
y2p+zJOGzbEwStRwcH61cTNtLTZrghewZ7Qe+rHEAo+REiwfiS8YyOlSn9qgh8pO2XKxUzuolvmz
P+rlENAP1eeQ/TtZQTbR/ENcdqnmQDd7zzsRvT5agUztJj1pPC/rd0sZTXejbiX1uVGk+U2Fa3uO
WXozaidDkwLL4sKAzWlGlvkAWSw3teNYKAAcQYMbIA2WslfniEXpAs9rZBBCC59IPUz0YrgtAJo/
pXgN6RvH7+drXAxq6jmTHo9hDDXvJqFNe+JEwq53sdIi/9gy2uhiAOn/2PQSWv9sODOQBaNrV6If
EkebCF1WkD2m7M6FcgDVG/5clDskAtRlP/bCwPPO7m5ICf00HEzU6JB2QXU1NNOkv8QMC+BDhHfX
hwjYB1tUA60cyqTsnBD0rulujMk0y7M6QnwT6ytd3NQMT6m/KO1kt/SzOIviaRjX7oKxPn5RpoFd
9XoWIOJSYgow0S7AEUKgSWWk3lkEyyMNIqPSv1jLuFRbavzLt4ojU4WRsLQcl8tVzEAbXbRNhUpw
BtSb/NxJUi/nvFuMz8IpxbmkOq5t6YqYZ142NvdaF7f3JZL8DzoHYBYMup/cWW1nY3at0F5Cl5se
83aI4qHeirQpbo0OD8/ANHKTW8Yr3HaTR1py0mSZqrUja9bg/AHrzRA0Fm6NFC4M8DlGrbywMeZ1
MoGTOoIFj9j2KH2HUOHwcXDL9qbK7LLC5dzBNNBJaG8ECHp5HwgDiNH1Nhmoupc1F1zlLbD3pG5E
emhgBXjZTwCWg2JKm2vMgNS3vPdMOgzO5HE1myZ+nf5QU6/A3ZmukpW5iEGglmbcW1j5fpdllKrQ
aqz0itKYlh/FnWoLQPzpdE3yon8TYMVvZepDKii9tDbh4mM/ufV8hFmOqGWoSyXNGHWXOmk3FU7l
GK3XdvPFS3X/29Lb8gbfefvMSCbzDjZUn28sxJsewcMXKA/IFV9aqcmsuUKntN45vlQkhI1t3SOQ
nIHyKWPBtibFP1aN3mhAj0WLuM16dcCLGdrvuO62SSgmxWKF9+NjsE2lzDq2PKuet51jSfys9W76
pNGGFiGgggzvbisbrmoxWNbWIKR5svHjnE/lPCSfS2qMBRQbSKJhRSxFKIgMeLqxO2hGQa97yXc4
86t3T6NZV9RQaD64sSpHNJ7rPEfBc6IhZwxW1uHjJVskkfLVTnfhOjol4dVKtFwqQCXQDPKtUVeR
dRxJP7tSVSdwr6/ZtKG+XqiBXtrVFC5OOX5Obemc9Zkwx4AsNZ3CZpkzNN/H2gKZ5+IwultplxBd
orh2d3YjUToy7UpeaHGp8p1hqfHa8vH9BEmeR1eF9JN265c4odCYc9qaOCS1Mk6LNH7QtNj8QSto
wiBcRyqUhZnxcaZYK24J/UZIQXU3BG3ezRc+uZqFGakJ6EkgrZ0icl1DfcTqspS7tkqRl0sQjcG9
thnLr6ns6+LE6s2x3uBN6o1BDQ7pSxVN1l2msp7kPIGZHmS80X4zoVzAfi0VFJZY5ghNQVn3OMym
+Snr+vGyyPo+CqWTztdIZrffTemXXTCraXhwob+gCO4jEBPOfurma9hMpJo6AguICVl5tXFbp7hq
Wi39jiST/dnAB3EMUAnzrE3OEUukHetZtQVgkEAeSmtLnCmizY9xUeCqPBZQS4KezNoKpVk7H+M2
cT/jGT0QdulO8qgnpMWbOhuWWwNu7+3S0hSm22hnmNgnqA0FetRUj/QMerkljOIa8jEuQQxdxp4Z
ZHNvDqCQEArPCnd1EfZKS3G7pU60te2yuKYyCjQy1vXBCkhQ8ssJPwUMpfUER+fGSeQSeHNBSB+h
bfq9mmzVB7GthoeubikSz5RYv49dg8sp7idUjppOqGXbcMXhSq/1Yxe0tefhsEuLGxFO9FuSALKa
dq8g+DjXLU2Jb41fDF/mZYyvPPqvy0fbaQvUfJdxRIk9UsxoryMJFVp2V36c6b2qjUzh53G/Nb4e
QiiNzhtSYg7u3tFPW9sb8qOonBrqN+bS9BsPPf2PK0/BDsZYYYprjGP2HXCe/pSIGX9b35+cGCX8
eDrvtJ5zBVlxOPwRmnUXHaV+uXPMvP2UOXP6nXuCtGSO5HjnVE1/PxlZ/Q2NCazDM+7nO9UjzRTq
+Ap/apWMltCn0VIHZj3k99lSkhJpGUsn7AlVP1qlLy5nyFCfixw5q5D+jWEfiQ6Letec8zGYVC1x
2aL+UQdDTehS1wv0RG6p5JuvyBqAdvfA6OLZp386oCT9tUCD5Bti4dm3tvW7hxivECgKmoHoWu/a
2bnRxOSE/HN5XVBU+0KCI4ewxNP7g91Y7YOfZRJZ0xKvlv6hH5Cv5xoggQsAyVAGgz+Y3+aT79zq
pdK+6f5gVqHXpvbDIjAvJgUWLPt5wkJuhxxuf92ofExRe03ti3mkSLyM03Q/DfHyzZ1aGW3J6dun
PrHrESvRoThFigC5gFoOWYeMV9TQT24tDJ7GVh8eMAlQX2gtYPDsEvtlYNqhzO48oxiGoLGlJG6e
uG63qAI4t50wm/HSz1yHRkAlfe+0L7q03cwjweioTUm8RSDLeCQTqxBZM2Mr+5gsqeaGQg32eoAV
ww5dDiJClI34hxJLZJJPIY3LKSmpROP7rO4tuydepzTtx9tWN+PvbT6sKlttkn8gLBbisu8i3nEE
H8vcRnmnlk/WSD4V+HEHs106XcMKEXMrEF3L2ChNurBxE6eCkFMpopwzLlVnG9WAsgPka5AQ82pC
xW0hFhVd+AtMo6DOO8u7RgakXb8JHfzPk0Dx3AUs0WuIFcXoui8oT3hQEExIueI+taf0Kq68Wdi8
vLwr/gIc/f8rqf0PLJbRmXqtWnbxFaGRkmLZryWynz/zV41Mc/Q/aLhTh1r7rAAkbUphfxXJKD/9
sVLPgcsB9AKssyKU/q6SGdYf4OXBgFGHd6BG/KtIxlfoDPMlLgG4I1BL31Mk2y+lrv0ESnHrJ4Nl
ya/1D0pkyMgZFsDucsMh65OWuPqJPmtvaWj/bHT+q1r8cxgDFgpYa7ooJnyP/cK0bHtdZSohjCzr
KUF9z42OMzSb+sChuXFTDIl1YvY56MsRSnAS9+O9s7TWU+Ek0ddKc49RQUZ+TGB0XAQwJ+t7w9SO
yqZSV9VsqOtxVe/Uq+rBzjBNd8dMHvUguDZTXpVf6r7Vb9SY9k9tZX+kO1U7QJL0AaH/oT7LBpF8
aAs7Ok00O6Fb1rhcHHNLZ6dR/C7s/4ivBs94dIrefgDg0VzNg8n1vUztp7gSAGqmjl4CWFez+5Rp
IHHIPeSPuWp9ikCz0aFAVVr6HVmn+bhw8WLXzun8sZnQYo3NCjNjMVkWYpLSZJcr2ysC2Q222kFc
8E6gSs/byIyXB8eJ0kD3pLpQtT58QSvIDfxmnLj1/cTd9TDqZ/DEbXKi0OV4lGqIj+rc32W9flVF
o3Hr4CL9aKZLd2dqCpVAk4v+GMdoP5yWik6drFwa1ChhnTiNYyJ2SRr34A0J/g/z1K9OQnn6/edu
edeR8N/Wzvfq7a/W4v8nHhxrX+K/L7NffH38Gn9tv39t9k6O9Yf+Ojls/Q+IA+x+V0dAzEaS+Z8H
h2X+sQqLgV8waIBiq8iu/fvc0AzjD74XvjI9tJXavjbS/lleF/YfBDU/BbchptIvNf/9o4PeDyBm
sX4E+k001g/ZA14V9Z7BighZH9PJ4lEBsHBP2fzyUv6u6u9V8ff6TDR3ODB8OgUrgmLtbh1gVHEa
1ul2on8x2PVZote3Qz/c9/a0JferAuKTt9Rw90/EdUBYgIzI+0Yo4RkcbDIxWcrilY+AWu2HZK6i
I98d38frZxQOQsK41XaD2UVgaf9AzHAio6cwr8Q30txZbwXhgWldvf7y9pt0P0cBKE1jBko2sOxD
GlSmIRtsNGW7wvNoYxCtdUW8yy3Krl57M2XZ937C5Oj1Qbm0fukMroPSnBOsXE57+EiHliyYr8TY
iGuoJDp1vMGVudthraVtbYwKz5VOqPL6eOsV9a+7ZR0PGBOWohSixWoBeXCFufOsRzCKO2Sd3Qc3
QvWP4ShBxHn3xkjPloagQGEjXmJRIwNKsn79l/YqavtKZNkEfNemWTQvFsjpqpf/xijwURkLCpQJ
Lnt/FKgImZN6fYcyRVLnp9lcRxqLsW6nNwbaRxb8fHE2hgsgJ5gsSFfrRP7yOJnlE3QnfhdKNFhC
qKI5ogaKznqUmrtKU+JH23XvkzD+a9C1fYtROLRs2A/7g+pu5Cyql33YCavcOvhr7RrL0nZlDQHj
9YVxsBBZFpwdrEK4Nx5B1mHQUdfYtPliyVGaqfLjPIb2IeR5cV9ExlvwoheGWuE+CBM4yGjQ8Nx/
KnuhTjShXkyeN5+BcbV5k757SnlInayuvsfvfjLa/NBliQKZt8MtBrbA8urekCEhpY2/qldSJRmA
zp2Rummgai3JRf76mAeLn7cJ7GVl0tNPpa2+dnR/XS1m6eD7kkMWcFGAPqks/xMyRO27H0zwAlF3
4CUiVHk4Zcg915QAFINMY3sS69CQ6ZRn2ySiUUVs2LyxBV56qPXIWENslsnhvFneehAXVMzZiOmu
dyu5lX6s/RtPBQ0H7ViCbKBuB3iF0pTpXFEKCqecjmtUanKjGlxbVVe0od7lxvbdU8XdwlJc0TRr
KLA/Va6l9QvbDDQnVnshx1m+lQZ1v/eOwhRx8fP/ekN7B6P4s5IDHmp5WFeps+mGtkEcsX0fHYb8
ZkUnEgSAVobhisjI/rN0jt+m3jLDKmsS2qL8cdvGuNF3JuZerz/QwUXycygbk1QIm6RF5GwHQ0EL
cJfRlQTD0kE81AIIbvhUYcWckf79V6j3QlTz0lC8OaSE2E1gidd1+cvRC9ET07QFzTEY+TcVOoVn
QwpdpJrH/t1rAUbwigPknGftHcZPkW50aR8nBXdWTMVywLQjnFLl/hsPhMAtUhREn+tj7T9QYiLS
07XQ6+hDtxeLpi/GpcCtJr7US796F9vsrzVB2XFNqldi45pR//r2xqysvcaFPocOpx6wu4YLHcH3
v/A/5BQv40eenw3EZ6Df/FWXYE2T90fBcG20Z7YoFZKq2Wbt8tma5fuAyD8fZUWTr2RAVjps3P1B
0sHIEM5jECQ9Me8tG+sDJaDxXZD/56MczA40Z/rRRVOEaTQmx14lzbVN32+lGN1P713Zq2QolQ40
MVlxz8CvVNHmejBXqy6u3oCrMN/kws7upddrb8zQ810EuJoDDqAr5tz6oYOPn+e5GC0d4wo7s85y
1y3PuzFOvxLfW2+cDc8Xg4XTM3cThRLA8ofUwxFBdDUrhlKcq1u7mbUgF8ZbmvXPwwh4cSv5z6Rg
Se3nYDWUuLNDOnQxGY+reLigNa0eZJx73dngUSgIAXNIb/f6hD0fk8QAjPqKt1/ZgIccDRIeMap4
dbowzSACnrTRctveyBb6j2U2xhtxxIGg1roY7fUkgmwDBowc4WBA7Gl9I6GMHcb4tiJ8b1Z+fOT4
FZjIzgc6oI2Onx85nIdNMA9dO2/nrNI/C8AwD53hDQ7eXX0ssLgTVEMdP+k/WL1faIHh5JMk8GpF
s+v8OKbjYJnxG+SM52uOhjqg9TUfRWjrUJQSgjy/2OQ+GuHSAh9YhhaYSr1E3zQZSfuNZffSaMhI
4XazJhy8s/3joW1kNTUVgR6uXN28KzBMuG2sumtC0FdUq969FAwAeNDEfdsDKX9wAYoINFdPXyic
dB1xXzjR3hyWA6JNIXiTeaD3rJqPr4+5/s5fsrd1NUBHWonDxGGsenP/CTFSXpLVqBbMuY6pmfM0
L3oR5uBV07qiDW+Nn14f8IX1brB/XShdKLOTYe0P2OtW22o1F2I6TjSEYvPen9KLWqZ4hUo7fWO1
vzCBvE3qN3T4aFwcql2acjBdrbGKMCZPSQOta6sbba7zk8xKzTdU2F4aa70QbTaQCTDzIKjwKgAi
0KOxivPaaQumRTsroJqfrgzJ7esv8YVZA6C55qeUtAnXD+5GVKdjx4taFIf9isprnbu3wsMhScE4
gzuJRq2cQVu+PujzmYOo4yKWtO7AdfPtzxyq5ajvghIPR6dtL9qloGdJX/EEcVoM0qCG7V4f7/lD
Ypu4hu1rumqBiN8fTxOoqiVgGUmNp/HIA8JAbzZt+nOZjPppFgEZR07f3rw+6vNZRIZRRxgA/D1/
sA82YWvNlnLxOw+bcZFHS81VVuc1Po6dfGtxrpWE/b3HAQaEG+IaHQCs5vYf0Mx8Vw4lXONMQCIO
ltkqrmq/Qa3LLJfyTi65/JRD0aF7NPdvegs/f70UAVivdOd+1m4OHlSCJbHSCrFuFz3ECyUL3Kgt
6onAt8bsUrNldkOHEXPN19/vs5schDFKBbCdOOmojB3Maj7ApygVHkqVX/gnkxfLc99M3iK7vzQK
hyjqpwCFafAcnDKgicSs1ykZemFXG/zxGqhmXv/GCn22VihHsRHWNwgJhtt0fwI7PFQGY2WlGM2c
bNeQLAAPzHQl8Etff20vDrU2b6i4rrKc6+b8JWORS9/Q5MDJUxSjcyycbtrAxy62eqZNR68P9cK7
I8SyuYbg2njPJI8LAFpuKhD8nuj8AHvktAHiINU7K70/i3lilZhm+VOJOgxERgEEtyjR3C3bEZ16
PUrkF8dDtuWNHf1soa+zRPGE0GeFyx+mK7GG0w0k3yL0a5FWQetFgxZ6ld+EwB+1k0lpot3hDvk+
0XBGW8fl3HNQT1+biweHdI7XQOasTenG9muEHbXsK1BBkb5/QzGMR55Oevm8hRg3S9ZgxFaEJDq9
TfE1xdJVoyD2xrL4WfzZO654HnqHbCYXrzj32fO4uVL9wnxBSI29eesk8Y1MGhUUtjxRunlcpZRv
yhFxhtrrj+AGiTc2wUsr85dP8JNw8Msm8DE9cJGnIiVEzngIvd4p73trsa/fvwF+HebgXAYVNs0t
mwuo5DRdFL53axZqeKMo9fKzrMcHDupr/L+/ocUwLNoYrbEW7Llm5yGHFmoFgpVvTNtLq5/yAx5/
iO8gxnnwMGWTDijDiiK0M/quozUZ160lRupSRHyIXbh1dG4k5VtpxouPByuQQ5Foj0bL/uPh8q58
HXURvJrSEm+UJVvuZdybH1+fqpeORYw3SY0ooBtYTuwP4wyzRs2S+C6Ccw80Y7Z28CoptFijiY/P
64M9fyY2MzomKMETBcEO3x8MgQlrGG2eSasAUi0qwYHcTBv1/h3NOASRpPHAC7gn98exzQp+iuLA
QvMvRwpksOIje2rS/8vemSzHjWRZ+13+PcoAOMYthhgYwZkSSW1gJEVhnkfH0/cHVXZ1kpklWfWq
F7+VpVmZpVKIQADu1+895zu/qef+eu84u1uAS1kTiVj5fJSy68VodCPGR9rL0YNYIYMpARHiQHH+
zRq1Pcwflw5KKvyb21yPPuJmgPqwe8llUiwOk2TklNEOMkm7bzpZXieWVh/yqux/06H65AFm7bU5
v5PDjjmOQ7X+2cMPjNeUuoItJMuA2lw3RWHWLwWnoY4ztdsNt4nZqI+VPbj4hRq70L+STQjgjZpB
ae5//dj85T6TwU2dzpiRZgmDkE8/Z1fhqmjqafFzu1V2qa2We5V2xm0iIHH9+lI8Jp/uNCZOAhuY
1GLhYPr8uWiO2qqKhii1t/AqhZVSVsrkXtvSQElWiUZF/J6DJRtJGTAUIwLLaDvret1NiTPsDbYO
Aq9oxD60BLOmLxiouyog8qPuvX4ljbTgpHVnMu8zL9BTorjvmlkjNQ7RxpOR5YN1Wggiqb22E0QN
693Sxl8U9qef85F0RjM+rZR7ItQHY0J7Zyw11D6vtCqVn8ZddCSgaU3D7y5yF4Ow+WFcougrPg73
0IMjX6D5ZHkavRpIj60yZJdy5sZTgZohstJruTm5Uw093muky9KWvrQoMm5lkisE6tWxoqEv1JwO
ZyvaDbsvT3Ue8xCMw+ZV8+YiFuKyT7NIQeBr9ckYtkIq9rmc8iguQtftUGYTNmcitPVJtRyz74up
RMsF8MYi8rNKyOVNOPGGUlkx+5ge5hGMOYjm5gXJtbqW2aNYRGIgWU0lmkt7ql33iGSzMm9qTGv2
DsaK6I8wvSzdHyS69dBqAOPy1Q3yOIK5drN2b8jRcq9yqLkuUrxpac7Q7lp5Pa8E1X1R4lLvT9E0
dNODQzqSGaAQVy+mGI+ZpyzrWr23eoTmFjmnfl67Ju/9MlKlccECV6iXlkGy51FHYDce47iOurCf
3cp6SuJOI1rV0OrIt3HQfzcoqhw4c3FuqF7WImY6iRmHbQyyvkrSR8WAnuTFLMq1hzi7k2+VFEza
kdxvmXa8bXkUIDCvontYiI51oZmNY+/wTS36c7loaQZ/Fczxy9IlKorZqUnLBFXzoLcxCfE9Wp08
6Rb1DnfpGHmG0vXWdQXaYA7LtVXtCxz27o8ONsE7drt+9sgVKOODwJFbUBA2NiFRuR0ZO61plGvI
R+wdTT+ny4MYO6Kbi94wUafLyeze2zRSnwXSI9srLD6bt+oN4OW1hUy/6/JqPqskEeegGmZ1fezA
rQ6QosBgU9vO9uCT/QxPSOvy9ElHs0hKKIRNdL5mNGIJo804+kgg6zgsjErl2V5zWwSJuog3gMAE
HJjuqoB4Y0CWeJW7ZA7PYZ1d94B83lS9BzdVT1jV93OuLA9uVDnd0VTHGdOZbquLnxh9bfh5X5kW
gbpNa+5gF+nvOM+GLHBi3Z72uL4N8km1FaRtNOfDs52VwriMpcOF5WpZCXicyHK8KlZkHXZAhR4a
EMFTUBu1O1/YjcmZq0vyJr9wIqlKkgKq+A23d6aEeom/A1K2NXyzkXAOX1KK4dHvYgUsh8gtqiBa
wO096ChVkmke64PfErOT0H1dBxdJ5NTa+VVTq1G/w8hpSq8AX63ivpzK6BLokYPwNhqc/iJrR+yB
cZqJhzVX1uRxTWFReXaWZRLpKIrWXTZoxhcW/uQRh0F0x9qt52HVW1b2BS5uxXLjtOp6mFkzEZ4a
w7M5ld1yommQPdPjTMuTVOcRfn1P8G1ADR6hdB/z8l3VI+1LMjGq9phhDTOJjTqBXbTRW0K6IJpZ
36Z6StXbpS61/rFspHqHD2K41laN5tGsuMZ6Yh2qrqE8jMUR4KtbH0xiZeHd2Zjzm2HC1VeXivNj
kpFbH+WwjO3ezUY9PZNbqD4rCfHRe+C+hbJHrxO/i1mD/j06xBUeyYnCYjdUWaOgaDUMZ6el+EnO
MWg07cKYVfPRStTeIuXM0J8ylQM7MXlOQhal4S4OKItYdU6alOV6bsYthrs361wJnTnGQ2NFyTz5
biQTa/bmuhc3JX4arDLtJiKHbmOAt3HmeXyNGOi3l31Z24MnSFQUIWuJTU6kXcrF7wlAvy2wWMzf
OrVXvzlWFOdfECLl2qkgKtg4SCNhyW9jU/T4hPHp+dqYY3hhLZn0HTFCjR6jC18tLYiVVJp+L5Yy
fiqgib82U6s/WkXtRDtDU0pwYGKLolexcXZdiNRuaunHiLi9i5SiLx+KXHTuY5w3aby3MQiydgPO
Hr2yFvqd0Ff8Ajpq8+yE5hjrC6ciUmFVFctbYGOeSYLOyYlEqDosb9dxNTXFo1XBSdvnbuGsZztG
zPUlGRoEj3PTsEvmCaZZ7H617fAgZt3gu0k3J6DAM0Xdd5Kn/FkpxsTywWWOF4YSL/AOgICYIYlw
5MoglskjhPS1zA+wzNb6R8e8X3JmmsqXObHt99a1nO5tycmt569FTBCmiBI1fHNKS5HQlJb5lWWj
EASxR4Xq3rJa9f2hBse3XDS8oxB05JBthollULeMB8yGj1hv2/RecUZYZfPiWNhq1cXp9tukf7rL
NaNJ7ssmGoyjVuNOBbfljEYZOpimygdHXWs38XoMvTwla5bWl10yz/lF33RuccDy4CJ3Wx1DRl7K
eaZ7rJQhG3BEEd3jTl4O7Hf6hiG17F9MrGDxXQoSFRPJAkv9YJKial61Zey8G3U0sdmr7mBegC0H
lFpleK2P0pqUNIxgnRn7CJpVjmbAcrjDflXjZvpKZdTyGAO5mDBvWmQ8PBi5VLXrrqSX+GiNeR/f
L9zpcS8n4FvXnbG22o4BYzLtyXgG5ucAbXqcCe6Rd8hYK8wURoljgXnrsMGQpTEezVRv0QErzjpD
BxjJmdWkLS7MPpX9U5Os9OR0LSuJTmYef8rUdXYOZFTRPF+ITyIppZ+wurFIqNOhk5MuAs1Jtea6
l93MEtTM/ObkBA+8mF6ijpXyDfeLMu+1pI3nnaJyhbOhp7O941xZaJc5NuvFX4alxOc6qZm+Q4iC
d7OMV325iXsl179OllCucKLX9nlioDu8Na46zVdGLGu6LXZuaP19oqMg8cp+1ofdgAdbu7GrDM+T
OhjuC4kdav/VjmbYU4bVuDqy3lEZzXCzTm75BcBeFD+PLBICvGFOHPWlieWMu5qQHrZScqy//Cym
/7809v9pmyr1X3qJDXDxgUBxTl/Tl4+qWP78P1WxaFi3QzBGQHaGDSxBP+GfcnoXXTyijS00iG49
gDv+m/9mTiCYhWVDp3SbSSN2+5cmVnP/waGQA7XJUO/nv/1PJLEfj5kEjm1IFHp89Ds4+/H/Ph4z
wfOXWMQYey8ToVruAN43JHc1vbG1uLu3O2u5+dN9+a2OhKYeciwaC5tRgF42Z9uPFzSppQBbQSnG
C58FlMZK0OvKK3Ea0W9aX0g3P5zsbEAd6HxQDyMt4thHF/3jtWguY4McBmrtRuqxFhYNe61637hC
EfSqMDRhhk6Yu2laCBpezdYkcEo17wptV8KqnJhfpMmAhdyPtCw+ECu1uviyqE68GmdrdFtYormy
lUj3I4U5fkB1mt+Pg2Mqu8JZxBAoI3DPM/O6oj0mmP8L+KjN6IY1JJ76bUHquuAZmm3myfbKoN7T
VQxThyql/7pjhe1x/eFVHILCcOTo96VDcGRkj2V/U1tMnMNBaWR+mTXx8jY2aX/Cd9PYL2WGJfbS
WWP7JmYRv2yknb4VSzGlqGq0kgqL4TSIkch2V8Py8yzG8eutbl7U10WmRpc1Hi1BpoWd946XDAN3
MLBw7YnSm4E+OGeztDtBbq4oZnASipXMuAuQzx62h/otjsl6fq6UZBBMhQgsaU+LHIs2WBCAM6Wn
2im1k5MQRCk9c6mZxHlGrq1W4cW61ZsyUCkOVhGuGn4/IoNr2JyNN2AEJNexHZt6fmqTbG4vzVip
qgcHqMNMlHRtmhgPs1ad1K/2vMA18bFIY9Ly7TSClUjJZc7rsKO7XiudZy1K1eGVJH45Ebu+bmdX
hLnad6txkZVK0tjXw9BaZX9L6EprF0GDRhTlKWVKibe4NAzZDH6dEFF0YwOfqPIg3fxK5fU62qN6
x7yxLR/jzKVVFMomgZxKrTD3L0Wl1IAp3MGR8pYvQFM8aLJ+xIhOMmjftb7ZJJCwN7E1w1O4F6Zs
cSOPfXlTpopxHQ2m0u96LZ3KYDHW7rHlwIh3YuplucMYUSsBv6MFLTYdOQdkKXyEwEoLAcN34Hx/
mPJOOv6i2VG8m+2ye1uzhqHrgLGPQ43aiPjr2IGnhQrQ6SrWNHpRY3ytLGoKq0WPOFwp3Os60Kus
oqi0HXzNY+3aLQzbmaMrBZbDy+KasBxmRp+B2sYTEKnSEdc2mVj8moLaNKisdBTfZ82cm4sZV0t9
pVmFI87FtKAOTbEj4zBpsPjYvkrw5XLP7kZRFbXt9keLRUAF4a3Qr7Bug4/wlgSOR2g4JmxfTkik
b2aymWovjW2reVfrwsgPeEAlSeSWDUGg17XutR+xaXu5mS7HdGgM9aJR0imCs0IbMF4vuhZN5xj2
Xd6jLnEidx2nXbQMilXugLyalj/kUznttxTJOBiipNH2Pf1waANjUy2eQJR/wKFjkbhrNdipo9SU
5AzriTl6I7UR2R5m2+e7chpV1Fs44Q9k+lnqDnsC3uMmnV01FADY3Zvcbdz+0Izl/JBrOBUvI15k
Z2+2+qjdxwuUhD5UisLIvtZ1tFgHMSzNkvjCqMw2e14qRSkUJonaNFxaTkUtqi6rkh6IPjS3ykrH
FKFaqWr5IkuU5ky5oSZHRXeKFqd1lHyvUIGvdKfNUgdcnEOE0d0kvpJxV4hgqdX1PtWKCdSH1Sg4
m52qPeUr1aQ3r7M5hVM5mlOgsw1QrGsp7F6eypn038RMjC+zQuQ9xdtAgAQd6S2rmNRH22nKfN81
rpGtz9LVDe0uSjTs45XiLLL+llST1PVnTcEXxnM5Z7zNfRyUDeo03TPottdWWA+rM87fY9p9GHr9
iVjYun9dNZJU9djnfR3K5fuiJ33Z/i+qol9agT6Yhv6ttej/oGEIS8ifdv+/VEVhj2HrvfpYGf38
b/6gcVn/YOBsMM9hj0ZJuE2D/6BxiX9s7Vhqoi0/D2cLdcsflZFh4TO0kDhQrxDS6WzuiT/sQob5
D1wqyNoZW26FDVXTf0Dj2sC/HwsIFaErXWhsL9C4mJZ8bsLTvbEnazRTXzZq+VVgH3oVDl0qr2WK
XuF9VYwZlCO5pwgh3awhwo65FyAoA0YB+TPzWz+h06EN1dWHRI7A6mmX6VeqIcs+oF2J0TaukgR6
wQpjXEsmeVCLKNaDkfQwfQ+qDJgEPIIu9o2hSz1OkslFn6EiG2FPGKwE+r5K8vRL7AxaHTZGPSS7
zZOPl9ZoopfNfgiAoxMAIJrVsBuaydNSB2u1LCJIoUtnsNJxsns9p9YIeGs5w/MQUX49ckop6LSJ
XjskVgTbQVSCj14B8Ag0E2qk2ztrcSFqszvlsaB8hM3pfutyx1pxWhM+CUOjcNfjki9x5deOKr93
GgWm10W99pLVdXqZAYc/t8UynW2tlpJT9Ui0fC9JXPWGNcEd3WmwdMNGjrFyEgqzwb3Nebzz1Mbs
9XDpquEpQ9+mUNFYU3xoXULrg3bNlid9Ndo7UbH5e+2octyWMp+eolFweO4dt3sqY9N4ps7l0E4v
4Fveuu11ZKXTALxlmw6bnUiUXVPjAvXbJbsSjevDD+xpmkO1d8mJMwpvaFwHuk3tfHXj/lTTaKW4
JJcAcb6rqF5Li9SOnsrlpjOKUwR8I5JxkLiwOcqwakGhGOmxz7o0dInnSvVdWiwvTlLdqtq5JmuF
Pt7jSh79ASjBcMX5PnBjQCEm/hq9tENVlK+ron/BAAPhpxz9RmuvTWrbVo6X6Cz2VrleL+P4oEbu
RaJoX4v+PWvmmzb+CjDiHV2en8XqUzpWtOs50q/O9QjDviCJ00ujozYpbEeG2EdJ/9TmoJOr7Kqd
5R5F3y2vn0cOQu8JAh/aUvqaDtbMvqiXvPVi8h8Wi6ZSB8DGiZL9kDfn1Sm7vU4JktnleVBhEKT2
vTo4x4y47tKLB/2BCDpxbxVr/Zap/VEsPIIObvsgsQsFVqbQHqKJOqwytHCaVfueLbuBUTJwhvEU
oOnhpEnlCdZk6hnt+EPPO3a57MZ0nOZUmT2p8nM/P/SUPsixd2M0XiTx1F3ZFDgGIHggNwS0n0F7
Bo4x3lg9Cj/svavhPrraiyqvpOGAzwtoyvgz3QtNDcG5Pha5EQJ9OqDNAgByIzmJrzD3BIgYUseH
eypI5NIg3cDqZ9thfP1mGdNttA73wqZ/kFl+E8PnbESglEuAmKiARea4UBjs+Lp3aQcQNkkvcZcP
7S51LErnDZ3zE8VwIi7HWytlR6Dm2emzwIUFU6jVgejxMTT4LEbTHeqhvh+VL0nxpo/RiSBwgAtP
upWtntu+2Rk07fSURsWOV5ah0oGgvbfEsvlYSWgD7Ku8tJ+eE6P0rJg5RnJP5/OhXSrSGAz3VVHc
F56601TKDT00eVQjJaLc29kl5C3t2gcbGgJl86KDFhE+G/ptudg7IhQoHa1ZeGb1ZA3DeTLAG0oL
RCHh5OXQ6MfBgp9VrXtDQb8TAeQCOHaw1BaaGa6hTKd9Or+boySuwRh1/TbtzDnQtxDNOs5vUnqn
0Vycl7I9bM+0U8zRPjKJA+YpLWnjmvlpKcblbuEyczs920pNgZdNlzKzrsSaP6JC3teTGIkzVvZ9
Tqtpde6JVPenft4xIwFKeK2m6YVbEEpKZVUbPMmkt12pRfrqotJiNIBNIk/pNYm2qCCYTNLdtbZ1
kU+dtVuBK6n9k5i0b20Jlbcqs/tq3oZVbmCU4rax02u1PAPOOyOr3jdT8bDU9pWN7t70cmmTpNG0
nNSz6U5XaGg6Q6j1N4rsVz+N72ZrOndY8qrhhVTgwXP7sbsnLuZyUn5gCvsiRXenzxfu3O1ITPwy
NHnQlItXApXVhz0JYMJLm3k5xXRcAVB3CuuylqXXa9ae10w9F6Y8GCBz6rnfyfY2aRavthQOh2vo
FleFfihFd6bzZPt5XaZ+X+GFn2L8jhnRH9lgh7Wtblkes+vCMJk6fZe1jROIBuluVZSDv2ZiN+rR
j34xj6R8HWixRacKcOFLaVp5oE7OwW7aa7bpHFoLBqJ8mr4Yc+l6SUv/AeJQnId1bhFcNO9BqO/X
oTkPhbE3kUayz67DdTqY5z566wr1rBFbTbr3bpjKMMetYWZL2KEgSxN9v+bja5ua28DqRqs7Txdb
qDOn9wYzvPm66kcYFtf2cu0oWyDUjVrqwayeDEIimU0GWpMcwG5GIMAY8L0IcjFyT5lhbtMBvc4j
kiIKMrOZkLykTX9Grv9qZM2PMtVOYNEsTxgr8Y2cH4Z01w4Dq+3S7WyiaOaKXBPrYTYK/dGZIYDp
9lmpCj/Nm+sSkkvCqll+GTvz2VmphlvrrbWVIFOH17Ubd3OvwMuSUXpBTpLnwD3rI8cJe1QhcITg
KHf1U6J0c0AK8Q1GWSuQ642rHcvR9Xo14+WqA6VO/IYdTIrlIMqVVTB9Sa3uRd+iPNT+enX0S31Y
Di2LuabVawCQiuDZ+AzAPhjj2T3EthoydPdNNX3qFJsfKT/Hc6vdKgV/vfyqqkOPCQiu9tXaMXNW
WzMLlQHEk+uzly6Hio7LvgfbO63FQYqnPoqdU7fFpM3m5QK8z2SHo7+QB2RRegNkPFPOh3rbVnOa
Ws611j0axAmxMH1ZF/0U16W3OtK9HaIbJ7Yflyw/tq67KyN6rMuro6W9Z9TLCYJDmAFFVuJk34r0
InPjh2zcQJXL5NOO3zHOSv0xSVpPVnPYZeojJoq3EvTnpMpD1/WAVTQv5SyPceeYS4fHWJg74Y7f
Y/qDvgnftHdG0nbim6wxOV0beR/MUnuwYobIFkOgI3jM2S9pJzi9eY5FdBT2CZrNnuXD19ZOucz4
fhapsLm7H7VJvYkZjmRiZOofrtn3OsI7htoqiMGGGlnJuru8lJblFRNfUt4XWbxrc6Su+TeROTU4
smcAqN7kyjtMzL6Q3wQttnRdPDpmt0wSQvKP/Cp/ZqrkLSs02CW94hyI6/7MKRr4FJlFzgGq9vfR
ig86izywmXNRU9mWcZBmGbsdnl7d8QG370ziOc1SC7XGgoeHgFkDazqlIXBab3As9ub6q1VXtDie
1+YxyXpQRaArr6HisE/p3mwZu1hKKN21VxQSCIZSX83laG9nwEHnZ7MunCQGs1f28YE5wjGDHSQn
vqg8oet86lrzftbV6BGFDElk2YHK5NCZGjncDLstJUxw+MXR24izPyiradfE32EPBisSIUiqAZYv
f9tgFyF3Mx+EyVJYRUz2LItHFEKQVGFjaXa40Xt2Tnc7U4rfpsR2BVPKUWNtgD41JgVxKy6bbXDQ
vivom2R9PamnshlCBteBi0hjzoxd0bw6y4LS8GxPL0sdStcJoh6eh6Lt4e+I6j0yp2NeXvdNcmEO
9alXi/gJSVp8KyGZvI8D6vhiCGszE/x6hUmMVxyKmGNEPla02KbU5rDwJFqNSre6SbPZq1p9+JrO
bcvw3PFdnb4uf7NHeJ8RVBq+DHsQ9xWjkJXKLW8PM5P9clEwoVTJHljli93vTYVuY+ZXiySRzf7e
W10ASfDBHNm01qYCS5IMbMpFw/o2NP6IAspb7f411UCB6OL7ME7zbYWUANwfDT1EbXFE3NQ7bdNv
bXchJJV3TstuOmVOcik184BC3LwF6OKr6ylV9Hd4wV5P3wzZBOcXqhz4UcCQUJ+OvBhRtB50Y/Vt
tQ3bLgu3UkYHBdZb625M9N3cZg/pwv03y2OyvM7FcigycQnAc2837r4vzP3UvcdqFZqpoJX6xtT3
ehDzLhaznxWGn5F5CPDtFNuwujqamEm106a73j6U5R2flbC/jZOZmF8tNpGxsG91F5nFqPkwPS8z
ujGjYx9gCOzW6YfYYFu6fEDacTnF6tlhHbwyypEOFWfLubvZko0y2rKeI3A+JEIEvabcwjZ7Ie3K
a9VZBGan5bonJkzonYCL7NIwXSPlHlao19jm2V7Mb4ucSkC8TPZg+B3Bpw2BWBGF2COVjOrZWvZU
2HeFMwVFAqwxR2yrKC3NrqJ7EdAeaRveVDGc0vxCy7qbKFJBTa62UNEpxNVFVXTILKpLAdkZqG1M
Xo7c8Qd/kEPmKRLanoCJD9ozydWrKP4qK9bGNEwFoI2+zS7jVfEZYYdta/T7KQGumaKJ9LJx/oZN
In7Qq+6wUvmVHIBj9YXhZXaYirb8ovPOlpwmZKe5wUznwEvS6QLpA0zOyD3rHW/TkIJHNsf+4Jr9
T3LXfSmzqA0t5t/spCsQzEUL1rIrIA+yC6iu/E47nSwzkpAvtHkdTro9CnBjtfKuuE4XpppyzvP2
re2jvdAVk1982W/5hKHlEBTdtvEpg6CKxUjB5tTkLBlOu5wVpw3trqgQLuw0a56YLosTBv8jJrOA
/v3laDD2lfJQQryVDtjGtSXCXIkVWnf9C8nNe5u8tIA+IknDpGRIpK7gxSnV12MWi+muFRmZBXqw
pABL7UPRlAzmrb10zkNEwpttjb5OtYkGxzqmzW3T78eksYCG1h5iC0uOP9b0uP1kkGIdmpkeXiJq
Eb3L5IqhyVq+Ju7mrBsKp39O23aavXSMhh+RbkT6QcK6yzw8S4yIXG1jDWX5OjqBHjUqmgtmnhRR
q8t/JBkDUBVr0rge65LTUaEPJfeg0srANdI1uoJqpHasEdpyOUjEOZ4i1P6iiRHz+CVV6FNEEEp8
iM0lUvdWbWmpP7Rtcz2VSPvJZii0c1S1bCsD72vKLERrlHBh2HzDvItCH6ww8WH6OOjfMs2OrWM/
IJ7kQCCMZM+UnKOOEJl2SwnEqVauEwfJHJL7U1am/H1ODHswZ5bb/S84Zv+2s/ih//jLTuX/wR6k
toXw/PvJ7Olz//Hnn/9n/9GAPARKZIuZB0CkoQH97/6jEPwbBpR4YZhXEqOO/PaP/iPEf1gqG3uB
sADHwCLwr/6jYvwDT5y12eZUbcuzwGX2nzQgt/nk/2iAMVhvE16TPBzGP4SSfXY3RgkiHOIYX82l
ijT9CU4jiHzPRUmpPEL479o7l/6Zckz62kKlm8N2vq0jJA4+Cp24+Q4Gt+yQMILWW57/dBN/P8b9
+dGQrG5RSDaIDeOTRl6PbVaxfPy+bHpkJhMRgnKzLKqJc8lIctqvr/ZxkIvzloYvVmaiGQgZxdCz
9Wn/5GKYVpj6xoiwO421ODD6tfjaAEr7jTL+767CHBxdN/Y5UsI2X8CfrpIkMhcJ4yy0l+jO8jLr
j0VlT1e//i4fe8r//C5MprGvbYYQx/40lHbU2o1tvYVGrJXZbmpm9cpdkvFQWWZ8yhPFDdWkeTf6
WP7m622T9f95mv64sNhgQPiAVeb9H79e26LBmw1O8XKOi73U5HwE+woWVzJu/PV3/Kgq+ONSBr19
YB6oAD9zKeguN2bLSc0zNThY40CVm6zty6ysP+hY/s448ZcvhouHtxoIhkU6Gtytj1/MZeXUMlWj
QJXx42C0augY/bu0tN8F0G0PwIc7uM3cNoclkm0N+MH2Qf70gGRqntP4TDYMNwk6epbSwjVmI2yZ
eHJ2nUll7yL5G4/sX55KB78B9lEHDiNujb8EvxkTkRJFmmJu7uwyXOdm/KGBXv3PImr4zbbrbARZ
TCH889nbMMFtda2M66xGUj+ZkQCqmzbZ66+fjJ+uu0/3EJsG8xn+h9Xlpw3hT/fQRE6qDzoyRNjQ
o0fmF5xjdzL2aZw/NJ1xSTXE5NrY913kt21HQ0E7IBghULW+lC49VK2rr4S1/kaW8nd3WSP00dSR
2ziG/ekZmgh9rQleIFB2NaujZiJ6zSfQt7/+9n/zpDLRApTAzd4EQWwdf36A1DUrncngHpdzR4Kw
qmEo8cy+b0heA5Y7er++3F9eQ35S3DDoeuxtIxGfLme4Ua7An6XIyWJlB4HpmzY5p94hH8+s49+s
0X9/MWtDEjF74xt+/G4mjFfbaLnYbJTVoVzV4VZLa8PyckXoYaS37e8epb++jjpvIXHXbJFsyZ9T
NCOTft6s8TpO7txeZYnz1GvOhVvPs58LC4fDXhmeUpdcBqi0a9Ssgcilb0+MropBobcR82lllX1N
FPp5v771f32ekFbhsAKOgWOY4KCPdwOWIVlDjkiobkdS4udZ9XU4fcdfX+WvzxNXYeSJwoldC1vS
x6toUZpgvLLpofeqJU8LKSBk6irDpkzEk+f+5kt99jOyRnA9LEL8vKwG3PiP1xO471qoPCl6jK4v
L6bJAoNgWrI7w0luThba/teM7MeMLMw+dsJWOMojMHPDCYiTrH/jxvq7eyx0EBMGmAKka9sT+ael
ZBirmIES377MXY5h87SOy2GRgubUr2/z7y70qTCoM9jOCICxELRZcaipEkJN6363OHx2YP28u2zO
qASxezP4/vTMFKRK1y0JM16sqNHdACa+98jBTn4wJ4peIrU2a29esjE9DEhN5RGzT7d47pir8W++
8N89V1CEMBhrWxjj59+51gpbpgOrYW4rtJ1ZGXdlbA+B20y/I43BduRn+rAjbPsBP99m1Xa52qef
Ue1pI6HYyHBIzD35ltoUcY7q3L5kmaxiNRhTx33QjU1Li2TDJupukRo9dhQF7nct0pwvaQmizPHE
XE10U7GOrZJBhDI59Ss1flu9QeIiJ8LtAFcxjU8SsWCLmfGP5tnaRs8D82Xtwi4R3BFPneoK0wJ9
yW+VWQMQNXYFhoNkSdmCGM303TaqXKNqr3aNuaVVO9hHAk2a6xBECGCuGINsUUsZn8lX1qlDb6aP
7RBOizVMwdwtYl86roIMZ8zS77ESuwORMkpsnUTtrqRra+WQ8BFQU+/JrhYDEMyq5gQupGCKlmIu
CtCPD+W+o23QXkxZYX6jNBLlGe1ip9Pos5kJirY0bekZYpoLC56+neAqxfeRMKBI4lSfo8uub+y4
uE2USXbuCSSV0WXPWUOQiI2xK8kR000QxBlXS1dblMRPus6RRDUpcTce7ToaXoxWDDcNMRa3NM9p
7PX4E6Yg6zhA+W1qoBvMC229z/+LvTNLrhu5tvZUHH6HA33zioPTkCIpdqJIviBEiUog0SWARDub
O4A7gf/VE/s/SHVtiWWrou7bjbAjyhEOlk+Dk0Dm3nutb0VFK44kCZjBDk1U8TzqqvrSdQYAeIcE
RZX0C9YZ5rMpGqc1SJ/IQLc4BwwN4VIDN15+btNUCM+sEmvAPsTd6Sc5trA8cadozM791MmfME2a
3bu15jgFsp9IBmKoOBF2j+bktj2RCqXxhGYxXIMk5LL5zOoiz+AC4y47TydRG24cpIRaiCivsUJV
ndBxSRNTIsmYpZ/IMIVxsZQNk1yy2hWuLEd8agn9gLbvphVZ5YVhZftIlLl6l41qecAOBUchxXM7
Jnjz3JNoc7QWeD8qiMVWw6Aj6YrKMmPlKItBUOgjwpIZY8msq3PMs9YSvpdhG92gmZ+9w0rSfEEU
qivmPukmW23xHpPK50sZNIYXMZM0upmWeBSKnjcuMU4cq2DqPorBiqAHaK1uDGB4BuGgfnfR926U
J5yMrOC+dtbZvJ0q2fWoTYYsOirXWstNqyjG+mGee8KmLKHNuyKc/W4f2pgmj9FMaLA4BwltkM5a
jz55EmeSTSs/o7ap/VNldAAstjC3ijFcaF4HhilfJkvq7BKfQNQlUHtyJHjgoq4yZK80migXoPw3
6PQR71vgl8Do0TNkcpOSerb02au3lOnmZuvnCBs91RZiOrw2O2Z17RkZK80FrIY1ihsQ/+mGMfQJ
hBpV7dGk1uZAgtYarOgV65lRigi3lwXeSnuKLJGaRWfplJtududETdVcoG3VNPZtdC8XjCKInWAm
5GUJcfReh7Iz6t9T2TXRXgWkBO9k02EOaQOLRUFSZ3lB+M+akm8kXJWkqmTY2tfOhMuVKd+yS8Hx
M86e89DAcKXXT1a0eh/LxXKn/Yy55SwXDj048CeySCzTUE8YPaboqVjbtf/oprLMEuJvis9tyXzq
aVw73z76GCAjAjuIWjqHQKeCPbSCqjt0fk853ZWV8zymGr1zq1Z2HieaWyNJfVN+3jgy47FaMpO+
95jXeyU7Qa5GUPhezFWaGQB2sm0PnAkC4IM0WHwa/RVCEEqUBdWH3Eb9ys/bq95q3EdS3+TXRvtp
iPtyIAtTtG3gEIxiVY9FhMuTMBFbZTtBups4amBe2R5b0SjjIk1JjDA0Lb0juVIemR81MyvE14yl
/FVJF3WhbJzduIisfFeTA7fcaZ/2tbULK926R9vOagUtAJ2IdSChzuz2w1hK9lMspu+NlfHHTnCv
rcXD5IM9KU6UABxp920+4PS04g7trdavgUy97qnKlKfb2Bo7K0O+vHTcZQMn++GaUAj7zMD3+zwJ
xNs7UlNqDE0eoTjnGRaZmqdOSb5inTdmTjA7PB2DHBsHQomH4iSYhHsE3mgW7feT4n+cGX+1Nh7O
v+//XX0auuEnZ8b27/+P/tAHPb7VveDKfpMS/qY/9PkLqC2koRysv9Mh/4dXbv7Nw5HBdoqQPeTk
DX77nx1A/siJiWZE6OJr9Ljx/T/TArS3PtoPhyMaURETCcpSXhAPwzc03Q9nXB/dbZa3TXodkOWU
MH8gcqh/WdpuOanQPjnw9WLtYQrr5VQlKjDhZE9Prmb/dr2VqSAaCDF12UesnyRyFDtUueUBkM3H
weCxZKIk+H52/M9K+yvg81+ttLO+/NT/5eHv/92J1/q1/wtTZv33/9qCNvof19+3V/m+/vBc/g0f
MVQn2swOPZetTPy+ALc/MeGmP0il5X3zAP2jA02ILT1rOFD0Q+lDszr/sf74k2NudDNwM3T4YFX8
mdX3c0lPywkMD+UITSG2Tqw0fP0fC6wF/Lqaez9KerdTO8QuPeAhH43FcSiXrz9cq+vvS/pHav7P
Jcf392LZ0eWCjG5xS/78XmZfrugNZIrNFk08RHa59zd1RZT1D79+J9v+6Z767a02/xT3FCQx+005
N681w6acr7VO2a52ondj+IDhEx/L4iLB79DZzuN45hNrl6STelwC3MqpeZ3lonmunK+juDUsV4KH
r8wEZEqfLhFTncLmqOlU+0wmv/7AP/c5vn9eXOQWhHVsYjSNf740EvSCN00MIgcSxpAWtSbjOc6f
wbQGdJHTJTEAYO9//abu764SJejWCgNhFIAYDt78ICVpR+WwMD1TMkSN0TY3oh2/lnZU3vhzd4kV
ADujQVGf5Wxhs2PtXYR7l+OWzmW6XtIqmeR5eJORf7tjLcNMwYUh2ks1PsxGMR1yi0MP7CkvXmBR
xF6FDzMU0fPiIT0pVHM3df7NPAIG1K7hEKnGRHVgELr3gvxYePAW0ypIY0uly66jXCQeTe37BqNw
321j3zH/PkP7t3jdb0jgfz6M+SHwmFKXb0sUI5v3Fl7WQWmY8kJHhIIOc0I31kP9UnxBqIb+xXKD
ZOjFY6XJgCR/8mKT3JYETMdKCf/461/nd3fm9kk8ul80vXk+vCX9oqps8NCQ4xpBg6CSILZgdBBD
OcMDED65+/W7fetL/u6L//Pt3jZtl6YIKF5UlJhRDpRiQry+qHmJaWdWu7WVlEjYnZG6JkVmESXf
oyFe3G43ee3HafS7d7/+PD/3Y77/DqxLWn84J2lFvWmU5LOoKGoRtrQteqxo0uNeKH/8gzvgG3Dp
7bdmV414UtCsZq//+b6rqF1LDFZRUhrl1mKL3Evb7s+9cD3iuHHOVeYYjAK88yWgyqWOCDLv1Psl
saUNihZ/rm6VY9eoO8ZTXQdfnJqGzhhdDqWVXmI8ZwTvUBfW9rhXTX40XAP+wdIbCCGRnubjrs2i
DwiN3g9p775TPvY5kr8RTQiaJVGu0PtPTHP8Sl+hieLMP5y1osJcRCRpUiGjs000Uv2wNdvnHnFh
mX6i6voCduNJCLO9CAFqGJFYk3BmKA4rI4ixEox5Q2QeOcsEgKIi5c0ysCEhyICxbv7gGv/LlbUF
YTBQ2aaq355CP5xvsrlsJ59A6CRAm7WHYtBIseI08JoTDrf7bMyad5aZ+Qd/yQwyJhFmLU0CoOvc
1uXLr5fVz5O578uKZx38zJAf/JtP5cftLojUoMM0DZOg45I5PYbCymzM2PwMUh3CCUFmGZm0/4s3
ZRoQETYFpHAz+v74pjjRK54PvGktrketo4PwR037q71c8y6IoVmRuCT/YHr7L59kPn7jDYRvAtTc
ni8/XPYa6bxLJCo7uzec9QxD9+EyF0cM8DHm8whf5/AcNCtJ6k3wTDmSw2X1TmFPB+jXX9/avt/b
m4y5Focg2Pz815vNDR/j2qhBRInoJne3VCYhcyZ98yzAgWG2mQLY6gS7VszdedrJOWl7He7tALsM
B5JzBIBGg8Jsnjt5+vVH+zbvffvRWJbMTmAnUwi8OScUeSnEdjBPourJQcD+vkT/T9/Fm3xs/hFy
FvT8x8Z1zhyHhNJ0ufw2ox69fNjLytNJIdieLBPvpE2QTaOiJypib1f2GQBT5za3u36X9TI6ztHK
q+Gd3gU1xrtwiNNRXrbE3+5VZTxBPUoEzcvYLz75Jj05Y2F1zOUFwSunaEpJPCXhdDdsuFdttArN
Y/bJQ/LJ1HXB1mptvIz3bQCSwKgQitU4VQyzHZJpC5IoudBCzDLxlzZIcrhEO5otN3nh/sEk819t
WigtqJ4wVNH7eTshylpVkyUc4m+IxsQZjB2uJbBW+YfctrvvT5b/lCF/3eYC/77evX1Vf/9/LyVV
x1+S16r53P39v/T2P768ln8BfSGaH2uR7aW+lyKOReEAODjannshg2COg7+VwvbfLGZ6NLIgGfPE
2HCI/5DCwLWMPLxxXgA3Do3KPwoRw3L+BtZ5e7SE25SXUdifqURYHttu+8+7ETMfAStbBbz9hxrK
erPpj2E9GsaMDDVf5inFBrUQB9cP5JQ0XxuzH9jpiMCsN7V7ido6mqw0MTvbflK+gegOYZwQpC1H
HFZYoRtCi3DYs1FHNY3OqEJpmFbrmh/J0AquXdJKP/nDIO6goBlYbwsiNfdTSjJ5LDtKcjxspuXE
I6yjM88rZLDDlbM1mAHF+7u1MUMHPfWUX7hC0ioaI5hC8YDADrxX3TkxZK3yQ09mstg3jqlcbCz0
3nfOiBn3sBhrl53R+9I6HjICMncwx/3PWZbOT1x0HUJg8wuDUUVTfkkxMmlsO012SXp4jkwYNjmB
hWvQnTeOXIkcW/wVxNTmkd/XYDoJ8+va9EPu5PVnjy7BcBq9kEfHkgNOQ7Cvy/u+2XqshpsPW7PO
qJ9hhqJHnnvLhj1i6zWeF1UfulkHQGHmcoriOpjnIamDqf2IO7JT+1rjw+csSIMltrRTi71OrQl5
b+sty7FhQgxrGHPyEGMbnB6n2t4glIWcxzhc8/I5dKE9JaPd8RZQn92v7EPr+8peUDGuIsNRrIWN
QSW1muC+QVJKC3vSiFSjeZa3mggTFATY7euTkZr5eohQ9YD/NoeQ/ZVO9RxL3Xk47vA5cmFsOdyZ
c41Dy/QRHtNk9Z7zYERJCqQvfPDGrB+PdiPJx037/nOBMkzHZjCb78DHyVenE+MD9FPIT4CtVhSg
wCpvssZ1v2BY5DCV58Ic4hkPM7HE3mhpBgrOIvfr2CCUsYch9OkoMu28yXTKkCl2a9dIz6op9BS2
lnzK9WXRk3qOUF0EUVI1rRkisQzNg1/h1z+OlWc8t3perkwJTCI9WgoO8cnvgL7EZarleYeM24/z
0VxMfUnSLWd5GrGijt2S53Isbaxw8RhMebdl/sx9eJP2wZZ+6RZ1Z17gT9J1sQNX6KVXxCS36X40
GfnvMaot+UNNKrRzIGGnmM58m+2DeUYaLd7zYrt8z8jtrBwrDmvy3SqjaLwwszxdz9IuIgZe2a0x
8InbocA5VDfs+G1hN+cqNMZ+J2HlhHjsDcLm/bQszEujXjz70aldV9ytJG575NIMLsSqDgRQMgBG
Nj+MZYlTfaztLH2mbs2rh6H17enKzDDhv4N8Jb3HuskjOsagIjAqqIFIr5dVSCVviaPCxD5HPIhu
sfKQrpdNKm2P5jxP05VSQzC+AwVug7QohiDigjHQ44EwhJOzn/plMu+YjI0scQhqK77JtHsv+RF5
Gytg7Ben2vGeSmNaxX6oWqtnApj7L5VbqSwxnbX2n5ggITSVciof8MX7086IOgYVwvA6kvEq1LeL
D55PBtozEa+Wlj6z6l6/umNRhZdTUMAfEMDoINh1zYwq20CQE6c8bfShSzNn+LRk7nqXypyxHY9f
zKVzGan80morN937Y1v1t2btkzkO98u9CaYmLA4TzK3busssZnBRxrPJsx3KEKhT+gLimTV/FTaE
DTsdubPzUmIczh1+UgZIE9HbqWfYd2xTsrrDIpzf5kVnMwGBDXmaFjOsyYkYgYfg7fDW9MCJ2buB
4tF/XgmYe7SKcP2cVXTfD5M3Ty9hYCwDIziz41EbIx1KXxiJVZK+qG/3CRPRbooHHyM25KU0zw+s
CNncRHXOYUoIFj+dgzJkcrw5mcdIcjAzDJtxrKMUd4dL8PV7lkCPPmlw8YgUDPEuMzta8gTkyRrs
YMEEmC8GuClQX8h3cWLVRstXNfhWdhRYnzcfXjpjNqHaIgy+yUN1HEezPC+UbHEDRkwNr4paFx9I
6a67Pa5ZHr1RavrXZeEHDRtaXuS7TDO7oxjLc4LLR+eJCb1Np8W31JPrS4gX01KDBG/8sm9voYao
C2/1dbmzrAqsaIlHAAjl0M6QFph+PFhtNCx7a8y2iHHUBE81Kv47Q/tdnxC8bS2XFhE8V7mq0q8N
ZqIgrkOx3jdC46NrEZdMJ9/ZfNgp3hkz9qyhuk9FQF59Pg9zF3fsPFG8BNYc7FyLWXtMSHdzdNoh
2qCC20ctyr7ke0mdL4dgMLwJOxxwydhDowWWhwHZuC9SpyxhRoTLjdV55lNTAt7bE+RINpgHym+X
q3T8nLuGKc5bpB9+3M1YCXfCmT3O1tkQfGBCPGAawSnJeMtwGKz7+EVOjdFHbNQzj7Q4dYZp69st
eJfQApkXlTI1DXQZkTNb23kP38NmnHYqplm1Sa5Mkn2rdcJh5I49/oG5K4PjjK40SLRU4T2uMn7D
YVqi29I1GSKWMpcvzCNxktOe4YlWpWtz3dtWmqK2t5wPo1qBuhZTiRdQSfNZklTXJ2jlEcj3XJEX
zjZAhXDOzE8Aw6sX4laDjL3ZZutdHGzv8VA7FMy9mz2uWNm/lHYBJJLDQOHvwAbwIbwWj9kuiCqT
XTTDde13fJ6idFtcjV3LzzjAA0TOb/oVB4hwWln7M3bQHp9rvWdIaXh3ITfPlJi1hUnGEApQXz8D
KrwIylrAba8s47UQvd8clN7sSAI+0dmKQgIRlGsJf4dFMXrkTmveD3MBsDks+pwHfNR078HhFeFO
smPnexudy3UapC0uVOXAi541xyzMF6KO9nZeVuaOHLz+ttMNlgsnawaH2bFVQQUdazPfu8rhX0/z
NSQYvhkkdvZWcWIp5jlLD4KAw4uJJro6YenlqDb5XOjjKlB1XJGevjyBTNh4LiDHvzrM/lgMhLrN
e6+F/HPRzyEAS3LT1wu/c9QXMsiNj0Vqi3ux0IiKQz1FL6puCje27XJ5rciQHOjdqPYpnY2oOkyr
4Vx06YBvRNMnc6kkq/w0zv36yemGEBN5abjYblLHYI2GJuS4fjHVw2DR9aOa7IOrchwUXjqG0Plu
Kid65kgz5DtnbrXN1LJNz01vbB28SqO+qTnYfplEpQCw5n11R0pP+xwRm/xF6DnabLQBjL55dPLn
dhJTyfy5qz9AqlxeG7Woaznlqd6Fqxndd0FUnLfQKD9xkE35/ayp+8zG3N00ir4wyAeLtGjZKfmA
5dn6anfLehc1LVxQo2r4xK1hP4+mUd2S6F53yB9Kd6G5S0Xj9rrhaNaL6AW3uPi4BCXWMHoD/PpD
X78o5hFEmxRLdKFRgPZxmqWE+XLYDJ8qVgpGzwHULgyGEpuOM+lN6VCuXTybdjlsNrLwYgqAcMaL
kHObRI2x9RiqQL34bYv1d4Fr7cS6G9Q9EQjTqcpmPOO1mEPoDS5pd5PdDTgw1zW6W2qidzAorsuZ
xWNfxLiTp48810xjQ5t1C8/moKHFtzqkY81b83sv3dLr9mpbLXYx0mNqYd8Ue+bxyPr7EOf6oQMo
9arsvnt2DUlajT81KWazrEW37dra+JhC6PiMMcW8lzwxCHLS2qD7zHH/wyILYFb9KofmEGl/Pa0r
kphYlCjOd47ojXSX6tlf9p6nR1p9KiPbAcsVbBIFsgTK1LQIscvB7db72qDRfUJhBoCWDi8dmTUo
6El2sqCv4DWughwCDQEBTamM+7THiYDtwFXn/F/ShzaXuH1tjloGhtF6aWL2buHsBaN593Iu07o6
ddFK8x9X8MQJ0x/9j77l9lbseBCL43Dk0L5DJKTsuAjrCnJJJZvXeR79CNcxR97EDjuXU+sSsbsY
viM/aVYJsCSHZlCs9Gg+z8ZELThmiqlVYVTYIMM00OFOmbzpnjgl55HfWV1b2POfutBwCJUduukK
nkH5mGob6WawUm8xgQizh6wSbXiA1JKt76gymyqhFsMSWBcgCNYNWMZHsky5U32rxYHbZTilTQSQ
MbXLaYHR4KkG6KdpAwGn6MNhOruUkir1lnpXlaDO4rIt/ezgzlMFWp4IUYeHL75UlAulrU6hWXXZ
rvG0qekF1YERuwPPmkNP9AxUkFzM/DQZsOOk9KxKHftlhldlWTo8SOmiiQMzOVN4iCWCheAaeKFL
m5wUsmt03x5LNHeXwSyBwUoB037XzgYWrgptdJHogTkYnuB5ix2tXY6cAYy3HrcSQLxYgRPx70pH
lnZCM4rilOlULk6N07BNzZBB6Uo1/iiP1VqgwZsbWKbMLMCYn+mQCLmdqAuqBDkuoHPM1Ss5jq9p
NCQeOwt8CGeu6yMHmv7e8IumOEejEpYkKSoacpDjlJ+UCiRsMgrPu4rWytk6qpNxO1ecbo99NyD2
WKCN0n5fGvrMFnKfLTAsir7ITYS2a4OtMkYQoNKDouCA1Of5/XJepFabn0pXjx/ashiMo8KeBf8P
9I6NIs2MxAczarW5V3kxAT9bSnz8XeZJsuAYH0DT8c0MSRbMkTYJ5o4I5kiwDWFQzKPm2AL2y5Dj
jLnBxQ1liyG0ZP26TgYDuC+t0kioCts0Gb2UPkE3jKO1BZgP4REYcpmew7rKKHwqZmanssVpfGYH
mQhOgo25uYJ+QWd0DYWqLu2KM/CJ/T8X3N/aR6WG2ESfKRP0/Y4xJgBm3W5/1aSnZQdGCvzMwGZ6
fS1CE2o8VqnW/pI6gVIH5Zt1dQVhdsXPbYiyvZozIldiJJOrPEpvqrKTGv0M5lGfFc2h6EQH0M+D
TA+j3tPdvuj7VNHZXLyv0pxW6wiMro4S3RiRc57x0VZIKY0Hk4ZyvbwyAlRRyby2qmLbXLr8LPIW
d0hEu8z53lgXO4fIsDEdR5vVf9OPtpmjPixS76BCGVgJDdu0ObpmCkExiWoOgxhC2y48APjop7MJ
ssb0fgEvPV6VuhmqdxbPiPImasAb3Ke0gNVO5+k4PY2eYD0y9FvX4BbdcZoRyVR64Bmmop8P48Ij
HupcJ88nVjXCNxtyIK7+PE3vBwXcHh54OKA2XYe2Xg4tVW5HpV7Mas+Cwso/S74/5PBsHS5gvlgY
plsH43g5uyLcUcYzXW0rX2cnW7qKBLNSQx0AQpK1SZ/lVr/3fYhUL8xRjccwqKr2XDHNCRO6fw3G
Qy5xdQhzlIAXndMvmh01X4yjXoSz7Nd2mNTRdyoKzdAF1L1z1AhuxWYgJ+JWTjXDXmmFS2KvJDXs
e92T6+G3QFTO8qIa+jM2eGTKqOI6H/Oom8nbIaitlmf7qqpjUGDAPHgT9LfdCCnXTqx1RDHbOFzK
Ixo0B0/rTKqRzjXWa+WLfMHO7HS30i/lJ0TBnsFARsFHXIaOo2/Xr0YVNwNth8RXZX8V+nVwbTIn
rOAWlsMzdCzQH3M/hkebO8oHHLXCYKj5xM2+qT2OhMizYB3VAA/A/qdhnMKQAslkl5hQfFyr9z7O
LZDwk6VNTKdRvewlrcEcpHtQh7u8scJmj8e0vKZDgPXUK2f/jCZcAyGskb7YQdirnvDmQ6w2pkhf
5WtTLQeDWvcx78LogfEactLVZ9XuUua7z1buFi8LkGUM2YAXqLWMxWOLgApwjiMq7wj05DrztKSb
yHZeUdSitizJiECxrBK7iqLn0tAWTAnL57QCfKNkK5F+DyIhaPov3PxGl0RB1y6I+Xtr+djl1Adn
SyTmh2EACcXFx3q34wQ/cxQtxmnYhK+iGOQlN1PdYSgeZz1dlWrIh/JIEEXPQaox4Tc7mPQzgCG+
gUFrjg3l02M7pgPgkhMug3qRt6M7dq0+o1UXVku3Gyq3UIcigmlwMP3Bo1VreKJXdyYW2RKhne36
ey+VxfR5CFfbYuwcDJ3zahj0+pKgbWvjXdaZBgf3FCYGivJhNut7q6m8dh86sz8krV+4eSJCWkbq
0FAKb/oNd2gXJJqZrYh1d30wb+ikszGHiZMbAztAVPqnMnDSMhnbxlfn1ILjuofEYdOocAb640e3
RsbTHaUOVuvTSMTEeFuSBh6eSHPwXH5sXwS3dWEu82sPe5ATalfiEoZbnwdec6Q5YFLCVMDZ2Xko
kjMeF4WawuFzFmXjdGlijsoeOycwRysOGiJN4LoFlbAdNIw2iS3IVaulfUklqPNnbfvFcF+klaZ/
mUP/x/Q9ND69MRippB8scVCjXnvkQJ31955YifpeicjNvti5MWUAJzj7+ncQyKohyYrInVlUOspt
2pjuKN8LlkZDqglHlzauOkmkItuk3rtr2Z5LRywfaBDN8jiGTqNlHCK+N7ut3ysDEDPEqKwnyv/W
T/CdDx6opq46S5vVb88BWGt0rNk8rjSWs/LVXNL2lfm49aBx+WEBnVogCk5LOCXFhM+AEKm+VEeh
C5klkVWvxplLeHCdkBAQXARKdxax9tGM2FORALmbLDf34tmpwxnAHroNOkGKc7JFHc5TDJ7uXW+E
UJymvp30ubMOZRcjj4IwZbUFsDfWGX5yBILgEfrF6gl2jfKyp0Vkto8RoJ8vBoL8iCCSwrgD4xoh
5rZUZe+XWmMpi8Beumf13GTXo80r7dLJ0JdyCAX4/3YCmjk1OkciClj0urYbmPwMAkIRd7BdZtTO
U/mlCev5oV+jyUjyMlRhPBoZYD1j6tXKrZ3mXy0aoXyFgKhSfiBvpglgbz4o5hiij+HVjZ8R7rs8
zm0HCUmYaiDIElPxY0PoDV+4HO1bOel5TCy9WJ8p0wRJPGVxW9QgVncT8Qbxqv32Q9hIdPvD6gHe
0xqyJ730bcpijZMME1OFAGZ7mKgxq5lqHKVQO+9WtQbPzTx5yJiE3b2OweDrpDXH4mYJTC32KPTl
+6VYkCxmOR5tcn4D731aByEkXXrtty5lSpNQ6mWvmDGiW5oiXCPiW6Y7QnlJEOHRBihjNHrv2siF
Yj66EoyDF477mcFAJfOD6sJhQf+d46YsjWb6WJEUTaWh3PUyCvK2op20csw0VMp5dB0ltSOznSFI
0jI1J4ov6VqMTAvnxcgjlNyNqaqvRBPr19EBB53SKkoWnLD+hZF6bOKA9qhnRtEa3IFILwTcaEM/
uJyJ4Ts0grb/ZCzTfcooJjuLSkNMjKXyGdiBxb67c41gupwjw4chJ135SjWVe1xjgMwYIUJotMKq
6dzaKmS2wgI9s0Gg4XeLyvyrB54hJ/2gZnwDy4Yui0vgnnclAVysyebM4MkCyg7dluu37t6gV2Lt
kcMZ2Xk3iIaDsqaN1JDAwINZB8ziVvKbuCStYd0LUY5m3MjcxO5ClgRRCjycXMj/dF5jZmN1sfVp
Ao7IYUfhqTqD9gelr38njdx/IPzGSQ9gyMW905kta0muYB+cuptfHPTrzFXqalV0c0aKcrJfBvM8
o70i+EWd6SGi1mHKl+r8Ykyt/koNlQ1kikhZMjEElkusEQB54FwzCxtKO73vXCslpUA4yNCczqCw
bwF65lccD8MbNTeDC852M96muo8gGtIHDk6rX0FSgmSdPUbtDEGjGh3/tKbupA4hgVb9zsTpSFvH
X6piR/bEUGFdHew7qrjgPBUcl/e9K705MVNVBawvpnWxPUrMykQfrkz/WwcPDhJy/VW2I0AbsyrH
L4G7VsWtr3vUZz6mR0gwdI4Q1oXNcKuxHhjvfC7glY68OYD9qeWjX5XmzUQtRkqVcrv8oufzXbQh
GarxNKQrvpTRUju2Pcek91Orry7GKXA4xKAbcW+YmMsQrWa3Y9U3n3wHEXtCQmj/0EaNmGMT18nn
b5PqPzWz/7+Gn2Cu/Ytp/HdN8OWnLv9UIw7ehvBXTadffxzCb6/wmx4dtu2Gj9hItNg2v83TfxvC
u8iBEeOiE9rcyagi/zGEt79JzjGAmuiHERJvNtjfeLiW+zfLsm1nk6ljj0TL9mdm8D/LUENefwu9
o4NBYAB60rcJypZRkOiRevN1YXROYhrWc8A4hPwukwVX1zCh8YT+gTxoG+r/MPTnPRFaMvQPETt6
PigB/v6DTkn1IYu6tqbrlVCeQ27Wa5K1VfXdHPHvhZ2blvXN2zjEJdOg38gM/PPz21hKIoKxrfEa
Q0d9kYFHXzOkRuXq2glGnzHOekDbxVSczXUInlT9kXn6m3T0p0+AGAvRM8Z7pDGoz96obdmOh2Vd
l+46bPR4clURHWB+eQcTrM0OIH5xXlWmjbRvgyW1IyaTjWeGXbA8FUxGaOx0y7shc4pLS1vinRiV
eHHIWfiDK/XNU/3z54RqwkQvwNTsgfLf/Ao//CDmmrmSNl19LR0aBD50cNCdwjhOdeWdVptsefqs
vbsj0+cKXTCjzFU9Wdn2vHLXLzoX2WfIks6VZOBwDk1vvsxSGZ1KSEgHPTnOERSP5EkaqZNrDteT
v0yPlkMGAcO1hZ/BGncF4SbPvpzvfrgxr79/hx8F6G/tt+a2tLn8hKyDxyA/+81PUFeLQbyMW14z
xnPPOePNu2D18gtzEmgfwUPu4CiRz5JW057OuHmoSVdNfv0hNgnUz5cXgY2PxNi3bYYqb0MYm96f
UOXL4nqqtf2OCMaPUjB6cSZ/IKXzPeZQa+cwtvkDOfHvv7uH5ifiH4JBXZLm3/ys2oz60Qe6fE1/
PGPiYH0sM4rzTMKET2UfnXKd3QVAnZmjwh80utGIf/3N36jyebygFkLkTq3Ec25zu/y8smoramp2
wOh9IJv+GIDWRt5Ld0Uwb9rTti2P1nKHmuZ9by+QnmrmYrgoD9Zgr0mDReYdTQVaVpReN0UXnrK8
OmJNrJNSW480T3fa5WC8Rn9Ac/ndAwr1Ew9kk8qT3wyr0M+futCummYmxu+7PAruFm8a93pBEvHr
i2Nt1/+ndcGrow/dHuEeiTHfkk5+uO1s2qWiIXbyfS6rs1nQhZwtFmkIBG8oPHmwdDd/cpT7knM2
LVefyDZocH/wMH5rRjJNRF5A2YHxsKNwu7wR8BkF88KxWe33nNTgrQ3pZeCU6eOoo/Ba05yEYOwU
1oVdSbAPxKC9eB4FGjqXIGThtEXz5HmX2f9n78x25EayLfsrjXpngrORQN9+8HkID485pHghQlKI
82A0Gqevv4uqqntTyurMrn5sNJBIIFNSOEUnzY6ds/faKhxquJTRoOl12eQ4Boy3AFk24yHp5LKX
uO0bTWmHXfS/dHD/6gX/wwYGuEBAZbItstTxzfwieo2BUXgtTsNrUno3LWcCnMA8W5kgxmPdWhMK
rV6H2SWTqr6I1MVcwLghOooewdjOTTjuuVNivaH/VJeAmV6H/muKL1UEauIvrvVnrSRvA+4LDAZA
O5DdkVH9y8ZnhyOOYtzsVycr5QOiym4/yEgw2c6tnQG6DaFOJc50jMbnsm6YhZEng8WLqVK2lsuE
OXcxiq445nRXQzhyl0DN7f/+0v5bBdv/o1SxhSL0X0/XH5INbt5r9fsazlp++z+KOFP8Bs8A+gev
Ccp2D0XzP4o40/wNUxaDeURDqG9/F2pg25gKcduwCC9ojR9GsH8WcaDILJKMUDmDpuIFDP6dIo5F
6eclyyAgQaCjJEP7l6UqIa6w1UZxlDMtct8hN3MT1JZ8q9xk3qezuxBc3dE4poOhL45tuMUmq2YJ
e4ccM/QWY2AQthdP2XdPubSCyhKVOjBrprhuMZcEXUald09SqrcxssQFg2m6wFmgzX5anBTPfpry
iOaVUy+Wf2lPqJNG8hvbmOb+aLfilSbXcDJzbPYohvpbmUn/UEezRWygp7ErEn2iaYPSyJJr3NHW
C91tBXJzJvUDl3b2lTDfeGdqxBKH2Brs76aV47IugSQfMEtxYK/D7lIYZfAwk9pCGyDMhgvK71Gw
pQ/VPXHiDOc83biPDHWrEtk7sguUcZ1QRDFW6saC6HnUMhZ7J40keVGZax6INg1vTGcMXido9bCn
Ax8vx0Ak7p2fWZq5mEpf5BjJN5ckuXMRSnXuUVufM3fWr2MgLVw1TpnU+KwQnTLNjLujTGrg3r1B
dgk3wyZAsZyTS4ra/csib4q2g99ytCOSrwDlqfydx2gVgV0/XXsIEg8iIqwq9MxmV8wKDDTNM18e
cgJ6b9OxtR+qMOoTui8No2VYC3T4TGIcHvLG7hiyjFy/SM9N2mdrpEzoOx1pno3K0KDC+755DHKk
8Ux1nfxN6rm8aNAK+wRf3VtVN9kupDfyxGAgo4iojLVbFG9FBacYV1Szc9K4uklLbbE9hy0qeT/l
LDyG5GiZbAQbr8/TBz0VTM6DzgLt7UHfQNnK2WSnzX7cq0EHFXDlp0CEF7zdKX6kLt+OaAPIR5oX
uXzibeLK16slosBEQCu7JwcuyBoEfHjjGxEE4mh0X1I5xXeBr8Z35unqEtaWvrMHnShcVeapy2UG
U789dk0QnP0qny+gHuIX1WbZV9kXNnpjHHgbR8nypi4i45uYR7mlH82816/Lutg59J3vUAWEp6mr
kk0m0+BLkVDjrDSG82uTlCm9SyyGtZjnnvTtJlrD0HO5/XF58TUj52mmy+kWJV+XHRohe2mro90s
veTYpaPxPQv98JunxvqoyTCZV72nOBwMo+5eSfWS4WuibhYHToXCMZvvUd9bPM02w/F9jcAAACXi
K96vDCBlOrxNeAA+mbqJbhIzN69YHYzHsDScdec56V1c0Ex3dJO/RpYjCYsV7EpJqgPzgBhuiQAK
q4cW19/9zFzk0Zga8z3gSe7WsWmqTQGOflc0RXgiElvelGUZ7wcQAOuyNv0ry5+nzyM94EMZjsNp
9sk2nFWQPNcDI958avzbzrNpdfYe7VkowgUOfCucAO3XVjUQvzWIC0lLw2UybQf9hyOvfZP491OA
hpHmcdi8W5B+Ea6Qv3tFPxXyiKlcbRmXlki5tXsLHt5+t/raf9HZFO1D5c4PUW4ZqH/CeGObwQxc
qp6rRf8YH6w+N/AtWu0d+3O/DZtmfF2sgZ+Xoxv3N0BMS3enPIXIJ4Bw9Vj1RKnOyIGDRxIr5G4o
u3ALJiF4UY1a2m7EnxkpZTJNtj4/M2IbPqYxi8pHvGLi6JTO/BTAG3g2g/hZCrGl23qeyxvZz/Fl
NlvRbBKK0vVc8SnLvL/WEcKAIkHMTyNbjHcd49PbqadfOvvGt0R0dxGjxkcCJIYcwUGdfAwqSWZA
0Dbk/MjOgJKKwXoQnSo+7ApPuT/gSAN2cGvrzt0Ic5K7Ps7UNbMMdV/Zqj9BlhEkJ6TpRzLI/s4r
/OZSxrF9GC17+pSRuL5Kl0blU4uJAJhPmaQEVyIENbcS1cJuQkWqyP5MpnUyhTP5NYO03kAlLn01
wNHHAo3SMW3Zb1fwoZsPZrGf51GIJ3qsnbsPzKo/MqSMtjO9Ws6fhjSf5nBsj72wup2KjXqboDE5
6CI3bhhOTHeuMc8IK+bRIgM9VjcaXfATeTzpucpi/a5QGOwqdqzbnLTurS0VL/nQk41Q4YB4cGQv
V8x3TmjVnY2d1rdwiNPHhsEn8t+svTq2DvcxcoSYAc4wf6cV3N9kGK9Y2SKn2ULR7lY2qoyLZKqS
OnZjENNLFBjaEuu9gOd1rJq53ttN735OpiJ8tqlET3HBg4Ym0gyekjwf7hKZqKMK4u4sCw4KrLzm
ru0AJDd+Hu+tWhOwJUuzA+8dqfhs1SFo6rzoDrpZ0hwk/rvFbbUL2yB95bQYbnvZykcYSN5XVycW
IgkGQU/M6pjbSoOWJX3r6saBZXsxZTl/9K4S4YpBYn1byhq5iU/gAJF5/ed6dIy9Zlz1JooO7a0c
UnfV2aX7id9SAguuMhgwnGima22O7iHPE7TTkGrUYUJJv8OhUZw6ZN71jHrEZIK2zfArHZBlJndW
ZxQf3Y8EOjwRYEMaPxGrjkVKrgcqIhrIIT1UM6jD8+B5XHGm5+OAy/3OSkh6D4bWPjpGWzwOzehc
fLd2Tw4tg7XHXK1BkJHVhA8zC1l1TmLtG0JfGRcl0nswax18UX07PTiD4EmdUGBxFuoN6x4umgcu
O0U+lIFJP1lO3b6bkAWhgjtiXo8uWRtWOrXNRlQ23PysRTq7KWRknwzk1LeZFN5ZZ8G4iVFvbC3S
hbkvym/vRDbRaGZ4GF29qktOmWq7L4iF52OhKWLwhRYf4I4J3usy4zVW2OtGJo+3SOzbzeyF6UOS
2vl3P9RYDNsxgo1n0wY/aXj8WOCL+VuBKSw+I8KgRCBRSLhb3LDRRs0RDufENV7iMhNfE2mx27Rm
WL630Lm2aLKtrYrq8thW2royzjFOHTrUe3RvxGXlUKiPiBiaG+lG/iEpDMbWNL/wINaBb54tLcNj
QfW242VsbpFZg6dmYLvtcyc4Gq2dfFHNhObNMrEhB+R1nhvA258T9rd45Zel85IkKt5nRcFoH0Hm
pShEdBDIDDcwe5zLaIXq2CVktCyRP9k6dMlLRv9e1HIV+Q3vr0fXw1b1ohpHFPykIT6fJpAfN05r
jQ9NQaXRsBkTR0PTjaxq+4qEYrxna6tIFnfkfeIGrK0ReuBpk5QoFbMcvpjy5nzac7od9gyexKPl
DdlLGRY5qT41D/XQGOo02AF5ymOB3nVVeVkBKMjtJGgCjtAoPJE85eotKSLmI3Men0ZNvbayq55t
RNXB0UWk+zThTnhLAB4/MUXoHpV0ioNDmvtXd0wpE91iPJJ0bvCKF8777EmAIJ4YyOobtnPDoC6n
rbExpIOsKBvb8tFF9H0wAWOfEhEvGiHhjLsuNIa1qE37OKqcoVQweXJtz05/oN2nUEKM+ZYsy85b
j4DXv8Ex6u9zI4o+TyVQgZo23MVUpXSJoM6jm5rd8MoozNq4eeTeER+yjHqzFGRAgvoGB5AdRI+5
nSxakQpDDCWis49JNC9JSBDIIoihphlpSy32Lpj1hqSCNt0BDDa3RERRWndSR0fMzMNt0uv6run7
YDlWmJvRl9YlRP+esQ1x4uff0cT5wbdve4aTO2lSjjFpcRxyOJdQ8nrQPDY0lw5xBQgflmpEriok
CeKS8nirJkT6EA6SnaMn/y6ypmgz2pjASYRAQemPdb4F/IOgpnSc6QXDjDgbIUsEsspiOFWa6B8/
K9BotVl9dmCWbVv8K8/8COIjGgZLL3Njc6LPPZIk/I79pKNGJYgitywQYYN3DTSijaou7QNZ3+Le
bDG0rZu0MR4sePqnyOkTuouB99aNJqEfc4o/B/rrpeC72SkG5EfGZ9kui4L6mvKIHuvK5Cekc1of
euHxpiMR2g5pDUqus4zxm4cMcMtTjh9F9HO2xc8U4i9X5j4wuvjkt3OIvsf1L2WyGFlmb/zitU20
5yDTPTWReaiTob/rO0/cGrNVof8k/nUb556/azXyPubWZASYg/K/OIyjNM9DbRw8Xq6nrsuGb2OQ
AkSLPHFPdl2xhiAbfgidqn2ntf8y1g4VMOqqTRe01dfAHPMHiNUkN+mY79t0YXO1IakZ3oxRRbDl
k/Rixc/MX5nkYtK7Zx8I984wqwuTMvXF9Qz3xFvhfS9GO+cYLeZ7aQWSjF1TvAwe7PcNDSjoBL7p
CoaTROis44FgNELHZ0azBV5BJ+MWI92ubnuEuqDOjNk9G0pV1yDvOd0MBu+fUWNaY9If7zTVGd31
AUWnnbb+V3zG1WfPidstN9/b9sr28U8HBuEWXX8L8TV9EQr5K8HEaC4sF4AgAimm1qbmBUQ05K17
cykVOKveyYAIpxWzVvsMJxobAzkNe9kssP0mq+dngw00J+QwHw5ujcIh8HjAyWTAduNUWfgqeCKZ
Rxh1tyvqrnw2IvR0OozC56i2xUZZ2RJZVGe4FRoCvtZoLROOfZ2nv3NsHbuVLBx9XXQb3/i9i/yg
QfFjChWdI2GhXLVifBk2cF5OjN5dNqFGMgILXS8TWirAYCy7F6fkbEVzNGvPjK4J/fWm8ZzUMzp8
TBU4c5C6EVtLZPtDQX8UEycUtW1YCVoLSGfTDYJA+5bpnHUhOA7WmGmI7ygM/UuM6OEkRBicO2nk
kB/Is+U0NNwRtCreZYy004EdEzdBeyZUzd2acpKsmySoiZFVduPNqj7Vjdtfu5QsMm378t32tNjR
ttNEFoSs9jnWhhm94xufTToPMwb8RakdPTNvlRd/dsWFqAPquNEEYkY/44o0E9JG3obudXKIx5gI
T9ogULCeZ5xU+7HMULoFWj36mWHegBIdXzsI4HJtpGN4Gey2OtmiPHBZOA4o/UkYKXY1T0uRHT0O
tisPO82HgBX3BhsdPcms5njX2r3zFIVKHc24zB+DoaRV74UGtkar3wFqzl8co5m/o7nh/YtFcgtx
vFn7QvKKBl75NrheAsbCY/EwVFOefUjomyCinCpRz94g986u5bA8W+EcemezL2fcHqF4H80ZBQmM
P2ZBjLnys82l7N0RlF+Yhs4LR38cBWlsHEZzfBrw0T6SP+seok6rXdVX8lIBb1353qB3uCVQBy6n
pWMfLgk+cTRvKUN6AHR2equxZyBEbqf4S5C1n0G4ef7WbW39OTGtGTeJYX6yC/QaRtV53YqAW43S
Q1SftIoea9yBWyFxUZVpjZgsVTa791zV4EGMwVgblVCguLqJ1GyyK+cvQuTPyszrreGMVrLrfG3c
48UxLnWtmtfesYhtNCr3W5IvF03Kc7u2axN/XDVAzSBAeG2aATHJDc479KvzqqzC02ipZL+IDCFB
/vh7LwyXc+lP1WFkTT9Mk29cPFENKKBoBrERk8yNq8x/a2cruuJdI9IzwTtd9m25rw3OBPFIeFIn
/WKfZVpfFO2x2z6U0HCcwUQgBaR2pjEhXUVLaXDsdWDK5k4xm5bL2qRYsX3r1HsOgEtcyuVj5+Tx
Z9TB3QnjSr/hjageil6E3wQTEbiPSZPc+ET0on7CrvBFpLkDL68vAv68tCkLol5c0eLb+7zkgMlW
KrdmY73GJgTCyK2KL4E9HGzDirgJtRrj3TihD8GuaDo3zcR6cEDFaB+zPJ6H9bgsczsq1ODYaYFF
wB4d+U0nZQfbJx4GAmfcQbOLDAJN9UjGsGFZcbqrBRLyFafJ8FByIPyUmcb4kEo103VLHb7qiGxq
eJhLhB4GZ7yqdUBgQ0btuMWzgoiQDgk7LQrpT4L7YtHO0gUSESa6dABRya+wgmmaSShWy9M8ltZ3
5ObF62BGAmSKaxFAi+i+g0kWqQ9fjHFASFMjL8iXgzvEzam1yY1Un8Mmd+xPtAanu8QPol07ZfbA
3yL3GbzQvuUCUXHfZpZU/SaVqXlGoyiOU9qmuK5ZX6lfZNTfTVi8bru2t54cDrQ7RhX+cxxl4NmF
Ic6elZenhgJyN2DU5iTGnnLbyKTah3j1UMfMqdfvSBtFVeUSivIKdtoA+xJaU7GuO/hOlUQvtbIG
J3sqSL+YNz4dt36rfVXtOXjaN3a8KOPTII62OAqG+7zHRqr9QX2rSg5QU4ZAdEVclPU9CFgFkS/7
TwMjyLVsE33tvcWR2kcJ+kwgapA5LZQ2U9frp8FR/t7u2+SWPJjivQ/9lFuTh8k6xDp031hufz8m
suebrmVFTJmudsxbUrLaUcLed/GMoMea03kDewU7UZi2454EeHNTG1rNCz4IR2xH71IZHg8E8TsY
S72AHZj0sDreORHPRmyJ+RHfCk7dMU0SELSG8V21dXg1O21+R8Ye7wrb7L6V+KwP+MSmHC00bzqX
Q2fGbILbatbOcUi6eqexNhTkFHvzWzAmzV0JhJPQdG18Axrbb5WpcaF0TjOy6A/FA9AQ/zMuOPmR
11HyGUxtgo8jT7/hAoouyKWKz5LW5bRigV+y66IuXGPsD85x09A9lIV1p/H6WTzapXOamSS/ZKLD
oF5ZPQqGsgFhPKLODRcce0YXmzq8Q5a6wru+bIWNd3CSVtP0baYvHPpoxyRNUd5Fvp1/LfB8sxj4
0/yGs4rDLdBe9M196u5c3aMNHPLx2XdpoMSpNVxj7CPbGOvLKXfS781Y7nDFPumbwACXQo7r5O+d
3jrFBgecMnsDRpJ+C3FEHzVMnksGlYG+gMlZJEde66ywybcoQiacuIXIXhUsAlKaOHTNJN6SL8yD
knsvsvWJayOmrHpWdj+eQiS+w2Y0ZLkvnXLJWRRKHqdYciusdvQ/tz33mJK3MK9slRliR1RCN5Rp
ydcA0C2i3UA5G4zpw3EM2/ZGW0Fy5ARn53s6mHriu5UVWX78hLXr62jtiYUGZphwsnAwjUWzLSew
Ebg0qPIiM+52DcGwn7LES99aEc+PIq7iR43UdoX6zbqZpG8c7a5udpM2nRM5q6TYm+HYUegTiEZ1
44egKdDn0kEUxAtnrljEv+WZ3AYaRLq1ipXI5+mESat7aecAH53XdVsSkOlBEciz9RvkBnnUGHfS
i6tDmOY4cayiuWUmO28p5+ojNFRnV7aWs8V0oU80Durbui/8FyvIQ2udoUg+ePhvoeb0xUuT2tUz
YmvzOi7UB3q/TbjzdT3SadeG9R4IpkKuE0a7HszDJ3Dd2bazM7VlrgMaBMgzRDsr8e1r0mePPrsC
3iNXPZZNpklzjYbNsKQad0gBbjG3eByEspzwP3u6VJxO3gvSK7d6pp21slusrwx0QOT7gPOoiM3D
kOTxjR9g6d8o9NtEqcn5oTFjJIOJXdflQTYueCviRHmKkBrcxo43JJvZMPsBsbGq3qkXcGkS+MPC
ByU9eCLkd4bK5Df0T1sDXgepbtYBJwMgoQB7IuGMXaheJiGGG+aLDCsM5ZJR63rke35S1TCkG6hL
dbHPOYRn+8RiwT02rK9Ueo2DprwcTTZxP1L9rrPQd63azLHecYrol5HWwMYZhXMG8Fx/BWOhd3YB
omnVwTOgOk8Xu4zn9pQXwgkUPdUkE8GuCxaaGh2vRcmoygHduUcZlESxoTfQFfLHsGvjxTXewV/E
mARcMcW7+I6G2eTWdLPJQU26Q7ghIrGlimlZewURF7c15lkmRrRCx22Vu0N37FsFFtiAoPFUu22E
X9sIw69dNCFVxQqZJ+e2V7V3yDGTwxGoWMDWbmwvUc1hTet79JfJWTQ5wWufOc28LZSsxgNz1Ghf
F3kYn6e+jbxP6PVZlJs5CB8dolWng1qaADC8jXlR3mcSfQ2n55xsMPo/bbVdaPHGtsqC8gNVBf4Y
Zh4gBNqyGL66/lh4B9+MK4ZARTZ+mGPdFhtMAarZFnk7tFQVxLgxl8UuSn/EEl9HEy/rLiFCgMYQ
QmBnLWt72OZGXRWbORnEg2FoE+w8Ve22I2xdwvUWbrVqg7i19og6yCpFHeStmzJwD9xeRpcmg7Qq
VE0MxNuIsp30tX0zyzT5OnSTIttxQIhW+cQrYiAp7zkz0UP3ASGjIOrrV7TaGf6Gsmse2qbIvs2t
rvdFRr81mCNucUyCOmJXgtlbTocrN3K64+ATcE1Pgu0sYJqHOXIaNcnrbvHJJT6lO6jAGcqNJpxg
gZrEysU4WxLBy74C48UoQyKIQzxdkNP8nia6wzGSYSY9NaVUdjM4PqrjCLPKGThK9sC5Xm4S+BHH
qs0jsSNvTsDydJ13GhUOQl9gzY7kEuI29s7CzPTr3E3ws1ufRjj+yP60iPW+Vzrj0ByP6aVrpFIr
EeB1Kenyvca0J1gR8qD4rs2y/Nwl5MIxG9b838IdnS2eRPw44FTsi1kHnJ+LOiNXHjMUYZZ5wUZJ
q8I+90PtPDAqFo/L/AuhllWtHYMgEyzU0/galKl7O+Lw4MWLq3vab3jP6sYmut3Wp7RI7IMXGA3z
N2t8nmjH3kxiak92LpjaktWI74Wux4i8ZIXYIedcE9vFNYyriTzxeclLGDtBooc34X32+5wZLrnS
zFgspvJU94iWQfhbztpFugVqJHcOKaDBF4678HZSYHNH1Mv22pBe9xz4DgAII8f7Q4/I2pH9N4AG
SBwz30k7HE65YY5srGahd0y64J/PhKfmuL6fo9kDAJibXXlbDEH0jGeIdg8XxCDBwLp6s+yiLs68
yN4gzoqOdjy4F7shsIl0UIdHImDclXSjQ4zsqL2voRmoaxkNlItWrIKTRTYiL1ipCXAvy7Fqrhqb
rre1rQojFWkJvfF/gSp7qkv++Z+L8uYrlvoWIWT3Izruv/9r/1Hfvpcf6tff9NOfUf/rxy/HH/Wi
WfnpPwAupd10rz+YQ3woXfz95//jd/6f/uL/+PjxU2ghf/zH377WumKJefiI07r6SQ6z6JX+RD2T
fvlAEf2HP/F3AY0hfnN8KIyk6LnIEgPy3v6poOE09RvJaQ66U9e2EUMvSt1/wMiC36BtI2EU6Ggs
NpTf6aDd34g9MxHcIDIE+A/O7N+R0KAM/kmNB+vMJGnaXPDersWlur+I/oKpcLW1zK+UI+qdMHyI
I3mB5mMdyZReVmebIAlt0kjEyhBwIfDv2fkdJLXGW7mJ7Pwdq1i7K/0oKneRnjEedxgR8tUwR8rc
5HOTjBvBdnFTxQlULL8W+iGxS5QQU6WSeBfqmGhTw0nbPSGbabLDgElNXxg5RW0f9C1RKXFgfGB4
EXSldVye66RlKKWLGYXNgC9u5UjRLUGyFkdXofqmxSFkLKMx23ktHFADkPMT6+A2cfbES1V++GCZ
jgG9C+Q4MNHKockOI2bliRaaG9DO4FjHwTXKHluzqZ4GcsyNFZFqw+cuL+xTnzcpLT/isYFMMip/
i1OXnpU7Eny1RzfimttoWhyFjarD75Fy+udRGJ53ruXg0g0FJLHCIpb6eC0BJNBtmmKOLaYKHgX+
NjJNqpGX3iBy/mHKTee9IjsFuKWfmSeIY/V7PnLIJGq2MG5om0AnSvzQfh0LnVb7VNFSWE8Yc0kH
FTFcAZ05/TnGHCyxvtP2gY41nHMOPpQ2VhKQYt6L5o44toU5BwxGr2e4TvusEQOAAWVt8NYMD0T3
cC6aRfdZWk4jIVkFVMYqSNFPRUEXYDrBGlitnMaz6V7E1q3ktODQuQzZ2t2paK++M6NlGTKnO6Ou
zD8Ju6Ia8IpO1JSXmfnYuSUsXtkhIGKQ1sQcwhNgAvQqGjVu+kGNV3zBUJUDdFsf/hi+VxOIn1Wc
4wXCIuMN0CsIVLgODRgSjHytehqDcP4GKGy8xw3p6n1Ze2GJZqHpmr09lPHWD2IWfXzRC48sLZyH
iHb0R6Wm+ltidEN07H3T30PnSeiU+lN2xbMU62072RAMVOaO9qHIC+cQVTi4eP4i/+LMjWaA1jDj
2+Ji9WE+D970GqY9LrEFhUOXyyorNFYxjSobkAiYqcSOnxWxDvSmwAI9ld0YwJ7xxpboiRGQizXX
UJ7MOG+MVU5gz61j1wTQIs3h+wZjU1+9MloYyhW0q62XzMHbZCqya3jOcwooz/N7Ouq9U9CLFS0p
y7lFiHgvEebQlMiLBCLEQFTxMOBQCDJ+MJ0/7KqcWRGpr5doz3yd2j0SqinDKLTCPpYWG0kSMIor
CNZPo2OW3+FG2M4OcubEEYwe9qeuQ3OzxpJOc1oqSjbqas+ugQMO4afaZrQGLLjSSFGsweI5lOqh
bifr0lah+BzZXT+uFs55sTZzprq7KGrG720skeAwREfm4NmlcaekSVBQZOGkxgsIMqmpKiYTtVFb
PgNGixQTxurGe0a8x3qJ+WZ6kCMkXwNo8C/0LFD4c6ZJdyISs7tTkOVK6vxCIDtyNS6KgUZ56/oc
JI1hrp/CCR/RdnIRupwYpmbffc6LRNsEPnQqGUHyDomSMR9CO07eg8hmCVp5s0fSShKYZPZgkBHF
qkEeph76LtfpDidjo+/o27u3cmKxvg/8PG3R609EJAsWFxh5rop2HTnxnOKxOps4fcGSrSUzs0/I
j9oTNKuJF4iB73XS0rxFWNKSbGMkjBXnMEi/RLrpPvdjqHhpNc8AX109AHYYPd44fzC/Bv208CHH
KZRgXSmEN1lizi8FlrhPZVawwhJqFdaPjMolgyrasU12HYbOma4laI+JMZCEXwhMDL9tlwlr3gHE
LwOwRwXa8shgbLR26rhRW0LPqvSeSUuMXmJSKUdEJUAMFKrPppvZi+hCjKptLo2qfFABvGlvquZe
bYyOSJOTMMzmpZkSaOux9Jp+BxRLcWdqGegEACV9dYDsLYospgulscG3hkfaUqMwjyIetLvjMKI4
w1JEHpsQUXcbJuZ9VEw0C6t0rKxNgjKfNzYK7Kcp6/3ykLF4XaaJ/J47mn5Duw/rPoeOFleIMpqK
jc8swUPs2jofH/yRkCEY8jT0ljV9iIKzxSx2vArch+YR/VIaMgRQVGbePLfDLimQOWw0JKk7gy+y
WENQrtZTk5EmQOtd671h1f3hR8Xy/6XPf1tI///72g2YQ139XLstf+DvpZsd/IZ42URcT+4h883F
5vR37bNt/YZlCB0ivxx6aJCpqf5JkQ1/W4DbcNYFPi/+DLUjE9wu+Y+/eQJZNIj7MMANs0RQiH+n
cFuKw9+5KCgMxVI68vkeYcIYAX5x+Mw20tY2zaxNpU37LGb1CTK/4umYvZtunsJTyvZyDp0w3LNL
o/BtmbWvhCiQ/yQzzE20NvpUgcp7/t0t/BfWhJ/V/j8uDMOLzYURf4ft55cLE1FmQHnkIZZjI88V
DZR4ZauBC82JQfUMLMh//oF/vBNLcAgadIGvji6Wx536nZ/ENYc2VSOsHgEzZ222AUd4ByPyn3/K
z3UyoYzmkhthLjkiwsY3xhf7+0+ZpRpJs2qDzRwQeTdGswOxgZlCSuq6/Zw5tnyNCrdao1HWf+Xm
cn75rjHL2JgeSeOx3eVv+svfMAqQ49XMQbbO7OdvMUrcEwFzBFAQwkcbizbynjb4sKM8BIKvgqpb
zYkmOo+A79tCKP8Ksjb4/Oc3xFo+9b99PMsd8fmW8XSQWmT5hEn8fEcELb7QiWLgwyjhdhxWxAHt
t+pWiEmWfvqcPGTjcE2lVudmovJPJis5+H5vvuZVzgNohfeGJsJv09L8/qvQ0l+w8P+4PJ9YGRqw
jgUJ+ufLC2YsRsRgIVeJQzp1eYjPM3Pbd8zQ40FMufXqlgYNLZ/4qr3FTJ991iPXfvTrc6NQHP75
7frj80PIRsCawbtKBs6P8IDfPaWpmqK8H2UCyyYLKSDs+bWNJ/JA+g65b561t2m52A6Csdj9+Sf/
ElP8407gxWQ1QkBuk4Hzy+Njw/rJ0kQCIgxsVBhFTy9oAgWE/A6WWdtOeAnABlDkzZRcXjDskRVE
xMTU9KXtUO2nxsu3jNKbk0Hg4rM5jPNfvMM/25l+XCKPOFxW22PFcOxfLnFUypM22K1tJCh72i4a
t61p9xtibcdDlWIBEm0Z/sVX8uvC4YDy5mXm5GvzXrGQ/vyE2LpxUHUgF6phNYHPgIlMKVj/BSn+
X3wKBGZKYw/PfCgWt/PvF47KN1rmAdEi6Ffo0fwuI+1NO+XDn3/Lf7iDgMTRjQn4jSHyph8BAL97
vqqU5SPPcJvkULsutY1npUKzoxn2dNF+1qm/z4zSv/vzT/X/8FjzsT883ibtA3qJv/ztOhf0CnW3
u+HYaEQHykzju2uNSQWQBgtjOVgA3yZwUuZmMNqp3UYoudS6nQd7QIZmAC4y2DMXHW7bPeaGTJJ9
jfJ0HQAaggTm2QD1Wnei7SoqgeTInceHjFzeGx4l55oNmXUvPec/2TuT5biRNOu+ym+9RxlGB7AN
ICYGGUFSnKQNTCQlzKPDMT1ab/vF/oPMtDYlUyVZ7XtTZVWZZDAiAIf7/e49Vzrbpnd1b9POkbyO
F4vAa6aoVCQ0pkc3CXy0aa9YJvaSs0l95mPEyjoMCTcgiJAd5y/OGDiG2FfHvkTQhfXVP1F+Ks66
RnXrbmCwccV1ksWbyfXHNZOWWC0s67weGVS6xScOwshsntHGJmqyaoZjYRJEpfanig+NqAtvz7wR
dFG+DMWX3oEJvPWtuXiafDONgIdq2hAuPQ+QwMlTXHiGLUW771ob0YQOSNn40Sfgle1TYWcw2suu
kuGvv86fXUSsUJbBuunS0bR+2z9cRIXMFpPJpBMSKtBIohbR3tE9wYhClSHq83BOwNttf/2i/3iO
rJcQgyaT5gxP4Dz8+4tS+RArK26cELFDbBdIT9uW4UVoapX4T5cZVkH0Ll5pjaabH+t5pYxzdlM+
L8UNcTJAJu2iBOxmgyh/xZZt3gmhFcGv399PPlSOcjTEmyz/xMw/fqhxPETTkosQdzrY83m6RIlb
hBA7Onx1bFlE3+n/+WdK+Jlwu1gD2L71YT2lx4Ni3JnmqhLG0Q5KgAjwbVc7ypXcw6/f3nqH/20b
gBRBht7glXhF9kZ///rY0KlhGmquGdAkIY027QGHlNjq2eicof/J37zeuu/++IJMMjxCpQa9hLbz
4XrhPN7WKk/cEGTcuMOcN78rGISvKR72B5WX5ovtVWrc63VnLCG5vuUeZ8nU7PWcfCq0Hq/ei5HG
qdDMOv22jaEchTZqz1FSctz/5pb6ydXtsSxSvMQggKfw+nj44ZaK0O1AItVuWLUVY3BFBW6LRzQQ
q57162/iZy/FFpW2FgLWPEU/rMUk2WC7VLEbGgkZwhHv9RGqmxcULMi/+RJ+9h1QpMYd67oERO0P
m/w5MaWXDYyJJIf0a4XSu1nYMHJQBvy+GfsCeq+Nffo/foNo1bT8+DrxZv7j759l7fspwzukE+VC
dc0TOw06k65ijK/m/tcv9c+rmkMFaWUqs+gMh9Hw95dKpsUtZjgCYQXDJMzsqN+2i+r2dlbooZH3
xX/U/84GyLCYA7g2zAJE/T8bQ368TKBdlD48nrAWrbOTGhRDeKzVb66Qn70ra60nt9fVncLNv78r
5Bqt8W3phKmYUQVp2dojtDKTFH4diBwV8NefIr+S3/j31YG1BdYL01YfwL334ZpkrIwGZlY6uine
rzBDU+mDCt+RT84f8CAIN4w49GUnzRWMT0qS1QjudxMB8Bs2QK0zsp+e322lJ/QCe7tg9kSOswpn
DXc0uGic+njh2EEMqMYHf+mXBzby0OgjkrNvaVTP+yS1xu8S++IlVuATdq2reGgXVoJ1sgZH0SJi
O3G8hQGTnqel7L5MGU0foUZT3C2OfT/G8CFxCmUTUVIbSRORWe/Ut6SuIRfCJynSDQ7B8TWq2XkF
flS7PafsrD1xbtPfaJycJlgXRvmIgtM+5nzb32l6js6ROfnEivFMgy3rep2oVKtVZZC37mqikVQz
bhxG5q9AivvoyocivX6I0XzraKlbBQw6mXTKPEUom8ukO9taN5HR09SqseaYWMjdpe7JUnBmN/4U
T9/MvnWRAGJRfhVN35bbSTXmA8eG4bnI5zlm+jMa8bUqLCQrzdCSr2WdMxeQDSUmuDlWB/IA0uM5
GdyqQYuECY3wX1PWxvYo6bf0CC/5Pp0IMuBOschm8UetoWYamt+WWWr3DJmzLKzJGALSZa/DKIde
FyJRRcz/w27QeSspdfguzGHkfeVpjMU1HeP7go5s+Pft2Fw64HZP7NqImWlR6uBiHRYUOFIYJpmv
UpPMpXMgyBsGLEjXsW0MfC6LZMY89ADzNsIC9nNdwFFTR0UZ9mNRl4JDkBIVke52rq560oGIiRgh
7n2rav09UNDxpBsFtNTSsAnzNfD5+VhTKQkAZlV04hvE4cXGcyQ5BeUKpGQM5mz9bvkX3cZIQWOB
6D8r2Dgq8LXOfcj0ill2WuceRRdeWR81p4JdWJt+vqcIOsIaATpmm9OwcEwtNO1gsPT4bhCL+cAL
4YZDIq2fxqla7rmuqXqIkmb41tadr/Z5vbJdzZKHHL68qL0IqJjFb3Yb62L4j5scZJjnISgABfiw
WKaTYxQG9KawTXRn31aiDnkEmzcKg/CWbUe5sfRx5PLA7dEV9vE3i8z6wP/48r5LNRNiHRMI9wPw
pTKNtjWxzYZNpa22p3JpQ0ImVAHOMMHK3mlIVzdxiF+5ChvZ+Rffrt2LyRceeo4arxmo/9Uc/G8x
TP98FnM7C0607FLYiX2EnPTE8mHEM3hoPQ4WzF7zW43S+w01iMXdb97/+tj78P7Zdq1v3jeo/Pu4
xUC2tpSNKRHItlWdFAQE/GIt86Shm/A3TPJrgjM6HLKBOksIeFvOHswHPZggrYiSwFUzC5VnV7tf
/2H/vCwocKJUjpOvzhbI/HC+TgscrEZWkR7p6v5aVyPVg5ZotB1jDpbH1W44pPiYMFcZQMEJfv76
9f8pARmQbCxentUL/tDHx92SNXqKH0uEZTTE5yZl6UcjbI6V6tF9KNnZYcUYNkLL3Vt4zO6xWJQs
8RSm8gum//Ll138P0tjHb2pFtXgIletYH3LLh70y/shJs6ApspfAA2gnxeLscsHZENhMBHZYn+bU
3HeuwqMTZxxMiM2WK74X32LM1fw+gN1k2Vgq9zjlBifFskioDrMWh4lz27HTDCIn75oj52ZWPZzw
0xVBDtDjHT14DZkuy3nKla4fgKqOJk/ilgq+Uhod7OUkhq8a1UXNvNjggRqZLJfBODviOcHWKAJ9
hhAa4pq0Im4rlZ4LuuiZH5pGTR2Zl+syQFMTbzWGKh4xhuynY5kUtEi4Tjc+1pQIMW/SGo38lj3G
R4Pv4cVqrKIPrDGuZdi1tKPwL6eyfGvj2i6weirduyqQq3jCpWtKBpLVZBS1jWnHNS+O1chHsYxk
BYyFfLxiBbaoBhBGvLOzGRZkOonuQbroCVtlYjY/jB6j85Bz9k1Zd6K6JZHgE3rA/WfQt6AXT62K
rSCZKMXa94yAmiu8y7IKWw17x6ZO+zYOpnkuGWKptr+d6t55z4CYQlP3ABt8K4dZ7x/ShU3f4wK6
wTzQVUK0L8YaRvta1bjqike4PC5jBGdcNmK4BnVOpiy3ogUuYTHV9hFcadvt56TPGUg6Q2dgSfPU
Tktsi16QztMB+qBHpwGAj7YJiBUnF5xJvqAtIBsf9HiCMikSphF8mxAjQujSeOrrtDFacv+Rbu46
S5dvSRSNdzyy4zcAYSBOFuoDXtn+MrH24UKvVSda8wLLhUdmlejyMydLhYJFMRg4DGBV0dGb6fPa
MHgcEOzKHM3A76lgS3Op2duxTfoHKQFybaxpLqBy11BPQay5D3ghiPfT3zHtGnAqWVC7lgIBLaM8
32KAUvqO6iiiWSlNsdYmsYlHZHPqmQGYqHKmtq7HbAmCTT6xf5CQrDOfrEDdpRQOLNx9xq5uqLlu
8xUnBFKlv+qQnPCgjaPDnk8bmm/U2tSg3e1GjUFZGSalHlS4FptCdUW3b4vEucbkRyUWJHnPvPYJ
J5MKnDV5qOg7AN1g2QM+rBm2QgOvk6qnZRwoo1wog7ueZKQ/Jnit4h1KuvYqxsx1mWQzhgy7BRDe
obbz5CWm/umA28+L8Qb7kx66RmG9LBXOddWrWWNYjoc6MHOGDuHMkDnH75mm+nqU1ciizBALuLqq
6QuwGwuhhsTty6ItMEPh0WNiJbcHnL+b1u1O7L1oxF8wcsrcr0LoPS3vopH6o5I9cLiU6+tqWuCx
Oq7U7mLCbYj5RTq8GgIedTC6hf6ZTh7tYZhSF1uoRryn7K3R2qRoN596Rt89HTRD8TnPPPEymL56
cIws/z4OuA+6uMESTlKKGFxpy+XR9KH74f+g/0HpSlEmSmAXQE+HGWLDLadKUMNjXWwLMok8NZqp
ZbDugdyn1xcAecCgnQn96E6FTzGib25NO87z0IwoLOAOLYwLWGisA/TI1OW+4izwZSiT3A2KHFK4
N4xkjpWDUf2oae1QbRW9cEysvNR7k5MTkwzN+3w6uYVrEwjjuHkbTe34MpWVoBJHVN5jrmLnSraY
YkJirVPGQx54hTFExPSMnMRf0GLvK8IGf7sdECdx2yuJbcU58IzBQTLWo1kdY+KW6bFRbqtt86FM
z2XVwZjBWox31/IKD3ytiLEgkP6I7pqmrp8IJ+t04PmQ2rekx+S7pWksbV6caRfYccR30QPUEPR8
sEQ6SJ0wrZpy/YlqQRACpK81xtcLgiemDjt50iMTa4i/YLsI6qmh2DDV6zYcsUlQveLVeX5x7b4S
oecTb9gvvh9/x+ORi8NYK3pgABq1zAksCk7aZGTv7cS4GeGPGynwYs/wXxQHBxI0MWbzzMvQCwpi
fVQ35Eo8DhE9DkGs6uKdDIK+OkLd/LnX4/au1Rk8hIaqqmsgwQt2mGixHQr/7CnC7EHxSDi1TmGH
S7l0QKOpBXiNhQmbyWQz/QLOe3ntsP0Oh6SueKD2A3COkC9TXU92i83McR20277WZpeCkyEc3Q6K
9uppIhpQK+Ol7PqmOySVJeJQN8shCrMohUKAfz1CES4ZJvwpG/7fUP6/Vtrqvx/KB/hCu//57795
MNef+HMqb4h/ccxg78QUbZWeBFuoP6fyHm5KD0zZqiOjtDKN+N+pPP2tOroyEEq2XzY7UX7dX1N5
419i9WUCZzV8W2fc/x9hZT/s+pFtTKYOyHyIHchTf4xMf1Bx6lwawE8g6+uKsspILqfWGodtplFd
/MNncvvn7v5HwucHJeevV1pVHM9jh/3Rttkb8Mixm4VF5SE4AO5g8gtFPt+Vrv4qkGLy30jnqzT0
wyHjjxek21oIF+eBwyiFf/7DW6MWZExsPwuRy9N9108AwDMWge9AwuBrYJIhHj6wiNAf52tPv36z
P/tYMWH4mC58hkzu+s9/eO1oNNI6EWlIGRoakGzsbt7b7C55fNV5/Lt56c9eDTGJC4iZNkPoD8cW
OtX6Cnp02NBhZD5rEfGwMB5XMP1Iqebwmwnazz5XxFreGlo9u/T1yPDDe0sNcrNsucPOzcq9bS5a
COTghepYhxIBF7QTYe/b3OQ/fv2ZflBw1+/T5stkKog6J1zrg4I7CAeaHDG9gZ0ypVgtM6degO22
3iIsUQFx4/g3V9DPXhG7sWliNmYw8Y9xK7kvvBllGBP0xb/Zo6v6pRhOTmMmn6C2LyGuVPUbXZVL
9OOFayNPsz01EVhd7x+jZQZ9tT3l5m7oNQLzM2UpgNhtk2I4xUryProm88Fai/wD7manRZZMxDGJ
lP6gTXpMOQD5NgA4jpjvZ81E/a0Mz/qGZXp4dLCC6QxWumFZCxJ0GqgqVV9b65wpyHlcvY6dS7jM
hxByq/mC8ORkSlRAu8iteuNVkKk2kiBvvSUz6QAynIgAs1Ov5os9ZsM9gcd+gguTVXeKK4JSw65w
om1BOPFKw/tphXlWkADWsdkiaNrkCWiDkTiHQZkpAgopOM1gwJZRn7w4zZdsN3U0Q+5MJAAemm7p
5+T/6pk8KlN+W1QUZpbU1tM6TGIjUxW5E3cYy/e+6KaXDNCo2Kc8ze/pWJPibsAEvhttWDEhXLLc
DvFImkHBpKMNaQgdkm1MgR2lVk3mjnRK+ANQOKus2g0b1zzbaYW7fGF2hPkAziMFYWPWWJ/rQWb1
Lom0go4zbHRfYrFWomK9hBrNjsZ4HBuwzcDMpGDiOxlGvvOrxbW2JBQdrmYygWdwCWy2CunZR52Y
5LdEDv287T0/e7dqgw1zGzHtZLNoiCvhZEN0yGp7sJ9ASVb0jxAeqY4leSF6AWiimD9ndYpZYpwH
x3jxLRja6Ku1dMszRmdGEBy9DU6Y2SSr5Ancaa2zhzSdCPtJ38TNHVqgrp3mljKNCY1RZiUZ9cHO
W+Aq8eju6EhJkvNQm1rUEMNXbT6eq6m320uO3bZjr1zb2S7pSyoSipQ6NgAUqJGsg/i/fFj2vQcO
yknT5KrUR2rpkgS67UaC6azLTerQamhvWj0r42uDzlntJSn5PKqNPmkAyDZJKQhhrYKZM38247SY
rz0MwsX12FqUpPbZMLTvLae9kZZTdpBwtTrBLqriC+J7ORt2lMZvOkgH45PtTZG182BZ2JwcWs11
QocGlvFl0cnjYwwClx2aTmdHn7nBwOGgR5ikBd2+I57PqOy7AlrXbqC95H4wG8vI/eh72Ov1nspI
8Ifj8MAemuYHPbaIG0FgpPwqF/b8kgz++DBPk5MFwBgioD7NAk4vZWv5ieLO8YVylPZeEc8irbrI
hPC8z+EHREce3RRuJz7TLRjR62Y4eUDwAd/6rGWEdIEM2Ge9kQr2XD0lFBiSUuw3Je2FyTWFQus8
IZuNTyABlsfSKuY3zZiMrz6m6s+oteMbUSBIfy1/U7+tM724jTlNv3bS89/zOWq+jmbkDIFedKrf
kYwibVEQYdU3VSm0O9EmEdKD61hvMWkTc2NGlf2pUknTbihk4/MsKaN4SA3YELjSFmSWSOb5d8tM
nIb5n0f3JO2RcUDZVI1IM+hz+aVNLWe2Atehfq46DnaVfTbUuPAbcT++W63UyViObn8lKWGmYiyx
c4YDsNE/L35bJ0HLEBbtyIEMGizTasQF+Tozzea/NolMoiokNlE+4S9O5WYk4t6GQ2sSlkoqjk00
1ZD522g26hYeOk7PG8/kYB/4pUnl1xxZ9dXIeXttHzfSB/bxNH5FiJsq6HDRvzQeAtjGh+IkQkzF
ERd767v3YNknGne9Fnd6a9vlF6zE0icXa6QlihC+/Y2gSKbfOtZCLw5g4rI+ReDHyhtiAhE1M1qi
ok1nxPNNJAFMAJd043uqVXNIFLytI9nbBq3FE/CWy45e84zwlWlHGxlT6H7bdIo2N8tQTXc1lRC9
VxCTO17ZNMCLvTRHX+wm7jbQSwOW402nmTSLmFimb6w+p1OtkxXgCVEZHOXzrLKGT6LU1vxqtjAY
SzseSJtylFYc2hlBElJoZCy3aeLY/XYsNA8HnqThJ/7mAzX0H+PGjeNrhHEvOtjM4rqdvbZ7n/qs
WCjBa6BOvhs2xLfrrvXmcuOmnk0PaEt9eEiwbGxv86Zv7BNrrptyI9YNBS6x8svDlFOcTbF02VEq
TBYfWOjsqKh7p5xbr06z3ZSk1dpiWV4kuTPOV3EUo7eyKUn7+zyLlHkBwBTLbQH8L3vtppLC0ahL
KbHGUzi71y0oKQUnesS38Erl1mBsWQlw3HP0g09+HMbBqkOi8kQ9GgrJP9U4661Dw9oHZ3UwH2Ow
Sd/hbiT35IPTU+8yRuJAp2nvElviwfBKkEmzQc3qPpsS2w0I0XPrmbC0kHyqgnYfU/BSO7ITlBkh
0XSnGuyLviFnwVfrNhqPWcotVzoMw78ulJl03vqUnwkw3rlcIaY2kG7qk7M2d6vAIio0d23s0Bfm
ivA07tX2dURKs7ZrepJxWWzE5QGIWG/vmOpET6KYo4EkAzF+tYPEO71YwiKbZaBcw9RS6CKSzsHi
CMevkZeZTMQVG4C0YQgqInB7IuvUta8ozbsZMwCPn6wpgdAZT9TeeA1Gya0EqCmDCvHKJPue0V80
OulYfxqYx3tHuiN8N4zBoJETzQ2XLDhqSHlTV4Z0NooYZPkM8GMRLyzfKqeftFZA7ZqV/jBOvvse
I4a/tEvvf3V6oZ3jEVFsm6DSnkEgUE+KhjAfyJw3NW3wViW2RHxqa9cTTUCaFRPRiYUi+C6sIi1N
g5pH04I+0COr5rrhNCS7FvL79GZF42Yp5vVjpXZvCHBQmVkQ10P8xXbc+YYqV0K0w8D+hwK/RPti
NsK8oZqSkicYtDaZ+DqvyTBFYnmnp0Ze13lSmjfoKCm8PztxtZ1wYEgHWhl73TOKW6/tqH22xCvY
OL/au9ocFQfqTgUVhIp6XQjIsmUV9fIpv5o0j6WTLUYbwTwjRbDT+rU3lcLK1jm13En1AzMLT11T
oAjYDLoEC81GY26vk0VQ8DYygE05A82YOwPFgoMR8TzqckO6Pe0XGhFgEJdTn/mBlduyYG/gViiu
1GuCMKGR+AqHqgsA10+aV8IZgJli15zZk/rzzQJItdt2EQ8j9jolzR3AMOYkLPuchThDdTSoIFYW
TbhNHynxTtm00dI9SiLdDHDVxdF30DBDtzfFxE2pp0maPZc+tVy0cPPxeW9+Cg9uW3CJPeFirF81
n46IIDYJn9Ox69ZrCbKpfwWiNy9XlQSgQv4kMb8PU5Ge+9GYPhNbL+8JgfnWeJ/S7oyRhwZIP5Cg
C2jtGvv1do3tE1mz0d1THBidLdoiPg/4ob92tqmrjRWr+YtJqpDNVqJbLx4jvIGstdO+jF0yr3kR
/uhNbDfpLRnK+r3Benkn5h4wVpWV+VcfmwDuWMNgW6KmWcuv2SBMl4QI/rxhLY61DQiNOA/zZuo/
S1AFrLXG0M5blgZajIaurgiG+K1NVWotza9g65bnAoNsFSBCpe8e4Ht7a5BT4tvUnfHG7nw00nZp
5V0iO/et0K3sE+qt5oAkYIvKc6rBENEX0XKblhXCYCQ7Hd5qjTSQ+vHY04pqaK9EgcQx6nQJsHPU
xUoUcHU8mnNefFVS+bf2SFjGDqxyHlptz9M9OYL98WQIMNAiZ9bToAyYqisfF+os2q3PHtLdQs6A
tGDJnmweO9LkacFZQXU12Ufah2P57PKweo6SwTrlqfC1rcF6fk31oPGZaY+/ZrCN/JqVOH6KGAvw
2Xcjf5Zv2pS+GdZQ1+iI0fJqMeuBc2Y0+hc12QPINiP1TqmWwjagBoyBfWTW1bEg1ZlxHCvB7w0U
nrGtgI5H14aazZNTVk6yazqDzCgQRQton09rGtFvpzplTH7cME8qjsOdhgsi8JO6czAKmhnAswSu
NUYgdUZEBvigLLP3SeCVFHuz0+0f+lFxNPDZZJ91IDvVzqgFJ7uKIdc1/ueq5lbPpvlPo83/iYX/
5SDP/Hux8P5b8z///Uqf+tf/F5Dm7uqv3zv+R/W3PPb6K/7K9Lj/QvRwcCgYPrFs12KU/qd6SL0U
rijcXqbHxBhjOD/zV6aHnPYqDK6ZDxYkG/3rf9VD818mYR7iPA5WS1Qc7E1/BN0Jov+l4ZFh/7ee
AVP/w+v6g8pm8gdYJvsfbG7okrREIWb8oAZxLuRc063do4T5Vj6KIy3tAHxHbjVN2Ae7078IaeFl
pD3gi72QgGzBTFwY8dbPhjtMl3XAwkNRc6tdHBn+ExWhrxZeEPz8zSBDupnFHo+9wUx8TKsg7XTn
m2tl85WzuhX++I0Twe9QU8XrnJvQu9ZE6qZzvfo5mco+Pc6UcRx11UxPsdP017iv83t77JxrYcxs
U7264acJAaEqddmlbhZAB0kyP034BQMOKO82OZBug7U7OUoncw8NB8mbUYAHSw1+lqButSXsWd0U
GJwZ3fQXCnDyS+qo9yzr3bNblGxpCgvSWcMk2yrkexlH2nNalf0FYKPLuuzWzwwQ3fM6uN6rRBuO
5Zy6Z9U38juLxetQrssaP6mN/EY9t5wHTY3vbRfNJ7blBWc6/uRx5MWZ2TvfW+xWhzTN3YO3ZK+Q
Y40QwSG/0EzJOOKPt5FUrmDryef0x1/JVDS/6Gbrnslnv48pP5UvMowbi5ZFqWRYT444VDhawljr
ne92ptfPvrI7ysfMsb8oo9QPDm3TFwfY4dE0iNFTyCpDjFXf+VYB2hkdb0LXqLTm7GMY+4IWvUdL
52POykTfcUAfdzwg3TPSj3voTf7eOeqirWrn/AJGumK6yxV3XoBRXcAtioPjNvpJKfB9wSyK3Nl0
SaEfaOgGQoPZAnNN646hxVr4Xip+58jI2toIR8scMBV8ee1Mo3BXu/l+/XCzxKNQcIK3D/skohnb
LV7bquAVrfGdqlXOv5qJn8upj+vHWlm9e/App7mAiyR03pavC2phMGChIt0Vi++eN3ffHQCwR6vm
CynmxD1kFoMvWtnPtpNDgtc6+wvmKT5FbzjnvTPe0m81BoNE8eNfZcil3xpFVA/oYrV5dL0UdKMi
svqpa3t3C1PXvcD7yU8we9I94te6R1aG98QRsgtznpwXpyeJ26Ct8NDX9W2Me5LNgzXWO8MVGtlU
nM9QyekEaqboJHCD3MDDxB9nqu5zmk+0oNlTeoQZlgSOYw1h4vYUPmrSjd+ZCDqHyiX+H5KQhvWs
POvd0msqchmdM6tEIKi3ZdQ5IRUQ8qZHC4T/7/Xf8FsX9NgD/wUA6i+BzdMLdosnLyMXvFeDBJ6B
nDWbcrGcvWvngrnaaD03yhvvM9utt11sJi2+yDn5imd9Pi2L6E7Al+Aw6fN4P0OYPnPVq2dmacaW
AXhLgxmSOFY+PT5LgVWC/Li+M0pOWULWkqe4IdaR4Ghy+mmje792cbXMvX+rGFaEbZY7gdChxVB2
sZzjZqIzlCEk4OSh55iv68HMspEEHVSxIO59Bni6PsK2Jjm8Ty2oV+6YiXMvlHXRq2j8pEN525H+
ZTjuuDFduTRBbDgJiJtR0Wxa8rI7zCQOTOD6TblC3hsslewLhsm5KkrHgf/gn0VqgViJsWnDDnww
Kr5bxsBVt7X0yNpi1Wn5C6tuZ5Hv2FiENEOTAepRM5OIouhyvBo0+6lu/fo2gYh4zkSdPuZ6BKKm
0uxXyQQjXvuusS4KHQ2qbHs68aQp2NhABz8ajfEo6Td99jG7P6tGUNzr2Bt8gMmDm1b1VmiExnwL
QWUxyvmQLuOcbcYq6a/wsUdPjqklQZqDbooQkG+VSNShKz0kZ6iIVBFbObaerMlPtBBrN6Jzo3s9
X3z6TJqhDTpd2RtHjFScS05Lu0YtHLka0i3vTRN963p4l4k2wbUDDDyLJf0EktE/KMqGQXVx7/c8
fjJ4nhNHBjPpxLPMKvNo9PhaRzpCD1AZ3S1KWnfm81cbxSHFDxgEX5I5rXYE8dvHeGyXjZgM5ypB
Sb2NYyogmMt4YefY0+fJos0lWSKgv2xYtyTY9Y0ztTR/5maxTfCHIpSjX+u12bmb2I2/Lmj9AGA5
LqZm2wMM1l7yBTsFptQajoYNxvpq8ZbyhgAYtRidaR4VeMqwS3t6c6sK8+ZoDARTKMfZOio5cDLg
9o764W2w1U2XedMGPDlaleaciomydV8Ww1HHZn2gb3fquUWd+gSS2tp2au5u8rbm6wDviizS4EA6
JcDwTrOZIC0YHQkc03Da+0RvSEw6lP2UWMOC2Y/GY6cP4rkb9HKrjd74ps2xxx6geZBDlR67usFj
TPbyiSIK70Qdg77eEtbZTWLatRt7Nq96DhWUXsRiNcHBZb5LCSceQHg5x4kC++torpeD5UB9NTFR
gERgKqC0yN2ai1GcI5r1Nl4i2z1zArHFR8DauroE6KQ0j93gXsmlta7EEPkgff1+O7WchZr1ScXz
LjsSTMvutBgvr1LzOXZGn16PJX9XI71BdeRAwqqrh4jhQTAYZMQayyy/xcZc3QhaVDZybriKM7sG
pb3Ut2UhP5XxnLIFFxCvMB+N36wuLukGmeZMMmyQ8uBHIKc8gnh3eimyaMOV6l4JXpAG3aG9gBHV
37GquCdpU23AwfWzhoHtpKP15/CqYGL6TlreFZzNr+eYRU3U7To/WEYux7S+t5gqx0FnQFgwwcJc
+rq9m5hJ7c0muaEHr71LXSSFNtK42rseeBW/fweQ4FZpUxWmQzV8YhS0qn3aCOOqpEgHl97sTrea
Dhy/67EuR22Mk4K6W7RrxGervOFencEecBEz5LjCsSCDsmnKi9u1t9LiAZCW5gOFRaEol1d2sDNB
Xeg6VGR88SODy7SniKABG81NS4m4Qc970JBjw1dnwATz423tTPoVVZJUcmauFuhA2zicJVS1JT3Y
t9HCYKXwjMGwH16XYaq/5NlIpDby0u6yOMZ01MrIvhCrQWa2J/8+xTC9lyDn8ZYly/fOJ6o96sMn
w5HRpTVT7exU3rC1WzOmggWqVdnynKP1yNpnMEW3YAAxKtZatx04mW2TEZIW4Dxr18ByeLOwGm9p
hpnRIa0VudVjDeThdkMhVNuQBzBoUzehyhA60CDFthx0A69cvXFzpT96UyneZkopdhUbX7CTMtlC
3GnCOVJyr2ZgbvC2pp1VTz3djFQSMiAowyGnSsB3euaJ3NJXltPfJMsI6lYVYiuF7lxllD3voSLe
FDZ6L0DNfu8PsjprGuuEl0rxaKGfZR2Mu8Uw223v2tpRgJrbO85ESz16xNYrcIBlhQXYaHAgD2nj
3dTW2c7yQfPxcJgCI3Zzig5Wo2HtLIe60uYdTTRGMKBaBF7VcaMlQ3oaQNmijI/q4Bm9t6c8Id1r
dqu/z0lORlSCo9alNSO0OhGSn1pODmLb7cSmoMrb9i0WZQn0tPsifSwytj1nd9hRq73lT/Z1Pdvs
hgfv3DjJRVtNPGRBkaxkpX+adePSC/ivdIOQ2VCzt+fBwAhgds1hO/iafENVsT8XPN3eInpyaIgZ
uLpqfTGOVTV6xk4n08E6jq//BqVv7c2ggdMMrUGNJ9+ru6NrF9Ytd2xzNDAI3XhNx1y0NbCZgl/P
rx24zudoiPoIvcOZHpgJt19TCJshxPeE8AhLipKGwXBtyG7KYlxOnlcujANAUqEw02S9UYPR3jt2
V9FOoGmfDfCueqA7ItpD2x3qLU8Vqr5ss5pv1270e8UtWgI2tCJCHHl0YE8on5yIfjK2SMt81FJp
P8Ikcy6pL/pdlDnt3hFQUGhFL/oJpojn3VL1pB+gnRQjT6O+vRsSSO+YqSPcZvCK1XEp3ebVEv+f
vfNYctxKt+6rdPQcChwAB2ZwJwQ9mUzvaoJIUwnvgQPz9P9CSX27SrdN9D/umaSsEpkgiPOZvdfO
nU8OivkgY6VgxtlhdIMqY94RJcOoQ7j9LkN0iVcgGeADoTxY6aoUV6GX5Yci8JIbDAYVhD/V6qMf
u2ZyRTDDldAa0DgOwN8ox6BLu+OAYk0MxB60Snea6Naio7Cye8tFoZe/pQly+7xt1ckdiWZ3oq4B
P4n8O0TwjSVCvoxtPPnsTB9zrKh+4ajPhv+0CXOdmrGceEhzTp/7ILU2RJKm16Slt5vacd+6iq1t
3ah+HzaROluhnp1V2L2lfS74pHuN2HWq8VCjWA+4aT8VMzs/zNWdM1c7N2XZyXt9miYH7PiQHsPe
HjYKPC3Ivloj7R3a2ajk1Zi08RV6jOE9hYx0IZrL+hJeJW6HMIzPnpHE675gpzpPxCct1KM95c+t
U0zfpoX5b8YqvMJgTzoNdMTNNAT20REyPBZ1h74PAcI67uvzmDM/12lK102IRrPSovnCAindT44S
T4EkGtN2iBhINFwc0ujOKp0+eXZCCS7gPefOQrCJ0g2BNdtM856CJn9Ix+ke00O+7WDd+0k8PRQl
SpmmZZmohscxd1y/jRPrtRqi+VQSe3NjTkHxqI01JGXHfJp79Rrkc3HTSyeiDxSBD1F/vqqqhNO8
/4wrsjrSXLyPkCiYBnsKYE1BudXYvT+ACNom5tw86lqZnxN+twNZAeG2npN7RgwHJ2JBYJE//ZLF
ia+Scb5mgkDWWty8g915hyM6ovQ2H5qRU9ILGKFS2R4Zutb+KNNvWlokfifkfTBoXyMpdONcLglL
r+VQqq09Dje5ZPMNlX46B4GtHe0ONvgMADMzyd6Y4WQzKQYD1AvtWSiEBVSAZzL4sPqo1OFxUxMg
0qbGlZlUCqW+VR7TkGqy0yt51FKXgYVVZTtUlhfKUrFKdNCjSTIGGz3Sp01lh9VhNjIW5V1/NqUq
P8YS3sSy5larROJJ9Tjk1p03jg9a6Lgnd1beN0z9LbQ7GW5UFh5r3aDb98wPnZPrOGQA0KTOTr28
SmUurxFBqF1CLYwDqf+aOqcn+8kEvKklE5GSswEiy+M+7hln2t43hA33c2Oh0faMqzj2TipWX4Ps
P8zQ3hagLw0U5gxZ86u4k965xMgE6n+4YpJzibxglzEG0szklNQjTzbAn5uxhUwGofGpyLQTKX6P
bVwxoibL6A5mnusLo/yyEXgAmPqU2nwAwRGtU/Im/U6ml76vhnXEgtSf2oiQYSGea917jqlvfdih
e1XIU5VyzLk91jv04scs6GHA43SIB82+VxyShAdwlobaa+qOFVv81ILBNLwMerHONYBxirYQpQAL
5iSktYbWGljOdakBszbciOUPVEzylDMsQMYw+jWZK7T08xc3OCldyYQ+AC5IkI9PVSjzW9MDHKd5
BS5xE1ZTlz3qItzlhExsgJWuObaftM47Q7ofj4bef2c+VyB7mV7hOUEOjFrzAWnHc25q822V6K9l
2/C4GtoXodW3pRTfcyt/rj3vfZjCr8RyzyqnczF7unHvK8zEwQUxTbCFYRA02mH5sqK7ue/eIkT0
p2EmbiKqzH5rZ+0h7OzmpSJ/aOWgjLnumEJSK+rB2cnLZCM1k1TlMEopNFkOpZmNHLupvT0nXrXy
2hxJSRatPdNd6TXaYSJDd6rKj2Nr7hpSxPIipKvT7D3Zap/FjK+Rt9Ou0no+JUH9ysW8JxpyDzru
UrjgFaJMbXsz41jtD3HY2H4eaUwE0ibbA/Krt1lR2tdFr/l4/3BVDuIeoVzInEltWQfCLNMJ/Sxj
jyVVdQel7DVkZcHMk7Ypc27YduxKL0fGbR8anG82XQWxMngnUVsdxyh+Wpbc2hSxMu/DNzsxOUR0
k6pv2DFsCh6dbgAzLhnvD6wvFBjEPXX8rTZrV3wfdvxf7uw5uSakpiXPRJKYnhy6kQAcMhjJM2/v
VMVBGZQnInFJuKv7dZnMj9UcTqspYh0FcMBct1Z0C3mb5X06PRljdITAfU38nB+Epr7L0kj5Xuod
ojAFAxH3e9uuwgez8Dpft/tXdKQn+uGakOTc8u0SiE7FowwpGYu+qnW4e6OIkXBZ4QmZ58x5axqD
HjxlA9g56AF8LTWqu7ZSjwwJxa7NNHGMQjLgO5AHOwsxZ7JxY+xA17loYNX3pd5tFenbjBRqZ20w
J+aJzBJ9XM+F4BJ2qqhg8KdW9kyYT3Nw3XqO71jfF/cOAOgPdBPilcmYtUcPZ9x4hpb31xwmsj+6
hGKsYILUxmokeHDeeA4/Ze5oBTgZYgknJcp4fAvDAEFoiF6w4amS9jVpsAl7Y8K/s2jTj3rfDTsA
loDsZUeUITG0aArxDPQEOwwnpzVN+ItYHrNDIpPSWclWGSP6fxEOTNK8GEer6S6pF6wG8RlZltVc
BgN4x8VwRHtKc26YTTL0PxB3hhldV3rFYBUUTgzAryih5XU5aQcZ9eG2zY1NVzQoNuZwTIN1MyH4
pOgro2mfjo1zy0hw1mEvdjkz1wa9kh8uxpd1NqmHKstCJnee0VxU5GJFTAHYj7uqrBgxhV0GMZLp
e9q8WT0Vy8nL3EZfk5M5g6BM9RqXEkrFC0tdOe0mrLm7yNIbshkK417gipv9QRJ3v+9TfH4Hd2BN
2ei0CbnJL3BvYsTyTiZmq3Ubu1X0nRbO7neFbg5kcUV2Lojf63RcJDJOo+axcpvQPlVa+h4Y/PBb
gQtAnSOYxy6GtjmFSA3/j3UDqsVWP4+1rV4NB/DReSpl88nd23gbxhcOKCQnyCJq9lGPhlvLY4nO
YCazhpUkJs7ZAAcPDh47kvU8zYm6qXMbIU9DFtzaAJe1H+MZLhBL6nnaj9GUcHOWpf5hFClzNCKR
RUscJsw8dpCmqR7GikG4rrfTklvJJ7U3OtvBYSUrs/vs7byu8LHQ2J6QphUYhmPdfRImMyAyPGY2
xubsdLtsVp9FUoQ3QcuAYV3l/DxWJq0p4MOZ1anLUNF8r2cuFQeXhwMXXWhLHp6IrT3Nisllr+FN
zCN+Dpbm4DzN7J28S2ESUWqOw2dAb0ogW1ZMFKOeKAialI28i/UqHK+arHAqnjfWF/j8nsznqYvq
c9p18bDmYvKiJLQNzcUbq+T7XHT5uJVJW2XXmWy09eCWjjhhoZqtzcxRGN0ZGR46cBRm6640XYA7
jPNSbdoik+22LueMA19D60EQztyPTwFlYHDfIE2FwOiGd6DbDSdaMf7F8psD81e+MTWfhhAVI+WW
hQA1CJaMS4+Zkaivtm1e9Dzk+KZ1z55mHtvrBCQ3fF4ia5xnLDVJvk1ZrAzrCaziKSsNlDxTXnEX
GF7HQrnCKfeCadxorpgzPfZgr9bzgGryLSe5c75YCj/obixdnjUxqMgVOgVdPMVjqUHtTwu9PqCn
D6c1NPrGl3wsj3MpOfNFP8uNQ6jwiy5b+aak6i7aALRgn8ehUTFPTmt0WgFhGSui/CIKqbq4dcNQ
9xmWCXQnWL17A7SYrE4he0YwHC3DRNdlbrtemhIiCrt9W2unWYdvPGTElm2jngc7M1Ti/sgwj3dT
lrs3dOfA4uWEF7WPho6BOUJEvl4WYq3noQ3GdEf2NnRSr42SZDMwv8n6HbVbwUS37OqzUdcN3VZi
Q6jzUzTHDaNHQQY6aRCIhl3WLgs2NspR1WIQQiyKkxFRhFUEZ4o9t/PJNrK/ByprmT8McGuoA5Da
+7rjZe+ZLKzJLw2j/owQR5jXRroEuxFtVH3JORTXWq0jh3N4sTsgqRzypIOSSFShernDGTHqpyQ3
p/TE+LeyF5prfF1ZVmht+kHz1BHZFQO9DlGQX+gdA4OEOC2wAGV0aykC2CKL231lliRp+nkINx7d
b5RosFAbMnGUMxODheQyGw557eVIPIi6JkuhqMhL2IKKkN0Xwc6JXzQ8KBxJcATfP6ANAaGagcgP
5jx1WzRs9jUlHUjFsisQJvTJItINfaqbHRnW3QPPfZOL1iXfgZch5sDt13OcTRsIq3a07rLsCc/t
1Uzh05A4ExARPB1AsTRrDUsKsa9Yo8p6LG65mtir2glj3uTikp9unVLpfpwxAyBjpPO13vxgoBoi
JO+eOWqLM9bDfTRF1jaxtW99OUuWA+K2owL7bHoeFmjxVp1n5TsxtGxeknKNc2YgSY7oFTXYwbmy
zfu8aXL8fi4JpijGU4lnRBYFhVVprFKHqOKZsi0qScF2UGvq4xraN5laYt2kpMeEaNfDtN7OVe+9
TqAg/EyAGp4tigc+P/NhhsXsoyt+mEOY+qpmJFBiz4w1HmMM2DbOqLoNwRDuM96dAoatALSajDqy
GvgaVTkZm7ZJF1A2QfYAiyljG5KqL3HcxM/IRbkeRtVm56ou6gepZH6Fi/WRFE4Ms1P15NFiDoFP
HLhGAMcPkXaVTDK/uIHjktphSLuixA1Esgzcq1XaekjH01JurFKMNxVS4+NcMkvtmATsuk5uImB0
K1AHJ6cfbiW8iyqRN9Zc7Wl5D0gey01tJZbf6rCIG4HyrSzRx+bNbUAi4tpNHZ3ZnCQnh9Zd+XXk
XnjKmiRFaazywDnW1Ja6uwhJInHd6zSkXmFX29RCuFvMqEoggb3PSesQ3DwW97oigrGqRsMfgsnY
Ma/UfVrZEzz0dEdI82II0mfs7R1GxboNl1ACfJ1ogQx9HYLw4TMMkxusnHdV1HS7UK+S2zyzAYUL
yhNjOhBLtdFobw4lIi60tOsB7/OePoaSPKBqOXqJS4si+vKJYe/wRk40XQBGOVqs+FmrovQED/cb
fPvoDuXp61gWjd+1Utt4A/x22BXtzm7AWnpqW9WzcZiQRKyMktNJD+4aMYwbHSH8HgHyvMMH03/3
nOBTgE9ZI9ud1nXOZDMzq6d0kfkPrXQvyCroItACnrOCLHMmptXabMNDphHzaumMXUhoIRFFGPMn
T6Z4A4R9vPNa+wvt2YrNjfdgtPbNhMGeMLx+hQPwtmlNMCSNYlqbE7awNYrosYcBRCDM8CilqOn0
M+LHJ6Whw3TcaytmWt5Z05sL9+uMnDHxzcT6bho59alZkokpIN67blRu+UjtTdCyFVPjSJCOm7w5
OcolZskM7AjAWiHSJknb9dCyu9Y9M69PUoYpKMbRpUNKurUzzVdd3VereUQdAGnzUbMcMOkSIQRb
REp33XRfy9QgTNZkDjPJPUNjDYen9S1RxOrFjXavANKgx8L5+eH2LNtsY0ZQzWOaTK+ieUh6xmLI
sPce0fECunGvd/Tt2nECKWh4fOyt4WaHqTSNyxQFt7mh3pPkvrST6xTF46b2LMTgxYn0qYtlEo5H
4NONEVbaPu8mOg4zf3cAwQN8Z1OekOwYF+oia5nvoEUDNB+dd1Ava/CHe1PvsWqUj6o09yrpt3nW
iY9A717COALiokN7IKuFIbH3Ae58BO3PbqYjl6rWl9DPcKtL7tkowHReVscpM6XP4zjam5a8hluW
XefJkoJHijMAmIFEkmy8DqFO+YHK61XvDZvWEQxfMMDFCCxhoCcW2YvWeB4bnTRyyEb2wMKvdQzo
9Z0hr2Ts3eT9OFwbdnxty+zRDV3Ce614rVX5AdK+4feW2gejevcSDCdeHnmbUksuMkvotZ3msSQS
G3fEOkirN5MyMK01Esba4qOVYqdCHDYZ6jZGV0V0HXQ4cIzkKXTqHVg9BBHdraeXp1YU10487MHZ
rOOEEOW4uyRlZZ9avU0teO4tNZAq+jXBVeuwiI9WjuagLNhkoPtZO40w2JuUj5Hb7RDtBrdNNuSb
ctK2c0t+bJ9+T5RxAb198pQlVinBl6SL4R/SC74DBKetMldnxZeM74I0HIgF6PgQ+ctvZsoSVEVR
7AesZ4hlcjM/oWXz65wYWEaPoAq0cSDSxBnuSIsw0X0L2nzRodwQICPW2CUIU60N62z3nbi0FicY
NP05wPBASBBpreh98Tshl8f85PzuhOp/2KKMnK+dF1k8iPXJs2iEi4OIgmtaS+16yFJ4F+y6vJQ3
lg2M6CoOm1nJu0ymTy6FP4GYRb53sQyQacmhjt7Q5jlqzTV6estnO8x7RK6skTIO2dwpgt3oRv2B
Uay6thoToaXjaDc9enOTFCuGlCkZYL2szxiV3XOW1GRqpcNtbEHxZKpPV4HUV097a9cHyj32bbEE
p42nzgQhK+QTh9xJLyQi9oaqCSSlhR5H2HtyKbkJBiu/Xcz6N7UCYMHlV4Ang3NCwl3dx3vaFKas
qt4RZraL6mZYjdW70S1jk6QTPpk+vjW7ZBXK5tCRxKV1zRktxhWq+0PZZU+cSazeSdDMy8eKfLb1
2A+QxUoq7tUUBO6n5aKx9Hu7M/oNWz/5fbDM+CrxiuTMoNW7CpnsHqO4RsepqA6JJZfWp21S0cV1
/pV6sGpZouWkC8bU8E7r3uJYaoGU0HQjMSJHqyMucGD6d87dMv+vJ5sh7eHzf/5qLDC9f6Gz7N+K
z19ElT/+wu+qSlP/jU5WJwGSByUTpEXV+LuqEoa6a8Mpx46NARtnBi/yh6pSQ1WJ3hJHrwf7zgTC
+3dTtmb8xp92pAdC3caJK8HK/UlH+a90labLy/xkXpa2u9CzXTwGujB0HL3Lz3+SVZbkM6M5cu67
NJKkuTJBwToWeIe6Gponw+isZdGbXSJsObfFPMHhEoR666ThsqAIzLUT5ek67M32wi5+fDVGlEaT
oRsPsgQe2w+wI2WWJU/zJB40Ec6PgqxQLDFtSJYAG1Sr0ykfJ41ntKnCaWvX/HsB6eJg9phOHNVl
ZzOO3GPeBUuaWxZzUBNqT6B7hYlwA0NFvaRuPVmo/6PKWceFI7/JXBDUG1ozT8nMNttroyldhvRy
ScxhBrdoHCCXNLXdOXyPSXQjpcd0SNHIPEKxrKHV1vSs8V63dFJDYH2DSZEETd3m1CzRoQMb8YSq
C5tUbU3WbT6kzo630l6x1Zd+XQbihhE3ok5LDOuSvvdgjzFqgbTosAkQNY80IAnXXSWObV8Wu8CM
L5Yd0f4xw8n1arwZHMyU/c2Ci6EiGFd2XX/V5jeMGcNtOKCjat13egBqqHYT5CcC6I6D6h4pkfAr
9w0pFc5K15t7PQo+sfCqI4+sl6oM8kNfKeO6IcrHcrAeNCbIFSOxmbSM7rnt6iOX6tqNrPvRq6uN
pfptVC/xw0EUUrhIOuXK/ZAAQn1a3PFNz7tPe1mnVYxkXkfZvsa1dxgM7Zg3rBfoDLK7QUzJTtZj
+Yn4fslc/LJm8Yiz4D6Q+n7Cu5SS7NIGLq2oxj/VBrFzfWwSWG1BuPHhbTdbtr3VfsoDY9No1p1d
5Q9NLuozwbZv0oTOh5VxX6uJa9pDmWnSeYerwTQA/FEmjWX80CbDRHNsyNBeiUE3NkDX9K9y4PMy
tJXFYpmJTjRS/aOgRZSSljuUKAyx+kNNL/s0WMF0HB3bXyZYmXpRWWb3n8Tt3hNkSF3witmnl36n
lrS6nGBietbW2DDTIuBDs1gUB1HjzCspm8BdsW0QBe95ImrA0zhDR0Sd6izqpH3T8KXctCq0NzQR
4UFG+AtYtCMiXoFd+gHUW8dRmz9pITMSQ2HFDFt8XhWmR7ZwHJmzfSisokBhWstD0sXCN5uqvXUz
LftKxiTFwZzVXI2gdnBmlW72XirGBD36vY+Mna8JaDMn3ForvPUwGOEmj2L3UOAcfhA6uXRjVkav
A0SCeLF3iwcGSfVFhHZ4lhVBfYx+AQYKFd+3UoYXMTGsWemoxGGoLCqAveOJltxxgXhj1SrkNQwr
FRg+K39gc8QKYJmorkytDfwKm+JjmEv7pGvK9IXuDI/h1ItTUQTyYhRFeuVlevqVU7xu0LCUBFG6
/fSYZsi7NpYTBQ9dMYdHJu9Qt2PDwzXFPkTRJT9mAauK2tp1Oo2Tab+iCcXmKAC+7SsjNgOkjY71
DN3BuzGhcT0ipuEB4obvgviXlW2xA84nwunrpCa0ylE7Kw4l5DFlfQwK4dcsXNrpTmpEqNAHmTBa
T6au9P4tS7v8ZIH5el/MygwDDSk/CsDOFmMOazDXIiZggHhDHQfrXDuLt1xdYGqm7hU5ouIRjTH1
iAXGdocJ5pJ5xJfmqmjgqDeBeTMuVXjXNMtIYvK2IQ67A0r05MQ8rscabjKfL1HiXZpiwPzEtoBd
CIM3lgE6xWkYs+onrV7gm97PKePz0bWc5woUqJXn7Hq6fdOHuyrfl6PK9sJIiv1CwQaYxLfNbkN1
UOWAAN3+0jwKX3PU6axHmDerlqj6bYy7Z+92Q7It9TTYOvwurafmU5PX4qbVGDLbA5eA34Egh6du
xKMI1Ku6Aw2FwbB9U3MSbwNV0dHhBd6OTt6uO73rmKO0wz4hCmgTuLX9FJK2/qaZ2fwQuk68ASKQ
X5n465+0eCBbNwVNRpUVHoekjI6p4WkXLWumW415/2s82ejzIk49HtSTGxxSAho5Gzr7rmu04pzH
evHEVLF4j4Q938ejGaxpKts1LQAbaUI4b8CrIBMs9OAAtHX++FFn/NfZ8lexwHL/ecl19YZPuHv7
Uz7Nj7/0e9mlWVRJC9UGJwvFjfMDfPl73aUJ5zcd1LhDXWY5ktgBPCt/FF4GkYQCm4kHLgdmp7kQ
dP4Gw7F+c6BIshMC6c3Pjf+o7PpT0eVgo+FFXFd6YHrY1y0Im5+KLsPukMX38TfWcYjKnRFNzzjq
v1fk/9Qz8yusBZ3R8iKstlyTYZaNs+fXF+Fr6jCZDL8NbhrtC4q8VRtr2lGvQIz8dPX/AXHnH/46
hP7YJgATOrs/WXNCOXs4JL1XIsPTiqPVU3cAFMp0/Z++DIFCJmeAbWM3wv3x6y80e8WY2LV8MWnQ
3E2h5/1DOeF8+zfXjeL654qY68bLeMBHLCRyrCf+/OHE8M3cGspclGPSk4H5HLpIY7FkC5z+WrdF
ssLQNs+yAxEF1b/5JX+F3iyfGvJl02DS4i43or58qj/dGil3Yd9Y+ouZE2tlClxFaA5jvL9p3W9s
EO70cnbC6CKu/00ah1iu398dVn976cUChqLX4Uvz60uXMes1uPAvSEy7BDGUxYxYV61ot3D00dnq
OP9DP/bS9I3QHOaFMFmcbFsivnI2gEuH6t/cV//3DjZI9DG4JNzFBnSjX9+QPcUVkxDjhRWZRdBC
+MAiEs4C+qr/+IWIBZGm0G2bmwsg668vNGhaNDmR+aJ1TO0DJgwbxGQ4LMcwPPzre9h0/s8HTPSV
y3+WTORs2q8/0YWYnWiDXkeXeTJZbU8Wo7l1wN4KQDwK9XsgBqwDEa4BvcT4GxwdL2TKqZO3jBUa
T4HJ7krh6GyxPIzrogyS98BhT8RwwSbOeOiSAmtJ1xT+DFc/WNvzmJYbxZdmXqlpNtBLgRGQpMZD
oDuZNahnMtzA1ayamRkuJpNWfBC7ao2bRM1gLNB1AM0wRRpiyrBCla+K2nS0nQb9vj0FppivXDn3
53iep3Gby9SNtwND1zeX8tu6ajUvYBnoadGzaaczcEFqgRKmaujVKwu6jrdKMbFeVzW08a3VDGjc
ZttDSgDS1Lq3kXZAGjCsrtowxQg6Px9m4Cd6lpefQhKYt8l0gnsODMiaB3b8useUafH3oInSEKTF
YXuAbBtheyGbEjlTI6GuSvqlfRiGJIAOfUDYkJIjegMHs4d5Aq2JaSRPY/Ut0gBONwyN4C40sZFS
H2FkCt4EmNHwvbft4I6Rl9ZdVG+TVzGOjbsUvvaocWF3upZE9bHGXhbpwF/w0+prmnpTuy17u2Vl
K4KR+FKY7ijT5/SGcE1W+4mfa1mGwQWrfcckeTNVVUONb1VD0VKgzGgfm9eqYvVg3hqzRcG91weZ
t3eQ18WCOSGKMLDvWU7CSNrBQAGF0cE57+ITMpa0xoZkMZEEY5XKqJIurbeGykGt8smZO5cKPKzB
lfuolAOhb0MH/3EIE19Gy4YOsEVmWmvbYIz6HChFn76KLaeHXpLVZWgFB1XZjI3RqUpcvwTHzumI
FShvvgAY9NBrDN2uPQq7rqmCM8zfogfabsQJefYpVXaT7GzWUQRnQ5NA3fnYRk2CjUIG5BFIVuoV
mwuLmEQU0Cygq/qAwoVtfN/Veo4qDybjSSnQLbvWjJuvYSoHmi6zca+8aFEgliJ3n81GhRXtuZ19
T1ilh18YrHrr0k5Ir5gLBBUU7FBp1x20HuaSPb6hp8nFQOPDPtONnYOmZ74JSqluOSdkeD1WocaY
uIYVA/c2cfCx665EUEMTwMVASYdL1BBVv4tm2zXPHXxpex8PXqMgvY/WTFxkKJKTKKL6xU4NvcaN
hm9/I2ZbsDMRXmHsNLr66h2JGjp7OzTHeQ0DQfBH0f2M48pTYR++DEGimm3nAYR4nAYcpA9iVkFw
HXe9yLbuRJ7bSzKR+PEw2bkefXp5V9sfLZNF5dK4TQJdi+xzo3yuS+EBhcVUpHlXiV7bKd0P+ITu
SnldnjH/1smApZtoG3q0dAZ1ByW2iZzhYWKZg0ekLEOoNOgnDHkGPD/zWUYhGaMiYZPkEqq7IU+Z
foSM+ey2lQvSVsRwe1ZKGvW0EpqC3hwnLQvJCRj/ecigWfiVaLJboKvjTQ+5EwxG04Yea+UKd64l
A+I6ExmLr54AkwQCBV5Lv2gVCeJm5djTGjWHvYBiVHSV82RBKSN60H2I2Dlt43zM050xQhINST1+
InoB89ZYsL5nQVvCHaK35RhqQywPqwLG7UMQOvKR/SKsLyvMrXDN1ofASiatsb1lJ7hs7oBkFACo
m+gqLJ34tZ0GU+Mxn4w34PKl6XulliJIaANt8FnFMOpyC5lfDyachZVA/vVU0IZ/c7ueVTAy/+BV
NxJ8epmOfkcOhDM5uPC/R9Y8CD9CMPTNZu96VcH+TJGgx2jqewjQ0WbQ3ekV2ULerEEjIpmJzJbB
lCNK75v0CqyHBQr+E00PLv8Q881zC4vtlf1j/h4ZQzVwfhT1e5eDyvUB/ZSHaiyQZ0S2sXC5xJwf
Us3SSXQfc7S86J3jd+nk8hZPTvYoWNi/Jbk22r5ypyL1VVfH9yLN2m/RKKzHXteGD55QaDfgpHju
mmMOWG0CcYsJk3Lt7QC5ul9pc+R8kdngwhDiZZie1APtV6U3JDTHmVcAmeh6/W42LBRLikYY2QjF
I9oBOWckSgwAH7b80uSO5bMHdiLjy5GjoemYiuBKmfn69cZkrYvErAUCkHS46HM7nHAE29PNJC3j
q8dIeIaVPNxnfALDmgABFxR02hvZFV+d4ILg0ajXtuUGcOe9GUcCxkQHXa3bsPQhzLfHnYWo+2NB
X6MfhhtMmzun4ceUOFiQAZFg0oCpzLPQsK0u8ZtJlpesDRyWR/NQvTfY4OlRheJzIcOd4Aq3qQVR
KZQZW3MqEC/js2ZECPktrdbhXA3Bjj/dEFzstipFrF72Z5wMCvlp3BbJttaC9IWvTCF2Q1BA0DSY
l+J2zroh9R2jkndmG4/z9kdd9N9e9q9EL/xUIq7fure/gGNgt3CB5vo/f902b0Xy9pfP73/Zvc2/
rBF+/MU/1gjWb5JxPyF5ugsagYfl39YIpkUUK6sFFtwgK8nQotz8o5s1xW/yRye71Jn0ggvj/49u
lh8ZTPuNpcnVbUGJ/R8tEfiFfmocHJo+whUMcICCd0j1vHRUP/UskGhsKtCw91viyreqxzZ84VhH
k5OsA9MZyUY0i8wPK+/QGlSnEKmPji2bfVMSkIUYjGmUj63AvGqVkZ4kuotpK4YcgQYosnZpjpNr
jFc4G6MibDZ42zXYVkaWrRGWWuHNgAX34PEsRA9WxDLZFS1p4wHSuHDPOo3C1VlwUugQ2/K/N+4f
ey9Ju/XPZzD+23v5l6fvzed3CCI/7udlV7b8nT9GMIbx29LeOJ5JT0u9Z/3vPasZ8jfTBp+OZIUU
ENQj/3vPMpwBP4JUziDqCfP/0uP/fQKDgcAQjDQkQxhIef/JPWv9udklrpZBDis4vjUOGurlnv7p
ng1zjisJ8mk16rh7mezxjySS2a+yQsqvaAO+VSwVEAw0prGpFn0Xna9pbrHX52+lSI6AUDHwa1pp
r8dkUQPmmZ5dExxkvVluaZx6V2cQ7sbMX4ipMHBtY3xzXyhiteukT9HWpVOZP2Nc7s8aTIOxpOKv
lSHMfUPZ9dzXS3Z9soQ09ZZ8x0ujvVn5ZKJsF8PGolPx5dIOkj4+HRzdXZLKjfjxpw/1H4x2mGv9
/N1eaMZE19B8W57FqIqG7dfrBP80q9PC/EKibgDQ4MRuQb8NO9kTWWyFWd6sCpHj+pZFjfrb7j/k
5HkgHy0O1xVu5vFeI4tZXyWOoZ50JhgQQdXY4NuKrqD7VhkMaCbinF4Non1BDNymQNd1/v/4PRzW
rEvWFgRq+08tvqlairSh/GIbE93lQfCdoKlpl1UJ4gVbkzCQys+mGi1kCKG5C1Vk33k5xvJu4nyd
nCohOSMU70EWqGPAJhApin5WyWAc3DBqTmmhrBuziBKUYWzi/vWbX97bz4MZPgM41ktKC18bi6XI
r59BY+qZiQTvq8iD/FzornVGW4vesFP/j70z2Y0cyaLsrxRqzwBpHIwEGr3wSa55DE0bQlIoOE/G
mb/Vn9A/1oeKzEq5p0rq6F0DicpFZUZIdNKNNrx377niZAZPfVGCMuYSxO71yKcG1M13yrcqjb35
fOpT/EZCvmJOudcS+zthLMbaLuNmS2h4ekxGBJ2igv1sDwt6iIfs15z6XyuX5t8HHSuKowN9smhP
gyzfveEsrgfVDMVrNKW6geXIzsAW1HH1o2BH8nNK/Upf+nV3iB3WjtZVp4/PmYXGdjlF9vjUGxXW
qQysw0k6kIOSS9iJ7ZRWjx2y3fWEfZxUQ72BGDJlGrZfeu35ujCkditwMpdtXuH+CUjEQvkYygcv
niRtjQ5fFy3C4okqSXWj0QVC0JG65RfRu2/ROztP32Nucik9sqyCg9b3bt4y+yIIw+bF7FRXLQp2
m0cjlJd7xRYX5K4eFZvCjPSfoT4I+qP+gKC4NPz6LKWZBmU1RBY8tDUPLumLEa4PtsGFGsv2jhNB
QyffmqbNYLuXjlvbtwP42TP+E93cEBE3k1GBuThUp4ZNy3Rw3UspLflFFexvAxoRIeOYYCaPCp/1
lk70fvIFuhx0yn4uK2yitp9O6zTRQlRMdETLGDzp5+/PW6bn7iNlr0NhlWmMkhA13d3xVMW6FKQx
PLc4C+9tP7DXJKdx0EmbLAZ34oknM/HktkMiGjZ+OS4Tv74SWHnUQnTMSoADuxPS7ugGS4SnWwRj
SbBSlqUdpJmHHlKnYLxkk0YC0WBQIWNRQBBLC9Vd0k+gu1w1QX9jDOWKVCKOFjp5LqTj5QjSlGZ2
GHXw+2Mab38yARjnqPOAz8WKyJrPn8R+8fEtBMxyLN1BlcK5Y6+imlmRNVC3eOk94AlJgFlm5HEt
BixEx5ywFzULzBeXZJnfnUzm3LFZqcIs5hAciQLm/UIbRpEkZmx4gd/rHnLQgmWeyoCoJBRJn9/c
3wrY3N08T/Ide4TG2PO+4v2lWK2RQ6v6ZfS6e0cVFVLppk4fjNxfxpMHPtEJ+mmbgBcjOMeV6WOk
4uR0tOi/fvFR3mQzuyPubbTpNmIg1s+5k/T+oyQeSstQeM8A1vUHlNpZgz7SUhfIJkDqDB1YCGjR
CFJjv8fXTV0V7nRe9/coMRBB4BM6H0zyPlaG3k4M0SF/xbBFFTLFv852tvPbLbpxVS+k4rQu/Mik
6W6GxJgIrL1cMpNf5cbPO7a9r5KjxxvUjdYEO/552n732urR5Fap5tC7FqRaOeng/NBrfDqK9/wc
lkJTLHI3Z6MDrNFYl7w6r9RD576TZaHeD0ANVspIvEWJpe5sAhaxNqBguis7N/KnHtnaz5kxa0H9
EeKJHlC/bMh4OUnI672fBrO7RVgjzjWt7cQiNraJX0WXSQjpkzOyy2uHNZcHoDeBpITuF/lWADV8
SEgsMtYW1Qe9bOxjx8bbTYpBe2KkMstQdsYDIHobFBGFcxAshmM2NQD+DmrJ5yNU/G3XOSu6pNQt
HgCBwLOy7P0TNLuGYkognpQI9QeLij0UiBC1EajqjPoS0TeKjFpvyI6hZw8YwtEbg6ZP8XirgFxI
aj5XkBRQFoCGRkVVdtdBKJBOB6yMPxtz9ompLMH+MlAJXGhNXVy+3cI/B/V/z4fq/37eAfdGv/lf
47+2r2p6hYob7ZIU55/+dfIxvG8O89AcE84h9lcX+Vfv2bBpIruSdwcdnkMrk5/547Bu2d+EtJkt
yJ4Ao8gZ/z8HH0tw+Ad9SAiQKyxO++7vHHzAJey8xVIYkh4qv5AVgCIVk93uGMT5XtpZZ8WUmxTC
5oj9A2jpLHVPSZpI2djmZf3QDC3bm8lm0wzHfiLWLKuCoVg0w6zZiDncTSurbvungPocRV3ZcdQf
p9xeFplSwBCmXgbrhkgAEBAuoqUFqJTKPURF3rcr0Q3esBrqjJ4UhdZandk6NGfIUKP+kxTRPuVH
WUHXLRorBC2Jlt5qNmgC4FsioJZG4ZK9Cq38IylmASHGDe/W06zoTlEcPyHe0zOQp7v2dd+HDrdH
8h96l2nIDv2UQLO1b0s2U0UgjC26GhGvCGbQj9zR7dVp42XudJAJrGFuN5dpOzZW60C26jgCBXyt
I3Q7jUAZr6i78GtNmAVndJHis2g002rZxrjCF5PZMbk47VQdNORfYBykruYHULLpXGnsCJwRZRsT
IWZ+HVQG+u/KyHFkm1jBFOzFn3XIhv84tXjuqyrBjMucFHnRyuxZStn1QpnZTlaNfT1R9KqWo637
a6NCwrj0HRUGC1l60WNv6RQL+0Z65yZ1PuD0GG4x4MJSONUorD+SQMt6iPm4eykSXb5oAKPHZQfR
5rixiShe0fiS2wB2gbcw3Syk9w0v+bvUTBskHTg+uer0JDnL3Kw5qwUeHzwZIImXKK8YZYjie+AO
ZKCeOEnpPwpFv20R5ZG4FUrTDwGilOiMxlRtM0faUHxc3Pv0u/MWmR47lu8d/SyIjiQef49lFjzn
oTNHlJABQ+chy6Y76NeIqLOgzLS1HCG5c2mdpkia5IjKDF23L6YuyiiLUv4Xq9xBcrEJwDJDIHQo
Iy2molBy7frObAGdpYSliuA+lXEcGnjTwua6g5mjlqQj0wkdvfgQkVARH5Zj1T6ncdaDa5uS52hg
fz04DuiPrAuMEw5SqMRaADjXjYc3mA1fjeqto1nGAVnhoj8SoDXFGh9SGvKGxdlpk2v697qRnDAL
irWPrBamQ4jAvM5aOHuM5eTW4bXmCXNatNHovkRxp925bE7wS7XxcAka0bjA6WQ1SysmIWMFNSDt
oebDL8hDSRU4k3EHQ9LzHRNQGxX6oyFwjFu7kg7m+K5ublzhW91SWeM4YNjOpUF65Wyhhb9MTc/W
2RnD16JpeOHhtjFpoHjWDz2N2WN5njZdEE+R30UYm14gjKnXHEq9sY5Ldttkr10i5u/vM9vo71PS
mK7MPjTHA7g6VOpr1rT+AH+rqy+E4btXfofKhf6ogajSsAd8IwMg+mxjYvX2ljEuSFzVBh3m3hnJ
oOwD1kXZOMha2/IO/Of0EtYykYCXkc7xOfUSjglpuKvM7rqD0O/YyTS6hU0DL7BYuVVu/ejLxHpo
vKAM12L08VMIt5f20jIV3P8UhS/c42b8rmISighrS8Jphc5ntOittWW+qjUjf05HKDBBgpdzwUFN
79aD1YI1aHyyftal6nP3eO5n3qq2Alye1w6Vf18Ch85MlMJEsCaBvSKawDmRRTvwoolKo3U6Jf0L
6wRpvTZ90HFp66I81jzceKDKSCFYChDi4ZrW+XBXF4K9JoA2TFNYiUAHlP0QFSdI3UDwewMgsKU2
xHgA40lvsrMsUPkL4pBY4D/r20v0vxktqal2roSs9Fd6rKaOyWEyYtB3JqsBieKkkbTAochNr0n0
OJI8DWJIIZ1AJSSaylzkMKoEKH0KWUuv9Gzm9MDRtgTy1jj9BgdoXcYcdWt4dLwPQqrN1jY3A/da
SxOFSdApU3ujubp+xsCCReSoJi4vq8h3CJcgXVqB9wqMn2PeCZIM0YnG11M54cBT46Rp3+Fp89dD
FixvKbWqMdYEBjcuNmQ7KFd9SaVt3bJoP3q9NGvES5FssXjKRm6IbxS45pLpqij4TldIGFrJec4Z
nonbS+9gOhXttih8eexbBk6jHHjtSxNG/XmnNU51TOUhyBeddx7qbd4hWyZZZk7shH3ut2H4+G4/
cvHrcPE+92z3bDev6/NJg3gDoJrSpLi5u65beW8zkyMV8rBlXmRaEB6ybsuVJptgjT6TdJzOI3si
JsXhnz3hL+/H5zrEh4iKQfS+/j3//V+7QMuEmg1FhqkDIR4dFrb6v3aBlvFNSvouFPUo6dns6/6z
CzTEN2lwRAY56LAVdAwOy3+Wv/VvHrUL3oJZNTifc39nFzifM/46nkqTijwVNnac/CYqu2JPhESz
OWjjRgqwYH2whWPZrFhavYPPR+SHV3HpMFk01C00l7sjsoqjyetHruIm1ngSYIu+TTF8fXGoonS0
dzcW98O5dK7tiLkbNp9b351LCdOKTMH8D0eqseiahmo0EMP77oXbtm4NZ0Ja7KBcQpQGSxDqQA5w
t/KsrrkoPYcVuena/CYnq9dZo6U2ilMc5cI8qhIdUYwZEA+7yRMJ6RbCbASfqvHR7Ki8Res72KI9
tGLDRyY9De2BISfCq1dBg+YdsCIGcT5KV7Ms6K2P/RxodMXkU5ITbWoxNrQSe/8lZ1U73+ptJzGt
RrljrNn9mi+WN9Xu1hoa40D6ppp9grkaFxqJZ+c+iAyCj6hdHDNz2Vc26TTRuV4M+u0InZQWtxMn
37sODvOa3J/izBJ9k26aoILaqcUZsSxV4wOs6lsdK7Q19OAklDfXRhKsZe6KRQGjIf9BL9dKhYZV
cVbgZLsd/NBHjdB07tImDcM9mNPyyjVddz8+aDNHpTDKcakea8iZZp8nNbNlno/BoRL91JwgVbLo
kRQ23GenpqR8myurPFbxZFW0BCUxshFqIbyBvcni7o2oMqRAArFQQV49xUQSPNWlN3zPXVX+7Fgw
AdECg3kMWAIeI721X6B4mT/xVdn5gyb9qVqW6YDLxEC5424RcaqZ26nh6jMmo+/XjduXMYp/TcVX
kAbhFnFa6YBFV25dHesxVYwFjqIyWdEEbcUj8m8rXxViQIfXiMZCFI8XVhzoOGYg2nHyihcTQUCg
MnXq44fK8btoQ0VUl0sziBsd5FnA9scln4ZAKDvJy21V4ghGZNL96nz8c2D/91y9/O8H9oOn5//9
v3aiUue//8cRnX763Pz2OIJLzuOzAPvX5Ox+oygtGBg0taUkWPOvyVkgDqeEySF8bnfTu2Qa+mNy
1sxv0HbmcBgXoSpNaeb033Dl7c9nvERUTE3U6xSH0aXundBrq6OqTDOQgV5co99xT0m/q87ePY0P
tgvzpPjXEsBkbJo6T4C6LDV4dgt7bYamlKNPN5EIsTJaSpSiVCWnudPpq/XnV9q9nT+uRNEDgQLP
CK/M7vTsRiFsaNvEdlz5OM2A7cEv/Kri+sHt0G3m+6KtS5/S21vRAhvdi5IeKCZZbQOvCM7rUQGj
FSHSqM/vh2rJ/rNDbIFu30UrTQ8ZrfTuHRGRFxJsnYA7p2VHK6yp/NN5s5ysq4GO0Mq3YyR/ATtn
Aik7sz2mF+7Xi4p85o6Dq5MhzkX+iJYbZByJj0FToU3rFft8KuTFdO21kAnW/mhmpEIWuRBnQVgn
50lvCoVZyQxeKsMHQ2zbLYg/DUTGHUxawnkCUrGMM63q+UNYss7PKJ8IIKipL3bgeTv7ZzRF7Pj5
FVQ6x6ziwkakGT8sgs+ZxswZKqT1vW0vkzL13CM/lk65bIWp0D8lufO9beDoQ3ufUCyT5dJ1C6Ua
+cIcj32yEzM0ZEjwA6DTluPDUOvdfVhbkpSZ2KdYophXibPLSXBcNJITcBfaVb/xpV6/5kmfEeEJ
pvUZveJwN/RZ9jNLIxs1Ff1ySiNhewXcgazOJECdyY1bIWi5OrLv3ayw6P+BL36u20p+960s+e43
NiGK+MOhHorWQAeSeVnc3rtxnEL6MMKsuaf40Z5PGKK7Ze4m5SNl2/xKqAC7lqDWdTIjE5Nlb0nW
6qb2mnvFG/mc11H0zFvTPkHjtfEJTAXwPb8QJcIsU9RPHFindDkZfDM6biqKEQG5JSuXAyEKuqbq
H+bemH2QuSMm7YmK4UNg5uaZoNN7SSu8AwAqTDhjouqSu0G4Y0Uq+XBOTSDEDdA2yXXeKuSoeZJZ
t0Y3UFIyoJg9R57X3A3gqG6pGaHNjJDRv4ARra9r1BDpRoxNf6qSfhgXw+Bg+Ergsp243kB8t8HE
Uy/CctBf9b6PX7qgSGOOlDqRYHqngksBoKpdtRY65IVCOAwqMY+NowpIr7nwmkiDkZSSDZBEeWks
B4/gt1WfQQ1sdI+c9RQBsL9q1SjkwgCM1C3ICMmmS6qFwUWeGd1j0svwmQ1XIK9ANwX3rRNB0aqa
EAoOIXwuhjsqJgSStTqQcpTVxbTuiEgLFmj8fAK4YqN8qasalcR8krs3SvRt9O968wWXf94vK4du
NsdrsGuMvzn5QY+1BFG13lFxaYhmAHUyZVe56YYnMHZDiGNs1wtKX3UGzNRNxkdIUewL04q0W7Sx
dpIyU6e8ZSlXTNeGr8ofAK50e8E+Ax0SCMee/Fd8vpQMuuk7yltAE0p3wh+tBTlhToSUD8DPnEuh
MCjBf5B+PH8YchWBU6vLeesojokJAdbYJEZSrlPyQRlpJS6WVTkBRwP9R/xkXWvRi1s72QX9XtBG
Y0GJCnRlgFYzogsKxsgzM7EEj0w1hw5Mdz9lfYHqn/fvZWAAXZmxuC88n28radr+rDaG8dWFTewu
2spP+qUf5rSlvMR318RXAsVwS9IAiTmLW21V0Y2+VUyZj+ROspO0W7OvVkw4Kjv0HD9/ijJs1Yva
MUlR04NRxZugqINiSVYKvlYM3LB5aMAqHLSEbZwW5D9wm5bWn/Nz2Xe2zPwFgx1ZNs9pwDeCIDR/
TqQF3FNSBo3gFUTKQcz1CVbJUy+s2ZeOKTJ5XOhrYRX9VcANJJsu0ScSpJ0O1WYq2Nj5QSU3tYPp
ZRG4oDg2ph2REIpkJ3EpTtkxMtJYIMd0og7fhGP0NBZpbC6NLOIz0dLv02VZAkbZ+GmRXNgITK2t
IIZ77UWl7q6slDTjhc4h/QgAFryPqADrtCKXdlavDkBzUpP5WRKMi1vjcGxdZa47Q1LDqfsBWwPR
vPaF6rIZIz+R9WQxWuedcUtNOA1deK1x0pqQs4K+BavdeuFDWgYRnuXcDl4jA83qOrDBBVokSnSr
IE5LsXT1ZrhuHSstuAWLELYM3r+1JZSFSAFqPDCXIhOUHqHNXf0CIJwiFuUMcI5mWjL51lpjbL08
wFYb9XlUrUqprDu8x0G6qKUkwCXS9FeKtYgLRsPSIYkCKDTdMXQW7H8yHWJ/Y241CkmosHLoXxXC
7pNOhaQnmr51PLZ2eqMnqfesYd9/NNwBpqqFlrzG5N0Ep3bm1meNqZfmASgNCH2Fi5IdShud51Wm
0ui7RnLPM/D94QozPlwvaREOeVAg9r7Icp+CCdEP6qVMeuMuCLuRnEOgeeh9ugr0HFlz1A2po1TP
OnPbOiV0htAH4RfPORy1y0LpZLJkyrhgWZBndalI1NEGge5bypee34+KHZQvKCqnadU2cXv3fCT/
jXEeKBaZKrap+lNHr28Q2oaojnCibJQw5Y/EAiS5NMoUkB8C6IllVzJ/LSyDAFUtgq2HTVbOCXX9
nFbXDs4MTawr57CZ4+wqnkazpJhAPbqDM7eVIiIRkTIfefFebZ8n+eglS/ctIo8WLK8kjPH4GgaE
86Kmqr6034L1/KnrT0sLWzF9aszMa8zwiLwDUR/AMCOVD9bSdMcINZ4Kb07tmwaDZSR+S/Mz35L9
9Dwj5Y8iYPMwjXP9a4QNrpHY2pEJ6MftcF5NpZGeFG2aBUufCZg6N58FAn1pJvAAXCIGJWGDIXL4
Cx9SAUffqSRr0hd2dZ8kKUJnuJTmfSZKsHYkQI6PeRuTZ9hnRBtOMjMf0jnuUAqzlQf4iNLjRisi
YI3K7K3lgOEXh5vXsVr0rucQs1JTQNdz2VroRi0wEZka2hJ+WgsNN45H7rBndwmNbwrUyajI4VuQ
5kQ8GdObbvCMm4ZVet01k0cXIej17hJ2ZJFcGpWVdkCHqioxD6vAti4pr/b44+mdBEQ8hnXNxi5I
STXx7eq5Q7qfQt01FsjGDVZtbNbFKqHoMSx7zrOQxDqTIGjyqMDU9bIwwND2UXcRB0IUBxRATO14
GGcy+tBLjbwV+MTYLKRUNyWgUDj6/AhAgqRsLpoe0Oca77LalrkYkvUAWhTMqU1Sw0K1FmPAMpLh
Odd64axG1MpHsVZVROyEyVwsru3ePDdjWQsWFk1cilo0wQaA8kis2QAY/6IRDnukuhpZy/RJuCeq
pEEFMduJIV4GFJPOQlmm42ocajZ67WCAH8kqZ3iaTUACI0/lIM+C1Ryu4tiFji9wo5O70gzuwmrM
RixCK4tBasr5M7eEwFSL3OuwZQVT0x1ZQ1H/aKcOsCBBqjkZ24FmZEtDWSxAkGfrfgkrsSuXWg3W
YjnQw/ypF6N+2KfQxUB5ShApGuHR1SWI57o+xWATe2DRfdMjXFPvtin5h9j+Q63sEmquqHHggznm
s+yNeo6KUZD7/dQTNF+VXccmxpxUbFogEBNRbF3CK0JiPPCAqMmPTC8eCPWAkA6eKfL9yGAKEp21
9Z0AqdIK40veLkkXnbJVwR7DeTLCmZjHCK/oUHpQBJ3nupTmkC5CjIlkxwR4C08r14L3YNANvTf8
mXE06nWsk2FSDOVTFMUe4cZWXcmLUlghy1YZsCazz3OS17fT1D/1iX/POvhP6hMYfl6f/rV+aZ+a
QkVP6U4dmR/9o1RhUEfG1kZpgdKDxJv1Z6nCRmZAscGDSWhas7rtr1KF+e3tb/NHHOw5Eet/qQmA
CyE+mfVf1KaRGXCK/Z1SxZ60js9jolBExW1KKtOOZ+8d7jHjFggmR+ZhTvdrTfkV6lklh9cJFxd7
aY1AOXzM0H/KUQfcPrRVPhxkOQ7VU3YnpNfN4B0b5mRP2DkBfgRg+Z2T3HtRBVJ00HtI57wb7UtU
6NoT4Ds9Pbb0sAbqR/ZbvZqIZIX2rFnujZ6PvrMkqShvNnRGiVw2W0Q9hQW8R/o5UGgtNcpw41vh
cGiVpshPWtrYoCIrXw2H777ND+ore+0YkyIOX5vpUejHUSz2S+ywhwYbb+UCZN541BPgc2sYbXY4
4C8EXabByfNijGp+VgR3n195t97CV8KVPboHLgUXtPf7BvbQaC3WOFTLAWDLFkH62TgY5ennF3F3
Cy78XqhWGFEYmeSCurq9V3AZ+2pULVq1uo0NVq23FSyCFHKpa3BqzEPgypSA0f5VyaXWsfgR1BFG
VDu1tk3WdT/hloKBViYsmKMqe9Jf54WUnR2E2+RtfdXSwITzmwK42WRva7Dxth6Hb2uzZXPMx5jO
it0oCiiLSSNdjMAyu0tXbdOTddwEZruS3WhdJ6j6f4wlBtWVHr7FI2NFTq9IuhrAH8rwLAkJUlaw
WMDoBHO+MgwI/cl8S10OMWKjBDVGf4Umn7iRcazKZ2rz6WuZdyV7Lmwx1VE211RW2jiQfKDSSY9P
B4ewqRXx9pDesEjmARhUvXqAI25Va0r76tV10M0th2RyxZrYNeoEBRRTwgmDFKtzMbaOvrWqtB4v
fUb7hReQtgLDkAV1bZXCuBc1lZKlr7VGuIiCrnjFtDYN266vhmsg17p1kJUeVYLZBKmtbBjx3irQ
SUM+Tnzwnkui0dlMyLeNRWmhh0FgjCdi3ndYb1sQ8bYd+XzszG2s3dojVbO5J0QDypPAKfZqjxrm
axx/Pwown0d2pbRLimF2CTveGIBPd4upKmkrc8MPbCsGuh7mWZan+qqvKDqlRhhs3z7QP2vQv6nN
vPtu/uY+4z17AhgavV973n7k1+Jjim8GawvFYcTos/iM9uavOjlgOxBN8OswnknyCkzm/T/xddh7
JIsO/gEIKnQ/3xfKxYxYwVSgG3RKfhtfh5huZyTZYEAguDC/8mFmO9t+2dekuipIEtWAMAcHVVne
WIPWjcu8I+PrQNmQWmcQw9oLcgv/a5yfl8j8jvu4ImNHT7zHubD2ooWKFMOK5CLehKQSpPJE59jY
nMVYRPUSZptGKGR4586TQ0dgKMsh8HjriBeMDAYqIVmnwCvaN1zLPihysvxGtZmJACQhecexaO9b
cMnwOR3SMULcB4MY1qLLbsyWapk5KOs203AThXo8zs3DJtPXvjZ2LVmxbhPexJnwf6jIGGqo1E1a
XA9hnool3CGUsFaSutcFwvK1nU7UswhyGaEk6NVZkMuMo41qLjQkf8lCjEMmDly/72Byd3YV3IrC
zNsbQyMCdkmC3BitRda60Y8CfmdxRAUuzOlTehQXu4FkPJjxBqWtFTVE47QIjWq2sWvcZeok3R3r
zuitHSrGB1EiIIaUTKX5WqhBsLUu2+AytIhrp5IdpgvHJXlClWZPT8Ac3Wxdan5wg1e+as/MIW8P
BFAEULy6G5xSthluBZCKdeE52WmfGgdc+7Kd04xkQWhbMCKi7nWt3grcEycMGshdPt9fGVdUiZWH
RL/1aUHUMOLcaNlT5cnJqQrIq7QilDscORKmF2kde3a4Linp4UE+Bix7U8kqoJGrrj2NMI2om6ZL
aSTJUteiu8n2wlMRhvGBouwKUxlXWQ4rCmjgkgOOMu5cpXnZ91DPhKsWTRYWATporwGnnltwqH6h
a35rHjsvX/PrRr2+NqdP5f+Yf/SFIt/8TTX/c/dfAUX+8ZvneWHnX9Zvjr7L9lWNV691m/Kjv9w7
89/8v/3DP3yBN2OJz/WlaAms47cF1ILfTzeolT6boU6e/nX12ubRXi/v7ad+TVK2/Y1tMF0Ylm2Y
Tkwsf05S/AmtLQN+O2sMc8S8zvxnkoLMKXFkwNgUgh7Y3MP5s5snjG9UYJlbTHTpiPfxLPx5/39s
/D5nbO7MUUybxD+/7clMSxcSge9ut0iQcuDEta9WObxF7UwCXy+WpL/BmOwG3ZEbc4SMuQDYFGOp
6zz0/b7A833MmZQ03CF3popWEzakA63jeEb1j/LNoTEIWAFdRRbeUWtEDug/WXubigpJtnArbPNE
SbqpXNUoNGAGqFBc5Aqi36olIi/lHD8fwQ18Aj/Yt3gm+sPWvPI5dCcrk12UwukH/XsV9W29tYLe
bJedWd5zxCxeQGPKZytXxY/fX4j/fxvAkvH23495a0hl6vXp/Yiff+DX0EUkZNAuxodDmQ450AyB
/WN9db6hapn38K5wOUjMLrE/hq7hfqNvyxlOh4zkwYdl6f1TJESPGrENK69rYRTkTfiNcbt/jGBb
b/CC4L+j+sOw3WtyRraWEkjlWovG1cSmDwxnnQxac/DuaXxwTNpdwPm1njP/w3U4QfJ+7B0jWAsK
2my2hUYore4bLx22eLU74hTbsFtI6lGrzy+4f27hanC1bBrRvOIcWOfbficWGiZZZZJzCjV3zpDe
AD+ZzIzmiN5m/MWl/vYE50txAud8zAPER7t7qXHk1cy1gkI2FtpHzB3lMgD9f/P5Db255f7q5L89
QqYYpjesJch+30wn7+7IcMYgBHdLcFvilRe59GkQgGdX10LTAPCnRfHqN1lH3Zg27mYwZLtJjTq/
r9m+bSxjSr8QIn7whBm7Ov/jAVv4GXZvG+gO5KGWzxNbNg5FIX2W8bqpn4IWB9DnN//htezZSkHt
CtPX3rUCup9ZHvd0uNFzwJDq2xtIGqhRJZWHL/r+bwfn/Qft8ebxSgJiIL9l98b6SI2whEqHhl1s
HhnK82/IVHDXqtCKU+TExUUy2dVRSEtl2SsDtEilQ7CMckSynRbjodDpn2DpjDuyINJxY5HV8YV9
9IMxhzKBwSbQgXI8n8sS7wbDyBc9GUnmoIzXciDyAdUNUbSrzx/7R1dxeAqzk4kFTWcKen8VPScC
LXShAdGPGDAaTNZNIlEef/HE5w+798AZQcxmiFodgdJs9zKRl6k+SxDOk7kA8GiChRu7hnjBla4O
TeKXyVRFC7KeiQHXn9/hR2+Vi3ePFZsUcdc05pH37kEKaFtxE4SEGKiwIH0FxsXWCyhhbTrpY9Gk
ZjoR2kpOcuu44bgIPFVvc4e+/6J1+uK1s+uvjNkfPHVGHRsaXAoU9aB27HykAG+dUyQkEriZ7V8m
ZTKsytrNbj6/8w9m5PlMBBwTCyUoxPlTvLtxDeRMbnkx875B/FyfzfJtxPOQ0jLHnjYIKP2Xz6/4
0X251C/ZrKGYZRnYvaJfoYksAOcuAqxDS55jsOws2179/lU8NnTAKJBWULzavQolOLSZgYfBKXH0
NRJxYlYKzd38P1yFEzPevnlhc/fejCkD4DBklY3Ou+wuaL1FayIAv2I1fjDtsXN1TERnTNIcwnfv
hU6BkaJsoGzKnuLACHsCC0aYKJAM5e/fEMgEfGuszRQ09yc9mRslNvuM3iCCsZU7R/jlPmHPnz+2
+bHsvemULNm6zOxNygl7N6QPKssaveEqNUm5md7LJdA5dr2EzClxHY5RRHvcvehC74sJ84NH6ZG+
RKEC1TxK6L0vzLVVWmkl4lKLI/6itOts007QkKBcaV8sVvNitH+TnDUo21O2kHPlfefNklkim4Gl
HJhAsUlbtAeemdNND+BZ5eKoqtuvzNcfvFkea4EO4ASvn7k/gdpe4TZN2liYlkxiN2soybUZG1/c
10eP0GJ6hqDJdA1/Yve+CDskoajHkWfTidwWlNc3LXwxPHGt+cVL/NE4sSkeWTPIAx7M3kscWFDb
nF6zwLY4waEXuOIw09ue1r8wTmIz05ZCS9IbhY52o5eW/sXlP7pTm3XP5FkyUOfK1vu5sSgaK3ca
MdM/kBxJzUpPHU81p6kBTPDzN+KjwWKT84BEfz4+2nubjbzHN+PZiJJQ3p0Pfn41RhwhEzX9dPwY
AAixbZ9fcP7su6NT0hZidTE58pJAuvdoW/hykdtBT+998O9x4ovjiB7M+vev4oJ+mPcnc4PC3H2C
A03F1vepxkVIszDwNGJTpL78Avfy9++J8xRIVxpTOvRjd+8qNtbJKQjKOd+lcq5jWlEvbdE3P1J/
mg4+v6G3A8P+c2PuYt8NNUUIuTcmBKB6bpUTDHtDqS98lATtyozMyVxFRkcidd+15NC6/SwQsDuT
5j7/F2d/1evNSrO66HHy+S0LB0QBiQB6QrxYwKkMT6pSt2VE5th6oDZVL2M6SBgQzSx7SPoQRrvu
pE23KTwVnY6QmJKVaHCsLiJ68j88SoTmMgrpZS8ojVjoWgph3xD3YSE/z9sEt35kZVgC8Do+431s
fpqsjOe2ncd3ZFw7FvU7PjofWjj9sW3k1k2Y2+zrG/h69SbgUz+Q/tRmawF068STWsB9wuk9IkYu
TFaMbToZJAPBxUwC2gnL1rSHaAW61XK/QOR8MHiN2VGPbprdIqLp3WGVDrGMwoAiIEotcZq15aM7
Gv7hF1/1398QmhZMPfS8EIDvLxVJGRYEXKFkjsEDH0PFzbdu6eGozdL6q1H1waXwAVG5oqrF+7g3
qOIq0lVhRxZamiw9SABvVgt/tINV1o2p/cXi+8FeV4J2IqKGYzinBnNvn00pOSwQM9kLIlQRLbU2
taMkLb0LNZSgB9mgEScrvcxHJoFGBhWkGH+YUCYJFk/iy8r2mi8e9dv2eu+t4kkKA7sNGmooRLtf
aFuaVlOwzwXhIdKjpkSFQiZTZG81EpFINsnxq1c2o21hYgZ3l2AVhrO6czyEQeXUkAUekU6CPDPn
MJZiRb6sBlcfv5gz/z5J833TIHFRteMWeGtPvNsrF64AG0DvikeUiee6on+VlJr9k5O/eO1Hg6D1
MG5ff38YcgLgSEJj3KLrsftoZJhCSCVThiBI2zxBz0z4nh4Z26lJtC9MAh/dH7BqWDFzex+P1e6l
iKWPOWTluGVCTrO6OzkLTw6XKipekQRRyiymL57oBzM3vaMZn/B/2Duz3bqRLIv+S78zwXl4JXkn
WaMlW7JfCMm2OA/B4Pz1vajM7rKuVbpQvTXQQGUhkVVOXpLBGM7Ze23wcHBTjga+EZUWKXNrzaQf
xV42lv614B+ieJ6wxX78QVJzQrfAjsLDffP67qqqp49aS/bqYHkP2qjYAfKl5lwRS/+fXIqhTIma
Ch3f2utLuSx5y1Czb1k6bdwT0sPoIOMaWNypLd9bD3Adi6bFf2GKO1r6xqWcs3ngMGXSE9nWLK4d
8iOXoA1OqPmJ23pr2vUooXNBRCbc2OvbSjBkWFXEhDTSP7mYoRhvOTXbT++/pzeugq+PQxWGSTbp
x6cdLUYZrkmmp0Ro5RWwg3q/qLL8D26GVoCDfdaGQEhn+vXNeOqYEf7LcJiobRyqRDfOaZGr+4/f
DFsTdib0HDT1GObGREYZDFUNcVJywGOtz2FM6/HEh/vnIZ4TG60H4GmcQykMvr4Xa1RrqysUJOiJ
waJols/42K+11DnH+nmKKvXGkGMWQppEtZrV4xhpny1EsEwGF2OBMR40uAxbj+DyHR2Hj5e3VkUT
xW+OGybRHkcT0mQq2BpHG16xGpNWRVb41k3kcOLM+8bTo0ttckpjQ7d+SUdPTyIkBvpGoaVQnb1L
2thhKifzVnQuFhtj1E9UTI+Ie2sJl78wFa0jj/s7Zr5NnnRmnhbFpgbFMAzCXL+3NLM7U6hK3yCN
XX6m+aLdoqypwUjE/bAf+X2794fmW7cNrXONS6HyxQB6fduLQaAD8n4LnV+z7EWmkwGdKfrXrksy
tKjdeOJTeOt6zBwwbfkcACMdzb9EWOqw37jruFWrQ0uXb+uNSfKlW6LFZ8JWbt6/vzfGKW0RlFGg
BVfw3NEk3A50zJSXYrEi4VPDiMHxQsgW9baH/+BKlNCYTmCWUJl+/STTzFSJxpjYKqsYSEZLg7eQ
DdWnoh/GD9cvgJfC4MOKpr/Mw68vhdWN5qHJNy1U81oalbOGgi0XtjudatWsr/9oS8bCtQoHcaDD
Djqa7Ekh8zJC3mFr6EN+zapw6zrKHBYkmw1oS+0SDkxr78eB/dn7j/ONBYA6F4UuwhAZoMcbb1iQ
I7FmzJnkrbpfWItA8sHROzE83hiO5trp4pez8eDvXj9J6hqANQzmFtdBLOsqywOiNnKpteSXjMaP
T9AUMZgsqSK4pDwenbaFsXAw05kz7TijOdsRz24lpCzMmTpuGkoqJ4bJW4+QdsvaTqTvxenx9c0V
y4IfxzZJIGzF9LmInWI39smpL/qtqwCv4pNek4fM48WNzRaekopxj8rxCwKMfjOSFnDibPDmRXSV
Pgx7RCbLox0O8NZaClJa/Box3IXd9NZlq2ra5v0x99ZkQemfEit3s8K3Xj+wqjaEpgjXIpzVccl1
s82zSaDvA/2r/AfDm4IIcinm3nXNeX2pBCMPezM29AvcFI7Kk3eOmco6ke+z/uDjz5ddPAUeWnIU
Wo9m27ZF2rT0jAAYMGSftFa8caVTbwdjWQ6jqK3QUZrzViUUeq7tk2WSN67O7o3tAesW88fRPcap
Nse9OvAJl7n6tWhk/JhikL+qPEgIH31zLtse3M3rVA8R4ujNqVmP5FZabBeJGMCglA63CcaS3WQM
8YkV888pkUvRg9coxa3z79GKMgo9ATm7ULZWBpEEo7Em+AphPabK5HTk7VAxJxJg7Rtu37/JN668
6q35zlgIeaZH3zNxMYutYO3AFGJFu5xD8G1eW+4XzqCr9wBCLGxFJw2XGcf1ifH656fBgZANGL0a
Wuk0il6PV8QjyHM5XfhdqqfYjqZ03+VZTMY56Zbv3+af37oHDQ+sDSdCIrlelKS/HbDJRW6tmjhE
aq29c51DnThE3fDx9YXDBX0n2qUvzL71Yf92FSqtTTYV3JA5x15gzRYp73ibww/fy0ocJ2B0nVfo
0r6+igt2iYmZ7TiR193eFuXiG6vQ7/2rvPFyGPrMIjTfObYfd1Isuy4NrcEfFZWLujE68pW8uYWv
L83lxES8LoivZxTU7cib6NmQMfBH2WhO9LHELAWCXLOqxwIV18WcdP2jientasQ/vh1IvPnwQsZF
6UyymNGtYXJ+/RTJWiFJs50ocsZR/J1wIZJ0ByV+ev8pvjHu2GagS7FXeTub8tdX0WZYgo4OXV0t
pgbQqGuEFsahj48IrsKUzPGJM9/xVRrcNErWcZW2yqINrw0dQ1ksJ67y1oigbsnRbG2v0qB5fS/I
8JUk73RjTbxZNpQtF0xm7kKQkTGemHrfKNsxG3IQBHBE8Q6XyetrjbTO5plCmS+cWlDMrtF/Kk5O
KBVlBO0wsQJ8S0fT3kgNMxXJsuVPjqqe54vJbHeFkhQbu7XGz5gH9HC0ZvPDdeJ1tsbzuGYIsJ87
njbtejYn9su+gUd2b9aOyi9JT81af+4kuQrfAwUfeqY8zNdPIW7xaXk532DsxPY9QNjqLJdLWwcF
HIaABTI98YrfGK7QbKiUrhdlWTh6xbO70uoEr7iJbRV9rLFsEyubT3RV3roKm6G1oMCpzTjuqugK
jsYltQ2EhqXxhZ/x0Ef9qS/vjWL0OhGv0SVIMB1aRa8f3sSQma1u7WLUjXmx2pEP9lI1t7Ltqtx3
0ri6L/O8Cdqyqi9yUux+LnnSo94dMnlhkUd+YpZ74/Oh0rDKxag9UeI9GjJz61o5qC9eJofLz2bp
pLvaFt2tCfzuxKL+xqWg+1O7W6cD4DRHr9EEjK0SdESUedklV2Dwi3N7LuR2XKL2xIfw1qUoQ6FH
QSrIkeroUkbtVH/34XC0CBTtFZisLBLhMBQkjr8/mb7xOVjrPp1iIJsyyhyv32g/KhhZJZ1FFTbC
XpCDdJkojkeytq1s5Zye6tK+MU5pnFJoZc5bj4VHb8wj8onNSwkhVkTWJquJMLbVuT0x1x0/QZ4Z
9i56pgbFC+qsR3eFv0h0cA3o+/U0gkBU2CFa9fSO8L2PCgkNFa8eOz3K/bwq+DavH6A90/aTOWze
ia4dOc0qgF3ZnYrbBCH3ej1fL0MpGKM2vQUbIc7ry1SdXIZ84DIulmOrtHZ5T2JVWoSwt4MeQuoC
0Yqkygx4lrb1zOjLahbCtRUSFvfhp8tvYYmnKm/xXR1XUPRiHhbVoYNrVQV4CPqhLPOdu6s9owvf
H55/3jbFIAYmoTI2RSH3+EXaVYd3GVkGweXZmWcn8pPUi1P9/LeuQq+BRutLm9082lEYRQEgiE/f
F9KevmvWLO+FWT18+FYYkjYOTzZkKzX69RucRZ80vVQhqHtOFSa5LgPTSuePPrB1fDA8XoKn+J6P
lje7GbtqGnlgueGKjc2+FtSldzLu1zyeNygJYhJiodGRXHDEWR/pb9tyvG3lSFPb8G0Uzz9qZI3f
hxJs/2LXDoBl3Wmeu5UDB1bYezRGTTxiv4fDgnKvByaChm3wI63E4y1WqhwTniX26lg4Z0Otts7d
CCKFUACy19pdGpXKIV7qJt47KUb4XhscmCmSftCBPXB1XlVZSY9+GowfxBwrywZcvbKvhtrQQoUw
1z6o+FQkxTFVl9jmW6cP4d2J88QaRePDbei+GW3EPq8sgGvvm3EAossa4u6LViqPsvfIpYPXl0Ej
0O3U2lZqkZPSXkAIivdupKh2ULMpJWrS6/PLYnbmr4Op1X3QWbV1BdDZlFuQx5m+JZVnIYgZG2N7
UM1CwPaqy/K+7vrk1iVVFxKrvaQXZSuMOxUE3WMzEoPoO2uyD+AVrSx3EHjiaONaU3fBhiD/Prqd
AJqcTKa2bb1J8y5EFjHvJakOCDnD0UOUBTu7eBe5mdlsDXfyFD83dSxYitZUZdhNduWGDabXYQcL
XIm/JGKcuqC1G3zBMQnDn8qJRn6IN6XEwC56yF2NorRNYNtifGzURvtq4DsdgjyJPOEvVeXdmdZk
y0Mia0C/ho3uTnqEdZKMpLU3VlLk1+bQQnaQ0VQ+sG1JISRkbR0FcwuDE5hOQ/K8ReiuCvWlEBe6
YpiYoiowQBNplF9V/p5xDo18L5Vch881uaLfLgAk23AAbsxajbS5CLtyIUKyJjYR4E89jhIhRyNA
XAjdfoqySv86RGlb7+O+4v8xODX8JeFY4ieBZkl0gbxqyYPSUIw7IutVzGGYQe4dQQLw3sGz/NkZ
evca36ZxyObeO6SJ2Z6p2FIDA+2cPyLI/j4T+vqVEr60fXSokBcVoxvbIFqMjBZQKkYRGLCiMfM7
WjntJJWNn+rk5JjaSijOAbHXqcIk2CpPq2v3IVcjrwmyXhDq6SL5mCAhJePn1hqWJhQNO04IL0KU
QH+1ePZtuBZZyOmXkNw5Hpyvg6zBMCz8+R8DPPByt0TudF55bgsKrfOyfaE2BZwm3cx43VmrecRH
iOlnNxXO09gh79lkkxq1W6PBfDdRbKjCaLTraxu1jRuC0Gm5r5oMlwYYSMogmrOmTza0K5bz1iXI
8wodhf2YtKlVhKNXWWLb5XbXbUAroXAwReXa55nuZuOVJVvDuLMKjXRR251jPgZRdHFQmVlphIXt
jcCv7dyBM12M8hvGO1fd4Z9IAXwb1hB9ywyplhfpkowQFpQ2f2hNgOV+PAkLXr1I53tMvAISSwUp
yf0uFmXZal461eeVXebjvkF+WNGtk8O3NlkgLggHJHrQddWgBbnVYNWR09A+9Oo0fI4J5yHtlWdx
qIyMYOhZSjc9ayzMv2GnxY7tl01hghQx2T6j1ykmNl+YTMbQbcktJYkMZhv4DQKRzi3cado+S/vq
vBYt3M2B9NqvA1EA38vSJreYnKDvTQf0HnqZsPaI/JpVw9Q035phxnFk4Fz0Nkaiqy7HqjYHDe6N
3VU2Z1DkJlVWELZLzhWwp8hTTYgivR5mO+1I6NSXnuiKIiIIO3OJuVbG1nouvBo6u1M8ainZfoR8
WDqprDA4dtFU8ExiNas8H2J+A3ApSswpFPDb4qD0JhAEXZwaV92aIBJ2xYLTypt1ojQXIq3GsEPx
G+9LRxYzuQRd0+sH6qJFnAWkyxNa20bDTUwYLM6TpHXNr8IcZiz8Vqd9jzCefW8JUR5wW1mT8Wjb
FUfhAyBrWp2N60UXM9/vGIxVq39TtGGomP9TcLPIPnNrI2crv6aextgURitTWCGKzcPW3DLCe1rI
G0hnGUwUN+/dnQ5sjDEAsibfjFo2X7beMiyhNaygn1pTxbQRU2VeKmnU3KULudU+ajjHOrOTfviF
hAvmqZoa420+T6g17vuqEMlBdK35pSxh47b2Wa8a5fMctw0EnsRazvJ8ICe58iI8G2ujSd/wacg+
6DnPE8ukKZxnvUjFPTkQBn5mYKMnTbvS3YPVEfAbVqpQv48Ls0CYKbP7pCTI97m/CZc8IKPOjy1c
r1tJsRtXbglGZpPWw/yoeHXyBTBOV/qj4RYwqvigqIUXBWzvZWkyBjAQQBu0f+R8XlK65k6vGeQv
JXV0ZihkDwSC+DtahnGG/5QkzeYJ01rd71y0OFVom4Kzx1L26SGF9JpsDVFKirNmMlCa9Ras8xMu
zckfpyjfiTFPbzotHZcNSxjM3c6drf3gCe/WVfMy5kWS7k1dKAF6rsVMGRuTKe+mmVKtDpK8b8yA
TQEQothzliEwVU35lE/NoPjNIvpiDxLOu1miAVaBmgtx2RdTS0qXYyaBmSzRhuSCGgpWLe1rBvoy
gc5lgf+hGUmCPZAq/gDPAZXfBTz2OrpaIm2cFr/rI+fZLCxiX0FCuuqVhjY220h8Jub3qbC7Ysew
drortTdT5g6NUXqh20kG8nOxSbtLTcncl9p2P2+TNDLtB6nn07wxe6UXO538V75CuVjZhVLos/aZ
kD+LQOo8SvQDR566PyQQFZqtBv/c2kaZjOFgecX42DYdhMU5w1zYLFFE+MNUJqa7r1+QvGTXM1Q5
EYPq7Vdq7/sb4j8Oadp6REMrQBOf49px28vIc8l0PmNmmMd6k+glXEszzq8cG+Lg+5daT0e/V0PZ
ra7NlfXQsiJZ7KO6hWJo6EaMxfQdpKawzmw7tFu4PECJvGkLArg/I4teP8hmXjZS9tXm/eu/eauI
FijwrULIYw3BmKtJnpTEJLhgt7eis4wvIjKm0C1acaLt8cdZhlulG8+RfjUvsqF9vTFP8qrWCVwC
mIhJnUR4c8Z7300fLFHwQF2qTRCfyPUCg3v8QG21ipyRlUuXQPTIj2wRhZkdoimyPd5/dm+8O/Sc
a70AGRPdhqNqyKK6BVkGaHiLHFqTXhqIY60UdJub2AaR8mW6zZYmuegJzD4jscX98f7133qgL80c
JA9gZY+vLwhhwA/O4dBzI7Gb56jZkAl/Suf51gjB+0LVAv8QEqSj833TlwsnqdGESwmvG1KC3JgO
G4t5jD6Ofqc4TzODDgRSqj+OiG1n9nlbuUg7Ui/bLHQFLmxpub8++tjWq6zprav4El3Q63GI95sd
DBUnX08RV+uDCz5kyroTg+PPuoi2+kJQxPMffLCrf/f3c2iagoB0Yi6jyGK84vztbAxwrluWA28I
W9m4l5OcenYaw3Rpl5qyqec8V3wLscnBlcNAoTlOaa8Sv/D+A1g/gddzDp18GJ/0jVFlUEh+/cvK
WUjYCChozMVWH+PBUrYqC/C2j9iiuxjVOt/uk1NCkD9HK1dFHrRKhajUmkfn/8gjTIQldZ3ptCqQ
Zc0mfkqME/PZm1fBeEdLjl6/fdzImvJ+7Jg54XZUpbuV5XivqtOphsWfJQYMqrjBVhQ49/RCOfqt
xMCClrox0S0+In5ArJ3WP1S1BIwmc+emhvn+9019iNBwkf5oa1k/d69xDC9W7X+xGv6v2eCp1Pw2
dv8gzVw89iBJ0/p3I/zLH/nbCW8bf1EbpmrFlG8gP1s9gH874S37L5xF8LMovZN68aKO+B+Ig6b+
ZTDoUTVQ58X7vEo2/xfioMJ4Z89LxxXBAY556yNm+Jd++r++tFX6bOGiwlzKXLOCmY/mziUTRQXR
mt1Y7mhninCmL7YgNjMkBQJ1MlucrZQCgqHo2MjC8M4eR3V0noVI5sNvD+7674v++6CXl59C+W29
K3g4aIjWaf63MVt5s1RcJ50DUhjlHs3PwtSS9nuoiQ6nIDPpbnI3jn7QUvtYYws96YtEZZUo0jSg
lWi8vjTeDgSyxlKvWThfKRwtflRNvzJUmG0sjBPz7usJ4OVi1PV4cesHyg7w6GJATWxLycGpF4oJ
DjLpH40GcOv7D/PtiyCVpWTKGDvuaXEEAPVtKU2oUwI+KDVgXGDcxu37V3mxK/w+fNiREWasr10t
5hskWEcPLqHNjFGtCzvvKm5uqzH2PQEOZ7vEX4WtkbsLZ7rXSHXqd4tl7WF3rq7qEE0HRRb90Ghz
2FNpXFwjQLj4icdCxPYQEEqxiZanWs3PuuUqUszw/R/+UpY++uE0BCgNoN1ipVkJUL8Pthp7mxJ3
dh9yQlM8xC1pNW/z0RX3Eaku3TYCN6YG9HkfDbxVF5NSe3eJSZ3KF0MdlWGflVlIr3eZYL4qUEYa
jun3qQE2zTezyn0wa7wZXokWn+TS1kREKNUU6Mhs3HTS5V/WJqk/9sNSBy0+mOiQaLK7hItsGAed
VGfd14GMQvlrFajiQx+73sGTrYO4ojV7dJcl6L0qM74CFRfxnhQVO/e1rneItM7I2/ANkFCUE2yr
mz46gPkN8D1obCMgoH59tG+oiZJXcsS6YVnJ/EJRIziFqXdKvPJ6CeMzocO1qo8ggbAt/0Pw36Xk
KGqd1oWj2onQ69qV4RZNgTkN6pZIhyp4f0i83nO8XA++IF5PTlTgrI73HLZSUmdK2i5kOU3IooH8
Ptoc+uMmU33BgA0BVbsnHuUbN4kv8W8KAHkdx51RCo90x+yIdJy8v5Ztk++7hDP8aHjX1ZwWJ25x
nUFfD3qWIfKD8SMz46MyeT3oY+kQsdi7KztQUiKovHrD1uNnD0//xCbnqNvN00RKiywONS1z3Gq+
fH2pTmv0dGTyg1iRzV/tbCnTTeU2hOSC15g+pwCDMT6ZUUHmq/SUHZY9ahL4tZ07e8ZdmEr8v3/f
/v9vUv5rnXf/Patnlzy+DnVd/+9/70+0v0jegkJBOAxqNPYCzIN/70/IfkEKhz4UCiYvE7Ean/n/
oHr4YwgH6GGhx+K0bPGn/tmfmH+9SLbpt3I+or/5se0Jg+XVkEVRBpCTv9grs2JSnTvakwNvHorE
e0waIpBJcFDxFREhrGMZNVLlSyt05bz2CnT8AyHYWlCRy7H4swdjFZpl3RzKxLDG0LK0QQ2GVOqP
zCiw4iqCjoozaj9uexCiTWHMGWU6XEUgDoYznJ1ek/qTCu1yTRRdxnOqOa5yZtAmow8iqCl+ikhl
osVgs/ilSU1pq/caaptGlWXqgeBIOawn6iGw6GJ1d50WdTd1NJNIRmfjV+aakfcpdSdWaK8m33Lr
UNj/xl6NTTp1A6f7hHeR6WDJGmk9FvMyq5cLdvRm73qDIpFXN2UTThph2kGma8Oz26qO2HhZOqiH
OuPz2fdRQjA7HDniY7J+cJU96Ytg/LykGELHa81d4wxDv3EXh4Rr9oGAPjIcxsSvFMidKY32cDvJ
I7HPJ75l6dMPsH4Raa18ohBr675ClIGN5ioTI76VxfpClAT97EVqzRlSksyDjD549d7KxaRuhj4R
tDjT8lElvrMIXFfYuzhSvN4H7Fd+9pZxIdSEbAMQr4mZf8HQn/0y4zKuQwVy4UWjuuWN4zR9Q4Wf
9h+dKCtpz6clVsQ2hpH7iyQHoQSFtJUvStSRFJsWrioDb0R9wlMqgBgmtUitQPWidqfYWq5tq8iL
aPZ2ZvdkZibUwqbOnFtVy+C/qKkeKWFEzJgdeDVcww3AdSfaDzN4JN8o3S60TEkjzYzN9qkrDarB
C++lC3RPyb/NS11+bxwFG4EwOvJjaZcYdFEmupGVmiTEttAkw64MxntbKdp4iKZsnEOjssw+TPNK
udKtdlFAHWJ39jVG1qcxj1OSXdUkTQ55Y6Y0kfEyx36mIMTytURRCL/D/weIsJO5subNwi+P3T65
XhYvezKGNJWHGOHPr4G90RLMlt492dFcPbSG3csNUMSkZM1NIiDpdDI/NXKpn0ryUcGvV2l9o6Zu
5gTKbKW/gPDalwatl2KT03prAr00pyWcB7cdQrONy59K5wB2HWZHp3FYlFMeGMbofHEic+WfYr9N
gih3u/oTdXLtvsBYfVmbbMT9TjMnolFi/NxU4/r8tmmlRcpkYtfNDrrkJ3uw5JNBuBv8cwIFHtQs
Hu3Q7eyZ7OWsSeNg7FrjWQX/XfmumjjEXy5mitYEqg5qdDvrk90IAOZn6g05v87DR+PLuYjaYMi7
zgmGSNIK1Ow+fm5VopoDqDgUYfql5IWmqhTnUWQt6i4GhpscxjSPoAaT5M4roes7kyXC4WtXt0N7
SxBv31F0k7q7jQYTuqbobCD6Jmxc4v289GeR0S/zWxOG3rbtGrcI8tYcN62oJ4D8Q6ScaeZYPUdx
ypSi5JX+M3KMLL9NE2d8dpx0fE6EKh0/yZWa+Q4RCwrmytUe2M06D1aPNZ99puZ+bQknsDajit7A
tDKajnU7Jf5CM+Y5pWqebqNF9x6Zp6rEd4Dm9/4q1b6wUaX+MqTZTJ+jRue52AzJIiAsuTwrhbos
mz6mfRApvJaDnvf5gZZbQ+trtDzl+6Jgemqo4c1fY0zyD+1cqBxIhhZ2VGUye8sFwrVDb3406A16
SborvGkq91XZ2O3nDqnS/K0YolycUeR0DswaEZz72gFoYtVAPWmU1s69Q25VcWk4vUrKaRG5z7ns
uLmq76zZbxCkXmh5qgw7N0+9J00f3Wob28mc+F47tlcard+UxklWbaOkoc/M78N1bdIBpCfPxfx0
IZiJdUXprt0lio3AsRYIq7HVATvO+2kmDdHK3WkPFLkZQ4IB7Ds6mlEdDJ2Ir9IhGl2oqFH7uVLQ
OfhLSxd1kwml5qhdFOZNk1WTR0+bukGQdCw59Ohk5YSpi2YoKFZDe8CRqixJCG67u8x1ci9wbYm0
bsbcd1lY0fjy3utz6E0041o6hj9ZDFDNpJoVI9Kss3xmwm3ZfulMNMsW2ebcbxqAzWQ+NE7c+TWe
PZujcB3xRRupJhFCy8x50F2CZp8g0CkdPUFIDYeY8TlS+a8XPre6zIwgFw4xBrIS5lcRKTjt+mzU
80+jOQ/3jj4hJ0kGtXC3ObzVwqdTnv2wxzSuOSrqfG7nQzRJ7euUlxmSLCJhVioD3YebBomJGtYs
MCIs0qG7X7J5GnelV5Ox5MPDUya09GPU+AYJQudxLpiWDSNOviNv4QwGIF2/ibtxfp7cvGxpSZG9
EPnDIsrvJMboe41oi/6y0hQtf5j4WcZdoSlLzqig/xJW1tTPmzp2jV+ioYDtjBYwWHvKbuyF86zv
jlYvQ7618/K+6gwTNEWl9XfYH5lUDIZEet4y57LY06+s/KhzI8+vtWV6jgqDn25mI10q3aAT7Pd4
4jzqqxntY62KkvsaMeiTTEDgFony3XHn6rrtWodsxaxob6NENMq50pAVFBRiqB4arsSpErM06IxQ
i2Q/Pmf6Mn8D5m39LOOyrnajMO3zGEaD6peVl4KiJwLjH37O/++3/+ulTvbvN9wXj23b//pRy1dV
wbW29veum7CCdeeM59CkMcLgXG1y/2y7NecvDQSagwlshUa9sDP/2XYbFlm568snyYfaxepP+WfX
rYOtBjhOqRH1BcJ+amcfIWS+KFf/dVAkbhYlucm4tpHDwUs7Nia6ixcrBJs+tr2pLJ/KOdfLy8bM
ZqQ8FT6gQ5xWmQn7uCvNBgEUeQGo0yYbJApTpZtZBfM3shZbDXqDJXy+RhDVNtF5zplUeIHaGr3w
CU1qn0ucDmwFUA+5zGcjTGZgVbVRm9EBp8nUxH6J97M3fVtIT9zHel4XhhlGmpVMbSj0dMJcmNWK
OkmXWhdVCffOJMAdiVziJWpXXXhAqYHJ9CRl9bct2IriGstWbz1gkC7oEteTwSroIJTzcRmqHlle
hOmdmSQ2gKSnDGpvaKITGZs7cV5s0zJW1bNYl8qaLEnLbjPNZvscJYpsd72ps9pbRus1n72ewsVV
Y5fFN0XUinNwRl22e7Uc1DpEoRM/ZuXYi3U+R8hV2lXmgMd3J9W3kEXn/PNWD81OETJkDRBb92XJ
sHq3YrNIt62+cpD7QccdmsxBtTrnyr5rS6O4YatWkZs+iN4OKWhYzS61ELhIWp5e0JkChW0S9/YA
CyVXknBCCP4gCYC7MCKNpB72TdNzYzNv/CBvKK8um2hStU9aKuM7RRp2HWABiH5wLpTZzpjSZvzS
WGrqRaj0s1kifwCokT6WamKYZwZRVS5z5pxkDzQ9lvbKaWJPflIH/k2bXtbUIJLBGYwzmj7mzTAW
jbs13XZ6KlnmYracUd75GQjizxBHnYRE2oEzhsLRLdqkC+jhoEG9R8SvZZPQDlSIKJ/FcK3vVpVW
t0spYyOkRDbcdXxq+ZaEMA6SeRs7145OqpuvmbacN6ShTUbI/1RgjK1r/XnQIYwFuToMt6mB0tpf
nMoiADBR26vWGVclcW55guxk2S9eq/pFPVrjk10VScOW1iDOOBGCmbYisWOrqZxrzjqdbAk/51Qh
aZSLYrnoKkz4m0Xlk/bJV9CsTZKiOL3Meq0hy00r5i9NrzYXiVNG2VlpNSgiMvKQ4ytHpnocgk5M
ic5rbO174fbCpkKmLc+QkVxjp0qTz0YVWH8vCoTIJnRztfhcNqPmHsZRsazdQFpkHKgx9rCdbabt
NkUkD2Q0qYvPhTNSa2Tj6a3MmVapt0iAET1ONsoGJE55tOZKcUT2Ldm17a62FpfURovzzq6IVnom
bAA2RH3UaN/SViUcSSnq9cShW4SpHChlOmVo6Yg3co5LLPthD8kenciIzswvMo795EybIj2MNee8
rdku4xdh6km5UzI9v0k4Hyuhu0xCBIInQ9Zzb5cUCRy7gicUTSRrFmWxRjcayPg4biIoFDn1qFU6
ZbDO6tA+g2lqlmkV0mp3TL3xrVn18HUit2/djR5FIwTQolbHXdpbY3FJ6FufhHGUY3JbxghFpl5q
qtxmJCclDy1SEyuop2zmk1uo8aMwL7VHnvU4Xk+1bd5kXaciyBkx7N96gg4qN65s+qpyHzW8qs3B
JNcLEgJ1iDykSJDDC2yrptpw6puM7VChz6BqXKH3zBotX9hfy6lq9wjuBrlNnU4jCZPQEIcAbp2q
T7iUrt5811nzP9FQNo1rvRllvZXaDIOIBG5KxGJS0seltaybcnCY1fXJJkqMGDK8KmYWi2cHSeV+
YMZv7st+hNrlaqlwd6mgk3NuFBkJ2mWczIRk97r3MONjvjNjyPuX2ag00zmuXY4HNrUGJ3AyVcm2
Ike9utHi1vOCdMhihXxD9DnJJdphU79AduPMpCk2tv61bxzn0TVl3t9LxbG6LdAcQRLtlOT5rRVN
uPRaRTXS/WizwT2YE0rmrRVbSn1ZYbm5Jd5cULmoMjs7w5CsqtuUhsnTQFmIEUosZ73R2jw3rtQy
GbWNqjTgTVsjLwkzmB1FZ4paFj2kxTHPQeulnfGrwvFYwzxLCk+RQUIEWTOxo/ZcFGdoVcR8nWQm
ioogKmUKzg5JctTzlS6zM1HVT6O61/026ZXhDIx5nHziFJimHUd1u3POraxU2ic35rxlBJQp2oKp
oWg5F9VFbiT3iU3aWdBLmS4/7LxWv0i3nRGaztaQUR33lJKN9GZwdOFctcTFmXsQWOW8dXLRkTSC
djzZZ3Ml45BVMK+CbMjK/nrAKTTv6IGwVnJyH/qMcDZNj6rQglM7/rSknTR3xOL1XdCQdk5tYJo0
LSSA01ouqRppJA9lmKH92TH7eFf3rG0BfQT9xnRT1C5+ThBofFBjZdF2lpYQ6VbMmbTODQJJ6Q3F
sYsyt6auT+hsTBVLD9BLIqH3kz5xZQNnoky6X6TrzfUnmdPTdDacT6aCw5qluN2ju5QVSWkxX1gV
akNq4k/+b/bOY7luJUvX71JznIA3HdETYHuSmxSNKHKCEEkJ3iUS9m36WfrF7gfqVJW4xRBDPbsR
NanBKW3CZa5c5jdtA0byc5qno6Gvitm140V20MjqfU7/UM3XdQhGZFx7QGuni3IEtLXGYLHoz1Dz
a136gDgabk1GaHy4ORZ0HwOnGLsRkxpLbcOAAOGaawNdDmyQKxW5pWyVeCqoRN8BN2XhgNmVWr+d
dGWcODG6XJ33LN2I2KTTRIovcrCV9iOopqm96DW17i7BWTJ38A0gkOK+1o3aOpcYZoFq64Rin8Uw
K7MrV2ZVufKawUGKzhbV3F/VNt4gtzg+qf2DrLABxfAYOjW9qGSckv2EbTLsgigphLi2QtyPwQJb
WvXYFKZIzvJ2QFfZRDU0fAg9q2rWmL05t3BkvQtenDMzPjTLp9rpwsYM5mZM+8fBQknfL+Mwms68
OkNJICEzyG5xiIj7r1kvi6emxMxtl9OP6s9Hm228D9V0YBSAlsNwlRV1bwX0obDOzLqqjM+myDCL
w+KxWu6crJzxMVZbnpSWSSTuxyK1bkTRlQ+wdjX9DkxKmmNvPC29zFmtof9n1tQHmEX32MNiC6yu
9H5A5kZzh0S5zXNO6evBq6xCwUCxScTONWOOgl7GGjclm+E6Vgn6P6Yh/ymE/sHn/93k4aZ7+d//
eWOL8fqDH1WQ4YKAgJjkvNKHHEQB/1kE6dpfLiUWXEzIbq9KM/8aPej6X4uPPdg8gDo68n4MBP4u
gry/KH4WFRCqKiB2SCT8SRFEa/3N6AHhIgZzsI2w3limWcYp+dR0m0zOEryomDv7Nm76Bj2+CPNU
VZy7ZRE53yJ1EGm8kuWMP+qjib+qPq2jsCym3UTfRA3EXIUbWx29DGZBUbhaHOQmUGkPlsKcJ0FY
Gxg74gvTTKW+QWKzi/0UhquZB4Vl6+0uw7xihh4DiH5FS9tu04uuQhVnBfHD0I/pmNj86U5JyiFD
qFOtHFxF2RYxCoataz9FYUzVtnErIr7cDC6uzg4bSxj9qmlzx/Vz24jtNdI6nhmU40zDP/FqT622
bmVXQ0CrHv/0TWdNkNMDHLWHjLCSpc4hs5UIV2gZTrpYgZJoWtx6l28JiKS2rJe0RPf8orKE1W0m
bFE1/D1ivCg3tIJJPbSZgQWdalq1AW6VaHFXaUmOOJtdUQVOJRj81qwQSe+6lhilR3ND278yxTey
seGmaNOs/m5UVVGtjNnCgYbBYuQ0T2k3x83RjqJKlD5S4CWe9JPAFyHRJ93eUqVZ/WPRuMzpHXN0
3b1sMb/+PlVmqUPs1iOvO1PbAi83BUdypkh6DmwePFd1H2pLNxHrm34fo3sn/TFSxxrr9xwPpKaH
kTB6ZnfDF7O6u9YhVzhrFDOj35aWnXExFm6XrJpsLpmqNGN4hqBHawdNVyoS4/d56AQSCjMqECC1
ZljjJV1eS6ILENQuecAaF04d1EgHHtaX+KuVB4JjRP2k8Q8jnKadoAk5MwNnShPGCpkRdQfLHtR7
V+3hKZikzdipWVotjU0yFyDBkD+Uvhi8AgIHrP2xD1SJe5lf4qNe4nw+88BaM/GUTl/O3r2Gxqmz
Ulrp1Gs3w9cZRRxFt8ZViZwQo6jFf9z1ixzXaXJq/GAbhnZ6517adZZYeK6jRISWJI29l+GVYECy
/so2eKUeREPWGF/UuopotvbIV0Ng8Gaz1/eA16D7bPtsCIcVvYRKxz9vYUGMEX6HK5RRjMvylSch
XjkTWgoqfzW/cikqExbfknfBsZgKr562mavAvRjjNIYPZ7UvZrc4Fs/pQtUgj1toG0a9eOy+0jm0
qI+u2LTjZxYur3FQF+pH8koD4aCSlyLO+NN6vBBF0j4U2Dm9Eki8zqhpug1NuyblC7eD0hfgCVIh
H8uFgUIhZT7OoKk+1z8IKqh6nueCZujOdfJoOO/iuHPIgxEw9lu6NMMq7mxq1vmV/pK/UmEsgdgD
us3SmFeN6nrJwZGQGehIwqKhwwGhhpKjv3YLT3zJXwk3FOOMSutXIg7lNUvFie3+oXml6jjqlEPb
IdWpzpk9zRtanbn7ONJLgeXTmrQoLyUFK3kFhfc0YMlR4Dmfj25bHqSd2N2GaDUZqxRVXnlTkbrk
F2Uk8arMBgZiXhDVpaXgn2GnZspQhrbx0Aa0yJz5XmZMn64V6ckxCZSG3CxlA07z2PmCUtC8ID0o
dc1vdQGn2wj1BtbGXFvRVvcwm9dYpZnKZMEcVE2gyuB6jLJgLSTrpNAa+0yJFFPuwXI07cVEXqmc
sW9j5zCYFRQtuFTUiIHiVFASFV0ViElIl5qLx7P7KnoGFxz3jyNZOTBqqr86aL1KU+5LFwv1KV7l
tYD77S/JHkS52HRq7ckDQDVn+zJVIh37isgQarrzhtSO7hB7BOgQFfDGZOSYd1gpO/l51EamsdXt
nqK6zjsEwYsvOn3dMmDwWxpTgT0aTrrqDQpbMQyBM71LwpnxQybv0xZ87nnf6XV3XSa2Vu/juGXC
RIaoxzfMrQzBmZTDWhyNZCTJxNAEq3VgzN4GU0o9XusodhnXUdGqTgD3R35ytdZKAoEiQg6AXEnH
rTfVeLk36VAcw77R3VWJ/81Xl+a02BRhN5a+jhzEsbVMTEpze85SNtWyJBMcorogFIaaBlymK45W
M6A6lUKthyPVUHXRYMmzI0ScmfO0tWTSLb19/RIqYggYH+ueYdtOcXiFGUwc+qlXDdOeQ0GtAtWW
zbfWtusvdjnP08bzUueib6b6IuJ4WpYGfTu63xbazYkKTW/OsJv3Md2c1X1itxygFUevTm+RoLJx
lMqONjEOcDkNxrqf4s08yf4rs5r6JYIumV0oQm/sTdqVNSLGqYerMiALTfNRch9YMhHWyWC/TPUw
TFUqVlhou0wisqINGx/zalQf6BB5ri9RXaeZOrhWsgKQrZ0lRoONM2iI4RHNcRu5X8HQfhOWtfDw
s3YkUbXPIxX17TrJgkkPs4MJknv0p5mBhm+xXHduVQ4wGeMUa/gqoc25wRcrTndUUCr1TWnq68ox
RB6MFTC2ndrmcr6myxoz60YvYtt3iV0dWFtjt2q80Z4DQWFy46pNnawhMMYvNugdN1AojQ96Hi4k
WEFbcmPUdQ/zp0TbITLC67yZK/5kQT/A81CuQoFuKr8WXVvfDnhRu+uxt8Mm8209KY0LgBssN8Qw
tOlusmPak3WbhMoubHX90rRNpqFtAzDgMo+zudqnC/8lIBWJPxFUjAej6rJkB2sm+WbxwXm3DKX0
Lz3a9t1difdEx9g/rZgs02jWD3A9enVbOn3T7ErpwNrLvALmgGM2lraWGADUyif8bg35kpQIkA0B
JTpmP4PqzRehSPSnuBmjm8YwcexTYk19pjGBqm+Sd10eVFVTdGtY1c613ht1BhpS0H3S3Vjc2oOm
vgiz63paAdGi6Kwa83M+svI3joVlWuC2OXCC2Cmdr/QmKYTJ6qB0ea5hnKnSomk+tVNJV80ysmEN
cUbfU9ZAwrVLE6e0NDH7izjSmLALUat3opQaMI3KI7+gSCZrVGZmRv7QRHAGyx572iCSOTefanPz
VNAhxa9NjeVXT6vkAcpPfK/0ZXWtxfakQ1rLYMXmddVfJPRlVZ9VScJlepFdrhMpG7kqOWz3mG8X
33vLis9bR4bf4XqqqKvEZr2desPa2rlKh0Qk89D4lRsJfS8x1f0GLhLw6Gg14Wc1GdrvMY4P4X0j
UqTgG7UuKNn7LNYfxpyW/21lLwzWIIq70tnqidDUFYbI0GE+gM+9BestBQEwbsCiC+IVmdtTzKjX
N1ai8FB0dvWq4EvUeb6GtNhCccxAR7dNLz7yoPjlmohjUINgfwXElg7dCY4OloTVM8hlNIBMwJlp
1O52zpRxPYXjvM4AUHwA3KPm+gkiuKi1An1cENggw6l6Tq+HlgCZOkudsUL31fYmLeAdd2stnb11
pEiopqPWr3TsP9fW7HQfaPm9RXu9Xn0R5Qb46QJZxsmbu/sJAj7TPKMSx3+JZqm69mxa8KNevvxU
gr6DM/+lrjPpPGs6ZSf8C4sS9O1FUlmX8Uhc95XetIN6AuRJOFb1dZT11df/y7XQHMHqYpExPUFc
hhp8QXiqtt+Rf61kpBT3zeCp551IaQn+/lq/+njxYIunBgpFCJoyv3v7YArOCzOyXpCk4WMG9uSU
pLCFOu9E08igkPmiwOkqK5o3zQGpI7isrmOvY6OBz4pn+XIEmffj2MivdV5Oh1mpGWP8/iZ//cLc
IyIets2U0mFHvb3HPoqMKht4+WnlVuuuT/KdqaTh5vUq/2m4MHkmAvxu8jxVUn57O3fmFz86LibG
oR7TZroarBEmvCzHH2Nn/h8ku8lfUYol1rw6Iv+LjaL/ZTMJ5pd0XhZi1L/Rnoqm/wVHxV62Egsc
W7E/Gjy/DXbLhW2Y4sxY8XnXFt7X28WhNFqvGxld3Ao++TYlSgFjibONlRnPQCaK3U+v5p1A8HYt
LpeDLUhMJ6gDc2Ue//ZyJqhGiyQe2Esb6kE22bQo0Mz44NQ4EcH++zIWMdV5FW8yTy4T58pM4io9
CmkPtnePkUgWqmNAL8Y4m9Io24ZtW7Z0a7ETFoPbH6vR1FcfPOtylX+P9H/cBaxW+DUQXDVYD28f
VoyN2o314PlFLaqnNFejT3O2ndMw/V5VlfXSdvBe0ynmaMkH+zi7CT3sxmTiWoqsZkCe6Y9W0mo4
qxoLgFbTsu+Zo9fXTV9Y17LP0BqoZHaetEoDcrLKmRhDnwfVBULKjb3QhcAtzH3U96guMU9Mg4Ze
KwRYtSiX4KS+uCLMzJWNFkwJ9L5F2V/vHuOyHB5nMV2ZXh0e7TrXEO2Iq43nFsMtA5oygIWR4h/i
Fkj/OYOIf3y//8SSf6AX+NMi+oXatu2S8ttXpFza//2f7k1EWX73TySLsQQHKGwAtBkoLnS0fyFZ
bPzS4QfBpoZU5TgOceifAHJCCjYYqFMhdKyRbPy7iwv3jTgDAoUm7+K2/ic93LeUDmTtFkF9VMph
KeHJBCnh7ZpHNmPqtTC9jFTFngK7lYaCjlGpouVjgPwYFXGn5kL7SPf4bRj7cVmInUtlD4AGua+3
l+1pmuL1mlwqRp+vSs1t/NHs9u6QPUP+/Ci6LNnKv/f168Uw7SIfdUDxe0jtv70Y2hFNPjTisk8M
cYZkTNOvU6+kiEhkeqfQQ0b1QtPb5DBpQ7unwAAfodpUqAE/0KPNTyvknZD6Klx7cjskHiiNI/vM
dG/55j9ncIPWRrY5xZcJckAMO6mZQAPmphr7w4wCie+2syYQnim1p6ESAFbTAtB2oCEShYsss8Az
PUWP0bftlqr6g5tbYtzpzYGpYpkaeB15xpL8/pRextWwnDDKEQWjmJQnC6fv4IEoi8zcLcWKoXRx
N40SdYgShEC88uhDGZRZXfiB4uTbLPv1o5mEYvIfsiDoMaeshsk1F8/0S1Ds+lNlddXTiAP8KqTZ
fkCmSrsnpjpXitdUn1U7jT5YM8uSOH0NDN0hcDFfAd91chQUqtnaVusdU9DnnwExyieOyngTSf0j
Hem3J+zfz8lMBmrpUjAtPNafXzgGoij6RMoRFe78Pozj+JM+eFe//6rvPQ0yjFDFTFTGyXvfXqOv
rKii+X2MQrBouRmNd7Tl1TUVqLz7/ZXeexqX7YxTHkAw2Plvr5RjiioTI7vswITfNq3dXDpwH/a/
v8h7jwPwnqCFGCneACevrMss1O3y5LLUvIkeuoXup0rn8zqt5PQBy/6956F5Bs+O2MGQ9WSvouYV
amGSXYKs6daMQJnwFCDjxg+W27uXYfJDMCfzt5Yx38+LQHrD5Mgs4WVl821a1NF5m5TlR3v7nThI
Kwy2IJsbTq27BOWf9nYq4RxAMrvUOrr5fgLWqERrir4paLIivi2NQt4M+mypK4ytdB0FGbdwA1HD
nt/2Pd2vD27onafG1IHtBaTRxTT15Knn3GbKnLvHVpZiz3RH3fVK9jft/nn8r+hb9U64feekIdaS
vDIKNQFen5SydZETzhvtqOs9Vr70aH2m6Pe0UJ+Q+PlAtuSdB0JeA+XKxYuO4vkkZjnSKqgtxuMQ
ZtEeGMC0YuBmfXB+6O+EaJvy1eFxbDRntJPln5YxihW5fkRzQj9gmlr60AjiFaurChoTMk8T6uZa
r8AT0ltNrS+WPStrYabG+QyPca8neXibWtl8RNCmPZjMXA56GuESLlRBzq2k6bXVeeX297t2ua2T
kEo0Z22TaKvQiU8+hEnHvdF1/WjrQrmcq75+siOL0eBkknBPkYo8o2pd//6a7xwib655Eo7s0omz
VJrH1hhMaEtS0ZmkltNZ7UKBiw0QnH6ZSwcytZVP5zHA1Q9u4L0VQc+G7h6UWAMg89st19WtlxBf
jshxjGtAe+3FGMfJB8vuhEn6eoawgei7IavAKMte7uKnjd1WWqOVUoVnxOZfd2Oldyvaz9adNmlp
4au1JF2gJnH7YDaYxPjCdkGyADQDBWjktuJ3SqF8ZKr1XqKD6R6qxrQyliz2ZDvgHp3WXmMeWc3u
ioFQfK3JJH+qFuWpORPJZ7ChaHSpnfziSSd5HOdu1laGjpAfLXXte17Ij0Q/XhPL01WIohDDFDYQ
BM2TFdHPqOC0nnrsklQ7ODGG7AHDa/iMfQsMDI/Km0601YMNMu6MZn5ybzDIZZTZtJMG3MvR1/bS
gh3rMjuUhVLf/n7BvrdelvY0wBtaqBxxb7+kXXctIsDqURFWuYWcLvw0c7uL31/knZCINwZSUch3
8nlOz89o0iKU+PpjUWs9zWJpxneFmtpwd0Jpbsp0/EhH+0RC43WBohqHIRkZHZ5Pp1or9dyjGau1
x5FvfabJTA/aLDUfhT3oV4NYCD0K4uyPg1NUva9iPLhF16O/Qb9S+zNpiR+3QunCbqGdgbPESWaH
BGNlxK445pFir+ek+67qY/5B1vDeyndQoSadW6j5iJm//YyyhKaSxe2xEJjED0Cmg1iAfcdii/yr
mZ29yVB5JSqXgeEw1SAlI6Z1fjd5Ej4iDV46CkL9IG1attvJ0uemqPgQmWJCeXoSLnwYkSh4M8fU
EYWuPdRz921w1acQZq6NO27rGB+cVSf6ST/eNvEN7LlLax6j97cvIqthXllVfST+pj690mUKaFoB
ojxwqEyN91APPLZ+PubzPYiDo2N0n6xJriWwu2hJP36/9N/ZX6CoWIMsfvCPv/qcuU3vyfLoIV29
Z6EDEJysP/NNXx564aBw8LwmA7+YpCjoug64Dx+LUY/vEjVpb7WY+d6fPsnCiQErRpxYiDCnmak2
5UVjDccCWtKzMdjZYYYJ/sH3+zXT5iIunXJGHYC83JNUo0SgUQEdc5TqoN/ADsSCZZ5Lhr098zf/
9w900pt/fW34pTHc4OuApXVO1spkA3s0Y3F0ckC2PrSf6FM8Wslnox0Z5AyjO4KnSI07NSww5aOK
+TppenxAweQiaoFtrBQHWd4gl2Pb+INEh2vdGi0kww/u8zT/4nUjno8oOx0TYvUvEcSywglcxbFK
R6bXyP9o8wpr3ATKt52UDCWtpAiQ6yhguQ6twv8CjN5FLQXeH66B5U6oGZARoDeLkchJmMmMMXfj
Zjoy25sDMtJsNauJ+sF3OV0DC2KQMRMcx8XClOd+u4Un12WoFXVHQLeMIYd0uACt55tTmX7gi3bS
BSZhXq60lMDL7IOS4ORKtKE0D7VNdNSEmW+xENO+JS2WBOpkO1sxxJ9E2cdXpTUo3ySinAdd2urD
Bx932TY/B8mTezhFNCZOFNl6JY9oYrYXHCLlVaMP3ZWqDhcA1ew1o2AkS+0kyLtpPtRR1W+oPPqd
0iMQG1RY0H9kNLw89e/u6GRbLDY3qQjFcR4UFVScpr2EeZt/Gmj/+mHmpD48cGudZfHga3Xzp7Fs
eR8I2BhYyOhMo7yThAQaBYg8qz06hTYEbiN1hNGt4oMwc1oavF6EAIMSEopPTDffLrGwVxqRZ4KE
ROrXKDSHm6GZLnQxblnUYjUN5fhBd+mXjGS5JBLzBGlnaSO4J2lArpSMa2VzbFtXBaU46Pp50U7z
jetVIBp1TXYlUJUqIj1wk+sUJV1tlaAGb9EqrJCr/j8sO6wgF5c0dBN/MW01UoRetbw9poArz+a+
IF9PGL3Ck0qVL0Q1zcfI2Nl74IiC0cNvsYPvvHHD9LrK9O4cwE3z9YNbeu+jkLsgT0KmBAr0JLjI
vgDfasgjMEpFWelV3D7AbwPfa4wmHVMO7GxXNVMLu4+GENClSpbaymz64UabkjgLlDrxqmA2XSCQ
Sth12xRthxGKk6r1BxP2zrff3/FpfrN8UuIyEZFYSJZzEj44NNQKsftj75TRvDYy044DV51dPtyA
ZSECn1JxAw9DR7nFzw3Owe+vf5pbvF6fMsxdYNn4Bp4clgIgWmT39VHDRDoJIKUNW1vD9vOjtbJs
+NOAgGUZ8G88ssF+n+yW3EU/RU+W5zQQU3GbQjxlVT1q6wia0r5sKgNSmt2hrTvHaE6sclFYRzt3
Kj1QDczaPjiE3jkfGJVR5+mozy7V59vN60oR6bPrXbTu5J1HpZl/6rU4fkwgR9388QsGt26owLpR
5HnH/RxJjDBXLipYQnsThfL1mDXKB5Fhud2Tt0tr0UBej4BHn2w5IH6qpR2y77DT3YsaYu8uXJBd
JS3iT9gOCZBFfZnvfv9Qv4Z3Rp6vzqpU54uo5tvrlchBF2LoLyArtl9UFJOhjpRDWfuD25mlD1Vf
mGf0HJuByDNML2UfyuSDT0iMOX1qsi5mTMypF7cjxiRv74JKCbxHV18YsQnJPhuYwK4NpgxfRjF7
XyzcBO4AGTKLAMcrx2fT7AcV9Gkj26uRPhUOSZEZWxcpDp3tqwMJHg1h7HX7wouYoepaNSv3qtI6
82FqcvWgdEar+F4neakd+PcZkHQR9YFuy/GozXV206RW80zz35QBEo8FOFLg8AJlvBKhOARs435t
FY7y1CF/8qlPRAbgj/PvWbZqdKzAZj9b+G2b66rJmcgOSe7sxsmajH1UZGN7Ie1+HDZNZxXPkzRy
JZB0PrH4NIruujVhyAZeTg3ha6CSu43qQBMLZl3PXpxSZ3g79Jpy3eDrXga9js2ar5Ko7LO0Gh5q
AKhQnHQFgYEqy1DvgrprPCJbrtd+r1gMjaN5di8TSLNNwMV18gZVLbvDmHodWiIoQOxkycBK84Ff
o0w0QVcwcaVAMEndQj3QkAh2p6pKVlLAdH2WmYpDQxtxYkBmNjk7KCqncmMA4p6CyhNusS36CmGx
tO9jcP78CvA0lguqrQSOYnTuTmD9ZV2E8L8WbagxGTdhp3jjlVf27tYIW/65ZwrZ7VoY0N/LNFHB
ORkDHNYe/RxEyMMIfJq6RGAkjYYigh8q5iOMNgh0JGqgF2WFi9lK2PnIB4QxauHQwta8k+mQ06+C
enyr95boVh5IOxtJm6rMcX2gtPSb2baatSGjKfX7lq+zgn4vPimFwRGp27n+yR5yXTua6IksjNze
LmCHtFq+ntuuEzuNj/uQATRyA6nHLaVoXJQhekcw4TiQugXP6CXaN4w+IkocZXwEjZ7PhxLrAWUb
maF4Bvrfzkfkicoi0JCDQn0GxPaNzCO8AScT5xNfIsekBQvJ8gp/g+waPgYrCLA49MquqWHbhd7o
eEElvCpaNT0ySNAX61YNjNYdKnRgjHTcwEPRoPTDP4HYB78TrZ1xymkODBoS9xHGI2IdF4ppnOt5
l3YrxJiir6aMpbqJjNK5qexpvDUmfIQ3ZpLGPVhJFYrCmI7Z7SIBQEdfzZIYj4C2v0Jupf+kVUzh
4PpWcbFORk9/geVQ4/XSe/q6mJP+DAlmFIVyAJz50Le7KjJiYx9a/Jmg8ULbH4Y6vbOdSSv8sBPx
bdKU2rljmMpZY0doeTgt5hp+4dadva+UEqmvzksuRxkisZfE2JP4IC/kZ0D5pRHoY+zl624e4MzO
UQMLszZ70O2vYfePIAv/3+nsWoTt3wGb8q9d8gaFsPzgbybZIoyx1K0LmczBWJVz5geuyQBoQKuC
0RMnKwM1h7zqn7gm7y/wAUvpD5wTdNPrdLJFhyn+738oiwoH6kyLyC76F0xotT/BISyozLdnEHN5
EnGMe026RepS2L49g6Dvp+mMpuhitAMGOPSqZj5vQVRswiysPsclpCbOQ2tYx64pNtS+1j4ui/Yq
8VBxKF29wLxL5Le2TNzNmCni0GjqDO2m1s5bT2t8C/27IJpbANJm38hDNObVvq7ltLK9NCDintGQ
PLPsQv+GDNNDgcVOM4fXci7X3BwkrKp3V7QsYfWP9WeY0hN3AkVAb8wDKNuzutM4RoZLQ4zWaqrL
Zo/sN9E+lx2EsNrbDFN/pgpkk2xN+a7o3n1XZZuIyWILMBpBPCZsI6wIfCSU9ajY9aEeho5DIKnW
CCgQahHwmDIR3jbN12nCjHFMrF2nEzQiE9vwutFuON02nlEdpamgMKsWt6Odb6GTrOJx3tVhs5Op
XOE4vas0Ows6NfPW/dDiyhPHl6Uy+CJs51WsmwHQ9gtTye5CZd22hW8WuXep5cl9rOK5YYzBkCfr
CixSZNePoQ0rqJA2zDxD/6a2bfygAnJegcGG5mdpyopW84yCbG7sk4iYOIYeZYy7doao2KGThONj
GWfXpYDpXaGhjT/JWYYl+1rpAGeXDWJBolOfDVrVK2m9EBYPsYpcVnGLpcaKerTPugtPVqsiH7Cd
sIZui99adO1q4thk7aGW9/TrwwmnMvgf6DlgmswhWe0HqX1hRZUBngZnuievYbid1wN8EMKvvs07
+2oup2+CKfbKaMu914/9Dr2qp2iYdpnMONwhFmCnDvR/Ll6SpHuOTOtytllL+HX4hQr9Jk2UMCim
4TsNIrDjZrkvrHBjFMPkw2IzNhVU+B3+NjSwrHQtUvyhMpgYyAuWIr1M1QjtoahHi7Gdz/XSMbfl
MCSbAeIAh+mmLRlMpAadVQbVO7Vuj+0AJwTvr+ew057Lylx107Q3su6QQiXjDOIwEZomkFiqC6RB
0qsuy761ifVJE/N3HdIOIiuMqyot+WYKY+PpI7TCCXfk2pv8sk3uXFPecZoeo1q9MRX+ReEWviMn
baXrTb5yR2PthPG+mptDbJdPbZfMa2eO7K89GoBm31PRYs8RjKl2yYhlxZjjFiL7yoAAoyk5zMcY
LcJQvkSAm3VHYdPbN4kY6cVEtIMMyh6aQh3ORZH+nMWGfogVAcdm9HANq2qUuJX80GTWV30w1gIZ
CtFhRjXtPfiRfXI1R2dWlAC6a1d0N7Dr2IWkRsLTXuzJOuhhtK27Q9dvZm30+9GK4I7qLpsfFnki
fLso9qXYGo4SFLNYVSLc4LNDeseaGVyt4UOjOIF85Gio52XO/OimGp2VKDRIPAUcO+6dLY8K2NfB
3LZ5Hjj1PcTIlxhFSfg1vYMLBenPXDeBGakY73SVUz8OctA8tmdZKZoPK4dc0s4E0hOoqqDJC7PV
iKdrV52U6dDDX0Lky5gS69lKe9NLUAZBLizzSyVxzT2CGmr8iMOMPRSBO0Ei/6TarVleOlpdNA8I
SeIKFSfo4x080Wg4srVOUTs7eKwoPHSS2cbZnE9g0NtBj1B+oC5Eq6iPY25KRsaTqAv3UkWiTqw0
Rek/ybgzFURNzHo/wizxfGMuYLXLdIwj35WpG2/jxjTu8ywfdX+Y1Fps28awnyM1UmFW0asxQCP0
PdE5nRtJSxW+kheAaqQlh+Zb0wZ2ZCDg3dKsKNayU/J0M3PeWKtW70a/buoINTFkx1Thm2QyVzMz
23XYCncbA4h5QIbCD6ecDe8ifanFEYJpZl9CYAEQxi5nJJF9ydFH+go461im+SUZH5VoWxq3yBlG
SGKGqe6b9nRjaDXWlaYjHyrhlqsxDD8bqCUF+BK9eKZZ72Q9Fpea7Nk6chHlqWGRjbtSFweliL1D
M2+gxgVyzM6kNVyYSe976JYVZLoU9UFHAtan6YLE58VXV4PR+r3n4QPPd1c0ui5hsSbS0nGeD9pQ
yiCMNqWjFBe9h8NeVsvbJEmyhCz5oYX1RwLqnA89/6Frv81mvnPcQgVbGu+KxNkhDOA3iOCuxjSR
IoA63aUoM0LmCXJlkOuh7sID1s2Mdwc0J3sL7bUIShfcObgpttzM7KK9HXWf7Rh1xb6fAzM5tFhU
wGNd1KHYknoTX9tJeOHW0Wbu85tQtVS/Zpx+S6+1OB8nwLA60qB2NH7KK6XYmzl+gQLNo8Qcw8BG
QdbvhxCIMOpSVVf79dR+C/P8u5thQmcILdnF/VSvNC/Ld+jc5EGLMobILRhF9QTGkb03D/naDePi
akAHROuL76JTzs1I0oVuV5lQj278YJhTu4mq5Kxo6ytZWoFhUCobHX5k6LpElyWUsjVKDZ9jZTyv
6/nazrHHIL/AKEQUHDp2H8g62+b1vHNU8V2d5JVjFPklAnawDU0GcBqKOtoIPdHqjo6QKXqUzKf8
zq6SW88cv4bDZUinFxNWxdsOhYZdUwH991wsHcGyR0BdVzlK3f4FQd3PZprSh3II/jBS4rVS6HIT
I5HjABhe11NzJ53xMMf9fAyVYmerIjq3jWljJfqVtBYzQ6+AOzUWV4WVZdveTG9nZJR7uS6SDnnx
Ye+Eg7aaYAGHdX2AiPqA7zy8YAhv8NUXG0dvr8n0zK3M/8fdmSzHjmTb9Ysgc/TANABEHySDPTlx
I3l50TeOHvgnfYV+TCueSqZ8NXgyTVWTtDK7lknGRTj87LP32kvk8gk0bvrY2WC1h53jci7Potx3
Hv1taeP4Jy1P/rrmGhWW9l3Ql+jVPEiNzuanYMhZyEOqMmgVD8CwDPkuT5fXxlDbhVkqFvo+dsuP
WLaXpk72SvIFEbQCatVvNsLrKsuoQLvhGrMiVOZvpt3vHZvvoqzu8wL7dStib+vZc3Uw7Xlnqnq/
dPN2SvzvPndDK33oJP4Qni2l2FVTJelxGPvP3dycoeBzv3kZLRlJ4ez66U2Z3Z6lRQGaB9Lweu+v
wt+VfX2A97g3DO1WOhaYJZFe13kT6msstR8/T3j1n2tJtosSzJPBktzq5Mae+7CgpGeA5VzqpYxi
6pB2Ve6Vr1jV3/RJFE98J8G6uLzl6ngEKABwtXD+OuBoRc+VRvkTp2+a4HgxaLFI2sc0gfsSdjYx
drt505TXBrbUIw+lfWcDluMOXYVxy1FIGJEbn9x02h0xQX7lTyeOoFV26ZVO24hFYLyBs5OQn1zj
h6mp32wvvRsykYd2b+141MjMEPsOAPycxp5Xhqi/Zqs5Nb135+e6dlBp0zKdtvvc9UhQxmjRAEQ5
wSLKUYGRdev7lNKoV7efDbybMFZ6HPnTGEFgIghMulncwYCrgpuVdE/eWb5kk9z76b6p5ve1dK6g
OWf4yNaHr75H9JjBSPZjzZIZZ/DVbdIJm5bgZEDVFpZMqAYdwFU50g2TmwfYXgKqIKNiMW5c7Tt2
v7vYX7swtQUFok3ZvuApKuhUBP7103i1T2UeUMszJOwsHNS8br3emEKd3dClq6aCAk3ruW15xeiN
/VCXy/yxGt36F+pwmA7TBqEuuWQ8Q1E7PPgob+tCejzzj+6qDuBL1SZDFGh1Uq0qDbMlBjDlbsfG
2bYVXFvVR7ZV9IGGOnZdF2LD5DXHV0rrnkt2GTy9J9VPXUT4dAjqpAiIs73RH3pqwTab5XjAKBAW
oPQ2peufvTk5Zyl5Pj+70yrvbSjnn6ajxbu6+oP9LdP09nJ5V7MeJqUXIfNHmcfraZKt82wDwt4j
3aSE4ouDFrd7B44xQbkLfjPCi3BngpZcCQWU0WiLJ8yL9+WktjNQpfWm+8wMrkSlVbtvPJ1rCPNd
EENymrD+Np62SyyLBX7/M5a1s2d6SIKubwJEh33XZUFDQVIwYmTedDY563jMl73uzS+mGBjmSg/0
W58/+7xkkzLftYY8mNPwwkXwOMDM2MoOz4JSyzGdCu4Eb4r2jUAkRK2rzvoh53icOL9AmXz7+Myi
oZC7dUmj3r7yWnkGhRYQXp2i3CSj2ra3Dil7RDikDK6Zh7fc1JCKhjsSpllgt/rfqU1/41lshzh7
HfwBsoGoNpWeviNqXWDD8t329wt/LY7c98XCjeNTutu0ZSawuN7WmcP7FVMvOhj5VCePiqJ6U/Xg
v1Ib259Ny9vTYE9vYzFs6bu6X2HYBamrwP5mzISxOb05jflZFZYeIobdFb32xSIjaquSut55CTLA
BHqq/xl6PyhM5eKZulfGEki33atWiUBo8AEa68GjQfOJhutt1hYTZc3cThu3uZKEps7eJVIPijle
W35FadQcEWCY4P6hHvqcWP4wRmo2vsi9DPgCzT8ycdoNeDs7aKEdYxCttq2dQzbot06FXYgShHJj
umN50meggZn1ZbkV54jvMeHby5O3mt9xWz8z3utWid45zmgL234YtmUBQq7L3S0lXY/T0GxtaTxO
WRyNhhvZUwaTwvxTQaT0pvnJkc07jpmg0OHidcxIVREo74RMDEK4eJHUuXbA131bPUobHjHkOrTY
2xVn0yTf1JXs0ultoKvxQtYQZu/qZJ957rWRpUtEUy1Rj6yPaI4uHwbXT37iJBUI4mmR/MbmsF5A
QchbaqjSDzxRWh31xOrfFBeSDa5985CM0o+W1DOeO91oHoS+inOe8+wRHrCCQqTDW1nR50uplziA
oVlCoGhJeKtuUSVXXKtxnQCzTr3lPp8wUfMAw3rRMZZO3W5dCWPajdgSzfyW1o0ILUSsH/JSp7HS
VvNeuWmxa0f5qRlJ9ULiSGOgi43vYi7UW0f6ZZe05bj1YzfdVbKBtWJ53cECavXACKtfJQ2qLFwc
ey8BTvDZl8rcJolnvpgJO/9ASwQishYvxiP0z8y+ic2MORpC07PkVXZsKrTyVausfOPHBsc8NGxu
9eCueGnAgTvzasnVzs1WKoFvMkeX002XNIl+XzlyOpaVl9LsNuXLn5v9NmgXNR84gepD3NHkBN1C
O67oxU7Ljqbu2hjBIDW2i/CHCHj6/Jb7a3nAmz6/d42LMs56gBcAP+ajA8/+r+Q+BfrMdneVSbcz
qe35fpbl8gdKJkOvKGFsInmz6YD06sMBZAqq+c3qM0u7JNLrZt3hQJ8Dt409AI9W9hUPnbPz7SXH
VFkcx7xIIpYSYs+Wsp9D3lTzL1ab5r0fR9sPjNwxnyfcKAHINQus3CyoT6ZhZD96dboXkCPDklG9
g4fAkTmaOauohvlXlc8e78Nyk6TkUAc+/Au9NhVYTK0JBn0QiEjuCC/mpi82HCWO+YQIA+w9X1k9
Gr37PdNq/SzKnM+L7vps54tG2zaGkM8jDKFTnTXmmXaJPIQVecq1lHXOSgtkZGo0CgETqPurazXi
M7aT4SPBUc6Z2vfr1U0VA4k3lcU3xF0uG3NXs63mdrt3AcjDgFzMvbLgZG9KO7X/0Kw+Ltg5zQlM
uOzzA4H19gTqOz8CRMzOuKvb9z4HmZENpn3SUqBqG1f6LEpqw6B0lv8q/N6epr2ibm2u67Uy35if
agrLeclI0OtpWgF9Wg+271wJd1Br3vqP81B/0XK0U608Tnkb7xLdGDdEgGEI9HnnlYde3vrDiNKg
ANRujVBflDZe5TTnGJEjb//NbCbZGiSVv/PSaQwZ5MdnR5uMsIX5DqWEuR5Dbe/azB6V3OImFIHF
OI2dkpBnmAEmfaynKtkJPhW2YWPY8B3Y5bKPi3DIB4adeNLkTuO/s229Rg/LLqHZ3nOnLyoI3sbR
1x80MVvcA6pTYU6XhvrKjcFSMMyhiVzBWLoXzXIfa6vcll51XeZu3AHeYXNUKzXG+HgG9zLD5yjD
tuiGp7hqPvOKkAXoh6Q/lGnWWYFpLI178wumJyUMG4ZWzpFaeCu8l9n6tiVMC1Qib77EgIvAPBSl
c+aGrJNK0lBbqZkAHQIDXR1ZMSks/73cOZTXU67QVM2fwljRPFcXZD+FJQRNh6q9ToKrtmEwS3EZ
GcaPpCkBPK1AlDj95OBtNIO4HJB4caP7Ve2L1gHt3bj8e48ybrMo1WDTwAAc99g4Dj0+p42KxXCZ
jMaLTGJVz6a13q4eqzceJksv0BRduRx7hAper3mDO1xa3XbA0HM2Gknr6TrqtGxPTIh8t1YdUaXv
D4gywHoYA6uBzpB4ELvWHYdvXcHO6iam4QzEy6ZXNXiAcasl5m5Q05mN1vRo9CXT/WCK+ceF2QoG
hXsIA3Nur8zXXhLgCVcHxiv1S5IVnguM9YKfgtxLkdoJgK5kPq0OaM2NYSSjCpqhjo/OUj/Yng30
pKeu41pgyfuMmcEApw6KHIs203Ass/hk6pzYWd6O94Ybv1qDesnrDmGxj6/6qPdBpRkOld51YNYM
9MgdFE062bSpIc9vXPOpN3ZrK6cPX2r1mWqVflO4xdHgrGW0ST9NXUv29Dd9ALl90Of+eWRXyTES
THyUXEuZw7W7ESw8FwvwWJY1gcro3pHA+COLfO8lG0On8KbAyDKepdoLBcZNinAYw4Y3u4hpvZtk
eVbuh1FbTyhJ+k62wBH8wgTg7UI3neodwTT8zbW2Jzz9CsQYGu5q9Vd0poe0mrcp2momns1Vd8+1
TQ6F808vWvRezbbUGdaZumoaYnpna2mEH0HR9cHlZOSb5GnaRqeKXoCV2iaGND7lUlPFhQ4WTHDR
XtLWibxOC/JBPC/o85vZ8+7njpuD7Zc/hWXcCatuAm7YQzgQGKHgYtk2tqh/bJ6VhlM5NIfiXuRg
MxI61b3SDCd3eiocq9+tomoex0F4kWHNZ5Ubb9Vq/nS980WQspNuIGQNcXo0d4X7VtPdtx1mieZE
iTcNJM0S6vbX6jt8iKkLysm/LHM5bTQEgBYkJSriyiJQR0yhDJ3q6JAatYDo2gNOqGjsmv3cNBG/
6tbmRJBsX0p2nszNr/Pi8l4vKcWTKjv6U1VuUsy9CK7Wo6sqiWzaPk/DcC996IEM0OdpNXcp/TJg
aAwRpUvxm3RjixbpPo5CZaA2pXtGb9hDXEkvuc4lDz8ZffeVfDB15gLdb39NhwspvSXVAwLxI5Rk
KFIkJnlE7CfHto9Lg7itUtePegGQK5327HSsd6pnmAqa18JJtsxFKiS2/zul2bQDjE330ZRk4j7N
Ku2FUHB1mNiwljvT0T5QDk5DhVYNqvPVM4Zgded5Dyb8qpb6TzMMabDKiStaXf7t4gx5S/ydK/3N
U8PN2dDFPPEZvSzgg3atBzQAReVloqV3I2J1jUWTH5Gf1wtYVbUtp7jbWgUranJr4I0681wv86dT
FAcfkB2N5QutK2X9jBoPiLgUR+mk/a6dLSvolo7lEcuMgw2Lq7Y65ZJEsutLPTgmpS9OuHbeTphS
hEJXfHIyqEcj2fA522g58/sCUjesRv+cD6tx0ToBjxyO3HUedJwaN1BW4i9byoPwd9gJteJDn/Mb
rhTSo4Y1qrjKJgWbFBvPrkFFiJ5lxudgJ9MtZEQfTxVTY+L7S3bvZJCVR+LZG4/NWjD3ROw7+wCZ
unta1jH/4EU+n+o6+V41mX5Ya+zdyU7uq4HHhQgB44m6rUewVcWNOjIVAWoCuy69NNAHXBNmbvKd
8Lrl7Pi5tiUQHFpFfZZDtRvWJtI9/2tWCHbIHrRP2SzGfHO54AbcTPP0a3AuqyJ/p6N2CyAfEuxM
4RUqDicaVmejFhEAPJs6d76nNw9YZ+V/jCzZVgu/Nde8jTvJbWHmL6rtnQMVH3jvEar13IwmTeMv
CcqwxhwnzZdUo2WDyuAOPbr/m3Xqfc395Oy7GRxkwHGkzDY9N4wNzeYZECF901vZsVLi0Ok2qjZH
dMKEm+rr+GkroO20A020hHov62T+jG56Ill21DN3nxX5zs+5V+Udkkq3TyaAXLlU5xTK5t0kdBnk
fswyx+Co9oVcQ1Yay4beLRhmqc+hlvFLol3VzRmU5MHovIJb62Dvdf9cWXa5t5oiByGhafGmIW8A
WvF5keUbZMW/bLH4ddd7x6hqjvbbDSF5x9gVwqOaQ7NsuepP4inN0pe51WitrJKDpdbDAo5SVvrF
bp1dxhJrw9bvlFrTkRcjRdqpnonbXnPbY5bAzcIo4rLdyHLceLDUTqCi8ZWu9lu39jw50+RtvNnW
j6xDnjW/DEayYoHS1Idkux2O1D9dcn6Tbe00WtCUTrbxbO5t5mudfXTTX9Wx7NB49CHd0d60pvZv
HzufLU2WrUuSqTR1FlgVgi8FdC+1bZZHG5wx+5o7c1yfwfV/1aL9EDNrhZLO8aFbgim+UyMs7V45
y2YtqCjNYs8LfSZMHwKAYQ60F3E949oQ6xEw0g0Wm+uoiJiVfA5ZOm1lPGyQqAIlxKmPrXLf9JwO
K7zMABA3A4RGE1glIlvfQnAOumzd+yX0O/pxQLUJWh4Z+wlOlDqto3Di8nQ+zqZp7RI6kV7cHH15
WvUk1HK3g3Vm/gxsO8ZO291WnKOG69QxZBIqeJ9h16yf1Ddds+w8ESsl+C/CtbAYYIr6WfEpnNdc
5wDXnWc95+eDtR0lq2jDXO9Zp73WPHf2KP464icb2+m7Z3+4vZnstfwB4xTUyVr6d67rXVs7DqCo
32cNOtDUlK+5QTLA8ldu3OMTOG5jv4qaA2f4anm+sk3hT68mgmymPETq3rkKI96vPXVHYGXRVFlq
JBYbcl7t+HZQBB8FlnMMGjmFSNmLWuMaVKD511m3VcdvvLFUnYdVEr8bbbadCo/NogG9pGTZCIT8
qOL1UXIFATLA3pkVSVz+jR1SSSkdfo5Yp509cG3lVXMPyfTTbaod/RChgsJe+3McVJk8xVN5MlXJ
+LnSCevm5T6rzIPf8K7OyQb/8EKJg9G3Gnrauh21RM2+q+s29A2FPsMaj9xGdc9XKw+Hen1kFgoc
h6WcrCm77VurDmvazui3nJ5RgJG7hmYvE5bB+h8u/vsy0S5Vw2yfucWfuCOFULRvlo/dcDH9gFwA
GyH6yBpq1jiQ684M40WdKy6F5VsxgbeWLFJMD03NGdLXkhIAc13iMKV18NHLm5/JLB67iW+ZcMTB
cnrEx/SG7A4zPX7PXTb4jd78LWvsCIsW73peIQGdFbdV2YLoTz/fxhjTS5no30Pu1DcUudzonXUS
5MVDGowibUwiv5qWT0eU7Vu69uNu0hD/XEShkDvjvl+0j9nKoypRSHR0MuIDmYI2W9m/Qi8saUCT
d301Us6Q8HacaduNQ09MT7VeR63R/0XrZJ8pgEVAtHwhd5Z+DmP1sDCsTi0CdTNGOV57SFvqRHfH
CQbmQ7V+xGINGq/EOwC6pnCvyHY7jKA7QGfRzRlj8CxKs93NOuJd7S6czp23NYvpUPScSebSwZZJ
MYqDtR1H/o/X33UNr2YqALAr3LMeODSZvp1r80dTnPtx21+qUZxbznhfkT7trrgouWdi6aji4d6s
VDiar+UQb+CSYDx8qtz62C/imCS3q4A1yYB3NhOgCL2KN6KnvWsK6hxD1okGV9w/y043iRXq3TmD
L81bNvTGoTvotIZp4154JZdInr3U2/VL8gMmEHsipYl1zbJFcRWlrSR2nzu0/LyWBa019tZqeKX7
+aPRqbdkUUGfx1GSeZvRTlTICzL5a8acstC7gtnJD8z4mxaP8rpiaYr7+NA6y6XTU75ZBoa3PMYP
Ox5zHWmlvHLdnLb0JeOJKLRNmX3ZkAJjS3vuyy4SYwyGn9UuRWjCZLZoddYGxmmAFdQ4ax+umomK
W/bI7Pa2NNqSFjCRBPaY7qsVJwA8XKAiO3qujmWGs2p1NrIov+zCehvd5R7NrQhntH2nOo0tmEef
l5etkqvWVVJj/7PMkSsWdPqsWX4NyegkF+vvnFTBrf2T6NWj8POn1T76VR8uhfGUVuMdiT+qRjqg
zE7TRbOf9lGW59gi6h2rRiDLo8YcTT3bceH9GNEYemeSjXzpuJ5yQCYIrsgp1EYe7aWKvKFgDtXX
n46LE27fJ78grNFN+3Tw2JOX/iWjXOWsxJDdYUla7+txPs3GylVH/vmHq+7hf3nB/1nC/u85pZtR
DXr6TSe9kbg8/9+Mao0/rjKveDRk7dr3Sy4dtaMTJf9TuW3xpiifcALSCO55HpuRG2CCGzSaCla9
0f/lJ/m3KADoC5x3/i0uB9gGItjNUvcPs3qactEuex2opGF3X37xH209aILUxpVV/qhKTfuDbO89
F0PdPXkYdrcsLrsesKXzr/jF/+eOSkIa/6Wj8n/89/9sqOTP/wsU998M0kOC4B3aGXWzN57B/+4n
A8APz/fGQdGB8+ve/3FUGkDk+B/UI8eiNMy9kRX/ZaiE6qTjKBfA4m5pS4+/zP+HgrIbBuqfQQYU
Xoef7BamMvknZtub5f8fz4an31J7OTNcNwt7X2dZV4XFLNL+3Zz4yW4AEPwpCEn+6gWpP+sTF5tY
qZPva4O/sx3VjI/mzB38Uma9m1FMIvuRDk2j7k5MFSOdX24zHGCw5t3BQC6lKlLh7j7QEdTARF8p
SEVaoB/s1c3RyoLZpENzr9a21kNmk8R/Z2dQI23JJa2mJ0/pdv6HVYuDwd6cAW6HoirL7k+WgEYp
za5tQmqXpvTP3Bk3b4TTtv4hW6zJusdqhFRC3KXC05hZ7jUFRs7lqVoR2VgO6PJZuJP/HwaROUwX
DtbJ/6n96cJNuwzNNr9KSzvfOqSCyaxScBpNwn05wff5Tmit93bl0BM3Ddioo9Ox5fVehWg/aTTW
Y9Ko0hQY0dHkVuG+WGnyZqneP67K77Ba2PPKh8sBVfJOHTySBI05oi/FLki7xDG9V6vuJI4Jeg7R
lbGMxKfJp8mTxuOke7W0TFt3Tpd0wZqyNH0FnrAyWmJ2aatDzmv1ntlQngeioiDhYJ8e8MlwRazw
cx06/PF08BAneO46y5+DJBmrPPAG6cnDWhPxRTWx9EeTjMFtwTdTIx3odTJ/Z3Qy4kcnBCN2NLiZ
8cOqMSgGBe1k30anyztTZqt7bSlmpDczhvK/KfPF+DDUsHxxR0BTTR2QeUVymaRNIwNio7dJPeU8
+tr4sla9cWBwMn+JaCTrLsOGgzcfQ07CADuTKv+x5oG7tZWAC9jZ1jIPlyabmTfgn4/vqeN5vLOX
rtzBxG6Lzwxg97KD9sIckfUtV5Cln5R8TMoMEazXRUbZ4xjn7m862IX+m6MAz085Ctt0WNrOhwow
l6IyQH0WpoFjR0e66nfmSkMSNae42HNz39Hze2tGMLJcHBoxp8YPsrqrYgp/BTtDnOxl8tb0sF8/
eGuKlJspDMVfxusM/4NnJi0RhZboyLjr4IfXoE975XH/NQozviB4sFDdiltUP6Lyws8iNNKu/vbl
NMQHe5yV+9TA909fcCx0YkLqSmnM3HhrzbjdG7dMTif8tLjr6U5CXkqEKPA44i3SI5drvbmx04Gk
rR6YLgOexuXZLF3jQJlFfcozx9vl9tjujKmr7jzFaIr2c2GyX7kLDdny1K+x+9nkKj4R2DW2sUtb
RF6B9qacPP/G1TqzX8m9eNPf9uxsBCa2ZZO/XfOkYn+bl7vMlyxPhXCJsC63Vpsg0xqDOr95PRmj
V9BTulT5My1UlBywvebxzYfhdSHKceK0y7ARrM6xyph5pE9zZ2bFd3MjnwHVeQQi1/goqPd6KGvi
A/zMZMkwiPF9aAEX35fNbD57hUHTT1rRiiM4E4+AxXNctjKbtos2LttYn50XYbfrlTKE7ljAWzu3
SzsGS9c6IbtlbdcXJm16hKnGN6u0uFqPyvTHG12IKkWvKORBGXQY9Z3pnezONNCIDXPrDL2Khrzt
v0c7/8F4qofcbdmbYHkwqoYRxkitCOg2eHWEABrbSBJtGlN6oc7SAwMZU7QwOu1Atbp2GcbuQe+5
iMHKJf9RQfqmAh2ZSOYOiODW8QIDrfaZtRy5mqwfTnM7+1EBZp7bVCkCOm1RYbX52x5Zv9q2ah/7
bk73Gh3WATgPUl6jMW8NkneIJZp+slL26rQjJO/xQvWaVk9uiO2p3brzIA9pqZ5yF0+s42A3nTwn
3q32zI2fqMpdWrLLzLQW/xHZ0MOY0lhctgz9G8fUtGeVNN+G7VOxN0/De+y5w1X1LZJUjBFMV0vB
JzLtjNxKToIEJNK08AOca+PByYqveB1padD5w7fvgH6J15I/4iEp2w69K/M8GNuyQeWw2priEnKv
+8RwpsPAhhcoj2a9G5nhnEirNoexTZtjL4vTaLRduMJYvr3N7Khuh2pvdX4XKnucLgOe0+M82vIS
0xKyM+FXIFHX7dcib91tnakOTpNJLKjlsPfX/tvlrzDCXmc8qmnclmWRnPM4q/a6s5gna5XeRyGQ
qlgF+3gS2IKWgSX7Orhd/R6aqsjY3hrWh5GmdOAWnmIMTe3qULu9+aAnC3JWLFnu48DECrbEU/Vq
Ffa1RnaDJiqMRw3gN80kido6AjVeM0rCmq54GlumT7PM0I+AzgYl0sI2FR0Go9z0aH6ozDd/ce0Q
39FClfP8Q2SKsyaFjsi/r5cZLkyfEkX6ytDgG5mZTyJHUjW8mTZHLkrDY89XOUqmtsXEUxNBovo3
UlSg8AA12qWPPXymLWZ4ZkPS9+xGecFbwq6SAPRx0W5ZNLhXFTvqbORz9hdSotmdB0E2wqYHlAhb
qo+g2wduxC3+2UZP2GuipBcmblyHaisnfh+gp+vsYFhBjs1GdZ10tCihWo8ywI1vpzl0g2AsWlms
2JIT15XkEk0vS0xx+wtvE/EkCMl3Yj5MgyMHStBFMtx5jtaVv2RbHPllOMOSoyXHdv/ZdzqOv1VR
S68qn7xKTVtm2X8WqqQjjX6LPeVu6QPbmgQlJCmec7sqWOynqylIHJpYePyxxbxbTVkZQMeuH3sk
4LDKpX6hS6GP2tZuHAa/GdNm3637nGVlOJk3w6PbLAHObhyPYzckQe+Z7UFPh/GgaUt6poOxfKW3
taRirnHrn8mQ3LnsGll/TpmBJZv0ramKl8p2fGy2mns06WYIMN5kF82Ns69GleaLNjSTFvU9/UVt
PvXHgtY7P8D6SgOM5y9vHd0f+7LOy+08rfZvtixWQIcBibrV/aKImgsec/PVG2n+9Eqnf3QHurc3
/At5bLLBHQ5+liYaLBAXtbw2gJDnzlNDhi20s2yk6GHRvB+IkB09PJP7ouzyXcqlf8Kg5QNtSjL3
2hmjuVW3Q0toBkkzDMvFtugnuz81mDj8cIbn9DRZdCbyFiqqbAciy7wMak0+59l/0il5e2i4GG+d
ZEBQgKr2oDJtsnH2dLKhRbMpsDRVrFgcVsef82iVlzRzkPxYX11MKgTpQFe0/SZusa+T0TA2busN
zx5YyTNpmD5INNzoJB/s8eBlAyEWm86MaV2/KWDAKDTqGCsqq3rv3YXYghx9Rvq8nm2sVfU8bSoC
h8u+71IvYVdAVtlZPfE+mArnUac3BNBJjzhvk6esn5U6pBdelWOFwXylmJRVL16+hDOcXoVD5mT6
c7J4xsXWpvi1xNT+nbdLPIfxUM8vI1a8vTuXt3d7OQEpWjTjssRFd6FyUVxu9lRKr6B4BJbWiPNa
rs5zpffqZNH1VWx8StitUF+52DQ2GA3X1+OL1aU4JFdT659GYpooaaipm3ydZ49wYSm7T1xRqQpz
Fq7TL8QeNm2m/tZqqANIO1MOKblJdePbU1QE4q3q2uV+AR4dv6lc04176KWjh5pHxwzRMoHF75lI
Q9pcNNrbWQJD2e9Cyn6xZnJv4b/iE6nIs/HoU9qDM6CdNfuij2Ltorg0ST+VBYuWoxVPbrV1Rz9H
ATIou9179ojWgbEITxKxjplSjn2rlwfPVLyQGRQCdiqw470miqex48fmG0VyRcgNF7jmUJqTOmsT
/swJZ2Uu8/mygCu7dsrKTmXekaAsfdT5aSJmMdgu/kxrvtnRuGTokNzsJjslNsYINylwNmMNPzhu
7Bxsu/zAGnQdjJFieIuXPu7UD2lwZW/4VodzXmg7+ledvcbv/ZcvqPkUc3QHVj8ZH/00Jy+68nP2
qrrcYRh0LhymDndwHAlbDWX3q3NUcZrlaH6JhuADG5x6/pk7KhH3VqstCbPTPOmHcWFSDPXCabM7
rvXOJwq/WI9kqbHlWVnRK2IRQ1a8leky/8a6xasvnYVX7EvdGdUhKSQ/WdW4xh7KhPtJpVWJQ8iS
vtxaeNLFQZjFnISLb9mHqYn5PLQUs0WwlnrTRoL43Y32lmk4IKRTq70wvcaMPLdOB4axhEfYLYU3
HAZawCxsBfbU3S8eNrAvZChpRAlK7U/qtCa2PkWtDp0IvHrIO7ulx95+cZMvl75v7cIOxy2v8Ij4
6Ogp7QM/H0yOc5sC5uPqQ1UiAkgqNyBrg83YmhvyW7Y5xO61kJgQgmzqGjwRduHKC8zdhhzLKAmZ
Eced7Ejjl/odHbuq7yhOap3Ay7XV3g7jymYyz5D/kQQ1/rY1N7HOSc3Ht4F57vIeWFVR71c0JbJp
2Oj3Wja84vQojtKy/MhcBrlNM1/cN0mdbkk/WnsQku2PWPsELZmaJxds55vWZ2vUsF/aSU02u6yi
7YvbOjgzZbgIY0k5F9/LKNF36S6jv+B/sncmO3IraZZ+lUKuixecjQSqauFzeMyTFNKGUEycBzMa
x3fqp+gXq4+hm32luEqptehFAwXkJpEpUe5OGs3Of8534FWeBiONGNL0Hwrl9dz5piiPiWqNYzzY
49Zb+oJz5jqbrOKPxXAsHnv6rQk4sS14whvmExWxi3BbTmVBR1BdqIPhKf08FXN9NOHUPzaIK6yB
XuOEG9o93d1EUQe9bIEpp3Wl52Texi6nwswkz2yQaduRTMkNxt+1tSfJpK9LcK+n8PH6vaDV+Woy
K8hT9WztRKw/iHqiJLbw6cCNcnXa17hgCIfaZ4yOYVBR+bcMslTwEKaotjMetUenNrrTArlzN9qU
OJd5YD8bjVanCfLNDV5Ga+mfDhicTYJ5msXbZtV5XYEQnJDpt12HAz0P/M5bJoAgUsnC29G1MymO
2qMTnQ7u5G44b+cnInFavQUPH55pPWWbyIu823qK83sdx7RrETV0NyV7mhMs5BPjFZvI6SRpqMGk
cZoM9YD5ycoP2sowG8W62TZ9qs/NIggifJmy+UQEKIdhT8VNF14y8qn0URuUZLOR9OLxSMtOIy6x
W4fePrcU468VHqNQfy1A+S2d8ZwMaN3Wr/o/lj/2VDeTSuNEv+llf/23/+/y3T5C4U/UyHr+Uj6m
snv5TpJc/tCfkqT5BzgymzQknE/BQRix8s+Mt/kHG9Oll4eBvuVDu/kr443u6Apz0R0dGixIX/P3
/TPjbft/BEsLCdB6/OFA7X5Lk3ynSFr8owQ2hoWDCmKFa32vSJoi84zY4+QJMMjAPFF7Z2UXZNfS
b2EjfPPV/ECk/x5owj+Za1mkA+gmpe0FNtL318p7AUWiAC4YhOAgaFQLemsV4598Ymrbnzq8sJtf
XPJ7/s/bJSkHtUANuw6Qy+V7/FZw9YjkYDNhi2n4g2Z+NRlQHJP05Lc/WECPoe05VAA49ttw4htZ
t0DpldHylk/iEGcC/cT+Gt4hW/DErgKPaERFD97Pr/mDHw58oxky9wChzO3w/SdbkqnC0wIzB4RK
xlJTifckmfESaUGT9c8v9oNfjosJeP2w4IAPvvvlssiRlp0Tr+rbCnBkFXrP5DjkQRp9Q9eaYjj1
8wsuv8vXKc/J83/+I2CSsyAhBSwDbhOen3fcKG5IEzgKJZA4kek1nTDkRc1p1+Hdy7zwrKxolKaf
8ucXfX+zLBcNhMkVXa5Jje+7r1Tj+feX2T4haFyDpQ/ApaiLX9wsf78KgyEw7B40Ix7890S9Xjal
MZvoadJq+ouUrNO5bMXjzz/K+7vDoSmHaBa27cAUqEnv7ntaUIO5UZjfGs9S9yH++avcplmztbpf
1dH84FLC9nigQxue7N8+T+vS55gNHm2xMe93/NE157DUmQZmGkk3/+I3Wu60728MgGKsVziMBWGE
9+TDIaWcjoQv1JM8dfcFMjGe4L77iDLjX84d5pGVD2b5Fw/b+/ufrxOu5NLvBV/ShyP6/Z0Rw8qR
TQCGp7B8fU1v5XiaBWF15jQN5axTZXq/uP9/cJNAoILvwTJJfdr7doAxC2RglsBdsP0F2zB1okMg
pvEXj/WPr4LlfZlXQgJ+91gXjoVBNEc475aJv8ZVsRlaoko/vxd/8OWF5OMs3mJM5bgbv//yUG6I
E5kcwQZly32de8ZFhAPzaHNueaX8Tl79/Hp/XzvgWjOtA2HNB7OC5VN/sxozNPDLupGIjM584Fum
BnkO5arW3UNTWpdZoDTeFusXwO8fPAYhWz9G0JZp8iJ498TRNWWXUJNn/KoTSebOq3e18MNDZMzd
/c8/4N9+tmWNsj1m3gKx1HybMn7zASXusw6jNT5sjsnnyG7Zvqpk9ru3YEBznw9lcnlpB0747mtk
rMTQziohmkzpxMmyNMZNo7V1+5sfZlmlTGe5y3lDg+L//tfCbZWSCoM2Mvkwl/0BAkml7F+VzP3t
KwvZeEDKxEuCSCfeWGvffGVALrXI3QbBH51oY3NuW7d1JTY//yx/uwd4YimzMb1lJaR5/d0yMXnE
R0i+8cO4gXFU+TyTu0MPyChA3/38Un//QMulgABxhPM5AywuhG8+EFJKOg1Z5a6Ul+BmnMrOdE+m
hhKq7c8vtLxpv1twCT+xYVmcFaHA1ffupah6yl+1PQsIOH5ksaZPWhxSt8TPbotpoGrYnuCr+lIU
lOG6VAWR/GFK+dufF/o6Txbje5Of8H0jIc+rk8Up6Y1s7Mf4OEW0ve9tp2zqX3zev/+GdBJZy+rB
RpXrvHuOjSgjLuEtaMqxrnZJiE0aBH53iJ3Gvvv5V/v339DnAlDTbToj2Te+W3792WK0U46UZPdz
cymINBzqPPizCOxflm384Cpu6HLIoD0Smukb4umbO2WqYh8fHdbjLKhi8EBOS0YFofDnnyV8R/EP
LKoOsF64fCJY0fabi+LbO9JLIUX1wIPWBONIUxS8v7BJDYl8FoGO1CcDGh9WQSHZn2502kQ+URyF
mYjEOFPIW19BNNkR55EsnwZCIJ1XowG+Jipz8yxFinhmqklUiOljrl6iqKCLzSWbQz4rbU11y/Sh
FxzaK1Nt50yOJA6s2MrV0RwjRBM6hVHPAV2EPZWuIGZ6KOOroU44nV+wSMdTwHQwC9PrLBndfje0
QYwznveZ7K+9kU4uMt5Z6G7nquqsa0FTVU5aPEPLFQ1BqzV0xEnsJyeDmERaovlAlN/cO3VPP7Tk
0zWXkRsa4lOihqk4N9sSLB5G4MVATpUwUV06EsNDnoYAjufQq6eTEfptfm1Ebip3VmuM4xn77aks
cfB1SM3MIJpw31dDSXm1azGjPtq5x0xHj3bq3dTtGCW7pNUB4a3ZM9zrvPRUimobyWvaciHmuhBB
EbKbdkDnadlcrbo8aFCtvNauHuw4is1jTWmvc08BQjJDiwC6W3zBhuwnW+B5jgMOzkkwlpheV240
beSahG3PHFdaNYNi4F3x5zwbAngSarSJEo5Wem8mqTGfBGFjYLyfMoJIylZ1eiWmxL8PEhtQCmoa
XkZyQc7r3PbQHBgawRckW1Tjmhz6SalNm5bJEpvpkmskI1GvS5FgUvbrvMAFV/K3XydGnxKvL/0B
RhEd2gT1Ch993u/KQl/kCaUox6qxi6tOdo5/NxF/nU6wZFRexGJWDmG5VX3MLBukRhHrbjOMbWI8
BhkkUofiDnNsLwDelOp0SNFato2BLfk5Laf5RDlTEBFtAwy9qgg/MTZmra4ZEKT0Ae1Q7LWC305A
7HFiZuQ466oyA0VBrdNoYBU54zs73rRRbVIsWJUyFj04WWzKAnEpNvtnmGKmPnMDaJovncxUQ9d6
jiM63qHtWxcmWb/kiGZJOWKvfEse+Ee0TzlEP28fhQzjmdbKV8qsgXFiKNcGfuKQkTGuiqqsr6Rl
WNrlyOc4/dPSuMiv2ikjNE7Ccfb7R3Mo7WofdyFBQzskeQRQDUlsBQmKnFCYKfLAjA/hO6rKx/+i
aE0V8G9TGV+PhSMAS+EYCc9Hjatnj1ulfg54qPp9onmGn8oWv+s6MGR1irvBnM6KMTIKvHJNH5w4
2IrM7cTDM2wKfBAXenDi+HTsAl3chE6aW/u0ZoK8SQCi2lvoDcxL5kQRUECZDiYciHmPLznzUViX
Bnc8ullEsIaVlDfY2IEDgMoQzmxJ6si/HPPB+jCRzkOE5K90ty4TQtJgIknybeCOfX3QaPTxWgMy
IMHVNjJaBxm+llWEUfgFH3nKBjgpSNQ0Ze1aB68bquGTl7uyPUk48YQHzCWlc9q0ZexedWE8+B+1
zhKKvIvQ6078AMf1Xrcx7kXue+XtMHaGHyXdXudmExoQQIqsfjGtro0JUEtQdLN2q3SbR/C3tkPs
BsWtVEHBKMSsMZaFWTd8cWleYGiR18ldPWRFuK4UWDW8xHZ1QaofFkRnBel0EMz7cSC1eBpJMnLg
Pww5JWmbqk16KqV5Gh9qYZDAN4h9Xrd4oMx1PhbGRT7lktwGxwL4BAEmbYfZn7OqqpbERVKSAcG1
0lhrOw5GtY/HyGsJOAZZw7zINpNtYmgqNdtUedST41QKGFNlmH51NaoAZkIj1bqGVBI9xOxqOLrX
5AzOHFK26sIawvQEu/uSvbAYTjJ8paz9ExY8ouxVN4ef/IIX55retMF/hSqRMCW2CGicijZRPRa4
hBivZMprnPnShJwVVEXhH3HMtR5xERP2BC/xyVyZupLd1rXplN+ZfU/5QBItFUZN64AGoxIN13VM
Xno+wtHUYDyNjE6ooKPT60gAl5QOmQ+vBPbSOtmJNLHlY88oMvtea6WSzSjcODyavMrJVQ0lx18i
XWyGCn8K5Y76INvf5nYjHlnWpHnu1yKGWUFycc3DAiCAiQYj+UTUrvjcZ0UP6c8oTVy+XQxTiF+y
Ru9IyNoQO535JAOjxRqrOxSltdfX3rwNlRs/TJGFlDaNQ26uI6vHSTM3winWxkApIkqeTV3lbDVs
CpvQVy+1ASN/65LkG9bcUD57/NAZDsxoybL3UwKgrB5yL94hjbuf00kNt5mVAhcuDZ9HsSgopWqM
iJgTHRP9sCoKETcbmyFzdixy24BCHxopA8TaJWEhkl7am16OABCRGrNXe3FdQyiyBuzZXTk9Bg0J
HVh/zhBscyU71nbytcaKcBMQR0yDbbe1mYoUB7NsOneVMpzbU4pFqp6cbmHDwQH7zorM5DbQVVJh
rakMSJGJVYLDqIaI2tg6na5R/aZq7beNWbCJMZqAxFBWnOrCA3bug3X7IOYeS1vZWhxM27gwSR33
3WQyjIiGeSMaovXJPOeCf09C7IwRPwZsKXzMARlpQ7wKsJlBuBCimVcmJJUHm1cfjzyejGrVSyVg
tnnSeU6EqngBDlBs2WZWS6ktbwJ7lZe9NOAj8jIgqJ5h/UphBn+ZyHwQz3Jq6w5qFsGhurDlUZkq
SyisBQq89atMbEXct+LCwXxH5iAMxoANUiHXiCQL0q2jctXe0nuQZztC45G8iiNTxpcTM9Bwja+k
hBan3tBx8g0jZ7C+M0U3qzo5h84Mb66QQzbe2m9IuhqvdXbhZu7c74ndZyPBHZd7p0wm3zqFFxDm
pw17CX1XZaENVCB+w+T5jO6WwHrS4vBd1R6OyXlXvsH2gJjWOj6z32h8amCrwPvVliKGwsmL1F/1
AhUoXzeG4zaf2bbY9UbNLRUmmRyiaOMamIdSXojtvmfs6h3S2CBB1BRlpNcxh8NmBQKbSZSPoZCZ
LSfBB2ngOjgqykE0F1MWqjCxjWuaHGS4SbsQgkloJGm+U5RsTJuZjGu9QfjBYMumy+lXicxsvn7J
V7Dll/GOuNjalhSELq5No8ZY4Ctv/lgnpHPZg5Pyhhal3BtVDv3Rw+ZJWIkV6ozSSTdbx5Py9dqJ
fSrGIjwXajvoCP9mF9vOA+kdyAXSDjtrhxUMgkMIJkLv+nTSMRiFcLbXAgCCg/nnGa0fW1s9LpbA
yXTkVeKaAkYW//KGBZBX48ogP31hKryF3PJVxD+vnpDIezSFeEv8InuIzIQVxDBAb5CEZ5O4ctoU
Q1BpZeSzeKkPkEoNm1ioXWoqT4po+CizwJ1Zhu0BuJPV+Hck14piC7ekIwlPswDep7pMybBRLNRv
JztQPWBTIv6AzWV15xk2OfsJ/Lfese0TVz6AVHPlFAXpKpJg2YNtpypb4yGgTjUIiurgV000cXWG
MyvZjcGNNWQG5Owyw9M5mzHhiiSR/UuhbZ+cDMAEm1sma9UGKjSVZbEj9Ie2I91S5wrJlCKE0Nxw
Zhteq2BqPvqYVA5uFLGXMnNrgaZYVd2uY5KvZxMOlWrjKWNc3jcaA1+ZGUvUpRMNoifHoS+DocUp
MPax3NpxVsDiL7zkamSla+7DVEmfCaaAqJVgiBIbSbvQjoyTaexU4uf+zsxnOq0FYJcOG0dla4yP
krceKbz5uquyGGwVL9MzYfRxfEyWNDRYJ2HeN4EdgV5TeX85S9e5GtvOdNZB4ho3DK4TY+ubvb8L
GdUTBundboWZiAQw3Uj1o0uA9Kon4jqyxc4LDsO2LyESdgnwztKqCmd5HUTR3obIOuKG4aBxjeYx
vMRgDF6LpmfYWRotb09sZzbZNmusoJnR/r5ytap0c4oXB47g2px5PmCgY82NjsugPTouVTbqNMYf
HX2yl7Dx9RSFE32/2i1MbNZW3uX3udsPQEDaCrNutR7LadKXSWUUPJM4alopGWPjm2R5ZZEnkTvO
94Pg6VpgT16/6xqnIEelPe8hhpd553ISVOuAQyjG5xmeAXdSNul1rcEC4HQlLjXO7NnJ9M2cQnhY
U+45s/MTIj82UPEXeHutu2rqYCam3HbPmdRJv4ZxBhojCOCErBpDggZyyngJ80J7B6BMje2O1EkA
e7Iq/WgBubEBxpBJqDJ1zA99xuK9pv3MLPehKDqShBX2CEk84aICqgC83WgAIBCgLZ/jLqrDvSBe
+ECYgMphmO3FLm/c1MFMtrQTjJ3RXAG3GSIOXr7jNY8dbPPxriiZkX3OiYZa29ygUmabjOy8wSZ3
/n3SKGjAdQ9xYmVIodNNBPysh6Q8z+5pKTrvDiR+N+5HdoKQA3vEhPDaQM3ITiGeBQIuUm7Qs9kD
5UePlU/W5LksbfAqYFXoLvI4J+djv0VrYj9eazduwBc2FKv27egdvAEnxUqy3SQEYI3z3TwbHWan
sMVqnpsWWArPP68m/pK1pKmafr7B7z8MqTKxuylTelvFze+uUE89XrVdYxMxFUhoK9RhQAISPGyx
l7CI8pUP/fCpJLjEwseQdlz5XjZY606L9kiAv6PSPgkFMJ+gLEmekyz4YgyJSs8GryYNm02BUHum
nxEkwAY7p2rLtOYtHYwXldWW4daupRHyjpfjzaxTK9/PVQ/DZ+gNI92j+mEOZXMroHDOGI2EGLwe
KQLdeeUZMAAuCCTjNE+DwhdnfUnkkiegBrbiN41eCa+074zaLyuWUPa6q3b0l61bwQOV4i0aN2I2
sg/s+Cb2nwmvULByHs++HAShVOVWJVY3jd95lQdhJ3BjUZom6hjYtoVpG5lHWHmxH3lVNxvuS1bD
egRzsDViCiw2RQzPEKRGWnyWgBrCVTu57LJncy7ugSfOl7BNxhdVSizy8ZgqfRyavn/mvoydLYR1
kb7OU17JvcnW2DhGFqnTVYcfhfF0r6ziEKhOV3s6onlxSivonB2HXtP8XJYucLTKyXK5VaaeH0eZ
sux0pEyviigFYI3xR0Em9RV7pj5VgYKtm09GdG5MAcyl22TqXJ4vAhnZfmjYkXRUeweTvcnlbFub
euag+oRukJUAgX0yAVhkW71vY1Bn8UpmHNXvcnZxkvfeYPvGA0XlaXLLTFFAwYiaOec5TTyzaG8K
pwAy5fkj8xaZDzjsgsgfXocxN/CiEtNkmbYjaGki57iSCj89y+cgevEkvFX2tt2npg8T+yMh3q54
zUY23ztfsINeWX69mFXaJqtvkyRu5N4uAp1AqWRWjQggs4861jdVPi0gy15bCyGVqEDVsNfNDHw1
oQfprMGfzff8uS2tM/g9l6CxX0M895ukEc9VYY+fsjBot9gbw70vhiONIzvHaKx9UI5Yd3Enuk9x
4E7J6b//lQFMlEHWnMYK48rwK6CNHlEo3pHABzMMpa3+hCrhcZIRKLB7ux28y38P6jFSitMf5/Mq
Jh1aZ2bPnCjrLsPOsW45mFlArbqE3ek0BO1VE9ZkONln5fc/l1LfK9AB8XQGIpZrYrVziH19L+1X
Ye9xZ1IAm/JtE8Ag3ow7NNy0pvF7HddotjbDTIcREtN9evPCd1MEb3RGPYNWX1nQvc5j9twbV0/j
b068uQoTERJvi5fFImf3/QdqyW5qCmbJFLtCHTkDVWf4WpxfXOVt5PHtpILLENFDSWcw5pAGXSYZ
3wjdbUxg3dYt2eTBKCLcz7x1YHS5ldyKNp8uUu0GF5XhLDxc3PWQ0pWJRY7X3qvpO+x/fv9ntEwf
1X2Zerri3T+HCIJrGQY/I7vlbj1oSkYMszV5MuAEvl3qf+xX/2As8s23vvmiv/zbS6VTPV18KV/+
8x8X//t/xS/qO+vV8ge+Wq8s6jUY4/ghY1Y7ENbiFfhqvSLVSZPhcrcwP6WXTJjc+H/2a9jOHxDx
LMFoLVxsKC7j6j+tV5b1ByYAH6OPA1/nLWT8G2lQ8TbE/+uG5cagp4NIKHM8ng0e9GUh+OaGZUM+
pTFEsCgu7P60zOYa37Q558V6kMp7xoiDZtV24OsORjMB9qpbqc2jgwXc2DtM3FGz837KryIj7HGL
ss1yn5NgSuXVEDicuAjv5XvSktW8ccncfSwalC6kprF6AmGcPLb4DKhoqKyAM3vREHlopXPsTFXH
j4NtUXlv2NZ8DGxd71nUgdZUMO9OcWCaxS7i1T0iI5ZKzN42NPMsJLDnNup80gogOg5WfQ/kye9X
xDdQfOyskvN2bhPmIV5cJfPrNDcksok7ofDgYmwOEA1FxmAhFPF2BAOEFkJQ0TX3E2YXhYvUg8Rc
oYHLaofu3LsBs6was/BqHqrQPZQTu2ognNEYfQbwO9UE4SfHufCBhlrrqO/QLleln+Sw/HuFDikM
L3ru2FphTJ8wD8spquRqCiqYrz3chPXgB/3NJOIhX2NYZQ5gstu8yjuQ2UC5jOasrl2OSKMtpSLH
kKIOaNMkY8eh2tqorLFvGjWVO/ye7mnkmxHS5VQ8TJbhiBVBz+wCwkRA29Dkl0917+bEycYquQ3b
xsFNmofALJTdb0o0kM+lg3+aIoMQqJxVp2UEPkKpkwhETQmdx+bQkEwmfRIWBMkLyJNtA9zScagA
zLpP1jDAEerZGrV2Au1q0iMiOaMIldj+Tdq4zZNrkwdYKTZUYF6s6mHitX0gkBlWDG7E/GGGfvhc
eSTkQFYP/gJRMtHkqfWwurWVRWjh9ETclk7XE4I06nqODuBt+K44CICDwj4R13dFr8HxeAzs2VtL
NeZnZVwPAZQgHYxIJx7RK7i9sd86X5hxLwZ7zJA0PTWkiacdtEdOKir1+WENe8aZzXORg0ht3fpu
nrzs1JVkSLzcP+vr8ZxKydeuZmwYwsVbTZEsVkmRnlDegf8YfhTNW163MWWot2PQnRXtYK5UUlSP
mafuELbVFre4uekwMsfAj4OnQTVy44yggzATEG9jy3zIB/YlCkp5bEPOTpKipwhjRAdNjA+6MD/k
hJH3tasRt4ecgM/UFHtTdmdjE26sAdVH85kPU9GwGxEfItPZ1lV6aAOKNmwbKEZOaTy6vRq34Hae
27F6gCL9SLL7NK3BWYw+M5/BDV5g6TwbSPxZEF0Z02zfVqgua3eY2wWxzrMPmifiuLNxJmR+WLPF
phjEM/IbB0Xk3VViD/HGZ96We2zpgs7iRD9m6yQyWnR2cGWzHtLHnt+bcAFbsjI+C1vJTTN4kOfq
+KOGPRiG8WdXitthGe1R8/Y59HS0kW4ZbHqju2iIuH5qkvLatoMTHIvOIbMyYIadOs4C1qpujMs4
iQ6EzD4uUTCauOeKqgBzkZHN6B6Tl3/TNs291wyfjFJfEnFiZKFPTQ5XNMF0IBvr8p5VXaKx6/qV
+IuBZRumHXNRFotRjBPHAf8mG2bYSH1fEzkb/RUFFovK3PVIPK69RX4cMwKpoKSImqSrxqcqAbyn
vVZNke4CH1hjZYPEISbx2UlVv8s8/5nZYH4ucfhd0KFyFVc9mPEeocmK/PCsVT3fiKCuaPLa4MKs
fAWu0ePsZkHEMXcUoZurMHHzax3qA9ZVRLbaOyE7vKXZ+FPiu49VKIt1Qx6A3Mj4UY9ENcuRdCdG
dG/rO21yXqWcTnMdbT3qmw9xj47GbHLTKcnuqwHlyaTq3ElDlA8G3sdOoAGKxG62ft6fBnl7Kzq2
t0D9LvKG1H0n5ifPCW5KNstHnyzeHvjgQ1HE5a2qaR0qhhHGtIkClmrbPhD0PthWP14EqgD4I1L0
ZNPcpI4806O71Si02zY3sk8kGvdMFR7LoXMhzrqXRdlucGlximPmv82kFUIYSoNNovuGo7m6b8fu
uYTjk+fpadWguMqpIxDlfGoDhHUWG+NixH21NAsWa22At04plEjt8V6b47gzXYtMwny+pETkUOwF
rGtmWswscrwICU8U42XiNK67zzurPvhJu9N1369d+Ci1F26KyeDulAZ6FW0OZnmcQKM5ljxpZ9M4
6Sv3mvWtvBAzn1kHOl1lKUqG5zXPHLXuPbN6tdvp6LvJdmLXuRnr+gxJNdwrisN3c2VcF2BlViJU
POvUhpZ0WDV9qx8T4IRUiIxrvJUQjmwP4wPDEIRN+VTX01VZQI2MG/2UmOnEih8Wpy5ZdYw4C6ay
tXe5Gd/MXYibofXhAoXPxjhfal2413XmHf1BnM9WkCFEBFFQVuTSyzylvMguWO4wN2r5amozv9M1
NyP8VOagEAR6k18gHBx359QzyleNklg/jTA+OU8mwiF8nujZ+uAm9HdEhOoQLRJsxE26a2stxyfh
IKrDldG2paot0WeciE4snK7ZwL9Il/fYwNRT3AWUIQ1nupTZiR0STPJQ3Dov9a9tApgMwEyDN079
aludqMsTyZJhz9sOXg2Y0QjNzVqnCYebTcY/tmXnxInPRhUc4vmza0o90jqDdS+w9qOZkwjfO7Ru
edk+cmp7rPYtYitY+7itDkzBevueH8+u+4spNsyjiUZzNRJHuoa/aj5Kk+do0/CusJFSoBCNt0p4
ee0dhJEQeS/LJfmogIV5H/OBdhIk+JwikFXlcg9dk4BPbGNbG85g6hM3q2NmDrx5PSTUGXQPfeqm
28QkKiciB5ugru9NqxwK4zIFTtBaJ12Qm5/GikpAvUkyTcyKF59nVzM9XKgOrhzPMtwYdKFHqUzc
G4IJCDqpV46rPAf0l+2B9C09Iw46zB7QAYCANSZLyiAJeqnpvLTNTmLPgwpZklyjgggTP/aSCoRB
xJmdworawXlDdMjx1jAAF9pBPvOiuUg4X4NBiEzFIqtA+FxPaKli7bSy3I8awXoBxLfpp8pSnzUv
gvTeoqFd3I5WBqopsF3k4tTlRt2yhbpSRpfxPvmKZoiUZurdGg5JzVARROO1Mw9UCKwyYOIL1QHu
MG5aGxMH4sQb/KEfzCm9GvJg1A+6hm93Qs/HGG0SVDOyPiNfuutSy7Mx6gIpkPyw6+/g2g3Z5Rws
jqptqlQgdlBLegKfeAr3+VCSGMpEn40fmSi1N1HpxZRttL6lGN00hQ1iKZTuRdJDmCViOKXDvhoL
mN8aEgC6X2H4B9rAJGT2yMxMHm/Q/5gMKEsxypAXKLYdJDe48hC4E3Y0G570stwQr1qaiwxiHjHN
cYzXJcMIhMJkuiQsSnQ4YoRTnBC+st0PyYAWin+I2P2mKec23IJ2qWu+tJ4QWuyAtR5q0qFymqn7
UoavHqzAYaqCVrtqg7w4ltoGikwFE3TRZv4IW6/5RESKORYvrEKF6XZsPXs/5FkEk8mIW6ZYZbcB
zwArOWu9NacD42wMRX3i+7l7lvfdcJjdcTihkFbe1AWrHUniziObPmw0X/fRn2dBsUtgHwRjjaMZ
sGzxKY1tmDC+RXEH3gebPT/4kjRJMMf5aVB0Jencot05qV/ftTAj1i3hxXVQN+45ZqoCSq6ghC1B
qsxGYZ4ZXaxeq0mySxTs8V8KOAqvqplHCADCxvnTMWJHLunFR0RNAX6gAJIXw8nZWXXQseUBP5+I
MtvJ0AuegjRvwpU/wvrNInXtU9SKh7x85I3y2BDzWbVUVJC3lwF2Gz9/5LSKsUoZNASQ+zyMY40H
puUteaJSBhJwVR+J6AwnKi+ng6eIYq+xUoE56UZY1zFLohHn/gmKmLmbZB8wuK4eeOEUoGHH5oHK
Cnpa0N3XZRMlH+BWjJug0KdhB3/KYQwN9rzhYCI639qFHSvNquqBaVDQragmSGlf4fBEP5nvHkap
X1p4B7ulsuZ6GORVWfXlWUx8mtMYSLQ84C2eA/tZW6WAxV6Uob2xB+nej2l3T4lscpKZtCqSMt+5
saBNJu79Lf111tGKabXLZJo+lWo5woqyhm5v4bfrLNjFWYuVBVF0ZQ/uuBrcvvnIJ2FzOoVdv6/L
ngYpjpJ0IVnzxUA11EkXKcEH76kRsicmTanQ+Ve9539EmH/Yi9T2rzNw0KS+/NvtlwptZlu8VF++
lWPe/uhXOcZw/6Ae3XPDgLAI/CTSPf/UYwzL/WM57vkhxRDmYpzmf/pTjzHEH3jnsWHR0oGt3rZ9
5MN/ZuFc8w+CLhS3BTiUKUP+HTrXW0rrLzkGbTLwbDf0LSIsCDPO+2jJPJYjJU8sLHnSU+Eo8N0V
G7rAZXUAjdGX9y47ufoxzokGR1BTHdU/OlZn19uM13birL75En+QlrP4zN84r30fzzUfafnQLkGQ
r92s38hD2L4nJiMVPHWKLFZYK6FXrvusKRVDNmeq0yejb5Hcd7VX9p2zagmmt4exJbdfbFJRRxWN
pf7MDjRSofhFJfs7tdWHaUL17EJNcxl2L7i778WrOKR8VPQODhGd2ctJt2RfcMw1Qff9pJmqdytq
G9wEtCEam4tP3IOOcoXTZAx3nnAMcW3FcWD+6t/1ffoDoxw3lxuS1CE+ids/XL7Vb781qFCV4adH
VXlFPW1ns3OxzeZh57dbNv0MCTGl2jhIVhStVvLDyJ6wP8mtMBUB45osAs/jEPjH8Z6ElUQ68ac2
u8M2ID5aRPbHnu45CBjuWvUeQ1YgkFhD1/+vBN27uuQ/P43c/stg7rK0/Z9kbvtfb39J/FIvKut3
/2X7prhedy9qunnhhfQ10/vn//P/9n/8U7e9mxp026e6q/Tyt2Fiqb5dLwTDjn+90uzSqvhSPaff
LTHLH/m6wjjWshpgQkfxtQBILdG6r4KvzTrBxB80ZEj0Aq31r/VF/Dd1Z7YbOZJm6RcaNoybkbyZ
Cyd9kbv2JSTFDaHYuBn3xUg+fX/MmkZHqqozUX03QKGAqsgMueik8V/O+Y74D4pxhsOS+8XDUcNZ
9/+OFzf4DxZAAUNkgTjfJHD53zpf+It+e57x7HDAcIxRp+IvkAyg/3xnjsz20nQIDMz0nvslq5J2
YuDq9KxyNY3Obp279WVZMvKAxDrSE9Twc0gXgj/8ihrUE393wPyLD4QtwJZIw0FiWfanR0UDlLAG
6RmR2U6GQpkrjcckscFVIzjXHwubduRyyMf9kGygCimsa9evMUb7j1IM1vS/+DxsvnBCM3jnvz7v
idAKsVij6IsEkpxvGysRLOBEJ7ZD3ypyGNHtCgfZ8tudsA2kOpUxmw90yZJ8m9rKnX88hf+jc2L7
Qv77hcAXJnE1WpisuT8k2MhPVhDRkSyQ2L0bkWhtLlFbr5CZ4VPht5Eje9mdqijQDrLwWfGqojb3
XRAnw/G3W/xfvAf+fKBtn8JyfexRuFJN1hbe5u/47UDrMUOBxAASNQxT++pYc9CHVdH5I3LWxQp2
pNAmT9Jw04zxPLv107/745FrQRQSLD5YrW2Px+8/fkD3A7tjtZH6zuQcLa2rndDxu4yM2VFaN0RV
FnNouPWmK1IlaUF//fM/vQY9gRQDlqrEWufTE6Lo/vMH0MFq17Pw1n3BRfrwc88xdi2Kig7BxaDf
fFqWNayyxdpSEZj2Y4j2mudp1UML2C/o36dMIDv4m0/1+dnhU/FOpvawuToU6p+WtO6cELQZzGKv
kTa8FaLurFA3w2YYKYVNUGO7tN/mJqVpavV2f4yWUjfoPfue8ePY/Z1hFAXldiF+v12BCwA+9S3P
45RDpfFpzbp2GKqHvvGjrjK8EcB9BykOg7UWQLm0Pz1wDhAdxmoI/b1YyidSDgX5RdKoUAE0Kvlm
6xKBlOKxQJrRMM/akULmmuG8Zv3XdGFYuSvRlJhPMbywYT+NFnm2yZIbCTG4g/kFFV0SR3k+WtkR
+0yqI6kQi+1G0h1ZYWB8aLlI0ip3uD3qL0am0Bfr1i+RwHP6spRxyWqMDEeVK2IIkzSQHWoT5Ip1
ySzYFNAIIRaZ1PLaq4fpZhkHoi+l36KRXWcHTHOqt1f7Og9lczK8mXsFlWctwt5ZmKUnrY2iGyyN
92SaOeda2i2sAQTjWmvnFxkJu9Mw0Lb4rIUgIgYPKzpH1IAK8sdOgD83Xk3DIrHPwuT2SyiYNRG0
JBPlFD0XvlIo5cmhmJLlXjVx/TSCVm6jWoqxihCn0mWV9RQT+JkRrhEy+0N4TThLX4Hjycv0MA4W
3qReEdgQDtnWdWpXAVHvE41rdR07LzsF2Sw+ZmOcgmPb1VUOim7LjcfQMBYXINA9WYwpEQ7RBJ+D
0HS799EA4gw6UrMu1sGijkTONk7WSDtn+30YW87GJ2OmQCjdajrPGa6ZLCK+GlXeXBo+sQ78qRlN
ZTG2+6SzsntiF6rN1zQ7P10wBbR8K5OCDk2RIefy+zpbztnG65X/EEZ3rggiMe7XjQXPdk9OkYN0
CxGJ08xtGMyqYiFTVgzNsHp0zb0qYXRGObYtYFDNgP9lyS38FnONm9KxeoZNhoMYCa3YAC5wbMyF
xnP9vvKXvyNBIIxpWRKkAMh60PFviwAc6Y+xheBhJ2WS9OFszdbwhHJGHYZK3o6ITGoES++rhUxt
h0Sp202By73bjVI8prByEe7WSNA+kizmiR98l4dEJD8LuSChTuxMRIwB72b8vyU7ncLvI2X6KAwS
/DMQdBKCAmTN2CZIytO0krhD1/3cBMQ6Q2P1yCdxqhggf/MMTa+vcVC17XyA6DDDElL2QQ+ELlxB
FEQaFfASPRFzvr2CcvvorQ2vHacpvTsHP/c5GZRxw0lJPJZIyyMQsxeVgmJnHNdcNW62qRmDyaTQ
tarkVpuDhYy2eAwcthClyIGG4xabC+DycO5CplbsAIFyssnbEdibAn832daIL4mZ3iyEBn9wwJUP
Glnih8gwce0sGMGPkPubNVJEBz9Os2MvRzfxEZkOxlujxHJCuDYel1KvZwMiB4YG+6YuqmhISa7w
tnJIAMmy0cEyYOkrIvBiCZ5kxzCQv0mRf9HqfosSKQeqcJ0lV8RmvsUYP+pDQX0fn3pNNtZavNfx
XO3hfh76HMFOoMpTay3HpdfDqXR68gyay5SZjNSIAh5FqNhsnhwyaVms9pbB2T739wRY+JdsBpTK
UE0g7heTB0uVCFnN9M24gTNSQAKWBJQ0o2lwqT12dagAy6e6mCPiHjHHNpVBVmk53cbIcUy2Lf2D
Q2bGKcms+BprxvQ1D0r7w0ss+TIR6nqlWnkfjITDKwLsgvWe0+FaMH4ixeO5KIpqD2Z3eW2VS9Lw
dlakyvzgpYSVCUK/cJnUaJEdkjjNoySVJ6a8RJRiNllL77Y3yu8YzI5iShvMA/l6ix5r1XvROQ6/
riN2E3A5G65dM8eoRn3Rj/deMPrcon5yNAJWy3D3do6bsUqL4xPbQ/8Ml3+HjxCbrrlg8IOjp0Gp
2Zlr5/sFR6B13deBG7+WcnLvA4WdjVLKWqwLHOYFHftUv9YxKV6yUd36bDaNdzvrqvpOR/ZRxXNy
h5uLgXaOMvtm8Avi25URm9UFokiQ3iKiVNabsm0scolV8/qDHFqYUW5YxmMDPBqrypgwxYXgjG3F
lrNlMxgr8uzYC+DrXOfx2uQmwBk2FfNta07WdOjmdPGiGmHuK+NKZtWMH6FqCd2ne7LgPLDIxcq7
D7BYIoMUBhW9cNRkBqJRU2pYxWms8wNqZ8KEc3axJ3tIxSnl9WbfaFmWv8p4JCwcAhZE6kYObej0
S/Mh8Hfu+Z21f2CoRq5z6TeHxpiH+CyZkgVRIzP/kZyi6tElRMfezcu2LcMD6UaLwz5Ejl7Fcbym
ywsBfBN0XxZJ/lFy+92nQzZL8iJI2kSyPDW3JjvvlYy3gZKmVesBCUfT7BxoXcl5ysV61fjr+Dau
pgmlthVDGk6ezi/ZGAc9A+7BtRCqbvkla9L3F9vJ3ORjXpKB6GYynh5px9c1aqG73YzEg13VfuqT
8xoMWUAUs2ENJy2w29BO120R4iSbIcJhegzIrxBDU9/Wthm/gWNNrXDGMoVHY6C4i9zBNbswRX58
2+cFy4xlE9vWrdP9yDsHKFzRja81acHIfwv7oYOTw9oM7a+Tm213QaxoCFxSHaFxvASzKCEOAQtx
jQ2Ajcu+HjKwByouSnCjU6qN+x724gZwJ2n12BgahXQn859satcQiCtCAnsNmMOPa3VYBpdXIGNt
RCQNT20cbAGMSrp4y60itIirQTp2xeG9cOdnRH5tdNJOlfdAyHkp4/s/Ig/2ggNT++K08VOvlTGP
ZAkbWYPXGWpSMz+4ntEwct7eTwZG5Mji7AqBSotrUc3w5RkBH/M+LV8GVhKXbb/kFM7Y7DIj3tdy
uuTEG7JA7UJDec/VlHwEI9zleQlCTZq9JeXJNus7ptYNjOLpGufxXgdVcZjX9VFCGY+ydIK6rWa2
vcloPcJ6tqPOL47Wmn9IG0NsZEhpqAuPl3Vr2bl4lUm7wuak/iyvVIN65AqyLbmJLhEZ55aRPBnF
VpFz7Bjt6q0QFEb0H8lOozjPkptM6bp+TF3H1fdokcrgR+Diikr2sZnOwS+Tck3cKWWK6dVk95Du
c8UY7zCnunXBPVflJtboJW6mcWW3AWLPN6xdPyRwew780kv7JhIKmq2cTO3iYPTGNKKqdtpWH4ec
VMgd8EGV/8QKXjtA++CbPnbwGNiYsPAiRCvbFr+Ngt1aGKl6jB3vjZcb/kjugS9Bniav9UzwpT9I
dS3zBLURS7U7l3XJc9N7lNPxgHdYYm7zs7g4LChXw1bJ9q7Xc/Mj1kBxy6D91g5W+WNuYLz3jaRt
d8imk5MXPOC3DFB2NaAopgYBVoxHxp5bZNP1wl2fxsQd1r1/HgJn/LmMdcqvNWd7w3HGmQd2Hl6d
VJqUCX79FDTzHK6rdYuNk9xIRhO7pXKxn5dJj7oHwQh7Wi95Enq2vmABCE5jShT87HrzkWYRYnM5
6DuVxtW+1ISMuNWcPWWJYx51lUyHVQiCsFcB3rBxH0ixSiM8b8VbMBrt3Uj+CQjQMjaiurHmB+ni
p8yD7stQ9VlIoTnt+142J8FHjkxy7K+8yh4ueQUjemSqetfpqd2Lyj6Bi82OHFDGe+fpWw4D3CXC
zftQZLMuoyUvaHdwAKevnK2XmbytUAmSjHwiZkoK3+HbOJuIcJmO5F5V7c0FW1+K7xlBJxBI4jo/
4Bq+kNvtXHhj3bbxQoUnkUGJxPUfN/jCwdi+EDAn3hEzmzOGvcxe4za+N9kpksaywQbr9NFmH49b
yX3mbZQe4A8kDw05hpHyoBVWbLA/FA/2nmjWlsjelniGwqlI4cES548lXfhKht+Uw22edXN2Wp9U
WILDIQkmLFVIAPhZ6wF+eTqWL13GSoRk8/ui1uat36fyA9dvEo5Tbd4BTFDfqLp+jZC9kblxuPnr
xZ4DP5rV1F/SHm6hyrxNMVG/w9t+cU12kNmY36gEe6M59M5T6ZuwVGEe4taGQYqRBfVFMfr+JaU9
vsbUx462TpYbkeObMK3xsq6TPlgYSCn92dx75ExO9nqt8uKbmTtRLSr2lKJ87qrxufPb+j7w6+E5
nW3+fzfOzpVpf1jEiI5zpm7sNLubmmY+4E5qrzkL1YkqB/yDN67HfjWuFht1llYprSBf0JZoUzao
LmUWuZnztiYJcu/AfkmzNXSt+oZ0rOyVPPYTGicrih3o6a3pvLfzgKcn75IbmKUqAtVE3dX0rzw/
w579Blq+mOJLkF8d2YgXdnCKoWTVaNwdhyxMu3ltmSyrLA2D1vJDXzsWaAWuJoBHjR+DqPUco1/S
22xWzXKJ7Ma5SCN4rqsU68niqEPQiPhemhTBUs9XZRW3T5aKvyDpK0/uBA00w31wjMcOFVwbq70/
Liq0MNscJqyEuwBd6X7qiuGuEvWNWw6EZ6xOckDY3V7W7pfNbw9Y/qs0zB9FUD4Tbck7zfHP5FoY
UTLlhCFRbYUzSTw4cJbpa+rpjFQ550ezNmEVxLdzUnVXgb/iFfOdCoM4kVKWoFytzusyRn67PsQ4
6e2KODLlXhFKcXHd0RoPSWfTdiIMIQtBmRE8sxPhPrrAqjMBjjUmvjWjq+4DENdhnFXypatdfFnK
6o5TTLBWkLT7njepe6hJIGAOQDDGzToRju54vIWTHqNobOBuasv4Fy6N8qRscJ5L2l3V7dQgp+kH
dshtcPGz9YGBXXWlkK4gaXHDYcySe7TpOHcQxJjFwkOB58K2+POscMNZQPtYauhk8x3I0gfQokSa
+Vl3nktyjLMitc/20rJqTbkfrVY89gAWHmS9fl1r+UXH3ont6POSTndSAGSIK3StnTmc7K4Ftw1Z
+s5My73bm7+sdbkvmmXfG8NVXrehhb7tOGO8Nuf+ipbiGrQOZQZukQffMsN+amFDz27ouNaD6r50
CQEV80kBGV9QTpJPgis0PzTOz5HtHc5W46al/cA6fMuU/aqbt/DAcu9pY+e2lPm1EiGO132ts2Nc
YSGdyO5cU/8dgksofFjYAX3t5Or9ahM8ud5MDVMjTijjsWUOCJ3JW6fkNsmCJP0RrJMd33UtvLBn
ZiZFtdlxAXuwRlp6xKYlWNYMXElO6PfsLteN7/bOVe+QOnxiMJvNJ67I0BwTA+UpcxSmm9UhjvMc
/+fclYF8Jikacxzd0NjjWu5tBgM7rBdNcNM6tRqINUkdrKR1owNrZ3nrgtx4cTyjfXMXt21evbap
47tEN50F4nz2yheR4N9OUNsV3KqTtsBHjNY8DIjiZHmLugWgh9cWZGoPJT4J/kmPgAl6h8TIfmYx
nd6AJtZBlhcZLSEz7viDrz/cSud51S9ThjAgtgnHiavE/pgDg2vglrq8YhZjUjJSSkTopuePZvHO
QujmyGwEMyfK532JBvMXM9Y+iks0GU6fM13r05FKouwe0J/KA8gFSNXAenYqI/URnfWNY6f6jkfa
OhWzVHcNk87dBKJfpKL6UGZSPQdzllTAb4ouYg6GhToxXhzDd75a1Dy5+LZm6Xxxl/nVZmQU8ZDJ
vSqgKhl+NnyVSf6YN6OjQl52X82mP3d9YB9gDT04lXRfCAkIQougo4nBIrHmpwH0FNpkYPe696Iy
8QmvF0yJgsK8j1cAP4TMNL/ICLzR1ISPqO43eL3TW8+dDK7GKiCdkRzEcPFJuBz02p5qzx4YcmX7
LBcQ7p0xOSeqQNg+OMUJbxYdqkSOgfu4YepXumKXk59JKq13VsNonE1yUZBLfSdFhVkjFjiUB/fZ
uqkyYvRtOwnNYdcaY3DJpf8moAIv7tjx6tDIXs33oYDPj2WdUA17zYsLKOsyKu3qvneb5oq/kL1P
vqC4GvrxMhh4sVFA3WO0yZ4kJtQdIIfXZKTIwcyOyLdAqj0q4zBVAxJOFd8609heFw1hpoRacJ4H
94RFOHs1MHTbTVhgroOccVhAb8gMkqDxRHbkqJKZfIBBj/UttrI38qHECYYa5tUhQR09j6TxDsuN
qe0THe58NJsCnItHUCejHe8eDBRzt26wx1AFRPgsRmp8pL6V7jvMW6RAUpPm9WTvldOShADdwDwW
PfPTOODtHhRYo/FGvOZTOUVT5Xo6XL3R3luD9bUGhcHQgSa5Xfqr1XPxuOWSfs018CJY3rNNWVJx
wenc4Z+8KD9I8eo7GxZ6ejRS1Gp9RnBnSpLLSQx+ZBlgRpnkLpeGWgvLvWGEpgJRXaS1vkFQ5B5c
l/SEOn0nS9C/nnFknZhz9sCnWNLFTG/vgAsUZ5lP9bFfxLCD6k/kq7u2tzGjyGORKOOa+xASiFYk
37ZWMr90i/cEmyJhEicdSp1VfWS9hey3O5QsBaM+R9cSCl36p9FLx5M1O19dOk0tyDJ0MHNdVKDy
V8SJtKAkPcZVo8+EUjHzhHeiiqa4NkRpvJuxrQ6mMN+Vl97ZeB8hRd+lTOHCsXHJGJXOhZUvyWOJ
Ux8b3ImutuxbGKVALzyumulUy26oKOiXvCbFFWcdYBQjjuZFvXu6dM/TSIpnF9QqxN/5JCcZ+SUj
w2ylj8klT3oOdPyENuGWrPKfrTXMB49XLJP9ltAE7g7YXhCVkAPFGecPHfg10DSH/8Udqny6EEZC
xWWby4dLIz/cxWES7HqXKstulzo/tQFOZqtPAmIoAxtFG9sscmQ7tPbimqkkSfR+dVP6a3eYHEJe
KqRENEL0sssavLZLd6e74IvdaDmHRRdnRAoXOGmnNTm26djtwIR7xyp3PnjltC9QEl6XmcUs1geo
6p6+xx0MOYvrkZwcA9mripNpXxoeznUhv0/V0u8ECRffQI6LcET9EknLn/bdEsitG9iWL7G5H0V7
IMMwPzp9l54kc9SbEkbNnuRAtsJKXuymhHhaTVeDzL2dzJD5T3phY6GHAFG/fgGK8Z4ilyUvwQ7B
zNPiY9zH67bHBGcfeWCpfHpTH4XU7bmU3slxpPvWIMa+H+p6iBpE0WQ3f61r3MOweX7ICsM0hPXj
DAnyYBBCeePMfcNkvEZd3pAzilXgtvVwqcwML6IO8syb2aG2ZxHuhRKj1R49GQlNjXeUqxF8CWiq
ImsFEGdXjrgvKnDpQXU3GysMoGGSYTmJ7hAQl4OVODinpvGeJ6ba63JkvBHHX8ay19BDYpG81JN7
1zNR2sPQ0kfTjtsXv+vyMxERbAfdJOkOGETVoXWVPhYTR7Pr5+AlyQQLEYThsUjt4WGAYhU6wfSz
mzxsLXmWhSP8oF3bUBghV2mf82ocKCasX0Ur88gahmWH0TbyOnuiPqrEpST4q/bb82RM92McXze1
ttme+MYtMoCfbeJ0l8bxXqx0vSJm9sx3ELlxM1yVuvCeejX8ss3s1NCb0qWMTtQ3Lls0dFQUCxks
BhgvXw2Gf7tqTUY0nWAwYtedUd4s6Y2VTP1hRmp31oQPXJGo6t3qWIdFmz0uc9rvhzHAVOOROxrL
lqqShRFu4ihhZMbqaT42VR+cKe+KU5As5KIMXAVtj9w97dAvkYcpiVdTjl4dbNmLkQz2PfWv88UZ
Sb8ABZSfKY51ZFPVXDqSpNrIcQ0oZhPtOpud9mLNHQcB/zQlCOFKgmPBXEb1kmdjSqIrlavPSdn4
+tGcLVg3CKt2a71M0Tygmu3rzBr2Y1IFJ2ZEZ1qS4rDO4CRsvlD8DqI4ZpYf78Z53dYTvry1SNDY
azve97MQoQttI4IGBYoG9sBm0i8uCo/9lQvq5Vp0fFOBm5/nvFYn02EIxzTmCeZQ8nPqsNwlBsnP
zkxaH8vT6geGQu/iLf2LX7PuMil4d5OCu+Zt8gjRM+Uzjfq2YIQcUZExOVNC3fHYJI92bh8mAysf
mCP7rI3iKIo+uZdOPbETpZWBouKHKKrIzxXGfGPWoj3PTFCpxdyHcUsRUobzUDWCUobCM6RQOA/w
OtBffQzmcmd6MwsLWXI0dpTu9NDzlP1g4YnWVqUXRyyM5XSFdbtjLXF07eC7N1hTOI7qIBLevR5Q
kBDC4XpKkmC4AjeS73NpaG6BisVJ0a/dh0rc+EjM703tNzeJrOWJzqZ+KVsXVrZU35VlTPsVkSwt
ui5ulqB69GNe6ZVWD1VSEs5OI31IZ8O66rokMguQw4z036aqyyP6qOWqror2gbl0d1sHS38kCwfl
qIEohPBG74aDjGfH2FwpucMukYg/kIUGrSfWOPb/83jr0x7d4jA6eXzqqylGB9o41IWO7f+KYWSF
U0WvUiC0pdqeYHgQPHRM3ay9WmMc6ZAlzO85Soo0SvIFZgYWtnoSxV0N5YUZnN0/WyMVWzrlJDFx
xuvJb+7MHGM8eRys8lAEh4zrqtDYUrrjkdNtdHUTcfCT71EEzbXheOABOYV25vYkjitJShVIk1NG
EDQJkb1tXmP+R0qf1OM1ASKFdfBk2bOMrknd6XAJsiOL9QYIkooZQd27+mfNBIfTwcrm6wJHFmHd
yh6fEMqMFJAkDQY7CzGHeS7Fgui2X4bgfs1lUh1IEmWZxexsehq8MnvK0Rgq6sZttOkSn8QkxFDy
OY8xxYW5PUJ+7RWWuNB0EgZdcWklGa0kK7PtbV6/rW2XfV/SMf3awXtis8fTWoUJ1EFaRzT7ccgK
k3qKWQNpz5Wwv1C2z2/g1NJ2X85kGnWZ1zNETQk9uxkAZcHucEfPj5jMdepHz6BC35HsoX60oBKQ
zuu2Sg/a95S49F1RsRzObcrvbGGKxXQoZo1oi7h6wFkzTDRMFqSPJc/Eoa1chMZFnxGsR0Z38c4Y
Z2LgY7gYv5bF0BfCjlqCvdlp8YGqpfsC+pBnpXZhHlxUblZkm7BEqfdWqs27yfbmrzhigXJBoWmm
TVm15GFmGaZ9MDTD9Yucl+Ldpqwkhatt/W94QNDzg0msX3GcYkfrmRr/aIpRfE/qySTQaUDvyEMi
8yAMSDM+k3lIh7/0K+glAsx2VVG2Pyszsx/Yl6mvhmH5dpjahGkein4q8ytsNuOCI6wlGY56r/me
DCMHF5xbn/lM1m16DO0XZI4mxSb+IikoY71F7tBkaE+dZTtMBBmug38SNAhOb94Cq3vy6wWjFFr3
qznpt6O1KYZ7tP25hrRoqw/TWolBis3RZjzdgYbcNQlTYPipDFEvyitmd+fJZX0DtZQS9Nj0hk+e
kI3+fOKd86JTHbAmJj+5Pow1wUYMFGNfh65LwtPBb8aEL1pX7ZPbOoMTksbFFrdf0MleBZUiy3VV
CIaaNIdDxcBT+wxpPbISeiYS836QlXJZfSGpiJxitl6EbTKux4lElFPtZ7q6GputdPNAoq3gTMs4
DjMcucQs9F4IJtH8ijLBJ9QlDSZ/ByoFKUNCSNC3BB8EXhMAJygcEJ5czxpc+S7lOwORZZmgWdfc
HKMprRjwG2aNi6PDAok9USasB5GSFXxkIbvbKVgd/4qQtOKHbeUtfEPIlEmE34k0XxsCmtpjDiG6
1XLI1RBK97cgajojzLSZvxe6m15Tj424mFybMjjJcs7p1AUhNXfkpu8aJ01HtqTOcHZEYhZ7YZNE
i4SK1j6C245xQEND/tK0rfmOrzCBUpbViP5XHLe/miazCwREen13gf3D1J5K+6GESr4ZYnib6LXu
nruSNWAIvhS4E14s1dNAQ6uimgHYjSMqy17nlUiyg+qGtjjk3BfP5txNF0ibHSov7ULwcNK27iJJ
0hVdeOJ5AU6QIsMszJZ1ucmhgqF1MjNUFS5R7E8wcf3bInCseLdlbS/hJOrA2Ofgln6Ygw1gyk4w
cu+aAZIr4pbxj8WlkWH4jgHG4QhcxNXUjMxTGsbmrNazoMdrY7vmt27Mtd5XtY3rlVmtNR3nIh/H
zTKF2plwSKrhyuincWeKui9DP+aux3k76u+ZP/WQ8bqgcyP05qaHxw7QLZKZQjMYNtHYReibkFdQ
V5J5z9DKZ3ujGJntCp0DGc7tynpmdGJ41KaSkGEuS8BUqkAnrj3TgPKHQZXt6FxAIF3b3vlR0Uuc
8z5W0TSumbvjA9oyHBplngt6LHTOruY+5G8j6BedlYp32u6lHZpQur5k02QKeudABQRseQtrTlDr
71kXY0Kfe8KYjo7XjI+Ok+ff+tabQZI2pDS7mV8S7SSHgOoIhs/CelGNIza/2v6ApQQJA0t4Dhqs
Voi38Py6nEVF6XEdFQPSApwIaCwzl+9pQmF26AH+8BDgedlLf2RdmVaF+cb8VrBnoSeX+zw1sffT
o7NaYUNsZBsneeHNO3Keb2RQWYZG3OVfi5IV8K4mOpPjtsq4F22O7DseUMnXaPr4vvtMFZFQJT9B
miObOhBL/CvZZOKwMUjJiqvYVwcjHep8H7S1M+2KLB0thtaj+OUlGSUwUzAxcisFncGLz2K271qp
49HTxu7K+rwI6sgrx/Kr2QaJpMpsDRvReULLCR6GHwc2R3UkpfVBTPZlwUxC8aVjpfIHFI2xCgr8
SH78lSDXCTCobS/LLkaK45433kQbKqti6x8Mrt2d+OWWYi/xXuNWN2TyIHPXWCMjoHnasyX1StxG
vXjKO1/Hkc/5BCqnBb+2+z9tAsWxX4KFpVcRf3GWCo3b4DlzeqBQwrTZxGJ6F3gx04MEQ+1w4Uz7
u/ZnflnPtEENGZZDuyGn3m7+BrPyybbhcSybJsQcz0JgzUZvi1H6XaCqMQLHNevvPcHMC2IGI6hq
BHuOpCq1idYm2sLsmUUVNV+21209h/A88m0bL335a1XoZ8EwH4VPgcgbToKLLPSTVJW0IQ//HsSA
GH1EEAp7IOyTEEvgtwJqRRZO3Qp1u3K7wWWRWhe86awEjtwfH+PfciL9Zc7W77r///v/kz3AEqij
/2d/wNPP5Xv6U6mf/e+egj/+pX84BFz5H+BefGSyEvKRRFP6Xw4Bhz9B5Y/wyjYZwztbSsl/OZBs
bADgkbi/TLZVqMF/cyCR1GWJTdDvOrbjbnfjv+MR+LOEl5UL3ij8R6ZEw4vs2vwk4a2WsbPigJfW
iGrusNTohpOYDhUmU/A34vZPsQD/+FEIonnH8h801n9+bCpHAzLbGmcfzHFEsh5CL4+XwW/X/1+I
1//5p5B55uHo4qrxkP7x8P4mXm/rdiEoFF1u7tslYay9w/gl8f9GIv8vfgoBPXg4sIhZfAufnRWC
34FAYujby7yeyhjWSz/02d+dNH9W4m/fjuehofYFAWZEYtifIrccJNnwAYk/9r3lB/AOeGW7GdUA
bM8wJwiXBN1zUya7elHX7hiDhBMRvBM21t1OtBNDjXurETfemj799VXejrj/Vn5vHyxwzABg2Obk
kN7mnvv9CBxS6JckJjFlKc04bAdEh4kLrHNTYHMnLVFMh/M33+wfN8jnH8ppS861jS/A+hxRRPEK
MTaPE5qS3L+aa6O+GoRFgTuDxXX9som0bPWePQsc/2ASYWfK2yqV81HahKSlMm/JrU78/V9fi+1h
/HwxaLs9F0oT5jkuyp8vRqetJRh4qyPkNJYlYopwcDpkXpFHjq/cjebGrTZTUeKicPuLdgV6FdJz
BGuEVz/nZSXg2137+HWPVMAAQ30PL5TXJ37UCowPYevF8n1cXeOCOW59nKwJmZWBFmuHLsvZxz0h
3mFnZ/RVf/27/fN9zmvF8zmeABwTmfPpV8MDNGiGWinODzRRNvm9R4aLOvrrn/IvLyBcLBZTpqSg
/fQ0rQUsIjezSfl2xbpXRKJFa1LKiEk1G2X67r85if750MMJjTlqe2H6fG2f7l489m3jzS6PVQrT
QuNF2olykdFCZPj/4gL6NlYWTE+M6kz7072hCAJvWjNlUgQWEgAf+u7cqv7uFvxzHfDH84ixChfa
Rr0TjvPpCppjMyDB5QquTlDdZlqw+PeHbl9kvnMcGo8ocdr1wzgi6FEALmBVmhZ4SRoSfTPF+xRp
5VVTPA1p1+zSZSjvUW/PWOYNF+1y/hVbS4Zb2hgPjhmve3qQ/oKqSuxVTjExJS09kvIlAlxytf/6
5vjnM3BLxuHdhB2IG8TZbtHfDnQxEco3gmwNB2UXiHNwD1gQyyIPbgZz8/9k7jyWY0eyLfsrbT1H
G7QY9AQIwYigZlyqCYy8JKG1xte/BWY9awbIF2HMUVuVWWZaVV4Pd7g4fnyftU2d6o0GQAvqrOMN
/zD3QbnROAXCVMQq06z90rA8vbh5BXa5PmUJZ1aBYwkAiOzE3P9hJ+Xs1WTSIJoukWo4bKXrUe+l
iL2d1pQVDi0s10YsXRdpa6HC57Vl5bKrnWj0pzGdCIwitEfi+rkvZq7VYssZ6TuJrybO2Ic83WEG
fBe3cnFWBlLw0CgAYjBcDza/HlQOZ+IMPL5YDtr0y74MKoVriHEGXjwGcMiOQD0dITL8/+Ot/LDA
Lc5GWNacFERSswXOZQUHdAPCewzs0olkuT8zCnFY5BQOnZienxHS11OJII5aPRGrKpU5Ys59ouTB
JwqZZHZRSX4miBd+0y90QYC0WqIcpyzmzqNKaiWYeXA9lOnen7I01L3J6xTS7TovlGbTY2kMCjkN
fznc//w4g2JpkCk4rs5ml+UidVEkftzYaP4NbvLJhcuD8YmVIs+XyryZ2VfNeEjQx1pUERR93tkQ
DPttrjnCOIyvkej6m0pzq3MSvsO+iIG9ZI2WwKD3m5ugH7RFXbp/e8tS7CCA0llaUrMShuSJI8Nc
Gmbn3WDAgD7XCJOl0kUBCWToJFJjvR+fNt9OcgJrgmF52qtZ+nAcD2cnG/MQg8pR7RrbD9MKijck
KNY9C5dam8BoXms3DQh65EmUknGxdbqKYmy7gXxh55UfP+W14EmOyuLFaFYCKkgBh4G2ADH5XZxW
SMwHEosFj7I1hUVR0HVg7JCB806KWY26kNUKkn2D54pTjAhGjnfw87g5nKxcFGVKjzkp2LPnpY1Y
eSedUfF6XjSSTHIh657oVrzsA9/aEnWQ31fM1rEsHK245XS3AS4QgZXqSxd39qTS1BM70fzon64y
Mn5kuNwwOzVrdj5W+ApRAwZBywWHex9rygccaxj58IpQMcbDieZmEAEmDO2p9FxF/IW8ar6pg/JX
q5TFbHddj3BQOo90vXEa6MQ8SyXlOiKqtMcKXw2EnhHmZXjrcac/sSzlKW46/A4sCTZ9glh2X/zl
DicaWqByulaYtiIjcu/EyNvXDfYIxNzNeeODz+ylUbuQ4yrbCWNNTtTCdqZOMtxoevzHoDJKL2gn
2D7yJNoC9gTaIKjWvo0wfK819V2RrROgg/mmyl1UxABanoqCWfDWbJFLWoYhlouOVy9Rblmp8Df2
KM2IUpA+x6fpjy1RPs/tVgRSas2imRpXD15C0fgJQvqBF0C7DvNyBO4lCidamsb54DsA8Zjui4Al
KJKHejH7DjnlJlpp8XJTSNrZ86bHGQHBZtct+gDZyfFufZvrZI0o+mf6TZE0RsqHjUmj3xTWBFeu
q1Feqz5gPitW13glQcQ5dVv63jOTixlEDy73Ejmw2cKy8qKnWonNytVHFzOJNiuXQDoLUvZaeRPh
yrSTfHzcj3dxlhtjfbHAWGJcig14sEghDvvYI6uv0Ywhyk2rBcnIfZv0Fzzo22GJHC3otpGhrkO/
OyeuO7Govs0alpOscMjRY6aOPrurxIjcEHyP0MN8dF6Km7sO2vOIyJtShOPd/Da4NEW5M2wZmiR/
MitRD5FSkGIjiplU54sWDwEbbbmxTHlRAhZE7rfLi/pUpDFFLQeTVcbDeUL3ilMtNuCYw7FtZfKs
boMZCQLtCtlMDF9OSr1t0XUeLreyM6aWY4RKfkVxpnqO1WF9JeGWtim9U8Tw7/vo9FumeiAKVCRD
mS8cauCLsecbokrsEfobVY8mvODhV286jJRcI1/nwM2ucn2FYxFWGFQz12Jzcfw7fD/PTCyS2Y5U
+A1Mc322pMROVcUKJpwjEF1fs5XkF7qcZ9Dl9XGhWN5bpJXu2i+7ABenXrrSXYzf6g62AukD7W+f
KOvPX/SrTOj/mN88yIIezZf+fwhKAb/z5eN8A2Pfv6fvY/MevxwkQqd/5z8wJtgmoDY4cUmbKZOj
qvrfmVB0af8HVSnpTDgq2nQj53/6TyoUpDbYJtoGjw2YQpl8xf8DSxHBNEFpgJZCXa7JHOAU/QUd
mza+rC4NVPzkNk90RDhicCLMp1IiIwmLBneRZfeS+Fr6N1+G4/qfdfq/0ia5zoK0rv7v//48tf7f
8v3ewGz5EmxFeaXw1JHZr8+FfZ/Zz6+v+/drz94TTNqjffu+D+z9KwEXfwurz75dv+/fR3u/7+1L
337g//mQ29dPvv3x8nT58fb0cuPb25ebPx93T9cfN519c/dx//GGHRX/ub/5uIfkaD/enJ8/vbzt
Pu58++btRJ8+B+VYn6aN8st1TkzB3QkZg3Z/NdLY23NgXwf2lTf93svr9/Wf7cfj2/bu+Eh+3omP
tTo7ZNSohv8PH2CxWF0szi4W019Xtr3crFZrx3bspcM/2GeLsxPRwvTnHmt3Hpd0qheZA+2CTCz0
h0B89qLrACVBjeQ9E++Pd/NzPz/S3Dz7i/62lrX2c8I83t8gSrWf7x/vd6/vPAvaj/z3OWHW7F+v
bjdXz/uNZ29u7evN7e3m/PL29ty5XJ6vbzfr29vt9HfL7Xa5e767PHe2d1vn6e7SubvbXd0424/d
3eX2ZrHbfZyYHJ95z2O/XzqcHCP6BS2Zfv80228ye4+VCD+6sF/fzwFbT//8vl4+Pbxc7u4vz1+Y
xn92b0zjE9NlQi0d+2xz6pDJg68hNPyOi+eLx5vt2cXz1fPu8XG93u8uHj17eX57vlxvz5e3t1e3
V6uraai2N3c3u7vl5fbs+Dflceb4b5mFZbmX9XEALH7ByuQL3rx97F6v0FbZr6Cr7NtL1nhqnz9t
71+uXy5PNP6Z15x/EF4TdIMiXwmy3SxCgkcVZOjG3EU0eIvG3Jc+ZjvdeVMpZwmY/lb9KIwEIWP0
PPYvg0m+K3lJ21u1fVBVqmjUrTC+DNGfrt97zT6ktPb44MyCx392SK5F0PXkibwz51VhQlOYeutj
eCgK1IQ+GNycI2nXD3eUU/GgSlbM3En11fFmf9zEvjRrzYYlisdUNDqaZYq+ZszR28B+fb1+Ob9+
ebq+fLsT7fu3U4vjMFilqxhx8yhIUkaaEIDzK84gyA3Z1GJcIG2pFgbeUKCQE0joQ92Of493cNqW
vn52Evi8FYqAejTFgNMxO9nAbygR4CZMfHFMWvlwjx54VULvDDzc3GVoIhZFZGoLGYLY3zDV4J8f
/wHzzn7+AB78OL95Mf+G2cLtKxCtFnZuXNTjHZZoNSR4oeZ5Hk/JP8fbmk7Rb53lJUYhWiDL8Ql3
+nIi1aKJYifzwdaOeQGEo0bd3A3KCzp8+TZv6uDEopqHDVPfyF/wOZmwsiZNZ8aX9gy4c41aGki6
6ky7sshzLU3dik8sjZ9GUCdfykugoanq/O20LUFCcKk0FgYVfwvBrIBj5p3Th0P0TwD7PyLIfuoP
tRw8VkzTkprBWX94mVKjDPxEKIz6AqEZtp4VyuPjX+lbK3TEZCbw+CLylaZH9q+jBsC1NFK3ARFf
lcE6MkeSUR3q/t+2QviPEwtIIY3M+mfq9su3AcDdwiUyIAoV6LJLiwphH7XLiajg27ZKepVnUNYz
043XSXE2ZMDPrQRwF5BXMOr4RN8mpuEUVX3WNO4Gy85lTMUU+Cq7aClpHKkdV7SlUOgrqW/O4HVA
F+6XWj++kJdckCxa8aaCAF6R/vTh9fERmc8jLo8QCSdiJZ+XhPVsq/Mlq2u8GldxTMmq3AHn3d+E
6qBkZyIC0Xb5u9bmAzM77PRKr0KtZWDSTqKyArw+Fat490ke4OR/0ZQi6ppFIK+R0z6cUCJFR2En
05SShtmqNpVHxfQxtArL9MTn/j51p/XH0CmqzuSaPx6CYUpiBReCySlQv4hI8J3jdXDqifLbNsac
YmlwF4FAxzqZ9SdzI+rzKOpaIOAzllB+uhUoDPkS9SqZZtPXNsfHb94eCCwuVzx0kXAzeEmcev1l
qbS+ovrU4g1g5CgVrgHQeuoK9cE2K4zV8abkeQw0b2uapF/awrwhFuKu5KX8XrkTb0FIXYKOWXtb
5QYZXndtYur9R7wOSZtvqjPlStmrJ7bTb0t2/hOm4fjyE3CeFzmZ+QnSeXmtXTX36UX5aL2pl+iQ
64dyh43g9Xjpv4wfwbW1dZflojt1bsznEUuRbA77gsLdl4e42WXCyyFz55T4LlQ/2eAJ1i2GFrtH
DO9sP0fNWlJiEG39/I9C/RQOB3Zj/TGSwvFzik8FgjPD3GlW8Th2UNEnfcEuLrsz+FIL6FBypjsS
MkXTEqikebGgsg3Va909SdJTjy7azTcSRVaj+CYz5KLwgKm2HeEgapAWj4K3rM6fOcVWWokx7PHP
/0O/dZ7kVJ3Ix+TKPdv6s1C1YKPQ3SQbrdc+8tTnLIlP7Dw/NEJ0hTiWbZlUwzySDCW9wRlk6BbQ
d8QVdTU3BjXb21/3hEYmeQRbATKJ2Rfs9aGsBJVKJK2mYtGKTIoHa0pY/kUrJFQ5XOgL/I7DqSqE
Wi7WVT15uiR4ulBTeFd6qfj4+1b4KtKUTSHKmDuD6WieXUNGSB/FlXKOSdkApqoxT+wyUzrga3DG
nJ+y0WwxPLIpKNsO+6KgMJemQqEFXDMsb/GVurOUsL7oC6gBmYeXazT08okk4fSHfmvUoDH2t2ml
zRp1vQS2f8yEa2FjbI2yfClSipmdMRZ4jqsKkrek5iOYS3Bm/sWoGkT5vDYTguizA1BTKGpNopRR
1agSrUuKWIdOl89+3wp5b5WHfMI2hnY2qviv4TQsgIlOPANHoLjZSoQTu+OtfEZL83FEWYLKZMIK
kys7bEaIqZ9BXd5BFEOpkMa87xaD7F1TEmqi6x5M24/6ZFXppMSxvJeWVZdVTxTkwbbrJupZR2Fu
nOxzYDOBKp14nZpRWzVtmlvk5InEicU5OmcnpifziNdwWi4kpfJkx8WJ+VXrpfyqDMCV227k3up6
S0U62F0u2Rh93FR9opWOqMewsYRRTk/cu6ZzbDZgB8HW7BeVaqjnptQ0CwO/obNkUAD4UQS2LnNs
y45/nGmrOWyKDCiKCsniC0306MNvA8TUy3lGpsIjMDEpADsJCWSIzlqdUkE3T4PzUQEA13MFEsVT
np7f+slr1qQuMIl+EVbN33x4vIcNLIYF1fDUizo1nxyFupu5xqrz41I60dd5qEKEjegZt5mJD2wa
yqyvohTrmHOIOQSl4gp/jcdcAdLqGsNzXBWnkNXfNg+k3nB3ReSOnCVw5w8HVhCStMdyBURbaNRL
cRDai7QZm41eV+1tZQRAZjNqmLH+NU+ESd/2ys+Wp0AFlSkuo7N9PxZwligr3Kn1wchtGeO/EnsM
Z8ypcrPyszRLPef4JPp2aNIiIbQhIbIEaD/XVwZK1ZNj19moilJ08oHSm3rM4sXxVmazReeuzDM/
762ywUsdj0iHI5pojRTX8EMXpKI05TwxA1yDezbj4moIh1I4Eep9b86Ytv1J9ICUlgvtYXOplnsp
SrhkYVAj8jegeHGNQzPEPgQxysvxrs0GkK4Zmkg6AE01t3RJmn7Ll6iy5ULgKnjFLWrMr2+wwXT3
wcjj1O9bkabnEvSSKqmy2T7sjlD+8gqCmFIqOGxLfvhSKop/4tT8Nm7MBIs3ai4DJDWIbw77kuVj
R/k+48bjYWCsEqVKH2QRF8FV1wWnMn/fBo4nePxSkTCqCMP5y2FjRQcDY8xDujRSc0iNc2onYeae
OCfnFw+2RdaxLEHW55jgxJhtyLgTAnRvaQYVoWJuXF33+9UEMifpJ6LnvsWeSbOwkcCFSL/KuzJ9
gu8LTrrgaTlcxlKa1VjZGYb/nJRx+YrzTRq+m6lQXmTwmrsl5XU1kko1kKnWB2KqVztANngFeWFk
3RyfBrNt8J/OcDeEtTxd2+a7rj5YVHoKZbywyErdSAEY4KXh61Sx12IhPEtc8LXfBbw0yZzmeIGu
wAK25k4XtWC29ailyQLpXbGkOmyg6KrPTszv2aMuFoE0Q7BLRcSUokBGcDgbICg0bguzeFH0UFBS
04cYbIbYofLmvJU6M78DFyo7nh9gBdT0/rI2q57K5qJfG0XlnY3WID0cH+zvE3QKW1kFlHGwm8yD
iwRFYZCEfrKwYuKZINS6FeAB5UTPf2xlIvFycSH/Zs46Tu09aN+CVsJSC+5M3/evu1AofheUfg4v
u8eUV0BJoMxfAQTIm6lSqjHAWHkEpyo0axmxy7+YK8S8sjytNcQCs20elA013LkVE/C24cqkIHUB
NnT4N32hJ6zmqaG5YG8UWpRikhKz2KT4AyvLbolm149ONDM7iz+HDME4Wi3ORfXzffrrxs6BCd9s
agY9lnAjTDhO+NDFQqr9ek3uL9oYQXQqrP++A6NFVIlmqf+j3flqG4PaywIOy4Vpug3ggl48UyNQ
QWNYJvvfTm+2XYJHAh16qc2VJZGmVdS59f6CNCp3FCkt0vNwBOmzON7O9y4xFzCAl0iIqbxJzKKp
rhqQa2RkYFM8wx7zjni8wG4NdOkSw1ZZeT/e3PfPJvPWxRRXppADQefhRhJLpV5xWtNc1hrbkl1C
W+G5bKV2nrpUkg9Q/UQ+7fq3zXJ2Ivo3qKmadKSzYyYcIKQLQyw4OjV43VKXKqFYa4WQXdVNOWi2
xJ4FHxsI2ons7uwWwDRl5zSZjYoFZoyywMP+UmDd1hRrwPzm1XXnZxTKR4YXIigfBsfDY24txJEA
ZFoJF2KSdif6/f1EIqVDiEykxdsWp+xh80g7yj6Gju2gvAbGJVujD304kcLWHhK4PRQ2m610YkpN
ffpy8/nsM5IN9LQsy+kF5rBRkzLrRNWplHc1U1gKTYSRYBj2J1r5PnHpGm3JKPSpBZh/UpwSkZL1
suvAMPPK8xIi6d++yHVxFVG+Wp04B761NgnoEKGQXmZb+1YP4zW9qjXmKEw2yuK6ScL7mOe9M7k4
qRL8NnpkIPFoNwwRcSfJn2kFfYlYoV43Zem7INYhiaxMmLvgE0DR/XJBTK2YWLogQp/edmfL3vOo
GRcQFjst3Ixb2WyC54JY4kkC4+rbngXODnmPvj/e6rdRpFUOOG6IRHOIxGat8upoKWUD2jQCx79N
dWAAVStFNx0cmNXxpma3RJ2kOa/pPI8iQaMWXZlNQj1A3zyqGf64slHecxnp2xsdKF4A/jZSRO+C
myy6xxpXUUwRlHZM+xPh+g8fknsqRryTB9mUkDz8kGI98Kc2kIOo4qoeQe5au6I2qUk73tFTzcw6
GgWtAmiwRNnvpd1t12INaw9xlZzYSX74dCQz0HWRyeFGNVdp12PVZ6EP6bQnmP9QEk250P3Buu1V
szjRo2+bFnc1ksQSFXzEXOL8mu1BgsTFtdBwsy/xzEzEWHnGdbi+cYMqhGVvsXsdH8OfOjel0Kh1
46N/q4ONq6k4UIk1R+kIioRcQRppiUl9jyen+nK8rZ++F3sJln6o66gznkVh2JmGaMYTzfHDJt/C
LcouZJUaleOt/NQji74wfDz5URh/OPnCoU0TgVu4k2RiVMD0FqxkiWdzLzqF5BmnsqrfPxnznDIN
tuEpVpnPjkI1MI1OC5xjIKlLVdpA4vGgVObqrYIdw4nP9X0IaY32ZKp9CcbmOWvBlxtZwp0dtIgk
uee97xnJGmtU8ZR2etprD06yafnyjSz2ch6f5t1SkyQHAJirDo9T6spqleFPF+fFrUq+YqOPg/Cg
5JZ5+9tPR6NcuQC1Uy7Fq/Dhp0tIH4ALNFRCBgU/ESDeFcVJch6bS20UABf/vjmK+Egx8QGnB7DD
5noVRqVHCAqdbfIBiKjedVN0uUaiJst/0RQSBgkDPE64+ZXNi6j5jQcwPYnA5X7Rwux5GgpBy1dF
IwsnUgs/TZKpYOi/G5utACnII1etB9XxOjBouQxCvk5hnv2+SzxncSlAcsIozkaPSGeQB7lVnSYx
jBg8d2ncepSfnSulqdX/YvzQ8FOrTwRNWfFsZoxBjPajYfx8xdVWah2LSzFQhXN50McT/fphQZNa
5UlQ48GOJ67peP0ShYwufpdySFOS0VQ3/qig3sFWfAvve1hgOJX8+rCcShNQ0QMpMriOzL5WY7XU
SmdAd7KgNqhQEL0zC8PfxfGv9cOc4B4wQWNQPE2QhcNeVZIFlTHE4IqitvAqDWN5A4wsPJEG+rEV
XrcQuvAGZH57hPRrObMMtqfEgCobVam/lrpxODEZfmqFewX3eWJscv2zZLRYNlXPKzM+fHlVtbve
MMcAg+hIONHOD3sgz4LMBbbA6f129mVKJfO8esRXMW3wyE4VaaW10LPTSWBV5SlpQak48ZmmRTPb
dmmSMgJUQmQf5/McawwMBgeazEFLLjFg5JVKFfZBKvxSOUKUOEXB2OUBTyAMm1eK6pTuh10PKVXD
34z3oAheJt7pJ2LRn/rztZVpiL8sJt938dUg0Q9IMsf9pbcmf8u6UWFnjpUZPP1+kuNJyO2BecHr
z7eJgcFYM0zopjiUVz2vx7u4CKsTx8YP04/5gGiSkJB7hD7rkxRi5RvVruIYMfyxuu3ULe9h0q9D
QThXvGQRzXPHIzV2OHKK4BW11NIKcdSwUaUcT6XaG+9dJdMu/KpNTwhPf+wV11YDvR27+fxSmeqR
3oXl1CthMK5C0/MX2WQE8OsvxOymTmIiyfCYNM2XL/OhyRTfRwDNrOsNGap5VIFAxAnpX7TCNQtR
H9cqMC6HrYR9GA5uyzywOqm6qEACbko98E+M2A9zG2imQU3bJJwlxXLYil+WBr6wkuLE0hj+8cTQ
bNaYxMf+n1jF9/HErPvhWDpobZ7PyPqxUqFFOvjCGm+ItfJlo+NoEhUVMiE5rdoTgzgN0mwrmjQr
nIHkmU3O3cPuyY1RZhhJKU5uRpj2JqZ+jq0dgPuwy/CSLywMpcFVtrD7ulpeHv+CP2y9xGPwIyim
QpA5fyiL8LYzCxgSjlF2hrsaNQ+vNaXL8BPVfEmrzkjC4LooGBhmnhjonxYCeiAuX6g0pzTOYb+Z
UD5UPJzRRl1LPvpahmbpDsEv9TrT/st7GRlBdt9pms6G10wswIXBiO65yxqAZY0LbR+8/fFx/LEz
X1qZ7SKZ15ZqCTICcYSES0mKIqEyqcA83spPK4EYkIoqFJ2IaWet5K5XCohLFIdjqsIccKwMFaFu
Ib4js0BAd7y1n+bGJNOdCFGTOn+2/wZtbGiFR2tar1iOztWcM7ntrAusKMIFPgdXbSd6J15ueVua
1vPBgqCOE1AEeVTSYN8Dw5rrCKwPkMFmVtT7XHLxNquVoD5HOK5UCznXJnqtXAlPSprheaInHcqP
ITeBoY+hscKboAQIh6farRcqE4lTlXrqHTBDcppSA+3ZQNi/i3K3UGw9zPrKqfUSfD150jp32kL1
71xCRc3W6jrbmfgblHBlPUh5OcWIPCILcDzlQquekjocA0fy8hzAcZ3JK88YXdT2tar+VfmXL6Jc
Hc1FpBgheGHiOH+hejm0tqgx6nblu9mwTyAfbkp/khJnYJy2Yiga75ZgSZs0Udx6DWAxPNeCweMN
W3GpWgbDFF4hpAbK7GE1f1ZiD+ct60LUXzOVp058cBEqYOQQZedVXhYFVMlCMFZDaeDdFIah91S4
IuccfjT0qRJDZTfo4hBvO7cxeSdtQQ07ORz+h8iHqc8Yuc2eF5foqWlBamLMgr7J9gRJum2yPByo
LCGTYcM1Cx412axGW5H1bFhJY1+9eZKQYWbZVdHeMmNl2KRpbT6Uwggnd7RUWMWBoO5bJQPPCaM8
2DW5bmRO2BptaRcVIuXYm6wrZClPRkd26761gesI11o1ho+eRB7Rqf3MbJaFXpkepbB4dCGVlEZ4
l4nQXYzAqou1UXtuTumBAtCl63ndxgoh785w28ARw/RBMQGR9IOnQdIxYBAKQbfLqpe1jYDDarto
UN++Y/jQnJNsZtCGqswuRK3oS9sFqnsueF0NpgIv1JcQW2PZjjwyBk5NvMu5VQXG5A4S169G3mk+
XY7UhxbA7ks3VNpF7Nb6c4F609hlbe53dtMaxXUkNx3cUlxsJVs06+rWcwUss2TVLUJHxrkR40/d
wJs1yyeXO2NoE3PZVrmy0YLRJ/ojR41eVFRI3HkRjTlKZCqbqsmT10juY1yM2uyt8WPrwYfsiPca
IoOdl5eAInO1ekDHJfyhQl79S9YP9yJ3zMzQ0cnmFkvDwIrPxyNFc/SgVYel2qTqxLZqFEyH8em7
qq2x052K1Mcep9pWs7PUqq+rNoCMTe4Kh9ZCyireZHw93ilMoA9fmIqUek8A2al3bsbXihTvruUG
tG+hQj5OmEsPX2YYMnY8YDpmx6pZdw5QRnkpD6GWwCmSvHCVkUMC2dr642NMcNmthlGo1oR3wlTu
FBkpSTjYSQ51xON9ErfFzuO5Bls6JVffBqPNQseQekj1uoXhSan0muuU5DZAr1nugLOvV1pYfFhj
sxV5r33guXbUVmmr4FuUxfqzkIZ9veHmlO5EN8hxONZJLQamGauryq29TTQWYbhAiIbzYB/j1bIS
0Ja3m07mxr0aqxELb6PV3mPd7G/1Ih112wzbUrZLhqCy1aQuxYUM93gvFKZ/L7SqeiV3Fc6/3pBM
lhF1UoNejQPzeZT64jIJWY+kbBPPWqKYy7RVUkrJtlX63nCoXh+sZaBAiF3AlTbwq9FdgLhYR6fh
QuK1jjIX7umMndZqr2SrutLGyLW/5xDSjXVTDTBoe0lI+xWm1dpoy3LSpytIBOE1oBxTXHSNpu0h
olXjIlcGjMTgXzeX1ZgkPR+kAhyQy4anOlEkALtVWfSQafMRxV6XFJKIY1dd7gzR996CGuSbbcR+
/dRUVXU9Krl3k6Wp8AzFpfjAGbdg1+jjhiduKQFFO1gRtOG4KgcnUN30PQgItfAFH2P/qhCpxkLt
NAx3oGXQPNd56P3Nsdr9yJlalIsTNrVn0uCnrd37ukW/6/Yevnm19TRBjrG568O9WlT6CwmuIlgp
TdJdoj2VPtw+Sa+E0NL6pTkM2UtXsKhhyFfKq5VkeX/W8K6D+UsXxc9+XHQiAm7LWHs971qLQCmy
ZFsHQfNXcVWchfJR6F9R0PfiCjfn4UILM1itrZowa3VKnlZ6wiUHF9eSP1PyBPBcpoB92VpOgvbG
D13hBk2g8DKIY3c5vfo8d5h6ckYkinSftiZGshZ25ehccNpUVrhaIUDwtd4KHHUsULrFkY/Pdpo0
f0k21PuubyabaTNt70TsGv/6vsKJ0HddyQKNpeLF09uBrTF0OUk0KZE5mlMo3dQw+SmQ5Aa3d15p
3Hsc0S2cLcY04BxeYzKT3Cji5IyeDRX29nkf45IXhVZ0XapV/dYqqbvp+7r665eRGztNyodjvjF5
7byU6z0Hm/5qQSVv2L6l/t5rlfApj/W8XCmcRDCCPYJNoS/1ZyuO4nblRTk+REqD/aKtKUL7LEWB
MjrYwupL1tVIBWSZxecRpH/A1kYn1bB8upLRMbCeJycXRX+i0WS/wRIaWwdccTDaEwt2PgcKb3Mf
+z2+QrnLL8X1y438lRbjycnPHb1i2/lDodlinwN/GUj2THg2HA5t0xhB/Y74FjCgQSv7K1XPk85h
f9fuXXPUhjNdaJo7bGUtc+kJPt7z2KsrkHb1zCtst3PBlivw+Z8V/O4gr5t+lq2LIcHyVW17K2PT
Vc2HqnJNpoHnW+WiSSdzWNzBG6D0AVaU+LV5GZDpwmr+4D1svFWoEnFZ9biMMSzYxzlcUsy/cZfK
D7iIGzsVDP0zT7/llVB549++y/K/gi95mL6abYull++6Ej7iVnhRpILbOHmILYxdDr5/iXcSIZAs
N8GwwmQew1450ENxMeZ5tI8yv8dtshRyjUgAZjzG7Jnw2tSx/JrXoM0XVVSSgRABoLDpxOrDhPlv
7aqO3WGtRy18Cq0CcrqK46gnKeISV5qLgIAvpLddWwd/ZZhEhm31RSSsojbLsieL/CT0acxh80WI
vja3bFHnNW+jZa4gX0+GS9nCpZot3CW+BIHf0jMmiDqYrr7LhDy7R6U6RouI9AwWI3XEopFGWCbn
hpsF7hmGZ3qz6LC2MG3EO4qBsC9V8KPSRFhY6ph5i3KER3fdmUqvOlzf4g73zTSwonWLzEFd9B3F
HkRobKUG7y5VrG15ra/oeByK4a6pvCCBT112Ifz1QGhy69bMMwlvXsjfxmNfJN4eQn7ZOWgUysjD
/rTUvQ0iDgGvaVxW9KsalR62zGkxxlsjjalEioKGCMMJyAvEOzwbMmHZNFntr/tWHKIbHxTL1oNw
ifuLIgritiXelrdaokX1m+oTaLa2VApR7CRcDjDHzRJ8AzC/wXG9azCilQkkLMtdCmIgeguYYm2w
VSOK8J886jvd/gw1UzG5RivuYG0RgCfVeSkNBH9sKWpzFxPjNLu+9Qf1Rqk5K0VMoPBoXPJnKyG8
W6+z/owJxFKn01rTOuvYJnhGIuxxnQ4hXHiX5V6ZYAsnAyIiQQ2q6cFoTHj2tRGY4mOY9vjasVYa
aMt5pXFt4P+pmfgCFrhLp4kPJ17y0KzbEc7xMPQ5SyVHl6NSswnUEpF8Ag+3qwCWurzGJrCL9lLB
hztvxsTXt0ZQlQCQshqP1aEIjPaPJEXjeI1dri7lGy/ucwpPOip4A8P2UsNv303XTfHgC/IuXRWK
ABQWcqov3BsykPGrgvI2LBRLr9HGhY7zj7glYaxYq7bxquC5zlFIJsRFXF0kx1AbjLe1wSvvs05N
hqXXIILd45YkNOwevAAvithV+7ugtXK1sHuvBSneeln2WDUSy6sleRCtFHcsifZ0bbqUVTXbmoKr
AA3z+YJNnjcCIZVluAWOZUQY1WUupi3rBw5OXKzaLGnHHW7Wpv5BDoIUoNKHivyip2lpXmR6Ure3
uQk8bF2XQTxFjlXR3kOtMaYQoEvi4WGQsPWobcPAhukqGVN0MTi2YZ2CZadfcu3DZKB+EyMzIlyr
Sy0ma6/5lxkmPWBbMyXeZG3Qjhs5FDTcm1qpwhHVF8CVY+0OR+ncqvyAxFcXGu21JE52ULWuNk8G
+MrhSilRp4B8L8XmjTJeLV2aWts+9KHMNm0anYqFERR1bM3j0bpFiSWlS9z19GxiT6r+shDDLl03
hY8lkK3WBrcKS9VKcTX2ZQ9ZfFJ/4jldukVOWFeMrfHhZoaE/2klEOK1w6j8cTHn6ZyUyH5YAREK
vNtETgxIz/LYw5UdR4p8xUQRE9sS1BAsYxG28r7mI6arjmASJ0U3TMVXCWaVDk7R6/A6L+vayNZj
0WfxzVCZUmkPWlUnFzhpu8EFV1vCCQ1ni/5M742mvOAod+OrPkosbc8HSeSH0pMnb3XBjcy/uWjK
wcqiHjXYeE2EEWKgdIqwqrsy/3C1vnqUjBGHS1coG2OjD5qX4HUsa+FZ63XerWX5ExpNRSDnFKLS
xTtPwDTCCXJvcvtAfLFF9qjUjpU03KR4bBKk6ypFHGVLcs+1NTeDnh0n7Vx90egESPiyhI21qkvK
SOI6Y8X2YRPlxX+xdybLkRtbmn6VttpDjXlY1AZDTAzOZJLMDSwzycQ8wx1wPH1/caWuknhlkml/
N1pICiKAcLif859/iLpVye/kqrTBXYXeJP1esF3np5Ku0r+aJP5uLyuBP/4VEY+qPefWZDo3km+8
3Wi2uSzXDQk6dJ5BPYo2oZ4lj9LO0Qsden1l3U9Lb7t4sDpeieNzuVoedR2euF8ckWv9160c1o9i
XRynPbQp13kg5lWlEUIPo0kao9FPnj9ubFjUP756FrnVDT9VpltVdihmAh/uXKIGvoB2d16yCmJ8
7b6lTy9EmyaiLxEn86TKnxmvUkBwN2bahDOu/SUjh/RZovgq4gDBX+cr8q1o3Wss904pKHBAeJgj
zq4zOrwCU+u3yeDkWD5C6jZ/Yr2EoABwgRNh4kH+cCQxPZE1eetd6aHh4K2p1RJ2bkVacTV1Wb7j
76HvMLXMeaW97bb9Jtb6GX+LfEsa5WNg6g8Drom2g+mVKrOOmDXZmdN+QsBrhDQftdhPGi8N9HLv
kggpK+/nNpZ7qcyOwFK3l+dOGKRi9EEuvnIoN0u4GUs6JaQcD1q4VsRk4oU6FiRGBdWSFCbeAsYg
9e/WVLTmoSsv7/eoD4SN+6UXFDvofyou0sV7gn4BgoAQOn2Y8xqsjvALcyTpQMkf7mK476uXtTVJ
xuv20M+NAl/TjeHaGy2PlbqZzss8lsKhVUZ2MhDhsUVzYRbfhpQR5m4gTtvf00+2/c2o6b1L6DLc
BDyk60K9e96E0iqyCnJaI811qm/O1jhnk/QK7PRWAqISRy/lI+jIYCR2aYyPtW9tdtyYW7FGCyOQ
LxsZuMi9FmRl8YJ04230AwLV3MUezUgVJD+FhtXrP4e1VXayGszzI7Xo83YoCZohbWYs+w9+OJze
yTciewwriuyr75BbEEGFWWSIGrl8NYqGuFPPnDk0s6Bvv3aTUVm7XmoqDU1Xam9Lu5U4iRFVYxiH
2YGVkSgro/ooaRCJNp9awwglno484nWyme62Xf+d+OGO9FotzZNArM3HZBYwHGQnXo0lF14Eo0nj
C1saRXlOu/CMewPZaP4EEBpPrc3KDVa3eNLJH8nDmfhpOFZK/sxbwB3SIaut3wdlZr+PVoZRe83a
uSVBCO2MS1UMculfsoABIsWVsh3jXXNKgT1c4ImnSzbn/Vopi7oC5N071EIPCP0WTW+czHrJW3Kn
s+69nSuP/OVuLF7bGfyIXoeCP9ZKfSNHEMylS/IxkG+pXxlDRZdAnWGTg1SRsoOvv+ldbdZo9QTC
ZCVpJZYBbsbGMtP8NkH3tprGSMBnyrgwYuKe0ZtZM9biVdNgojYuGrussfo6AYd55ptssIsDkDmq
BUdKvyncqNhU+r6KAb6UTO2gIci01GiD0IrdUQT12iWABEyfonD6GIqVK9tdk2E+g7l5jVwCB8Z4
no2sOlb2ovkhEWClm6CTK35q5Jg4ETGKzutaBcUlS1iQpmZXYtFi0RmAw8Mgx/xGyrSokpQtbbnG
V5eA0bnxa2IJx96k3qr6/kyNOGDn3EjfiEp92l5sa4AL6KlRyKhg06PBnMUg4gw7Af+CLHkfmSD2
nsBiOtcDsX2VdWWPI/4NRdZN3xRENXBG2RtFNNuYZ0ftbE1zWEE8WRBgL+sW5aAsoDGOXT/2eq2a
G03L/Yr0rqD4ymKsFUkvQ2nELg3R3sr7Uhzl4M5aQkZn1rJxUDtEa2ZkJrF4mP3vlwBxTpKmfjru
xGSTwctwsXXIV1x7ko4sosk42zzJVtQGwBViHfGcNLzOuAnGxtTDIZtH7Ipns15jAYeyTTRtJH7Z
C2aCu7vKzseDlrY26cWY5H2IYtbo2nNAqpiYzOxhYUDzGDTNCQhq6GP+PGqXoUgnYqyCkWwdWzjK
jHVpNGPSm4FUsSm6kRTOwZYkvVSbqyfSUcVPcr39IlrXzcqPNdYOmRvTpcj1cUyriUidC90xXibL
u4HwRWfiou/98EkMosenTLzqG32d9tY2pyL0ZirGeLZM+TALj9xIwpXnaIT8dq7GziB5S6vFDbY3
YBhaU0nIH5qedM4lZ9JYCl4fEK/n0uxMk7Xg628pevwiCToFHJRbcP6jKSjrel8YK59ey/YyU91K
UHCj87B8HPMCf1K/JtMvBCnRHseyKTIO907/YaQF2UIaqEx+3Ja5XvcFkw8/NGXb35LbNm7XEKLI
7sGvUWHfZkrcMjf8ga7wIs3niMZXbw/97DRZpNqOvSrzJ//Z7wnkJsz10ptuyGHm7IGhRt7cjXQZ
N4VH1R97tgZKlKruR6+RZBw181D/DIZhe3IYZm6huKT/gasV9bmoJPQKAxNPbJ6c/BU0DzubSozt
wUt9p+BA4yGDJ6npdhViswijUBRF+ppXV+NcD2S4+i7lLqPmEzvn9jo4eEmEsNrgbxDuvsg9cKp2
mFfiPsNuDUZAK20Z81/FJ/9xYfwveAm/G939mwvjc/atfYcj+sFBMKvj+3//+oFfLRgt5xdYY7Ce
fCi1uPvoMKKXj2nmfwp+cTBkxCz/YmwSXKhKv/kv2r8Q+A03wbfwNwguVNn/8V/UjF9QgV8Iiw4t
C6CE/Y+SaC4UrE/jPtJOsEth/I3a1SbA5dMceKlVOZlu8JADzXkHLEWDOtKVYAwyO052Y8ricTCE
fps5fntPkFp+Rks13Dg4ez5lnrBxla8JzYYlLO46jASeUjH4R7mYWQIEEcSMTIlJvmT6nQlB1G87
V+c80LyAirPCBL8KJ000P82xn+45zQ2SRQbnuI2oxt2qINsdHv1pWWmQw56RHsJq19/5fi7OJBhe
W9M4HSq3Py1gHBw+5rLzi6La8zZsN37m3suN/TlAspQA2kWtboynFg/XqjF2Yyu6nRJGQtRgrBdc
AGQnsecsQaZxoB+KZVqdzbXAcNw/Iawq78Evtlts5D9MQW2OwvWYVzJ4TUuzpoxa19PUOac+Z2fI
Gm/5ntEXDWcER33TJSN0N3FF8Ou8cOfGJtP7YGOEZPDRpZ2MHcV1S4hh5Zqjvc/T/nKEdvU8qMdF
ZXl9Jaf0S704XwIwEPmeBb63s4stqi0nvzNmZKkLsOTmn9Kgf+Jp7jAAwoEED45Y9g2I6VB/DzKd
pveJvpkYtflIJoeIy0kfkgkXW3EJp7efR+sM04zaF7+Y70O/LzjVp+2MAlC33wbxRqgF2Sg7D5yo
tp7tdksq8LMMLEEtzEFtRhK6hiN/sMO1KaXh9+9K185j5oXtHppWSkzaVoGiOt4uk/V43Y4699Zx
XpX63czhfD+DD1JqGSQJWkWBKHSYDtOMArQvslNKeHn2MbsfulFSdzdmyF+H6yedPlQQrkEUk6Uf
ir3o8uHec0lfK8/C6SLTKa5yfyAOOW3IcJl2tHJk6pGbExycbdIJs9UeJNPF0hveqED62BsN3FyW
O5yOwnmdo3o0dwSqhSCOXdhQR8RDcFdWzbazBYl5yjwxvbjEYMot6bQyafP0pJr+PNX1IU3122kw
ID1uV9tMAdWr51bfinjQ86/So4kpq/oKydhlXuJfyW7e9Wo8rUISQmvvVLaR+hYE912dna1g6h/W
wMZGJl2eeykTAgOTRjy3qxcXzHMGq9j5enBXW7EJo5+jtQ2xD35xLJ/JmR2ujnHNafRdLa3LI3CX
MBO7eQBiWO2HtTcf12IENFeh7d3RAkS+dZ3n6nGs5p1NSs72ZhnOJaCvi7wqO+lFJmO1fesWdVis
r6apdq0xhGRa4KZTn1Q1HFXdQyAA5Hf1N2WbMSGZBy4nDXXs5bo3QSNSJi+6lz65igR4uYggLEhD
LsZndk+HqZhGq986x87wT4yv99YKfgN+4HjqddDbN1IeuoNZjiqspR8ZDS+i1Qr1NmzB7bbiypqq
ncq1U6NG4zuYFyEsLN2GGfLR2fSKSCe/ufeCHlPnrnm013Y4iTRY79VcPc92sCOrZyWCcXRdJ0St
m5Uh44J+h3W9dyTLq2NBTL1+6Ly2F7wJ2/Sj7ZBUg+LVUVc5MpkD8jHLbUvUgGil0uhIUO8MoCnk
/Lp0LyHzwFjX1bO1et/tOTB2g/maBmU0WuKtszLt1EO2CJ2JlCdCFQl+LTH1/obQRkQQRWndnRzi
gHB5v8wivJQK+UC05yZtUi7tmpCZYZijdoRnXjWldVRD9uJv6eAlXWaaRrjYfbknTZVNqJ9lI/YE
LdqPUzeV3b4ioiB905XnvLhldjKaSzOupua8yU1/KopiqcNt9W+6dpbyGpCt0Z6NtGJV5dODGxT7
efCYATJDR+/YHarC3W3LO/OvQzOvEQzD5rQCw+LAVt4Pbv/B9hKEqbT3A01BUL0Vk3Hl6qO174XU
E4Zp70imzO9m3qkYssOLymV9ZIvQP4K5ReCIWKzfT2aQHaxBEsy3zOX97LrTiwBPv9LyVpmROTT1
V7ku2/3IHwScavD5S9MlO/prgdus3QcnElBXHIZINjXb6tb19TqsqefL0JBO+1prFV8+Z6RdNVZ1
tptgCok3snfNXOqHqhsrsmp1ZSXMoUfoa3hw9bG5EcdcLJNLQ9VqOxz2N/Zfq9iTLTUe0bxqZ5wZ
gid7suf3UdZDXI/O+tzYajsv2lC8ZgAkd8pNr/rNdKMgkzaF9lp4B6ZB7cvatT5j9Y1Jsgkr4JE4
2P6GX0o/bP2W35TVrN68Mt0O9KAWEZiTfj2YVhuti728Me0nQBFCZM122Lnze4+niBNx5hZ700lZ
PjzJnF+e2WRotbl+xle/+Oq6YwofSvAGNpAhlLZd3Nm3Qb74lW3cuK3n3WfKVwm5O20MFvE8LITO
68y5R08HbitVB14UuBUYjd59ob2mB2klY7KZIBUGWYduqm56GXw3DEKbZ2I+YkdV8tuYbQRmQpjr
Ty2p0985tGjFiMQs95O1wSpJ1+IuHT3nujOEc6zn5mlaFv/G8fIRSEkQ0ALZZ4zXOgcHH6tt+tlO
lCIFGqVDSwfyHTlPthOel0Y5pKQ3KZruug704We9asW7j0uUGcqgzQvYH658Ig/afNDtLtetuAlE
u/VJ0C6X4a5EfgUikNdQit6sldV3Y7U461ErDDX5G+bigjZlRaazry+Dc25Mk3CMYC0Yffau1seT
I6fq2qLz3/cVmEFT2evB6XL4LtLEv8w0yTeRs/eqBamZHRhu+4/OagawqrQ0GN8XJp9XAcdcbM3K
lzTIpTxcFGzXHtGg9w2+c2Xs1G21ywkFW8Kihr38QEp23e6XQhWnparaHyI3Zr4SoFzq7numGM25
Ft3qHaXnNJEuUv+gyDs4ZItmJ4XG+IoNsG1uLd+s6CGXYrhwy9blMC3Zwoo28P7mEdzUhUiHM0Ba
umPQOUWFu9DVq+pxnbpIWyZSSxf4jGE368z+5859WjPbiRo5OcfVB05fO8gZRtdEzAdJMLYCDtt5
7yiayOJtGq4DUU7RmGckhGokWPlTUkA8J402qku+TUCKazCEpv6SaWTetgcGqVdB6X602iOhcePc
YCZ5WvCKmwL7mCs5RAzonPuB2gcwKXfZUVgYoe23J/Rej3ZT+XvLvA5Wq3rSVNadqWK3K3fGmMkv
bcJ6C9I2utG/McfqypX+udCs5jZv2R5assQpjwU/6gxHiBIFF4x8JK7ZNJ04hxsSlsJ/s6uaEU4t
jxAXvjEnbZPMVvVr3pQBpzNji0C7nqXlREjp67Bd3Sb2t/xlLhwDdp3Dvxtzxoc6RmQXFDFqXEwd
+rK+rNatbc7gM++NYX4dPMqaAe6EsLdLIUvhpfJnr5U3lK8/C5eBcG95PD99XJJgmX6wlZ/svGhC
O8sa3EvSn3ljAEaO7hCSEvh19hKnwvXDcL2Whd+djAkJz+AFe+m3h8atixtFvFFcEkJtEN0b11nt
JbIqP3rWXeSMnYiGdW7j2uXMI5oCxperGEtDM2cF2+QyKtM8jXyxCpeqe7ViokInfcRMhpEY3iM9
CyltXswpeBaZLq5S1fY7scGPIvrLDYs02+Uah1qT+++MjJ5yl3MDuDMIpelvSasvd1aWk3LIk8mC
gcrykraQL3qkAe6qXn3YzTZEF8fVjnTqposq6W8XJPU5t4tuVy0iNFdBwpKdsSssfW3tMr/2HopV
vosxezOFXydwr78IzftaljPmG1p53WTbg79a16vGV07VbZfZEA0YHMZDb9+O4CqlxHQqkHFQtYcl
749QNUiRzhor2SbHJTJ5zG6qUvc5+bIv0JXWC4PjKe/OdtWbQJK898z5O6ofMz30mivkFZRBQp71
ank39B5IyQ3AODMQduqL66YSbyYZJ3WZh3halHeuZ1I59rkz34Dwb0+GrDZsRTrx4A1NxynbXNmT
d4X9TC7hOGxwJ6TZ5trOmGfFYirGZTqT4ZeLF8B8Y4l8cB+bg3SEIdBDpF+aBz33iiEUfbV8c9lp
NCeu9RqOga1Lfr/2Y82o+Y27QsjsaprKm66qmGkQsm0AEksDq9dSWdeMKT+ycnxulwnwXvMPprNS
bbTZHMN5nE5ik9UjoJGMa6CaZGyr5kdVzdVusukq1nIPS+lmSbcHts9wwd8pnEwBDc4n5Xscxn2N
Op+zU8D6U3I3bKv8anY5pS5o1VKJE4Se73WzXJeAf4zinRd9npZoy7NkWJwXxxGvsvNC6VrnMvDf
5+ZHUQqIdT0h4GWblJXmJSpDb0x0Ei+Ah22wH+BHptC6hEOVv2An9BVviXNFAGzZixZSDkZkU6Ae
Rg7QU8DAbodKhW51mDq+0RYktYf6XUnQU6JEsE2b0jaWfhqZEv6m8gPQ9kme4FWoENdzRtNTMxKj
R9L5CFPeaKGQ+M5eFkSckwUNIXthcmyvNSxAOiIotnOV9I6Jx6phHijoTtW6kaXaoZShiLhBQbh9
87UsxYP1Y+RbOFl5cOpgr83WD22crryCIryilO/XB0svDnlafaG2ufVLE320d9tbbBYerWVrbRTE
20G1TzOZnrI0TexqKnamKuqCOckcY8cB9SWt+4Mt88dcNHGfw0Vqqlc4iQ+jSs+jl1+TCRWp4NXO
Yf9s83hCSBU6ttrluclAHZMQBXzHrqOSrhyNE7xdBg9a0hnWaQncpFlJLG+yg+ohO/UeVMcm3a3C
huJond2pPqqRc5YAQjlupElxN70+nCteVLM075CzH4pfC5wp9Fy1l3WW2LjB5zb+pFtxjaQrzlN1
3YDkh1MKGDOdy9QcQl22dG2iO2oakCfbx81Ml1eKOuqbEfCU7WikFVavpU4dkF7V6Imv5/SDyUjk
ZvzUUx3qwZg087ntTHRaiig43Ct0fzeOT0HuwsxMi3Ds++t6uyOGjZRKy7u15o960J07IbvD0vSH
YCGFSM6M8PTQFAyfWh8yyGMwtCLx/F4+a2TplCVNkaOjvCVCnAB7rfhwup+yJuB7mw6QDlhzHa2U
w/D88vvEadY9XQIyiayD6rGz26A4TWkQBcyLjo3R2bcqU/dr+loF32xEbZYuNsZIy91GoKqdmeVz
u5lB85bOcA8+RG6aPwpZqb0KPO2pWZejJCF+onmHnbJCrhEiqvrZskKocV99r2F+b58QxsAvt6AL
2Krar25GnGQW7JGhGlFR5cNe2TjkCdEcsrI17uoBzLoVOGUY4lQ1GOet7hZppmbtMFZ6ChjE/CjE
1N8OKaNoe7uqAyfZrGbnLQXjY4MlrEEWFPN5zo07G3wLOvza6nd+qnfmD15vD0qiw+mSEQCfB5xT
kJnjZRvPzDraSGOkGFKnMYnA5IKa13mBhhkNwRDztV2mv07C5hHaq5FUg/TDpcY8e3zzqmvNbeMs
I90YHHry5ngUy41fdbHhvGr2Tbq9/esMLq1kkkcmyTeZvn2ZvHqX5eiq8+u+4eC3MEhpv9Refmi3
IDKxoHCr6xmbr9Yg3Cx4XIQnz3pbtG9Bt5y8md8bPgdZRukQlwy84jIHCveBEm06fLcPJ4cxj3U7
W8xvXprssrVfB5ZIpjm7qemNKStBVEAXPTgWZte6T451wsESeneteZG7+glWGGEQUJgORo3YuwMT
qGe8gS2S93p2iEK/bTty8Tw8ekzre9H9KPT5WNWvTpkmNpC7fxnU7v32ipUZLu6VoMIPrc3NgWyI
jyscEvaea4hRulvcrBcDPL/MrgdLhWydFCjfbNKsGf6SUTyLUG7+vSXLfYNcYnbvXfeh8e6XLH1h
jpVMAAvovLwlJLgw7DRMor3EMm6Wi/Nj2Pknab7l/XqrbHKDneaKF121trvDT607zSAEFt0lA5tq
0OPO01/Mhlnb2ITTqsaHwhu82PAkdJ88Sbuti8dhOmqrdUi14dhP3Z0URYRL1iPWT0zsYfnxQdh6
IxyjBAfB6VjgGRkKZnuJtszLAx1bFwWVp5URM2wXDpAP6Wf+7lb1bVUvtzp2Y0nWLdT7Gd7hl6Od
E3ljR+2KfKe1nX+uguBtEWBFqxUkskhbep55Dw/1Rkgc5CYGN0hIs502B2aiTetyP1Rtf1eKvD9h
7OSJhEy4Pk2k5aln02jpI9NSDnd9n1lL2LSpc5OD/l459C7Pk4EIK1sKJACTLJ/HqkuZ4Ff5CIVl
0G4tQ/Y/R9jMETK52mXBGtNvDgv/mZ/8FzjCX81PHosP/H//z/mja/84Rbl87LcgK0P/BetKpiFo
BzAcsi6K4V/HKJpBkBUDFpRKRGxe3DCQFP42SAl+QR4bUI3iW4Hv5UW7/1uOlftLgLqJaQfyYI9O
EFOEfxBj9UkYRmGHlhSprGVfDA7JAGTG8ju556jmtkk3/yjqwPimGrtDrziL+bth593xd4/m7lcd
1u8TrT4p3S6XwjLMwmzfw50H7f4fLzUZRjnA9T2Ojj1FsE+tUHdm/2+kZ39+EVwuLypZFG+f7sfs
cT2Ci3LsDVowxyyWRIM68zcX+ZOHdhljkU8CNx5HgE8XWYXlb0OzHLnj+d11arBT01ruV3tI/0bU
9vl2iLNkxoV5ya8a988jLpdeLU+X7liic+5CLaurLOqrbor/2U/z62WgquBacpn2fboh6qug97L+
SJtpPYn8gojp7Xz464tc/sjv1Hm0py4KfXwgXXoZG0rBH3//EtXLqhb74DSL2otlRmpgTe5cxxXf
6qisfvhnnoL/uuAlcQGbDezqsPv74wXpj0eIf9bBdYHl8Vynv+1HP/nnd8WrzbjzX8Y5nxXtHPcL
NELrIAu7Yk4D10QHjQxtKMixP1Z/90v92UNkuyCWxsWo1v3sX1az92M9ahwqX7euyaWnYMv78Yb5
eLlz3ap9+Ou7M//kekRHmq5r8QhxxP0kaoZD7nLItAdYdnCsBr343ostKyO7QmWP9b8B3apq/Opu
daULxJOOFGTaKsZnHeEj0gTbQY0HY8176xtDubGVrQUxkCpP7xDUECqSM3F4m5oBOiu1OCNRyIMe
3KEp6OCWXnhNce3g0Yh1WgtLhh2z+fjrm/z8OmPpxO6HUdvFDpw3+jJn/t0eOAcNCoJBHHI1OXsv
WMbrxvRtxqhp8Teu4//+NHFwuihToR7zA362dEhdf4TTMx1o03VEY5nH5FLJD2j8DuDn1q//cKO6
3BmX0c2LVQ/hPJ/egBpN8QQf/dAW3hRvi1RQ/0Ava32tnv76Gf77RsWVsCaweAs8x/nsybKWuF9l
Yji4EINplTotrttCRv/4IpctndOQI4QD4tMPJaoWoCztDkyZtL3tEb1cLEzD//oif7IaCLknT921
LAeG0KdtCqt/zYCIfJBzx0QbtnyIgIf+c3CGv7HI/9MrcQEHJTvW5O7lmf5u3TnMwSETdocSWtu5
NGZt13Vtn7Dirb8xQviTXweHQKyScaV1UEBc1uXvrjQo3URm1xyUqSFFvLCZCi8Xf3O+/9ntQMUg
Le5CAIHv+MeLFA4F+oT2cYHEGy6OO+3zGcVBQeDV3V//RH96O9QqmL2Z2Ih9vp2lydSQqvqgBYXa
dwt0h9Fu/i5S55OInV/lcid4gfqcIT6klj/eDnzuzrbmkrFo8M3pa3Xde6K/XhrTfWhNqd6Nfu2/
/vV9/eklL3Y2uBuAu3xOZsj1zDFpDA6oPKGpwkLf6YvRHNxRtQelZoQrGMz/nX8yljzcyR8PZopT
y3UpUP/lXPbptfI8MWf2WO8n18gQAruL/mPqClrBiZdtiZFUmWE5qxkVgejnN0sfy++BljstvXE3
jcD1un7Td+1yi0PqZdbvduPJXd3xFReYEjCHLUhHANn3DIcIrN9J/Dj8JK+A88BygD6gFDi+dz/l
pn3jVN4o7kqJgGJnMNBhBlu0kK2RqRNoVm/j3IXMiOClhU4l828Oocb6g4nXFENaFo0duYOZ3pqj
Uf7EnnuYTikqWgfMR+uetFXr+500Jx21erUc9G02BbBOiqIHFnJmXaQv9n4aeCTgXM1yQiDoQVn2
RZMlU5PKxAiqtTjKemJibJTpm2uptMRoSJrHdq3Sn4PtTPZ+ZVb5WgsbzKGsYdbypcrsA31vG6eT
gHDdOFBzd1kGxBwXSJvOfjd3ZDF4Kf13164CbmOzDsOBaO6KDKdhDPASyD3QRl4yGKnZgJL5gOqC
2Bp0hI4T1bYHhb/08JeMOt9ZaIgRA75KPTf4XybZ/MwnVd2MbGp1lFpz+jgMKtWjrEj7ncImYIiQ
4hrvdiYzOLiMBN/0zIA8akAguEZij1Abiqh611QPvSRtJhRwIm9AkPWyHq5mZegVj7GDi58O7ewe
MiW6NgazLNuwxTi9jre6VQ/CdsUbtOn5e8prNsWdneluOMCceiqV1z2QWYQtuiFKyuqDojgtgK0W
rOfCoXD8s/TKojwwF67ucdHsrOstXzSAI8Po9qO/1gbGIJ6/H/vhydW6Oj34ipOPhO1e32HeBJjY
y0nAU1o9yCy8cQ+k0KA0tObWOs1+VX1BkLV9rbPGuPbXNXuhGVirBLN39dPPIA1QqLBfMNufpjvu
HPVLqhdqSMpNY77kcboXEZIF2pzeg0S2M0u4cizOefqu0gxMfs2Nuoit0i2+Ubg57xPpG0YUpBAs
scyCtntVNjCQWSSg2KGxrPXPrJ/Y4qDjEMxYzg1ZU2vWGUeJIKt47rWJZ745LqkqC1rYIrbrsXx0
lgb5ikajyTRytjBHEGwvyIb0pdUjjNIx2B4Yl15nnlkjcGoUjVPWDvB8UwNGR2CP2p7aiKEimnjt
i+U1GboeQegDkpYBWVE2zmrb+Vraf81lUPBS6ULtc/a3Kck9A8qBXxe6cb+lhqbHWFWML64xdN3B
BSJj0KVq/0uNSQ0G2bnasDG0N5EnrqyCL0ogbo2toUD62GVQOyJHz6o5zq26ee49PhVCNJlKOE/C
XpMhz5lwYIn+WBebgxRj4aW/gUiKlttD5PyzVl1b4WnV9vyz6WHbYFQ3dHHAb4EOsvFTUFCrYlsp
nDb94U5F5kYqL7Em1ueurne9OxFkU5s1dFrPzYGG7c5cf1CuzuuuR2m3IYU0VRFhDDr24ZA79fJl
lT2mlHHfyA5dby3nMoVXzsAxhBhnYhVhGEZOCPk0/3oa/weTAZOhfPm//x/z+DdO62PXfKuLT3AM
n/gVjnFgoWJhDH5ySSZAF81h+CsaY+u/4AxPW+px8sJPvYTA/QbGGAb/iQM5YMVe0vUu0MVvaAys
VroGnURW5r04OXBM/RM45o+VDUCj4eFnR5rBBYshRoPv8PtCLW1MEWgaqgmEOuazX5kjbiNm//a7
B/InSMyl3PvfA/+3q1gW3Q7xTDTjn65iFuWUppsN/bAupzNsguw4LrMRSz3reW2V9/jX1/sX6/h3
V2T7BP+C8otlKW7HJszhT/dVzduSjloeDkFX6jNnoNrQxOoY1RRh3pDuqmE4MggE6MxeOFb8qc+H
U4FNiV9FMMo6KqK2cef70W4b/2TDOg92ti1V55MHmlPCRXPQVhsTvVlLNQrcAtMrB9wd7loRa3Zu
6Sg9PZViS4T8elwCBteakOOe8JXSrkO1CduQF8aa5xWhRwyut1yh/VLLD8OAqJiGKytkmaPmkh8j
8SLAeMOMaxj/3vb/2DuT5citNEu/SluuG2EXM2BW3Qv4PHCeuYGRDBIzcDED9+n7Q0iZUkhdytKu
FpVmuQiJIae7A7j/cM53lnlW4ZgvTVnMyYi7QVg0d5MQWh8ie8t9xANEp6DKXBl+AlpqP5V5hBwo
zkozfLbnsVOPLsN8QiKmVid8CWsqP7dqulZEO2HVjol2aFAudpkyMysWWMNYzpNYYhImWAkipAEL
WUdiylYsnKbcDjwxutkhV5R+awRoTmls4ilHssu2u7AnDPF+4hsrT8MPjX8/bnprnWW14cG48XKt
uaExEfER+6PmB3nGGw8h0FRNcSpsPX+yirx2DhGMhWSTSqVXco0DUY9e20gU7cH2vRnFiYuJpPqa
066514uuNA4ax14CakMZDQ5lM9aD0tbHhRNlR9p9XvQw0yKUJP1mKWXS71WUOg0uN80VOz5z1CUT
6LpmK0P8dx9jZnjmZ1lRCSQcclBLWD+WZnHqahOglqIpNi30XtbgvSPoMjIe1XMHFcGAqNgEWVnV
I+h96MP+ObFG10bWlYXhabKmobgFn6FVR5QeWgNvSAyy1NlC1Vp+NtEu9ndLZetc5Cyo61uWCbxg
BgtKXOajGM1TpVMsgrJJNJTYOR5+vA0KgvOm8FrTUcFsjAMaiMImaHubtD7efyABOOenKJa9vmqL
UlYnbMeMQTiVgEod9DkTYHmGvKhwz429I5uNFcFcgGyTGhIGG9s6t9pGzdSqF6jAJEGhDbN6cVtk
Led213hWdoF7P/WvcXka/mUTdViutMrLijuN7OX+Eliiqd9bDfwjZloE1hy0UNE9woFD+Cn9FTIq
wFHlQGlQLcidHPcILJDkYoA25fChz7bEfEi5UF8MkTX2GQJk4dcNevFE5EwhlJwPNaBuBxMsHJVL
Dv/YC3pXOjoOnn7oJftzpZaKsa7HVN8lDSykvdSl07xQ1LfjTTSIEJWw8htgIhS1kLmJpqwrhAZx
n2eveHWK7qQN+P8fyNtyXJ4+Sg+JBe9NUUvueCc1sh7H1YJMvh2HCTCUCoiIiaoBCZSlNfJu9gGI
+Zc8s6hXVg3egLy/CTWfAv1US6xg3rvq6s5Wh9KIw+a+lxWNyF1dTeg9hsQk+JVuSC4L7AHlLagp
JWLCrHzWVBs3ddKRcp7cYWQ0sROjcdHlaBaoAsH8X4Fg5hjAVdxkPgKhwkda1mYimjAnga/ZqqYO
m52LvlxcoWzS0qPSSk3b4CnzwjWQ31DbT12EDLNJF7g8SIVeHhweHPqDlkEx34FWcfOg99zQOmad
bE5lJCqwE+Dp48DV6G/oKixj9tZzqNAxr8AolL61r8w0GkDTNxja3ADchNWkLxFeBUDy7JqGKL/x
S68Zw4toKMIY0MTIArX/W/MgThUmgQyUTZfgKSY2f+Q7OgbaRNMTrN56O2LhX/SsL3JHJU9/fX79
fCr/+jpMNJgOAu4n0eXn04tjX3S5xY61woMcBTKXwx0sAP/fTOv+9DLLIekuSEcqcsqQPxySuL0V
5CxeRsV9VOyxXqDeKUZv3v712/m531/eDuMmQ2deZ9rLHO0Pr4OHO5qUs2hA1NQHigFNQe9QVevS
1Vu6zkgElTWLt4zY1X/zjf08I/rx0tQCPD2YtvKV/TGdtBLz4IQ4BoPODvNNiswT7X4ltgL13fqv
3+WfPk0WapiR2DV5zMKJeP/5Sysapwvxr8SBlvX2y6hn8ZkdtPdv3tCfP8vljRis4VwKQLrsn1+l
p4NpXZPtL9kbWJvriR5ThIX9bFkdk4+KPrmc03g/0LX88jX+T4X/D5akv/uu/1Th31dR9ZNnbfnx
X8p7/Zu7JFNTjZPjzlTVZuL967JVfNOZ7dOq8z8MJCS6scv4rcCn5OY2ZmrJBcPN8a8C3/mm8/Wy
cWHwzGqAi/bv1PcMkbkgfld7G5TBXC9L+gHdB/89fsHfV/hSqBkz9RcBUJazK8dcO7tIBOcLODgO
El/Xb9SbdKsZgXXh62dstOmix/DjSw3QwJcbGyCgzNwJrxkPhY/oO8VrPGbyoUrQtG+gIJkRi9Xa
LIM4Eka5AUXXvVWaAbJSGzWHU8CIKbN9HfcOMrOhv5JUzAzt/bgjkcRzS/BbllVdm7nV9HujboTc
zFptvuhja80fZYgN5YnhTLho7AYCSrGJx9OF42XJwWcvivydQOX6odQl2U1I23TnwdQMaGpS17wt
kqMR4U5eZdNmcDvmYgBTpG6SJS1BbrpVrJGXOSNb2KV0C/p2cko9vW0t2aDJiWDEhL1mOagvouIi
kmnWbFOQnVSuA7pbaGstSXvppOqt53TUAhG61auKdKndSABncj1AjImxxYakNGx8rKV4oMYEhcQV
1PI5huXlUm52UFH8NcOIxAvmOrPD85yQArWyare/z3VgHCvfKD1/qxiuQyM0YM6035HlatFK1xz5
YJMedZmUU9LbW1gv1P+UolF/s3Rn331GbsNKWGP5xWMiOg2FO+HFbqxxU3egaVa1lY0VNAOdKFqv
iL5bYegvskW7zZA6WTi9RJHrHsrEqkdSWabNHc2ib+9YKuCfbuoKhOyQZCFJtUuw0sEPsQrt5jSt
zx2cIIRzA5qUoBbUq/B6wuirD1vEc30GooU5Rh5ScttQJmB4+oyMqlrV39sBChuGcnsRkncpGiRQ
JIwylGgZ8LU1guR0UeYM1Yw+3EsL/MIqjUZGmbIOn1vOzQSheWq9uTasEx8n8447El4ZUuPsrh4q
3libWQwiRzOH3JLZbn7p2xqiH69qqxPctZYpDQ0VhA9zdB8csx8zxDSuAaYaD828Mpuo+I4MGvSm
oYxZrSmrJyBLXhOBAnekc6mSOvlUCeANFlVJdUMvlMAAaVX1juBpPEVx7EMGYMJNwGRhd8yS6rx8
nmyje08jSqNVFRfuJ/bSpD3MEMneI6jw19BdioS9CkzHVZ2Z0GiMGK51MEiCvwN3oKxEyWolJrgD
QFkDLgiqelGm6WlMmAAHut0gb6Mh1K6M0rYA600pVpPU7MYDYNthm0dI3ulC4rgLIMlOzDETNI/S
7ISG1r5d5qPwUF5BcGUvGo5TGJFJZnSBSXn2nuN2sCBAekykAXxTVrqFy2y0MoZi40dT6aw8golo
mfSUXxUTv3NnphbzYTiB3XujPB98pzWk+lb5lJ3+NMT48wxYvztvFAvdA3stAR1hF0dwGjvtoavD
WluNKKA+c3ZG9RZ2BXFYSsHCQD2HQQbF8lTcqF6LL3B5gdAnRi79nGKEonHuxxpSXp9Pr5NFcRvN
+ByCVs7OTqUGU/KBZepbD63tlStmIm+CSr/alzxRqEyBth7dtmDIYU6R82D4aQ2lBWC6g3C7dOCj
6qUGdi60P8dkNFvgh4NzxmmDONvKc2kECcTBaCPzEp+uq1j0B5U7DD0PVEyupR/nw9oOM3uHV8DX
9k6FWueXgvBvnfBX8rO865rPz+7iTf7H8lc/KtyTSRR3P0Zgv/3pIvkgULv66v74Uz/9pfb//vjX
WB2Xc/WnP2x+uMBv+s9mvgVJm//yAr/+5H/1X/7qJb+f5ef/+cdH1Zfd8l+Lkqr8/ZHNmOuvTvjL
pP/804//U0/l+N/YmXrkXbLNQZZISfZPPRX/atFiQIFFlsNrcLj+esJruveN5xK5A5z8S7zXMvT6
1wzP/6bbtmUIPOZEiKLW+ltnPG/ld0e8vcSdIvRiS03ywDL0+sMRr+zcjXJfkw9Ck8AtGWI14Ay0
UN+gnrffDS2JLjpUgVyDBk8NZPHOkllh6DvTd/AwgDJP61UCwOk8gjrBHDUW5a2XKuQPWtFdx6KG
pdJ4sr2QrYjflSqyXyJP/taV959eTz9dg395ff53vPL+urY8JWVUvJX/6/bz8+unK/C3GlNjjf4N
xdwi5ftVmvev68/8xnVHfinBPhSYy/j21+vP/UZWJhce1SUpOZDzqQt/vfycb8vAmTgMahDXMQw2
zf8cbl//Ujlyz/KZcyP++uffq+x+nu0ij+DFaa88w+XF+CX/cPGlOCrLoomLmwlwZNf2W2dI2bbo
163x7wRdiwjx9xf6L6/1Y/iNfNBEjfRzLZv4fRfW5LbebNdX90mgnyCd7aKb4R0YFLQ3Bjq+RPUc
TCe1jzYqSDY4VQM4xftkU+340U29Srefu8vjHMRBs7qbg3FP/OYK83+Az3+TreegXAHX45/x/wuW
ZGNwQ0vHIrkLygf/urSChD+vxz3w/G25Wv7ufv+7Z8//5yP9Ifn4rWZHOUPeoYf6iYUBjm1z2Qz8
vmZPBfO9fk7ljRxV6G0lxLk2Ow15ngOUFk3RHJjBEEBcoQA+pjZMJRv4MGDHymPkbDmxG8iCh8U1
PBZKRyadOJJw3ZT95OzV2Ni4DAZzrtMdV8lsP3nhXGSH2WK5FgJcYUXsnSqMiCWm/05SN/dlZlVy
m3lqKj7stGmlCwGiK5x5/b+BjivpY/q5aYtUNoEaHMsLvNp3kHuHUGHbFMszdKdKUJ1hrAK77Ha4
uYowkrdsZbFDNEtHy9CXEyfOsLNr8TLC0TWmj4EUGGdQgXss4IzM7OAGVeyyVnUSZ3xv0WLA0Q3i
0vHx2M6FPdQGavfSQrDtjx668an9stHh8TuZ8bQeAFrPjBLbkkH5oFHHdS6ykWBGX8ZnhBkVbP5o
U+qJanzPkxQMboHxqAcfTI1p9g4rkn7EP6laAItBDSiSYalrzF+WozES1DPLzoKe4vMhB7Tx49L4
n+fkP350rv/5lu31rXj/w5JtaXV/OaNNHoNIO5YzmmYbDQ2zmV8ekYaxMGVMTmGfLQkSZh5f/zyh
PXTSFml2P34AhZfNwf6vE9r7xomODlQYvz5a/84zUrd/hHf8dkujT2MHyDOLnd0i+IPD+vMt3Umy
DjWrZxXcM41b22Y6xEffADaSQz0tMbzEHtlzLHo18d1g/1M9F1Nf4plLdNzB64RZ0vfJTOduB6EC
HrNfCDHpq27A/WUjeUrY7cIsiy+5K4nbKqFOew+JDzQZwWvkTweVpo7+Crwzy68LW+uarZ6yJKcI
nwX7cgj2B18rkX6wqovLiwiHbbO26kz14DLGZwCM5bxVWj/DlIlyJtik5mLOgTef6oCpSzrbpe/y
RXMy8oINkKR/xzGJeEqrbxBvlDyn8DhrxUbUDsKfnl4SjAZIgGzHlJrgYbOOXqsFyFCxSbxIuiG+
V5o+nLBYt3dTA4Me+PX0DDxYHolJJkajb/u7plUSw2r1wgCzC4q+/J67ebY2Zn08jXy4QTdbPPA0
t35zSUAIUGKpQ+gXBKVT1+xssjwvhOivtMQq+TZ6LCdkHZKyFLebLJ6sPVEiPdbIrERtYL7MHTrD
EBboqSxa99ooRLhJLfFOgmu/Dtkp7kGL2Js5Np8AmAwnRH/DMbZE+RVPdneEgWruGFV7j1JByxKz
l69FCHWS53gLQmu2g7QKx7pmEN5JNMu51ovuqjXmCLCr588Kc3U0tGP2YPeNPtGSU8n1BNKoormJ
wMKGL7B6s+bU+9kYHlnuASJ0FnyEpxUe739WLhhurpBeZ2+ph3ZpiaWNHa5SQg8466ITK2Nj3DcZ
bvtLe66uy1qE0cZzekwi5EKx9Kz6zApAogEf07EM8Ewva4O2R0IhbKfuPnMwHnmLY054jQal3GLU
4TYKh1/GRKWpN6U/1B1aR4u/YbEugyjXYCK7TWjxnK2j+f1Fm2poV0JjRHdTlu5qHrzavIvjxmB1
Y/fDy9CEnrU3JdXtUaVQ0C6IV6+SI9965p713H2PRSysg4b7MDvaklVIMJrNawt4+a5yyoWrg6op
2uWQA+U+LJTc58CbDDYd+L1l96nszj5wrliPNOKMTOSsX5e2yTGJRo5ATgAgfqmzoPQ0b2WIBt2r
XZklIAooAFucv+RpKHZ37UfLPgEQRBa36Sqfwp0+uimutsFV7KDzuaH2mDLHP3AYS+Man5jXBTg/
h+VmUGdriG6BqFzWvcp3sOU+zRYL8oC2nlFQbT5p/Oeq5xafQHWSbZa6aw1x1FGbWUC/RzW2Wcxc
lhxJ37ByZz1lJfLS3HXaZs1GRkNR1Nlj+jHkWeavRO9ealWlZSygBtvgQOxHUI7lENcMaaxXEiyw
mLGH/kgq45ANrTzzlMK0XjCTXuqw2vFXMqqZV+hYAZ6sqThavE9IvVkv3oe5NHENjkPD1Kabzek7
DwQqika5ubf2aPCYXBBr4GwZOWKMjwYako2mzKE9Jn5Sp1wTBDTE4Cua9yEHrBiEZqnVG5bmqbH2
NZXZkI6Ejb1VeCCLtHqI003TcFzj7FrCMRz73MHjvOEOnjb2DKcC+XS/k1GS7koox5B3CO7aYVTQ
4Ce2Yi1MhmJpDvrJxOLY1nBimBsWEVtx9TCL/Ao6QQsPWLY7A2IVsKz8s2Rfd6K51rYGzIiTB9Ly
hJLKOlp1on0QMw1mq4lYI2M2r8VBt/q53ja6ssytC5Z/6/r9ZxZl/hrS//xad+VTqy0k7sKdjzmi
pi0DMPekMz+dVcX7zmyQNaYNu0JjM9oRKK3GEpeZPlpPDEwoYOdEHYk9azYjFMOGudkEwtG0huxM
tYh/BUL8Pi8BwyRVfMtDNzz7bE5XdThhEYx4itAFCjTrTuEc7KLqGJQ46hVycbXVhKteEYdDekoh
MZ8BYeQHy3YylvpWeUyn4oqF19dUF4wBl4Tco+OF1RlZpToS0tBtUfEZtwgL++faqcYdj1vvAPEv
OnqDDAH9YOeFXm5SccXWyF66Ha8SzhkQjsC78AUa9ls22P6LOZf+xseJc72UejezVe8sL8Qcqtfm
fsqTcp+JWjtLDcejjEtGN9gR9ZLxaMtv4jrnaehOSZK7l+7Y3hNehGPeJNvM2ljK/vLi6RassXVI
pRh2Deoq6BbI1wY+C2RmlTTepA4n0WmvQYM6gc2hWdSluDOackO0wg0ay1OEj9F124nB1jyeDGIc
tqmU2GPNbp82fb215y4KyhyOlkjsLRGaUdDztW0ba75lxoiYK3PQINcsk4V7sHTVgqB3rUefrdAW
HYpEFWn5TIrc6GIKPbHl6OdpEechOlniEiJLi94tHb8v8nkD7keWQa93qws91/duRVgOVIokyO35
A23meOON6tAk8X3TzhbCSuPKlotPuxrvexbGlL+aM86oRdUuNPsv8MY3i5owbAWhJeZr2zTrKI0h
vkFthTcapBN9CnANQqHWA8C8BDe4awB/7QDWgTGLLtLcRPjQpLD26jPRDcfYU+lG4MVn91o9GqO9
j8GP2y3ZAzQ/KZKJ7MT4fj5MoBmWWVo574xKPUCZB0xWzcWWpuvaGT3ey7T1KxMhC+6Qmt8NRS0N
RjoNztruZtz6bEziDXrkjOeSJW7jLPTvM58MboXcAJBRHT16dZloK9NCVrTVZQSAqRxSqyUGxG3M
rS+TDpBmMmhYQHMEhCukDfmbYaorWdoS6WgxrU2SvNbe0DL7x+GCXjVt4g9jjPJDTUyE6C7gC/dB
3feMBtnm5YBh52yb+LrOwzoTpxg225PHtnbtCxXCC1FoMlTtFomz4w6SW30uzIOHLJQjvS+uWpYL
zNUt2R8NHy5ZUxpiazezn6+bpAWQV/najVbydAlaIlrBpHZpQQ8nvOltmGcw0cFoaFSTKtUN+ui5
ZDWtyCC5iExjcJ/ApAPYhGMPbyEZiIIQRtddKYiJ+y5KzKu+scFe1NGss5xnxQESA1LhYYSuTAGA
huTQmrq69tPZukSLRaeWmdlGTQznSYUkt4euDGaS7iPWoe9sw9zadKg7rmTUiQsSTNBKFmmzHq2h
f2Q5ld+McwauytCuMmzWMJS5dhUl/24w5HyyBxveu93fIpZ5gQPKhUEdvrJY3lAHTmerr9mLmFFm
Azzqym0ui7uoZb8DPkACpWkehTM1a1aDZ0MoEiWsuMB6bC1hBm50RdUiAtMtL8dWjBAh525VVWIv
EpNPP1SfkaO95a4eH2N3iNDAJfu50Q4t+ow3YMJgEtrM34zIxQ9TVcPdQzgignEay3u+1uGliHuE
dJH/AQyVAIJaZlCf7Cd0uc0lfZB5GMH4BbjR73TBhYrEbo43mUQ8b1U8XTGmkbkUKCshCD1W8blI
VLfxrCndIkBObwEEpvt8GsxrtCnevWzT/Hk2vItcn+2d08721jMKdkdmGj8UU1w+kfUT3QLolusB
6sx2SufFIq9xtvrd97E3b5Jqks+FIErDLcSr2ekeiG5R3IRwnTd6MUUffmr458pT4tmOu12MJmY9
OXX1nDC+X6HP8m7VVBLiUxbPXdJ/1yZxyL00XvlNOr+IdtiiakmIYCus9woy+9HWZH9LPkCzKRHI
kr3iuu/IXPqrJrasBz9rWi/QQzelUAntOzaj+Spyqu6uF4qskGlaEmYGv/8in3be2qA5d1Zc7rj5
s3VjT86dXY/m9TCk9l50vf3ae945csTI1D6pkcRY+T0CC9orlF53YhgPMJuMnZCW/pEL9PmGZ2gv
Vj6Vr21Wx6QIecAEpj69GqTwV61hFVe5N4uXpCiMrXDyBlpI+UQQlr6bzGEgoIiJ1sikZ0iieZOS
NX/oLbhMEmk18DgVrirCCI7sQQhAaPVkVw8JsaCCfAyeSX6D4gwY9U52fXHDXA3voNezK2O4FDhM
aq4zUHHwDvvkqCVa9qAI2FuhULZ33KoI5rP2OAu7DWYZ3sQzJKEK8816SoH7jW5snyZK+XUF3HFI
8MULN9ukfSqfkwZxdtdU9wQ51KfJjC6iAq1S5sDb9Wg59yZ6+KtKwz8hGzmt8Kzhhmlj7jivf+EC
ja8L0krAuenGnd6a8Rk6t77KMIKunQRNThXOD2HlH7MxH/dpFZu3KUXSNiJ9KEj1KV87JVrpCbha
DNMLof/MfvmerzG2IAnr5NHQdFtb3aLvmzlqvqdllW0obpPrClf/Ld06TWbo+u2lk9UfaTYZqz41
4QXY6NtPdaX55zIkSiap2zagicFTqJBmjbMmeYZY6joZ5uGk2WMCdae+HbAErbqRnBsvspkGaIV9
mdV5dOGllQoi2ixOSD1ehRZRkoBW/X09Y2L0xiZaJ0bXbgE/27flUgEl41QFliE/QEMeBkgNOE4w
PRM0pZvALx33MI6cqoasxdZs2sd0wqjsxJG5y7pR0oLLChqZlXAUJZNPlqb1Sagm1JPYeFBoNYOy
tnpwrPP0zvdlH7XuR7+cPLf0/s9czoewipKVS2DZNiUcbKeB1WDxr5ziAC4xRy+VFc069edooiEM
U2B9vkhWpoCoYyMU3bA5NY9WBjY0MSMvEE56jgbP24V2eME25dYw0ggyupZc9rGHAGFY66LyD9L3
Lsx5AO1YewTlZBmfVOnfsIL2V3o/hBtVJ2+MSwrO/bzbOXNmnfQh3pPJpfDZqYOIgBsWCyO07tr2
ahD+o5ZjalF67F7NFLKn0A/lvMJFlI/5R2yU0R5mU3/hta6zN5gZvOJ8GVfJkrI0FWpHTt1J9sj5
NCdN3oflfO5MxqiazO7aaD7njgvuXdcw5FhucV+72T3zo/ax7f3xquckWM8MaL/TIbx5UsP3U36U
bAffxqltFt5TlQdmOmIDj6Sz0gVzWk3D+rsk4x1dKTea42tPsWgSKLKG85bqDnj60RI7ZBnnfIin
FQ8ZdqKGMiOqe7PZj92g72nDX0m0A5xkdc+ONX3nElkA22Z1JVtD203hKM5JWZ3ZQkWbyqzSLWA0
68sKrfHeYbYT+ClE0d4nQI4ZLbNglvxBlGTTvtPMjwH97oS8oE1ArQt7zaC5eJgGSKkMw5rrtJXd
gaaNcJPa09ayB3YoJXR9C5vYMWeYstH8GVaGnXdbpCYWZWyabGK0L0HJoCqQaEweQFhCcJmUFeQl
uErDsvKjzAx6YPGlJjfe+rqItpXgflhL0LZ3clbf4QA1gTd7VtCWAsyuVnBaLgPnqULR0mj2FKCj
aHeVqJs17p7pZChf7KJaXaITPKMHeKJAoiwn5w5nmiwOXd5YZ3glFd6qJTHE7UL3tUxogX0Zf02Y
TQgdcOt1OzjluUsnuXFD3z1XvDn8a/NGxDaBbLDC+obROIGiQFR7H59yYhY7ku2mt7zTp8uWGEew
hnqxrgv13Ktabc25d8+JSjHuVYb1CSAKnkyhWTd5X0/cPWa41iMycKq4xR1NA3xkTWvcJaUALmII
cHZi6ewgQk4rhJrwyKTW7OrEs+iseca7dBobC/dcLbFKA54xAkR/qHVDVSOxRbyr45NZNYnxpbUK
dIqd3hH4CLJptK1A4JUL3Licboas0dd1F34ZQ+qfyKR09gWLgb2hk1dVNzVsab+5doyUMMLZgLHp
JDZnYFvAFfTDS1AIBqvLNmWr6TDwOIzMG9cWg82VGLt6xf0Dyw/R9I3mZNU2L/ySqR0ayqbI23U+
LXyDcPTDRTzsrod2IvnDzh84oCEoajPYOvQdgRXKlqw03EtNrL1y4mkbQ47i5LlRdYiM0dwWqX01
l8VBxl560qNJ7ogzwJMYulSPPB/o7jsPzifam41HCNY+nZgtgRdn+0pQNzACqW9Ya7UAdtuHKpoe
Z+TVK6aMxiu2gfe8cq6MImzWhbLHx45wnOXaag9E2PY7ZuFXkyJiM3OsT+yKyK2rONuMjYPsXHOR
bRASsWqcsT6aNm8ibrVsjVgaR1GWp0xgo2HXRtN4UNE0A+Ar9RMaLFYlcW4V8bozG94hPAsWOlbZ
TO8oycAEDnUbg7lFrD2cjc6Z7uq4tO1t1me9ug4jxvNBkYaiXINZiziA+om6Fm6vKbBfpmThMD3z
h/ixJvwkQPuOfGP20xTJS5s59NFiMkEr4pB6RuNY1SvJPPcp10d5nwxccwHXV2YczI6nEFarmvlH
6pNAQTiuTt5C0JrtwIGZk3QLj20EJ+eC4D3nrcjNi5CG6JFLz3CuQeHpuNWI4SBzMrPN+WxQEcQo
RUw0WgG/RGfcdIOg+U5rs1dr3Q9x5JpjYxjHWq99Wki/0+OTnG1z2Ng6KBzgablv3plaUlySSpUD
QRu5qVDYOsV0LhzRm4HSQuOqS935a0CwmjMHE3W5nlqIQkHCqPmaTYC/JxqH5MQyui9UnxKR5VCv
FRd44R5yfVHPAWGFwpM3t2VkH2sLULNRwlLJ9W4zoLwPxOR+HzpdPXJFjFB6inTniGnGg8Pa4klv
Z6KdU6YehHlO2xZzhLUxssIOZOnJCxRYIiqJoIBsSYnu1d1ay4f0cQrrprsxiBc+GTPRXnu/KKHJ
iXAogTFGZbqJhjIv7spmlCfBbGiVtUwwWzRST1mP2CkoRtlfjFJd5nGs70F31qsWMPwqN5S24Qyt
cLANT3lV3Be1G741QHFv4RDbt1Kfy5URz+cJEm2A4Kp8wR9KkdHZd1MkaRF4WhInoRnFru5leU2Y
nTzAl3OZfDJHf1Rt6B5M6dnbOk2aZ0PF85cZlgQu40+aA1M65UJDfc6xHm+iDt2fOUT6gVmAfRj1
MP3ymx7Lb8yjgwxEu2oXs2YDMt+eRv37ZDgGzxIl7fmNtShpLOSZ5saGmry292ZvxdGOK99PH1Fx
4alJumoCBQXqszED1GqNeZqM1E42yEjDegUfoqGTMBjw0y07FfPcktj4sAwGP934CU8GGKWg4LdZ
5RZpUPUoY+7ZPDYYgYk95HidN3NWQEBZd/WsVL2P4qJsqY8idxzPXg0N22tDVqp8N9tOQSsE9q42
qldPU1xdM6U+RrMAZRdDx3BZMuzJg+xRg6XeoYyRmcQSmrAaZ3HEyphYRHd7lJ824DundGxCTJlo
2zz2UJNkxJlH3oU/iPSS/UdAZoj7EjXNFVoua1UPU7EzRivaZniA96KatKvG7qs1SzAYvWSdLM5w
QyfBWR/qA7R/b0F3FMYJKDxhY0XsPkdD6J5r3WLjr8zxNSZs+DgxLYXhFjOgtVlRnLtC4VPpfW/v
1VN0JHSs6Lej7BrJ95OQBd4bHPsSKBwwCS4ZrOKWSRJhLAxirMlDCJBf3bqe/6qiUL9jR3AudP0w
znhntvYUj4R2NdNOZzvOHZFjIzNkuRkMB09D27Xuqkhmg7W1J68Gm1s3UBihAsnQausOnclo3ppR
6xlMf55U68Po5wmFpI4698Wp28+WTKIgbzrnLE0JuL6lgqZciZgdGtVFN6nufZDeVYc1bJ2SirOl
VPcPqZimowe0BfZqYdzElXmJoEzbsevfeUNyWbN1aqTjn3Qn7Flti7S+8r0hurBYFBDn4BO4mfnI
yvMI+EtFsgLKrZkQJs7qe80NL1l8cDrSWN/ULlelYB54a1rphUPK8KDsI5D9XYMampSmuHyptYrU
ydkFccDI2rJYOMXkU90SXezsmQjENzkJ9Bs0p8bOmQwGuTG/tO9Xm9nws3ep0kPrD2+lRFgw+wwr
TQdEGZMB0qpvCtLp/h97Z5YcuZVm6a1oA5DhYsZjO3ygu3MMznyBkUES83Qv5h3VQ2+gX3Nj/SGk
VAaZUoTJ2sqsyrqelKYIpZPuDuC/5z/nO1+53xb3vXQHrsYGPrI+XViaAh3ttuTbqPvCrmpmCEqm
LoaTrpb2ten4llhho0/3xL7NEzMdByj9mXGDQPs2ONEtkSk2YVx3pzah5RM3GkDNeHO78gv/3And
6DKq+Qxh4TI05Czm9n1ceESSWDsRqZZQUdsZSHsxwWQ2tfMO8+WamF9xHLVm2OA/5CIuQTNTcFY1
132ffUkKptmwsvqtx65zRU2lWGu1MVOpaYOldItqX3bufZma5Bonrw60YSjOCs3gNIhdMjcs9UJc
msNrF527y5sqhXQ3nOTSNUWK1L8x1tWF9iAdUu992DHHpdVdnBUqIO9PzlkMzzirqTTQGOHXRJO9
lcMt5FhiFT+LkP7XVuR8LV3A/YzH+k25kEXNrD9z7JhDlyjmPbbILb8gyrSTflPNzks9Q0Yup40z
glx1rRLPJTetw9jbxVrQKVqu4bHGNz1MaHXMhr6XINmZlzC5AG89Fgj/4ZOUGCkXvHIojkSomUmw
WR+01MQPOgzRuIPId9QH4nJYghh7G2twDmCZjOSWHUhMkRYdc84JYcuqXXM0jJuX0NWdo4FZub35
H8/G7+U9OnaKv/Zs7FX+rH65fk7K9pfLhVz39sv0C5Co7i3/6M7E0vVPK4dmY0/zyCR5JiEXvEr/
agFa/ojFMzkGUhF43XCH/W7lsFyyFvxtHf8HcBv/O7Ob5fy6kFUsmmZ0YqeLZ+yTue1HZjfCXvg0
vvNx4MXybcBivIhOsAhz50cfh6V1ZpywCN3Fs4lNd0jueU0WccWpm7TM9easr9J5ijYMYnHgxl/a
DDdaiYvLg1cZ5/xJR4n0CSM4oSRhPiEEOauOXhmr9MBcJxCfi/kQ0vtGMdd1V+VPg8zfLcrvyHEc
O0c7YJ2mYJoapRW+zdcuNRYN/Y7WbMqKw7HdGF314MfznS9ITi7/I43sbK1SRDRrjF4KxSEkwZlA
XZlHq73pvsxCvRULijd0kGwhmmobUn/5moDLFb/wuWmVT4lOj6Sd6ct2L1qTMaW+wZQQXZUf5CUc
TJ0z3tnMqHECgORMoofDlSdm6yfpuzdSGWRly6hjNw9I6U/Atjbcpw5thxV6SCl/6d2tiHn5os1e
dFv6uyJEZKAusf7tx0oUiyZJhjCnlCyo0ujW1y7G2oRUS19d71VPw+ScxxExb/AWr3Ho3dD+kJ3N
+kjSzOEWmrT6HVGE+hJuHm1nFkmEcWCWAIC57tz0lWKRFP7+y+KjAeHJ6MKwem5V4r5Q2trNhqfe
me6U4pNLMmfE/xK/DLO7nz3ubSgIxFbyBIJ+6JyruaA2SLb0I+WXmj/fzzxJA8PmM8LHtLK77qpr
68uM+vVlkwL4yZ99Qt10BBuz5QaeOJUsRQ+5F0zN0GwL13tosWlUeYcvv3eoQEjwfGgIzKP16GKz
cAfS7vBrvnFBX0JgpUePCo2lEFnb+JOVHeKqQY1zqeidqZt2MCOkDqJZIjSTZ9SYQ+OLW0R8s92W
IyRhcEXjgVLys1ZxsHGVJPISO+NmMZrwrOJHQBRn9ayMICsh6yB2thtb79QNAJwRtRAmh2wl7ZG2
QxxZJ0tQWuEhlbq+ikaQNSEwjYScDEcLEyBGez65LS01MV/NfNBsWjH4sjs2KFaOyEiXgZn6e8GH
ZYnyaa77YU0nxJYyioOwsi95Ki9dnU8/blpE4vMpSrdGk/0EmfTJ7moSX3R0CmwYGA1Us8VP9r01
EyUAeEznRjsvR9t0K5uMi3NiJxlpJyv/Cb5NLK6wD3eb5dWoPcMrzquCFfz4aii/gjrGMELGQ5Jx
In8ncSloVflgpBs8W+eDPQRty5hL0enDd/fqP3Ghik+28t9+VW6qDrFfGAr2p1tdWQgTTpwRUfOT
vcCPqtYO5x9jYn8L2o0JZPkgGBb8MD/1aEDQZnf74x/hE5/q20+whOoglXo+5cqfTHNY3a2isUW0
yyjKIUB/GsXOvmmKgNEUpT/7ydvtfszK2cvruYax8NEwRdv8zh/f7hIlmrmCDzf0LWvVSgdY4J3M
LoiDYBemF2flK/+G8AeJdMSY1HLO2vqFxNpJbkd0cyJuhgmSKJRji5EHKB01ZhCT7rzK23ZGhlOp
OS/8Zje/UjJRBk1Oq+XE/guX76rszKty4mw5D+6+rpLndFB7LVJHjrUb7kYb3YvfnIbVOVGKpzEH
XF+b4pSKJEhCuuIA1rebFNU/9DD7xNQdNaZ/U0TcNTPdxJS3pH36wXp1G/mQKphpFo+wHbn/KxZi
atkJJfigYGZV03xnNNw+PeMum7ybeNbvqHbnS7YUcFDYDO0pPpRJt61q7aR2dDv4z5qYbhACquJz
AOVDYOAvYwX/BcMCxoIY/OuB6vq5bKtf+IX/8R9MUpfyH/+7/JrUH5Ir3/4ffnPFur/CcwGEgogE
LBT0Axf4b65Y5iiQLzBkfMgehoVK+McoBV7Gt0xSq98IvWQI+KN/mmL1X5l5iJcsgVbc6dwR/h4L
+Nv1+6/bG0cCYszwKcmuQJzlnvrp+u5rLZJNw+psglvGYyLM97RzJccsJLMScL3N9crNu3DvFh7a
MSZx8wAXqs/XZZIqmmr7hgLUxFxLPWzV0nGB6Do1PdZ834N7b3rjPgwTiBQt7drfvfN/cnu0ltvf
hx/eItguGCj5J1Fd+9O9GUM88p77yKocD2TYC3FJwyk8tDZT6VVkopPGXl9egTphfVewgmaf6zTv
nmGYZ1RWWwdTGePdgDmKSvNG004Hh6oMovTlQ6LpNOD2RV3yO5i6tSlI8W5aPXFOBe8lNnQ2TV8p
3h3edCTRLxTYj1u7M/uX1OqTMyR/CmCowsMSLMv0dKoMZoaOPncp2d1jh4mfk9wuHztFQBdCOtnF
msKmUzPX7KCrlfYz5t/HGznhKGNJhxCttB0fmIe3BDu+40G2VMDn7vJegaczdf887poEeQWkCCoC
9fZC/o9R/p+NqbjU//oO8b/K1wpC+PdJIv7+H1l1wATfnPBE1kBP/XE/gFFFDIjLGpAQeBqg4X/c
DyzjVy5QOFT80aKlGP8yyfNHPIGx1oMM498LDmR/42j1ySEPV2OJMYFqcom9UHdpfXr4Gn7JQnlp
IQpJirzQMepeWmPFlE3dAG1JLNKVzKs9Aot327t5e0J7qnaLnHjamCCL/Jwxt52Ckb9DELi/cK2B
rUU/JnejtPAu2Ja3iebG25LoKwPsXl8LXSLlEavstekqrHPaf80i39A7D3fEqCAZ0TIWkLauVkBl
5JMUyRPP30dSOem6rMzjNIa3uhObWxSxeIc2fhTYpAKq5m/hynTn85C+hT51UNUMYiUCipQPxX0z
0UKpmsk9GEbVUnuF3iyofNqwjfQ4E47tV2jOX/hRirM+KymXGyRNUWw2SgsHh6wn4yKavWQL3xjR
SAHAzXDFYvlzeprk2Z9mQ3tspdC2U9SVm5l2qG2LYWBTV+ZrZc00xgwemxe72HVeDAMxr7+YUf0a
Zto9AVWDdzqx37VRHLwR01+IDnqSucOJXxkwUHHCUYxSz4eZ/qnfCLV/K97y//JI//Dg371V58/F
m/o8HfyXfO7zbf/rq/rmH/+nfJu/v6jZof1xWRMO5NI1wUotnBOgXv98zLu/ckaBuIZFj1uwuYy7
vwsmJn9kQYVgsOaWrAOh+OMpb+q/onHoJFgE9nWklr8lmHyUS1zqDEyP5zyrR0A2S0Pzxxt/ij1t
1KcCk3Em9K9tgysT05lPEU/XXw9anq/xLY6XLtz5o6C0aPfd2/QnD+mPgcHl5dGPQNp7y1kNpzk3
r++fO9CqptKOsd8sJYOXVTl3L4kKx2tfmvVP5oF/eykyloxaHB4Wzg3a8ceXKrTQGhURO9BfaX4z
tqmzHNbDNYw1/ye/1b+9qRaMYN02F7AOuKHPDBhTliOLBu4rGLDwzAoMWqvM71nexWB1IESI/IaO
PEjV5OT8NzWoydz/+I0V//7rOj7jG9FS3ITMcJ9+XZV0EZbyDJBP2KcUGPlQ6QO7zDub2ryEei+z
0/Rr5U75ox3h3UFnyuo7v+tAccCRS1cRlbN3DAwRnTZDo4xNOci6WP34x1yeGd/NaDCH3OWbbJLz
sl3H/abmfTd3JIRr2FoB4CzdmfAydXMHDfL7T7j/i/L4+WVwD4NzAdfEgPP5a9bgbPMbEWerDP9s
uHK8kSnL7KErUb9n6I8jdqXTGDBFHSRKNvqmzRaMhkMb4teB3X581Rh6fJm4naIwGiyFRoHawKo+
D3P9pk3E1AVRiAwfUGgW03MJ/ww4F/sGGZluv2v93l4qe6nEWTUwH77++F1cJtnv30UezUt8jRl3
YdexZvz41WZ0LyYuNXaFHd1wTkaxFftFF08bHlBFkd/lj1/vm4jy6QXRcF2bgwmXEjH5jy8I3qIb
vOWZKWJ9Z9l5BnzDWbOigPefPXmhvAY3DK2FuvLKehx050DMY1167a50SK71y3JM63/yleeW+Pld
8HkPHMtg3qeb4NO9xIUKAp9kKlaxtJPrWujFhqLkt1kRlh0tinNzcmnBj9+Jz9/fpVZkoYDxFnAT
R3L++EbMPUaZyPLRHSBN7GNDz7YlpXK/he95GP55hPvPXoUgDC/EBMgE9ulVcJl57FchMo4UOwdD
h2wZOsr5yfv3Z6/Cs4AQpIu4j07/8XeZRsvBJsCrNDSzkQtqnXXlg1v52+8YTzpOgwJtHijyp69O
45eFNi5teOzAnwuLXbBopPX6kxf5VFOxiEQ61QMeyXyEIpS55Zf97sYyku+oqDX+Kv2OW74eD3Z2
4iSzX785IgeXSGj5HmMNTS2RZWlQO7OZTGAkAF2vm6HOh/OuNSvj3E4SINednrnVubmwX06wykxR
wDK3avatRR8fo6qE72yMCjQQRv3cviK80ywF6PjLTiMj4r/FrT7Vhzi0ax5Ak87SjkVt2p0oMy2z
dSmBoS+uK+tibgh0rOa8BkgewoI+iTLp+zviDFRu9XwgDbK2DSNcRun40toiS9eyHUpIkoXEfdmo
eogu6j4iS4MDJL/XMM642I5cjSbKuOjmL53ZzDqbyzgydj1fpnkz+EJ+9UdNi7ZSFrMX6K2TFidk
hUzYf4mM+zVtKYO1alwSseu2MmptLXtFamMBtUf0w83yXq+1vlh3JBHbbRHW9kXZyEzfgET0ukOI
HjyvSbVVYt3mCtXaqhV+kMEYqb22E4tgnsVJ/IZhGO9da8eUhmPTdDCBW1M4BE1qeM3OaLvSXYeV
xOmqm43GQ1woG/VZ5F0UqJ7lsC6ULrfRnFekKxCeU1Dn4Bg9Grz4b0CRPpE2wTNcJ1SrrurM1pot
Mz1wn6he3kE7L/KWRKYdXbXjyCMPmKZ9PhmJHIlYSfwead2ylQBqpJEdTOf+cZzq7A0rVg/CMUoJ
BlT89Leyl3wJwCV+EZDQ2YWMtYyDLBROsZFZX4w7g8qAaQOVab7PDGK+Z0Rd43YjWCD5W38ayy2G
xTLcG4qb8MHAGjWsPJbjrCx61RAQBiGarIltZA1jRqc9CAl9dqPVDU7lGq/4o2f2xUuY0OG2YjJN
krMJawVtcqKFD8+d22DB5EqoBYyB5ZtWU8m0acckP+LVroDfQkWi4R4v+KuhRSCMBplaJ4nI8omi
zeXgNxDV3FcEktnMCLuE89DME2ATC25h0FMw6AZ9k+cE+8xCtkyTtkkWLBnNFwCD7LFsnhD6itnQ
arexO4r8WIusx4+ZDukh1L0Cj2ffxdNWhx2KMdxt2iyIKq0yg7Ak8xsk0AufJ7cBQuk0EMo2wION
F7bZBbfKlIgNhkLSretIZ4FRcPRz92w1q20rcMlsRJaZtExy5Lu0aSnk+gGFTvlxZoSU1DbQ4wOA
7gIfW88uG5tX7CQbDQMphfTSbt5rf/LPjbnW2nOarqxxV07d7F52vTIeHa2p60vIxlF4K1o2coem
I/s6601vo4X1HAkL1ZdxoDCpO9jDYyK5kSLugrKsseTvx75aA6UX/Vb5qnya/GS4MuM8ZkVkhK5H
ImRobCoWs9BOt5ZqHWdT97VwgqaasnkXZ7UlKXCc23xnxBlxyyQSQAml3tOC5JUd/gjG1Phaa6aw
JvFWWlS22u7IiLRsO/D0x+jWVReZcNRmnx46s5QenFMFhZQQOef0ok2aL5aW0kwtGeJzCs4LTPSG
13nZyjMa61VPUdh2FiT2eKvPRnQ/ek0vAmbM5jXBJHhmUHlebcwlsT12I/YpUfpKC8rUq4+OaJwb
fqTwLEQSZ0FVlfhTJUYkk9gPbQhJLml6pHediD419s51YkryxJ70hzXmPYteS7o+Mdm7xYA7gq7x
dZKnoNn1pPYPRpxX8sxhZnRXxJOluTdoBb4mC8tv3BdkSv2oE+eE2NxmXxBTGwJAyMRNEW27eZfl
/gyS3q6H5rIP25nQpVNbUVDag+8EjgM1bTG/Ns8SUf6oFwIgGAEmVwQ9Wb87MRb4ZmruZjugm2Jx
RMdmQ4TMU13AAroIIjN0Vq07i4t5JHa3qTWbVt145rm3igwMGbBqUQESCqdOsZRrx7IZjJk3wq+v
QAAscONSgpqLimHIg5noCXavVER0UJJ2RX4cDe2d60M9TJZwnqu60uRqmBvTJmMfO1zBcLsgkcU1
JktCoU1PximaMqhkGofGmo2XHug+Mf/VWLv2k08NFHSPuPfUFjgWCxmyIXAvtajQLqdeqzLMvxpQ
g5nX/GqVA+UfDaBmsdLmmHyLSgqpb4a0HoxNa5rRQ8rDiwryyIhFYGNNgsZcOdpFFBZAGopuqq5D
J4FcmoqEBDEPgeSGNY936491+F50+CQDrWF4x3uGL5BT7pSUuzmuo3fl9bG1tzOzuJuY8PyVESm7
W8fjcvhxkhBXXaNFrHvCkHbUDqP8qcalTRtA5taXTu0MTJRhb9zmbGW9gNuL9wj5t76Cf1PeknCy
iL1gjrIDQyfSgXWx1BdAmDNNG0vHX3HlkrkYT0Q3WtluGggV7JY3BM6jS21orBqKr2NPgkq2iTJ9
LXqr5JNw9Cbj6QpIis+gAcVSp/YMMpo+09BpnXIVVoKW0CmzWTLJsNTpfrcirSxWHV9fciYE3rug
NZbLihQxn2pfNsW5NYsyWTt+NkKh6hJJ32suJw3YYq1jnjIjInfXGqTEXJKddVv3UPHvugQsS0TH
RFq6E1dZzf0xbteiLLlFbSnrCJelsTLfu5hN5HpsIvaQG5UlDu3t30a+v6VM/eUm6YPs9N8OUPVj
E89JVb528ll9rz6x7/in+qR55q+IToQmbHQAttU+o/DveCrP/xV9WP+dY/rBsSNYTqE98UWETQW6
bNGif18zCYPyA9OnoVJfhBSsmX9HVv50lrTZ4lKxwB2WveSiU+ifjh1Q3bo8hkaxpQtw2pgTWpBd
2sdWT69MjadP7iztIw4zAhT6srkHveEcZqyS+37U5EZgdsEEjc9fJF9+fIpYpPPvTpT8aKa9yHVg
ayyEIxYkHw8RiasGowXssJvxFz/mYQn7UCsyjNe1aWa7euAEsQHBWezdatbz03qkcWDl2Em810Nt
up4Tdsc409UN9fDKXqlKWWsGowps+cAzkqTqKRa4OLkkS8YBQMkQIXyuCuMlcVJaEboqDN/QASmv
xqxShOSKQ3GqWZb8ydlPfDw8f/tVqa2AtsMngMj/eQGkYmkWWHPCbaxrzg2pjHbYhuGITb8RLien
LrnGh8IUDSZ8J7UueSxsxv0VgFRcUUXpstVqjfQiCW2xA+ngvXKcFbiK682PP5RPwta3n5S6N5xN
fDD84/NhOPYaA29VEu/SAWEyLdziFjv+RsZ8LYC0DRe9nLzbMR4lOPSeA5Vfe+Ay3WqdVW3UBfgo
x30bVsnRmafhJ4aIz4YQGEIobosS8E3Xwhrx8SvjVCOHvjG1t3Wt2uuqJSaN8c0LOJ8UOM6z/k6f
sgsrbxbwCyYiHufiJy4J79Phl7fIMuFbAyZDz3U5zH+6pEpV+ZaD8rR1FcSrMySKyDxEhVfDwcke
otSq15NJQbnCkrOOaacKPCDvKze6nTuZrDNJzCRrZmOjXPJkmt3tAAwOwSKYrRQ8ry8DpTk2e0kC
EFWO4lTaxqWZ2PS4WyIJ6vRpUpKEUaWnd5VNkEHVJdX2k6R4GTUsH4iGSW24YcCoz5oBr7o1GXO/
YiWT3MTmECM5RkZf7vrKfaYEQtD4mBn5NtQwaAVO35drvNAkm/Um3+mSyBvWNoqOemve+iXmI47Y
Ub+vpJ9pHNlaPUiV7d13bJpX9AW2Jj+GbYFP6GuOWb2+8UV649KTsVaaaQhUQmQ/p8ifPJExYTbw
S5RADjGdSGd6JqXGtdzkw2bIbaKRdTwUb5pGzVQjMgioYFzWQyuJUZFfo5YD9tqdTmhhFUbOcAKh
rXnyHWmda0U+HaPam3Z0joXMgTLZx9COTjSrUYv7P0iLpDylG6HdckApDl0G6gULLQ4QO5f7QlXn
Y5kVazU29mlJsH9XObnzRTA64s0ntz05ixFyEiWBQCN+89s823CK7vdCq69NooHrQvYPpWHKLcT/
YUdX0/zg5hWQvsrxL/LGhz4DrhUCvfL9p3YIHz2P6vlJ7wn9d7Z5Uw0U0Hpef0O4tc6ZVyb/Jh00
7z3K6zTGPO0756R1xsBXQpBDA6Daa3iIAWTw3k8qGc+Z7dDlNGkU185U9wR+hbOzZZXsxrG9noqa
DIVLjaoAHUTbhEWXe+R3N3Gc+uuIwHsXTF7PuFKgyvoJH+JoVPG2EaPYh4NK3ojS2IGvlziSBu8R
EguVGNXwmMe+9qbFjNOMovGlbVZPYyzKwKl4k+dMHzZO6oQ7y/K/alO7AbHi78d8kBfhRBtyQ7/M
6Nd2gKKm4bqnYI0ChI1NC94md9pmM6elwsFtfS3UaBz7WbuKm/QqD211mSlvbUmn2yM6mQFXY7hF
iWhfs9y+JFwy74YmPi/qaNjGOfAwbFtftR6FqR+gUIiQgEya0MPRcRrc6cgSVMK3EHZi1JOVoQyi
3WH8bspJnXOvIVatdbHxOMwQSyqROVsRVv1JMucJxIOZiF9sRRN1P9JGN/DfeFST0LIjiua7cLio
OUdStJq0N5gpIDtUjXXJ6WBTTrPY+Cm7Wfz5Bc4jAs6nNnpPAVEl0Tc8Ncanohz9FxNr1D7tY+dB
w9LyVJekzybfSk4hjlFUTjEHB7Mk8rHcqvlLBZz6fGRLu8uBtV2A8fg61dN9pBScckTLU1WL6ASL
GLb1urLupDkrgFPQpcJ8PlRFEV5lozuTJRnMoPIdQjEgplMMj3hThUGVop+i2tiplzA6V3H3nnGN
PqGwY9cKc4NQfzRGJz7K5TZvhygwp3Q/VQNe22hOd600/ZCwy1jfE042WWQPXG65dSDH173r9jyc
V5aUG3uW5YwDLl8WKU6WXvqKEy1AuwcAVacyxEEWc/RfeyYJUqT65kD+rN8UEDWOExnAczhgzj26
r4sJbRjLYwVHa+tZyaPy8cZTnPRFq73m3Iqi/GTucxJXxVAehNtYa9cb/JuhnIEc8mZ9UUa7eH+V
og44ZoTSx9D3V2KkdMSOkoso7kyOasl9hSUpWUMcU7T29N18BS6FRrUIBCPZQiF36dw4u8pt5UE3
SQjriQeJU/pFgGeBcwRd1A6tkPkVVCnSrhwf9wQk0gcSCsmtnpX6ex3NwxlIvZeMk8eR7UK9t0LN
vgFoj2Eo8o29GEhxOc11l/vDSvjdw/xtooqjutzGRdGc4d8p97S+El82a/escclCl1gCL1KnuCrm
FstfxSlPONc8puIDbStIg7Ib97nvb3Wjqg+OHE5TR124ZAI3w2Seg8Pg9Kko3EXoBNxZF92a4m4a
lZPZPVoRXu9evyq7nFpIb6hXlTPgI5Sy1a56O/NWmTOFgTkmI41KKBxhGr6UUwjfV4U87honp/Qw
ioi71vdkZqtn0TT1bWIQt0d/pLnS7OU66yx7B6KyR/i10mNJtBt2TUxTdeZHXKCWsRkJZO6tuHGv
rNaL1/Hc5NuC7sSVUeC8yGE4XXRF2iykeL7fPPn6E63ss2PFxHdLPuU6hVFOCk47Q6y+7UAtBGIK
LxsQAIiRefqO0tidlZZTnKUhtBNvtMuAUPQAQWtM7LdSJfm7G3XDedM30VrWnO3ptkI+pG3zckz9
Ghgf7MBqiY5H88rV6tTdqz6knSCNWm5fAl9LB0QC8sRpDzhBbrVuSavIpC+1TelFHF6bfsJNlYW9
JnZtP1Y6x1acz+b1lLiSGGpCs1C4m5tFONYSjqp210pCV7bw8x2RsOJrycMpP2v6dHCPQPUaIxBe
OavXwnTTep3YjY5gwRcILrhPgcCuBreUXdelW5yKMO+4P/nE5nqHbqXz1jUrOivZVU3QwQ092uv6
2DhbA0TdcNWVE4Kkloz8brWrzOOMEedMWEP0ToLApw8Aj+e1UTFfnfM1XwAUst4paCyntq/Gc7cg
KbkyJqhyq6kLSUmhHfenLjW3xRpSvbq3oD3dQinIdlbf5+ckP7npTjZWdwjjz3rWmifSrcwNSpmL
27+flcsFWxMwLjGw88HpESivDHM3deDWppsnGhoh/yxanemOuxCuC7EkvR9x6AFjqjY0XpPImSt3
oCC9bdNbN7Ny7bKwOtA8nRNd0n+QoYKCe+Muox+R6jHLYXs4zWn5fHQTSkk3reFmcGZcBPJNHCfc
m0DAqDOi1xANwrYO2fHq4SEz3EZfO5Yq93XpDNdmbzUHowNDtDIQKMkrCuMEnX964R1gTutKNEo2
qM6XijaDQ5z0zGZzMTA9jWIbzmX/UisjOXSzJqBhh1Q7GEZo3le1bj4xa5sb/sr8oplwCvAQAxZD
RXbfzLKN3cBNlHWNRHgtQ19x7irvCgKe69BP7hPetyAkiUHU/TzT7HuFVBXMFuhHRtE40G1jJJqr
vvRNb55W5dSe4hAmUQm9ctUSp0pXhtOUX6jZoaU0BQFRc4gVVXlSh30YiIYgR4rFXiIbhonNqsZO
D0XchunGcru+OK1zdFqbGHZ7IkCgaGcxZkrjim0W7V5zIrNX8iVooIyXrzLSmiP4mg54g1HsZW3k
DzEybeUoDQnXpZAAifIGE5K2SvKoOdS9z/2dzfyF1qfJnrnVJfCAg2pJyXTjSsix3zkmraCsPSyK
BuZ5grFsGMAuhkG9eL6aHmKQhXvLbdSpyuT0mqfp4wh18IAUZTSrGFlx2avHT05ScQCeJSLsUrT7
nIZ5sZ+MBvw5/LMTOjBu0dztW1NJOji66AyOQv0g6BSB2cm0sHbqrnrW2tgJOUfn+i2JtrgIlBNT
w5dIB1xI6cS06JmUSrwWdXGp51p6zvVbnNXEd9Og48ePAFGY5loTBfH2ObKZbRzvnXyNsy6G9tDX
/a7IMv1AVgFN0ZejeZYxIm9iu2kvGlGQHKlZnawtxIpoFZY5AIhRefVrQr0iKAhrXSmTXgYT1swq
88rhyc8pQdG99soEqQw4LvP6tZ6W4X1Gr0pKyS6bcdvionFHQGBTVZ+UqLghsXogXNjBV1WKkuz1
vUY3r1+QDpZMnzA4GjMSAUsfbWXV2hse0vECd+ue5y53ubBs35OR1daqdqH9nHSO1bprqbVgAkeM
zCetpWggy3PWf4E7Zc0uEu2s9jWbuTPe8/dST8h0A6A+odZZB12I7UGzKgghS/DUjPca+forH0rU
0IIVpG0BYlxDY61qGCZN+RwpEuVayvVlwwi8Ccf8KkszcTYWbnnrGXTDIPZk08PCsiWW6VMn2DV+
sXXyfHzhjjLvepWtO4qYV5wXeb0ctBfisL0C+SCOCnfcPuIGvA4JbnVrmDQIR8vGjy4Jm8GLQnjf
j9GQmHaCJHXTO7rU08BuGDkZvvvTqiriE0a6DKxCBNWiHYcbx7b2kP1OpWjy68lBlmfTMW3C2uEw
l8oK7+BcjQjFlD+wNIANucotzbxuxyy5HwpCyvgAdSI4ozTkMbZYrhkwge79SdjnY2qxV8pHc6MM
M3rkiROvYbIYO1mPIBaTXl8DAHOf9U7e1VBogBiF6QtcHnUs8PBsbLKXjKyKkGl6bWle9hjGPZkr
PU/BA0sz/doyK9/HozdsE2eI7hhstWPld+KU9rDhuZuVvJinRgHMTHjg8pNl8R4+q2ltVAkIr5kr
46s+RD1hpan2ttRmUYqs8zDYA5YSpw6G9bXri+qYpEb69vdF3P8v7YX49H9gL4QhkyXl8y/bZ/Wx
52r5z37zDmP1RXVyfI+3fimmXQTg31Ve+1cb+y9xw8VqSDWewCj/u81Q2GQ5UYkIE2CW4D/ij35X
eX30XzzFqMPk3XSd+rm/pfKiln4QU/EYEvEUmIdxLaJIkQz6qIzlWVyIjnHMHao8gEIImscsfPOt
1ehhpD29J+5COM4p4dIXfWY8luTD4MKeICGAzi9GnlMNm2Uefhu6DUMGwLhbcRPsVuQo3eMcQnWJ
EDikAR/MYQA74cGJrXeKiAqFMFhalVZBad0yux+moalhWsTJZqH8nHTKd46VSq9jjeP3qPp6HUbh
BVA86I++s9Vhx0pKkbCoGc3GE/Vw4fVWxwkTphL+vpzSDtl+keyi1/UUXk3TdB+WPc91rBeNuy3i
cNg6aNX3Pj0fgXDL00nEPG+ymXYsuveAidOkBHGaZqLGStazMscgdNi3hbq6LaDYXQytYe5zk5HY
dYr3Inf9TdgM6hIK1/xuL4dYb8rpOBL5WlXwdsCWwqzhRS9Sv7OOpTdkhAp9sS+WXCgr1v42IaQ+
rDrosQc7hMG4EYiLXyyWdUET2Vc1zbVT7Tz5fQ5AI83h1XD0LYj1iVq/wp7Q/1/2ziRJbiTbsltJ
yXEhBYACUGCQg29msN7MW7o7OYG400lF3/e7+WupjdUBGT+LZEVGSNSsvtQsIhjuRgMUiqfv3Xuu
AtBpBWfXHEuDT7XmCzZ6ccG0lhf+QE4rhODA/VqFhk0pKLoERKx0F893pj4WbsMgW4xmc6soBp9p
igq40dE83RZVml0FTwW2rqyciP6U4kAPjzlrA0vgEtXyK90sqBYBl7D3zXaYIIF4cjdOwCcXpo8X
RjtHAQKgxZK7zrpr+ihei3xwqIZjo98MKvOw6eGxfWsaFWy0poJVmQnaoS1kEOORc4x+BVRwlzsa
Fo/ZYGDPmwl+B4m1BZX2qHHtquQMhgWwXUwluapTUMojgOyb3uNuhEmEw7ON5pugLq/IyPCpkcQ2
XlEGYUissolRhnwigddMjpFp5bvCsPZ9UUYrdw6mrcrNT1kKxYl5/BqCBNVoYDLwKKheY3LdSt3e
VbMt4E/Kgwu38maqnfA40btdClyh7krd4vDS5ddgsM5Wop/jZEES8uZqpxdZxReFE1a50SnvTJfe
gQNvEgs06CBogiNiWW1PA3ETxuWqdOUaOgFwg96uLvRLb0Qvd2nWr92EKOWseZSLfEY3092ow+tC
v3AdAc61zqEV933xUNkADXoIJ+bnRMz+OE1cT/1Ft+PmHjbRDeXwiqP3ju2o29aC9NbAPMHpAp9A
bqiAwVOQ80UYEkNP029zOibe7O5Jdg72KaA6oODcVc07uUSzHbhV2z4dTymYQnKD0DolNhOJcckM
cWjdRGFz7CGj39ohnxtCClxpmZI+lIzygcfmbMS3MN1Xrv4pIjE21PO1mLGTukhAO++wIIi8OT9M
bXxjusUab9MarfTJsqxNGH2lGt4jZwmBpkbjh6FGT0DaMdwlaMeFtNYyqP0glB9kSpsgaTKbfa75
FOgmEX/x1K8pJr4SMn+bxiVJFrGE2qZXL2U1vGuw7vyKp/FgWt1pHJFcjek1p2WcRtHOAK22b4Xx
NuXJqC7pHIjNEDXdjs5JkN4VCanXiVbQ/dYX9Q5eR6kvVBPw6tcWnnERF5E6NPkMJjcuA20T90l4
wlI9aauMeYH6QKCc4HjvbVUFzipMNpoOyqZJH1QSfsEZRfuDS0VcQkJHBj1Jj9QqADRJV0NbxbLT
7tFzNe9iru91TQ/umWtFJmoG7RqHPafZIPV65EK611/sYCInALzZfigL6axklx6UKg2s8+SCFDTA
X/Dawuq06sDX8tm7Jz0NyTWA79ekbryLJaKtCsyWToY5+8CAFtYwrCucUBdS3B9I6AUqFLlAgxlj
jWk84tVHT5L2+rmO4ugYClQirkKaYJkxSECTYTdBZJwA3HVTZo9GOtymFYN6YljWNUKbcwVE+obS
m70//EBVHWxgBT9XWbG1ktcI2ZIdqgcJaQZzsv7FjWgwOMGRmc2eeL6dATp1Tc9mPKm+ghMIwpI4
youbdJ9BrQPPaMCfEWB4VxvG50qrKcSZya8QLkJRSspjEbe8FsbE4JxmMXxMPN3P0ihca4gLV96U
w3sT1P+iM9GRkH0OEr78HICip92ZH0fdi9/7IXV3yBXevbo4Dkmtb6VK1hkkIErIbp3rJPEE2XXK
optqyYyMawSG6Jj8RHJQrspNSUhFbiFveZrnj40tiL8j1J2rjGh6tSy2RhbPXj+cyYCmxWjFftuN
e1v7GGn5TiRScdSen6Wb7GLto0PaWlcNF2mNj0obcLbX0LhYHTQkRgYhctfp+V2d9gCSCdFQDo8B
aipL9rcgUG6E6k4R0sNVFOdvUiJQitzmYs76oWvqw5BbzBvSi1dZOJXCF2Rrx77vjgmLt8APr9ql
GwdUPicJXiAdRAt+dTIal9PMEOkyy+45mrSjqYlHbWHUyFq7Sg+zSP9QNcAMjT4gtKaMaMZM1lcH
JoqI7V1gvhI1snFjzVgRW7kORvvBEvbL1HzNZLrvM3UhBJu2Sc4ODJOpgPrNeMhZkcR+G9OLAbF1
ywSQwV0IRd6eliRHWjukDm3RbF1CcRpIcOfOf6706KBK2zdp68aEIXSTMXPJh603fopcdy247SuC
L4SPhPziBf2uyjTt4OoN9N5kBQUUbQ29dxZZuJwr1ElMz9MQ7kih3I5A6UghTVcxKJejjpSTTn5P
I8Tb9zMEwbDP17OX+13gvfOw0hMVuyBtyCOVwXSw8YWhetPenbI8gBDacsHWLI31lIaHAhKPO7u7
vAaei2FUdx5trX6tEZyLmExCtgulRxUPXn0NdLofeXtv1jSjOcMQNXCY+ngtM2/hsm6MSkTrQjcI
gk8WJCha2TT7mDRf3NRhgta8mAZRENW0txJ7a5fzZg5RS6U5ffN0h8v1oDg/b9JZz9ZWCPiiTgW3
V3c2XtJtbDtki7KWCdt50qFY6Ia662T3oRgE/vLhI9jvDZEvxR4ppjwBvYr5ot50bLN3buWB1sIu
KBDHdNmFR4tOQgxZ2zo6TcAxt0+udUXiEczqO6fPyEvvhtgXnX0pJUTNOZJ+E5r3qgxG7kRzX1Fg
9G1/q4W8DkdjY4fDAUClvvL0ZmMOzc4Y7Y0zEO4gmgcgEvamQDzMM5GVsKoqiAHE3O/nxnrxvD5/
7HMr94XdeCdPY/k5PWgI8F/2I6TbF6N49Obx2pbioeBAbPfmttPaOyb0J1LNzhKx6gB7gnhwj3lX
c0QEy1y3urNq896N+v1oRp8G3b2FcLyFymuSohOSSWri0Oi49qnVnAm7frQEiKVZb9+XjXybWRnv
gYIpss3ooW4/VLl50GccJNSkW8R+3krnbe0BOCLYHjRbhnSz3crpecGYS4Imt3nERLuBWFrkK7eK
9shLQ1+X0dJbtVnqpYukljwLz/ys6rc8JGeCEn1B/FrCz8zuKRfZR2NyP5nEhBxtmfpI3dkClggG
M34WOXx1zwGEQZGYIwaO2Rf6OYd1a5u8MaIE7wnovNbumQqkV1HQ5OZBkjl92qzx6QRv4Swi9r9k
ImDEcw2iT3lBIWLdpEmzo1t+sJvq46LBzEgSqkx6uCXMbpVuEz3mrBOuBjVDiCl8m2lIOYNwqpBE
F5m7aQGVr9hjXitH7OJx8t2IG2Jrj5IEgRw4SulEO2zl+1F0G2V6LB5MMVlp7vJcC3YRaPIwtvwq
tR0fsl2wazFvVVZwL6tPcQZ5IHdzuZ2te+Fmgm4FU7UhcbeBBDOppnUf2QbEMxeWpzxzsNsGNk19
wJRguJOnqm830ST30I1JtanctZa+eSSIWsZrI63byZJvhoLO7Yw7B6oIVppjZzwj03+1wZd2uXik
GRpus1nytpbBKtamnIISxWsB7OQTA1Lm1+TPgENx42rB5eN2Q8yyikyw2FVdP9SjDJ7CAmU+/01N
l2YsiXeISmoHpy0OLUrYVUZQ0sq0qKuEsme2CeckrOQNnf3LwP68UsDnVoqME3qR+EgVbehJvGWj
jDZjVD0Yo9wWxTAfvaF5NiFWD7ZVP8d68g7IeRUDzWCKsjKNYVfP0R1cejKcy+gadPp7U2nHOsrE
GoDfyk4kqJ/6HQzOemIJeaN7MR3zit7cb9JEY+JeyJWuFzve/D6+BujndXMbE0bgm5CNLznxG9fS
q7391NgmVSnDvMjv07hjIBbHWX3lhKtt+9wTh25I7Ie0NZut5+bhS0uawyfgNiGK1RmauWU2Zyel
nG9Lbf6kKfCucME034ErcGH27e09cK7F2jDLnukyZK9tm87aGddyOmwEAUqM4BhqFBuYZNbXviR5
AAV4PlyTWHTQ+WuibuzZ/SYARnaOSrpDDKCMmpgbgzl14TeRWRr08xJ9qHZ5onWFB1587NxN0CbK
fsr0jBRn1+5VvdOIfLkEjop2rDTia3K0J+DkqTtmSu/bcugZY6NnJP0azcjVi8TAoVtrD22N4rFn
cJsD8gwR3sLsUOs2VeEiC0kiOq2FZWy4WAYA+B4GLTb/jH8GwKw9d+yjEffN5AjKVMXZz8LtmzXy
cEi+6dzEySog/pbGm7KmaQPi1SGPh2JjMNi8KU7bPbTq0rrKqmSQM8ZOdJgbLXQR5UzEfdSyPnmM
Tumw8SZohKPllGTYtNZ6pVjRSWaRypyPhbwyQNDWtKtBEqX84b6j6l31dZhfOjXz5RFvl3e0jtLJ
9dGiD/ENVANYPnWCm/kR7czCmxuB7SqXBusC+osOWcUxjbZ8MD1VOWD3rWPxLNVkAFJ2KkjmxCY2
JzXrvMCkDGSl1p4nNeOzy2tZP7SyiMt5VUi7TsQ+RoFRiZVtVEZ50XqRK2jpLhfqEDCgS8/xMOoj
vXnG+wj0Z4N2ZSXJ9rimU1vB8p8l2Nu4s1PjCwe3UH6JFgJSj3DJOoaIcMcXEhWGc9taM4YRJ0MX
Rn7yeqxhb5lz4Rj3ldXVwZqdwDgF0BHZmSJ47Lu8pRW/s1u3jlaDRWVNqmG+7GdM5y6x47rlykHO
Y2/6kbRmGvcOIBfdU6AhwdFwL5yZWZjT4LFaIU+aiepKEvutQImIbrz1WqwyY27nSOWn4IBbImS6
XAHf22UqoNabWjs2kOTr8qaEkVyi2TW0e6dJBXFGXvdmmsK8m4yx+VK0VCgpoUObti7Jv8in5ljq
ffGxNND6rsbEhlU46BN8+85j5MvLZMLliUMJmx69+fswistjHwfqDqRYEG7canailTOqeutEo3nI
pxT/ZBVGLyjqm1M/ptNdh/cGefMgyetkG2BENgecHxJlfGmdwDvgXPIeytZ27+FsFhfsPPYdGlSb
M1s+GMe6KbvadzLbe26H2L6r8sFcjttxMqzRWhGR5FTNRENjiqejQwrccveHmEZIZHu3y6x7PWox
CEpDZZBFZUEGWpBIazvir3se7bD9qtcua30IYB1HIswfcsDhN3lUa9sqmcxTZinOC8Y50pl1NTKh
hsjAQB4QC7LTjbXOzMhOlfmQsF2+eBybj7FRqIegXaQQFhQxWlg9XTabYvyaRab30iBT51UdBQiW
Jhhmr3mehrs+40wcN43xGSgKg1H47tlTnJDL4RpKE0zbwuI6C6P+Yqj8hnWEg6ct469a7Bos1GHu
i53ZNrxiuM7ksbnRVU/BrPg5+wtFuyq7+7jKjGElGmV9ZIIT1IhpgX+cSZR3ng3QbD79jiUiQvQG
LR+D49tsmQhRi07Sr6jscabXh3/0A71WcnfMQe/3hsfAPWGON4fWjXAIizOApewYsgZyRfZWugUn
3expv4mDPSr7tjbcgMOaKA5i/hTW94AOYuapQj/T8ZykHB9kL6JjxVN4FM4sthHR2hhkMPlsMs1A
wJXMlDijEUxH8i8geSrXehgE2gd3iXwz86h5ZFSH85PWcwNB1h4vuMEsjq3l/ZxY09Wwq4CHS7gn
GzLFnuvNKI4dhrKD1KdhfBQJnQGT1sI+9SrmoW3BpA1l5MqpaUVyL/TxlAiDvgsZeNtUxMG6EsDV
nAFod28HdFLbazeEFz3ldWrHOx4rYgPr5KWa7IdapxIuQF56pzFT77mV7pqU1B9KG9mkh8yb9h3O
CTw9lB1z4OvB3J0B3wVElcTGGuK5yeJEluBKGs1GUQPbKogOtOrJ5vCTiHfgbNpzrESYQSUcnKeE
8BiAbH5v3gZVG704TXyamBq+jdB4L8g2xNeBwiEGiK/3+HnM5CUtpulLaon0o2G11jGYtI07hjVG
5yAZeIomWe/70C098OYaEXlZmeTjjvWJ0KdH3v2Syjx+F60d3iTo2j5bswP2s5Ja5C8iAjgcwvjo
FF55FUxyFd6sRntVdQWlTGrjIQyT7tHAhRCvXM3rbyZTzXcDAhTa7bgR3+IaQp4ZUcbyP+06m3AF
Hcfqe2mk8hxSISH0MZP+tW4t2hNDW90IQNd7l8H1Lpo1yZlLzrtc01eayO/Gkb5QF5wmjIurtA2X
7K0xfJnqzNgNYWaiF+zwNhU3ilfgJigj3DweRNuA8SvabrFt2EyrJaySFznZVN7ySI4gfdHlXPoh
Q7qZVy7BeOpEOyteu0I5vpUaGH8Uvd2585wn5Mv+mIt9aWrheyttAIxFc8J8l/hB17X7IiCjM5lt
azNq8iw9OvXK9h4yDQ960Tb9fhHUUiuEvNh7ZOgk26dF8AGVNyRxi2iOwsh0bDmt4zsQw25lU3wc
o/pL3I+bOCP2wSSoLyW38djRgl+byG02iaGOfZuRrkFCTlCJVzl1JsjlWNs6yIy6qtth4QgOJflK
nEmdDwZekOvCZLtBD0enRcvqLb0sf+paSjpXg/OfdPWNU9oPyBcx+kOERkQsgzfSck4MITaD3c47
vdA+ViWdy2IcV5DtSQIpEURoTIXaTkjf7d9jSHo5B619mTcA5tr+Dr0DQM+c69KnmfQ7t38eccvy
HNtXmjbxE+VnsitsaC5s77sgapLVqLAM5u507wrgzDG86TQstn2PD8syimlfiN4+6K5jHDyavPsJ
cdnHifkvpXVNs0Io7Ta1X2yyfZquPipauj5iL7ESznRnJF677VV86iah9u08innlJvO8ItpPrkeM
A5skxTjaWOaNqB3aw/ieDOb168Kteb2hakaf4Q6f3XmwaXjoW47X5QG5PhRH+oWDTIz7FH9oq8vM
N1U/Eh1ITmevPk14e+iylVRMXftsEf2pV161DQaTGZplD7cY4lge1GHrlrgFtAGSJ9AYD0SB7omU
6dZxGNV3w8CKSdLxyigByavrxNs069JzViflgxfoFw8Z76HTssfGWGj84/s4ymNVVid3lue4jJ+8
b62+oX2ggtdXWZGldyVS0HdF487Ew3BtgJd+ivFQ3ThL2NQ81t2efbfzbdKzTy64eooPvszQFfOd
YyZvbYfnKuBJC5kqbjDI6yu3QXTcNepKrvkHgDh0p6CV4k2msu8OElUppv87RoP7zJV7hMIpTtSR
txOqJkdk+4SYrUbrbnK79csxfmn7Wd5NhPUhms3vYtQLrwUqtXvIFSkyDHY6qiU9PXmtoqwYTQt8
SN2t0xS/70CQSe0U+VbA1PYzpis7kh3b8yDF0aSJt+714doETffkeUl4E2jN1jbb6N7IZ1puLf7S
rhytldFPM6Bt97WqGCcu/k3zMuA6GfE0Bwe9sGiILcZp/dMEPmSfk9GGghUTZjfsBkQg26ITjx1b
yWZUY33s8qx9G+NJUowmJYsivxcRYbb5fHYN515rjDfkB7uULdGlCcgdPYq2X5neA+LKA3FwKJcG
8zAF2kkl1gG4+qH1ik8l/kfguqdBy1oKcfy8VomTuplpJ5ZlSkudjd1Lx4TeuP5ZIHAtU75NjNMT
EM19WS96xOgmDevNFEcjUUeas+O0hI8g1MMtZPKnieZjH5riQ5d5x45GXk5S1KrLvrUFeRDG0Gye
xilunscMCm7FtAWTKoK2YTLh0872SdbVx1iFJ5Q1DAmYbM9rdB3dVmI/83kvR2tdH15kI5+brHjg
OJt+4OvAVLIHwEkuOSUAGS06xqQWbLpYnYV9HMLyFNNAuh06Pdp2k30TR++YKYlExJZq3SDP38o8
X48cCD9GvTm+1fVo3/TR0L5Haugcv4kFyvSxWzrpUeUFa41HEG+tRpN0ZcNHucPojYw7cUfvSXEE
0U5MxrUbMbn5x0LZ9qu+9NxS/pYO/9PyPLmlTnIvdVvd+KZnVhtg4Wm2MVGgLZJdInSZohg72xzo
OgdNf2NyPNm4ZahfDMdJ5k0tGURZqT5/liElBv2Y7AvFqGJ+GPfrFrIfG1hqKHVSgqElzeAvOuqp
hjqIeIRhh+sCsyeogI+iG6bhEqCIornZxLXG4JDw67QA+PXXJSL/PX1+6Nn/UAQS1X97fB2i9Eej
37ef+S1j3SIR3QO+7bjSBHFjI8D4rgAhfZ37iYPtGzkOjuP/FoB8j1/Hyq1LQV4v/ZZ/CUBM4x/8
Hl2HbGJATIIQ+JcEIAujpICWXeSH93/+XZrClguOUgIlwgiPeetn+QeOs8R0ZwyoTPfYfZj0GwOD
TZILvgalCEHFxKFX81Yy4qRF5QWUCNvSakbvyfwFWkxCjkJWI0/46+vp/zVHKHgT5Ko4OVH7oIs0
UP780cr5j7fpS/Tjqvndn/9NR/SvVWPKf7jCRDKEPRmaiq2zNP5LNqR/X1Cea7HQcJYiQ/qXbEhg
XUZk5JiIipax+l9aNfyiH1cN78wF3mki3IBK6SFH+nnVcHwMBqIwP03oQCmg+9RB+UhajU5pNSYS
Iz1quZwOWa65jyTq0ZBZ0zGr3fsmsRWaSVH3aVl/KpqiLoLVECU1CshUso1tGF1a8vN//9VksR38
e7TdQx397fyaJ68/LqDlR76vF9f4h4vFENS+ji6Se/6v9SM96HasAAuaho7ujFv72/LxWFjL/gRU
lJ/6CW5n/4PlJgBMsvMgZLP/2qbzy+phTxH8rVg5jukKzj3Ln39+vY9y1fzz78b/KPOAzB80sb5R
9/ad55DsjM6YnMYG386fOD/Zq39cqd8/i/Xu6brlsmCXP//hs6IxTfJI5viB6QxvIqHll7kss33Q
l+o2IR3n+3vw3zKhfu+7wZ5iJ7UsYhMsrvuPnydHvPq5LEcfU7HagI3OVkt848aq5PAnH/WzDVp+
+2pYtOGHCr4fpPOfP8qKQAcxWRh8ywu8W4MI27cumDpGRpC4VlUaBJc65gCCLKpupP/Darv9/ob4
W95ltyT+ttyW3/tw1zYkB0k4cbzYfv5wktIRmFfEDiR2nu+FbFw03rOe38RmVFxgvjW3xP/g8E2D
+PvD/G8v8aJI/OGV9e17M7NHv4/Egt2WRf/jJTaVITRbIu4PtHg5AGbJXpRd9B1c8G8/5ReM+7fL
a7DBAgxExIWV55dvKNOJGO+iHUmkIGal6Nvu7A5FvCvhdzxgUXH9pHUZVTJgSW6dpmtXVdZOt5Ro
Xb/644v9O98YPjHriZEsUMZv7uYfFnEAzwp9H431SqvQ9WASWA9hUfwJzmxZmr9cV95ey0tCGKaD
VvXn66rMgmGLyy2d9HF+YryKXtNqBO7F2g7KYTXTpQ+30FSWibNw1aPhpuQa/vFX/dnw/v2q8z4x
2G9cNiJvWXc/fFVL1V4ftfwlSEZ29i6SiyeCGacTAd/xVzyv4SaXpnf/xx/6e9fXonVqAoVkPTu/
fKjrVrzN5pT0yCAefeWpL8bkqd1f/xBuHWWW5YH0/PVDvLaka53avY/sJMCeFiZrdqL/i6ViogZk
318I22zxP1+/urOwPSfLUhFeeOoyerpt4KR/Qm78nQsGYVACOcU7ZQI1//lTTGcInN6oaJQlCKka
Fxk/PmHvT/bu31kLwjTZ3jDrQsH2fnkCa5n28OqCwW8bV/iGoeBP5V1UfJhQu2/ssdV2jrTaP1mB
y2/95TEQ5gIxsPCUs8v88t1EErR9RK6HX8Fp3FrITdaKk6Ov4wL9kx38G+7ul89iJcDc43njXjm/
EATTqrTyrEEoS1SfJVdeHolXpqlWDAyUkcbKmK0q341Gn0Q7rEh5Sjj1BBtZGBoJpzzI3eIdLvKd
C/5HX7v8S/gny/Z3Lodnow434LOyrn5dtkxe6VCYovVruzWOmB3yrVF03nHAuf4n9/sXSsPy8HM/
Fz063SI8tL9SGtpeJ5lvBDfCcYoI63LHC+Yx0voj0bNne8CxZsfSz8rwlGgYdP/i84llBNIuxZK9
EPbdXzaBvguMyXA1WkcS3thsBplfuJb6k9W1vJR/uuPQQAVvFD4DpKNr/fJ89iOHKYQLrT9rggZj
SZR0rRuE2s5q2AnAa3/8pcz/c4kRY6ADj5em4wAjNX8pSFSQNKLVSDHLJgtPVjoSZ7vGjGADCcHM
JtahG5rvpQa6D/P/mDK4TwHS7fVS1gCXSJYjfKhhUW6JWpnU0aQDz5C7crpzivmy3HvEqHxu2rk3
NqqDh7hNU4yPK9tk3IbELjY6v7WDDgni2GvI/CLMTSiFAiPaRkPZO2dpN/17UCbxSHB05NzNYxhM
53kmIm6J2Y5e6RKb2I0ygsLRJ8AsXjesfMOP4W+a2AYY4IDCskmLlfmSauD0tDRv86QsJiKkCse9
rUZSVP0JyxQjRvpFn41yggPsTjNa8Yg54D63GHatMcZ3D81oxA+Jy0RwbeLSaleDJj2yOfHhNess
xb9XImqBwLupCCpAYexWhVpbmLSYFjYOGBrGIOkNk2gk6XORlLe5TrDp2u2c6hUyrSnXOlWXjjuV
DyrCKkDDRELsK9P/tAcOFU1fGpVhioj1tPmCCBSNbMd+q+81ZYXhIYBccUYOMi+xoF2xeLpMYvUq
fM+LsY2EhTWJspV1NbtZFafKFk1xtmU5d0z7IUGg9FSVJtJroWpL33S9TcAULFwTyA2RTCySjnfG
RtqlIVY4Irvk0GtBox/MQMs/OaKd8yWcmpYZFDPvTRUNemqDYZX0UTVESMQDvT1armFeTTHK57YF
qkcRIZE+4jiP3XvYG318RPyr3UGucYxNESxgXzEyst8QVWzAIa0pN9aJ0ep0ed2G+Ka2riL2O5dk
+9JBULGrxxYyn4bJmlGD00ZoRGk8Sv76jDmYKxqkn+f9xDipp87DQpVqx4qLTArWQNcQoD28mZPo
NV3hjtZGDOZTYN0mSon6iKHELleCqwliYR6LI1w+gPOMJ+v2hFK8u8ksENkbBeBIbUaplc+sYIIq
XWQnup+r0byJ+iA6g8Nrmg2mmPwrr//pmQ0uzHeRHTYfFZZNKPcloosV4gRBKFMSVGpXZ26crURY
RJ9bF+IiQ/ipfbXSEqH8vFTUNN6z+mvKU+9tmrRMHyJn5HeMJTROP4zDOd7LsK22dqNXDnpCTUPs
67pEOMKkCBy/tlo53s7jPGfWyjILSC6t6KytZ5elti5Lu2lZEXoD7053G42pB7GCGRaYAmt0a+mp
eyhcByHO4rtmxGamlXZtp7TsPktVhdmHZvQwP3pOV34onQJZR6jy5o7mPUJFIs3ZH3C70M3OymAG
GWGz0nn4whBh6MTUYJ3AQzowtbbniCTVoD1bXhs8C8Qz+YqaJl1Iytb48G2z/P+ssr+TvPfDe2Pz
2r7+7Qvp5O20gP7/+ff/yNv/+Z/wBd5/6iZ8+6Hv7QSA6f/VtdS+/fNvLQPN0f9BR8BCJkbHywOx
xOf81nLSXFxsoKCW7qIp7W/et7+QcwF2XPz07uTFSQ34rWlBZUtLXP5SLZWTTuh37C6hnh0aFyrO
Y5IYXuQa2ZFHNmC3diGTlUOWZX37tSQKutVvA8s2tDugn8yAKswJdVYPyOFRXZl+kSjRaBcByQKl
Z+p6XVwdqbBmK7jq0Wjh0bVVEGKtaTgKChTG/cyyayzbijVe4VU39secRZmFV+Xyehxo8MO5WuGP
r0KGH1pr3XCGNMZLGcRYVmdPD409A7epftebts/8KbO86TM4Mw7QSrUTLuZ+JhKP0r02wSDglSuO
jHQUWXlOZw0iXZVO45XIGazMIObDCrwkRh8aL9a5MRQtIYcTO+i28+z5nKq+Sq5lCyH9CCqiRPWk
OVHFG3sUWfuMYza45955G1gqnQw3sTGY4SUAVTU8w+clYcNVamOFA6/LXk1e5YdsdeUd5PTyA5+Q
v3peVV5H5G5wDWOUDmuaO06xtwM5wdKacUNhHTSJ+ajb/p2Q76o9EQDoYBgLbPSRU4Os82zNWrRL
hOP2L62XVgcKRMOfG8d6TQBJrIdockJzRSnqQHrTC283KmiVKCKNp76HLOZH0tKxO9QJ6eF7Lla7
TsZWlLgisBavk57RRzD0FmrnsC6wA4fkO3eAgjfspKi/vW601xB95mY7NFmAVYLRYYA2R/cNmp3T
PmZLnHcjfmjLfKiJzAacNc9a/BWzswoRebPFAllVkbzRUuT4tDE1WS08B9M8OFHcxdxpobxTDXyV
oMbOynZua5jwWrJsT6tBnXrTIpqcBtJD36FXofHO+HgV0r7aVE6i3XSDHW0aE9R4gzyH4gUbe+gN
CdyngTegjpPzExCpcDsW2OfWKBDIT7cKRaqyZi8K9sQE5izGGmlFoAXQmyYBOqmrn82mKnAEOBNC
roD+64fMbYZbGsnM0dDdR48ztIEONXPdjl8RdFO+wmUa+rvclpxizWJoGLUJbqevmQSrBT5+viD0
87CZkEMoHGytGKkrDNEaZ6Qpmh/yAosufZZienGYJeinPOFXnCLUkggjQk1pI+ykxkNbl/CKb2Ff
gdrOQR/3xZNTANZ8zVA4bfVQn/fBQNw4Y8kQgDc6q8D8whOMfy5HCJ5x67RzSCJws8ce0lusiYbc
OLgD9ROYOie8HUPwVFVNidhIlEpN2s54dEqr/zLYhXj25ijbm3arvfRdlwRrM5hpWvd9kV6wL6UP
XmnNawqYnAw5rwu3QAcbFmdHRDiW7Lm5SUIQfydknGiCwTdZlE9dCa1Gq5CXbIaBhAz6HQMZDzLI
1byeVUzgJfop4XcdTrp5GEof3IuDErUTiQuj21D6na53AzkWdirVZ5zE9TMCqLQ8uUXljnsFMSjZ
TswqEx86iFjYNOG8H8y8MNYjyLbgPFpReuldl6n3MBbPFfSXD+1kDs9TMnkb1Cu2vmGTALZUm8n/
4ui8liTVsSj6RYoA4cRrkr68667qF6LaXDzCCBB8/ayc+zARd2a6yyRIx+y9dpi0mc7dElGzr8gg
1QGQR1xrxNmQSbmFVfY815F0TxmDmywpVabrnegWNqGlUPeahf6DZNdlSCaPh4dxjuefzNP4hybB
VAT65dDTI6/xNh6INXqM/Ax92oAmlCX6HD2M+aj6vd+oVp9m6fXTblqjNAGJNPQ7NQ0qwUiXPSqn
amAeaF8eUT3j0xz8bY4P6NYBr7masyOZR0GU+LwZPxkJuDiIxm4sb7OFej3gVtzHtxSlh4WC+kdK
gCQLcaTI475E7eHS+sjxoRUuakVrcQh9yUGXz1sH/GyfUsuuIGWti5egNnN6L1LbvOlwHe/LgQAV
HcU4umBJe3hYAvc171HrIalIf2dLHrcs1hqjqr2lazG7tW+A73Dgrtshl0CLwdQS8ZY02wojjqus
YG+9b2f++I+x8bDB+mvs9M99yBmDCn8g5n5Z8OC+MO0gbVO2y3waiyL4BUmGkQ1fY4FHkYHYOIY4
IM9tbru922Z8fl5LTYgsW/gU4WAUYoT382DXHa988RoaK+42D3wgnIO2uIq0GXQSg1KxSeek+iUM
urVJSMUw+5nd/otWCBwpzAP/BW0xR7nq1uwrIvX+A3exROXa9vX2D9ll8JlzMPW7UVqHz7mGJHh7
m7IqVg077MirDiUdKw2muekoStzjT10Alx97XZk/ZJPP+FWE8xKjsosMyL9gQ80V97V2zkjvb6h2
yPnQj8xo9O8eiS5fwjRcv7IqYZhVQ+eex9khMkpjx6t3Mf9bh2qKRBy166Vbcr+PgT/WyPEzC/Ln
HU0SUpEcWdluGCK/1oTRo2qHoiRhcSEHSBvUII7erlEUYFEvtGr3aS3a7mjDYOQ7mjjkWZgZrPNr
64DBSHMvz/dubryj5zjbcTKcERJR8TFq/B5ddESZ7OJddOerGkeLjVaKMLtk0y0v1kjTOL8XjX+w
37ckZ5KzW9NVH7nk3WdGyTTiIIWi5YmiaeX8KzFUbfRpkPvgduxKZhjf5Oj56pTrCfbr5jYx1A7b
lu4Z1njRJnMM+nFXcRO2aE+sqD+gqcS3ETVJtglIwjLxSwlMkElI9SiWBolV0q19yA/VYpiiza3a
i0u6i7OjfByXE3fuchE9vpvEhaVK1JfmY4prjBvgidB23bjN43DtESybSxdsLuSBwPp/WncbsnMW
xQNAmxIJGq7lZqkfmItUzy1JzjngmbazZ/pwFKxa1fJF5nQ5SYC+c0vc1i9/4hU2DBZ8rtqPtFqd
d6fb+Nam0o8/nGHj6Y0YbLwCTlK/lrkWX6VXxN1DOtM9P8HqSxPUq8uy65qS7sZs2A4ODDfn536h
yUrcavGIJ44qkG4VVu7f6I79MEnJTRigQqeZfz8JObUotoRr0PwP+DpbzGywFJAd/+VvindbYIv2
VemgtycbZZQlbA38T3LOHGcmrZRA930HKL8+BNLZ7F4Zb70Y4QQ4n8bthgcPPATERbyg6CdduUQg
xzX3qyPFWSYD2FxxXBxhm9fZM1lNtrCyy9smh+XvVhTrJ8RKjsgW+Ph0rNwe8VcEpgEITBeHLzN5
9cFpzN3OfqylSbsD8Q4xj2+3lfGRTOqwPpbLEN/zERuMbvT954GX6mUTnfy2mA2Rr8xs1Rle6MEA
dK96vj8xVfU+WFoldgy3iT+MnIgzvPD9OTyoXEmPQreMuusQ2gZjRaNifTdgUhD9yds2thW7KV5S
fao7uYz7qAyX93Xyq79jNN7Yf7YW+3EcQfhAeVdbonzZUYMvRr3N0gj32sIBB75KviSCxLbET+xK
lqWPK2hDXLtj3hfE26rhQdf4ESl253R8MK6vv8GHECkBn5BcvNWV2e+5GjLzHLQ3MKIJOtyhtcFo
zdMToIdsou67N/gfsn0zqfYgSJLqX23IKOel3kIgUaRBVAKtKqzQOAQ67AUfPVsZ5lTBkN9Bh8SO
PrOPak5ebK2zSwc0TZCK1PI7bUXgXoF1eFCSiRMrdpOe4w+DvxMvkdvK+4Cay8Npk+GiCTehwbaz
bmFyUfYhviGzZGoXciVVxywDinRYrVOc17mOCbsukLulXtBF/i6C/AAc0c7bq7EjzKdWbOrSt65j
d1T1CKCZjhYO8kdOfD6OObhP69INeCzkUkEWKbr/CnxSt5ikMHgnrRimfhx32WM5TV5BesPGVAok
AyN5FXS5fK66DSdBBoQiv0atVL8bU2uGIaC5rlHdlMSjDKbLMN1ZkGs+3KNfeAEXoPz8wB33/hCN
z6pwvH8DPWK7o3qeHnqSR6AO9iaa7pxNZN9WM3be5iF8aUohimOrfRRiYFeLB/pOFGr87Wan9Sh5
LVZNJ4DbpYh9/JMKJtJaNp23n0Yt/nYStuNVTZlT/fbroZ3/OnDzJ9TsgzdotOULJScGyd9ruayn
nNifu3lAiR/WeU6llmW/oyogktyMTfDTs8r4h9IR+Q8RbSH8iE43WFKL6Ac/szPswo7zYEeoApPm
rhlnpLkNSQckL2jzMTtGpg91YOLowKmE3jQTQ+M9uLEgGCtie97/WLxwhN5PSmq+Z4PmVq/WWZvh
2jhgw/YEEND0JS1Z8oTQZovjPCwMkadDZ8cMAnXaU+AR9Zh/eiUb8RNLzvXdZ1PsHDpXLBhHBlXO
j5IB7a8JozJ1LjJDIIYk4qwQvgsZWDaeUWn/LY7pgg8bVnI8NTcTbYlV81SsffY6bZHzw1VKgmQB
4No4xdb98HuBli6U5gvRm1AvZFFsSO9UsPBMh4rBZ1nhBkxd1aMEN7oYTnpxM4Wt2MOF2KrOTzBz
N082zKpzNLSKqZ2YyVDJo9NgqvTBtUAinLRyfwinIXpE4g0mLwjmA4cOWSO7cqaE2wcYnqddSP/2
HG6h2x6GYvPMTsGL3k49ni1MoaF1mARWo5PBt43iB4rd6Ys6FLjidDMpO/26YouiCtq1LT4cgB6T
vDkWCWlgtAcNCoK2yfuES5A3uo0DXf8kHqJpH5ga0lPYGyviHDeQ+XYEp5fvDaDX9Vh3vqQTXkJ8
9D4KdcJb7KURqvqjKfr3aZo1b9aBsP5Y2pAYHRy0T3Zx+wffNS0dBMgwOvKVXVUYOU36rdya1gWe
8PgEkdPFqaeK9hpo3z4ySbbTl4YBfYXzClOwXqP8Tqlxvpvqcfu7eXUUHXAjN4915s8nG2ddmRAK
QliEahn87Leo2l5b1sbzDLcA41gYgyKuLDFyqJiBj+zmdtMS+kU+/t1IWvggLmIOr+OgcygJWNcW
+sco/gihtbxNuQdwoaJ92c3C63Fb+zMSyslv1+9ArO6bWHz3BxiBLMnIAN8Otc7NSSvJMJsZ7kJp
20uKMllujyOOAYb9Cl3lCHMQj6sJCekN64wqeLgZu2Vvy/kk2nx5WrFfnuJ5KGKIkUYc+YKjupgc
+li8MTy4nzCqpYDz/BYwZyAr9gO2IWiDlnmhNhqxsHTj6LDASUX1GZSCD85RyKv2RDgo+eKSMDI8
01Wr9B9ri+wzWwKaTstTemUdqV9vm913lp8bhvwxM/iYXKyKu9LWsQTa4zjXrfEcHJm26f64oe9H
n0bMYbgvJ5RF9zBlYeKlrXyo6FrtKxda8Kv3SueiVtYo+HSK5rONtVqvgwtdXOICe1HSB+oxVUP1
psAP4lNerQ7OGTZG+DXFMt0Fa5rzu1506F9SVjmfmx8FBCYNRfqcQZWIQCMiqmn/LzZPcy788xbP
QOWZMxOot/hrfVflkZmxwEUCG64U83dggxsKE5O0q3vv0UdD8Gfz/a4+aWZKmLRY9EfFnP3Eqw/1
YpIIlhPPzex9NrvB2QxaYyYmmPCtWSTY7SizxOdNRTc+UhFHcMrT2AXwDVuVczVrjkXapBmFqW+H
FwdUU7+H3i6Kt7pseXBcI5YA2kafL1zNfRhMEIdb85RPTBOmsPJygP5xl7g8Yd53BkbhrpgLBVG1
DKLo6pJ0/+Y5lD68LOVJBll18bMofQmEUs+OB1cJGs/UhGfhVNXeAGC9xkGJRwm+vibLQVcf+INh
3jdTBz48o+k9TkvkwXIK8YpDhardH/iIF3nXEeCLmpnnBfO0t5jLxEnVwFG/jSOgyceKLzXE6Ymr
Mn7Ly42MGngU+D6qqd5eUpOXv0QacNzexg0PQwqAO4nxM5ujMDFGFRh40HCB3PLrWpT4IpZkIq3P
d5c/HXfZvm4nqIyzHOjWhRiuaw4++iPzl+W1rQUO5ZV5JCVEDHa0b51IJgwW3Ye8TOfg0Ae6Q6EO
q7UdPiLDauKp2oDw/IfJ2z4rrqf1EZQmc7GwZVC3NF77uKUin3+WGGLXBBkFDJLIET2b77oAXrg1
IYHC+cBh9RiVHpT2nonqQ2eCpv3w8sLvkcXYCQ8np1W4UhuPq0q6QoRMf2U4/OvaxvmFmlblxw7C
ij3m/uhipamrSsYvG/rtEi03cstn3fnG7Js1NcesotuFwZYHP9YC8CCihYDsrGB2cLQCZmkTtY7t
PfATlSfuMmFLZV75t2TeAskkohE+LtMGf0CXcXxPtd+dQ5m167FgXv3ES71+NGm6vJo0u6k4SLvy
ac6jeY/Tcq2PLs7pE3gaOLUoVoqGoJo5O5TQwj9tFFb3VTHdjkP0TzdwMY/KYYnzSp27Dk4o5B4P
dI8seOn2BfCOzz6TxArMQplnT67mI68X3H7QovzqouB2sqXz0+K9yeeB6KJ1muP9sLmr3Q9DE873
RQ7LCweL86smrcaHNYW7CZ/8Oi8fLO+nX3Onms8Fsk/CfgmgCSp6qtbBW6/CsVABwn6ZPvLVcHhO
Dsbog8da7FyEftWygxzj9cS52uoXIp1jrFhrHlUvfh0ziBNZzClu4159lzlzF3KpDYu/Iqq7J1l1
y6kJu/bX1rfZvQibdV/mYjog+vHYZeUxk6Y5XDyE/1A7i9xlt0yGHsyHAVXQ36lv5JGxWn6q4R+c
FAv7e7aN9jy3U3AJBxfLgo6dX+xE53t+ru4p96TA9oetoiR5Kzq1uSumU7gKiNBK40asZ4N7cQ27
0wrc9F+BG+KD7Ig2f8Bobtn9L2v6s4RU/ZK1ojynxrR02TE4EHf0UqLcpFg0Lo0NAaMelwhbmSiY
LHi1NDD3bK7+ePXm/+4rMV48BrWXHngzKUxrUR6Jcyp/FD3gQBx7C3FTR5dMul+SsTyvUaTdlyEN
cpDA06b9a+EpTHZVO0WovtrCVfvGlOPZKBRG+1jByk9kHmNANRJs7qn2Zz0yECB8b1+L3KcK0Hql
yHf9PL5LVy/82Yap8BMylBeGgLIU91Pp9dE/Ro44AFOrgEAL6aTzsakmhtAs6jH56CU+LZbi1xO2
e8xAabAapdBaCHkAMpGUwttYIvhhz9JF9LxyU5i9VBXpgS+dEPTYYTsvh20D1UFTYcju3ZSsn/U6
TZ8pvsn3oiel7poDEEdHPywq3AfuKqdnP58Q/MyUgCggOh/ZQ1HnYJJnd4legpzr49HvGmKKB2Jd
nP9yX6afWzCF+hpGJSCHspfPDNz5HLxGnIdMw9aRRDznO5368hoUXdl9gVhS3xNUlIe01tEhqKr+
E3NQNUICUtSrm5jV2fWahdxKytDmOC+3KaYzLkt75rQR9ys4NGyudUpkxghg7CncVP0Cw3Vtr6JX
bJKLsFPfHu+4eyAmIOXSwaC7L7q0OiJSVnv2Thv3+YjWCeRI62I0MH1odxWIWq6aFkh8QpYbfkC8
eMq+GQBXp0aq4Lr29fgNI5g32K9QPWUyFGof58I7BzG+1L2CAnsH9+VG7Kmn8Vdu1F73y2Fe1+xI
6h+BChUqSmB8G5Y9DvL12ClP/Ju8leHK3HKagmxmREPTPfUg1A3pCVT/629FzYPtfBSMfkVnn9y5
9v9kctLnrRfTK4eL3UMcaNIjePT0PpAChnzELic/jWXPfh+8dVsegm4iIaBeu/J1W1pkTLMHhefY
Dw5Dg622ZWKVU38MBJrtm9GL/yOaxHnNdKB/1tmWH8tyjrufhXEJKdQNcUcHxzbBy6gEuRiMLJ3/
Bj9cH5ike/rqzZIqPEQ1YDkSa1+f+zirmoS2Z+sgBzOHe2FQYgfKijx7jmCTj3f1Cv78Lh9nJCaU
NubJi4VU78SQeP1z4HYmpQyIRfjsKxXDi1KeOsF/72n0dbAA+A0A5WcK/9RJZRCmSr+gIrBT0Ab7
gS3MRJM1pNnJKCMzTuKU7VdYBcHRmSflfeWx7aMDUQ8u5q1NgvrUriCUoqrd0t0z/8RxSjphEd4N
hdNsCfO+sYaTgTqAinPtQMctVMx/0k31xSPxg4u++B1Srz3dsdJog3gQOfeq/Gfs96CTBjFPb15X
zu6OciLc017SgxW+QDLNjeIn4VxBHq3yxd33onIpgUvkKSHehQMdooFtETCh2/aq0QETamQNgdyN
U50CCrXhWsa7QMRLMQPOYtabwMbBFMjb/7Y5yjG7nK+Pg3RuB/BRRmQ8yZX8HXuFW+6ITYo++bPT
a1553cUqJrGsmqbvTRr500F7/a6IF7Vks/bS7CovM1MiO2/zKZisba9liNzlBwjpRdyTVpH3LwHa
WrGTxSRD9nahfhdVF75gpJ/ba1WSZ7rfANXfr3MPQJWSUncvLV7NCMKZHLHpAnW4OTW6aPpKx1Tq
X342bg05znaD+RBFDANIGSpbLPFdVb948aKgDBK4WnD1V2b5O0D2R2GUTkinFzuVYWJZ6LHcDJpe
JCv4RLJuLcMzqpbluzNoQs+aX+cO3R4mtqAy+eO63LTP3DfMqKYclQ9c0NY9KHcN6q9w7MNvaVZa
tdi61VmLdPhNqKxRO7+curHbGV1t5WVgaJ4Bgmi861TKqUiCULLyaOVQ7m1looc6RIuSNOsUjPTW
M3ZzeH3uySOlMn/ntokGZj5hVCd8kwV1CjOO6QMhQrpdAXk0p2CdbfiYmS5ma1nKwEXMQ5DY/CAl
cJeLy7xxPKoKky/jGld8FJXkKd2yefrPdnKTV1A2t5iMzPh3rB4A1fQNPKT9WJnN38d10LjvNpy1
vS66B0PeilV/pSzqmZr+f/x++043NAFyMke7LNPy1gKfOaDgWD+7pqJPWqHQ5legqd58sX2xYKxG
mnAJe7GGLO+YWkCKWqrfjNrFYYo7afex7qR/CiddPYA2xSY6yW4hIwMTNZ8Cnf3ACPdO1LH7SqyL
SFSV81arKJjP6IPIOSCl4VJQemL0sHQMaddH4zuqMGA2U90WRGAId6kvbihsEljYF0vtOncsaLuf
q6ki3l47o+Hbk/7kPrjL4L5WfggxVtNNUAyvaxCis7IwtAd/wUxt2/rDWGCWGzK8NNjX7IoQluFA
+rS66u+ox1mjWX8oycJSXVh/gOrdvp0p33h/EDD84N6D2kU2NoPUe0si7uaeqXCcxdmFPpPpz6xu
8uLY1F4fPm00W/T5+PnXY6lBEuHhSSMJ5Z3675xmTHiaXRjDF/k1jpsXrHCnmq64zybbTAj8sjLG
j5oSTZndN5NU8Hj8oZtxJoNfGML4VBL+RJhDNC/tPhDVaPzfRHbDJKFqYSJjmH3OL07OPbEhxRyb
7GIrXeQRs0vTbVd/cH20b3HmB9MdycO4Fw46c33ZQvnr5uWzClD6Pms9R5ApinSt0QSMdKQIv4Yy
JKxgk454lJJGez/CQDanVQcQhJqirJzT5jpwZVq2NvGXHKdYmwTdAx1wskqnWw5iikcELSRxx2x1
GVMfF3/qUOSUdhjfetYx4Cl5NfPy3fWqLCWiFenqRnpQ3onKJhrxsFn3c7dopM4zQUkCwt9A0def
YkbU4I504C7nYBWUeY/EAEX6N1aclFJ/tYRoFJQIQBVZUjNZ4nHxA0iXsO8nRiqszugTmGj3zw04
GvsMXbVs+qTHRkPSC0pwPyJ+xvGBkHpjnZWEvncM3c6CVlbvXLAiU3XKitqlUr7lObiJalYznYGW
8b1PPgruO2LC+vyJk8NQVLPoZTlIyEnpdnjjRr0ECb/GET6+wAslobos9dgRnGYWXV3T2nbAT4rC
zNE/7UdD9OEquAf3dLN9c1jIVwBjUN6cw0RER9tdn04116OTKtfw/jFt/qHxy5BNPHp1e2D3z+HW
BihJLl2fudUjYzXPHmMzLMuFJA2TnnRNJNE/WE5eQwj4REetzzDLtbf312CNgwQ+5U0dpEGyBKj0
J9Bc19BWTeAithFMCFkaZzGFBNx7slrsSgKFd84jEL93yMkMMOKQzhjaNHKS4u9Qsim7VewESJP1
pdJGBqcahEyw4BvsMnd7i53BC04oa1jNUykhRTzlDGc8SnIUJ8Mui3svaHfRhvgl0ZBP8Esr38Dj
FT2hETn08Dy6sMsgZiGKM0vGW6gd7zBU9Vwl/ZBVTKe0ga91coYiHNITZ8PijOfB4SUih65nOVxX
q1j+sZCBenP01EQ8Oz9fMFzyDWkJtIbCOv+ViqjJd/Jbne53D/w4Fv8FRU/m7g3t4bPSoljeYpKE
8Ush9ow6J+MmcgJuUAEsSQzi32B74JwKpE51qpGbkMyTr/8PQGMwzIqOKd+uy9Z6evQQlrKqlUNu
r7NaQ5i941rpxG7AL55jLyYnaZd3pKR0CUH0pX7ro1LH/4kxLNZzPnSOvq+Lhgo1IC7Zsj8ucmJA
wsZh9YV+M3PhDYxCslgNQHyPDQBdiLEOqbGSUTNhEFjOkYb2MAamh1n77bsj6ZjJGiQB6HdpHaOP
q1lxG4/YxJigtCyTc/BT+rJZdAnvk2ca2BZVjhb0sWJ0L49zz9rgMEVN4ZyE1l2Mpy6dsk9dUwRd
/FxY8eu2MQgvIxd29MXx2Bk4HXVX/SBOdwVq0XcRGJgG7BQw7Jqgq7sYoDtgTQnMojviJZkjboup
tPOtmVDySMBX0elDKlVOaCGp9P6+HmpQsuRS5PZbhWMmvwyz0eCeuRTF846cjZzpnk+k46mleRD2
5LrduAUgxcZyqzmxItbK7AjjmJ2qg/yHzKpqcrqQ0X7T1APSAkJI2mO0uVndHybK3vjKQEeby0Z9
vH12Ps3ttRfpJBykVUMf77t57YAiI/UCbENMlfqP/1xptBx/0eYR8STHwoX5CM2Z1W65QMgEG4EA
fElVeVnKphVHADxEi6JVrOpXRztZApCcLoEzUcDIpKWyM12FVy+KJiblV/PYssyKf4at7lfou+EM
bmeJMq+5jggZ0pMkkVo825B/OeNQAr0BgnaECrHzewTDQChy9ATPpufCTDZ/yAYmO6sc0guZGLo5
1rc8TlKfSKN75fxAYnFi6741r2XV5PV+xRrGcT7WTbPeZ0KRyqGauWjWxCW5ZPpBBqHQ/+Ymd7J/
YddP1SsnsmYv1fljuh84a+T9IEzvH28ZlOYHLZjKzlvGmOk7GlJKlWMlGVA98ZAv/QeUl7g+Zuvi
D/YVGKnx72t3MYBe6P/X3RpuBUJ1vFhr87kWmp3qqsuVZLJtgnt29I2s3P/8yHYzqDmjXgL2AmHH
xuUpymY5IjgpA77Jp3JtUn9MqFl7216I4pzsMSTfGwYWM8F+/p4716A4o4aZUp6nye0ANwfrmpd3
zEJyQh9tGgbx07opPqfdhu6kyP9Uqtjm+WmetK3/kEtPU8gsqtAmTOqZut+7d1UVWKoXRldJ0fcT
kYWQSol4m6IQiMecTWympFu54lCXjW9e/bzeYI4ut2X9m6y06s75xE2KMsfWxDbsWtjI5Vc4b2nX
wTBdEG/uUG1AHYaBytbHJvx6e+8hC9wJYKLXN3WPcgYZx7NG5uciAkHJVZ0Ro4D7aLjDs89UynUB
Vm6aNWPBP483CtA8R8oeR3/iiwJwkS/YLnMItIWEBsyOA1F63zcf+I2g2w7ENvzNl3z4msmTemlE
HoJfy4W5n/oOmlPgh3gN2sEp40fh5aQdDA12+gmNhNmaE9GOCtKoajxa7YYxoDmEzuDoG0Rpzl9T
QojcI2SeqvlnZmZ/T0i75PIFA0bG3D995oOwBG88ELCwpWFzQkE58dBulUssK1h2f7137eA/2kbj
nkj7dWF/JNB4FhX6OcdNQcqOohCMh11/eG7HND6nqmejPpg+P29Q4R8tKjESblxjEmaIem9IACWB
jTTeV7/M/Kd8ZInFZqYvv4aqDE/F7BHM64WFz1Bz8C5uIIB6hz5/PBVMeAAEZj+6KY72BRCYb8pN
/4R5371z+TQSZ+6CNbEhyo5JswIkata/Dg7pS2IrN9Y8Y+E9t3MzP+W5ECCOSCQj8bJKSXmgeHgE
htPupbd5D/GaOayRGURjKZibN8damYS2jV6lzAWA3phcEua15HuwpUDvxwnxo6UzPkTlNn1GqIoT
XZAeHxHNue96YgCWdBmvJVdetlvAoPx0sqF7o3NqmaAJFz+TjNv0vnF7ESed7KKE0WP9WZYtm2as
4v+RrB6uT6x7oAptQ+2fcWXkf8dxqU0S8KDfjsxc/qlJzFoT8l2yUx+uZjjy/0fwmeURr0ZQPKrJ
K3812YTYBRRM8IGIFqmGv4aUCPPkXYawVUlDPug97kCGjQIQLFVf0fAxD76bcMh2CDD1hKomNdmA
kHIY93kHAxmApjyX/9frMmCPWQFYyKPcDM6jZ+k9gfum0XMuC1ZrulqGdwc8JVOSbcgfvMouchcT
qrjLBghaVcVw5uIiMAGHBnmePWm0dTupBSh6NQzbPhbr+hjiioTeHjQnmUGad1uDOoebRfJ89Nbb
Aa0vE7Q/yj+3C4mU1aoyNnDRDYE7MlRkUczQu4RdA77VqwradYtEnpAHHy0uk5MTCRn+F/Os6ugR
Z4IZblNHNmdMDCffZVgA1edSKDs+8wSwt4xzSvZyDjeGlChbzb3ceFfp8Jq3WrDHZ2ygtmAf9UF9
Z9aClreHsk/230DQxAauiue6QfYVVhNo/61iX5uTIYy2QBFZcEwlwyNwJ3I8sD0M2kfGkuDbpc++
ogKCvBeyI+mLjr4m6NzzLgWwwvPsVEPODkOml5QD6DKZoTtHW2Uuec9osm4bYGz8l58Iatu3YqJD
VZvv7Wey01ijbCo/AxJenvqlIolV5fGDs5EQAqw7rh7deWEa7YRh9Jo3MSozLxD+Wc9aXNPI+r8B
qvZw1uIw6vzLKnXpHD00Dx86FfU7sYT6AwZRfJV2kId6dFmWuuuWnSld2W+kcx7k92ZSPyLSdI+8
xjs/M+5GPpVR99DNR80ixyUZvci7hwKFy6fqYXsdBnyxh7YB6pbcTA/q7Jt4qEhjCKorlgJeRXdq
mqcBTPF9oLhpcp/HfdcQwnE/oHAp8PS5cHRnNU1XHxFMQvVXgADH3vVYsdv7bOF/HWwU6DPdcXsc
yApmqQpZCTygab94nqu7IgW2i2GOvKxBxNVDV6cRyRimDB8NNxRyT3afXBVsp86h8nndwtak78yj
t/uJNv3TgCC/sum+JcZgNNx5mhFhBq6aOIZ6fo47te3r0gtI57blMfDK6BGeW38fkwK497d6K5PC
pXp+HoEcDtgKerx9EanM8HNpRdJAZkeXM+ffiry1O8iNBqtHPfdNEQZosoXltSerWLy2mD3OuF/o
cHcNgMhk623xs+Sy/SrqlciIqRIdxZPD3g1MzEJnXYe22M+Lmdnuh8GfbkhTQG8DsW2W6oVxy9gD
6PPYf9TJ2o0A6piH+O0+Ysv1TPe00BQEmLaQD995nRe/T0qa4DIy0DpN0bbopw3li7sjz9B+ZGnr
PBJnCBOz7uIXl0HSxbHDctFsE7od43vlHtfU8U8ZQ+d/aDKD4Nna0bwxhhzFMSsg+O2VGDq5X5eo
jvdizEtYtm7EcAa41YebMdjc1hLzbYojcj/0TfsvcLf5koeBuFIZlMP7UDZevJ8Lp9eXkhBDCoSo
U0Td4L7fkUcD9d0Wec63MgdS3rZ94WMt/dFD3+WOv2c/dj9uygmFg2Yj1yDNm0ORVW1zAtGXr6dM
ps722ZguKplWWv78mU+j9vZM1vzpb2Zz2OsEQbMmRAKAKsixEgtJGRHs8D+Ozmy5bV0Lol/EKpAE
CPJVs2TLc+zYLywfJ+E8gOD89Xfpvp6cSmyJA/bu7tX9gqd678iotBNKCOxp7ofI5vUj7ZGE2AMc
i8UzpTLd/2d/N6Y4V5FCpTBPJJF/x4twohWEGigcCSA94FB7Dr4WiwmcgK6QLcwmGkKyZKDgOsIn
z1ly7tmm+YvK7kN+ODwLyIi0/PFFtB84zivOMcVgBjqv2bRu2iHwn9QcD82zE5VSHBz6n0j1sfyS
jJY8IC+8GuftrIZh2sWavMHOQJXmXOVMMz7nIWHn7YAAL99Tx41TDHj47A89T6J1U/QDRG7NZIhn
MYrsJ7ASRsiw8dXByYk//xkZF7dlVJv+wgPN+RYcQsxuUQO/vdNwLLIYRLnjDE+WTWHGYsDsmSz6
IHOp01MMaPeCDJA9J9UtWbLmopefbW+M+QjpQi126+QA/k2JDrM2dUL0Wl5eHI4169vsbsDHSYqS
LmUcirMXG3MHD87qt1TyMRxBMEfmXzWOBYnRms+fU6zhXUDY2Rr9xRZ3OrDmwBxbaQ1noV9aOPl2
KTHmRhMi7q5PakXJFoi9H8I3bc8rfAncl7ZjfXiPLDPU7B9mq91dBfi7oa4oJf20F0NPnHyrlk4p
6ler7o1x1UtJhxTUSEdgffGwC+AqKU2R8OBbGOtYrwyHgvc+r7S/axciDT/K7VhkFrriC1kR2Bd2
a4kEIdx5WXTiYOK0nK0sj62dmJqMHbL2YioDHM2mkn5iataQmffF7E/0lGGHO6i+K346ygywtQtR
fSfryDS7ZmxXNmmh4o7AVf2ix3oGApqXwXYqahudUjdrDsMgivneYS0bo2wAwd2TSrPTT6TUXMLy
jqs7YIu5fo7x6fzFqDzl56CvDGS+krf2LUdHSqNJkp/KSssvtxYs+GYRnKQK8r+5Y6cLslsQnPpI
LPe4hP8Kq0OeXrnO/PoTmiVhOxZjCr5QgJ+13SZypeppq9HDeBoaJxUPWLGadJvyASY/ZpXKHgdH
W/oWphzNFrfhUtmTv6TgNLamUQ4+dYa9SJwGyZC7DchAiENV0Z2NX8YbZyZkslZYuIowKrOnekKO
PlbR2le/nb5d0OdMF63U9lJBsHxlQGj0hnAxXv2q8kZiXZ4xXHe66f+uOoLE5lW1nIkHTjh32KpT
VaBu9U/R6EO/CWZlLXNg19U/rXDT+Q7/tCYHEiW9cn6RCaHimxPONEZ/WmTJ9doWPb6gbsqwuCxY
xYprWqcZHT5jQhvoMVl72xyFZD+zF/xxwAHVlhEKNQ79+ZR1VRT128Wq+j+z9qz5LtOMd5MCwMCr
7EU5Fb1nW5uLRlOUQm5aVnQVJMuwLHeBdjr2K5zFhtXbmZidON6VqaSBLSX9XdJLyxHYaPiqvaRD
97Yhr4ct2HniKFkGwznI1uUjsLa1r/5A6eb+xmTiMuZIE2QtisjYleei6OXPyidV8k8Jkcx7ZXjx
fJJan6A7rij4HdEAH/dTp8MFh1Oq/bY72AnY+j4dnYpicaeSS/3oNnLinx08MO/Xfmhn51k0aR7I
X6yx8mAvwi6NjlSHWwpymKI6XNSLajpDFRDJs/sEN3Mf70qiptW/vkhd78eNUhTOfW0wBosRnICP
7/3ZlFXiXxiJXbX1NCufZ8+2+FYbzxfTHV1TlfvasSaf9xKH7LCJ40KeVYFXaiMo9L11D87i4Has
TnHRz/AziWU3Z4dw1h3PpGQbjqhWF/z8uA3bZPwp0Bt3BVYlf0fFiyX8NOUXTTGiOHRRLQ8+be73
DfZ3IM5tzzNob+FsdweVDpMbHWYpLS/RCHfrbSWyUGzTtqlyKP8acNcOuRP8WfOG2M6quvxLO31/
HKeV8hbPr7RiicSKg4t0QXUvuzS4RVodgMzJEo6UQ03DoS37bmYPxBewV3Lor11JPpKHQgMUVkfx
xWtV87pgoY2ZM7v5ISBk+ru3iAa7xgM1Pw4JkV8kXOohfbq5GjoZAhd3FE7Z4YwTYwUi7hM+wbNb
piTKeE2yPGZ3QPlCFcF8MqIDLIt42J+7Ms0fi8gymfU05Tyx9w+aOzCxsbvvepU9KRWloF1h2V09
g2WF8RpB1UcsHbesBa14rAck1psoirO9YD5+ad0xJBVbdhByMe/RulaGVEJAZKSAAQyAF+4rAjTm
UAco93TUpZR5aS/78F0YulM0hC6DDeyDfYkp3XkI1tIeywGTGxE9nS5nwxZ2m4XsXzY2tEl7qKWb
Dlf6hBjqSMPZFQtDgTxF1GjmF+UoF33OqdO+6bQKgfqS3+EJaGK7nitfjS5tQNH0vTSkEUjpYN9p
yzH95UWLaLaid6CFY0KpursRaxdZ0TXamYJ2w11bzvLMAthPD7GlxNh3UiS4HGn8PZgyEZI/Hpa/
qSLUe2d0NL5U6aTsWat1fHOnQLN4cYb8qNoYPLSIGC8Ple7lydJ6OzNNu5V8tGxXoH9k5mLkZNSD
0X13gZrAHZ9yyO6rbqaZqIzOE7SOswpK9aMj6GyDTVmZS/qenxiW+aK2WTxU1B6Q/fjRQ5KfKgKb
J26SdM/wMnH0siziLhnlAebsEhwhy1l0a3RtKXaYTsbBJXMQPi0DuNEctFMH8ysWmnhCbK+iVB21
geQuMk6ovC5H85fuSiZdRvqAbeA6rVRkZRBu2dVzH7e98xmlSDmvLv1C4y4eLUsQaCZXEh4pUjJv
aI8Zgp6Ittd0hE4jvWPzrXke3F3h5XtPYStgeRAN52ZwVbGLOAi8dlHOpsc3MTuxSsOWrUCccZD3
RPTYTDbmYE0WczNmfkCDBU3LINWXel/WiVioJHCGJ0Bs+WEtoBUvI/2JkxzxIg398lyRj9w6cCGJ
gYxd/7CUBckXbjizL51G/fUWhc+PFgDKAitfm8NCFdMjAAkK0Fh67kJPZMWlK70YKo1NHJIADqZO
mO9IW8jn4Ih5JEET7rU8pqGD5SnLxuAmyScQZ1y/xGnE3qcR5y7s6ScLHBNhNRji9rgiiV0c7Dqc
ugcywgccMnigV51z42YFtTgVoUXCTeCKxSYVPRqzNwRAkTMs5ESypyHkfOHRouWiKpx6MbmHwi/Y
naVu7PwhS54eozJIv1SHbXdD4YZ/9gaLSaamTU1vPDaMrFz8+EuSPHqXRTU42w4n1YUMWnNI1WD2
QtZR/tlDenpVnspWXAMoF+/GuTHCjXT9Q42CxKBIoUW/4eqAHKCytPzjDEPwZOLVKU8VKeH/t4Tj
F26L6acyJAslscjnemkLqtAWhMjUzngdWoeiW4NqezYIvE/UXnRPfe+X8UuGUvrYDmgyWBwCpqgC
ExLL/Zo6UG+0idrXTIP0zLn4aq1omAenuvJ/aGJYYpo1mvgehYG7rK7hijF+JAF5bTZepz7HyUbd
IH7Ux6Fq+pxcPPYIhx4bMOzDkr+lRtT5aYhFsHfRiTj2DN4OgXlme4Z/Oqe17lUql3m4J7yFOYxK
xn91R0MYlRAJD1KCLbQmDAQQU+Mv4uDhInhd4gW/LZs1cexsFyZ7mTW0wXSEMH5CZyUqJsZwa1xj
H0UOl2ifNDwwtiZ3atYhHDOuxI/bbsc+M36YOa+8Twac7yboVcpHE089XmpWXV7NGaPrS0W9aTG+
MP2m4VX3fXKums6no7eb80tEziI6mAYlfxPQyR5fhKw884FoknMoRbPrzrPfzfWBUBE0cyIbdGXt
cLJiXSAtIK4xV4Y54UMYvnEVlHdWL+qWFRkHgt8gr3YgN5vxEBiq6Zwylw84P1iQptKwVkvmxp5o
1Ku/G7+iVoIl+nLmj31a0GpstHx/jnfRrKPda0uU7WGK3PTi+LY6Ob1ufzOv1v39YqJ5gdM9Kvbd
LW9OkiZaTiS5tEnYmQN/uPS3AbWivIN0rRUjlTDz1LOHFsW/zNZMFO2sun8AiWMqYlwuVfKPESku
MD+jd4ldjhJvk+6pKtvIKGkCaGAxBHVu3fpSjQZnBEbK/AQTqHhyZCOTI/hNkpiTOxGxckndmV82
XdZMUNlDCzP1Oour2j8EqgwtTcimWyKaGCitFRRalbhYyz22bk4gwht7cyTd1uoNPIKCA2A12BNq
XkTeBpLIjjf19MiBtet+S5bO2Aix2TRnOg3i8LTKMbmsizN/BZa98dKKCs9QFP8uF9JAz7dt8vTb
6GAhqYbm22wHOuE+84WdBe1L2frLxV9TblAx6f0tYmawB48SK7EryDpgmQv87NRV2gsPsunHO35F
0AxMBd0/UPLxL291LYtlg/8vp4lTIvu4AAuwZBbrVhZer48ahSQu4Q60CSEOjDQJEUXcRiPV2AGL
UxDq+ElQdJjE/QShgmQt8jv65ymZSVMfI7DA6c6vR6x44SpAUViaS6zcmYGUxHH1su4/Lxja5x6H
wrpZSsn2kUsBH0CJ5fS5CIHgA0in3wln7q6v6RV32rHd82TJd4sXYt/t8ZXNb2rEnKHWvD/irIvM
S1iLJL1LdZq2R6pFl5z1a7HQo6Tge+yThTzwDrHJu7cVmpVDbubc+KkgDKcpNWhWEPNDxB4YwlBy
AD0xPMYY7y4JG/IfB77M7y6FUrBzxzEmxBziuanIIR3EKG4PzBTQA0OGbNB/Mio5rIJdOedy3JOk
4qkzOV5XkVZYyZrAhyE8Y0U24AIe+OwashQLfy/3veKXbtAZdkMyhFW5iWlH+H+xAT48cvWclY64
N5ZvHdvp1JkR4gBHWOA38paRarBA/OVGrFOS/Un/wCjp+VSGyfIlwiX5Z6JjkuuJjeumq8vxuMI0
veJvQeq1U7zuCQm0jyt7l7NavPFo5rXEpjs0bPoSDylzz+fivPa9Ik+drnhX8xD9n3VOT51aH/C5
lpz+99Q8pr9pT22Cf4torfhyFgyUXr/i/XaXjJM4meVqN+rRPBJICs/WFSyOirGPmJwSyHmUlUYW
r+w6s6epp22Pvfu1Y445WZOOTDApbRQZq2H8/WrBItp2neOcSu3qCTchWf6DQ0Su362G5TjR64Bv
VtlQcXAqVq4y/jPRFzvx8ZVRRU9Kba80aRX3uIgIn5UxtejATggb015EcM0k5FB02FcXRkwJdzYN
/9hBkVbtrPS3eHLoOZ6sQDOFxkHRr7QTdk7CB2+qUn77nreQwtiw6WlDc54pT0q3hHSL1JY8F0JC
9EjHdQBwT0NbPLQunTRITyy2NxoloHxzGS1C5FW+PYR55IbTeGPu7mmsd8vt0PtpdKrYKTf7EnYL
RhiNxk5Odgwi42LunlLCQx6YFaRnarKOrWOE+0QGdRiplivCxyotmHXDiW3/k9AWUz+WSYnHAZXt
6DpJxoKPb97ZhERbDXCQfqY/Il8fk3my/BUBKR/C1h8zqtkbJ0ysjVKmQXWHyTmb7sWwUJJSTIOX
H6u2D8NDEyrH3mduG7n33SoCiXZJcQHG/sacFAubD6yr+dccFSO4PS/EKsu7qP3VOcxOgnd3hqsP
l549TrWTQkVw1ZH8LAtHhV5KLradsSl6+V0xxMVnNpX6jx/K4LlMIuVdV7easjsmAWyNvN0p607Z
H7BsZd9MZ/fi/1Cylz1avs5nDO09AXBd5iHimDfTAh4McEnPcGE8/1njTPb3vtd3sBtYjtMtUpNr
2AYTDhhUjBJ9SGRxQ3c2h25Pb9AdRvyGCYfSuaPJm43MfIj5C/+WFXAbNHQnSvY6yQamgM4l5pin
fRQeFgDaPkEYDCfvesa8foRRSGAWtl10XoY8PPoybR+b4YbJW3PIIzt+GrqPJFY9qsOnpdtOyzp8
TMXa/gtCQ7FQuQTEnOuAs9lGF8PymDRYDLbzrQ5o2+CHutcBqyb64teJT8dv8J/qpkNfDlPN8jqO
MbRf1zApnx3dlvrqrD6+FsVFq4/ORJW7tzrLvlnc4FL6YfwjZqwPPIUDq+8UsMbkChCrgl4ohNE7
zLxlc0nLXjyWWd3t0C7jZ0ps7VuBwZhJIcYAdke5dBKCU1olWl2B8S9YOyJU26hyBjqEi4pdWcIe
e/oaBj6g8hbyjDG8KyOqE5r89JjQnDcQDqpoREqK9kQRS35tZk+cQDIt3m+k+xCXdcHJIc1xKXOo
603/4jDFy208xmF4XnK1npC3aL0HuiRfF0mb8iNWCWa5ll5Te41IY6xY+xx/V42kE2DioYx7Lj67
y+QIecgdD4sVjSPgYT+hTPv5W1fbekYgraETkdCKPE7GDb8v2jm82lvlYOq+EfDhwYDhwfPu3CEK
H4qY7ihLm3zFXj5A+SCzF9D7Tuz4Ga++Zjx3Ux4DIZs71AngaOY5kmo1dy5R+1Ey3RAV4Fvpin+C
o5385VetE+HOC9QUbfpRhHfTlAD/oXwbfwVx/d7ypA1jhsMMOMMfV472oMNSqKtjKAcbiUdZRWJg
qFb0LNyWqQjVBsyUh/kq8kW2MXpYrtwoZq+UBWBUztGu9CLM8JkYhuPqsEXcVEaCGKr9qIgPeDfU
JV84j9OqEtxXxDyIWNDp9IxLNf3gRI0PLWDivJaxF3xPdMnWkvMCqZUnzyFicoImRX4ALAIh4WYz
YPIvSVpWTTleC9rBvb0mGtVREVn34CDcZcruByaI9Fj5PWvufGTltWkKPxuPfuMMyTHvjb4vukZM
X4RmlP/LEMn6NoofNO3oTDq0Aw9BAtLW0qQ3ubcXjg72eN8HfWB3K9azZEe0WWCH9hc3EEQhp1iq
+8FPMFsC4ZFoG/W8qK9hngL3lPSaURvnE6pGagPeGwKjw/JnoRj0tUPUolkXHQNr4bYuC5b1S10U
+h9l4k3+geggkhMWh7z6vwKOc8QEs8S2r/LuELY+c26hWqp7bDlU4SPeUHOWnCiQpr3WVuuhw97F
rU+Z6H0opiq6Y/xdR37XcP0OGGLvmyHrPmKUqOxJT0o/sBZai103dmEHqwfFq92SznD+VlPX0cqe
6e6CmsmTDJHQuaf3CNw6PmnSpBq/s5v3p84WwQ7QUAMXBDt7jqe0kd4vZ6hwgkGl1N/AC26D25Tn
Sf5pI3dGnVxwug00h/42AbdGEjdoN7BneIR4HiHndxy2+MBgePFoPgCFwjNqWNnqfSSmdTjNygMy
VbJM/vCLmoUKy8SC1ZCaYgxP1XpfsPOB+WXwVO345RtCunHERmagF5DjPzcfAYyXIsqzox2TqoXO
NrGQaN3Jac6j5fcEg4k383uoF69/dlwdY5YMggz3qOUPg8y9GWB6+8xNPD9DaHIv+ViVT2qaNG2s
IlY/7POpNo2CflfOVLiQRuFMCdENm/eN8GWD354ZbluQ7KZ6piv5tQtb4OzTbyOtNgTt/YcW8qbP
uoQWNPUfGj9mqRglbZM3snj0q0YTXvHk/AWbJLom1NCN+5XYiSCyKZbjLDkvHOfKiSXoltaofbnk
4t3iq2eJKCUgvwQ/cH/iFtMw49o0q/Ao4ZuoLqua7L3Jy/GtC7ERkyxJpvIIGWcqdtR8V90GnlP9
sjIpb9WUlg8d2ve8idxQbWmpWYFI4FHTmAePPX6dPc3qw19ufNJR1CJw7qKykPN8PYTU4s3DHJ6G
wiC0EwBbf7XrOFFWXUlHvhRdjlKXYGItt/QlQjLA1RWwfA+BK3ySOl+5VW0SRM8UKE0rpXBB+xHy
g88gMKiQQ4eFPxkEaUxQNqVo707O1h23Y2jXT8z1/TfjAQV7pl+AxlFnizCqWBsm2NYOK6Pfq5sW
dJjeZARx6Ama0VeGaHrjHWErjw++KzDJ5S7mUmSUFO84r0zqr3k0tc9tojMcaIJKOCq+zXV2efE9
E2UavWvklvIiaWanmk2jjJ2xvHf+neMGUJhupURf1Fq7oUuMu24rpvRVz+QArZXvJX7p/HfkN8HZ
KAygcK0Gq+EyZO70MvZu9StsOO2VUTLsUXGK9q6omxUAcwDdZgE5JcUHFQXzf3HVOKfZNl66Xadl
eSmpbuiRlm3zT93st9up7DrviYCBT0NpMjh4A0sN90mmWbrsk9hp70tOMVd4CigEkS+tYTeIVfIc
VkO8hylMnOXA9Mlhqw+nqj12PWMkxvxVsqF1IvFcuustqrv4AHSPdprlySX3ealw2++gmlH8GCTz
eh5jCNo0n7tI1zBScBAJcH7NOYEKffKb6LbahxIDrMut3xqs2T+RH4dbD/vTfdba7u+sCt/FcztC
3kiEuPIKHRErTfQhiFzOm9TgSOLqktN1xMB+adhSbgGRWIKcDVvmJ5QZkoIuda7JJUrZSb4tss4w
OHnQUKqvZXXEIZ5JRnI4jwX/tAC0tKdlEzGDSQhjJ8f1pr2HBQ/ONJvI+Ri2G94+DKL1oyyG6k+x
TM5F1AI5wxipMJnRxLOJnIQKKFzt0WuGFHHfNm3xKxsHjMR8+LDPFDfEGMSi21UQmvRbbh0kz3YK
gJjPCkvjLYeBTaDv9blGezbPBtc8flndlX9AJhCbSOXMAtQX+vaIXNDCYNi1/61R1zyv2bL+l45a
/nIih1JNEI61c2VhknGzoP35LDxqf9orgc3m15TJkNcSW5UbLG2c75DpNV2ABa/Dc5Xp8ZykZRMc
ltyszq4kmXHklZomPNvz4ZGXMM2xaxJVh7Cs3GVTtG5+1EM55Ifc5OKeKmTeDA4nIEiPXFEO5MWo
/o+1MCDSiAAGtgeA1xemcXuCUs4SUYxAJchdlmduzB7rmG/OHa5PuSmjJfb2VPJhNcRZwEsQ6hmR
maTsm2BnTUujRi39/EeIKd1jvdd3Pqo/J2gZ4fHtvARLXNcHu6YyhOS4GOhWSuKIhHcIP/XS1vTo
Edht15rgLeEajmwoZ4hCLompA6mReVvLkL3lNGfjK+2nKWk2qjpBSqU9h/J4oRoOpDvIvkEM3iN0
htU7ul1l0/PqEtKArhWkby0baIA5bmfSK6eM5DqmhFuglHJ84HG/io1so6h+QiBeu0ewi5iv4OTZ
8H7uNGpevVTGvzRo6Fy7EBlxcTmJWfYSeLy5W5elynDfODUZNz8iPU/DQb5sk8AnUd0beLjkqjAX
7vAQ9z4lriMmyUgkXv3PrGH9QAeM+vJzG77MjhxP0pl4LhUphmZXeHON1NsgyksM/g95U5r2gDUm
fOyVW7+vihLrfTua6ZVNok5fYOnzTN1WdSbGz2R1owbkWEibOr5jw06jH8ivj5KNw78wSyr5JRky
/k3lQjy1y2f9qRu6sRPsIiH59I6CRFkO/rNfq07xW0/z+sYJ2b+9sdjVlLsksKs+lYxW7a9gjJvu
TzmGSfYfs0VGzMGuSXGhDYIEOmIQb16NurdimC1DeSjDpIYioqvwXzup6F0lKVwNdG1e+3gruC7Q
VO34xhqQO3Pfk4Z4UA6Um0dch3gRN5VYkIiXLFQfQVjK55lDSXMaTbmcfVljd/CW5lVmIzYquo6I
MdoJppSJ4rbfiKxbLnmrwq/WgKX6qUlk/EcxawyjOwrq7mdSFbXCMa4K/wzhUNWYy0KmAEsolP1G
jde8/WKgM8sfolRNsSOe7P01dBNUTzQqD61g/+9jiaSBsT52eIOIioeMkhtfx+El58l7VdNiA/Ag
2vuGXx+c/MjHUnJrfd/7ccBVboe23gqtJxefht/toQ0wejVzRHgGIsZ6zvFAzb/NIAPzCXzDyznn
LMn4ZT0zTbyVs+ADZ8FkX7hS3O4dtKABJDFHfR9uZ/Z/BLmb4olnBFyYbkoxeliW9Sbokr2lb+LO
cALvwaK5YLKIvQ3yVBUz5cxp7iX/sLbreseT2nviyDpcombVt4131P9XmKr93eYz4Ys8ScyJpEf/
YgEGHNuwa78pbA8fDC4J+xqKJMOr4njRNei92eB6zgTSMpZIEFacevL/2MLTWnoYcmwpBGr9sOav
ySg1RxFVMTRXXH98a36lpj/xmvmwjBucgsMuyqFuf/Lk5p9cOTDFbH1i+WBSZqaFk5N36SRyClan
VQB8nYSb3apZUv+9APhRsHbL4VgQOtF6y8fofnLY02BZ0tLkEMaIFnNFz86Q7qgboK80T3Cl/CbM
kGP5c0Y5Pouq4+rfeCRs2vuBMGC7q6me+qpUn9pjlOuRVVmDQ2hHDDHLYHhZAlmSagb3SWVjyVG8
ZxfYUGIEkSErQ4esre0UPFfbes2ZzrpaYX9t5z99zXH8Pk9DVr9jR8XoTB7iO4tQ1pN9glyHI014
6KY+kNMZEkUMTs2Wa/rMhI7vyXYFCpid5+fYh6k9bck3iROrU7STmkjAN4XCyfqa1bICB4uL4+gb
RCd0Ox488N1isZs8s5hTyksX7zJXdNV/1XS/XnMiKTVCYZOpv6PJK8ELlWoPQc9GwjVzQ0Wa+Jkw
VlP+qjLYjpgR3Co/LF6R7EsPbPEhidsl39ddHtWgKIq4+hGE+NwPyt1dDAsU9tpfA/mF4iPEcYAU
im02Ti+QLL1XhL6cPUsG1bEQOqKKnkfXXsoYRcJt0+ZY+zxsW6b56l5PM1HrDLPrc+VaTZn65Kgn
9t5xti9cyLY/vZcOXCDwRYP+yNGG3AkcRsbd0TvHHGy8HYIT/rxw7lJn50cDcQW8RQQwVaY3grTn
sS6pF+RU6ayn1Qsd563uoXsfwyFNsptO7yb3K2Vv7p1fzdLc2YnN/rXn6jHHwtqIc6BkMbtLkqy/
5/pd38Fv2ZJ3UIsf2fT4S5pAuIghbmb+S+duKDbGr/OCOEeac1uE0h+PQsG0olPbnSCj5QshC58Z
HaBRvZybWVBoUuZeuY/wfrM2I9xxdn0FSF2HAypK5RGl3JRu3Ow7v0nukUPy10q1+D9yX1bvUQnR
hAmnSb/RsZL/YH0KkCTTiDsbxybfLWCSLR5IH/aUo5KqwrG2qtJ+Fe0SjKd8Zs4vAraeew1755Cg
VpCFpWWRA58C+vd+g5/lnJ25m/cdZ51o4/uooFxTjdftMYGOO7JfsMnIW4BjYrV0E+DhSML+auqV
duQgrB9ZwRP0z0raieA44PlZKG/I2J94pLRqtgTq0U8hbm78YjXEHOzILiUOFmH3KbywKTu0PIQA
uLZsLl5hCzrZS5CxqnhFNuQUELmQ2k+cNJb018qzL6FjOyUUxaB0rlAPwc/E41FRiEZ9hlwuOPBB
wMEbPS3kfduNkTkSRumOmtDM7e4VAnD9kRdgpgRd8K1rWLN38FgwiMzTfyGf23LPynUF3ua6pNkw
2dcWTbXnCnhlSCqLc4/vgARcT1IWR2wQ/grLbKLdBeb8h0OOggxDzY+RsMK51IGmhZt9zD+myRgf
YmdLdPe+9t/z2Iv9E7vs/D5lPGYmLfwuecKEQhlLtUxI0cmUXNkOoY7lCTKuIgO2YVktWeeNUj73
tQM0UrkzSSPJFnzPU0r9xhnjvDSFh/dTWglzF+TIdR6gnqSAXVHEp7b5bqB13dm6swdGLZJKUlTe
acTH8JamUPKvIdnmHdgIRwAqk5nc4mUpH1PTedRn89BEKnUnJH6ULn+Pprs0e37B8XVhoH3D/x6I
Y0DckY9pKlqW4DPlVBTdFBerjHYODb0nj8HYayTMhbqUPTYCr39Po6r5mVz2zeSLuwYDngjiu0wv
oFQQG7xfPrJ5fZ6rdaKJ3hM2O0E7iK9s/2Jmw/m2LaPNhgTR7Q6z7u9Gwzj85uQpo0fTWF09AwBy
smsIuXJ9C6Mus58d8NBD3UbgaSO3KSB/1WpMH/EJTrvQ7Zbfnkeu8yZ1/YN2iAFJGBC1dYCVKh66
9ktWC2eLth6s2mZtXtzDSw6GZ3/2l6OSISpehw0Y16RQ3YlQbeKdu47jxRAqVHLT8D/iUijHr3Qe
7W/HIXTOnWEep0iPx671RcDVYOrz6Hg1yzvFj7inVCnqHtLUq2HRmjK/uiEEmhcFUwPjf557J94T
a5VgacWrsmfJEHwKcBbPk9d2WEaiMr7mq/WYETFR7yrOCKCXAO4ew6qDSAT4ufibRs6MgEzN78PU
19X83XgVpVHYfnOxn4Ng0bBuBnuU7lCOh7EEEbwdMN/7W0661acJPJirbUNmfKKuxt+wn5OPvBv0
a8ncis3ETwl81GHxH8Bac10IrYkXpkaWsficBZmTpcdagIylmrvIs1A4bus+puxuvgUu+BZmRvWd
6zDC3U74bXGA+ASMDIs9synwGBzWY0A6ysg2Z+k7qbPWGlxPdgsiA3TifTKcfEsvzon+UzobFshg
F5AX+iUHF56fZ3aGZmf6ID1VXFj+FamsQ1LRLc5Nzm9RcBijtApYbSpbXWQSEJ7BKyti4vRt7R2y
TLbsy22HjL2NsNEB8ocmAZF8x9jsFvjrkuXvHOdQPvkwmuUpE7RgXHqOSX968h+kjAuYWghBbXi5
PV4eVTVAMJWy6Y7k3CJJY4VKxrNLo+6Oi7MFecKTwWXV7KBlEOVpZEt1jkgB6apy9qNXL60XEshk
mOULSJbiH71R4OMJWVfz8N1qjp8Nx23G0R9Lf5ZeCadXnj7BqKXOHntk9mY0ajmFEWvHWSod/gFq
Sc1BxPhC6WlMeRB/kDqU830qS4fREpHgdVrV8jMZv3uXLXZh1r1twXaMNkO99zTrrfsxcat3i834
UKkqi/5VSHmYjAJIPdfaG7P4AAG6d0ibV37jpnsZZv0DA4FgdtTeY0oXAXQVAry7tNTFE3P48D+O
zmvJcRwLol/ECBAkQfJVorxURmW6ul4Y7YbeAfRfv0f7shsbMdPbpRJB3LyZJ3leK+eJsXQ4TS5V
ZrlnJSe4WfVE+9fU9/cq8BN5xocHcB+4J83XPxcDWg2Ng64FeZYT5uaDqdsiuPYC3s8b9y2ZwvkB
kO8eeWc1/d5ncEsPS9O4K/isPNf5bqDS9tmnoiI+caIT7l0YK6Lcmwf7nQkxOZBlT1gy1bFXnrQN
S/bINTr9afHabX7RdFSor8bjLb3lnLBOsEhVc7B65jEbs2y5W5iWD55v5I8WUCOMjmqgAeWh6hCm
kF5QH2x/CK6EpNF3+Hkg+5iVEYzRoCk2kyfBtI9kB6cfeuqrMBqCsPrvoVE+z/UKwxBPQjq+L2PV
bHG+++aEVSJ9tzw3dTgERB2aD0ZG+rNylWj1PlJQyl297UZnPRIJhVf/HMduMH8PnhqM2bQid1ha
BC1w9X8ZeSaeQJxfWfHRWkW+sFF3mXItzHJwBR1Gf7yKXAC4zB+tpugVMEaH+pkpykdvyg/JXHvc
yVdGfWxQ+RhUl0RMqjkVyEP8OG5guvwDE3ky6WM8OOOwA05MagdbPcfGLy1H/cR3Lhkf5VaY4t2N
Y5eBxwWvmx0OsYZIICszoXkeWkyvdh7kR4wlrM0ok5gE9xyxJCbAv+bZ+gNUYL+eecyd1OPT7bJU
HdNpzNr3MrfsLI7WeHayyA3NeMxiBrh5HdyO5GiYVEQs8hLacIv3mksL1h7o5BVT/LxLrZz87aHj
grROh2zFqhKRZ7XEd4Cr0X+iRDssLyUmNSs8ZqHP0xoZ3wH257SpSv5bm4pZPMrjngI3OkrSLL+q
LMvgcaKaG1aQnRUsV2nFqxffKFRiUosakIB/K1MBkjxq+Edx5LsDzwfHO1/TZF/6VUd6PjC5D/oW
fm5f7F2nXmuO76Ty129KiLDltDB5Kal5BNatrK3ZtLlMEAtckxQ9t3NscsI8GcC0wlxYBtRclaSR
CRL3BJtrQWNib8o/J4uPER5KDGZEOU/Z0OExU2KGUVOhGJxlPUBdDXAZ/yz4hnNyzf58y92Ar0zC
Z+m8dqtYxZYztyDxPICRYtdYPBUa0fbFgB9pdi7G6sfPmodA3sHn5d798VojOkxCEIy6nd97nyzZ
6GCqYbNpMGgSmBiI9yOylMXRcqAZ7YMGTPp5ZCm53APe1H8bx6B5NkI3w9PEXmaBE0FkZk+hC/Rf
KfmT8BNhqE5evKaHEhnYiNAfFaGeQ+1bDFMGv5RPmI8QBRdWvrvU3hC40HPhlBHTFf0ga9JdPbiH
/dYnDkK9Q+XJF+SgEaGse4wbGGM9sDVsr9WwTwcrnN8R5J2jgtE9A+pY1Es7Zh0cgtIZg2/lj+4d
z3HQM+yQZjwAzWLfksR5DdKeO+NqFkQgjGgleowF7Jn/T8fEf/LBMCzpYmieEiHd7kRzwCKuawKO
R04lb34yNUkVVRTl7bjhe/lzOPR+BZ+v4y7Npvof632bAFfhAckOzf/FBZYaKafJ1ojYHi/jVKbF
3heTjj/KGkPLMcTw3O2w5nm45Si/eLenteBvtBbhUzUH2O0TlKrdOOWT+KonhnP4Iw8bBLZCZwNa
o7qw3KiyiExCjsIwrKCJqILVem8/0r2Cc9TlBV9nOwGgfcAtkUPpFh2ZZL/tHgJPav0W6DXfEJWr
f4qX6BVrKxiywh6882Ma90/gExy+AlkCr35Nl1vYyAcMN0EhDR2iDqO7AoojKVzPxxDS6i+Gp1mf
So+IHF4NqKRRnk2F2szGCboXPJ4Kx48Jkbxqu8g+uWG1v6jGGk4BWPV/QVCFBMDpAdFPAHdzn/tQ
l37CnckPpZLdL16mDd1msTG7bGa0I1DKx8l6MfE7HocQ1xxMw+yvZT3E73qVwd0rcpb3gE8aAvyD
7V9Lg5UGo2RQBtkmS8PyjILMIQexZ+Bulhj5Zy3Hap921ZruOntO/iaGfOF24Fncd4R1qw2e7YoX
ls71lzVknYK/aIVPS5p25qW2Rf6G47N5mwsBCIE1v8ECUgRfpetBs+X2KVl7mbHfU0mrFSnJkR27
Aan0qxm7oMCWiM63K0KlAwhsXKuvhjQRwDTQ+idnDni3LE22nvreoEIj9SZ/tU6rfDd2a1hHtLdw
f+fXYQfbtMnTDFoZtSAY/Gb7jXsV/EeFzvSomEJ/B4c7vBOoxiBBLJK7XVni9eOaAYdyoD/8T1lb
9Z7Kdv5es5Wf4xWO37kDi/dKXjIn5edCv9pMANZoVDeTuttUOZWntYJFdprHB0Khwv9R3RqkSUyp
/fRZt5Z+d5RYSLSWRLSmIWS41ixmb2BDe+8whdRhnFbXXnHlAHrLN6sMSd8Hhaif3DqR/4mhxeNv
pWFxYvVgHZORJD+JpCHAOmQBicPJa/P49FXyLmbSyQwtZUnkJZ0s1KTEbRiZYvEu0FfzXdgs8xbI
mX2bQjDfkRk7e9f0tXFeWWel+64z1fAx4BXSH2TA6mui4nbvwS8Cl1Z14z3XIVsZGCHcQdNBuruu
x1dyiJtGWBtUnJqXYhk06PuJa54VrK1fZBUTIsoz9MWrjdd75MZuAv91Hef2l5n6gjmDVfb6xrWr
6o9tMLD90+lgX9EEUFzZphXh+EuS58R7KxrL2i9FODeoKaZN731R84EUi01nAT6yOSQ2Hjb9la+I
bXZiEKI4lVY1LgcxWTEbpZxCsbN2HAAJXZ7uZMeXbtNOXf87sBFh96pspyuR/hFhVQ5z+t9U88bn
f6c5V/xp1UdEpqXdJ0MZvEvGyfopdErj74LSWjVdvSGpX4WnFSY3yhDpW4R1W/SRGpNJHBlj++wb
FXKA1a9IQB2ldBvvvqQ44De15Iw8CgXdYtPiyBCbsF6Bw81+ygTEEEYlAtIV5saUXrZHCx3f0E1S
IJdtFl829s4h1Eo2nichuPgpuzo3Ar8G1R7VDuX8Hb9S5R7pKu0pVTFEhEoE0kVIFnp8O6lyBqJG
YppTrS9pbJipw3mqi7xj19ymABMwbWUeziUi9XV/qrnm4MEsOdrZHjp523fbnhRMSdOqDFGowGYY
9VIsbVXcRqcIO7xuWEAnsymqIq4vhv2T+LOwW1ojWfRurnCag3q+PSRLXJkMSOHdcac1JINhTCnZ
pY6rXX6Af53IOBj0nTLfSsqn500TFj1fPVYTy3GiyIe3sjAdiVrVZmvPu5lAy/nBxUVxniRKxa5o
PZH/pioxb460mYHQ2Li4ewe1H1yodATwUrX2XL+T0YRcj6egt7B+zrNDX2ogBvVoAOsbTJULmtt+
nN209m5xFuI2TYamSbjR6tY0u5VveOdGVcXbY8cRyDbBL+AB7IgBD9a+WjVBf0jZKtgYTGKMzwR7
EVxtzRfiMtmVLN59qJAt4FE5t3fTDO5fi5DvURNnx1Btlc56iWFCVJFbS5c0TEycz+Z81Hb3TkRA
Ozg1W9bavzuufwJhqGEOYWtOtu7DMnod3sZ5xKfku6koW6J/ZTUGO90R1b1lsszGvTcGDW8F9rqO
9xMxVxCxwWJqUTe/iBprRsHMsPVJUU4HSG8SSGyT1raDASd7ZElyAyBtowpGT3B6srX+6GoyITfF
2tX3ggSFgCjL3dq5wEUxckNuLOj3ARMEod2qTkDr0+2QFpcWlwzRFtUJ+c4vJRDfNSFNwVWcsh0G
IKeX9gZgXcbeVmYtP7kPcH47tA2AEZesnb9bO9G4WwdnAw3Uk54UEkAMo2M6F8y07U9WL4nzRmZj
SA9E3iy5y9tMOxMqcSgDeUwBHCIzQDMcWTV11eNptOCsXHERZXDySP8L/TJgzCDz3yxWfAJC5AVn
3o7NdDZo/kqxBJpg10O2BoscFKjQ24kE33BCEmTz2mDBj8kaZetD2QGsiMUmKYXFAqPSvn5Wmggl
lfRJ4qqNLCAqkPl2FL5Q3qC6AaKew2ySOI7tIyYpAs08D8nQEdZnpfpik5wv3u3ZIN3aujSEE7iD
ymclVi/7Owar7f1xBKPJLbarDFxTS4D2jeufv95dXBwwOkO7opPH0vZwqLp1jk+mtWP5Gg8B3Zsg
gkzDf8JixSVPauXZ5gHvnrS1cFHDEzsue+33QUfgf5C4zlHryO/7tvYOI5ENHzMrlzhWFpamZ7y0
m/hnCn6QKiC212rLx5PapMeJwT0lEhnrQHx3kv+AEyzgKdwBEEG7aTMIW4i7vrVQn8c1QRzTZOXX
4fLvBbQ1ecrt+Nk8sIiC2Qzfqj11tIMWIektOoPC+pH/XGnH2zuET4lFThZ9emm+4GXZBk2bZRcP
rne5HY0BZeOW8VIj7eYN+j9QRbs5TF2DrdlMsxWjDq9V9yGc1mcL4LXldI1nH9CoHquxY9wnIP3i
TshItELgOq02wVIV5taRR9bBbl7rPHwHYSlwQYd1mEVI9dJc1rC1khuoagsMOteVxbyi8zq8gpIM
L0OICjv9bKWF2rhztJfmwLWNhzSGZ6mDEdFyfXkMqBSxV8z79S4cYKlTjKb6YK8LSEPUkNiCSE/Z
J5SbzJS/Z7tydMFF9I/jaSddwBfYlNDJ/mUJL5gjwWjsYgOrioXG+nqNx4jnCH+hcXKK4BvIjcvP
FLK52Oa+yi1E4gFFlfVsuyTDplZVEkfWHODbGWYk3cjXNki/wYeIfVZ8h7obBzZz2Jba+ozrTO66
U/jiClHmkdWT3Dn7NpT9yAPhm10lijZQ6Jlgy5FrTlF8N6nlWyei/zn7N1owhhDsc9kELyHOsEeL
XdlxkuD9F6I9DLY7TxcT8z1jbw0vaaPgD2JSqj22QtPGcA0HB9ZBJWs3E8YG+wYLsI1vus46qp/6
1F7ARQKGJseF3fA4FbAQP0XqYPcRM+CPM0ZhwmNrbZXtLpRxoY/OknC94rOZa9yEju39QzaS9bGg
+wkYXeizCs48XqSsWFCb3piXuwXLWGIb+B3EwFxfzb+tPisOj1ll/suGDwkEHwIdCwgB1QcHo39P
gqB2X9TCNpjq5n070WcxOJAwOopUnGXeVaVvlRffo83ybuKin6+O5A+8uYHnU+M0siCs7eDkBaUK
niwqufaiYhrdYDht0zPvgyFH0oWEW/0JBw7R/UMxwQpRqfUClU7a+1Tnik4GMszUXYrsRzn7lFUh
t24bnelrxZkkIqU7++wkwQKdok0HGjA7ecKsnZ4AKmbIQnPmeZBUs+GPyvo+P2bwttBEe9aT0qG5
cg/LH0bbOrH54ZLVJ1d6UfR1MjQiUyfaIkCeZI3P/3FeUG3ng99nLQe+bro5vMHNQbRpCzdopJ4y
SlYIplx3U3iuTLVsX41FdyCX90mz6qiG77muA5QZyR9zK/OSiwBlrfnPwkrcz7rL/YMDJta5Qkcz
55VY15+GqcS/+o0TnMqp9re9ZXUdW1XXPaHoPLZm9JZE+Evm7FzEmbilgaJSk3WBSWE3+cVbQJto
sVsM1lBeyHPX7FJeDGTlZ3EqOEJoI2EkxcYpJ4cVWUuAzqZ2N5c2CVksQG0PDHq1fj16xY+TJDg+
ksq3udEDGNmzC4dyVGb9+ouDk20wvusOWyALQCotdAFT2koa8JIDMJAtzTRyeR50o4Bdmv4H4dTk
PC4BoJEEZ8nGZVj/ENiZwDG4Uj3k9IkbImaxyVwIVIxwXhnvdjbm0KOfKSQ6C0dENAMhktD5C85n
ogbQWwl4C/iHJr0ZRTFCwiS0sx0ocZscau1ZTA6vSLOwbIZPFPibtF/UGY/W4O44ZENvn6ds+fF7
Vuc+afp06w/9fMYQoKafMYhkcWG5GY4/Q2dcmues4iQ/AvD2/SfPxs1xbFMLRYtl+LR3OC29SFIo
VpEK4QO9VHboHwtdie40FawfzhzD9SHlJDoWfZx+Wpk9/0gm0Chb4ln9O5/snCJDAQoTYvb7I1fM
0Tra0HCxcrZ6uAVyDaDeUlLTppC6nATINtJayD5VJeU/lx3UbiUHA0gljbeYVtPsfc6H+o5ruMdJ
W+n4IsPYUHGJNLzFDDr4G3JustvGsmq4yZYjJ763IjN1HhoykmdXN5FdPXwhwu4w6VrrmwgeIXqV
LtCNqdMkH8jvO5rSbn7DrRVcDIhCVi6cCj+07NBH0OHc79lXrvWKR7sBSz4rEbINmYsQAvij25ZM
267SnsXVUgXnkbwC4MRE7rElsaxi23BEl9NPdRb4b6oX/ouyV5pNU2HRLWKtHtYat+/jczwMNQ18
WJm9TRDTKb5xws7qD/zbzZFZaL5ZQ1wfIOFPpxgkBlZp3uXxbpa6/mWtAn1LKRrkHwWA2fxF5ULj
P24OxcFvTL58aTSVfjNjLHyDpV8hUIY4nvAEm7sE97K8tW3ecXGYHthIjwKV91JVDQeIRQaWysXM
+SxztZzJ3tMqYxua0FBzZpd686Zir7BiEWxdQS0NkPAhWoAj87Bplb8SVEqPkxuitI5JJ59Hxw0u
iT9KmpcYbbbaXrpDuWj3h8151n4sxUqJAAkpkUZVEjT2OW3w2W/9jKQzbQ4YvGlzIh69AYuc2lhO
vOEX7jAMOeDjcGMQsdNfjpNhQUgbGgf3plnrtwQq0LLh3HT/A7De03YB+t4HNBkCeiFD1OtDuCrr
Fb5RHETcI7KLgi2Lua0pOKEyMNhHu7LUT4Mq029shdmbW14H+fJx5cLSQYSLXa3nj862I8CfXfn2
ctYM64ql1qpnb79qQJmMF9N8wr3QXVdb1K84Zqxj7g/tC4yH/GdY8bV+pHVIG1KE5PIyQwGQD8Oi
6HUZRIkXQN8rRqfa8HFWGPZjm9KZxZEwKXuddskB3IJsLi5V5M/s5RO+yM4DxpjXbjKwPEhKA6PB
4Q1kL9BSf2iulvUZdB8UHAYsOD4lu+G9ZpnW3eoUQN25WUeT3blowNloWtzZuMAD4BcxfWBgwNzY
jC9TzSLxdZn8wb87gBWxJ4erOcf4VokVkIG0xd6kKOTp1Nv05GUpbTewjSzxyk0vQXGlIdPeCpmW
6Q7UJZHvytL9RQ+CiB/oXzrJWQxsB462BLqOGGGOG2BciUPSFK5Ib+R2XizMHijdXcT2l9gRdxKu
4EAtqmpnU6TBLM0xV24Gm+Q0bq721U1Xh54fu/L+exRyHdgUBJrnuZifujXNcfqE8I27vkAUZsAK
jjiuNXGPoCcEREZXH6SDp+O1aEt9Szqn+4FHh3DtFoqc6ZE3GZYxntPTNy24R8YemkVTh05ybseS
nfUWqCLt0XVH6vdIsJjVMC/m5ZeD/EaoFiZxdR07t4Gktz4QNokg/ysLlgeqZUeKa4O13zYUCxf/
wEuaaLDypDp0IDuQw0EX80XinAq4HgC7fAkn5kdOvWKKBJRAE+HoBpRJrUGb3AyNhNDIVxF8F4vb
foV2W6+3QRa48rpMZl8tncwXghXqA0sJbE5bpwm/y4E35KnyMnIsqmJNYGOTZ4LWJfjBEBDzuOlJ
JB/tEgw90XgyJtteDctJ82Q/au7CungkcqqTs1b8ljc6sNt7Vcak3xv2e+8dYorZVnYvIxYcRGot
dtCvnRzq8YmpEvdGE+I3va7qETofp3BkJ8JjMdpnMXRk6rgU0XL3GmdzWr/Jvq/Wd4q2eYbM2KY/
FGEgfhRoC/vABnke6YxH44K4huWA/gt8PlNWQimX3HiVb5FZzGub5uQp7BqJXwXi+gdEWyz4AHlY
IlImGFzwJgzYqkmt/jA8J3qjnTTPtjG0oRJUORP12Z+mXFNYQBlnlm5iUoT9o0+P9wa6DSh1f5+N
GH8OgZjNqaxhQW1VYa2HBtssYMqs0p8EdafujgDheucqF5gYn3w5WvzCWBuRvgdZETM1saus5uq1
9cIgebckITTcA1PFr2jvWWEjXshzkOTH1z71oONoFPDIlCIE7x32LSxyh+ApXDjl2X/HL0PjSFZC
MUL9z0XbqoygRPPqmnttFztZsjKeHpYYKmAqmR4KTOveib+MzO42+jtbgUIPJ9vDr/5nqJxEXFKK
qDGdAs5wl43F7JnznpfTTgY14KhcqHkz8hKHicdSArZRwIH+PlSgvrdqJvADTHO1elz8MA7PdeZ4
6Tmrg5i8HYVhl8HP+jtj79AS5eNx7IQSn6Udkgtn3zvG//h1rN7O7vqp3SWoWHPEoT6EBR3cJqUj
ChH1GxNGSFoD0uGlp1UvYV1YBd+NM3qARfNlrS4Cu/ybT3VPc2ZFn23VqM2JtfdDNdFB/DQC8x6f
Z9aE5Y7ykBZQ3AJYZe+ptVtgHjxcBId+kNKHdd7qGp6+7Iietdaw8hSHoBK2k1DlWRAn8a8etiXr
xvrNXo9JUsPHLbExjCf6bjh5NjmH+z8uo/257B3ru0uagK05n18+wiUpBE3DYERs/xJrEXo8nLP/
qwCtlCCn8QAG98XNK/+rIxXbXmrkpnvS88ZihgwfAFHnUXim6qD8+7AbYuxXyq7YSK8udlUGf4JK
7uQuOb+NcL3VvmffZT3bK4VYZi1uAEzCr3wNqvpCKF0k+3WR6Y9soMpuE+RiAL7YeXDkuc6Xz05Z
5iCFIOl8FkALuytgGtxvzK1VE62mL9xnJvLKoQW67H7OCUSXXdFwwd6v+GvedRG0n0uRz3/DcfH/
YRahnxYsGq6iOA8pFUhg2B6diSQnlz7HPTiB02eXnjAtkaaV4H0Ct4vx75zDQ/AOPWKRPC3daEax
rWTrHkArkngsICY1Z2h9TKWcgPaGpIF7od0wOw6sEQo8PGsaCYe83Rmv0IqU/5jcLvYsfTdKO08D
auibddkGzNDWcUrHgocK0Wt+m5tuuuP7sOabYfVVXjsRlxUeSAiJ4zlWvR+etQfv5uiUodUBa+6Z
94gmWrgrfKd8IVxkne1m8I89iL7hgGmn/Ic1hMKItluL/Nw2lmB5kA2+O3JDTbop3YwEpAFdZaS4
qQIi7hVuAXmo5pg0XIO2aeqE67vXm1TtyKWY77EVVYn3vVqyKJ5RZbZFA34BfMI8jJ+I/s4rDqFB
XH1IRGfcVVb4Vhmjdr7d4X2qWxjt2vQSF1CYvyoXXZKfnyESRm/7lQKTRWZPXefWxQAi9xacy30e
ZisY3AET4k6w4Xqktxleirnvp/0sTZ+9mSahF5eSKcTvmpY5ppE5//JSCSZaEGX7HgxTP3w7ai32
rjBAHQBJAPxVAJQucsm610YbOvV8E/vf+In96iXlluG+Gc+V7IEyt0lfx8Edmh0PSksXbrd4nNYQ
eYaWNT7wuT1zrcXcM7Tp1WSE4tspy503oJENmXCRBBhbfAhf+RaxNdlnMbse3tMgeXb0aIDaadfy
GreuAxaotijBoJwce9+G2OnofhASLbNTxcEaZXNIB2CdN+NJVRl0m6B1x2UjSkzwVITAsbwsStrl
GxBWiiKRGyYRY8PtmqeqS5bf5A7XX7oi53txXav/VapG7tnoJuuzB+hH7zTGn+WD82sVuGaarP4T
uMZ75SSsfPzsQcwKcCCfZirPPFmlKGxoWcWkvmqdNu2z09reeoATU4Tuhjs8GvjCXheuaOHEw4He
HjvZxjBnKYKULpuyhlRlu7Vml+3PhPDF4hESPFtS3MIA2OrGOeG18n65bg4aCqqeF8H8gaARA4J7
ymZylldAswVqZ17L05oD5n/C5GbqG97z+s67rfCOro374DwWs+FUoLGU8QEsDYmwwKP7vHEHKEL4
kOflbBovO4RhVaLAuRLb9uA3cMZ8O86+5hm3LuijtvpAYBi6H4iIgbebHMONFFQshjM/8OMzo5ew
TxVG2vkqRmj2QFNims3wLKc/mkozm0z0lKzMuW53rTLPnc4oXTXNJ4sTMNpx2/2Ec4Cw48JfOKhu
7P4wQI2fPh+c9yejm+c6sbaFjk4P1G7mfXOGqt8/U49RHwXY7XMjOqK6FqBFbly18hA7WM98IgCw
i0prbBrfDHdielX2suzRfdMjNAJ8lruGe3eyiSsQxJEycTb9N9dcN6LaS+GvFTxd/e/SGsPkdw4q
ajoLlO7iWvb+cBoVQiuhLHhsUd9OOn/i2h+f24IQx72a+/mugjT8HjDDcMtS1YpXmEwRxub1yW4T
+bqS/wXk7mS22q0euvm1brWVP+E7JgSfLDI/O6pN0H3o9TTIYT22mocLzgEqL3KJq7OjEXLqnOSe
jCGGb6/kVYvMUBK17/OFZmqO/22VeNkPa60Byrg1iJnnzqEoO5od+dATyC/e8nkNfgyDL+cNHdch
QTlTfHZt60X1HIs7A3p98rDn/EokqxrgwRLXO/UPeXIJV0yFGV2CED0q2vtAcDpOGuAyypsMGUmS
dJ7GRKQMF3rBdUWXXsxhQ0iG+sMBRbIsmm9HJcy3tcKfM+Oj9ZmIcK79IWs3fMGiXxK2A2U5zID2
p3qKdCI0/Lm8s+P2hM1ZljnIpHUeyRWL5pyDCC13pkiG74UA3Gs1FwACJ8d2ZmQ1Z5Xrb3vwHk4B
YtZmn89NDoFRpxlxCOjiQX7Qk3BvGgf2ene4FL4UtDP5LEDC2LM4YABHIFm33UtKJ7HDToX8M+Es
ixBVXVONshtH/KgXHGR9fzFWP7gnZSd+8MRaHO+UsDP5s1kWiqfiSnX2AZRzABBhmeafXC2tD+SZ
GvE+x1mlIs3FDw6nttuVkgJt5JRYZ7ZWNrlMBfHSJ1aRkNATcfMgBNn1T+Bbs2GjmI71MxfZ7r3o
eIPSt9KHdFho2jQBgJTDc6mXBnO0NyrywtvKF9X0ZC+gp5qoQWv3zgFAjH0TP8Is2BLMdM1A1oxY
1VnYnFr2meY4yCVFwqn6D0dn2NpbLmebtoip4/EhikQWtTDbhUyg/0e5FcaacYi7QyKK+iWUUi2X
1g7W/t6rysmjHl1LozyvcEJ9n1DV04D/kH6NDN4MwUNSe1iz50o6TeRUY3jyCb50p9G29cxrYWrb
fd6G6X8ED+zgiQFDVU+w6Nw8ynFNdqxabMlHiePD89Mt3S68dbCj9vbeaTzlU/GZYKAFTwYea/Wo
r7CMXyxXyIrCehFsOtmpIrNd/GpqPifqGbHN1Zb5UQr6OKiDbu0vfHHVKaPRMHuEUFS9gyeszUdr
ZXm6H2uHYk0taLCSSTxshUqDU44q+NfnFvWHWaa9gJ+Iz5Bvpis7LArKCv4G7k2kxtEXJ0VzzfJh
4DvnwtnZmrhm3DL8V/7sOmm5BW8xzpKyIhDk1jQYKjFTL6NLQWKk4RFw+3xLTTdN71wUm0sNd/MR
JOiHNbgoV9KhMmHSQgMSlXvLEW/Kg4k7JOKk9sVHUGMf2TJNEqWR7I13RZFzBobdUhwDXNuESktO
FUaRzi8J/jLIp9obP7mJhc/8mKiNITs2KgvnJX32caBS7AbDMD1wnzQPiUo73rPGn3NiDZDQ0eHM
7nTpaEvlA+s8cTbKWT4d21WfMh3t1wL6PzWcLp2wt0DDFbwJIiQ1va9tGv+p0Co4OaTPeRpZqF8E
1zOL9C9wWAJv5FpLK4vY45eQ9tKa7+/RmjKHV45PhCqho+Pq+z3cpQ05IKu8QeVhFUBHrLeDSQq4
DFHD8r+UJW3rFcnYNV9CLvNBY+X9HOhBp7m9wKZ15lXupF9+z83kwDjUTnemipRUzexP9UlRQBtp
mi4fmBTfpb3Cb14R0bk9I/ewj1WEkfi1sbeTl7XKx3DXqrlKfwwWnupeFe2d70Q8XhMcqe+4E8E4
UZcbnjLoSP4hR0v5YudCW2AV6JBHi195fKHMjoipbrudpWwIkjXr1a1j5hruOed7qp48qn3pMh76
yoNh7/eLOGNtyhAstVMW2Yf/QA06wgnVZqEY80cu0uqvsgP+WDlhV7aJi6DklNyejzQ+h3Q5UZuy
83hMdmIZuuTizHTWb4s2xuibd6w7jn3Ycu0tqUx5GBdZ+D/hQ7LEe+MrY73jgfFIfBNcplrWN/8X
8RhBdn2eqfk7zErvCV/x7MuoGMX0OQCucepHiNB8NXi+d01H6dnG6flNXRJgNWcaydJ8m/YZFUJG
uY9SmNzVy7e2AVQHmwfFNsMBxlLmVOeZX1A8wBtj46sMolfqq2nn0hB3nYN+/UogtxE/WDp1RM5Y
2AkMK6nAqs2mre0t7rVeJ4rXPLC7GFxAMMDzX2NjfSK7xxjKtM9hCKzBuTey7uZXZCRBQKJU/KDc
Tqkb8PZ2b7f6tUqXqTi16Bxox17rlHwJuvG/2cOY5gtnvNbBIOHOLGbnWZ53BcyJ+5tVDQxVbO/G
/u7MolQ0aC7M23zVNFhSIop9ZksxVj2B1rcoZWtSCR8yatKKbsCNgGCzDFE+8Z1koQq8pwRlxOMg
2nkvuYNECeXGvwGoJLeAb+kRupHfP6pem/mOORtrVUcVUbDpnT7cZTnQzZsaNGZA5YSzjrwFe2Wp
uzJidNLTb0BbafoHFZEKXJD29FLOrE7avdQzJZJ4F6h/fU3dIYSm3gd1ecCEaHt31NAp203YvQ/4
jixcYPDUd1lLGrgdB3o/FGR5nt8mJ0BTE0ccO+EDbATJE7GPyfFze1h4KeeAbTyYhI951TeYLlyj
E4+N5U5TNLlHjqcKQNVGdZG/5kP13s9BUVwLEUwM8ssq/pJztP/GklxVRCsp7QSJh0Pum9126EXQ
Lb0dmEixBpvsf5yd147cyLamX+VgXw8xDEbQDebMRbqqYpZTGZWkG0Ku6b3n08/HnhsVK5EJDdBo
bOzuViSDwRXL/MbK4oeZwfmrpcXYbwWLIHGda0cdSSeSusnG0wapJEfkB4juKcM1kLgox8B18r/j
0YOvN8Q6ALl0PpHH0KG6GB4gRET8B07PU5cZxisetKX1XW/C+o4R2fxznsriSvr4ZN2gcx/LvT5M
HTy9ckTaEB3jA+Ra5JrYj9jowE7JmoKmRELZRHoBvPLgDE9kcHHxmreQg3fcsrgHBkg35fsSyUTc
QnvHctBbWIgZxWgfsmohYxSwE+JrUEhT8gkNntm56jtStZumVb557WDBCj1gCIkRY1zZzXfAUaOW
40nNj3zsiZWlN6OHWXiVrYOCMDMsCj8FrlGrT3UQMITdKLRmLGimGtJegHfLYfCA/4U1ROectOcF
oBUlFKNCHLO2hauZe9MC948mELdjQ1kDCejRacHfAl+VPeJiQZeAJNnouWIk1MPub1CBHtrfKi0b
Sdkej15tO8OhoBqFTWi01WuBauNVZAoJzAMfwAVWYqoX7Bbd57ZLWiQM3fA3bRlT/2b6TecjnOuI
X0xXhmmLfEP/SNKOVlYQjvIGCmM1cJGHzY+h5k9p3CIkvWgDuCdM2L5C5Jme3CBWAOyQFOiS+xJa
6nzr+777CZuT8jeYMWQqiQXWy9BC6P6RLgJMD6kRR3el2/LwTpJKxCsUfIO9KivEYtgspnOdFRb1
PhOlHm6VSKejFtcjhhGV6F/GsA6/AzdsxKGQQ5g9OqVuMUtwHT3fW/AHbmj3kkcEtLdftKjRTI9p
SzeS96RW9SAd2sAQFlD+2WHTiwanDxXVBU4TlCUaGVVLpwz0RH7MmrGkf9uiWLCb/BDobVfYydEo
aRkDjGOCpV3D1qB0wFNjfJziyv0yizl9pYk89PuafvONnVn1tqqr8mk2xmT0KEkttEJDJ/8R6nX/
2dF7h7E+55LuBeCfjQ6Scu8GYmi/IRBQDeVxrmgHFRtOOu45UR+Mi/AKiqxfmXIxlkg4UBALCif1
0TVxdXGMItqEWyo+0Dyz7zDjUIVWHUeESIotrXSwXGGHAWe2gfmHMorpWHV35YZNMN73oEcf+qq1
742oyJ6tKMn8Bw072XiDdjGjF4w08TzZ5bhrkvf5iMLujZbifguOKrqm/2h+xqgDOwTa6nbz0pC9
4PWGLaHYuRmzfkrpcjGLr4nKxwS5cn8rYGlf+7WKfph02l9NJm+0X3r9JyAK1/ONuPqnjfT2Nobw
eCzTIEivDGT5kdrOGH4S37PoF5wuvoFKAv7ZFVKz4KJh3HPfhPTYqQ1JiY+TqdfGrZMWDRLNPU+s
i1BFuGHmQL2L0YmQ9heGJb8pph83DCaa4XOJG5OOURcFabtJa1gevwuniEkr8WpfGBbxXLi/TNWo
+C4F90JzySgL4f9k9IJlLSuP3C+Cu3+Xo8QCQhNK/TWKZ1F/R9mBt0HjF5QIMEXBmqAJUc6g32cy
zRvLAie1GaYSXUkAp8FTjewbFtWTSNpDP4dSPmQWRNFtEJDyewhTx6wxxQM2XNIZ7nuuh0+Q+aYH
lFis8hHoafo1z4Pk2A1uYIHni7CFBqfKuwNFXdF3DXixzVCl2pOCYwTyCNS7PaPsPtVu+QkrJeD9
GpKLU7OBzCmMYlFYQfSWvM2FY2T7JtiPyh6oEjZzi8gRimulCVQr4fd6fuxwh23Mssv6N01BRJYM
SjCWwFsujUY8QFusEA+GnNMQtAh6Ebc6KulESJNeHB2kKfwc9D7SE2ZawHbUCwFHjFbKaL+qlqZf
u2PYE99C7AIDhEXLCOOT0WXm1rcmClNvyBI24bdWAB+kU1IEFPkZBq6/UNMPjB2j7SJ5yCs/obI0
zaRheFGHoXhDBq0FWjj16EndUUYiNGqnWcrce5YotH2tQSzK5Gp04I1sdT2GyG5Z9IZuyHeRI2EK
aV0jhFbvxqAeNSD7jnkjLTtpjpVBVoJLZDum1nOEtn75Gze67CoYTBSUK0ru3xiucUg6fw5ubNcY
7T1KWdnPMWZ+RHEv5l0Pa9XGLyTiNA5dRY817GDR/piHVK+v04Ly4z7S7LJ4gD0NGrQuXCPYih77
4xutwb7nif47MOYkSKKfDRpNh9oYg/x65PyjOSAHS/+tmtFJkdmHVpzFlPZHa4BeS7RJqwew51zl
foLSa9HCHnM3dRtU1kvq02t9xvkzQ+DcsEZtD4Kixn2jI+uv4Vm9LeACBDNdHVovHSOYZFqpGXcp
qferIAfJPs1xHj1bNGup3WgZ/9QgeAKRVEH9STR1zKjW7ZxjzneNpyi4h005KW1PQUazCP8qMSYb
k9JjvHKnIrOOURHwD4CEwL2cHOVg8NnggHZvT1NkLuJ8CLd/toQ9XcsSPqmNrM/D0swDQmPHgiZQ
Ut00sky0h4YaKEDeSZrjQ0E8zdBmNDMUVDGTQgaviFz5EqWVlBvQ4XnqRSP63q6FLn65Y2ho1Hfo
kEfZ1zy04vCbsqy+gxsOFQoDo6Ydtkmka/5jqHUWOFVQRQq7W+QyoaEWGfpBIBekYbzlRuj46HnO
8EUyEZV3xqjQvGPMYH530Z/0D3OAiMzAyKFGrQNV2KzPqHLo299Bi0n83wwuC4BRIUE5y7NvJW/U
uuazqlEfBIouqjsJj2r+3EPdrQ/gdkvBHBshn31djQ5EtHaY96izI+Ni6/rg7/wWS6dbZ5qq7nPY
zvZdzsALCS5zovXh7lP6OdYe4HXxQr8rLHY4FpkkIc6MPNy2lRRRBRNSRHA9rLuRvyegzdYTykiY
MOX4UjXkzCVCKSlQA/kAkSvflr5AL4iEMcyd14YuFZV6ic/lLzrnoOCpPKdr3KttrJZoQ2LWNfa/
pcsTboWCfrlxxw5l2zREpjSjG/RlIhYXGx8bCxAi3TS+NCTXj+nca3xZYYXc3qCuq1J0821l9pSl
mIVPB2tMjeBVCR3MIU35xPpFjaHAydhzakCzr5y3GXPeIIBqOIcEX6I/sga2SBihTl30ihVHXt13
GhqCUcvAk+x0fu5w+lCL3E0fdK9qTCFaM4Fr4OOIGa7nJ66dGLvSLMuLN6MK+DwTktivhBjnSwOU
hIZLOgt/h6STehSaiXiha1d9T0cNYe9nui3q00R9oN+04Fq+FdgzRG9wd4L2ajTrBDEex5dPQLcM
gBh4MtzF4aC+GGh+eeAyYwBcWAkEL60oXOcTmg8LkSVX7vcJcsGVK4VzO41ldqyF2VPKVXr6RgI7
wXZEVAUhXKvdo3uDJBNMtjbfoL6VTHcZvmtvVmZH43PipIu0b9Eb/JtLh5SmI6ntz7ZENGXTDVa3
s4QGKVbryuqWcXIN0p+KWW77gFpwO7fA0X/7TmbejpjDNZ5gWmn1WzjM8IiZCTeks2l5FUZdzDwG
9sONMEharY1g4IXUzmjh+jk0zj1KO6TcPb1/zMCKzPk6x0BfOmWgPTSZGYPMPduv6bdIwQ31V2Gb
rfY6IHqibWcbmT/UH0LbG42UGjIvbK3fdYnsw182+Smc8x5BdUM5k31LM7sHCTy4Md4yzEyz68mF
xPfguM6gIpzmZ838h/4T/kb4CPhW+YSqvF7sBTKxiEyYCtAZqpADVjSmlgaPUsNRWEfCL1B7/DQq
5ymIgYxtyWH8bQMaDIoh+4vLU+CjsidqDBzvykEvrg3I/BX9q6Rv94VPWY+dpun8nJkmoXrDV/Aa
II0aX6lEkCIs1GqsFkRppNtmzgbQOrjdyB9uXlmM6QXlO+ifRJ9IhiG4MmZykPEN9Qbnqr3JdOxZ
tlqq7SoGoHujtphQDlilmSUVJuMkmzpAA46WbIywdmH5620KzSZrgsMgnWbXB5omt5JBHOCMSE8O
MdlJdRiEPjnfc9SYh3tobVV+QEMMh3ScNCJvxLvqNYNcysAjhhno6TQ1QlqrPsZMQJQHIAqgCzLj
LgmDFPK8HY4PToJm2VHEXdQ2B30qbe0NEkRlfy07F/AlcHkQd/VEa2ZXCf43TTzapy+zRZfoc0jy
/GCMnc7kX0lgDb91NEPZNwKLK38izo+SUp5XiJqhdWu6Xzg1Yn4bgwac5xZrwbB7LsCFPjO2HYMd
zqXBP3COu+RTVSFE5zPCCPFiYA/Jiu0URlzNn/INkquAKCej6fvUIhsTpgED1lED8IbCFM4Qth5Q
QjCgAPUigiC+wxmmQMfVcWkACJO/p0NkHSynp9cEQ2OYvL4yzfqtjkawHzYp8feBi0LfpCYaLHug
AXX9kvuhtG8kPcAn36xoDeBJADmwwjbze6IhYvwjI7FLNwnyTvEVLfz2yuyEjO+sUR+u01kvjxAb
/fbFrbpRAnwhJF21Rouj967sqsneGp1PHFGhnfXP6I1l4TMjJoM19QQBcKlNTnE1ZaP1W+sBDmxi
p0URA2TsoXId+6FSfXJj2EkFHzbWf9ggE5MvQ2Y3Iw5mIPdvrdkAKkVbrHdI9Qb3UEfQDZC7jFDj
L0D7wDpv984oNdo7MMk2EQ2nnZ/p5vwJwgQcBYWU25c8yEYXGByKdpsJ13BUWWCmdMypXQexY0nw
OJijJql0xvkLzhtJRwDK53j6B6svN9kyk7LQ78nIMDY9ehLlCwM6Z74JoA8lFD2Tg38mcRHJMrOv
GR1N5R3jyByz6s7M5c8utMpXR4PT0G/Bp5qzF/Ya/yHWHv0jGoHdbYZDGQAWXQuuApzisVIZrOE4
uba7tPwxOwKF1s9vsi2hHip9HN70jBhHh8kN93qfcYQj9lVdkywFj0Gdu88MmNjjTHNijUDmmkV9
yFGYAgGVxaJ4Dtwy025gPifRbsC9vESMiltfcZmGDAboke9Jt2YEllxVQhVQ5IJXBUg6TPxQIYJP
B/n+OkNTMeG772vza4NkEcLUmhlX9AXmGSCRvFboHLEC+nmh8wlKdoTdWpaiFJ06vfbYz86QPs6V
a+kPYyVa3SOW+airMPP6VmON8JgAgPc/22Wnwd+VtHtuQt8wDmj6ZF6mW9O9UhMzWS3CiIjSqvkC
h3pst3TijF90WYro1cEu57XSbLI2akGI4A7bigFCH702THG2uN+W5i9mD3OJ5r7tHrPOHMXWxC+I
OVQckR+4SWHPR7iNySP3QoWtG7NAbR/Zlcv0OkYlNDk0iD0gNDlEfKKjV5VtJ99wSwz64Zg5NO+p
La15PMDYcgcswmFNMeytsj7UFbB03bLjHQ4URASOWWc/xwOV5a7pZhBkrZy0x9KZNFhY2dLQvp0d
WmpXQ6wsB1Mz1+y/iQJ1+JepgWre78EW0JYwBxeIZE3qHXOCRxbXelwc9K1s5zrT8BMvmcNATyzh
j06l4U/9E/C9YK7+sfW66+Hx9eU0BCBptXakb1mYiB9NO9yv8lZ/LlF2R1YJn0+q75dI6rr7uXWK
frxTcOfK4JdLsh0jU4O2LjRkWIizDK6cro0QTIgzlQ5YTPg4h24V3g1BCrQf1Ps1hIzSfkTG123v
6enjN90VRvEtqkXRX8VKqxggiUqq7irmIusapHPENOYg5g0e75pxURh+DXvkSOX15EucGZAuQDrb
bP/5z3/9z//zv3+O/yv4XTwW6QR3/7/yLnsE/9E2//0fIf7zX4T15f+++fXf/6EMgfBjgvoyyNpc
U1c2//zn9yf8J5Z/+3/IBAI15O7yO9ilCt4+Vf4VOrvizTKoJxAZCNEURu6vR67BnaheaofJ/Zgw
14pEuDn/a5bF/vgxwKuEKU3dVa5ruehzr34M07vJQjM9+5oIkB47gRDtF6Eh2r43+mzKrjJfgJ2u
kpCU4i9XtuA4mqwoLWkqSFHvt8FQzIC0UBveyBWTqzqD08pguTrYthVgEab9FH5eXp1fU7jvH1ci
NSsdoeiZGyDSHXe1KIgpWkkgU56mhd1858jOUhvaYGa2YR7L6AnGMZjmTVU2png0jcEEk9+jOsjt
LG3aQiXT1B3OF0D9LNq0MU2sGpIZQ2BpwyfXmnyXjHHZPw+iQ2U1yChsbs8/xOqVSR2ZbsbPJmqq
CpCVvTzjH+fHYINm1Kr0p8kWPcikcvxWz0m/b7AcJFaR1HyZDCO4Ob+qs9o5YejCcOiZLQfFFOvX
VSwuESZuR8/pMPc6Ym0O6OykdPGfAOWF35C0mS8bfnETogalLhzT5b38cUzlsrpUtuK0Gsrmj3r/
zN2YunWDMd6zXwztU4KL5nPQAJR3fT2/sJR1ainHNFC7khZ7rL9fqjGkxkBAFc9NS2WZA/zY1iNF
dJdgNFMjZvx6fmPXr1MYigOpm2j3ci7Rpnm/nmkjnTsOqXoSUVh7WeguYxb6GFu86vJrGv7MjRAC
fDm/6scNZVWTBr4SBkm4XK1Kj4MHZfiGzCEpOoRQ60fY0MFmaqbNP/96LYUriWU7ptA5Qcb7J4Sc
SXZpWP6ThQsa+U6MwnaagjNNc1npfxdWOClKSSVsxxCKQau5Wgw3eoU4pu4/qSj38TR0te8Txiod
ntwGiHPI/tCzU2Du+/MP+e8H8P6ILgs7Fm8RJArs8vdPaWpGIAxUAZ9AX3mlJgGYg6Tu6fLSFdhA
C4wX9lX9Hdu8N2XBit4mDfp2YBpbURNt0RwVA/VcZVX179wvm7fzP/DjueZWdwl+lmW7govn/e+r
0K4bGkSlFnQz0K4wwyN802NvcUQQmAlEWlQXVlwHW14Fgk5qOWO8fS679yuCtJezE2ISwStDKDeH
gBeDmUOfBqEfT6AAcVSWxuQ+Dqb2EEEz3J5/5BOHnFgp+B10tih3lk/vj0iZ9Og9611gP1ndaNyk
qqGLVKY+GNy+u7DU+lZfzt0CByLGAmaDS7z6oJDjgE6fldYTGGN3VyLEeGiwDN4CXVNXeVwe0UCD
s+K0cieE3+1wqAEYgD7a9fln/hinzeXt8mN0nlw3Vr+jhYerg600n7TBNSYoy464KdP0i4Y82rVb
OPZtn+rTLizhjpxf+ePr5kriLbs650vH7eH9brvzULtmqdQTcA+mn5o52ruR3tPBmRMTxbTkIQVn
hOKntQBDnPJ4fvmPLxshIotrkbtJcckv5//Pl42qq2a1DWD7mCxWxEMxbpCJmncIG/Q/zq/18Vuy
bFu3lK4MPnmi6Pu10D4q4CA4/pMOlPGgQ/GnmAuRRa5tdE31Mb46v55YTuq74GILKYktLKoDiTGW
h//j4RBpw1lCz5jwBZooj741xfK6Z9pJWzjyzfpgtYOOfYOmRyAjAmyS7dmSN1OeVvNjU+niRzFQ
wG4AtdpfW2loCMuJ2Lf5HsL43g1N9+H8L17tkGUBY+dbsC2dv/NxrI4h9nehifwKovUysbY9grvX
cBbEjkFc+jQC17mwQx/Xk7rB3hD5lcs9qt5vkA7caEbvsWIy6UKvygdUP300hLbOwLBijmbncP4B
xRLP/3glPCFYJR3hJhNSBA+4iqc9WIkC8FJ1ZIbcvrpKy64UhjXwbPXxJpKz/KINCh2WdgQKUmZt
Aom1d3cIjc970zDGCxf6OgD9v98DY9HiQLoQ+lfRVqRzAC5roESO0zxDncqu5a8hxuv7Hx+nev+m
DseFDInsArp4tL+nYkq0Z1WDFPFkas6vFzZoecXrDQJ+5EgJzZLccbVBjOkEUMmWVxJkab9NdQeA
gsJmg8OJcdLDYIQAiGnKSnMjg3qSB7PT9H/S0ojCXZ8hknkhRq8+omWHBJ4BrunoIMGQf3l/Rlwk
WUj4x/Yo6O0fRrTcMf5jbmYCmgd3NMvfOlbym/PbsIrHy6JcCsK1LKDOBOZVWpCg5xd19DmOKJ+X
2JGZsp3uxm6KGChK8PhYuNbWeF/T2n5BOQB58vPrG0vYXb0GElmufl6CkNSQ75+66dIEXZGwOYYj
vhQoQEFBzPTxsxvV92T7yuPCelh02KAzMayh/pVcTkjAb6wsna8HPMM3wFq7cWMDgkJtQzj/BL3t
ojo2gDmuuxC0TRt8bhz0rvwZbzkws9/PP8T660bAZHlrMOCV6WJCsX4GRC8lZXt6U/LTb6ATm18Y
skcP3IH2VhhSPp1fb3WXWFiTK5f6VBqCjbP0VfQKkVKzkxSbW/z/sO/bGHSfRwaN6C0iF55iegwa
9/yS68PpOP9mZUrynDyou1rSgpxAs99pPdXq5bVNy3s/B1O2B+fUbC2zGvcJ9LoLh2N1ZfOcDlo4
QgnLMHUqjVXU7B17ysB7Iq/rwB5XKDnFjflgpcxLriu9RPA8G1NNg8Eo8O8tECu1tnHH6OfCw394
vxSWrim54gxbp1+zer8GWLOIxBAjsCZnspf4g4VFcBGgOTeXv2gIOBcWXB7sz4+C98Y0iOyIv8DR
yOWj+eM+TRDSQm/IzTx9GNtPKGuUzzg9BhdW+RCT/98y1IScI8A4ahWTyypTMWDpzANoMEBbNdVN
rWRwjzMHspldadxoGbJGaZ2G0HXg4qYlJs12OCUXkqN1FOKHUA+ZYDvQA+Glr6IQSqfG3EgJgMlV
w6tCXAfDs3T28nlG+Q5Rwwq+cVF6SV9VFzbh4xmjHLKZkXM1U46t61sBBR/xJZEzRoCRbeV59JDB
v94PavR3I4SEG7Aq9lbvc/0ev8P28fx3deJNs6bkXNHzoWOyfHd/vOkwa4x5ykABBggE0kDNs+yX
hlTpzfll5KnHpKNkkg1wkqmp36+TI7Jh1prReI6BotIto+KwfcpgRGQkoFbXfFGdsNB6wRBK38mg
Ga0MRYR2nF7sPjKbWyS5IXkynDDp8fUI3kVfB3InklgDEmN4H4NTTZ6qNqr8nc5o2P3ZqAmwmoB1
wv0ZdrX+VDZOENKEqUB7wqJG+wJkfxtSaJTY/1XUn6XQb5opXATrs2X//SkutKWNEumRN3RZh+G9
QqqPiSSsyeBFDiJWrzH0kPSRCjHU4U6PY4eOKLp32YU9PBEFDD5G3TZ0i11cV9D9AEcTQVm+lhlW
4hb/MusO19sJg8F4CN6A8qMOc/61nViSr8J2iTtUxx+akOiuj2WYhaHXKB0Lh745QhwEUt+BLDMN
O92dX+5UQFCkAeTwLn8pucqJaj2ZWsZhoTdYKdfomNScDp+tH8fk4FbsPjSB9hBPcXkb4Kl9mJxW
POh19fP8D/mQFRAQaI/Tc8KBmAtArQJCj7afW9RB5vmgWhAmRO/Z8SDqjMkXhb/DvKkEmo/fcHUJ
AO1HkLp3w5gD3ZM6WeNPQGsCrfkE+gLAYrdGQWTDaMPEYVm4AZrABQll7MXRPJT3M5Ck/qHCpZMK
VA+Yi28z3BckviCqBoEDpBZ9kfMP+G+5t4rwyuYZKZkMhrHrfiVAg9yJOPUeauMS4a2ZLwbGpQMM
wJmsa6oImyqxhVx6MBjl42CPGNFL2SRGest/ilgC+BQfZZ4mulMQystDyCn6GZNbigun4sQhpFYi
27DdpWx2lhD2R4iCVaVDscXjtkQVBC+QBk95FdjNqzkjZ4PvTpT/c353TlwHFruiL40/qjN7dQxH
K0b4lkm1N+BcgrUCYCRN2ZEXE50PpTSa20YGMVKKQXyhKviYWZFXCZ1NUo6xdOPfP2uTCujfVcTR
sHJJlEmMAHcPpvLHDOT13fnHPBH7LdswKYpg3SHQtorJ0gSgL8oq8RLpjAg7YkYnpuT/4261IHbQ
XlIGoWQ9UxisCAUT+Mce7H46jICOwXPqQtvZUzlsJFybgwV771pCW9+ff8BT75F+E00BQphjr6/1
GayM26oi9tIRqu5s4bvbZqrdhQ7LZw1EUihLahsYCN+fX3nZutXnRXOc0GlRcpMiL7/sjzMLrhzF
bWw1vNZRhf2QKD4UOFEAyLYDCKznDBXZfD+4aWBe+FpOrEyOaCx5DOW3UquVSxD2kLV8TlCSpYiZ
jTh2jrGFAYhboYcX4HlDfQdC6PwDfzi4LhBimuWkp4tV1DpyA+UOIqebDQ+JxH6LWC+EXMNffBP0
7EK18+EJXTKlpYuoU8eTsizx4o+9NcFYYDGpG14SDgaMOAShbCDgm8Bqxv2E/gwjWD27sK0fghD7
uazKpQDenjP1ftE6BT4/6dL20rIXR6oezLLQ093kuL9etcwiLqSFH69C2pTUHdy6XESg+1eRwLCz
dumPmNxAQPlhKiKnE8f/VNZQXCXY+W3yKOPp8fi8R6kIH4tQGTgPts6Fb+jEbi8hkPYRM4pl2vz+
wZUVJ8oPfOU1beVeNS1ISzHE+U7VttyAnNVfkE++9PQfPlweXlJ+0RnXsW53VtVe5CNMhBGE9NIG
XUTAtB3Chil+RYjrUY14yql1JC3NzL5GB6S9kGidOMt0A6C+cdcw6Vp/vE6TFplrMKZwoHL9biK9
umr7vrMBL9XapQnziYNFoGB2R4ecrqlafswfp1npouYaiU3PTpjCv9V2Qo8F5c3iHkBWgjZG0EA0
OP+xnnqnDH8swfWmGAOtbtRZw7E2C3oSOXQPYaNU8R4jTffBMUKAMsG8CLAjBnfhEzq1rWSRbCnA
VUYBq5xqFkw4hqBV3oRfjr4PYfXi4xr4dGNFCIj2/DOe3FeXXielLF0ma7WvaH3iTqTlylMlYagN
7XzLxF4sbmTfZZVN3vnlTj0cdRQVHNGB1GEVHzpobJh1KIlQxJRtWyPKjwg4a5hGBMbj+aVOfRxL
c1VynQoB6ev9ialENcyKGbCXdo6+1ZEjutaCHItuO5c3LXj31zYSYkf/stAvHJz1FI9uDz06NH4Y
XCFHIc3VrtboHiAZFrrI1DjARYE2zyXqyGY0YtwKp8TfuxEYtD2Ch3rrbjqQTiPdS3dy9yprpcX1
50PX3/DfxkhajbAp9MOcIzjxCrTCNy5gAU4dAhsRBULp0mS1V1uFJY0f1JgCeLMDArEH+YlMhp1d
5zHlzBQm2oX9WT6cd9c+20OfihkiyGObjsb7VzODwC8xPDM9TOrbX1Ph1lewUbP78wfg1Flz6Lo5
pO1gDdZJomqR/9X1WnltUbXPmtVnR0R94AE0GF/87VIGczIp7aVWoD+wOtZaaZoakhQ2mTCSRn7Y
ompWKbRLo15eiLrLRfJ+71hK6lCOGU597EQkgdnUUAFtcPsOWKtAA29pRO1n0OH9gcapswdG76NV
XkKOQeHqwpN+jIksvxwRRr+0QfRVdJLxAMQyyV1vCp35Ni3VXVJOxtKc8DdUSLiIhsgHnN/dj18y
a1LIk5lyx0JreX9cAmRngn5axCpocjzp8zhvTXtAj12z83uzyJJNM/Swrwvt5/mFP57TJVHjTid+
LKiD1XfROENZVUCBPCvOLHVXKgT+sEzGuPXz+YU+HlWaFYSMpXrjbluPfXvN7KtJEi9CxCE8A9Th
bWSFr7XO1p5f6dTxYRuxOwRhQA9plS8lIWLikxE4XhnWGvA1q532eVTHRzEMmDsk6Ch+SrCV+jp0
evzb5G78dP4HnNrTJWOhOWMZmFgtseiPi5wiudSwb7Q8FKNmjMnsqkXmCbjMX8cYRobkovTS+CqJ
A+/X6WNbaTaCCR7653F/MJy2clDSc+2/jjKsw/0JFm9RwdZXoZ7G1+zMpW15JNjONxtb9SM8oppi
Uf91fudOfAZk1o5lgPoDAbOOZ1g1oIDNd+mN5aTtfV1kB7qD47bvK+M4ADwjoZf+zjTm/MI7O7Uy
eSYhx7IRTF5XwMx4Fmw4MQe+ePYVvaR45+L1e+Vyn0bIzdnZVVzAzQdQdmnwdOLLoLfL6Iv0i2H5
eh5ZRD1k0rCzvdDN4WBpTLYwK8EhYHCiq/P7+/EWRLjfheFJsAFPaK6+9jDW+n9Jlx7EYUZY/hQN
15mie0OfHaEVDbHh8wueiKU8lmMsVSjJ3vpTcLVysBEOJrxgnjnmvXnTmS7CJsgvbvUBuV6MYC6E
0lPPaBNkBEeVgLZOiihShgo9Num5PZKYAejZI4ZNPiL3hUJgJnEvhJtTr4/XZjJ6E9z07mpPUw6O
PslKelIZwAsAXSA+Nic38+D8faxmLEtlTYeG4de/mM0/4wreslWp99KbC9N9E33Y7xxzLC587ae+
BHATJt0nlxdmr752oxENIhYIHZRYk2wqN9M+IwKb74K+ANluNkazpcH5DQHbv8RrklJSCkgbexMd
TWZnfRfNDvwBGO7KE4B+8w0cWOtzU7hvhgBgjVsBrMqlBjx/Qk8cF4MWgmXIBdpLuH4fRFGOsHHu
QMGYOC6vWryH8E0s/JcORZIdfoVddCFqn1qQpr1uGS4vkgzj/YJIE8DeHqho+7YB54WnFxL9hn+D
+mZ6cM3m9fzzfYBfLLtKRw+cn+TMAC97v54e15OJB4v0UPTBhieI0bdBm2MXDQOchJHcYNNHErWN
XtmUCn19VywMn0GhpgFVoRkubPiJ69mgm8GQjctLqPVEccTuaMLGT3qtCf8cx6MBH0pAKfBTrTbC
AGhwy0MDieG6Aor15Fhxeji/JSe+WBpiQFEoB5i1q1WCoHxMV6KuNrwZ8s1VxCTdG6sam/CqCC48
7In4JwWoVUa2ACmAcb/ffGQDJZKdneHFmaMfYZhUG63rrM9FPEe/Jzue7lrZ6xei/IkdBjFOL5/a
kN6YvTph6NfavT2ayst1TWt2oeZ22FLQfhs2aYUk76ZHT/A+aNG82aK7ax9tNYTdhSdfFlkl8dyn
zEtM5omAf1YZLZKTMYp9FEATmvdfo2bwsUgLjfnvvyaAMyZ9XUb0YB9Wz1rgKgH/QkhP+LbYzJ1m
XBUlVkt6Ah1P4rny19U9gYLoC0qFHPNDjHLaZIimhslXrYnsF7a8luerWrsv4B1cuDtPHFN2j8+W
6p5oYSxn649wj3RfoCFErjxdzgyCNGPEPqCNFqupsJguLHYiKi3Jh/i3BKEcWO2jm8RzL0tuzQyU
+ovbU9UhilDW21H6Vr2JyT/9C0ueeD5at9RYfIQGmLTV80GHibnOHMODuKXf1oVZ0llskO6zkDU9
/8Wf+CJo4pk0EJcZB2/w/VY2kaC7FPvxsRULPsdEdmPYBDjq7aDNwe+W/fhVk4N1GBA0oMSczKfz
P+BEHIAg59BL5GswoY+8/wFTlNp55JfwKkF2a3Dj5YJ9Q/EGzQ1jFIgTgdpJtrCysI86v/SJ/jHR
Fn4TqEiKImiy79eGwFw1VRGmpEGmPcER9FGZ060ARyttGIxNpzmI8yFLfj8YAp9mJzb2zhw6v1WL
weX5H3MiKjBGpcSFA0JptgYZJKOmU1XryXHWEvGbk5FtyzQ2/z6Zf7fK6k7vkSHqULVOjrjh+TvD
HRWegIGPsnVWfLZN92mOytrrovwSkPvUa+ZisZc0HmjtGn2qMIUiqYrj4wAfTB2nGg2HFzcwxTPT
0fRbO+poAGLdZo8XkrYT39IyZVraJUvdZK+ibdxqhoUqZYxvBhaMTt4YV3Es/KcpiC7d3//iNVeR
3XFobpJSUEIA/Xp/ntqBfyblFB1tbB1FsQXWWqNAnGVttu3Kri1vMAnqfKxnI/AYGzyD4DFWFWzj
eVPjXD1cuM4/hi6Ak4yalgEBZ2qNMSbpSWZ/yrJjTN5fbQ1RT9hlk/N9mkpzeOja/BLF5+NuS6oo
guW/e/2BEwIlKjB1Lc6OczjinYzH0b4yMyTTDXUpV/l4oiRAPr4VcKoErnVjyArTFlMAOG2xVTXf
QxHlyHjyiSLngxM2RrhGttMnF8nE8x/qiUdcQITc4OChwCivImZvlV3coGHvYX2NOiptr+yui8K8
2JZJAjbg/Gofa46lU2MuRb8Al7wuEyWEVbOegdeiauvcp+ig7f0S/fjNHP1fzs5juW2kbdtHhCrk
sGUEqWDZlq2xNyjPeAY5NDJw9P/VehefCbKI0l9eeKdmB3Q/4Q4IkCpT17VbvZJAdcrdwT/3B78+
P8DgJRuB+TpU4ORS/PHOllA7nKH0urMV51T4sg7fKKvqIdjbHvahsVgJIa7vwPfshsfW4UNxl4AL
wGVo13VBe24DQRHVyvTjAIJlf39W1xvI02pTGJZxIACCxYM+ODr6vVg6nSeC6peycednBQI5Sv+I
869s362xeNZUyjaOpFMYlyvoxE5WgRebzggMSQRJjgY1qt+QlNO14uyNoUicqEMhLgp+3VtMKxkK
BYcQoz9PODb8whojeymwMcCmZ04+PiuGoqtCXAmqU1u8InWSVCpKVz0cjHJ8QU6k8PXSpFdfoMR7
f7NuHEE4EhLb8g5OWH7luAhPXeLlA6IDQ350a6Sz83gAXFKiDjgPbbcyniZ35PIOt97hCMR8gAOg
S1zuGDRiNRrsoD/jD4Mldu1a8WmKxuBraQrrh1oH2jHEZy3Z1DmlEzvkHdtVuT74eqaae67yyi8j
Z97dX4bry87iwiFzcQEH0u5eXDp5PdqxnigDbNAISQ19CvdOF6T4Ow0DKhxY29iDebo/5o2lJyKk
qgIbjfK3t4jMutwcigxVzrOBeu9fCmjm76OIkM1ECuKgNfYa+efGASY0ANHG+8GVs6Ratd6Irk4e
d+cGONN54ObxwUhmJ8dptOP9qd0cCg4oKAlybXsJE4y1buyjTGvPiHRhl26FwcnAqe8QkZittNdu
DcU1Y8oyCnHu8gDPSFqiepW057GPmxdX0bwjAa/2SqHD9e/P6sYh4Y4mzJEVKsCIi6Mbo7BRqcJp
z6oYkZtXas8fHDPxnSgZnmoxIVQ1lx9Pqel1Yt1GDA2aBlLE5fcSek3tOrlan8thBtuyQ+skAPOW
CXDIGzwhUVrG9HXEyMZUEMIqPSMLfqPKUjUv92d/47gSe/EuawASCfgWP6TrMgN1yBL0LOq+0+cW
mwPcImuBEh1JjoIAamcG2YczNculKA5HibNErr34RpxmotAwm83ZMfIRJFHRHGIUYHxTQTXp4/N7
X2I6GkSXSzpUHZZjmpkT0blU2wlU73cxx8EegN+EfoHSH+4Pdx14WOA6wNHTlJIdsMUdr3c9aWNk
1WePLx8pfujtEz4ZflWUn8cqjP3GzCT6sf4oDYsmBpAlDhW1BFe9Al6gVFjgtprV57Gx4ldkPbK/
BtsKd0gvSE3Fqt7fn+iNLJAKtfxqiHwlY3txcBLCjEq0VX+2oGGBdEvSbAttZcZaY2jRmGlqnEnC
KXbRlcTRhYQpD/9OayX9OWpps3LpXl8XfEtwi4D2wOjmfrr8nKIJNXO0aGbqbmIId1HYz89enwpc
7RsM5VfO1PUmyy8X9QZCLvZ6WSPq8WKdTLxvz5rAjnKTpIjA71pg/t8mBMRfPRu97c08Jumu7tJq
BVp5fV3RFnjvZssGLznh5VTBNWlSGU490yMRW6dJqp/aUMf/loWCpIzXdeCn28T9dX+7bywwUH4C
akorPDRLnkiSCLLFQZnPoYainJm07qci1xvsKJv8+PGh4HfKwyyrOMsSp9tYIjItilNDmRo/C2ec
TiimoDyoorx3fyj5/l9GLYiCSH6WCSob+qy8HP+I1EPeSCmoP51D0NIH2qoWus2F5WdADf2pCwEG
NAoYmKQakZioipVv6MaiOiAa2U7eAkmfvRzeRYs3l6zSMyFTeWxIRTYDpiQbJOXWArQbQ4EeohsC
QIrW67K126iKQeyZinMFEH6veVP2NccWCY/mOl65Am8cULTx6AtSnIINvewP1JR/yqobmRWyqED7
R6U5g3fPm2OIRPRbXvEhP9R8LuWHnzL6rUCqNc2G8wI863I5AeLGUxThhGbgDQJ8KXQmh+Damedd
i1DeP5VX4yt3/wRdP5+kRPTlTUJ6epLL5mBrZCBWx7E4595Q5cdZqB4t5rTvvcfInNJpV1L1Xbns
bi0w+CzZdHVlHLZ4PakLYuPoUome01yDa2v9itGK3ridgxK6Xf3Gn3kNAnFzmnBsqONC6AG8frm0
2ihdh7wgP9fCaJ7suakO7ajn0FdEfhyUZk0/YDkemsuyqidZaTB6rpAIWoeWrj265klLciV5dGfP
Hn7OZRR2z3hKlugWD6Cth5UDtLwO5KgSXkESQ+J5BYxVy7KI4EsbJ+ytmt6v8LdMt7kBS3SrdkjG
FqEGgyi33F1E/34/uOOwciNcvaqcfTQeqT8BNaG6evXxCBF6cx5iF44xBLVcMRbDa20BXzrkSeR4
b4OXt9YuULwgOFRIhuCYlVVp+DRUlNj3EcL08UooflWf4zfZtLckVBcqGdHF5eZHoR0CmK2mU1YJ
a1OGYf0w0ljdWjBmQFJEmNxAbt262ElRwkvDY4Wz2kczWvkjCJQpXsGfoAixPIE88EoMVvY08B7v
HZcBDVGMZ8dp/1ETIJj3v+vlEy+Ho65ODZAshFK/PKB/vAx8u3gb5Xp/iuxhrF/S3MsgJuGdqNu4
+xbs/wbh2tRAurGN44mOJ44IK8dxeWfzG0CNUZlgtvI9XKw7avUxBhpmf5oLXf/Pnqfse1ZH2XPd
RP3KdGWV48+HkKGoP3LyiMbpli9bQ7OG8nYzWB0CeZiqJ7No9jb51+H+ol5/1VRaNOJUwgjC4GWh
ysutgkb80J/6vpqe6gxGL1IVONJko7pxUbbb3B/vxibKjjBvrCysUg253EQvgd5a4H59Mti94bVP
S8JxzD+hTm0DHGWzM+w2PdgHWj63mzBrTXWlcbC8qunIEx4TyXgwQOm5yXX/4xjZVeqgOB42Jw5Z
gj9BYhZTdoBZB2klFQ6qV4USd16wwRx5xk/l/vzf//zltlKHpAgBxApxAq63y+G7wuudoh7nEyZc
oe75fc17gtkl3k/ZASnt2n1waf2p3woTmTyq6W5beWgpT5ySHcWTrjsDAMCjdpgprxwzW4+VHwoS
e9XB6BFA3ysqIgbHBoYZFujhCL7ynyiok+xF6xIHd44SALX50/XwJv3SZMAft1EcocN5f57X+wy0
hLcCcAmNP2+JjTVjLwb0G9IAi8UrRpOYo7bY2jRKBn+j74uHztHbg6HFykqoev3ZGIByJSaPe8KF
k3O5vqlhCKiSU3BSVeCkCQnYNrKn/PuHp8cotIeJUlWbXtflKHWfpqVudsEJ1zo8cMOmk2pRZj9Q
Ouysyj26NgjxvTOmugmgNA+/fnR8oIcwRgA/ga7gKrocP3JKrMTRrTzNTgA5lPuqxm+DxtMcpcEv
DALDXRpmnYdal91+lKBO9UeT1On3+p1sslwOjiZfhb7N7J3GXsMhSLXyx0S4+UuvIfkoXEa9P9nr
O4o+G6AWoEqAaozleB4yt32UjM6pSUUa7kvD6PGPraGyNZVCFtCEYiWEvPG+MiRhB7kIXDJEky6n
aNsBUbgonFM4t5J8gv/vXJKDqBONckcEBvqVIirpZoCoiWMi6CmGrjpoUf6UNl5WrHxOt5bAo46L
cJQMpJfJdJ1Bp6ZTzxJgQnFWwvEVvXCxD3o1fcorJV6JeW4MR5vEJv2RGhlUkS+nPxSJ0+L/ZJ3C
Mck3UQs7pAwne6+F2riZVFoM93f4OsoD7Ublghye7PKagmmylvjShOeuxMxgM1c6XqRSQuSXXQbF
o+gtG5evyey/oQGPL5GHYUnh3/8N1+8CbwLjQ4+Er0J8cTnn3KabHBgNIK1RK/2uyfHtiqMMmwYq
JUWIxmHGdffBni6fEj1dEmr+R5pjSZfM6XRRKRjCM3p63i6ncXr0Sqc4oI6wJm9xHbowlMxRZJIC
xncxP0Ol+IxrTHi2o1jR4Y9AODpaZd/huJg13kcRr8yM4iVZPGV3SuFLqRetSivcjHTlpDhKc8Lt
UtkUuZ3+mLmMV678W18rZT26YPBgcCtYgqGqwMBBVOswbbOs+WCkWHgWNmZllYaAeD0M5jYZ0UYd
9D71U+hI2O960eH+8bmxvLw4CIeQJnAOlvCTIFNCteo979R2XXkYBuuzO80JVtTJGm/+xsfJLUgI
IyVCgPjKX/JHABNnnjVb6NicetbjiHU2piW1gTvCtuizepuFefxBxUluHVQceFQpAZPJk28uhpxN
1PkHBfG0UdOfgD1YUPM14UMra1fEOW5spqziEVsbQDVhhiwiRD0cci3ESeE0Vw3FAiEa9d+gEtpf
dp9ijiJgaZ/NqR0xeJ469Wk2leQNL0Bz5Uq6XmVoPbzvDmowtM+W1bWqnFsDkrQ4jZXiUq1tUc+q
0/TJLev6pJHmrxzid1Guy8CQ8QhZSKfQR+IyvFzjJKdpOyCjjOFKDJuNMlCOiT2q5I79OmNIwYSN
IEeiXIrTHFvPFMqXEUsU8WgNair+C4QyWWc7nhT7y4A9Ku41dZMbv5yks0O8eQYjirdm0MX5adSn
qjt42lAg0RzXOBltEl3HyVMfeqx9NyM9XTXeTGHoGW+Rh9lBddRqgZG6ZaY9oH1uF/2HimfcPyht
YbLoIhTu7LMhCdMXtyhz/PvQMfmgmiWnEA1jTgVPBawLIpDLFSqMUmch+P1xUwVHb5y/0DYdfboj
+aGZAPWqYzCuxB7XnzX5Agm2JOhD2lkSNhXFxOXaThFyxcpxF9dBf1QLy8bgikrk/Rvk+gEijiSs
gk0GngU14MX0kikvIiXPTqOY9O8m/hXhrk3dZtwGjt6Nx6ofASrPNffpysjXwTqNfVg7VJFlg3/Z
28+9MK9rbDNONgIqIwz5UAWCooSkHZRE0oNrxjhHih731pk7buXmvDFv0HLoHtPBZJmXgCqoX6Lm
2RpPVp8baHNDKKSeMO576jtPRebOnwtJ/b6/2Df2laQEqjXqctwxy2JCB16axjtO1I4+RsLvC7iD
vqqXEfLYzcffQirZDlJdEmtDnLPY2TjE/2HSmv6kCtXa2w1m4QQ43mZOjLVq1dVi8goC50GJwAG/
RKZ7eYgcZJunsYzaUwXgEi/NTOxx+huex1DVzkWSpfippmvA0qvFlAAUKStCAxFY/zKldsgrzaGM
m1MbhAjfz7Gwnh0xeRUCalX47f7OXcWKyFQB1ACyBKoUldnFLRBPCaabWLOcumbw9iNNrud8qLxN
iEbZfoK+uJtSoke3K6RNtzBXIvHr90kmXkAt0c9Db/qqDprGYKMiOxGn0oAijya+dzSLIUNyeq6j
T6B0su1E88nkF2ApvsONWOgYi3wY4U5wzlZLJUzqYkSOi51OvRIPZVerT/lsoHnRdhbeB1iBbzI0
bV/vr/nVYyjHklolBu1h2R+5PFWdpSOyWbb1yZoM4KwFtpkJOndImR64UayDGYlAW/lCb40JsJxI
h84arYPFPocmeh61HYiTaKwq8qtci8Zvdq1gaV1SHPriwJ3/aPdHrqlJv5KbiH4a8KPLeQZONipp
ZwnKe135rw2RamvPof1t6lAUub+k12VlxmIMDrJUyLrSmKiSOLCtvKtPCjucdLRoqyILt1ndNhRu
lWDSfCPSvXzvVpX3zVLLytpHaaw3XxQsTINk0xiibFfu4huLTmDJxIG+071e9jHQMGlbfK3zU4Kz
2xu4xP4n+X2kbMDu9UeqU2Hz8W2mlE2iSfNWgkoWS14Vs+UopZGfuiwXDS3qUYt3EfZs88/ATM3v
Rotv5EqM+R5LXcRajEd+QmmV7wdW9WJQNR2M2KJMdppBd+TOZubDiauthWXhhGyKLJPpUVZN0dkw
MCv6bNtFMhwEFm3W8yR0pHNaaxrKfzRsdoxtZWlt+G61mGDv09lUQbw4VL1uP0Seh3AfJmCDtYkq
PMteVWcca1/MdtWuRJA39g71EDIgmjMU35Z4r6g0GqcYRQY0t4z9QrF0P1Xqca9X1rfKjZKVHoQs
MS3WkKKxCf2DfaMiIX/OH2lIleelVsVJc1Jp8p3TsW0eCmdaqyO+b8ViGDh+ICh40uiVXnVfIs9S
wlkMJ3xXeudEhlsg/qLiL3IQrkOnO1AA9Nu7UcEm4VWgmqqdQ2I19KSNrEh/pDNeIy/YRA/Bd8oz
XvQpMTGAm3aWVxj6HjfBELO/lEhZmraOFa5sOGfaJ2sYudMhhbrIwk8iM/ZWnAbtEah9rPjwRqm4
FXUhoAOCO9D9uDJ7DSfoyrE26ZxNzmfEbVUFd+/Mm3+2JTa12GDi6/V3oWhqtM8D3ayeI0+L432G
rO6wjRtsgXaZK+bxe2aaiMzEut7/hwFFPj3PhdZ2D9kUKQZitUY0a8TnUVEo59oTiBttNB1tjXQD
uMPyntGNDFzqkRM+RPevravXVwovyyCNKoJD/CRDyT92XXWDJnQbR/eHHn/LfxWc2Btnn7vukLSP
1WgloZQdytTnOaG9vLUFcJtDkhr58Hb/h1zHHPRhCFo5fZKUuUxJQdawGGQjpxZt39FvKn3ELzyM
4mwLgaf59/5oVxGyhCxTo6FRz61I/nE5bfjs4eTRQj+NduaIaIe6uSle3BrI0bGYxjj9txVh0mk7
F/s0Zx+P2Lx8uf8TbkyYeA69JXjT/IJlp0YZ6gxw9CQocozFmwHB463G/gYDVkxe/j+GokYEU4jY
giEvZ+sVuTPZcVGfWlSqtbcZ+sbwQ0kJlf8bkSczP98f7jpmldrhaJDStKfSsKzvDp1IKmAJ9glj
uuYpr/Glg297yrS6e8L+NduAZbRWnoAbY8oKNsU+Ax4dBheXUzQTELP4Y2FQW09Ft9O7Vq+3tmLm
3/qwUbZI5XRfIw8DnvtTvdpESWSjqkG8JiudSyAN8ZVNH9uxgdUV5pOD9fY5blVprdmuBRhXz8H7
UCgaQvNFbHVZT6iTKGiQ87D9JlLEL7Px5nqP42f6oiPNcsqNuV+5Gm4OyOsjJedV8JNyyf+4Gowy
auhIKbZvm/PfAeLbTwPGYTvNnX/nuhp/u7+S13E4ek28PPBT2EOsJuT79MdweOTMOF06pl+qSvpZ
6yz1h9kR1eyTtLAjhJyLEsvmZGiDk644rbZRA/Sydrjg6vv7P+V6U+EU03Ci2UToRJx8+Uu8rqGN
GWO4OsxNuAmNSD3qVlMcewA1pw8PBWZS2vZwimQ55HIozG8xsq/wAsXy1i3bDc7OVfI6T5re/NKR
qa5f7o93de/JQhSYQkkC8uC9LxY5oXM8jarSHe3EHvZNbkd/Ty12UpR+6mNkVnC23TZ8MM0q3t0f
+Qq+zkvOza5CZiN15sJbHCdeNbsYqgSIkmlG1WEqyoiOsBF0GSqN8yz08OuIZmZ3rp0gDT914MYz
njwtKx9dDCfUV2+MXOWIRSQ1o42CNJC5lqJcCYfyG7k6THBGSJ4Qwi6WJytmt0aLpz1GToO7HOon
X2I8iR8UI6j2bGO1g4yLFJHmtCCyNQcRyXJ+xLsnPtldid2dicgpEIp8h2ofEmd5VZ4y5KdJHj1k
2OO+sz5b1RCe1AErxiyo9WdTS5yVu/Dqw5WzwH8Lnw6ABleibzHAmtDElfHIXtoPkRDilJVqsk3w
qjjgu7YmD/z+flzEdCgl8tWip0CaRQF7sbUKQstWO3b1scGk4aw1k76p66jeNCLG2p1Y7VdBEXiv
zoPxNJYBSSZiD7tWJJjbVkly1DrV3WlmiB1VFCWf8eA2D41liV0zl+kJTf/0EQNCfEARnP7mtZV+
SIWV7iiDan4VNfbGwln1AHBE8XEMnlZO7lWIJGeHDA4nV+LJ3cU3irQgKkKlUh/z0Cl2cKyyx3fL
8LKq9V2Qdu3TiHDUTm279hGkS/TRK0IOT7kJEqy8J5aPd1praDuPUXPMywncqYjdY1SLedvbxloe
dX070NihK0BLFhCJsYyKNIh+Y2UbyUnkqlf3Oy1NnOAwWPWYHIy5DMpnV7cT42cQRsX8a64p/324
JuxoAIKkVKG0MwMcdHkhxlY6qFld8BPSbHyIwrLZYh3aPFlDLs6NzUektPPs37+broIHOSi5Dzxf
eeEvd3hALrZ27TA9ebXe9vG2bpFrR57dLh1fxWRk/ifV9TxJt0Vq1s2aXPvVc4MaEKdLtkeA/vLv
csrTUFd6qamBrwwIgnWWA8i7d9I9daZ05ShfD0UlkR4eRRybZtKSXRKRzNhxPnl+2diZTwlR/4yM
hrOd8eJdeUSvLiEeGQrfJHqyvg+g8XJW4YQFsuoEnj+mcXhQc5Ti3F63HyAFfK9TPf1oe4chUGug
h0ZMohKTXQ6XjiVuS5jw+hnF1L2KJP02Q1HNVyJ8spQKOeT7R+Zd8uKPO0/aTZBDyHcU7q5Fwnw5
IFw3NTCNQXmEX+al3/K4jtND1PWuoHCYOwj/UkgL603tqFXxF1a/g3pMMYe0H9zBVFGxRWkaQVsI
i+qBwLWbf1Sko/+RTOLQmswWkOVizO3p1QIOMDc73KbSx3FIVfugjVUabTzE0sU2aMdxwupqDkbl
2YO2/OJZjdn5yQRRcYv6Nl0OMwDN4DtJZY27uRJBeIzbwMlJu3NtNtbQHYtLRJqhcItQBgO1S99o
eZx7C695qj3ho5oZwbGu6+99a9mvRjA6W8fs7F3SO2B4pn6t1rX4ihlY8jPoiKPK9B5iXO6IRsL4
XktGoyxEQUPVfkGuUfYibfWTFpmDL1U8DvePwY0xUeLkXuaypGW9nCwOyXFlza54HEPX9sMYoYKi
q9yHOjEnlMXDdAfwbo1ffLXCsneLgphsFqMOs+T5zmFJzUn0xoMozekHncTq3PcG7tKqkQFXgqA6
6cUvJamrlTxShj8XZx7VSgRHSXago0hC0+UKF2lj50Nhzg/0zPuHASfRp6G1xcqavueHy2GkyZf0
lZG5zuLTCnsCPau25gdqUqa673t31vEbarOStqA2Rb/LOhj+EqliYBJdNpm5ddFY/xJi2YwwRYJ+
wFZgwtRsJnRQn00hivoQ5JHjPIVV6H635loP30pQz1nL4wJKEX30LDKwXc+jSbyULVi0auOF2EU/
wwJqk10/tY77qgrNLXZCLdvqs+FWs/a9Hso+f3SwQkupEgVTWm6LDGw4svGz1/GhSRH8ENnDGh8D
DD8G4LRfKFaiQ7JVhV2BOnIqbxQ7LWyKetdhpPTQNHDyDqqqp299hfzeBijAcEJaf1b3MZHApxGK
4O+UDOpfD+Klu2mw+F65vBfvBM8hjR/KMcAZ0c+/4vpYqH/GIaHZs4is6Yi6WfI4gwk/Aj2ej/e/
oKuhaAXy0eIsSFILl3YRcs9pIAoYusGjIM38qtbjtEntqP2RjeMaa+K9CfjnwQJOQskFSY93lR36
LJfnN81doZHaNQ8EQSU5UD1jn1tVo/vVUBJTSmuHoNGHxPC+gG8auq2CIo6HfaszfHMzPUyh0GHm
4rculWRoSChviKnT3tqp1dbQ0YuoU1qiEVED1pKeixIgfflby67CTzGthod2zutd6op+X2YKXotB
NG9FleW+VlntS9jF8cEcRmftI7z+1AGjo4YB9pJg4T1b/yMbTyZ8Yb1Z7x8UVXTfh2iMfSux3vIB
oY6Vp/TWTOFsS5gYES4h4+VMx6mYS6Ug2sNwHf9v3R3ApRhIgpceOpOhyNRmM+bt9EkN8RvpJy/9
+Fw55TLo5GrjbCyOoKKFOMriHvnQWHO/U1Lb3pAO/NfO3pqs8Y2por0BlAo9fbKzZbrfwhtMi6xr
HyIlFDgx0GxQTWXYTT10khRM5EFT+/q5GJ0f3mivpbfvMu5/nn/OFOeK74wE9x0gcLnSTakFHNWk
fRBeXXwX4aiIPTDxKPhqGKjZb0BemH872lwnm741+3LTep3pITOqB8ZGPoHaa0hXp/dF1/ZiZ3ZW
isq2rrxxA3rlHtZEd569FhMuW4tDJMJqaaThYAJO/4XqdrJ38r772yxsNd0iKlN+RtJTTw+qOU0V
2r5dnR/tMdLsbdeOwQe72swcmjphNiKKINUpf1zOXlW10dJErT5Y+JEdcwQyN70T9M+U44eVI21f
fT3cD9Ra0aVBi4An83Kouuk1a6KO/FA6/X+FIH8NhtAEOlegeGBVavnP/Uv0KgwhP4WMBTtK6qmA
grgcLwCpNuA/i1Zippv/jXgS7Tt38MKDFRtPThcW3/Rqjlfqg9p1OMCogHgh06ANi4HA5ajOZARx
XXrmg4WU8a4qzPDkpfnvybQBFpWhs7VakT9plaYMW0eK8M7z5GxAWVc/C3dwP9d6Nh+NKloT63i/
nC7POThfuqxSboKrfpnm5HRiywmX2gczdMdzQni9KfWpPg12Gr8OmhjeSHRfXLu2PkUEaY9BbFnf
7u/I1bPGjiBAge4yxWGZ1V2uDeuQZBic2w+B6OZ9hCXMKewGdx+O8bxyfd3YfMkRlnBbhDzgRF8O
FVq9a4YaiYURpBRZUM/0O3PkaaoQgFBRvf/pKhiz3p/f9QkHkAJiXjqs834v863SiwZv5pZ7yD2t
RmFV+zVNQfxswkv2pzgxVkpaN+bIQyQrIDA8rvs1NeD/YITNgVS2lTw0QW9uYhA+6Lhl4jB31u/C
4/v68BTBoHLCYfthn7AMsz1AMM2IyshD1dXTF6uay79avasfbAOQmidliu+P9y5O8uexleGJhCii
aEszjvLj5Ua2VLJU1KiqB9UUrQf6swiyYxCN2pfObCv1C2pyzl/QzwIVUHEg5mOlhrq5RUY8L3fx
ZFbphojGNZ6TaHAOlQrTf4OLuqcevNIMYj+aFPVgTKVYe0CXh0H+cMhrGKKCs+BxW1x3eo7EgT3B
WYvZhuRz0aWutmsgqP1dRVFVvQzhYH2wHcLhA+UlOYQk/GDbl5KUseU2g1AH8ZDMFDcPSt1WT16S
dM3BybzhGOROtPJJX89StkEAd1DhRK1raZLiQLLNpjFoHupelE96M6s+vZP6LQnVDoVIY02fY5nm
MUMgJahkocULS2DZIGRTe73McfQMwdCHZPpa3O5C18iDU1ljs7WxkSD9Zs+Vsh30bn67fxpvjo5Y
InIH4KK4RC8Po2sVVL64Kx+yRBktEBwI6LhzgvaABTZzOgxxix4fP8yD/4M2gH9/+BuLLelUoOto
ToMbXgwvzbXzwLGwLJuy8vs48AXGRm//jGM9UDexqzRf7g+4vLCJXnAwJbklnycIXXqGNaZNwKIr
04Ok3/oZTf5D7YHY7LJmLeW5nhv5DqocCDzhSskHf7m0VeDpDbok4wOOdcZemGa5LSdPPYZF+M9M
8XPl7rw1M6JNRqMXCwRoca1IGMlgwIN/KBDYjLY19PtuN0Rm+9Oq4o+Ke1JTlIGgxHtLTMFVIa73
pth0wXcfs3Ee9o6evw0Q2HY98n2Pad+ZK0HIMqJmOL4SjJIIPoEcLS9pwlBcU3tRH4dOqZ/DJonA
D6viANivoOGB085oU1rVCjM7Ol4wrQR676zNP+9sOb5HU8vjJgJtu/xIXSLIAWCtOJbagFcsfWgv
f24712s3YMwyyGJ6XB3HCtvBTVgUBshsBeUiP4fu9BUmmhehbFkV6UZUuQsXp9GHz66Wum9CqRt9
E6Dy+lVtPKXYFrky0tKGx+lu8cbO9mGCnimYcKXbhwUEeQprdRFtpxARwW3kVPnK/Xe51JR7UKJE
6hnZZfCJfCKLOKPQslZ35V07jXbqB3qunydlSPYGVZB2NyjYbitTXICfsKofYaqu6ZIvEHb/+wFo
BcIM4e7nOC/uBMcSXpgCLjwYDeathQ4/OtFm9UsEvHiH8/L8NOqu9anV8/5Ua024F0BKd4mtVCvB
z+Xd+L8fgogRkiySr8fpu/yAcVTuFG92VYzJA/r8lJIQqwyR6u1E050DuNkvonPCAxQS83j/mpJ/
+v/OGxeGrKoS5lEW1nmDllJUM4bfgCki/Zg6dviaBnPw2JBfrRzryxvqfRRatbx2FGRoFyzLmllc
zmpnzsbRNSkzggJuj2FZWxjM6fXOS4K1yszN8QglyZmoqPPaXC5oAHSrdCLTOMZOp3+KlZYnrdbG
H0E4uod5Dtai18srkfnRIyAPpLAF6EjGsZfjuUrfejV6Tce46KHcqBBssI1VDgP1zxU85LsF9cWO
IS7KDUXQwJbxwOiXY1khbzsGiPqxttr2Ze66YKcprruB06od1Tb5DeOw/4TFQfEclJq9Ca3IfVLd
OH21C/ydrEgPDrWb2AdRWNERX1PrNNnYrOtOEj/HUa58me0UiNKAeHQNn/HYh24O67pDWhn5hH1h
d+Lz/UO46OW/rx/9D24Ezj5qAUtnHo0QgAp3pyOgRU0g1mKN2MCZfSM1amrfwLVVs+h9va+VbZTN
jp8Vdn1gZhgwTpWHhR9arvd/09URYpklXJIe2q2EK4hdo3BbQz/Cf9GIhhvwevrwCHFZ2VJKsT94
BXCCiBOIFCShUvozXO4qvRc3KSjhHRXKeH8VQtMfOAQUktVGPVazqW0EPLUf0F/WRCKXlw8j0+oi
LkQAj5NryFTpj8pcGsE5gcJiHEeUbXaUaitabF3ie5OC47MRKw9RM+unQGnWel7LBwBwPLE9SCC+
HTSQlqhxwwpqysJT6GckaTut7fqDkVTKxvE6ZRMpmb2DP6zuDQV9g7Qz1gShr3eYuJs5UysEW0yh
7nLifWUVNTi21J89bLSr0in3pWVET6lLwIYgmLL/0Imigyc9G2QgQ4qBg6m8RP5Y6Gw0UboJKwhJ
RgVp/zCkCkFaTi7teogtjzMSq1SU+w9FvoQwhP2EvZIbzcm6KvzWToyis11rfh4YChaXuIRh1v7b
FMN4iOdwDeW12NT/DUeViqnCk4WNfTlLuBVdaCJn7WOBVu8az+n2adkbb0YRRz8txWv9dHTtHSut
bnK2/HR/kRen+X14dOok6R7Rq6tFtjGm6iYUIvyMp/3cgUnctLEyHEWVfIrzVt1ncfoDTqpxuD/u
ZUHhfZWl5gehKu8AYfhi2mGhxl4TmpqfiSB+c/G/3JrpEL6gt6YfZ4NIi25zvhKs3hwU9iFYL5qF
UC8u11qPUeFzvVz3x9oyDkpuu1us2mffbCJI/+RSO9FqazaqNzYYvRugXuSuENKW/jwhEGN7zk3d
j0CzHfFfDDaJpomjkSCGYZNnbb2ga/ygLK0dhCD9v/sLvfhq2WDp3WaQNkNFQ355sdADOrN6PDuW
j/D0uM86K9/qzpAc3chKNrMafcynUG4sPxKMq7wZHWq6i4t5inUjHURq+4k7utugHkzfClNt3oD4
bcOVx/3W5ECp8LYDGtGvpNGR2yiUue9sP+UM+/hI18/6IDGSgzl8z/lwjvcXc0F0+N/sYBTC6aDX
TSl7EYOLch5p18WOP1O234jEmB+rYci/6mVQb/RaM451ZBdHPTNxlQMaeZx4CTcJSeyxz9v5MQn0
/kuTeGJDalS+GFWRv7QO1JRK06ItEKQc9AvpDurG4ZCvRJVyq/+IhOTW0POQ+D9uVQCAix9PBbw3
SiIG39GG/MXqcmtraIgBi7pbE9u5vla4tqndEXbJAvzyVpv7QCsap7d9Ubo8jTpEHA30y8vQ2KAf
YOJuyyx2D7FAKfL+Ft2aJNw5niiSN1gOi/NnNzyTkQtwCNcW66/Z4wdshCFQ/Ck07fX+WDeOHzJz
/zfWImyuUIrF5rx1fCfUsCh3YMdPTmefbagL29rsnZWn6f3judhByYjXwe2gvUmrbomyjueqswPa
4z5PU/dFqfqXQuvSnd5E7etQe9Fv4SUPeldZpx6xkg2ycHS0ZBWlTRWxEoFdLTTwciDfsFt5LYFg
LBba6bG9VuFy+/+PuTNbjhvJtuyvlOU78mIe2m6VWQOIYESQwVmixBcYJVKYZzimv+lv6R/rBWb2
LRHUZbTeuh5kxWQwHO7w4fg+++w9WpLpJU1vHEiMHCOn1e4+Hub3LRHqokGJqgOJIxxS3m7bMN50
SwqsZD85yCpIySxthspS93Gqmr+5oWDvRROUdGj6kqVbey0Iu5vLunCUvWrW+XnRRU+SXT3H2Zjf
Krk8bX6vY7QGc+W1+BEklQbfdkwIK5CKWNP35qIa0bROcuEUOEVKc6NsP25qffTRFFcFuBwL+YwL
5ero65up6a2RiRHL7eRWU2cuc2L28i5QNtGkfWty3TpxTVkvj9c2AaXR48BuE2b52+4ZU0JeWW+N
fYT4/1Yl/eljaFp4sdnEm24Gdvu4j6u8E0EpPVtKqMBHYCG9CyraDIOBApRqT0lN7QulIr07Qlr0
JWHKHrUC0mUvIYivJqWzdVqIJG7W9Kzaj59jhRH8/Rg8BVRmToM1dCsHhSX60TCgcdbyV62qZF8E
De5cHzfzq+FdJDWBQSiBVtazp8wrQzj2YOwxjJO2Rd+om75T1L3sVLVXh1Z94vD7ZXsWvHwkK0Db
XuGhn+JxE/Xdqktjc59odniOgH1/k5hO6pHXD7YRM/nzx/1bL/vlbZKO+a/2VhuMXlSqmYIt7cux
/CQ3Q38xKdn00seWfYrs8aumuG3QGJIu3LCWN/pT10CZqPNrBqpXarCrrCvzS4vzyl9KMH5zM1t6
RaU8lDXIkkB6q6YSeSgCO2WO2kGfJm5ghrYXkqCx3N4sihMB76/6xWmPxjio1fv4KA9bXcvkyNyT
/W3OwkyTjkIFwEhhxP52U/SFeYiCJqud3PvbIZwmTRhJE1l7Jc6fs0ybLuUE564qqMbfHkFQnCWy
ALknnnVWYYzoB7stLWHtSShEVxToazilDIswJDLQH0/B97smTYFDQRkB9qRc8m2nuNaXUxBq1l5T
xcHMFrNme+jgkdlwyiwEAbTInD993Ob7d0bWh+JMwOxX5YH1QIoZT0R7DvZd2KiuSSHtQR/DeGtn
Asnlj9t6v1NRhEK1NEDqIo/4yjD4ad5D3rMjkUQhthp67k9FE163knqqHmINV7Eh0gxAFXofhGVc
+t4Oo6aEmTHRCUwKnfzMyrLWa+esv42laXKHJO8vqxoI30qC6LbW48QjQB0iD+H0eIN+inhsa7W3
TvT9VVPu52Dq9akIislfAhRRGP/2qfR+RAUsU6R9Yvah28LceMZvqr9oxPA5KxFZAlHRthRwa36H
BO5WU6EqGEbR+lMQqYd+GLtdMab6Tkx1AUWqzkJU/G3NI0fZfDGwRfRw65O2ZoZQnySZ4cY0EvM5
TQbziCBXuql0fThK+mDtYRqPu75qHd9oIGoPiXXqpvSLWQUXAtLRAiERaaxCjdLMW4JyIe2hbo6H
LEKWcUoK49BxIzwxsL9uil1uERrgZa/edpk2rW6Uk7Q3OIsvqXFH1xrO1SHsi+ZEU+/Wp7mwTFiY
JALAdtc4coaYXIrOSnyw+jby40RS907Uyq4VtdJes6nQ03U0qj5eNO/6R6PE3mTaKFRaFDrezhtK
/tgwtDE5oG7WnsXCaM80O+7PCj357SOXppZsKEE/0Qx0xFVTWW9MxmgnyJnZwm0ipdhMkRb5DMq3
MCSl+Ps9+7m51YqwJEp4IjNIDlJXYrAzmuNxUMfOG9u8OFHtvuKCEqstXaMCDjUoY9l8Vl1zJiph
rRrNwV6UhldIZemHaVRt1HHGS8gqwovBgERjFJa1nSRNUFggzRB5kWhQE6W4ctDzuZ/CvkJrhktI
WWXh74avPCEy0NwjqRBebDreDn5gFZWSaCi8sNHnV4kwHkZVCb9mtLl19Kz8PY3Ev0YE2jXsblKq
rJvVuYaTTDiguZ/i5NIX26SYm8ukEOigFJbkopFQS+6gRrU3E58V7qi3ybmJ5dzZx3NgneVbXgw8
YKQ+KYeBI7lG5sYqJx1kFelhbo1RbBxtDjeaXSYTup/2ADzYJqO8ndU0xukpa5wns+3jzjPLfP5O
Ld0Qex8/0C+WG0cUwQtqRq/CUW9fA/wwdGUrOz0IGXboHCKkhUxAvjVY4yeaWkN1S9e5BVDJQIJv
CZveNtV0ZZ+UuP4dqjRTL8M8s1wDNvgmUqzhOAa16dmYL1xHZiSfByG2Yh/39F2ATfNcXzgouVAv
/NS3zY9IF5bdUGeHQunHrd3K0aFM5HZTTeV0Z5DRPNHe+/vS0uCSSaAgFJ6cuTzQT8f/OMzBXOV9
dujNUWOapwNMlrmr3cExo4x/I8OboeaH3pwJ1StHBHpYmqfcFn817DC+l9TGwl5ac52DqnF6VA+z
gzVa490I024bYtJ20DPxmd8MD5rkZJ45tbFnwsb+PSeu13VHOQdZwIUpSoiyOq+6uQ6noJqzgy6y
AJiotS9bs4oP8CdO+QC+P6+YwiBvYKNk8Nla3g541VOZ349OfpDqiF2OAodPfYnhhGSj/YdCnqeK
OD0lEf0ONQLVp1wE8t5C6EF/dTWtqW2D36w47WEsLduTEzQdW8o+qJOKSlcqCvRacooOZeFkm17T
xFmr1fYN0aLxYPX6qYTsu1lHFAIMybxjpfG2jdX5WRedmU3SOO5SK+sct4arsctIq3vMtwopkjm/
jBmH/VT1+lcS/fVZHEvff2+pgbYs8CTKD5BGlkDl7Yuwm8Qoh5L6NKE546WC2YBrWGV0jvLHeD5a
9SlUfP3iQcQ5R0ADyDxwF1uj4pgnE3cVhnJw9MLwdep4fE1tiMFUWbrO0TBAXrgwT2zlKxCWtOii
MElhB/1bzpTVAabXQVdORipd2FOpUc1mRddSJ/eubghYi11v7CCVTYe8KE55G6y6+1fLi9oFwT70
5PWMG8cQVGiiOE9JDflQho59hishsqW88U+F0aCfz3C5H7/T1WXmNQsMvwrYl7OLkpbloX7azRIE
QyIAkPzYQo3y014JtsnQ/GZWcmmF9QQrkOsnbJY17Gm0Vts5xZwfx1ERu0juNDfsxujYtPLskeeQ
9h/3anX8vbbHWaBxHVxYxmteXA7ZZwiNKT9mtpX4JmO3a8YO1/FZPZXg/UVTWEqCnVFBCDFjrbtQ
lFXSJZGdH8uQnBUZ3sCy3HxAGTWQ5+IEX2C16S/9etPY6m3BVp8lStPzI5kPzfKiriwuMS//RiCv
XQM/1feV3jhHRMs0F8to5USo+36G0jwb8SIUxvG35o1ZARJSShfQfKUOPxba746CUO2u0fRzXZvY
D0RdnKpWXF+E/+r0Qt/gkEdvYi0HNnX02JoYYSOcp/PUmI7QgfXbxAi+N4MlPwoM+6CfEe1WifPQ
OVYge6EBtoHobuHnaXWqZnPFeWYnWl4DF3MuhSgVkKx5u2hE1LYtHsvFEU0IEXst3MSbrMlMr69b
nYLvFAJfl2RnGBmGZ+pg5Z4UZF3oKtS3HuEZtxBk9MRHaik6t6GF3osSVUsLNQLND/JJ2Xy8GtaH
x+vzImq2IJ7cLt9bAQ4K+XJJLo7WwAjKohOeFejyRSwRq3TQ4x5ru9U/tWWiUa+lFQ8FcdOJh3i/
r0K757qJCjxPAoD/dswWL3Mp6+3iCHSCHWFuqJ4ChencqPvUDZIORoaaojOXq6fMHn+1QjmycB2C
b7lUkb9teQjqES2OtjhmwygdozmafSoCzUOsVl8/HuhfLc+fW1r1MZByq7dz5kWYatYlfNkvxaiW
X5Nqmjc9k8Qr9eilrGX709z084m9YRUI//WSFyY+V/uFWrpK+ASzMGOtmIrjZFbBIwXl6cZKxbDr
O05rt0QPfvtxb3/1RlHNW9yJkeyATfp2XBszqQQAUHFs4rq6yoqu3MmBVfrD1F2jjR5vrEZt9j0q
gfcfN/yrni4EONS/uGzxz9uG20XUo4wCGiZ/4hoDBawKzPlzqxDqRp7Kcvdxe7/a9mDMvgr/LqVD
q10XwWXyHVNYHqNYzHeJVOUXTReVntXkxjbQw+YmrsxTUsy/XLREntwnScuy9a16OQozQj61ZNqq
oY66ghRWm7ZO2ttWMX7g4mpe2q30UFM5f8QppKldaLDSiejgVz1HQoR6BYIiEKPV0glGJUGNpS6O
eeYoW7xvxLMcOSSjhyx+HB0juMAxedh/PNyrEq3X7XVBpiByghVRH7aayfAQ7HSawPXVBqV4/Nul
u1oYyAlUQ3wNTTvtvLCW56dcz4wtXKPozIqdiddRlvsgKKst+d3ogpd2Cn/5xXAgiw3mu1RSQBNf
DUeeB6VqIDl3VCISxTnWOJ4p7Mm3jEbbBENtuo3jnIpl3i2z5YwhFF18EOAyrGtGAqkK8xTLn2Pb
RyHGWn1dubIo8YMgHMgvpzDS/TGVlBvCHPPEq3jXYdpGkJl/QJ343yrih/4Uttwjo2NsWfldhm31
voj1dFPmA9ak0BIu5zT7vSCD3ATFzotpymJ4hV7FalupxjbVhqwuriqsZOKzJqDqLnPh1JZG6ZG7
s7prOehEtnXUbjJvPp57q62Fxpe066JoosFmg0D3dmtJ5igHvLLEVVnP5TkXuc+gXYlfj63ioqUy
nlhf6+YoHl6URpYQYim7W+9koupNo9SNjsrt7qwRU/R1MFLk5THU2UFc1K4/7t16T4GCDfUfGuZS
nLPk61crqyktvXC0Qb+VMWnzRpU7TJ5Qom+ixEbUOI2bQW5yPzSdfhsG2iF0slPWiu+7vDwC84pL
PdHI2jgAlF3TOy3Wb1ttTjZOP/b7Es2Iq06Gmj+CPvsf93l1wfm7y/9ub3meny44LbL0YxJW+m1V
VKXfImF1E9aJc+JIWi2Uv1uhMIabMZK964USYiih11VLVOqk0pemp7RU4pq5nWwr3JV15pznjdaf
6NovhxKNJeYpQktAFW+71jhtGsrhrN/OXTlsMagzfbODy5xpjuKKwTiF9K1RztdevmqIL8tSfqeG
jCVAXJizqd/WfSW8QjFrD781JO+1cvIBUcKtmTTJNkNM5L5EPddTI7m5qSll9T5+qauQbnkQjn02
RKJJsN91bixt7UlJ48S4jcyw2Biijg9qS/H9XJanlGF+McgImBNPUfq01L+vBtkMsxoG2GDcjr24
rq1eOWihYTxmfQo7yhrrU1XYv5hJJIAAUgli4NOusxfw0CtlRlj2VkxJuC9y4fxQ8zDxi2FKvUCf
HM+kKvjEPrQ6Y17HE+kbyiEXVzmYpW9nEjZ5WpKqwrzFsA8SqZN0e2cUaGyXnX6cA8op0rK81eUR
bYOP3+Q6pbE0DSULcvaiRYnE7GrHteTM0ttCMW5lrbO2mVmjFa+j3x4gwL6dAnnwyzSMN4aFtRHJ
cbEdorz3LIx80aSOUVudMLoKusTcREUl74wuS07cXN6+kYWKgn2nwfSFmYmIylrqQUnSKAKyMZ+X
YgnnHOAzU8+DWG5qxw80DbpvX3RJ/zkXZcit5uPxeTvTXxun2aVimSsTCMrycD9tX9GggbTimfY8
Vla8TfF+ODCckZ+a1qkK9GUm/zu1+1dTFEYju42fI0oDq8NBT6Yps7XRfp4gqZ1lltJsBzWbdo4J
EciVrLA7d1JZ/mTjO+YmWKb+1tkLMkrjr74jy9omxlrNBCNTRgHUnbyUo1baOwdNR/m6raPefEjr
SBkCV0Le4dTtcAX0Ls0uPDxCHLZQfCTNVbNqXBdTp9fqy9zmErVqTmSmG0SwzHpvZU3Vtz6cIVnc
aVQf2teQQOXkcmrzqHV1NYDwjghIsOkC7tL7j1/9250Hhb7FUhlFO6Bvoq93OwEqORD2zFh+gSOZ
zq6epso2CYqu9402r7/YRdWfivfXsw1SMCOAhBH4LoSe9WyzJTQDe8uIfgB8tJh0j8MnnBBHV8nz
6Pnj3q1X1WtTSyiwGO0skmSrid0JFlw9xT+YE7F2kTgCphslTnZ2r6iJdT31EfaHrDXLOLHlrMeV
mU6ikBIJmMiLZt9qswPixuHKIShw094S57FdaGcTXgKaG1umtCuasjilL/9uXElQ0RLoB7aTTLLV
IdIHeFDlTlSGLCMS71LYGV4VZiFln2V49vHAvt3LSUmgs7Vs4qAdZADJur8dWAnStyV1dRO6iWEG
u7LIyfRn5eBOlRJfDbOlXyHXlrqRNee7j5t+N7IQbBeQjkn7Klaivm26mXuQQ8VUMDnX7emy5P7o
YSlWYW+JBIFakxX8uMF347ow9HGSJh5h36IY5G2DbSwJOC5FQF9FkDyitFiZLkwxcZHPrdOeOCXf
t8YeQSKNLBRx9Dtbk1RJQNHndIjII0MvhGaU5m6bZI7jDpxZJ1p79x65CCFoj+EVORDijtV7lGc9
nEM1MyNXDnV5oDWESt3GiAKdXEhmpAufl8IEx5hKEFHd/vLx2K4uC0wkRvYvcQdwQwDuZTh+OnoG
HRsgrdeCyCUjospIqmvJxB08t7NDOTpYijVlmGAaLjf2c2TjL+CmnSN/6bq2+z27MZ6FCnBuv5Sv
QVElFls9S0TwPFvOYEWusLT4TKhZd96VVc8rtwrMkOZTSg3vtidieFjNuDJQu8V5tLydnzqv9iIc
q8GgXqEYuva2z6Nxg+lZREVIFtduaGoDZWzJ74l60k8WEIRvli9dZtRXE3qMzVHOg4Fm9XIOrqe8
usX5WfukYar6MLaicMtBPXUle03R/3Tyc/jBJYHqiHopFbRsx2872wcxp1CpybRKON/eyfXQjn4z
5lPh8bN+r5lIKezGbFS/ml0e32i5KoonM1P6ixYxyME1ynT6ZMgFNZWjRUh2ESeF/gXGnnFUrHa8
bkREFXkcGoN0liKNZx4ElqXNWSdTfex1hG/NtYVWmfBeJ/F/fB//R/hSXv/VifZf/8nP30t8t+Mw
6lY//uuqeinuuublpTs+Vf+5/Ol/ffTtH/7rGH9vyrb80a0/9eaP+P6/2/efuqc3P2yKLu6mG/GC
ssNLK7LutQGedPnk/+sv//Hy+i33U/Xyzz++l6Lolm8L47L44+9f7Z//+Qf28MRJbAr/8XMbf3/g
8innb+/jvGz+cdXEfOFT9ss/fnlqu3/+AXXjT5gTcIfQZ6TGa6n/GF7++o3+Jzf1hf0GqwUsiIVX
lKCb//xDsv+EesCEpajTosICneE//tGW4vV3zp8kUKmuI5uKYgRCK/of//cx37y0f7/EfxQivy7j
omvp26th7r9nKHAFxzUY5LIaycqj0Pl2huL2JPIeUvg5MoLTg43iNsLUZjH+yDJhZnhglK3PSV9M
+IZNzhZZFxkzjqraglE7HvBs61boHW4CS2/2c9lED3Iwa+TwRetsi9KWv4xDED0PetfeO6ka/Oil
KdVdy4ySjYIlTuFWUdbPXpdH0XWXEIXH5lDXrrxA3CWpzSNePTwTNdPRdWkt5XGFZX43kyC/FBxS
Xq4DmxFwZVtVNN7QRVgk6XpzY6AZB9+eiTkIdDgNEUn3QDTlkzHwFEEZVXy6cqTSq7UyV+l0yH+Z
+iBouPpo8xV2HuZzTOr15fVZ2sBKA5wYqcfeyAM+7FkkzzcTcg3eOPbxTWnVGJS0o7zv8b7mW22h
6ZsgFGruNnlY+kYaz0ers8qL2bLGnh720bMsQFTdsi/pSGmEX7TKTH3ZLG2/TSUZPkTd1jPykfUx
6RMYRnqC2Eoy1hRlsKpdvFnU2zltzIuw7fJ7xO+rr3iLBl/x6h1LzxbSNHqzORfGtQqp5GjrQ3Bw
EkX1OAT1xMUfHLkI9NR9pDDTjT3BojKrEpWsWOSN2xdF/aBQTeZJrRrcd+xASDvIsbybGhj9rtKL
ZBvIdXpr9EOKHn8OrhewpV8PqZrluNlponItfWwf0LMwHpNKtvDy4E1HY9/eK0ogPfTIu+8sgop9
2gM5BJAcqRnIgwO7mwoDxbyvOnN+NMxBf8YdjHvgFGvt1WgaW9AF5yt773g5DhGK30IfrqxiyVyI
WYqhcuTXulxGz4Dexl6RB/UrKFN6PY4i+DqIVBNU3XeqF1pZ6wMYTOdhIM4MRem3c2REl2Oc2Me5
6MsvY9jJX+oomj6hg2ley30U4dzNR7AwSj/3c5W4IpCljW0NPTXfTbcpB0XaSFGuwiW07TM9Q2+s
Tubew78x3Thj038ai+IqTir4uxhmb2LuZk8RaTw3i4IucntQvF3bsh4K2E+lW6dy5ylBXn01HQT5
5EyajkalhNd5KsLH2aZIFlWc3lM71qaqzSklLU16FFqYHrWsiW8yZQ4OU4xrgjJ38ZlOtsHvDC31
a1MY52HcFei1t/aRo1hy5aSQ/SHj+/rBKu64vCDRrwr5OhJWcx2pVFfncSb7hd58cSYHL5vZIXus
TvmPzCnGS7ObomMAuPYcYFl5ZqZj77VJgmUdBmvHbEqLEJsb/XM2gXy5s2Rm24E8buKFVMBUbhQ2
ovYRxSl3UdiOl7XCMlUClGC9dBC6q1qg1m4bd9Z1OIxJ5QOd688OCtkbW62YOmWo+sWoyL5hlsKr
8+lozsAJwTCEfoPlSFvs+/CWM2+TtNjxWsFOxs4mqSc3jKBX59hPFq7IMr+v+FrXKs5tUArlKg3P
jKjzUO7fxehCpjF6U0+S4daKq5k1FZi3iXZW5vctvspl8MmAIqYh25Je1C3kbMtNsP1xAq+Xrovm
qRg/1VqxGfO9Wl4l47cpi3bJsEni876aXeEofj/c9Oq5E192qTuyLeFeVF0USbyxpfFpNLdNSEKc
IrSIJdTFV6LaSt02nNAsr0R/WQLLRukmhkVmxPs032J3XKjnltXeht8qawdhpCtvCbeKEitIZz8J
V5ev08JwK8uP823gfLfVXcLmLKiLjBpPr4J9TM9woSuVp6COt9AHPBxEt42Krf1D0HzTskdFG8+C
SnOrfh8qgTsHWeiaXEHRxj8Tungek/YeK2aX42+b96ObDMahrwHCMvPJLBRXTW9j48c4li6XEF9V
4tarbyFc6lEpHhvCvL2pS53KtV2V/A4h7R32V92DZmLK0Ey1lxm9XznaAfX8C6mnglUt8c7Vqb7S
Uuk+gnHUhxouqHnl107hIuLuO7a0KYbCDYrmHuswsoHmjaHWkqd07XeV5N8065dzPD0MXXfMGvNz
jioCnx6/OEZ/IbLZbzny1GSofTvG+CWr8C3XABMpP/4Bb++LXKjftajzU+O2MO2vqYHHmKTdV9rk
a7H9uY6fZD7d1kd2EKT89dovhLiaghZVr+Myiha+fAa4bz2MOxWZsxrRF7ivBSLFndsh26QU/SHN
rnqJxEOUogub79oZV88i8Q2keCxOLWTgsNbew1ZORgrdX6pGOuuLb4EmtmOkXYSScagw2bCd2c1G
hRP9YCh7JsksiCxhwSnfqjj2sy74HkjpRVU0MfeXZySBN1NmbubhW2xTdxAfLbXAeOFuDrdzca7r
32ahUGtwO8VnlK94lf0Vd84zZRg9oTANotlp3GBspgtjHorDEKv0zAKJ3cCtNFhFduwadbOzcKpg
zCFSFIBKl7WT3zQAqQHX4a7UtrGaHJPZ+aaahVeLr7kco74xSbtByQRwsqWiimTdZWLGru1bkh9E
cZ0ik9cW3mR/06x7ufHVvDqztQsQ/z753jSE2vlVr90XydHG0Kv4krdHOQg3k0F5Rh5e1eJgBxfM
wp1j7fNvSdx4jX1mV2dd8SOyFLdEaKgZDmZzK7KU/No2g9UI6RPlJ/vZ6IwtwniuFe6V5HNufAll
l9o5vN2IdPJzK7gDuukQdKq0rWL5qBeVauPqrScZpfzoJPL0NTeDK6GVrlFcLBa/Wbcx5oe4cdXS
75QaSfXrxjmb7Q03YV8ZwzMrNDb6eBXKHFagFJ0guRm7hfJFCjbjixT8EOV+Dn7U3YNZ7VX5Wy3O
RX0f65+HFr2uXdQ3XkRuvo3ctPXL7r6Qv2ifJuU6tUNXtHuNLxPZvV35I8Ij7U4x3KQ6z+XbKbvv
5OExlfyK16bvdQ43PFWG+cVJzyXdR61wbjeZ8QLTv+EeRuiyU5Pbkf/L+eTJ3bkq1ReJVrtmTZgW
fVVR1w4Dyc157mTTY1Yd3+jq5IIlejiutmMCP/2rNuwsa0OwuTfby2489GxVs7qFHWJGrT9E56UB
uqgObpVdlvlxZstt7AtZ/BjE554VJC0WG4em/5rXOG/uhqElnAn9cgjdoRk84CFPynb2mPtFk+1y
nMIk6TJtHDdOhGvXVB+/RGPhyzWKQjxsSeF9FN4bzXVKiZ1dd95ATK1rIdnP4jIduk3WXMTD6HeL
Z0ytYIuFXlp/P5eFK1cbJYtuZvtHbyERLjYximEVd2U60RN+74WCJbpzGdVbplkRRm6bXmXEY8Os
ulC1HuT6zsG1ucM9rScshEFdGrHv9JuFOlMxMBMzNJ39UVxluMwF0o2ZPhYzpFv2wngboV+jDz+y
6lOt71TUe8HXZPOoRk918jin8UaYm5+uU3/fU36+l8A24d6xupdwDQOcNReqsL0WvDaodww1pczO
cYhhxi6ouI+Mhpr5XNiZW1zqFpFgtSuuGn3KZc4suX+s48bxDHk0L0z4g9seW2JwOqX/UiEjc2ZN
nfhiJPFwhqZUzyGVqQ8pe0k1yJXXSKZ6xzeHOO/Nkn3FHby86kTc7LoC7lk0kDDBOxJjziaZzpo+
4Z06WX9epc3kk1V7tLu7plQPFd4PKFkQrGHI3QzdtnNMyjfz57gd7+wYGWSCaHcqaj9KUMXbNFr7
qWTsS6uwfGFV1SFUxosiSuHa9cEuIDBxx7bfafm0deTQk2rE9NQfVjujWmwWYe+i9jhcQmkpt/K8
txximGWVH6VcHM1yY06Pk/xJrZ7VVANvto9dfhtO+fnU6C1ydLzJNGETqRahF99wWDvRPVZEbg/z
KFuYItRbFD073lnYDigxN+7kYMjicIaYThBt++JTx5uwunDedBNb4s3ctc9zfKnp0vWkP+W4FbPU
brKYmHYnir0UTQ/KMGzbPD1bJpPoEalKi10lM5Hq7ny2rTul1dxs1tyeZICZ3KNRunhaPEZlda6N
t0r9w5w/K5GN3v+nwN7KFgEo6aUTOOEqgUHxLdJyXL/JGZLMQMp0xUqZZQryGmh059SRPDj9LHtG
lV00jXgk3pyPqZLWZ3NBVeDQhhWxk6X7xBrylqT431YtvwW3/Lcgyhvg5Z7wsszXOMubj/y3X/T/
IRrzIQ7zP3+ETwXGmf/7f71BcPibv+AXS/9zyStC8oL3vVh5scv8Bb+Y8p8ozC/CrSAoFLUtPkp/
wy+a/ScJDOh3r8ILCzj7N/aiOn+ClJJYwZ+adNqC2/4G9EIO7i2qz/RSDaiT8F2ZYioU5xX2IqpQ
xsOP41cphuQCo+CXKQo1H2MshMoik0h2ONRwoA/kjqBr9dHXVE8W4xzDk9VJ3SjYuh9Lc1wuNLgN
byXoWcIVIbpJHrsmwLmwG+daGHhPbCiL4qo1dOGQXaeJ0fabOtKNWuZbaiiNjZuMaal+N1qIzs+G
gR7pPAp4cJWjluEDXOz8S99Z/bHTrW8WqMVNVuSI/1PIAYZjR/mQe+i4b0JhOvuakKPXuwAoQwrt
m0jn1ktANMpFdRzg3xPXDiVHZdZRv3zhwNSdd7Gee4K6OR8vDXGobIM9h3rYA4IIwjOIe71Oiq+t
eeRSF7TAJ3F9mQOkA5Fo51EgHqfGLH2BtBHODWPcHHS8OFqjiDN3DgmhsrEk16825plZzKmrULwY
tdo5hDO24VSu221fd9x9HDkQBOdOgfRSHxjl53ZuEaNX/bZVuISGSYi2Cr58rjxr+YViUmxWo8u7
aXIHkeMwM69yJFFcOVd+gL4ck7wd7sI6v4SE1IaXVT7gz8Om03xuGt01sBM5tnwlUAS6fcqeFAvt
TnKE13iqxuDGWZS/tFOvGx7lidXAVSuChDJGXaT6uclN1Ita47PUNHbrDWE4U6gsD7M3YntSqOpg
b0uBmfHnaVKiO+Fo3XkTDVw4BuShTaHnW6WSk62Q9ercYNiu5aTai3r2KSu8LgvRbSalVv1MtfBe
aDAb6tsnBMGQrVda+cwgO4CpatpytcTvjeKoLnEzxXEpVVCu0J0QxiZVywH2PlOmPwydEV2HdhiR
9YaLNuzB/qZPVksJoT/F1WVrWDsYB5RoDHO0tcJQh9k7Z1WwiZo5q91UwF8Q6Im7SWIPxyDI9k2X
dkRWejlUN1kOB/lQRdT8+5TKDs3WyAar8Q0kIri9SjKwSUN2Ocm4sVOsaHhqa8VnrRTuBSgl1N4+
9OKoBfVoOJXQMR83LOsE30F5vqM+G0hMGgf0MzJxrwSzRRlmHxLEW2oJjcCMKWSyuZYhL3tFph9M
qADmr8zzYQ6F31VIhBb6WLtNPD3Gff6jIOFSKeUhrDoMVRIY9c43k1N6m1YWN5vGubCUOPisD1Hg
wkuttnIVDqQEChxwWUcxroyJWeJaXPajlL9glYEPYatNI8ppSQXwN6cH0ygK8IGiuNPR249daxTi
iEcQl7yIrSc9lH09XlN4mmCMlfT25GpJwZU/Dkvh/h/mzmu5cSRLw0+ECXhzuaCnQHmVpLpBqByQ
8Eh4PP1+rNmdllhcMaY3NmKjY/qmpiuZiTTH/GakP7Yc56TZK7qa3yO45zxEvRrYeqWTLVfKtO9k
D/lwSK5Ko2hqv6wBtvlxZ+MnJeweXbOhxFFsaow6WwMiajYuhoiIrjhqnG3GZJZvaq205oY+XZMv
5mbEtdkUo7Xv9C69U5GqIttqZHWIylLofqNOxa3e1V3pV2MVK5sWvM+3PtJwY3HkMOZ+5pSOBdiA
4Doy3XWi5NGvOZls7rmpXeIpCphpSO07BXyn4ddK9ssbzOQl85Di3PQi7v0u7jTKcDJXHT8u+mkl
x0xuZW0XK2VQ7JswTSFpAX4I0iwe9o7SNxu10Y1NLiK5TDR3QE+qFkVK9tFSFM9KT92m0pV+3UdP
uu5lEQDyqB18c8ySTVuF1uibsjaOHuQZ8WvdSlRhcuhnkBGVRTYMb21W6QujQbiGpWRjgc8py55Y
bB5LXFkq2SFFlGpF4Q92JGdUhLV5X3ZOfp04ZvWSOM2ABpTXbNIulsshIqylyPxouE0XL0frEXzC
EQvaRLQ9ScafEAG8ySo02ZTe3dpJTV0yHomgPeOFG1XuG/RWAs8aFqbap802mqqDk4MArf0MrM/R
DV0dUVuWbRS6y7zGwkiO9lT7jaUvW9vqgnh25JWiDDeWF9f42CQZBbjJ1IVY5Efd1C21BvsuVfJq
bzSieEWdJH6aO6RF/FrXXw2vvkPimQYFvut+Lqsn9jUOHr1zBzYSAIJm3qGaOKn+HNeH0LN+JlP6
Q3dAgS4cOvlL/HPV6yxJqOJ5UTFyNcB4rBZ6LjtrMVCXQzHOvOdRcveiyJyljMzxUKtV/ljkOsoB
ppsjbanWQaVBHoeRWvDOhJI+atLp81tZyWWP2VrZaN0Ss4DEb2XBIyvyZj/Q1vBBx0wrmHk0B9Ke
gpWUBkV9TC9J6LD1xQ10Nle5l1AbaYag1I2DOlb3qL7P7XpozII7FR/K8LkuAEegNYBxil/Y3hrh
m02GFcOi1pVomwmRosMstO7rrPXFYwsnZidavbjBYbVUFglU9slHAEkSQUO4nBe2LB5DRyR8yHjm
nvSw+SrvFG2mUKci6LoIo7pJ9uiFJ29TiyUXmk1GLDemcKYHPRFaTgKMvIOv69333uGork2g9MXC
tWv1y9y5Ym8UnKTJSogtes2o920rrsHy8pTMTTj4TpOhCeipwSgi5KSHOBhdR/F8K0YaKUmsQvFt
WG+vKXAaDcMcYO7rxgvzW3v63XHJ1OzQprndXqlaM45+M1YBpeH+1YlSqQdjo19rMk1um6zcJF2R
LpOs+F4k6lL0vZEtwjit04Ve1O3jLFKVQp7mBRTAc1RsCQrTlTFOs2/nSbTBDzMBHml4j0Y3jtbC
pTnAe5hBl+dxBEU0iqCOjXsR6uglsE3iehU1uXcbq3yctUDR3vPDbMi+RVqbUjWwtYQKx1xJSswm
RKiFW4UxVSovZx6pbkpcTqGrUGIa7a6DYKSa5JlqXESPUTs5P7OivwsTtUVUEczftDMrYqklX5By
6YypTvnFrJwqWiRjU8q1l7vOmy4G9VB1dHZ8kzA0vI7p3ktEsegAURppYbjQRcKVftC9EBlFKZQZ
lDyinOtR2k296XEs+pVoUPR9RSpf6Jy6y4mttFUaVV/DFgTlpLRFb6wbq7Rvep1D69J2iMEJBVBK
3H2TQCQTZf8s41iuK01HOJx7NO4WmleHS08UVGvZacsUpXE/S7AlVkw76fhUZfU8phTlFpOtjtoS
FPFto4VBgb/LuiLrvApzvV8roavEy8Lt0nEzV52iLqM4VxEtIDdd4Ag5IUg/WlHm13KeKdGVYj8k
sa5QKqy3bacPaxrw0tdE9jMTpu1jeK9fA1N0DuHUD0ggTBH+wAoKUagMFf031Krkypgz6oV57S7A
lywTp0ru4jG3Gg4C3AtwKVdWqukbvjJhupGbh4nW4gbt3Ac5qiJa9o5o9gJ9sFWSyCc9siliz2n8
fY4nUvacytLYNF+coRippyWu8Q0ppWHbuaX2iw9bbaMssTfeoNyRZIxUpQpRuETd4XNbOeMKcqH3
ta7xl1rHYyNQQxnc4Ymb2+32bRyi5W7J4chGcJ9iXubM79WqwawxjYZvvYLdtxFm+ddhpt9ll0a7
CfuMsmhUGcrOK43sLTbSdNFS1I59vdGq75SxtGRFP/yXZRC3rIqk3qdKZ5Y+HWUk8efRmrKgMxxu
Sqiz9rz0hiR7mcce+SbD6ad9PyeI9hdDN3s7V6mw/w0VDZ+huRMt8OQufdTsufeQPIS9snFxISkW
w6A1ue9kox0dXH22rENsmR211BSdu61M6Df2njEOC8oxZnFtyqgeF8nEdeXHdln6IdpO7ZL/X288
QMri0qCQU/wEFGNpBNveQHMHzCodWsNr9WmDbEdFJ7vGrQUFkR5y4pAsdXe0vyV93t9mcJ3MdUyn
dBxWEUesoFYD8nR+8PrGqr7KzCGgNmu54yIY8sL36qp7m4tW07aoLU1p0Myi9Ls8URZqp2DnIq20
vsuwa/2ROrEufPyoiTun0LQeW9MSRJKdY1Wrqs54d6dxOuS1aTaPPCOUAzM1kuFKKbMHPqtT7tOi
12faUXM2SkrEAtJCKKnl1LHqgQ4eqhtvqDaOEedPqpyaF9uiPkdnOHafLb3nYk8kHiE8E428qZwy
vQpxUvqWY9SOmpjXmq+9CZeNNkQfWes0h3m/zps4XeRS3kKg4BAbsfcmMvKhBRHw3TjTViNya9tV
E3GjLPvOijzfKNIREVMr1Ak0PaW3VjmW0DEE4Uoox1pQEvs0ewfk1IcUoxQeVSANbZrAF0A73l6g
KWE763pIkgF7Ts9eRMqQmuuWNNH+Sl+6NldpVmd4OFct7WyEeXu/zqYmPRpp5tSZMem7y9OSpy3G
wKkLRIy4kt23kU2XDDlBzBny/JcMLdqaJd32JwIYKReN2R+jpCjdFnR8r0NAAd/GyXHpoytCfbaV
ISOx6uPCC1QzLW9Tr7KyjQCZShBnlJCvVKNfh2gFJAf69q23gyCt8e43la2+eF4WI3CmVcohE5G9
7cs+vJaqgkqXE4vyibLwJMBvtP1dFmrtNwm+ZFHNRvirKep+nWqT7TterBbslpE4FoSucZOpA/Iy
o1aXEf92qti34yi5VkejHu6tAfZcpFnU6arZUvtlCHfKXbUipGXS4fxRE5I6xJB13CBzGHYu6ZDR
a5O5it3QjVZW2JrhusM08XmsKnnvzWFnU+gbxNbouQNeSi9UaYCTyjUE8tBpl7HemJJ+pn5wFPgZ
Ztrvs0hNN1pFUEODYNRve69CQGsKp67ZxBZBgQ/8Oh0PhQeaEYfbVl1qTSGek7mlU+H1Qkl3DcU/
Yt54mpdpNkdRAGmLrGeQowE0cMDca1rOUsQPbob6yXKsQdzfGKaYaMxrgz3slF51sIHSy6qFCEtW
dttEiZcsFS/RJVoxRvI9KnDGWKcx8oSEubxkzVC1r54ZpgrNGMW+GhNXXyXsViJ1bHbupjijwTeC
HeYhnO7to0p0hzvBMjQNcOKJMK9R/bd3lF6aW5mlRxXfovQzxS5eHKOLAiIQd+cpkfEgNSP+mkWj
eSQluzSrycp5So2Qbm4f93XkuygwiIWrj8Myxcsj6CtNJcrJKSDrRbPHvGy+ESbfAe/H6zamGO4p
eIKHXAfLsQin+NoxErPd6hoY2IesysxfMapUtHXrHndKL1FSDHFrJ6Yy1fewaNjmclnYkV3cui3w
gXSRlTYyZX7rjIX3TTHAg6fcq3X6tR/yKpA15+7GqRQr3w5C8bzOV4tua4bAcYwhXFK2ekiq8gGv
hOfEs34oIDKeh8zhTGr141hWVGwUeVtY/FVqdjeo0TZ3AdS6YTLddIR7DxWRNjBi6xBW+dZyXQU/
5ehLm/LsIU1W9/k3YlaMdOs7r6nupa79zLUkABWBvn2Sr8pmfNNjRcDXaXdRON8D5PTo0WZv9dGF
XnWsZwX5IL+3ylvplhDr81dLmg9CVW6GzLSCMgpjamgGwUxc3uRjc0Op5mrw2GRSm9+ssnxFDUhd
uo6w1nlV0RcYtdaPc+t7baf6j0zLSApaD1ipjN5GwBBlkQaKBzoFUEZMZjwurI7+Rus1NVUi/bhh
WgxWyaF9rUFtBt0VGkviUcWPhsILQSe7/edgsEu0Xr+Pk/ILhud7YTWzP9lVRzoe0s4UaSOR/STN
2aqJSmuJ3ZQN1pNXVHO9Kqqp4yc4tjSjp3Q2oKHMMuB9vg4nyRtnTK3vzeONVXuIktv3VHEOpVbs
hsJeuQmFjszi3tJIKcDjLsM53Va12uwGpYfTrydrRx2vlKa4NgjhwzSx/dkGvg8PHXecOBhsJT8U
VaISGJQ3ak+jq7XbV2Qa53UqRbdOa+Ht9AS8hzdWN8Rb9FgpAsRWMazyzrVXats+eZNzKzWvhDoZ
BSWJlMr9BCATs96nurV+gSY2Ai42dz/0ZLlUaeorJa3na80erwm1dB/o2taVGoWzVl0kdvgzKky6
WOH8BtDvVUNadDVk6a4UigiaMrqlT4fkmX7dt5N5b2QgQVULiECldh7aKWW1g/VfgIXjbbLpXy2d
zjV80p7qSm9qsYNz8gKQZ11V/EBef5+4dY/L9rAIZ/wXNbqSY5ZdS80ad0Dx7kurcZbkkCGbrxZB
qViNsTKO3zwkRZ3z/ls4tgBvsJf2MfRT/TKbqyWuhqGvZ2O7g/54oynJw5xn1I36arrx0n761pju
DietL+jpfBVlt89RftoY6XRDMaH2saG61wje1RkX3alPxCbHFNSoNGubgOMNYo0W1ZQfm8DN3LHP
+vnGGvVqOzjVRpR57/MMsZ24vReZnjcPDFPhxcDxOObTW0dqb3VG8IuC7OCnVeX4hZKrW7vRAFtI
/VDoQ4fXShn6XZU+Sju/t5LwtXPRWvV4wYk2qAuo4c+MKkzqqQc7JzANhWhZV9r9SefdNa4s9mVs
FkQjGY7zGXl0sxoc1PuRDqGvP6njmgLITRu7X42wvio16ys+oDR3Ndc7xkXdIvOiwXcL47VRIIlF
Yr52HWQDJ60JIjttv3pxD8TRFLs6M/dqWwPGmQCE3+SRM5BGJrYerkRtxsq26dC23FLYpzJaWFD4
vhuFXmc/pKcNmzlOvUBAgntoylL16yrW72TsGo82Rm5BX0Q6bmDqM1az6Sq2MjjBKCYvo0lJ4sXQ
TMN2QCrzebT4+lTFnJUjpLPu4ArfN7gQ740qzDmeo7KGVGD5famG37r82DpsEgJJqB9xUvHS9GP9
kIRavpZocEJzRF5gGNJdhGvK2kkSuv6VuA8TsS/T8tHN5zvUqx4jwny/7mrnqpf5hJ89CnwEpDBt
NkRzBwyvJFJSdriMheh9C6tNGJPxwBPnPGppWy8oM4H1wUzjqiZI2bp5taIEecXBBcblcWahgz1L
dU52aSPybU47k8wlmUGAOflKE7jZ5O3BMShO5Km46RL1aartrdpU1dKkenaFWmD9E1TmuI26cQYZ
kw9LV5qBKBrLn+JxV3jdbnDGfQPb/SGquimI8OaSSyc1dpFNAhkaafOCrYm6refkGtGBbRLnR/Qe
4ACp92kg+tZ+RaT+u+nOlo9vnOo7bvs04zX2SO9HXcZ1la4HV+7HZERgN24epZMXi1jqe0lJsxLY
9LpGXjzrwhn9sSu/RQpQsKZYDiEJfW6N7dLLhl8ph6RM6an5Slbma2Fy084kjWSTBuUNMlL+1lTv
OUpdE62zyJTgDBxcOFX5IxmUr3TabzOpbSzukZ0wsx8kODzwirrR6xzD7PhldMOFpU1PUV6TQEfd
k21W9ivEDGPN3uPHu01ULLw+PbioS84IS/8YrHkTj87XUBTPHQvqahq/ua71zThVOzO1d2MaHvpw
/qmD0FzkNYSK5SAMp1jqYxft6IDli6bz6B1RJTeR+0/LdT1OYmmVRRktaaeF+45r6ouhdi9Ja7Ur
t3a/OGHySnbyy5i7m/To11rr7TVx4bToDYuCTmcsNGojyyKmYMPf+eDaLQlPyKeTcn4zTS6gLqkd
OK7pui7NQ2+4dNHxB9LfssTF4ylUjTFcR26Lj2lZI6hCHVMUft454FIl6a0Y7ZaLJS29Y7nNuRni
lq/pki2gtW8FsGvd1dgqGwowziqKvfIlc0v74PGVf1hq2LxpivWizs3QeIhZTi6nOkuaG4vGk0KH
0QrFkmaed03EVRhblFlDHINMaAqramAJFmEayi8jilZ3cZKsyyka9mB1K8unVz8/4a41Jf6QDRqg
lkixRbcYswrjO8XI+vKmp6gQscbWnIcu7IuyTe77uR6tVadJ8MNkUkN8nyu6lS2AuHHjW70LEigv
fqXU7A9qNyQ/dbsFddgOmhifrDTrVW4Ep9i6tdHsUzkPCCSBKLPSA7Nz4psY3V5rj8C0us4pbUV+
nLZYJNkAnxZZWoB2FtYCk6ivU54fUpxIckSyeUiz2PcqfVogdJjBCCrXepG6mFuqFN2RIKquFdc6
5GGhfBfstVsN8Xrs5Zul1Kd+7Q0hleaWZ21W98Dxw7UWKT+4bq6L2VhlTmstGzcCGh/X47Iv40UR
holJAQFTqKRv9R+WPsRLjg6yE2VdvqDgyyPQDTd1iLKPX0Z4R8zAWCojr4i/2WHYEOGWGVn0SKSl
UF76FdvqrCQBKoI4NJNsGuVATGFE6zQJMycFlDnDcPKLxkh7DrcOpMFJ53VHVTRaV2YfvlRzmn5L
UMrvfRrNo0YLpLRB+AAMNMN/Egb/D1ANn1JN/h/CFo5Ykv+ZP/IfXdPKt0y8vaeOHP+T/2KNWN4/
4MRDyUKKB4uJ45/8F2tE0/+BECqqiY4KnwjLtX/BFhT+G2rdFr2Ro/0klHrIRv/NGjGNfzgmoi/A
DVA7gXjl/jvQhY8EOoZW0cuD065SpaSP+hu79Y7CFeWlQ5Yx6IFzQ8OJzEKMi+GlrKg0X8CBfWRO
/zkSYIz3ZLE5Ck0qCL0eIHLM40LRDN1zf16U2rUkwiaCfvcZzuDOPiIy/hzv+OfvZjZqCLpCzdMD
Lln4A/iWLEPghP/+IJBudPyydb6IdwIrQmc7sZR60gIkIWk+fNXz7yQGm7g0Lgx0XJ2/MHT/nI11
RJnA36QfearvmTtSjFMf6QEiorta0E5wAdBX/zzEIIbOc4jOjIKKkYnZns0/WI5/XDPuYihueWkG
0dgPjy3ipQsqkg6FlOaSDfBHUODvCTEUaCw0D1W28slQziiTAoaAGdSD7i4cB+A1tmzhBe+AM5sA
fQiUoIlTVQT3j7/i3SaAi1OBJjLMoBhqsTR667GLhng100w5TH1jXvhKv6GMJ58JlyqgSACUEBg7
5Yb3bqTULjJZgW2qEJrQOsufkAMlVxwFUvuspkFvVliyJ7EeenWfppF862Q+psum9BprFQ0WjTPF
nCUAT6dy3rpkqKK1ZrVKzHOTgKAbW3r6hpr8ims5iKUoaIhFgv7cbT8N3pbidgpWY+QPL0zvVNvk
eFvAfURigUsL+3Tt5Ex1CMWYhO9mYAg1XgFNhjVDfyNWXHOrYiA9hspNjqo+IOZ5nzVKQxvGNS4J
fB8P1ckiIzbBfYqsGj2yUzwpym213fYssm4oGvGg6ptee0hcIBHNlKzp5K6sCl0OT92BNbl05M8t
whFN6ICGOdJPTwXvzdJBWsmYLfDi2DYYUTXdFdp9I5t5ZbZtBqvTXKquWi89mwxEkcaN5Yz2BSG7
M7/CpftOXoDyK2pAf9gju3qSt0jEBzrQxRe7K+C9OO5r3yfpVgAWAsivwhmaQPwrdQvqGP7qthmz
S8pbf5xj3jR416BKjuLWSFt/PGGVgSvT4JbKFYKO9mby0FmeLWp4n9+zJzxrrguGsUBdYpOLit5v
Tuf7gwwxszEavVOuwG074bwfHdg82AzB1VFJRsFXDJpLeVqKQ/Tw+djnZmhB0AQoeHSDPtUlGEst
HWQ0K1euRuqFeLX99fMB/rikjnP7a4BT981phoiZ6oNypet3Od0xCcNgp1oXrsLjhfrh1KAhYWBR
hF4vZSgu3o8fqkSrpPMaz7tqe0NbaMJ6MBW5FlJPlkkSUtF1s/jCk39mYh+GPNkb1FNk3qSOd+Xc
ZPWrpj+56VNjPH2+en+8WSfzAjH6fmcMaRz1fWl7V5H6dSje4Ln8m6IrvzcfwRvKfioi6jxaJ688
mvYwOIFxBgq+VgmYf08nL4rueno4n0/mzF77MNLJRxoavOQwgY4D+DTr0nI3nRifPx/izD44RqJY
3B4x9upvV+N3T2Lt9vpIEYtyatXFG7K3nZtGzaqI7Ks0rKZDE8PN+XzIc7PisUewDlM3tDdPZtVn
U9fWVcuQkdzU0/Aqbef2fzfEyVbrZTTVZc0Q2JHFvuGg7FFZl0LKP0JYhH8cfj53EEL6lnsyCKzL
TlYhsokc1DDq966ymXjOW7ZB4V259UPrXvKzPnOEjnIaOHWjc6GDY/+4uzt1qvXMYMhIP6hU9dh1
ynAnyBL/xvr9Nc7pFtcqL3F6C4COnQIAGjSq5hO4v88H+SPZOK4fcSUSDuh1qvbxKL/beipcBAG7
OA60G2BDpUlnGpobFAw3B/p7KRg7+7XejXZc2nej5Wnq0GKf4iCP8o3e5XtNqj9y1PFLjxpYovmy
qRbWcEnD9/fLe3LRfpjlSWRL87VXUrpogYzv1brdNF63jOo9fZNY11/6ekKRnSYNdWsB8CdPr+Ls
ZxRv8yZcCOXrIA+5+D5QPpqj9hANPUCPVWKn69xLN41hbcayBf9C+1PZRnK6+/wLnd1u79bsRNGj
VR2Y1vh64T0arzViCpYQjQDDt/K3z0c6dw293wsnG3uwWvsIZo6DuLuTanUNC/JHJJ+P9gy+0l3S
Fvpt+vLHR8FcG/EZWz1KrH/cDD1gnMGZjTjoaWnN7haBC6/5qs3we6bu1ejdx4iEdKxfFLC7FGSz
uwQwTwwfqJzh8hT7pL+zcSoxnNB3HQzPL2mpnHnGUHj66weerHyYdMgAuh43f5l5a5UA87ob1Xhh
ztOlZ/ncdYy+5VHpmdoCboIf10LAqdKqTouDrMzksqM04Xemme8+/8DnttL7UU5WfOptyO/WyDEQ
b00nD5SS6X/tc3pQnw90djrIa9gEnyQEp/F4kjXIMYyct1R9jOFJg3y5MMK5b+P+awSyoNMFS+ZB
wliHxZnRYQDiKu/+ThyDKLWtq8Cj0a8/NUHvynYCljDHQajdRZOxLVVApEa1/Xyxzk4F0BogfwtV
MeNkKgDNC6NqQ65gtr7Sf6nmr0N1ITc5OwYGMNREVFtHIunjcul2qdp0suIgKQ4IiCzSZpNYl0xi
/0yAeExg+/xrlJNdbBgzM6xjEaDQejQwN6F12FEM7xUNaJHoB9uoXioxLJrIerWQ1FhFhhyXny/n
uVvs/Y842eQgDY3Q1JnqPDYKyCLTA5olEEmbRouOfLRSITP8nTEdlQycygXyVyfRFBhHVDo6PuEu
nyDAA8dx0Q4F5D3dfz65syf43UD6x+9oUWOXPTiioOs7XzHeLOpCPFLzdMm85tJAJyE8lA7L6kc3
DkrvoUUzYnShCRl7t6pWn8/o7M5EHlr9nauSGn6cEW8bwr4UUoJCeYoSB42BJ0VcCgDOzoaGFbjm
Yy3oVAm900H/SyURQQK1k9Zjmlx7LozXNl58PptTDfBjUnz0GESI8FgF0I+15fcRDrRqxZGNEEFv
2H4NJcLNN/VwKL6lwKsLmPv0UWkzLNUCVDWckAsb8cxqulTVIN+hFIipx8nw6ZAldKWOE/WeWuMp
Jv+6dJWcy/s/jHGyNXSptgVtakFBTdkQBTt7exKrat1O2Xaqm42S/VCAWn2+sGdeFPTcuYuBirlU
HU6uls7RBwLVSARuONwltbWE2hz7n49xdvEIgxkGxUNKWR+/Xeh0LUiXXARhZ61JjRXg6DKsL2yR
szN5N8rJXdHZStKORiGCOKSthsyPR5Xu84mcG4IqFJYONv/j7fo4kbLu41H1WhHM7qEr5Drq/03r
7OM2J1Glum5TJ3a9U/FRr4+zCOK2AOz1ReiHYSzvY/1gqNmFwuK5T8LVoKPERT+cE/xxJsIImzir
Lfaz/dPM75Xhqc0uhXlnkhKaLX+NcXJmyobuR5KZIjDjudtHKUyRrjSrDSX9fV45wN0aqFJufTdc
FlK/NL+Ts9TOaq10PWM37q3Xf0ms19b79flmOPWh+f2t3s/vZDfMrtBGjLFFoFw1mr2xtvbkz70f
Rolv/MzBZjjaxuwGcK4LB8Ln56OfuXk/LO5xAd5lfK1uDF08GCJIuwxa/qq2ngVyAl76/W+MQ/iM
QM3RyPHURcSsOjdVkZUKtBd7fMNEx6wfVfX+bwxCowedUCIMlBM+TqYc4UWYx0cR8IiZbsRCc65Q
7/7fDXKyYmj0KLExOzyIkzesrEYATUV+o5Gwg8RouhfuirMfyPaIXXh76X2eDOekyGXWOherE8Nz
jqql3e5xMVgK/dJWOBOY0SFAdQJRt2PR6eR6HU2z7qTDuyE1ZLK1OwR9FqAZliZ4+Ly74MZw7iH+
MNrJzYFlUVh3oHgDlPmdZxSSfZndabNPgylurjpIrtX4NJRcv2A6UhDN0yWx97P3Cl00FZVmA0Hb
k3ulGKs01BzuyDGiXgDgyF500+D6UsUBDrhjCJ/AwNNnSodNGVbNhc169mp5N/zJ1QInS2u143Ir
aFZ0wkF35OliGfZ3PHOSxFMHO0qwc4Oa+Gt9PBJzHruK2snjBd36inJTA3MWI7zsF8Hz5sln50kr
d0RFS/ppF5KaM7UrF+E446jpT+fHOtm6nWpTFIs7EXyZSkjKcDcygEkwI5zRWBvO38jTPgx3EoKU
SYJJqGQ4dTwaCOKc9XNOvnx++M99tPdTOkleIlMZHdBUIqj6fVm+iQ4JxAurdu4Yvh/ipKoBVyuu
6/44xNI8YjRXtbJ1p5+NduFiORsnYjrE1zlKzUDO+bg1wlADioWPZ9DANSMkBmJzH1XqMumUH11c
BUcftkXR79o0vf58Fc8PrR91P5H/JAI6GRqdraO4Dc9qjszNzj7aiHpDNy6Fhug+0v09Cke13FDf
0wJDNsMGKH50YZ3PvrvkNXQCUck4Oo9/nH+iILir4hUWNPpdaU+QE1Ddm3vjBxI2B4MPYCgzklSR
b1TqKkMsbNiJQr3QYjq7od79iJOantpKGQnzyJTUDp6UvtrcXWyWnT2HpokVDF539LFO7gDXatI+
a0sCKKmlwK48e3cEx65QbrN2aYWioJymK9WqzAuP/tmtbBIVmlT+idhP3mM0K/Oyzxi4rTJ1r/Xm
JtE0JMiAbS/R43JRehqnCzW0858VJ1OSEG71P7ysuwoodYZzRzBayqGrn9J+q2M/17ZrTVl61CM7
90uYmiuhZSuqSqv+9fPNfZzUHzeuhWgTTS/C+6O0yvuIamhdaDwI7wVhEiJ4ai5pT104umc3zbsh
TjaNm6C+KAdSFLX8MlcASNXDUX/x83mc3TV/DXJa9oKNqupOzCCQ0F+ITpP0YXQ6P2/EXS++Z9mF
vXI88n8sG0wiTEPJXbTT6GMOQVxOXsWc8j1kXdys91Sb4/zCq3t2SyKqZQAgowl/CgrqtdmtQ5st
OaL1AIxr4eC5YhVLTVw+d2enhNEahDiqGmzFjztByxI5obvC0o3uQgh90Za/gFeu0LX5/FP9Nsj8
Y/GONiE6H4wr/eSgeQjytlXDVV5m0GLCH/GEHPData5maC07z60WNNvQOPVNexESYdlFvx6mH5//
irO78t2POP75u1SigHLdCI2DlyRvEAEXrdjP4tvnY5zdlFSJjkUAAHi/F+LdGDB7YxUIhwg8wjPL
3Y6Jtojr2wi5lGodzhdGOz+jv0Y7eaaiMJ3RXiRPt2JgEnKZ49ZVxXefT+nsffFuSqchRYHLPKxP
Lkm9Xtjh1whpu89HuLRoJzcSzLQqLRsWDbm71r6PUA6MEQzO+nHhfZFzdOF2+h9241/LdnI9waZP
5Bj21NhQ4dHHmxRuHnjrUuyOrSB8KqoR+p2l3idWvrGMbhmXrR+xI9NLkJ8La3t6qaS2NiQiZ+Zx
liCDeReG6YW1PbtFkBEHZgPAirrUx00/z4oXO+j4BorofjWdM+9m23opcJq5EDOdvUzeDXRyumD6
WGNms6hj+qbl4LgLQuo898P+kh3FpZFOdr0WShOMHCMVM2QaXAFo3QBzQCf37fN9efbrvJvSyc6H
D9tVRjtwYcwwgIT9EzL4pb1/6fuc7P3JzJHa6hhjdp7yGPXU5puGHeznE7k0yMmGByMMDxRViMDl
o6ThLxAHF4O481/FQhLSJK7A3ubjRlMTs8lN2BpBrmWboZiRvv0FuSpAPeTvTOavgU4+vxEVsWdG
rJhT21e58dOd3JUi3Qvn5uw77BJ7A501j/L7H6dTtYNzNP84Jt+WA4oLkjzI79JP0NyUmdCu3Ei7
ZIR+/jP9NebJWS2h5/eqxZhd/5+knVlz27gShX8Rq7gvr6I2W3ISZ3EyeWE5icN93/nr7wffujMS
zRJrct+mxik1ATSARvfpc55lZdzhcbAorZx+i4ctKEehK0CIMT8QCtkPeNlPvCry33GibczuqIcv
nexCHzZk8t2/XyzEu16h74itz70CfbA2QgmHXH+QyYcyh1C28KL+UMd5smLqtQgzDzKonugGkFaS
y3M0XN3GVauDiQSSBDc7LGw2l1ac7OogP+TFwWn24hHZx/WO3setNT0aVvupaRGuhg40lmhnnprx
cHv8S7tC8BsCNFOBkhuz7a3a3eTkMd8UhsOWUE7JfmdIPg/tyg5fOqoMMN4GqHWBZ5xtij4ai2aw
k+ic+B9H/zdFsNvjWPKay9+fHYXQMZF5ktLonGcge8yNpsSb2P9K77CLiACdBdvb9hZf4GC7gWcq
KICBUb7ef0Fs6OWEpt05cfpyX5UwQEyxCbPckFtHvxC0CvRlunRWO5vCH9JvowNG9/ZHLO1HgW8D
GkbaES2y62/QrLjJDaiEzor/pPqySylMMp9u21haOBO6PcScDGRF5s0acTa1zaTm0TlL0i90yoYb
4GHFHxxmHMnwaJJHQMZ3dpiVkFnRKZ5F8NxnutvKQefKoIFonix+1kXHZe2Ywx+cM5RkYcymOEsa
ceaR5IWrUc7H6DzKD379paN9LM7/QiLBpadrdPKVIYq1mG9+5JrAJ/Ca0dH1uV4rJIqoUUAWebYj
66lA66L9K1KPQ3YMBxrBig+8P1e8Y9EikkUQlgEh5al2bRHZoDCREjM6d/WOmCdHnEUIVri57pMy
tTaQ1XwrDXt/219eBZiuB6rLGp0PdBxQy6SodW0WIpq0CAafQsVPa68n2zI9KYnb/vBeyNC86o6d
yxG4n0snQhffTyaNvcBbUNRamfG3nsuH8JwSElXM9zw91QMmTAq/DM7OeG4h7chWHGghNYwB2mNM
m8EKiPP1SMdALhE/AycZ9zw5mnA7HaXK+wBPHUjqL/3wMmaF20OFoEneuxFqktsz/fbIwzyVSQVl
OaRW5y0JZWGZYzDVwZm7Bh4gWmipyHdK5TY7yHKoK67Yextx0AJGHCFEtklHG7PhJhaU/WgFBefS
qpGw+F5DEdn1PxNzH6TRyrW0ZMug5cgS1XC60ma7JSmkFFE+YCBaV+xUxAA+S9YEFHoD0dXtWXx7
hqJ3jKQjcQvTCEL5ehGdNkDEMScAkPTfELJtnOQeBdsVV3m7FZENE6JMqqpy1MzPt1SBe3ZKSQVB
oIeaz5dyiFzneTSfpexF/er0Ky/iBc/AHHrHAmst6srXY6pSdTBqNLnQIkioikhbzfsKU44a39k5
Aj3dr9tTuLQRruyp1/YkECm0qfPMV2AsKjzF7QrjLglgrle6Jw3csD/8nprv0l0impF/rFgXfjc7
cK6sz/wSCoKht0fSJhIMBhb8VdA07T2rgGTyPqKj24FFti7sowe9qSrn2wL+Y94AK7tjISBgjUWB
iF4loR4+Cwho0EEIXWRWTGe4UxsVasvvY/Q0JjDEJrWraX+NLewF2trdueDAbH8HtDb5UuLKmV0v
lRXfyaEqceAEsulOp4RDnXvNhReSEsDoATuKhgTyi3MfJl0bwrEG2n0af8mHAMmnYHRjPXAD6P0h
Jf5i3JmHqTvCr5jXK8XOheOAY5bkO53oVOLeiP4x4+Xoh2StrJ8K7F1J9LmqXpzoQxT9XPEmcbLM
vOnK1Cymsq1WRwwJU2X/HI0vufEOSsKN6X+0pgMcKNDF5/nXFZtif9ywOc+y6JMF7RZcm+c8rjf1
u8A4hvkp8g7Dj6b6COUcPM+0m5FBO6wYXhosJSSyLiQ9eWTPon/fq5juga0TJGe9e5HL5/ilhkHI
R+/Pbj7rtr+HI3t326o4UeejNWn9ZSnpkOQxwN8vUpBeTts+Ara8XKudSOx6tkND7gRn5soxuFAi
Bwd5YUlECBeW7LieVF/k0dIJEZfos1R/zSoVdrad5tAz6+ZS4o7yKSiCD6qaHgLnozcO/xrgwzcI
nBKdKOzT12Pj4huG2psiWYy2kySIuaQeVl4LgIipRbl7e2IXtyhvEtHYzeFPu831eNH7mYJUGUNa
aXNX15pjUrz3oQu3jtD2xRvdflJ0umstb2vp6U5UCdUkPgfRBD+I9+X2xyxceYz7n2+Zzb2pdpHW
5tTlMlKGRQZRqfMcWxVqqULcL91EyFusZreXzsJLo+LvF5Pt0JYlnvOcwUr8xSmg78isvd2//MHQ
4P2nL0sIB8+nGbo8gyYSh+06KUc0e7TW2TaNubX16iWyt5OuQe0jH28bXYhmeRpR3qHzi1BzXvHN
s641ZajJkYuiTaIrdAm6La1ducWW9ualldllAqevb5c9yRdVSg5QxB/b8lHrSTys4QAWDSlEdnQm
C73MWdiVDkbXei1kVRmJtB1wvuKQG9ZvnQ24V2rfXonyFmePYFkXbwGTfM+1YzSTYfdwp9BFBflu
PT2Oebu9vT6LAxKdh4THBh0fM9eLW7T2SokzXNB3aqiryvlO8u9Xs4tLcYYqqmH/MzSbOUSpMkiS
MKRA3WKlAToMKoy83R1VApgJOzjcpmEvO9FP0g5//X+DnLnHoCG/3oh72JyOEUw2yYcijzaKP664
4eJy8a4iJUUdWDdmduyCXkHPoHOGeMqlWUdLp93tkSyEyHRv0IkoHk9oKM+ueSQN+4RWETof1GxL
kdQjUjaVb0kT7gvKzdawctWK5Z9fenSLoJIKhh5zM/fQkjLmf9M5ECGJAGf4dEST7/aQ1kzMHGOU
tC6ijTM8j83HqBsQ/Uo2Ksw6t60s+vnFQGZLo8EvpUo5nQD975whWNYj7RxT8XzbiviVW9M1C0wK
gl0YBxjLgGxZnJS7cjjBmj/A2lysaZWvjWjmCilSHRalZk7Won6woxE6tpeh/KpG1cfbg1o0BI8K
WVYwQ/LrM+ridmpjqVMamd1TyuNWL5+UUXuoEUjwq5VAYNETLgzN4gBgXJXhi+dmrRTE5op4ATrG
dy8rjZVbaXGd6E8FBuWITlGxkS+GVKXQ12cx6wQvgDtq9zFVws9NRFlNz4Pft6dvccte2JptIQXg
KFoS4EIsvUZeN/PkQzra7xtLeamEDgfcuj+gL8pXdu7iqsF6g7gxASstB9dDVGo11YMWEIIlN/nO
Qthkk2feJ+gXBTNtNKzsr8WjD7Epw0JcjKNvNsp6kke9NDCXWORake/msqeFb3d7Lpc8hMy1zVsV
eiD+43pQU+VB5F4k/4X6sYcb7XH9FF8zMttYYWynnS1QNrFy3xgVPbAIiq3xgyzNl2icINNHCofA
6HokXlGCzXfIddSWVn5SOrSfDSnKVx6gC7UbHVDvP2ZmyxL5rd6MaHWdFcfJj9CPa2Dtku9JFaX7
JIGp12yUEYmbqd0NDnp2nhrLUGwJ3njTNHfdFKdQnJnaEVk3h+B3gsPdNFdbV0QcMz83Lz9z5qyD
r5r/BQFVqptD+hnVzW5AXKxHyM7W0XY/aTDl8tprVnNcy6sNaEvTLZsWsdkMKaWXOE5IRave0Wht
j/vsy22fXTpryNT9bWA2Ns2AyCZEexhNBPUExNDeVXq2s4wuJb0TvNencGXnL4ZaIj61FQ5tkem9
9q1+pGTnj0TDRlE4u6KV8m3aC1XtrI8RJqpiKCVhGcxsHnVFkxd/Qfm2lmVenFZOAiI+/fVUuP6G
JOrNFhJVbiflO72TQtEjiH/cntmlk5VsPe2ZgIxRcZ/tocyHCUT1YoqA1lZW7yHF26IvkWbfQSz4
9Up5/DX7+MZHL6zNZhUaXFPONM6eUJX3lufK40ikPD5SBNp1UNJJ1fcUYdsgbVFjru9uD3XxuDDg
ciEbC7eBPRuqo4RFkOmcSVl3qGyk1//g+Gat/v792eC8bmRvSPz+AJupAqkrsr8rJsSx+Wb+LkzM
9oE0TNJoId901st+H6vhHlLSGkLTSP6ca09oAa0Gr4s778Ki+PvFLd8YPUIvE4OK9J/JINkbJ4i3
MD5t6zF4iZT97SVa9PgLa7O7KZUllKiQBT3D8nqeyuq9uDRav/qDxAx3Ohx4ClkZttb1oDzF7mR0
jVipGB3SH1F0/ycdIdwaJIVNFAEhzZuz7HAxxC2yUYBnYDmPnz9n9rasPw9rrBOLW4qXEoBwkQYm
cLgeSwuMIkGZmqAhak9NnrtR+nkyAew2iK3Cq2prPXQKASmKsD2Mqb2WHF5aMhJ5VG81Dn5dni2Z
YsKXmfe85g31dwLSiSJKi+nbfrFwSvHrLBVRC3W1+WmsQaUvZzlGqo6SmlZvivaQRBqamdI2h+Cy
z1bOioWNhkHeaqBRuAHmQRKwkdHyFKrSQODcyIve6zI3qgqN4Og8GUZ438r3jbVWthXbd7a9QbrS
lQ+gXoWqbnZCoSNbla1ZRufKIXdnmtLnGs37RkLKJpOt5N8/FTisgLQDCIWDw5glRnI9HhJ9iF9x
GQklykJ56O3H2wu3cHxc2VCvvdOIMpoAvAhaUQqUo+7dx9aIHNhD3z5Vob29bWzRS0SdArY0iiHz
KqXXE8Npfhed9em1jo9YbmnowV71ZNQ05P5ZKv2c9735ctvuwhYAT/uP3dmyNbqdTOjKoMPZoBz3
INvP9RqhyJIJhgWFv6BQevMSyXljydArR2entx98D2Hr7LEbVqDQ4jvn7qdAI4griFSjPBtHbXat
DJ94dLZUUDovOYoLtydqyb9pLqDhFVVch6D92hsGpTZokLQiJJZ3NhQN4d4EgZl5H2+bWXK6SzOz
W7LWMpjnaWc8h+gE5slete/UY1ilWz36dtvSksddWprdjqTdSq0aGZA17qUOSQIk7L4NhqAqVzaZ
vUu0f9/SiCDtxRSKL7q4jzMkswpZ1qOz5jwb1oMZ7roy2NBo8/8NTJyPF2YcqIRrosXo7Ct3eg9z
kpSfRbInfoqR3EuKauW8XfTvf4Y1L5VE8GE3lqfh3xNVWsur3VpwPLbp79vjWroumT8KiTQukY6b
A/Gm2HDiTPJAxmQgtKz0L1VT7+S+ehflzU/EbDr5pXoxAlKCUy6vEbssugvIBjCo0KEBOrie1crr
Kq/WIFnOEYWx6iLbmmjJVl6EZLtFs9oEh9PP2wNeMznLB0G05U19isleUd4nQrExg5wxgsmjru/0
pNgFfv4HZ77Ab/xvlLNjBL5O1GPUOD7HZuQWgenvK8ikN3mvSJsqQPC+7+IVk4vuQzQnHupw2czr
isUEYWwlQMRqsmsps0ekJ2tzpZCwaIQebNEcRY/vnBttkOqCRhXKMHqLSOMhaL+sli0XV4tnp+h/
gjDJnO3upAgiSHF58YW96sYjzWXyD6/g1QmsUT2q3sp5vLwbLuzNtnks5UGWldgrwujRL/vNVNzb
04MS7ju13smeukm1uzj5q1h7Xy/O5T+G5211jlTKEDloJKyVu0ynR9G0dxT/P9x2/mUrQAvFlcl+
m02n3aReDQE+2Bvy4ciUockO9dThtpGlWxOqRll0KnF1zhvnoe+zwibFSGQo57hKTp3uPd82sTQO
Aagj2QrtCQza1+eGqQY9WRdMxGDkx+xZd77AyvcHNiBQoqeAL35TrM6MFLXnMCTibe4lOv3SEV1v
su+3rSxFAOCN/7aiXI/E9ju4akyfc756zDQk41BtUtJ7xB5WLpTXVsF5MHNpaXbWmkPiwTbecFEG
PhJDKDBvBoBkxwb9hx26gdXWR+jyUUYbbFPqqfkhUpPHuu//snqUWCV/Gg65guJRodtoh6FIhmp3
O6GeLUOrXNlfbdOnzT6ns77WfHTLhehlGibBwRqa9twA3Ye6k4dQ56OYdHsSF92B+FbA5Kn3zzEj
XqFBRUP++TxFkWslzY7IPbTWLqtX9NCbGaS9lvcrLc5g/67XSvMm3mOoPZwN9JcbWgq1ESL/VPSB
mOjZRV/U5JOqC9QzKK/qMTCjJyUq3c78oGU/2ijYTn1+V/fv4EVO7UdA9XtZ/eJLqmtkuyZ5h3Ad
9UOUr29PzlK6VhNBLCTFlMqJKa4/O41gmJADonGzOEV9+hh2oHun/M4Ioq08TucxCh6aFIx4Vgao
6ATQKOftoaxrhJbCrWpp92Oo7rxylP9k2S4+bLaLYw0dyNoAsm22AyLrxSa8r3XveHv4i75xYUT8
/TJwGyJHSzQw23USutJTObxk9kr2ZPHAozMZtLagK5o3TJblWOIvFbHh8BGhOleWV467xUPiwsBs
DEFd1qMUYqBPtlCf4l6q+in2n27P1NIrQb2wIr7iYqbyqMuzOuKxPdh3GQLzwz2cDsk79KZv21m6
0y/tzN4IFVpNOBMHkWq8s6TtAPoaQtBKcqgb/MIDb1tbSlyDB4YYANgRG2C+Ou1kI3tQ4mWEQpo6
ub1F/+yQAnj6WCMmWyknHvmdtPZgEIfBm8PiwuxszXIUVfOpJ2FSBTsbGkudgBZtx8FVAmuDzrFr
ogfSoga5Mt7FVbywO1vFsA9tFBpJYmjeexnkEwNTaIgznF1FRH17bhdt0WEtmngE/ePs8hprOk1G
g5XsrPukiT0hFX4gYDvWqODAG78yNDFlb6b0wtzsBossI+zQdueu9J+pK0E08CVPV279xQiQRgio
DcF2ovUwO+SdKtWNfKA3QfUGxCKL4H6yXSQDPTqu0a2GCetQpNITpLlZFX35k/n82/b8HsumMu2G
Htt98sEb62Oj1y5IIOSJXpzwT7JdFwNVZ4sXdFKVFxY9HxKvIJ4lSHgj4Bo/ZvGU/gEuF40OuJRE
xxOV1tkVpCtBXuU9iahTYZSuWsA4LA8rtZRFZ7ywMbtNphZ2wbRHRbKWUTdqbHdMn80q2vbQ0lPu
u71Si654YUz8/eKsZDuMOUTa0Tm1iq9Izu48w/olO+b2tpnlw4t+bjhVYBmQ7dluNtvSb4KKlrRC
qxBzSt4XnnEq0vsuz++keHpXZPeF46Y/VsyKtX+z02xB+CYoRIEzXA9vaOXMSifMll69zSPLTYsv
cGw13eehSDZal280SoCHqVzD3C1epVQJSDDzrqSd7NqwRAATTahsoKqQWq4VDsNd78n14fb41qzM
hucp9DlXqrACX60rWcWI2iXH120riz4CEkTQpKJdMK8kgvpsUX/m4rHgrG13jiCbnlZq8WL93yzU
hY2ZH+ol3Q3pwCNFQ2Rd5OYNd0pkLrkxcAd6kv7PIc3csSHPhgI7Q9K8e7t/VrZxvNbyujwiiLSo
NJPdNcU2v9hZcTsYgTZiAinYQfttQFTWfI6y9A9cQCTiwdNR07bsmaONpm6FKIuS628moAp3Y6Dv
/v3yX1qYOZnqRygDI3t4NqyfOdLpvfe+LFejmyVXBjEKigqMDNzLs+tKCgcpQXKbMKO+pxN58Ld2
FG8p7W51XmMj6nEPSnqU5Gqf+R/T7F3mVSs+sXTu0uJGcQgaUohyxBdeLNgYTx0qLyyYjoPDYA//
WKvvWtPYZqG5nYz4yx/M64W9ucsnTuM0Kfak1EbYdnK1tniQ8nHl3bBA/aPTuqfpdCnDOUTN63pc
pZ+ESTrwcGi7YltZD04/borynqQaTIAdRIqBvUl5v2nZVhqgJ//crmkPiJHMN/flF8x8FGnYostG
vsDOntrK2E+p49rRGifvogddjHPmp3kcxoPVYMU09qG1seWVe3ltFLO7XyumCpiBmMfqHd3/3JG9
lK344PIYwKRBm2GQ5Jj5YKd2khE3PHFtT/sR+KbtBmizbv/E8f4xMnO8CFYGxLlFCbS5D0v13jZ+
Nl624nbLs/WPkdkJGxt1pvWTiHHD4uj59rYYlOMq4nzRyitKDHpG+BDEE+1iz9pdGeU2SpPn3Cxh
/Wih0Ks7yC0nSUr3t2dt8XigqV4IdwBft2fbqFDyYvQjTAWKubO+SWO8GfKj0fs7/Y/mDsAVzizk
+eaUvkmQG6S1JlGjlt3M/y5g53W6kvReup8Equt/RmabUtMbg8uLyM9BeH6jTD1qc/1o7TU9zeAG
09YQuYvzZ1CFBDoB9GnOABZadoUcmIxrm5JCArKJXDpogr2kxGi+Ozolk7BPVzIzS43LGp3Sf1ud
XSt6kBZTU1F+murqXq0n11Tkw6hAbZVnu6lz7qyx26rPeufsh9D5RXfIO8vwz2b0YYqje016FGgl
wShz25kW/ZYeWOoN4E+Vef4aKECpIttJ2E32LbYOyKC7NhXT/8/KbPBGUtcjCurcaDJvPSqlzhdz
XMuSL/oROINXbUraYGdGej+TUyLd+Jyr9hb2R0+Ges0Z3albcdjlOfufIUTLrve6l9MkNEpS9Jor
jztUr61mg8jgn5yOf48HWMq1GR6RclR3jKdwhq3qO0dTj7fJKsXwUvJIwDP+O200m1+b0etIEsAX
2BE8dU9B9gNt804Uum3zIBoG6fn4g+sLWkn4HmAroJV1dn2lXhzJUsx+D+R3w0clZUx/4G6XFmaX
V9H3QTmhln0O+k/B9DJ2D224lrtecgK6R4RgHu04lHuvp03Ni9iG7JpgNIuOQa4f6bOOjGDFB5YW
B2wm3dYE7oLc4dqKJFm138YR6tqI+cJDvYtBAFDNUKTMlcppE0Uri7N0OBpCxVL04lqGLoZ9cY9p
dPtqk9fE9P+gaZ61o/fLn0LLtcvOdgs0m3eqp/zJiQyuCz0S0Y4DV/m1UW9IHLvr0/is69+KbM9l
epCejMANq+Jw+yBanM8LSzPPMPqsGjK/is9e1+9FD2rg7Su7g76CM88pe/8oa2veuGyT5xedaDTo
z0lwurJXc23q43NbgpmmMJsfikZL7iYnRpMqHuQdj/ddGEfmShZ9MdcBbc3flmcn4ph7Q5FBL3oe
q5EWX8UHUTw+tK2CtKALOizYqCg5VdEPkN0r993S9iA4ETlMiKFoXL9e0iyhNVbNjRiVg/jrkI3j
nT7G38LR9FcO48VB0nfnQLSCJDFYyGtLYxnYeRISqWp9scs9Qu7A7dBON37Umnnqiqe0d5C2/nXb
kZb2yYXVOYWEOnp2l+qErrnyEDSnrJBAGn8a/HuAmitTuXSvXZqa3QNpr0KGKaoIKZCRGkhbWT3U
oU9R8MvtMb2Knc6fR5eWZleBxJjkWKCzqnyThcmuDAEYDekLALfYI0NldfsY6XF9pA7p9d/a9BAN
93n/POXdu35tq4qt+OZjwNFAewC/CrCH63VtLT+1gpzUrVkVW/SthrTY3x7vko+iNPK3hdnEhpTG
IJPBApyj2za2dkzs6sNg2T/pA6RMSKz5polJ9ixiynAghg6MQ0JHei7TTETM6Xnbfuo2uTaom6Zt
T1Ky1rK96KQXpmeb0K6UMPcmXgpVslc4v/1h46QV5PGN25ur1DxiQd4u2D8Dnd1VtpUahPLE1YHz
Bfyqa/rhvqljtAtV+VDrh36A0NKR3zeRtHLfL7oKzZZUTjWkNd4AhL3IQmdeQLv8Z9v77fsrG2Nx
B178/uyIKUJUaeIKRBz6N0VVvbeygxHkO9ihVwaybEhIWYL2pPI+uwijMXaGZCTjrqv5bkgmBOuU
w5TtJfD4t31/0TWIwGCMEmxxc7yHoUdElgJ916SyKwq5qG/vwtrelZqxrdZaQBZ32oW1mSMGWh1T
oGQCJefBs0F+wKVvfr89ojdOYKlAFei2pVEL5Js+O7wCM1Fji/QtZ7EV72XDy/d+QCryT6wAPCNy
lVVIs69PJTmuvRZfUE913wwHHqy/zSxcS6W+pVoQYxEdZ1jQUQYQq3cRhVFshBdNb9VTTnBSbKom
mj5kcjV+0Oui3gXo9+69FGXtwq42hccFL+UJ4PEBroVgiKC88kvtvpAncyN76Rq12dtr4vXrIIUS
XT0kIGahrx0OU1XS03OCpnZDDXSjBs4hNp27nudsmpw8pBXbsD3V1aNsH7KScvT0VKUHW93kubVy
/79xZD6GQ5yHCdvGsebXvyTJUSoZpnLKfbetn5002lT5gSrqxoxXTC15GOc3iQpqD0AAZ+MO/Mmo
c1WiH0Yy2mOMr7kUhov3tz3sFYJ/dY4yIrjgac8UerZIol0vfpJVRdq1Pi6WJuoxn1T92HtBdzQG
pje0M/njpDfRNrf9r7nHOgMllQ+91t7pXvyZjpT2rrX7YQ9oWNkpTVnuBxUS4arvNFfnlzcRCNGN
k1XS1m4SdT/2Xr6FyT/Z2Ta9DoT/5rEzCgO5rVLZNj2RuBand0GneEyr/K1uBx0ufqgBbo/7TZjM
sGG7EAh0ej1on7oedmnlcddPunoqvSg4trbsnfSiiH/qQf1XT6vn0VQqezsklfb7DwwjIExvJblO
/OjacBA7Wt74jnqaJHNP6+q7LMj2Rc0xL49HzadjO1E+3Ta55EmiJgeTg9CPnXO7QUZcDYGeaCf0
U52NkOmk12klbHxbd2dCEWyDzoNrUVHU+YQaegEDqqae2uww1vvyEDzVfznTJvQ2/S/zR7zWQPA2
vz8zOLu9mkZWWtXDYKQNGz/dKT+keJM8m5/icKM9+x98bdt6m3x/ey6XzaJhoNBCLSiqZmGcXsSW
gqqfeuq9D12wTd7HD+a50/cUrZV3xsF5aj9Uzco18Jb8R4yVnitOHYtnxzyJAZHkMCAkxyalRuNP
D1G4zZEbkr/a0Y7aBd3IGy1/ItEBm9Rvc+1JuXgEC5E1KGIop1C7ufbZIacDeOo99SRJ9nRII736
6iWlNbmQKqV3aV70wMzNaTfZSv2z8qVyX/qgU3Nft7eGU37KJB6DptLEuz7MqnNdDSse/ubGF/ND
GhWQHMBazrHrDwwdCaIUKdJOSIZMH/O0bneq1hiHXOuTw20HWDo4/jEFG9K1qXgcMwBpvnaatJ3J
48/U7xwVIvMkvyMoOKtrebm3hHRXY+P2uTbYxyOSUjFja/Xifiy7hzGV971UvgOgs4+q3C3Uk6Il
e8kc3aAv3Sp7/oMRw78HTZqg3pyDP2jR7nhthNpJr+1805T1Nxo2wBVO3wszbjbwdR+ycI0AZMnn
BGSc1DhvRBnvux62KXuD5Ee2fAphYhjsg2f4rj6q75zpV/PVfywbbasND75VnAg5txMfUlr9Yex8
4pe17bfgXux30Wxl63AR2rMAyfMdLwumRDlZaboPjc9eLZ3K0HTDXdJBhilv1EK+l+GnMo9V+tHM
vA++/V32/JWrYyH4wBdA6rMGtNPN1b8Cy68TDW3xk5e/Y6U5frzdOHlge19iJ1wbtIgtZ4EB1mzQ
uGQc6RsUf7+ICrOhL/vCox/X9quNoQz0UAP7KeKvvWls1P5OozcybJJdorabwThZlr/NUv9xqOoP
YdbsJDoybvvh0hVjiSwuvc6CCnIep3ajGaS5ZCmnSi6fJvVLoHsITaefHLrmofPbVANtQ44/3DXa
VzVbw04szb4GAIpjEEILPOF6PtrYNFtnIB6D/GyfjvdKHe8yciRj/6Q4H28PVQQB87n/x9abfJZW
5YHdVNhS6vvxCakOOpacr+YZubdwDUyzdKNBYk1kTREDEMCcyiVi6e2kiHnK+M96vlO60XVUfxMA
e5CAPZBDM5vRHZFfrbpd6T2O+hqUTUzdfLgC8vhKP60q84ysY7ZRrLcO+8u3m62UmZ7rWIm/cnWr
IiJ4Y0Yl6HNeW2rmOR4VZSXZ9kMG2nkHxf+Bvt5nBKVcs4ILRQvu86E6dd62a+I7ucw23nAq22lf
FMXvYFQODgdQ0iOY5v+CwMwdpvQOdOGhK+W7yF9jw357y4gYCrkYCH9pzNFnh36iFzAOxrV6atAr
4NG1K/0vYbOrtTvZ24a+9XLb3xbMEYpSWDB42tD1PAveAHJLSjXwxir8zgF85JSbyjjCAAE3rm24
TTVyf/faWsz4dkE4TGGtcjhcWfV5YKo4QcZJp6inxHd2mfkj9Qo3dbaOEZE2vjetp2j6mZS/dH+n
pCTK42ZYO+SWv8DgZWnAMQhk6XpT24HnSL00qqch7CO3BlUfFR4My97v0f6RKr8DKfrk98adJdUv
XqhyzWduN3QrMcXb7S7mQXCG645DcWd2tAxBkvnQEqkn80tqWLtAd9Ux3beR6rYOqhvx46qE/cJZ
em1ydr1mVe6npJTVkyG17TZER3VvTZP2UW2iHsITS/SW6tmvWm/TfZVoCeBZ6H6ltljjAnx7t15/
yOyaySO4WDnT1ZMjRdJ+SBDwGZ0p2etVJz/e9vKFAwBbr8TlBIoaK3692oj51l0Oy/ipCvR9pOu0
pOvhU+RsM2h0pfp96Dwa2ian8FV4uWvm7xJpMz01Jko879Nhbw8/0bwaFTfKW977m9yOd7e/cCHq
uf7C2Wz4fhA3VaOqJz/3fulBuPGbveZ0u3HYeN5wX9Cgouj7UP7q2XdpSubc9ZV3Ic+sVln7lDcJ
Vuv6U2ZBz1QBLp2YzFMLkPNTN+4V2e20u747JiV4Ugo5K1jIV2j29fmMRUjAwS0Q4chz5oegABpG
zU49yVrdb/r+PQWsqT9Xhb2hFe1OtX+VUXFU8sNgUDFo9pXymTYmqB0totL96J/a2LX9la9623fF
PPA5oGxEEoZnxrXTlGqBkkbB67luu+SzOob1LvOhpKP15qHyNOn9hLz2pkHlG6a6GjCvk8Gq0CiP
imdBWqebfyFV3W8dD1RTmQfJNqT8eAyc+pl/dHJ4NX/QVfWb0lgxDAxJ9pjHavqubZJ2Ozim5dL7
P951ba38waHjgCESkSRV5ddKwkV8J258s+uk1wxI321ID46PueJUtETlkpvbdD05vpVtcgg5NlaH
QN9tX1+6cxzqhbwsRNpRn/mXbqeNqk3YN1FYLSs3gFDBLsJNkG2kkeYAJ11r6XiLinmVzaVTmrVE
/uH1fLgYsmlJllcGmXZKzbbdZJ1cfRo6uuFa2tx+Gpk1njW9g2UwrOPsaORy7BaTdvZjpTqqSThu
kWd0nvuiUVw/LJMXJ4cfOktg5YfQQlvZf2KnzzYDVz9JG2C0+M4cjxEPNKqViHKeZH86lLpK8bZs
1W07QGeshl7/r7ONFADwbrLzQBYJsq+9PBs6JWqbTj9JzTdVR/6z/PfuxoGBShsIFgNc0my5u9AH
7JP0+smj5TPKy21p2xvNfDRDz/WT9pjQ4Pz1toeJn5xPIaT7UIGIgq0zhzOAkemsoon00wRV1DHV
5OghaSttowW24sroDYOBN9fKfG8rcDgZbCeic1aAzOYk/FKQSSQCQuOkj8Y3z4mcTduzlb1PVh1/
1WrAvbK/a3UTHtq1gs7CluKdCm8Ob0QhpyqinQv/HpzMKY3O1k9OpTp3jT4Fuyg3hp3TDeY+jCVk
ITspfKnAJKysrjgEZ1Mt7lV0B+BTJ46cBZCeZba2x4v1lHTOJs5TnPWpGlfu77fPBKhyeKVQQBLZ
THUWJtlgET04641TXEkRxDWgXem71laemUuTSNc7JRcuI1iRZ+f9kEqIB4+GcZKb7tTDf2wFz4N3
F/jBrhg9UrXTp9tuupDhIWdKtxIbg9ZueqKvl62TFLNtCgQaQX/7H0WRhYNH3kz+phk3ZepW33+n
a+nThb1BCKQSbGrQl7yhRuFaqNsiT82TE37J0r2MQPrUHUY/dbN4WKkxLNkidQk5BcgvUClixi/c
Uh1Kv6WIZJ6sVj2EprRTSsV1bOmgZSn0W99WpnMhcEFCgF2ImBg63fO3U6vUpdTQE35qpAd9ujea
XRYe8lwDfxI/dq19dvRtmsfubbNv3Ubw6mk8L2lIEMwN14OsSjsMjNGzTmAVdn6mdG5n8GBwTGR8
h35rahThnWoIV66Jt3tCcLBCxEvcRA7UnG282gmAQzSxfYLBb9wXSnSs4si/uz22hQrhtZXZwTJK
kAXlemaf2jL4pvlwaCvhRzbhFp2IvVZ721IqP/yHtO/qjR1Jmv1FBOjNK107yktHOnohjpHoyaI3
v/5GaXF3uov8uqAdLHZnAC06WS4rKzMyYnxVIi+34lMbCmhD/jukiUd43MPrvYQvgVNHRor2GLF7
yRBqAAj7yDyRWvSK5AYpb+hi2bIF7QaeduX6Cr60xZRqQqutBx2XxamMgYuFGAcJdU9BD1e+8JzO
xq1BbVFlI3pxIO92uX3yaQRTatOYJ4lOqTAkv5KsnRwxI5kLvjgoNVeNfIwKfXLhZ8GTU2fj6/VV
3tpKAAIg6wpXDl0XJrM9ZdUMnFprnoR4MG2x60aIXas83OzmSAGaQEsGtivIH5i91I6RKi5lb56i
9GkiBLqVmp0rd0VdOpMIjE9Yw/OZbpr8uT68rdWEn0UyDQkHiEjRnXXuhYxh6kmEGa7qoj4swIc8
aJF4Y8QTFUweeWJ8W+bAeAtSHgj/IGXIZBYyobXKIVvMrxtREO7G5j2J8XqReFmUrWU7N8R4AAvq
ojNa2M3TUBAHb+bU5Mlm8iwwKwYSjbkfQU98EtWTbP2Y4931ldk60ygrqbS5FDTm7P039WOjCp1o
niZhscO/IeLCZQfyTI2XVVvnWaDhgDCXNmPiZmdLKWWRodmuF8yTVf0MSxuRdB+5+ew55WSPGqfF
dGvWsMMRiCEYQ52Z8R6J2WDOct08FVkIGrUqbBwi1Zpzfe7WgZcKFkHI5XxpnoBl53JXDx24FxpQ
Rp9K4aWaRGc2KyefOUPhGWH2MsmsMBeTzjilcmy3g0iZ9f61EXYfK31phqTHSPIILca3aEZ2Ex5+
Y2MkFLMFZkmEkTKIsy6ny5LwdJchdnaak2gP1vxTUmdOrTbu9VXZCAbwioKnQQJXpFyWl2YaeRy1
RCjEk54krhVVdyQKMtVtcvV1oTKgLU+ZZcPbKAhZKQEYyJaQyb00OJdLscBhiydi7HTt2XAqpbEt
XoZma/agm6QCMAY8/eppU4rR1M/FIp4QOg97M8ndTIAoSTzxSj1bhoB6ARkHEPvI2DG3oREJotjJ
mL9Uq94bvXYgQ3s/NCPH8WyaoXge6J/QdwuzTKh36nIF0amTklWod9zE6VOvvXx/K9DwnuazsBdY
5xaTTCSq1Yqnou7sGW2cw+AN5GMoX83O5hWnNzwpHBt4pRSaVl/xEZZ4E5kog4qn6LYLb7q6cmtd
R7Lu2HOyYhvODU1aKA5St4N8Ct2PZ5dpKkcLCGc78STov9Xwc6y+nY4A+/nZ79OBnv1+K8lQ4xrx
+8t8a1a//rffR5hFE0KI2r+ClLPfVyYpzfV6EE+9WbdwmikUVq1mf33pt7YX8luSCNQG8h5sQFVr
RdyQVBJPWfWRK7UzAbwhlZywZnPJz4wwvjnUJAFoHhkjGRLPCoc77ONIi38p4ns18jJoW27mfESM
j5bbKMqGThRP3dDuFPlXOfV2pmeuJnBO5pYDhYtGR4gG5OOKN0FBf3c6YOlOKtLsdtj+mJZHFSZ1
v+ClLja3MrwMbgUkd6FCebnVwi7Cu7W14KuhBg7SKV3hYRm2Zg0ce9hnVDEF+bVLC6o2Sgte+OKp
LIpfcqc+QnX2qKTgIsn86ztu0xI8NO4eYJPgAy4txYK2GDHQvidd8QtIrdV4jdoVt8Fua3Wod0Y1
HmxdKExdmjEBnYsLRD4nrUd267aTPAE5YmkwQJ0Uo1Z9uD6qrXOEwjugn3haQ++I/v3ssJIkiyvo
b6E8HAp3KQrV+P94VfbzupWNNMwXnhe3DUJDwAuY26BIgSLSDKiND0J9U0bTKcm02U5L0++0o26B
lCQBF0/TP3ZVFExi7oa8Lq+teQVxAfRdgTJFzMgEcyHa7pJGyqTT3HW22v+ozHsrg6l51+hulT9c
HzDPGrNZFp3oJMwKAEyL2G5U4rUROKFpC3nkg5bdqzvl2y0CkCdGRgbtn/QfQLJdrqRYZnkjAbV/
IuFOTcDrMg472fpIm9wZ1On398cH3mS8p7EfACFiDrZYp+iWzIAgGgmWcbJOPVIwZjS7aW0Dgmlr
CU83c8sX4xGDJCgYB4CXYizqaaRIU4WNKgMXLBeZPZS1rRR7ZJ0RZPJQE1vHAohdeEhclIhmmfUz
wbSCUmErnUjySPSjHN5ovP68jTLxl7Thf20wJ71YkspCZ750mhD5A+6F46c6nfkM8lV3VmUbPeCo
hw3Jn47HJLM1lzT2QzyDdsRVeQo3ai+3I9i9kMVb4tqtoj+jLjjTvEO4yXGbWzNpoVkacE4kBnD6
L7elFA9KP0ewpdehF2baj7ImTtfyurK3zaBPDfU82rfPmKGNnXMm9Sj6VQ9Kb7fYIGP+bf4VHDFs
BlQqAWpGPpDO65mzRBqyFhCIghUtqp0x20XCbDfm/fJtbm0kq7AuUPdBLh4MJsxeL3XSCip9C0x5
BhZJlOv2ctXyGMo2LjTqJmiuiHJ4sEmbRZXmqSon8WT2xeRFitp6yiKBg3JyI5MIHI+4sUB42yC3
CEQ87moWw1yNFXTaRsRSavqUGjdL+0gWTmCzbQLNg9jZEqoMzKEN8WCCViBu6BxoMluM9Jtybgcn
rtvvv9kxln8MMSd3MtuM1BjsSSeffXIi8cOscYL0zbGgEENzhirCW+bC7FDzlhM6lnkpbXM+4v6y
S96EbYRnmCxIjGFFcEDYfVYIiZDEYyydFCnsborZUg+omr5evyo2txme6SgYwA2IbFf6iPYWLZOI
dMrVsXPB0ZU5gqqFe8i2tX8TC8ja6/a2/CqNNiH/gCa9dfvB0lqjVvWldBLBwXUYBWFxVa0G9SR0
N5ArEmLPABfUTspqbPQhRVeFJBN3EEYeAmpr5DTdLCIzBtYzdst3VoKYR0gRckD8MJJvWiv8MYCT
QugfOUNel2VwfGEIuEYUSPVVD+so6nM519Jp8RvQUhw7ZQ9uqF32jJCx4+zMjctDxdWPu4Nm++DT
L53ghMrBYIywBeSXrYGIZUaAkUk2dMJ8VX25PrKNOIoiCoBeBKvFWt+dROM8iS3WsipORXkSTCBy
9felJ66p/Oh5AhTb1lDbgncHUQ5bKJBQsq7jBkNrcAMX3oSCpKP+rRtX4mmUbG0NXFL/tcR4+K5L
4fwLWAL1v2D8JsX7qI2OXnLWasuLnJlhg958tJJUGBE0tebroDeOGP8qLI5jp596WZ5GjPTPUFjJ
1Ggax6wd6H6wzR2oznvDu+0Wp/875pzRbO08hJwiUKag1Vypx4DcpEY7+IRQQiGyu6B/y9N0cI4j
H5jbZUGiuwVStN71HbgaHjCSiDZBaQAsDcqBzHZvwTRlpMBAnORlseUwOozR8Nb1/mRZh0EFL+/y
d8ziH9eNrtYNaSbqlhFjADIHjP7lGRObRB2aQRZOQlHdCfUhFYtHS+MqbK3cBjUDLCxFjtAHJ/tk
yMHWaamhcMoLSMJaz/pftbZrtEmh8y7y+6Q+TCWnW3VjZLgKUMdFvxK6atj3Ogg00dOginGQAYKU
trtuWGzwbXx7+i6MMPfzDOc/1JkMWVjxECdelLmK+fbvTDBTF4aDrBQaTMR6a+vI0uEE81T6Vtcz
fSifzRWz9YTawqMObIWBfiz95tt3Bn4dmBKcJqScabPe5R4bkhw/b2AlxvIWOX1be7WMn/nkR9Ox
qz6jAvzdw/e3Nc3bA4iLzkDoP9HNcR4/6yqpumKJg3kE+tlqbDT4OhOP1GflW+nAkFeibSX4cJHx
rWMUoxTU6XGAGNsRRKiKU/Kb4jgPn9f3wMofXRpiE51iCdqpVob68JCGePy+QnI01HfoO3REHsJr
fWyQCUJ/IQUyY0yrSzcUlEpvtCJIcGxqVPDyyE6+fVvgh8+NMMsztCoSJAuMCHF4hLiPnQitX/BY
hDeHgmZYGtZCuoItDISzlg5DqhbBYv5Sp9Yp82PJk4BdgyroUM6MMEPp0BKPdKFSBOCeQBV89IbC
cBuSvc3mcGOlBXhTQPYog4wxnoFCVBp0GJIaDEDYjw1BLxIvfbE1aoiDocvvi6qWzYTGcVdNQwlN
XysOCGiL9XZX8zraOTZU5tZQF/Tlx9ANDSbrvREth55hCE/a13c9zwrzylKz2KraBiNp9BetJXYh
PfUQX/53RhgPPpbtTBJqxIoeE5E40ty5WhJx3nFfpNEXsQvgsXiR4sEIXAdabGlAeOaQWjlJqqYQ
iwAMf3Zmxvs5jOxMtYGXMPvsRuzBQ9NXNogBAql6TfQP6IH7Q1sAr505Wf6BzbMXW/UgJ8RemtG9
PglrR4b3ORV3Af4I7012PS0xHglgXBBTUltAhw0h83tJLxwoiLTerPQ8nZX1fXNpj1lZIyORlIGp
JaiBPlKX1g373fUR8Swwy5qBTXvpxqyClmLk6PpHwnsvrKO1yyEw1/IghnOsgdEjQD1z6Bu7SWFH
+JD0h6bSXaRFPX16/HdjYm7pNsvwpCR5FSiV5krazWCInFnbOHEX+4D+/WyXWiMIwvswrSDtupsW
67RoRy1LOEDCTSOgqQXNE80Jsk37s5bEUT6RKphRU3FQuH0bCHxIWDYf358vev/jiY4Dh6r65Wiy
RKzQ31pXQREvWomW+US9RXcYDwu1cXhQDkJwg0wQJZJhjrbUAsctoHM4KB6VEKxnb2OLVsuR40G2
rCDIAMuBhDQa6EIvB9N2udUniGqCTPAKIj7Ulfiptgdg1nlglI2jg5VB2xxIwFDDYPtkyxF9yINe
VhA9K6tTqMeyDxXlH9fXZmMT0HKnhBwCgiMAXy6HI6JDhKiFWgWpGLWHSWqi38I0pnaH9B3PxW9N
3bktZupGM5ORGoatZHkR6+agaT8n3MlqKfESQutnDq2rIo8GTwq4ACsd0EFrV1QGHSfUEPwcEYGz
ZP0O9D+OouTuIELvoo7u8lg/tN399Qnd8EcXppkJRVKpoMQQOFWoitvY+7KbIxQF5VCX/6UazYaQ
B30y86pdm5MrK0i8awgWoU16uZBSFrbgQK2qoLUn8yEX7TjeG8Ph+uA2d8s/RthXKvghQCUy4CSL
o+mG5AUyPqZdGgOvsrW19ZEqQVofncHI7zOTCJgoKJb6Gbuyi9WjUlWTO+c1T5F5Hc3TFBq4Q2hr
CJgg6d/PvKwMLtlMDSOC6Al1QaE4TUZ/i0zYnwRtrbalyhx+xs3ZQzMI9qOEShObF1UqSN8pBraG
mYA3NpuXyhOgFQXt0Vi2ry/U1gQaqFujCKODhYb1hW3Wa3qjZCSw6nDXyi3aXkOtB0bmupmtEQFW
BOcBBCpaJNhN10sFvqAiQWvez3rtxngJtcXgXbeyMRgkDyj0Czgp+HdmnbokNxel7ghloIUOGiz8
D3EXEiMICcGABkYX9iqMQWuWxxAPDrKE3IOS8FSBelSV4w+tVL59tYNYA000eBmA8wTV28tN1+dF
VkpWUgRp+kuoXvEqUI2H6/O1XpVLE8xF2BVokRmqtAhQ7JuGxEaPhVS+XLexdnOwgXYHJGqBM8UW
uBzGEidQq9RhIx/qQ6if6vilHm/M6FHJdyLoaUTOTqPTchm3X9pjpk0PQ5TNZNizkK8Qb2YnK19G
8yBa7vVxbc0doiEVpLpIOGKNLscFXcosQwa/CEhr2WWkn/LkRgU3w3etIBzSQAaBXr0vQ5dWzLSK
dKGcimCaVG+aHwcQV3OTSeslghEoiUJ6G1ERoohLI3UN51nreNyP9eJUk2GrI1oNhs8knhw0W1a7
tso541pfQpcmGb/dzXJn9ANe+qkmONL4wwBKDxuCqxu9XiXYsYA+hqIn4MDsPQRgUaJPogw7o+oV
aJCywDTAxdBujAbIA2rni6WCJX+dCS6hTDeKQCa5A71vvMoKJA3EJ+5SrT0cvPSZJcaPzkshkk6D
Jat/TSaIK/BIh9YGgMhS4NjQGyoi7cssjGwKEhJKc3iqi32Ztf6c8OB56wNKu5Eo+BMJe4A/meAu
a0hPmqyyTtaTgPaRJfGNabaNHFRSPEGe9erTcrxJCePQj4RRXW7ssRzVVhHr8AQmDX8Zh9lW5OTP
rJWP3z2lyFZBRQSgLAo8Z9vw8qqU2sWYwtNMBKhedqXhCikEAEsZLLzXTa3PKkjjKAcWqr/AUVp0
/c5CkbhJAWzNOgxJgaKWiTRDBhLOuPwll+inKOYd2pgfGvn1utWNXYFppFUHC7BTSHxdWh3Bndbi
3SKciDK4CxQPyoiXO9rYFki1AKWnoaaBdwaz8abKUpSxQ8a0VkPf0icb3i6aLX+O33vl1/XhbOwL
bDwUNigeAAScjMMztaZWyBBBBzVdfufGeyk9ZKX247qRjQFZiBWBagMoEI1xjBE57+tlRhoYuDZI
uUe3Snubqg9SMRzV+fd1U/Sevrzz8L5ELdmgLag4vcw9LhcxaGJCASkxc3CLuD0gDRwqrQ91Ficn
n/W3FYyBEKLt63T+sNtZjsQ+RnC6xBYUjMN5r8ZLoBHhZIGy4vqw2BmkeWAkAtAfTVmw8K+Xuy5R
p8VIMqgxN0kxnOpWqFGsKUpfrAREqSDodHDIlG8mO9DjhhQHsPxA2OB/FSZNVKRRruK9Bz208ihI
L7R4031eHxd7mmACTadohpIoFeKqhAeVP6OUoR8TxAYaYaopeoo0Lu/xevI0hPVg9UEOArrFbEEl
gX6blc3geA8BFjOBYgihYzgP458K1IDpyMM/sUeKjgnQHfB0AZYETSXm+CaDUooaCNMCo0UyNLWR
JkyMn9fnjfV9XzZMvNSRvcFWZ6s3Rm8maWNNWVCWxJkJwC/VL326B2uAPfXP4DwemvfvW0QLLfw6
Ajw8k5jNsBRyUhAzywPSSH8a6Avcp5U63pl6Kbp126SHONTn3VSP7S6rW56vZ481HS9cvAY/D9pj
4Bsv9784gQ22EdM8UC0wRaSduSe99taZo9uP005ZjtzwYmuGgcaDg8fpptozlxanplMTGZxegbnI
rYvWWsUJx85XxdqwcyFLHQ2asF7RiKFdgHWDc95XNCwYMF68QAHDjSFrxuJUhV7ozUnLy2DpTYSF
Sd3sNCkfHBUSNa7Rgn1c7EjtZTLp91CkT0FACZ3aQzlNvWKXejl7IOgeHqsuzE9J0VSPeSEmnLTN
xuGl2n4UF/2FvmJ87RBpYVooUh5MuZF5uaA277kmNJwMwIod7GsqACPDKoAwR2bpDKBOX5pSbeZB
+FKRz/QOyMJqpz+D8TC8yWSHTA75UIT99e2+4TMogB3wQsQWOGLMIbaU0JQXCctPpM9m+IhvZeFY
PKUv161sbOsLK0wAqPZGVaCykkNZ5RS19pARWzKewTxVa7kNkYTr1nTmbvzPRP4zJuYIa0pnRCRV
cnBga5Mzyk0ElhhN9MIcsuFR20XudXsbjhCoDBBt4OiCXoWlKh6iLKNMO3kwV6BFxH1/LNRvgl3o
kPBfcCpRhhL82uUp1fKsb3GC8qDqSeyAjN26wfMjPpZSbtxXcr7YpEk51+LWogEOAmeIEBd5ZsYm
cjVJlxXYj314P3uWvUDD6U9cf6Yf16dvwwNBiAwZFrwNgHRlE3qzGdei0eDB2w4C2jejSH3Udb29
IWFZe/MIfXckNuPbuRJ+A5/KK0JtWqeUq/R1CioPZrMIGdrAQUBTBPWU+XE+Uum6n0YNJHTjQfj1
aWnj9zLj7JitHYqwF5k+C8uKZovL5RzVsQZiVMcbP8xsWmWc4oeweTI5B2FrY+KGRtUDYTb4LOnf
z14OZaJ1xtjATN4dW9C+KNEN4RXXtxwImhS/Sqbo7WML+KOi9eMsUhuJbewBE5gkx2jsseI4qq+m
kPOIlx4BFelRBGuYOuCULweTDJE6WgUpg5ncJwk0bCLRAdd12j4ooi2WYLar/KJH9f69CTtbIHeV
5YYCxJz1yB7T1I5DBXDmzkALcnLXjm9SvA+H+EiW70r4sh9KZ+xs1nuCzx/StgwUsNWiNGwvir9k
BWdt11sI3adQ6TZoDxJQBMzpFHuI6s4ZEFny8JI9KvIMpoh8Dw5w3rW03kRIgwOgIQNNCloR1g10
dQ/cIBHLYCoqWwI7kiD9rvvUFpfKoeQb2gjkThe/SNmTKQoO6TLgQBd76DU/Fv5edxUb4YJpAceD
ph2QjqA1lnlhlSParmY9BPKl8fvSC29za9ctf5PiiADBj7txXywyyKmVkzn9JVryUCuNM+ufY+Jf
/5IVWADH9uJLmPlf9JoIsoAv0Q1XnT1gi+56b/AHPz/E9+ZxOCiP1WBng93mPqlul8xGp8P1b1gR
PLDfwFyrRAHyAiTQSOa6b6MXO5ln92/dLe/ofcFRLo/e5VgZH5k0HdQOOws+0us9yR+C7qB60rPl
V0fcdcfsITkup+HU7Q3vHjStvrADPe8OZ2sX3X3ui6fGRgPSfthVbumB1tc3OO50fVPh+/DewVmg
7zed8XP11KQ1KEfLoM6yxs+UBeffNBpHyvt+J2qp4rWxHnpl2fGWYOMUwjLNXsh4Mxjsk0tZ8lSX
07QMskWwO7Kre6eBmE93uL7SW2ZAkwT4Ou2wQmrx0qUUAsICcarLQNTyHC8fyDOo1U2TQ0qLlyjZ
mksdr48vrXrQodL78sx7WfDlpkXgvaYGXFoaYJn9ABHjEzjLgHypf2oZz8HQj2d3F42eKCstugLY
voPFzGeAleIyyOuDJta+MH4YGFj6HqJdPJTQup2DjzUKNGk/cpqrV90B9ASd2WYzNmg7DDvgT8ug
Wf5Y8a6VkCqOfuZ154aJXVcP/fSnGvyo57wouHYZ7xEuJM3SCnYtU/cNCFkV7X0VH6SjhX1UKc7S
g2lxfq8MXvFvy5ub6D6gCWXI3KlM5JHK1VIOc4OjIjSpE2dlipI3ckZSW/GqWVs7CYVQyjeC0AqS
epc7KVbnEa2JahkkGgh1rTgWdj3oaGwjHBe/srrUS3WjB/FfWXOOy1fIyG6pM9MWc02MRb3kQIyX
QaRrjpKpL5b+3o2+ZKX+oHYHqdNtgP0WMFo+WbOL9+U4HRP5dWrym1BvdnN3j5T4Xr7Xa7wyrx/l
VfMr3XLn38YsvaEmigGGDyy9dZQNt5X2UYyGEEqa5UfzveVBTmnE9WVxbouv8tR6UmgPGQgfoJzC
GB71rrbqEpNSPCKRcrgD2Xj4Q6+cj8aWHGRW7M7JPdkm9utPyIo4mYuGDoc4iR/59N9Bp+eiZ48T
xtBNsPoo5I6Q2qbwY1YZqWs63YJoJBxoueuTyqnmu6Xwq7zcxXYNRr9m4fGxrU8AevLoIgATipQf
W5eGaMok96BJC9J80WyjiU4heAJtIa7311d67bTPDSGVfrn/00ZpZTXrAKAbzFOYGa8ReLMa1XQa
kTOJ6moSqSUKCIbECq1HXVqCFtCILAogEVYf/0Z2qXeGvIg5l+zGxr20wuyfttf7uNMHYKgMC0Fg
58jkw6prBy86Z64WO9YaT+qhIiB40C9obaKpnNzc5tIh601J1NFD9fWFZ3eTpo6LMNEZNawXJGob
6UaUX64v2tppYZCod8BfKcggsDdtUpttGYpjFYwPRnesHaLZS+yEb5A7u25o/W66NETX9GwsplyX
qQHke9BZaEB3BbIbdF97FhvOsd+083XeaYYbI7q0M2eKWqe9iDnrNJymVyl9stoeEpxHE5Sz18e0
uePPbNH1OxtTHHa1SSLY6sDDo3izFDtR7XGTIWufgak7M0M/48xM2jeCGpoTYFSGE+k2mpSBNIq8
0Y06b5L962PizR/zmjMjsymKWaoCPfk04xSJyccc+T9B51LK8IbFXM1znxUlyWUAqPoKfVPlTWpM
jS3Lky0DVzyUfjhLd7MScXpweAOkn3U2m+0IYapcxwCbRb3JQ3VvpIOrjXvkKGwUNK/P5vYY4XQN
6IeinYlZulaaIiCVNRibPsPkryZ3tlbY2IxSkTjG/SSNnC25Pbp/DDLLVy5Acsw1JlXSfqeh3Zq1
0x5C9U5/vD6wbe8IHtP/PzJm9fQBoVUMhjhIqgf9D00wn+fOG9P3uRl2y7i3ELdbWX/AOx3NSJw9
+tXwcXmL0hPxj3FmDfXcyiW8wUkAkHhpJ6TNbEHLkMlvAHC0I31+M6QZxQqqvemlmQXWSKVO0OLT
pC6Uhsqj2Qng0hTAmc2ZFnr1rL5MB8UhXknIIqjMgheRNQjhCFxbcZucakcwbOElu++f5MJe7v8X
W7Q7mmo3AfnNuDpNKVormXE9xOYuUd8UKJuGk6M/taPTiT9lEzEOT8x04wmOmcfEoxsV9CxoRLw8
PVaOW6TV4Is6fxY1L7TehvpJNne68iiML9HyMdWcG4qOgp1R8KkBxozUIRq1mGuYSFIbDgWc7ELK
+9iybjpp9q7P5NYpRf0LKAqac16xNIxiDqbA0sReNvYd3MBYnOJ+dEbxvghzO+7ea5WTa948Pucm
mXOqLCDeTosQ89i/id3kSE2Il4IEzSELciHQspST1lUtql/7aLaP8Rx+l0kO5FGUEfG/g2YOsBXV
SZeoAnD1qo+rP8u0GIxLrZ0ZxQm5R3fhMS+xs0wlxijgBjqQiEaBsr/cOkpl5qKKsl6gZ5M3otLW
EzuMvExT7Fw2kDIh0XexZYxJtkcNQkPAOqO1PZBqxbE00LA5ZcHrZl4VslgrzA6dozy0iDpMAVql
feVN8bvfgXac3zoPKkJO9Xp9s35pSZwfiP+YQ0cMbQrHQ5OZx65Ru0Id+ykYnfgejR4HzZdsdDDu
Wl/bqS46Pk/trvGq4HZBCS0QTtqhcCv/7/XPWHmCy89Yh/t4dpmknyYgTA7DHCHrqzt1A8qWXrez
1BUj7OfFAb/Hj+uG2YiVtcvOdi42WTRg+PmBPI9e+LMPyCNPO2R1w7BW5MvNCi2MdCkssCmabZC3
rgQi4DFxs2x4r/s3JYFo7qRBHO+3mmn2DFJbU7bHjHD8Eo0f/++VBnLo8iNCtG7VWo+hPt87PBYc
zjZCdoT58apswCCBH49k1RZG80bNZFePb8C3I6eC0zamvRhuWDzWsadMz1DvRbsbqe3ccsBQVfe7
ofarITyoGXGWZWcufmfdIuD5ZkDzn4VAlAEpH5oSZC5UyAoNc2fhCPcQX55A1nMEGLVDKpxXRWUj
J9YQ45EB4DUbAsKFoIEGnn049nvtcH3n/h+b6p+xMC5XmOQB3fI4Mp0rOylOreQbtuTGv9B/Fz+4
mp1yHkPbhxQgGdTeaMO5xVg0pahXw1ScgkQCgiSnEryNnQ8ffaE5xmQP4W3aodXd4iwaXZTVxj0z
y7ioRY9mUBRiLifxCSSldv4aQVFNiPacCd08IP+1A9a+yz0cA2chNirsKNYvE3nTewFM8y9oeKY7
OP45RO+tSwbFXjoZ/0wcXrRNx7EaJ0p04N6DJIPI9tbIRIvA9ojpNRMxUBLBG8knslEgOWtxgQ++
ML0IIW8X0VN/zSjjAPN+7OIxh9FSLh5MoXI0gJjT6qjkNrQFosEx5R+qkR9EnNe49EDjzskir2pB
X0cF7l0BjIxyGzKuQ1rMegSKAq5fK8qd0j33SuZ1Yfsu1QDSDF5vzIcacRSEUqE65EAI+JRJT0Ms
OHJcHbLo1CzvhnXT5+GxiDjXwyrVzH4c3TNn77sRTY8C+FTg13TN18LC7ax7tHIqoDdvbkZMyaM0
H0jII5bdvJaAiMAbD2wS4GS8NItG1SJcRmo2jBwIV3aKkxfRTSNYv5ZJ80xT4NUR6Dqv9sGZRWYf
KODmbJYeFrUnYf8c3kvH6Sjf1651SDghx7bjOjPF3oYFZGzqCaZaQJj959DVXW1360FpZJffBrwc
6bbXOjPH3HtlnZQgN4U5AUw0iyMtrh4In0LhkofS4XGEr2qsXxvmzBqzm2PTyhJQak0BKbXDsvR7
0JtB4svWAj3dxfFNqwLtXv5QRFr/zexIsJvsMCy4jhrFve7QNv2ZgQ4SyKYj48eik/TFECoSyfiU
ficPN5r8TBTOtlnvU53SnaCyDToqdIYyrrlqyaRElTQHb7nfefCIvMBi7RNhQMevo2sX1LQKs1eW
uVWSmcCAEZXPQuO0aFIpoNasenWN54z6UybD3+vTtjkmlASBL6GYU1Y5F2reQ7dECkSW3kagqlNn
toX7HoyCnGttJfOGHA7ELP8xxBw5WUTxbJ5hCKdbdrrf0WQr+/mH4kp2cjS8yUsOrf/ReIaOJnq7
ca378feT/r+sIJKbaF/A9AJodelpQGioT1qDCZZ1hxYuoKzkhpzAYX2BY6DA1QInCfguoAeMjbBu
Sz3X56AwnXDoXbP2pNRtJ96Mbq7cmR3m7GXKuCyNqs1B+izqdtnsoAvavDbiQy/z+ii/8LmX/vJy
TMzFIEh5QjoRUlyTn9mm1/mdq+5AlHg0nfnWXhzNs+h/nMYrbcPJdgT+7VjaR2CwbQTC3Ah8fdgv
v4eJbOvMqjKpMPE9eCrlqR/i8W3wRr1tBLwpiFKQ5mdBlvU05Eo0woiu+h0BvdGCVew4bmvDYdOh
/GOFiZ2tpaqJLsCKmr6WxuO4g/CPihgoV97HyLOMwlEmXkv4Ol4HETltoQYKQQM2hjmLamzOgxzB
ppH5qfVnTHdGd0ssxyp4JcyNTQpGHRw2yqiHagnjMmc0diqkracA4LXmOQS98im8a44WJ5+3sVQo
aAHWgXMNIhq2kauTzNnK2mwJSCpizvo7YgVLUnvXfeVGfIRCEoCV9I6BEfYC6EnXTSN4qAKjuqse
mwBMvXZB9kpvJ+LdhKqoMGDdeLeCtF4umEVpDAV+YB5Qkr/0KAYCRiMDAVZg3gj2XXnofNGrvAWP
IMH76H0lduZA8nhMtuulu7RK/34WDOpFtYxEg9VW1Ry5OpWprU6OpjxHaep0yZ4zt+vQ/NIcs1NA
Ggh8QAdzS+aH8Y0KbMzYPA/jMXzMctQ4UClUPEGd93OMBqPh978zz+6gKNOFsQTFVND9MV9GHY+C
vWD4+85pdpHfTWA0cmRerz1nXU3mGHb1EpOqLJegTIijim+1/jq/gZrCGcfP68PbtoRyL8gZoGVk
Mv5Sbfsct4WAbdI/pcKLGL7HzacSflS8/tqNhB6WkRbodWSDIbHD3EqgeOwTMqPpJ+0Nt4bYVFYn
Ni5cAYnEdvDryiEhqBOEYJaEB/I+dC2nRiWt71/6BUAiAxiPrjuWN3jJF5nMXb4E8QFkCbFbxXsi
4WYKn+JH6xg6T/1T+RB/ZK/Xp3gdu1GzoIkwNTxqNfa2gC5GB+Yr7F/IZOrAjMg7afFV1e663KmN
o/x43dzGvXFpj3EKctF3RWPCF83ijbA8tb8qB/lT0dWhCEyWA/IlnLhme2Ixoah0g396pf9BwIpV
GaRaAgpd1L2b5i5zoLztJAfVDu2/4Em1I87tuOmDzkwyTsHslamNRrIEQB2dVNc4QvTZ5mUivrhW
LqMbTOU/VlhMRGNAPyFeYKX3yjvZeQY+wVn2d4+/B/tn5ALwssODFIjExFWcv9eXcXOznplmXIAx
i3mXiXAB3VI7CUgU2wV1XOUung/XDa2IzdCzczFIJvQFK3UnaRUsgf1AlSNXLxZXW/xMfK7ytzJ8
JrHmof4oi5FDiHTAS8GZ20PXcxwtPf/X5pqJjpu2NNvJwiaywp//j7Qv65FbR5b+RQK0L6+UVEt3
VVfv3faLYLttiuKmjdTy62/U+R4+u9xw4eICg5kzM+dYKopMZkZmRLDsO78mqvRppPttQS/jzxqA
rl53528p28e0eoWLmd8VMC7Z/ntBP0FyQPlycRSQ5sPMNL5YUNVH1SB67Jp5U+fh67qDFd1u3Iki
2ZwUCW68HIFgo26iBh6qV5/+2XX5+9Mv1nGiBhSIBk+Pb6INuge5zOsNO/aYq2X5jBktdHTzvgiP
zdHZwyEMp+YKlPWXM/R5R2HI/pxHomiNL81jpao8TQcs9bgZSucEK+6SbqJiKNtz69orYvRSEwLI
2RebiSidXwU7PgsPZ29OCPwGyGQvJ8LQ/oJMd23Xg34dTc4f+2d1739LbKHupjf/dsyD3KIiUbfT
abwSDeNPP8Bvz77YaEkkUhW6ZsWgc0eWrb/t9/39vK9+2cPwANglLFoSbGn+7Uubv2J4rDD5BxwP
ypft3ctLSlie5Y+CfKP5l+3zQPaQ1yAOGfLy24Hmc3m46+/8TZSP26eX6TZ+vJZTfhZ3fl+5c0L9
W3JnVpH4WmLlJLCa8RaUjJD8+3z81ab9b3ukcBaFTB5cli41kTEXLBYxrIjdVBwjXct8DIZ0BxMp
Ubb+6hwxiTaQQEFoXcdtKRLd7WVvGrSHaLD598t8FnXQm0YFgllGSGCdl+O3nzu61ls65q8H1v1I
6pMSV6Lr31EHPxKcP2iGgh3sXuYcAs6KVVhH6WEM83t+MAd1c03D+JMqAMrO0Kk4OzsBfbpMMJg/
hCKZmuqQvnSvbllvdI4qcQM7yo2/X4qYlDUR5fT275X7JMzhsdA6BEsYo5B/UbuiGuNEg99Xh01b
l+ub7Mjefg+fkVKJId+2ZNmHb8tI3KpYweu9n69Udp9czng+HBPAuwLVG6Z6f346R9JgMnKsDreZ
yGGo8erc8a/qA5NO++xrdpwK/dzdj9tmN+wwv3vv3qkrJ/3vIIP5PsgtgVIMattfskFp7VVV68fV
gUpepA5wgPvIuQdABkBzuiYa/R9M+ef9+OfTzm/z2071xtbLdJRU6FBr4pzYN4fMm+zkb6cy2rDH
gYgN38bFDIodI8+PcUHJ/d1bTN7uvFzeT/u5dAt/Y7cuhgJWjOhe40/8fZLOpkzAcM8Mf/QwLrB6
ONvyRHNaHWq4qGA+2iyP/95wnyQqfz7hIiWCaKeoxtnJDuHW2UTvw1a/wAXnxb5lL/2dflJb776+
hqV9kk3/+dCLy7ySmCdhM37W8Djerlvs9FLlnKj82ljFJ5ECcAgE8qAZBt2ey0szndpazinqn9ln
xHR3sgz4Q+hxRPp/r+NnBxek8ACHBoTMxP8vnf9tJ1V6nMak9pyDXEh1rO9BM7oVT/oIE+tw7+6r
HXiSh+glvKWn6s45dFfSg8sferZwO2veQM7rzNS8VAT0ZGznrg2cgwOIjrIP1VoiNGxPggGqeVd+
7GcPQxIAlO5MPsX02J+npnIXP9ZrQ4/jsFf3uF12kq4kVZASW6+MJV6Gg/Pv+v1RFztlXPoeOj6c
HoOq2rM5NcTpnE03AKijkAxugBK49FqJcllcXj70ItubF9r2CuITx/75lEI74RjvOaIttuj3f++a
v5K6//ckuGPCfgKiXJdTl4AiA9XWDvaDIPYAKvlGFE3R3wLSFUhaMEJb9gTsyVN2P+yuPPscO36P
fZfPPn/l33ZsPJiwMQbPzoKZGPocr9tp2tEj28/tLwqHmZZ9/PuRn67rWbENKrk4lX9JM2m/SgYH
6+qNWz8quhn00HeoaoF48rjsE3blTHy+ugia6HgjhuJa+fMXaj6Bf82xeVYmnsQMJ0iriDdQwGr7
4KWWTz57oRWUF287fWrEg0gghGe3VtWkxjRo+9NfGfn3EvyVV/y36v//nS7FgoU39zASwhpkNQHA
eKpuzJG/LBOiBD9gru9O3Jl9e2Quca4tx2dnCaM5aNchQTpjqn8uBziYytQQDz5GxOuPzY/2rfrS
nswWs9qH+QZc2KEmziF4AU1w31wJGX8Rf86/+/eHX960U2eWtMXDz0xFeHbcjif5Lc51zo/sENU5
kvPl1pbu051zbx0MNl5Z+MsUHM8PIal29l45K9peMhF1iPBoppAeqdpKcxrqh7m6973l//iYi/wp
UNPidQaPGX7ZmzW/Eg0v04H/fgQo/3AMhx8U8L4/vyAkSphCgoTAm9ovFev31PArgN5/8MtFWECP
AipdaCGcdYYvgnsNriPqbFsfm326bTfpzVrIm+EY7Y5OGX8MR82IuMmK9dg+NKQ6VUBpdju0G9Ck
EscMPf3//YH54338P3+zUGlnYs+gu92/2vQr+oBEm2JcfvRf0u5lGQpsnn4qnf5jOHCDGW7C5EsE
bOff7/HJ4fnjNS6WPs1Y4jAfyyKqimSwPcyCh9ApuLkJ+LaJrjztr/4tvvSZNwvJqtSDqtOlUmMv
66SjembHWpMp57n3NiqygEpeoz9NVklG0pbhaS4BOPxabt2i7gjkhof82i1x/twX2wEvAnj3zEuE
c/xFBjolYgnqeGLHbH7yI6KCu4n2ecJmUu/4CeDnMbpWAnifrDVsTjA2j7Ff5FSXPV1vzoJ4zhZ2
lMMh2XSzJsmmT26acMMeZrULsk3YFXH1LNgH3cA3ID2gHtLplW/wF7h+/ga/v8b5NP52QToQ/Zxo
vLJjQL9N3pDDdgg2rCd5X0l0729N+wwlp1aVcWhyJ3r793775K6MgetjAhma1eixXcTLua8pQnXS
HHn8ltYJhGDzyKsIB/O0IcwDZ7pdin8/8r8L4I9vjbkEhBYwQHyAl+Aa//mDMUjftRyKvUcJw9kB
8EicwzQl90t7H+frO/7nr9/vvywFNPXzlbz1YB7Ctwr4CRSg0JaOyU8nt+RtzdccA8U7Q7JiQmGU
Fy6S+1tatADKGkBj1+qJy34kSmVIrp2HDABMgR998d5rC/6GwQjs0bbPzKFQXMGk2ZWD8FfoPT8D
GX4ESTxYDP23Z3/bDKKuLa20nY8mack0KEwOX0OJoOByedjwEGB77lmlLsDvuPjoBlwPATruAqXU
r8dbW+zy975Yf5iS7oB6+vn3mbwx8lViBd/Dkpw2qtjGe8z15qfnE9xnCdl/fd7/sKQu3izpy6eH
h4AUNwebf/klyc20CUlM7gENoYAV+e48VHPnbfGXffHL5t9+mRISEUTkU/4rPoWgvQb4rx92E+Gf
zfvNU0rmPCV8L8gdQLboBIh+ewi2b1PxRZGXgyCluQIH/HUMLlbkIoVLexeTqAvFimzX4TlyCvfH
rLA1XSKSfaautJz/E+e7PAG/fYDLvqRj9WTCBI+7PX49unnByasm++PH1/328VgcT/u+xL8O5c3N
t+3hZ7993105g//RvP/1BhfXr2RzIycPbwBedNEf4nz/9bT5udncl0WJmE+eSku2MdmSclfeHfLX
3aEk5J7ckO23Is2vbcnzyfnX21xcvvEShjRZ8TYQySjfk3y48nP/TtH//L7pxbVq65g12YQHjP0e
ZGuBS+6X+en8iE0JgViFTb9fy+E2PAn24LTELdR7SK8F+mu/8nwsfzvbQ5oyT3Z4Cd3euxjOxayz
z6HxRpCjx8tz/eFUtzoCZuzcUsz+oHUMlTtz1Ubq2mtcoMTKVhVVIV5j86pwqI/vJ03c/JaTY4YT
/kxw+HLsgffN5nHE/X/Ylvc328PTW5Dnty8POIEf1z7/3zexd1bwPrcbACyfXYT/XJnK2gwGL1Yc
pY/5mP0wvAxaFd1Xpt48XBJDU0j3QFmhluNU5e6AafuBjIDNhiJrrnnz/Kfwd7EbISiFeT3IMINk
fKmskzhJM0XOKo7voMkVxbint6pw7sRpLlRKol2DmwkGadt+l+6xQOM2paRCsCx6tEq7za/mOL6o
a2P/n6wRiM8B8jRInGDI+D9I9bfdAzxCDZ6qhyNTEIiv4VFwxGXEobRfudvMr0YI4dFuCxfXsRz7
dfwRKh86eZmWdzwRAgrIqt6o1Gelyha5nQYNjdIkpuXK3Gtskb9vyrM0KRh/Z3gVaNXFTp/9cE20
30DCS38xwVBYKMrB2+nfecRf6RtWAn86/OqQt8QoVf7cNF2S1Z3N8JD4jNo+ZyuBIBH65LG+Ej2g
H/MXiHHuL2BPQCEP8w/YrX8+a9a+hpCQMz8jq6lDIjCit0KWj/kPoaHeNxra5sdaz8LNIR9uj5Xj
jD8XKMGKLahJFYzaFwmJkQnM9oL10vvaq867WxaH/dKCxxFp9ZShNA5msxEt0nEQJqvTCqjvtVdT
CxOiKeI+tC4tpiht71i6C9BU2U6OT+etB1WN59oETZQ3MSiopKsEBm0iF7YWy4q9RKpZO95eRFa8
dXZKVSGCfq4hCRqOH93cpK+97upg3yonMLk3WtYUfiLWV7cbhoHnSSf10kLxdZg7+M4yz21+QQ+2
giBwmlZZYjFiOpw1PcJI6T0zmVw2jKeTD9EtY5rviwEZNedB0I9FE1moLixsgdRbTMd16Qko6gxC
ni0PYcwW17AKEPBZjO5CnWq5HzIFQpzXshbILVBJ9AYw1eeheoc9J5TGFDCtoOOp3PprbNgOL4HB
G4fq8WOk2DeYTw61yNHX9TBg72IYDprEKiK2icc3nVYzjnM0svg2nJz1qOTg1fvaU/NjJ3gvidFR
e6hFPNrCtt7wMEuXvq2NHL/3ofTdXE99dPRBqR0xv7SmTx2MFbtt40KwlkDXZpwKb7FREWlueU7b
ASaHM+RFad6Yqf85e/CwLqJE96KAOm2HqylYmgYS3AGvUPW50b4dpf+zi7LK2apQOeg8K4eXTKfz
ulHJ+UPPgUngtinkWOeDcUa6hQSEfK4SF0wkM0ajIDF3422iei8rQEQZVjKg+2LA0EoatekC6h3F
kCGMTT1vT0rV4gn/lBaEQqyEbWTfQlFtXUT/oCvmNbdrHcLeymvrccumtvJy7bj+sku6bLydZnfx
8hlMm5881szZB7qSAFX70R82GsSThizajT4a3SeajJMWWek7gQhIP7vBQx9MFXRpbFTNO9ObxJC+
G1yvyOA09kPL1PzIAgs+UuMMY0dMNINNo1U6vjqDZxsyxys+GqWjcSEN4PcMsNtqZSna2mBqPrQZ
gOqQ9y+c+4lLOnT+lsKRAwuKPoupJcayCsygyXQP0xz479HQhdumdutfEZiSNHf7Jdq2MFbz8kgP
6i1a+gHHgOGzbNpw1HUBkU3HJ/DONsvNxHrjHJMeRehxcEBdKz0Fj7HNGK2hn6MZY7/NU589z5Ub
P0xYygfjjtkWjHxvyVVj5w9LlwEO9wwoee65K9pxTI/B6wrzqhfp1EAWo7iuiD+DZ42Xh4Mx0RX2
GklmE7+5cgL/e/KS7ifoEQplUg8NWdownP4RFyAkAUeMA2CAfxxEvlZajwQIViZIMggN2tA88VfP
8JHDDp7232foru49Ry6MUBnVtyqps65sU0uz/ExX202NavBAMHJonrEKFVkS1QOhi1P5d/44tYJI
pVKnXCtZl27Xn+93HTnHpfEAPXAuu5e2jaDjZ1Mf7mojZw4CWubLDwEmMsuNMXhHtsYizcdIeix3
WuZTODm72YJZzbR6xlxHh3ZIBeoAMSZCpZaEMvqI+moaCjXVGX5vHMPTD6Z/3ksC8uJSAICIv/fJ
iKxvHTRf89pl/FkxOX9rp47XecqWINqFS5N2RwEr5zuVNO1A5NTXwXmPIShk/tjfOBU4KITDtJ2T
0ReRKtdkdYNdA5bmdzO3GQjwtAJTPPA6qJFj/HW4cflSoXODanAikxtwLw/DBd/ATtkUl57XLFGB
QdIJVXK4QsIMei/Be+yNOsz7wEBlLusXNyvVTOG8x9iQPphGIcNsODV7FdfNay27xNkmRsm3TAVO
v0+zQW9XdzbtVkad9khTrTCUE1pm6bGGznfzAP8k6hfOIH1D0IaZbmdDmzM6BCIXgWKEOA7w7Yq3
6+xARanlzh0AYS6eJt8ZmoMDEQsPc4JhsAVvioJkh5j/jnY0BDYDbx2/DybJxhIAAfs2Yyj1Ca7Y
Q0B8m0YPxiRjl6cq6Z/XUaAnErRzFOXgFAdgLyXStdsUKeNaiswAT2Z0NnIfhtUQ4UvQVm0dJmKo
J9NOP/ccbfedFxsn3g5Q+zrNHu6ZPOYWP9oJZfJ9HlTHT2vU2TGXAgyDJ6hao1cRBlXXHuehTY9t
3DaYw+8SHG+3x8hc3g+VB1GkKaLLrTNOdV3UrmdjMiyBUqWiY4ZWeoW3zz3szzaPMb+EZWwaUd2b
uUqekWdMkDZjabTeyrpb8DxIAy1gfo8UBoc+MOS8DvrhC8agk0fNpvoLKrapwfXsBYxEGZv7wzBV
ndlx6cwPHCOazaZjLjIgEWUaPZ11cUrXNSPfQJFy8oq+Tn0cb55Ge5+O7ZQHfuNmryCKQHMspb6l
RaR6Y0nqjOtXChnOmVRY6IS4zhR+C2zrBLmCj+axtq30N7UCiksqz63mfdT1mc3RHGQM+blZ6BNA
+IwX0gz1lNsa+hCISDoWN3ThNHmwLMMuaqWbjDmc5SxCxHk2u0A4jzDi5Ca1AlcPmzuvsqF9TWkM
20c+zA4GpAUdm204tqEqXdrTX3PE57aUTZScME50xk2CZOKFmBwxkiGeOhxQhlmxogIU2hdwwPaN
IG3iuGMO2S24+BjaYdrBd5DQzH1fjzf4Fu7JiRuYYgyekfUuMvh/t3OV2XhrPT0+JyxVTW6rdnA3
XSx5dwvrOjg0wzLqQzWReFwiu8zFWAsMFcDbPmDlsOogAKaoYQmXrSGcULSzpGITUpVk2JEzgE8d
+NaD6a5nH0Q4WvqkA971p7QdavocjaP/IkedZmRA52yAx4W/wDG5X2ARAI5d57JXNc4usNywQpMJ
2QfCzThDKbQIHeSo+TKuI8Y6xta86clzf61WtCpfwHuZdkvWInTXCe7zDYR8YCmrkIFijkcGtkaN
rGO7MdxjN5BSVlmpE2j9gHg8TtGO+n5HH1eV+XWRtp1CpcaNJ56qufJo4S5V8wKiiYZAj1uJ8JDY
ZG2KdTAt3UJmV2P+M8QfuUc5gxLYm7lV3xyaJfSpwhmSxHEwFFZA4mpykWVx5FBIFtJkWp4019a/
U3grXdhkDt5G7I6vfhV77aZa8W9TPVL5oBkKTJJhmPc98Jy5zgPQaR4Hh64/otFN6xIawPJBom94
o22KSgV2yPyJVlHT7Xsj3cdghko2Od+3SC2Fn34AToBJRc2X5VFWPKUbJWlnyWT6qN5AT3Bt89rA
fDWPWk2bnCnb1UQ7g3vMqDv/CIVNUzKxocsKPrIKo3Yx4go2frYEZHIQCjCGQuVHXcFSbSO16X9J
oauXLrHeUHYIjSKfQ+Fg16bVGiOVH9OqNC3eorSrRJN3UVZuEMjcAVKKCb1rMGvkQX6g8+9xh8Rn
g9NFfdHLskCiNLMoKRY24RzNfF0XIilWmaQTqzNUH8IuP70xaR7gJLeC6jfKHxmiWlV2g0VgZE2H
Ox5ZRvbmqyjG/e/E0PkL52A5wpUQBmbWDVZZ+g1ug3asM8gqJvK1nb1qy5WPfo6TRVu+uukbdbg8
WEfZBxeK81UuwsoLy8D23tesdoHb1KZr8DnGNCzcJgr5Lg1qqEXCPy2utwl1u7GsOzOrG9+4rS1Z
NFUumd3VIOFZ+jAshnDspzssEXJwlvYA1UXWO+g1Qc/1hkYoi8to5t1r5RtA4HWKVJ+swssiKMTN
YNMNo5/O5TjzLCnhqVejuOukBfktqkJWREa7ukApsyqk7yvaRIDTweESSQ3dbjjEZN1PyCJizYOB
1hALbZhstrbJhhFhC9fPEcWX7rd9E8l9RHvGd4FjQ7/w3b4dHhJMZkocTNxZYhtSx8KZdYH+1ZCI
QOTKNc1J2xBAikvPmYYfCKRn7gzBeVRKKKOJ9tKZEdyd8btRKnoLxgZFRxtOfgfJ1KZDjTXa6c4x
fXaWZcIilFHdoVxCFTNDSVfTVBBN27WMEKm93O8X7ZO4jhRSvalDKgyFbXNLI/CtJSoNgFshNM58
w2SGzMpLbzpmZsxJxhizJWvqQCmYu9mMViNL3qnPINozqMVg7HZeJHLsUGUnqCqFLREdjdGWMhGP
SThIzvNUMIhjoS+y/KhoAlvDwGaiKf4TqQPXo1UPmnPnw01NAoQts3Ip7NgLlZs4VRk2pcD8asZY
/QT+YPgwCBwiSNf1yUA6h86U9NJPjk6dRSxfQrRJCCjb6I50I0MmOmGI/VePxg1UIEIbwuXM8dbc
tZE4gWGGol0GXP60/sTvPF5TVaZtjyPZxCpluUDWRHPBeJAUFMQHMCgahXeKQrvcu27d9BvXR6BB
ROmSZ+y8+slOdQqkzq2pU3iZ0BgMVH5/mmdN+1Ks4CMXs8YC4M/Q072koduUtOMMFZRNm5sAusgi
d+NWTXk8GXVnYrQWqNdEE/5QJLAoZWcbkdpObg1RLjO+jYFoHmEZEANlYkiHXc1dvZVoJfqkbt1u
IT5OAyNVCFkvIv2W/2xk77mbMKIIg7VNM+jGx2v9YzHD+jiyKVyKoALAgX+kaW6xsj1FNhjrOxmh
cMWqJ87T4ovwm6cD7ZZu38RgWXo8iAsfEweUeJaur4jWsyw4bfi4q5J6iYsUhd2XFOJlLiS3YnmS
bJ3jMoNx35cFxSpAIRONEelapENE1CI9gZaroEcgFkRdv3dY9jhFJtDbkHGIYIEI45pyMhErQx8h
eCfRR8Vcfa+FR/wwpV+8MLTqBsWE9goEH6CWLHVQrWKscvVRgolOl8niUa+kQcx37dQsSTlNov7R
CSvvNdDoeud3POh2nRy69qnNqMBgNbydeJ7ZNkPG3ElJn7WnerZJ4ZQcFqnm0u5HT/bvM9cpbsYh
yl6plO2an69Q2LitbosqGH5RkN6TYevtYN3U8a2uojHYeDXy3ZTNnsg1JGNWgtTci/LB8bxTTBtE
bviPDKfe9zSSa+74UOSQuGNJpR2/Puje681t1BvUiiAIojuC8dgMuT7g+108jdWST7yfz5HSB0e2
rUOFJHaUQUtibEEA7XNTYbn8sLXFUM9nKUyGOqAAMvyKP27egmoDvKmmkXkLB6+bc9N1KMYgrGPr
k3TcASjMCDCKZDO4HTdB5M0MGdXYp4UXZAkYXdgJPsSjQuqRgYOVQJKkGTShqJw7RKjBV7dx41du
od1J3AWZzOBZDiwRcmSuCoN8CmjY5EFCMe3OB6qTstIrh8KKVB2mM6vFeAh9LCgnr+Hrk5o0ckl1
prSQJagcqMuJGB0E4Oto26coT35CJ935snbR6G1iZNcjLk0eBqTCXgf9OzZjdmprmsHmo+XJqe0p
1IBZP3sK2SXHz9BBDT0S3VM/3Ykgkl8zr1tffcdfwPewzvzLl+uMWiYwqEjCcE7ztFqqx6xzsOMn
n+P+SwKKa9xgnuDNaVKL+iKC+RXJAFt1OMlq2bQpQjTJIH+DqLeCZQnjUVzxeSzCIT4aCNpXW7OI
RBDHZ4ixhuOLlqJxYMhSL4kZ8qmZ3TRvKqh/5PUcj1+CQc26rBvahwTlNcCeejLrt3QywYdaghjo
jYr8J9stw0TqAblRnqgQh1nDdDwgS6w57tAskD8sjzOVx+cMH9BgLxHABxqchzG0Ufk4euACQAEP
cWxiKJ4quTiwknFsAn6Pz/WpmpZ0LVN3bmkh4OQSnLy5msecIxz8FC3PXGJDVx91rwLAg0wPb74H
25utctfxmKadZsWiAdEQVg+uOmYc1hu7OLGDt/GXKfA3jWPRDa4h4IhD5lWB3aDTM0GJJArG+bAi
sE7biQGmgthy3dxnUSOcwmcxgwWikyQs79ZIsxOdErncDLMNfzJh+zSnq1l5CU6CDPKlM+OPoB69
tohaV6Zl5mMaNG+hnJiWFvJp36H/meDTrLyzOUOy45dNx5q4THXGfmLOvEPOmEiIf/q067/CeidD
3jqYyBS+FQodjB67LB+8Nn6fojMAOWMCcq8zR0/7Fka0UENdPJgBOcpEuyypmqWQoAN4sGKQ3i4x
KD3KLBOSbdUiZUrQ8skQRamT3nWjkxnS1cinNLEzgkIBG9QAvNBF542zAJkxtBePneQCUPGk42Tb
wBouyxukVCmBaTO0MD2ugxk6ey7TZFlxGHJPUhegskRHdZN1Pfj4HSqyGiLeWX9amzgcczgfz5Bv
gi7p/RB2Sb+j9FxUdHzG4apwOWDIHUgm5uQS2eNv7+akK4zy568N9peGlK7gSHfblAHxzOq2mKzf
3AB9lg6GZJwA8AsWkd8MHHcfEqywvdWWA8SZgZLewS9m6vMM9dquh/nvUHA9uxMwbwmpu9q4eIXI
YJAA4hGQ5Vk1+5HWqXlDM9R9BZzDl8LTS4BUSYHsiSSm0w3JQLOE+m6FfA0Y0Zj+8lgW98TRdoAJ
bgtJY9IsGPEvIN7hqh1SEKlzD7vzh8XnQj6whHWyTZagqd9N0FffkIstdV43M6slabvWH3Z69hgD
outK56bxVDdtVov/IOggofeWBqbzoeoDVOqsc5MCEFrMkhSY6k/7TaSG+Il3Hr+ZqIhBL25D+PwA
ikbconbm7YMjLPVcMq0uzJTPrmUYj+QYnO7meVnQqjLQm1+Bp+RAVoKIuELbteh5NbdFAmz4fWEz
ciOtm+mRxrJ6j2Ae/6OrmlW9c4UE836ALXT07OO6XvZrxb36Hm8518UKsUZcatCn82/dqPKrr7Ay
X/HBVNcevHaSNlcZnERyHC0LUbMg6XhBoRDypQdhCpshVOlzN6WgCVSulUhL3LlST0vLJwQ0KQcA
q/6w0HTKxaglRBPSIQYAX8E/SJ+mcB70nvqj9iBwpeNOPYnF8fAtWhuzE2+axikiJLj40r1mj0Jo
hukr1En2Q6hmTIGMo1WAAh/DHTI+9IGKwNCqbS83NpBtTNzESf0iNCtTpcPGNd0aG1FzAxPjxEfU
VrVTOEhZpxsohHgvQMjHY5egittypBJ1SXvbRMdlnfrvVKT9Ak64Cse7QLgQSgjqRQLBRsmI+jvT
KRr1+JPkXnJru90Yz7MozJDM9saiYYVYfZaYQPrmmaMc+qV9HZYYLjHuqGMweIHCg/w5tOEOapOu
3I1WY0SZOEbVftH7E8B4GTgO/s7WpKgmoZoARwm+4vsZ67hfkPbCdK5JOSSTw1RGUxF7wXp+sxDf
j/IaFRHaHHFyC9huGMrKNOtSUJ46IGQCWR12WbrCXp6PNm4fe1RKomQpwmkRUF51m6jxaLUFRyR4
CRPkKli3lDkFG8XytYYbBDJJ01aVLVfMkY1bb7Ki2Y/ZEKrb2UtNXNRN0jRFzEfJ3qYV4XHfVEhy
KiB9UEb2AIQHY/QzcGMXk3WrF+9HGkKYPtNB+gVMX+9d/g9F57FcKw6E4Seiihy2nOycfe0N5RsG
BEiACBI8/XxnN1NTY2NQ6P5TO2O//hVTmRR/wOts8swly0UQruqqTtSSUqnyhpst7LoEFku01LIK
vIYCv3LOYxh2wF26Ivy2LgC4oAUQLK4WiEyH2Xbm1NLubstUt/6nl26Tt05USXOs+kQ9jsIbBGn4
q3GpYxpom7CcPUiOSvvtTgy92l4aapIPp6bYY8ZK3L5Bp8Pq7BqnW52bTGRL+kmgMZlIw0ZdsRGR
1V7Wje+z61NX9vtydLvkFEvTRY+Z8QSpIn0z/vZEEKPNXQ0ji3ovdONzOrfTY2LGOs7XcfIOcR1u
94UvlH/oC8q/Ay2avNVDPMD3FVkd5aHS9V+/atzkfumGmb+hBxSjYI1tvOMIGqubAFhBv0Sdb6E7
iBjFalk3FL5lI0PgaZtK0M4pJYfe8fFXLEpuF39I67dKsGyZAxcjBJ2XdnoZ5o45zVTa4oK4AahB
cVvGed93dEdV4fofvNL0iW7D3jeTib+XjE+Wd2G1nBKxFWmexHL82qJsCnIZtZRfTGcOStZCMiDX
78UEWMokp2cPTFOCHcQJ/o9hSG0OILAyl8fEzlsD/O7k6DkZKFWrgtvBwADYPOvXRAJQi1DzNB2+
lIRbm200+Osh4fx+M4xW/NFAeU/1MlGTOa7uduG2RRfRgkMd+pWuj5t04plE2OphL8PF/U9JL5jy
sB+8X23ldD+l3zhz3i9WvoQUW+F+pgG3h9HX+pnZTUGRB/Gyfc6tomzrUxUdtmqlyu+uxSZcRtx8
VPFGgy7jCton9qvio2nHCM3DFbSfaMIPFvmDoK4darOvmGBu9kvTxhm7ItSvGWw0eNUkVjSFgCpq
N1Z99mut0FheWhqBhw074WspFqi8wmMGRl4wI/ixdTRwtLdWy0/J0Mw1r0SLhMMDRbsZVd3ER+Op
+lKMjFxirTQbaRXAmnxHmnrWqBNmZ+igiBKnlvGTGabi98LwmU8UP7BEKbw4VFuxhW9OzX1P9zT3
HwEvkul3kls+d7R0VuB34f/ETHp7GNuhh83waH92TjotHLWBrz+mzC2evev41XTasrc1LRoXmmdZ
ndwTGtC/nVvQOys8/YzBLaoPHI/UKbIso8/ZN5U4DYmtTlUYuSLXcFJ31ihmEznNKm4Cm00wNV1Y
L3oXLxgqbRYy9GmDqflbJvAhOUCofI9LwqbzDQDxhVAIZQ6YAMZs13SrS8CdB9jN0EgKavqJpeBL
V2tww7Dnss4HK5Y/latwVHJNA9p6kRmAnr1gCQHsobZ3+OYlBFof2vrYj4X7NBSMh8uNBfPapZ3l
+86ha6aT7jvgikngDrLGl9DKS2vfm6Wo/zM9gy52pZoSGKV6it+Uo7qAsLag+4D931SeGfrhnRrb
tDvxV/sPZRUKaHEjslMdUEPARxRYoKUQL3pgMuZlaCYWVShW2mE5kP/GJl+7cz/ULTTHWjSv1TBu
cu9VmVWHaCYuaucGa/pnqwMsaLMszAuCgeZJ8piPcxkxcD0YrwwHDfL0q3PIrQYkKP+uSzXSRlLH
/UxDsN3LxgfOSdf4RnpXF8syZdFrUFUR3g3Vxv8pu/nZYannWL3aANqNNbj2l3liWWk39D/pM67w
+ZKgNltK1d0Oc9WOgG/+SIXk+peqXYvkMAbRiiYtbqqfrLXTc9ODMeQTnfN6BKu0xc6awP44oVLq
uM66/4VqgjooLSMR7yk0nQilwDzeGH8lXNNwgQ9AkmIYLo1cTX+sKYJfk4qo5y/Ep7ODbQwKXZ4C
BzXtTiYOo39sqYfbecwgnONgva6yelg2wAW/Cs9wF34Fa+5KeZn7ZVVHG9sgOFWTs/nnus3kZ81W
C0FtdRT8BpedvHfstYH+otosUVsY8nzAmfk/N+bv2B0Ht/cFGK/i02RH4R7azky8QG1jh56KXw2w
nyAzm2ePDAfE0FP05C7JdVCJKPrhJtqobff+3NdfzCIt9b7gjHIPqm1C1BOw/IjK6UfEmSatMLvU
miI7bttERlPYAFWdstprB5xm6wBgkZjuX0oQNefPUk8fCW1aymqPeZELEsZmx4aY/rRpKiUy8Q1j
UzYbx7sZqPb1MZAzgDhTWgf1rkoImz8p/zm57YXriJ3ug4yLEyHBDDVRymC/adE7Il+hQZK93viB
d5xpYXbbF2P93s5g6ZwnRfIUrXH43zysbnGYUq/3oPNF8p0yAR1cwp1dmGFY+WMc1Y451xWOEYTR
dKfImlzCkNcxXBro06kDPkirxhkPkbEcstYBqjxiVI7HA8sOhADeOkRRt62MU6fIY6Oq1ZFPQdcI
ZvZFHThpDJKCICJEbXND+RoSFSa6guhWEaIlKrhy5a6NQqF2gfZXCtghjV5dL9sWCOSV5hJFR+Pc
tzIZmChdZRWwWuA27TFoDH75NUR8BAOaqAbQMPXeG9+7ch4taTsXu5oiybt0iT3O7SxiYE6V0Q7N
1Php7iTApSaD72WIpZP+Zh/bKa/7eYKdtNNY7skrSdd3v9Hc+Kk0k3NARNXXN1q4dZpXWwVFtqCm
iA9LTB/LMBw3mfFLlWtATV/R9c5rLbt9I/3AghaMHmyvhqvbDo4/1tuVAFqrJ6vLmHyjETbqKQqQ
ABJk3i/J/GRA1sxeRd1Gpnq/yOZRx27lnpaw9c0l0wboXo616zxttbXVWTBYIKEBteo+HbtyIlbb
yZb6HTCvWWh9et29BHoV7gr7E/bizSuiJrukXQIBM7dOFPGGgZyZfNN7w0l5Erw+21zzFtCwxXnl
6fUaw1uN7d6umVlPWdElYHm1gw+9c3r7F9UY0Jgb1MlynOIl0V+NC55ytwTOPB89p1AMlevS1e6c
TRfVzoQd0ryV5+CWHdrhDOtKlYT7ntZgIcCVW0mZwt4ivJvkDo0eiFHFvEagdUAosEtpVLabGXid
7qg6DD4kRkK7uZw2bH3ppPv+pZQVWD3Xq9kOHjnxST6I7Koscg2zoZshnb5occrnxJYwIn4iRn83
omQYQECI3zpMjVruNUz/dpTOUJaEKFBO/FJN0QFixZV0jnxahHCqhf/NJRaNad+bvsvQVfhbdkSg
Vgx3WV2JJg/TwNQHYTuWkJwCC62wUCvSE8uEN4E+bv5gb/fD83KlY4/hHAbD+8ykBHFCiyu201zR
Re1tnfnbnqMlGC6pbeXyqDEP3A+OFNOn529LT+pSPLDTFi7eXTEIImRLbyTQtic7nxdSrH0tXqWE
qdkVISYDQrMheQG3qq24X1UXQhslCaN04DNidUExacMbNSK2PQBcC3vs5wxHKOi39Y5Up2l8ANJR
VGZp3LU3oT/BykNmdecVU0v9Omfpkny4aV/5N4prp/o7qySdbr0V83JeJ25kz6tp4juvS6bqVBZW
bjtVrR5ZpTGClPvCtji10VaSWDVvm1vuKyfd6L4hF8S74ybBeOejU8sepsxJ56+wD7g1nLA0/s1G
jUPsaxFqzRxS08r9NpkaWhLhyEw6VOtxYzVFkt4hGEmy02zhGc9tO2UNmGlMJbebRvbOCUZ4nPNA
Ml/iSJhlvR6GICoy1tqUIMyIxpA5vylzcHODzsqehs6N1T9vcDeBZCtA7zb1WSbhxsbOOu9p2Mjo
UM9OUZ9Qa9hm70SL1z9yIrdPvfS4Ajsv6c1Ty5+XnZW2bfGhZscuLy4p7zw6VxUTp01BaWvlUv7x
HNzZd16TcCrHYNXOLSwiwwpacF/kmH3l1X+Njf3hlicI9KG0XQiLCh5fXGoBNoByY7MwUxzatj1s
1rTe0eVcnt4cqJ3pSt/A+1FrpkgTAauL6jKXfvkHMMIoJ0d8E6x7pdcizhe4vPYyV2SHQ2NK7R8d
lTnmGDEZkSbAr9PyJna6yT9Fm7e9JaoQhPg0PPYpspWPa4el80kk3WgPM97zFraEK7vLQWYAeJG+
0GjQIc+YrRKnn/cw5GjynWWKuToyLmpEatq/SkrGZDo73ezoWzY7goZ0k2HzW7X0YvnqD150MNni
x/twmSNAI8/vY8LTrKpv4y5ZbrOhpv1bJ4dwpincQntZbM38G1eGjjg6a4NwJIi6MNz5Y4TulxuS
K9XtV1oCXVBHDw1s7KlDgWxzScGjc3dhjssegR3R13Pho8ET4D7QGQi18NlkUKCHWg1x/dV0k/ut
wmEZQB10se3RX0A5aZMkXzDFYXKK0s57pTci6Wgd6pADsB4H8QB5Is3JKiifS62C616eXMver6WN
82mOLVe0DpHmDo3W0a2zuS5TmRQ+8BundHwWwRbV4taPmpqh1eG1t9KzH6zoV5SXXhQ2gPXsbF0N
NStLijEnZLALt9xIH4oJO8r2qkA+QQvYpv3Fn7cyzJl4M/4nO3/7r4xrEG8Jx/K8dTF4TTYrFzNw
kWwfnBz4jQZ60OcggxQ9DcVo341TYfPPOjW+AOz3j1k6iIL2Z1xfBbEe5iQGpbdjS2O/oSocgn+q
9qsoB+ihqhFesIZQp1sMyRgbD5VRlk7/Rc64hucynj3+eJI/GvChVZDekUTOD2TKJFDf9fHLuMK4
7eas1nJXqMnn05buck9SxkIGC9WJd/bWLCOxcFrXIW/sVH26IvO/6Mz6h4VxLDqfTeY2uwXlsXfW
3hz9dfyw7pGPx1Lv3DVqyj3864izMKmHe6KOS7tjkpUoWaXd9J4gCOzOjCLLkt8a8HtGIpiwbFGR
S3EDRBEO5F/Kxc1n26Woy0rW/AHtmJmo/nwWXKMHF2RhjO2/ZGm3AWfc2DvHqVxQV9hq9LYTijL3
bmH3NHuVRYbylW8BA8WEX33Uo/BPxIBmSARUKv2DCkDX9jPKXe6ZMFjFuXA73QE9NJM6qU6QAMh2
xV+dxFMNnJNW7mULUgd/exK0C6ENaXTruhl6Rd0zjoS7gEsLpYGtymM816m/W3wKDjbYqPrD5PrI
Em0MkUt7ddURxv5sMah1XJhwDMZbmd9RsMCLZaXZoS5y7XmU9fJQoRpXgHHUEURi1eRhaIBmc6As
rs9Olnn9PVR69pahA2gPSTg7qOVHGUe72Wm34FIjS2X2ZOiwG5wNdfVBCkNFYIJBoWetgYR2sSgH
JId9Yt/TmN5oB8TplScTt3D5zZhpcdCxDL2duy0ubJ+chxddu5QbUZKqLxNHzHts1qWIz/6c8sza
jg/B1KT/oq52XpHmJE9LodEc9COqvxseBuzL1n7b7vrYLCjPh5REJ1qA9c+UDJH6ZXXv9nmiVp8B
OXFdRk9QF0FFnJ50pN/sx5Lpi5cWro5lB8nsochHbnzQ7hht71UKdpuDPgmCqaeArNMm7Of2OMZb
9ODxdbJdF2kx3F01NT8A5LLdyW0Q4y5QXflS1JpqXrKybqBNWPtBRD95VGIcX6suwqARrZCKp2kq
wXrX0S1+xaXa0iPl51bsJck/gB8jO3yXbKpx71USrOdgG0s0t+ukKLPFBLbMX944v5Jk03SdjcA6
s5ggLL4neKHzdZREhGCDJbyeIleO6P11Y18dJ5zW3ZICd3yrKdD0Kv1ADB9pto5HBj8nMTBGsz7L
YlVovWLNFIqkx11yDDxf2xvJEfcGK5P+0REqx0ubjvM3IySzaj9EIbvLR2dszkInEqN0Mq7Lczfi
ZL7zq3WsPpPQVObIu1Ucg1PgfCzjkMSHuuQc3g3tFNkb05WFTtB4hMGdwdOxIMrSAUZHETHZEQRh
W45JU2TxcRFNd4Vkmuw76b30t5p926MGVsGbI/X4KxwcF6MWNFV9UHExr7tZbOnz2Dd1hU6ShvjY
xrXnYGMvSZpCyNFD06q0CYoHhJmMdJqWlMAyyo5oeIVbiUna6zDW7BITEyzv9j2Y9rRK93sOl+qp
HiuGuA/BCszYtrRqD3629Xrfl8KiijHOQMa4mqBArq6PAfTC6g/fKB+nCCOj3owpoE91JUTJlcBB
dqArlrcymVIutbAEgaauwoxhO7f9VG4//cXw09j7rtHgNYlZ5vTgaCa9XQRf4d8U9U3zHbpYQ8Cj
OHn2y2xAKgKtuUKz3tnsfozKajrE1Vg2P3zACok23SmzlTHCk4HLbSz3cRA2Pz3X46NrXPuNFreJ
dukWLd1u8JZo3G2jG//MNhii48TJKWgK48F595qrVw4KmltadUW2/g6wMjw2PZqz31rX1rmMqKPd
Pbo9MdzWpAtur1sJsbkTcQ2ikAcwvfVB8xHEBSS5GP9SBoXucUpj69801qr+0fG05lyzm7m2UAaG
JNI68FA8eEUT3E5rNBZ7hIIz/FM5LeFL1NuQcI+aQ+CM9jVmBEcJ/X3j9/5SnfQ2muZYhePQnqOR
iXQ3C1e0cwEfhg71ugE+nuFuk7fndqzcY+kzPzgvacnAO9JyehFjRqfuRuHwYao+XvM+TuF/PbRT
r3E2CW/PZdgSnepjbkdiUUGOTjIdONy3uH/oVwdNeQz9tByRYns8dbEij2cWh0VotwUcGlDjizoN
2unCO5ZjUh7sRA+/Kz1A8HzAbBGeOAe3eSdx0TrnzPVQ802ow3i9TT/vStc430Q5DK90eDMTNzT4
FIJBPX8W/AYy3VRR/S1tWAR5OQVC3NtkdcBh8GRVdz6ZyL8BNLLfS5fQ+TbWjdKXlibfRW2CqK05
NZBlqIyhDOfXYsE4eGgrOVJ5RpFlG25J4R5HMa3VxUQogDmimA2Iej0Y1mNrxrS4c92Cetg3qd8/
MR+lEvtZj1cJXx0nY/rNKDSYyXlo188mlLM99RvV6z4t+sy7W+IN0seqbQ3uixANzNFL/I0aowT2
p3NuHA2AvIOdFojLMzjSjsJUKHutw8Ua9c5Bd14PGsBUd1Ieoeb4hQ5yYyWz0LlP6X6HFwOu5Sr6
WXMFQwIk5pfOCZ3xOLp+1B8TS5971FMatLcRBjj3kA6BeB8mOus8RpsPuOVp4HbBxg3v2qyohv2K
znmDRWYOCfqoFNOMdXV5bmxVx5fFXai6ndCwKAx7dX4OSkER09STm1GCO77T3U5u03BAtWX/qTG+
QRstbve19XZ50+46By+ZLRkHBW2pfvlaziG3zIrCG7p5zD6YLtCjHxVoenO/spLftJkBELGmlPJ3
xkZregxSwjAw6yRbd7TraG/9UNP8IFbbqkcDRuUd0swSbjRLx4g/Yb8BGU9pN7XMo4IAlIfRpNvH
WmXpk8StpKmW/Tq5B6Yr5Y3rdLa8K5zVnY5c9eF2E7palc82UFugKZ4yIVE1UFytyCg7mz6vCJ2X
d0hy72t04YYOfpiwhqsJxQuHdJVwzW4xCVmlmskOUV5UvZE41yznxUNrDcFjrXwMCv/qusF9Z2j/
mJdxKFqHO6Noq/oPJLsLsIeAgN0SawLjXtuU0Mgdi5HbBZF1+jWNtXxrEtgd/DRSAsjSvXrHscli
VlJRTf4OOex015mE3nXsQvmACvpqr7ajb3LfW6MvnbibfIL/pHayhC2X+8Qb5TeIFeeggoVEATRH
Hf4JD8h9ieuszqNNxDgn1FXm7ArPpHdoEyDZ2jkZBciOukIdk5bjxcEb8Jv5QxEgIsBvWV6wlMbd
UcQIlqg5kNtzhk0e69CBG7ovvLbyDoJ6F0FM2i5II1s3kOaxpF4UF5PU23xiD+jvuqeL38dbsC50
/d7Cz6+r4Z+NbPxduUPPSaG8elcvafPUFSb95WEI+U6cWiNHLD1shl6SjtFezR0WUe11zbc2s+Pd
isjDLYGgXSwHv8zGS2OmKM0LFHPRXTAZMf+q2URFzvZNmOsBjar3SSzQOc+hgwa4zwJS+WvVBnDh
g00/Kao7ncdYE0h6KkqMaej+UUVmxWr5Qslc2KtzY60Y8DhSbS3NFA07LOCTS4keaSayj9IzX/MY
AAy2ktV6TsM+xDeKRwHmnC6Fm9GBPKpwQq7SxyCX6udIL8E9WMU0g6620x9l0wTXTQQGCtiEmWb7
R7VkPyw023ws+55i9FgmqGhVTidl9n5ctSS90d1xMYaNnbF9FYygGIdO+fui0pgtVFjJ1y6Lqx4Z
iYz1blrqgeh+b3E6tBuFesbByWLL/MW9oUwv0r3rDNUrUw5C53bzpaf3tZ2L9WEE6KPy1X0W7jPg
/ZICLB5lzqZA6KG1N30yTmuMd3MC11cQV7PAzaX2sxBzZT43uwFDaz8WjPvW12Vqyib8B1jDd6gx
YRZnd54HKm+2NV/JboG/gzaM+JLhwmSREJXWPhlCh7wNc4U3iu1aKA1lgFt3zOAzkdUL93YVGfZ2
X4rwbSiHgRmOqY8oJy7LETStdJyZoUTz/Ablq9DntJpzt4ceKfaJr80tI2JqTm/e5CO9efMYTwXG
InCoTu4ilLPzId1qF+fleHVKR44LmSvwfIY5hKZ/CzIyfy+Nt5jcLvV6L2n5BHdgUdiTWq7CTfhn
99m6vJSHZYKruECoLT1BgaP6g4S+p0mPIvXAC+T62iYUrhAgItBHL2s6GIYl9LAZIW7EKdFt+ml0
5r7dl21Hv+9kPMQhCnX6EwQzpgOAULToMvRnCvGSAFqmd274vtkOckCXcBV4GkfSPLqpcjHyIhXc
AWpmn3GSxb+VW3f8O3j259S67h1NrNh2HXzTR1lQMO8Ycd5hIJiL5nnEyublKdpFkF6guRxROehK
2kYof3ug5j+cvkN5RE+PcZBPYoOjFYX18ihoV/Z7mREHTq00J/dic6enUjjrU+V7yt2jZZLDKZaZ
/U8O+FLyOppgDlMa1HcYjP4dIxLXFDdrE529ES3+rYaz/CObAu/C1gRLdKjiqnkhWhWTQz8E80PU
Q9BfhQAzdMc4yNfQ6tY/kJSGfrLcbH1TMKsNX55yyXaJ+yjh8vaCQimOYNFn95zBDkKwIvLR+0Cq
i/47RJBECg5en7H+EbUqES+yIuSNFzqD2esoyrCPlMxceMZyPadP4aBSfcPZtfxH8kA43NFmzdVp
kJH6tExCi9B61d34Vvdh5xyFatMHATrJ3SpcPix/CAK7xQUYIU4gQITQ1yFUHk3qFN56OCMHTE+t
Dc1BKnDMj01G5ZOxUHp3AJ3uS+Omrb6tsxhMewr6QDyYZIz0baGCqzx7zrzq0Fpqd+xIzfYHHzHM
EV1OgYK7D6CcoYjLr3Q0JG0BEUf/BQmobu64LZaDlP+nBQpDgHjWm0mznWr94pGAKTEfFpuNz8ax
XnCJ4Im9X4UugrdwqsefLfTMgE5p7qs8bHsaVqQK2ZQgnZCNU+UzE6HLc5Kg9rlot3W3WzwxXfqM
yXp9DVSDFMLWw2z2MOXldDP2SWX5jC1mPzwf8Gi2rVNnX/d6QEwpTFAcfFdyWSCkKs4QBcv75Kvg
E+ClZnbQPNWEq49xisC1KvX3lqaB5Rx1VzfH+iF+9JZNX5lqHDagDTGlWISof30qJAjEERRnh0ja
Lp/GaWZIvJlT8QgHFIR3o2fpinEWTXctFliMclnJcUQL3+yztbNhXqYS4fQCDNFxJ2yQg3MQungn
SMiMj6FLlf+cGZNlTwneIRR/iSlfHDDD5dHGJiOgIaCxUWDuDrpbbJ0F0VSOQk4jsapOO3fodHAO
gwoRWkNHkexXKL1sN4Tl+KaaaMFFN2MWgvNNisMSMqbyMoxdTyJABbvVa2ccT4tscbRW89zuPS3i
mNO7UAMafWYKUm65X/2yuTDRqu+AW+tAnj3Q3quZTcsDuEQ0sn/sJndL7dPFzaFfnZnzPpQ3mOIL
VO6iccwvqh1J9BKEl3hokM5M/2jiFEEabUFAUA5C2jItHL7kocdL8GH8SeJKn6gl8sD3zfC6kuiG
oG9DX8rjplH7IbJkFhfyvZa/TYVNKUeqNHA+9EnwFSlnfWjclUXYia5vjssw9++2tvI1Ee0GIGGG
9Xvmsv67IFCJr3ap+UlVwun35HSvPhp/F4VvktroNSpWRISRToPPtuqvR8GaFHKH9U6hckaYiheh
R2eZi2EiTWcKEYTtM54zyVfOoo+IvAm0VlqUH1NRNeI1QMkF88+52r4Ovq3eG5naFbHiND+BDeue
pbhhqZlLN13O0EHA8FE5yejoeph28x748V+yUmfux2CrH6a1wKe7zdWI1gWD3FtLDl2BXtcnvoVx
oytWm1W039PWp2XeGQfpKlfjj8v21nsEpeo7AX0ngQpH4rLH0kGYgTJusoOcNp+kxK0hjsS6fiSz
P2MAX+o67mmixLxHFVF9okNCVx/1W03EKvEdnxi9Fn0kprgcTgV6pxK9+NgMPxv3ODWY2wSvtJpp
tZNdn9X/kCmV/HNsrLrEpMowb7yV83nYtGZpwCIJFmwYo4SGC/gksp/3nozT8tBsXfitfaSmecLQ
Y9JztQHddjK8POiHYkRSoMHjW0hf/iftOjmdZKG9/4jtGPyDZejTel6h5BmXuZTXTzD7AnE9aWbb
DKnnbhE+kb6H3x16vwt2SdOv5KbLQDkPid66DzAx/0r2GfXJSaseLIWAuwOaTSmRRjHrPAkr8Ydt
P3s5fjCb3a3kVWDG8+vsBogYoz8CWNm8hAQCLPyZHQCgnqeU2jBrzH0SIsbinOuJDxUDdVQumpZT
ZmmjMX5fCGSrfhxI+Oqk4qW+Qy0VZECKRBqxUpFi9GCU9gyeMkBPVzNhClGNZnIX+zXDtNbQTfzd
1icGW0Cksr9XQdX9AnHgnrYxNRFV+rDq2yt8/CN8pjWiSEiC9ybyM+Byi03ssfPMOLxAUGEvk+k1
1cARjacf2kBNzWFOVPRrqsuVtGFKskc6wYYCHp3Tr95b8bMsvtrK8+KIVTHbeCVgJ1uaBdC/K1t1
qO1VqgHwzkJg/Q+4G91FU+Qnw+o9qHErH4nsqe9mL8aCjaNY6+ZV4tjLHuLEKI/SbKoxfe/c0HU8
94EMFnqHY1cPUZHu0KdE4+9NMohP7wFs0cjmMg0TY48MeiX15Rk9vjd4T+k6Y606eZUvJHYerICy
fMlWwhWG2zRACUx7SJMVlIcYM32U4E3BGC4ujPFLHQY2R17rUJzqaviJ+3hzafsQOe0bsfR40lWc
FEdRMDdH7Tvt++SR1iklN9FPi6v+68dyQIgJUW3MvdNlYfaKSH1LD35nDOWWK0hQCLopwdYTeOu/
gOiW7mYrqDJgFcJevRlRyP6m4viji2fsxHdGahMWBYj8q1Gbkz396yzSlE9+smaQNanfZERTWtHO
l8aB2z+pwDD4+Zoi0h+UKWX5s62xlpe1N1VwnoA5y/vM+G58Q9wfB6U/bpXcG7dO7OvEnmYCsUri
GHMGYQgfw+zX2+2YNlFxj7kIq5VPV4qBCxrUMO6J3T/5Ofo73dEFsbsiilU8JAfgDu28qPLq2rEN
nO2NQ7amzV3SX9g9G/EEBBi1aHHKKVv5sbDnS067ba7Y3sAgTCMVCrjM855I722Q1s/W23ARZzAD
CC7q92jR8Y/voQLhRDPZi9dviknGPijnCqeIT6iVNeUMl43CUJEVUd4kxfoUFhgqH+GkuLjYkeH7
GKTM3izZ4w+LsyxkHfC5sxsn0tkfWw3l74YXsB0q1OAu6AJwzmHW8fhHVoaa0YQC7DOREEdFYPiZ
otgMprnQ3776rXSKs9/0/5N2nruOW8u2fiICzOGvSCotxdWr4x+iI7OYSYlPfz6ufe+2ROmIxzYM
2A00rOJMNWdVjRpDKJfU7c6f2pPRzU+6LleLuvLO7e50LiFcMQESfGgtEnzgJWgCXp69nIZTyH86
9ooRQ3vasgN3fca1+hIY4H3ASuId4AuKPJcKd7ns074u3KwustfL5f2SU6Tzx0Kh+gZyPqB8SQfN
SbcD7Bp20FnSmeS4FtNsUjTqeellcfAZvpGQUKFJrQ2drJCddGqSuYkqacYMiAXQ1FADgT4jZ9tk
S9x7js9SW3h/+iA4kuGSyhmxugbHgkjYNWSrJMWtaML8QO2emrRSJML+EgTkaks/pWvda63mT9fp
NTEpByh3I4AUxOekiDOygrSk7Xy6Qz04HzKpWZ1JnLyYfQ1S+ow4O8qpsPfIL42Sm2Cr/QrQhEhN
tuBApefIDZS8Ymi+V/cb2SAJSl966bV2V5GOnoGn74lCKniHD0mpnMOFWZnB0KFVFOJGbukmoGYg
kKzLy3N7dsSUMMsm6BUBTVwiAFhGVtFR4rdwLFCKi2Z+JSuZI8d+9xuoDQGfB8oUdszAaNRFVhk+
nSRc0osMTtHehRZMe6WTGkIoSDvao9iZ1LYbzyNaApTHPksAuX2svUKlSmxVlWOoJJnBy4nlEe6X
kCQWNA3lxoBh7NMl687eLkNu9rMpXkonluWm/XpRqHWTQL9YEY9dCvWzzAKrvQrA8PcOUZ22PClp
XdAOQOLRBWUColWBVgCIBYGYRJdmqX3OhyDH8TSYgflUPU9Xltp7H0vRoNOZUq32wchF2pK0PH9R
NfSre2CtPqh5vf5F4z5oHdpByLjDzEdo0ZPmFV1idnEPxYw19ChTGZ2Rb4zpUqdtW3IF+pug6wB1
DGIQlAQNpXlPaV1Oy+RznHaJ92ImiXAG0Z2IThrpUARYksmfrVyD16zTun5bEKL/zGgqoD1d6KLX
oC812S07j5wCeONGoTIJkngeSdT02WBW9ZKJkiejdWKVp9dc9cmanMRT9ecktfmPTE7IxJAYMgnJ
yQ9cfrRaWhpkXYvzPiWR1c3Ck6dYv3VRoGikUI1f+FJsIdh0keoPEEfo+awNzJQYqM7prdP1Qlmf
1ZKqSXXSAn+V6ZXZOxZFp9w1GxklHROM/Ys0kAu5lyxo93jUNnYpLYE+k/ADwmLQalN2edpcuhdw
/7RHdLCOSKsipDfMIoQG9SdW1Y8Gp99sGmqh3iGrhFAjKullR6QGkMzAccIVN4PnTIiWetrQBBaq
RvCd/oAI/G9ldfU+8M96xfKcAXdFVaPP67wosz3U7nK3FVvvTImE9pUwnoNcMNmxXUxLoETf78+Q
jO93mHOaH5AAVrHLS6I1oAay6HLkz3K2NWhkEFbEKK1MR3CdJW5B3SmDBYK2GVIQYQu2yOMRJdgW
qmLxvEwIkzhSIXVAOywVQXb0xDO9Ne4N7k5NEQbYEHR6MNC0fdccaMeHuhwYb25CY+L3IP1qWyOR
r+z9SjgBWqGHOOy4zQI6MUpbwkunr2R8eroyERvT5l1t+dnS0mIaEymvNcq8h41Tfbl0lNmGvK/M
7HDvOgSifWCHiVT/6ppCOaQqTNaJbTXkdLZk/RXop0666OEr/UtdvACrSdUvUi2blH01QeiOJKSC
8hPYyMCnmx3cgOpEAFzAv8gUBMkEwqVy+hQarf4zwcOA91Au5ZvRtyplnk6H7hEQm5E4XQnoHOw3
pdZ5mse1t0o6AJML+HnKamF1vFS4CUFtWLYYlXEOslm34NA8l1Gzzk4pfcg0kinb89kXfYucdCAp
P/qTWm7kE7n8LwYQLulQAzkU7bK/1OZrlNeFt7FokiRXkQsCzOhAM7tFQaut8EVSqzZDwZdf+5AY
ZPeXVlFSvqfXRQZwR2M4ZSVH9vziWAv1SV41ZBJMaJdk+UMkhz7k76LMq7qIO7A8wtAKWUh+La4F
UDXx6kyftj/HEwMFqEuJoNIqa/gFUsMMvhFPnqsFTJnNoZWNonLDTm9aUMm14K9oJ/ZFO2+zCy1c
9BxIwotJrh6mLs8KvKMX5/LPKBf8YpWbRW4CRLeIP+jq1b/hU2pIhWqKdFA4+WYbk1swFJOiWQUK
pviS9Vx9OV1zaRCvgyAS62+myEubVADN724WXgplp8FIFyyzCPABmhRQRs008nZoAieRH3+GnaXz
F0ByNfE1K6o82yP7i6pEqahVdaisAoRbz5qJK9qCfF7rsqApxZva5DpV6aYix9F2UXh20ipQ0wNZ
8vN5reggfYRW0QH+G2rm0bvWtCpvxLPWbeGZ7n+pZquFoHDr6Mdznk5pYPu85VOV4S4EOKKJMhev
POIajttUMgE71Vtgwk34QU5SNwV2h0HwTOKsF/w3v0/mTSatzGVt26zUBOGy9IiQ1JRBFInogSAM
MvqEQj8Z+dniExCyu8Bw7buwhzhAQbbpCo0K259PCgoMnLV3o1ZkNJWQBaE5ccSBKjCsNjH8Ztsl
xcVtS0RPSlBXLvEBioK0DYCjQJRzEZ+LZi7oxtcTHWorsQ3kvU9HgjfBPnwnTCHJFgBSJO4NEdbU
MXm51kChE2RZs6Xa4baXZZT+tvwvcHNNLPY9u/BgB353JhvCH3M0030nNTKtSM3WPJ7rt8y+nFfG
VhPc2jakt/C0LR3FX6RwMNgZAo77dEp95MFK39gfUQmT7whkiBXoOP1OLJ3XiJhqLt17l1/atpuD
JF9SKAmkeWBNTLD0cOTkLC0EsWXGPh65EaK+J9YNkiu53Te7HqoMwhxfXEA7YHFTajkNBH8IOMky
u/mAMq5XF+WP3AnzPIsntvz9PJBvE8VhuQdx6Xfx9yu64LKmq7OFrmxLMWfvF3MqZtuoeH2+2g+N
SOg1sL8NXRpvKkqyyjmhX2ErqekR+N6L0rxG6od/YIQglaw/TzN5rDYen3yl1lWv3cJf+8nSpd+0
rR/NQJkQPRmPhWPBG4TuP8MijaiZo/OqC1YlmloOgVL4uZReZeOjWUyYGO8QTEgieBJdkjQejdJI
5ELKWwsxcTnaAz3Na7eke1RflsmybiYYi8eHfWxotBV5Q2u1ybNsH+XHOn6NvT+y9aNs9n9vYcZW
RkctRKagT0op2lflDzn8ZVr7fkqXa2rGRhzPWhAnlCaZsUS1q2avcHldXDDfejnhNx6s/s3SjFY/
F85ecA6VaG+EHz1t56m/1GxC2mFqUYZPuDqR8K+dVatlujrvoPk7FkWMXi/V3zwt40UZKQMFrUJP
lYgV6APtRMqg+Pmi6sd/t/LDsl0NJaQ1gMeXFu0Vek5i4bcJQp5Fem5kmPLrC/Q/I+FlqUiizMkZ
jQQ4QC7koh7tT/BDzqiTrcWavtvnRh4uikntXeNS1AG23Y6ESA4IMxoo+yDfm9DIRvCMSuGvsssn
DN1dD8NwZA0HoxikUBRldFqM9iSJwSVO9mG9Ia8RVhu66l1oXpw+/3rRyNdR1oIac97Le8/4EsPp
raSmfaYQEwC3hPBoYqeM+dPHHzQ6W+e6V2Hl5YOCXnYTmM9CTaay6zulkNNBh37K578/19czMDpj
qF54ekU6aN9aC/n7CVLJ1KSMOTnTY7L28cBGB603CtKlhZ/sY6hLU2DKNNYBBoLpzVrApGfRaRmf
5wbtDs/H974jxzvWVAxuPUUC2T3esY0ZSyKtIMneOgl7+iRB0h3g1QP8D2ef8CF+NX4QKrabdK1v
UpiaSIBPSYs82s+malKCGx57qj6a40gJtOYCZm+fO0HjBgLyKTTya6epoQ43yN1QNUmXaSrQZEMZ
zfFFMj3AhnWyL+pXkr0ziNISojTpqzczjuocLi2wt4k9McFjmRZDRqyJ54wOvA/b+sglxCC6SjJM
l4OMPpNIIFtBAoEmc9S+6t2blL2QEozI2DTGwpR/nIvkMKwFeJcLzGD5khTjXGvTia+6u6NGHzVy
hnUYXs6wvV0ODX2Wl/NbCO+BBatYQ/pCyubPp+DOKQ7GeFsrMOtYMnIZt/4qh/hTSz1mwPBfSf3M
yvL33zeg8/uDGhQMTONIiWQliCItvxw66neKQgpR+Prcwvsz52bvMIZrE6MxCO1ZMwnNLwfeQzPd
3ATqL8a8U2O3g7GbKvgKxo+2sCbW6X+xSyRmGBoPMGt0Nsj2Qnt4ai+H+LRr868wITrC0Kln7QUT
HqQf5wamySlBt7sDyWCZRgNRQLRNeMLeLlhF90pBCb8/CPBI1yndEJxJgCpbNZg4k48soYYtEW2i
ioFWyK0ls/C8svML8aD6MtF9aXvRCspwcFHb5ws4ZWg8j9bpHKt+Ih4ayAR29JQK5CshzeXgJqv6
YpnOP7BnyGTm34MZc3RHX0guEBGfxYNcxbOkhuTjoMGJX6Sr53buLkRZH3IEqizrbH1ZHi2V5gNF
AuYi0u9u7GstXtTFm1+UtlmpFGbkQ5uJH55blO99ByYN3jZkJQg6xg4tpZW9UruLeDAyKFUTVfhR
ebr5Me0p8qQQfr1oqpKtKwp2a7XqpV9ye77M9doyYSiOql0aUczqJRqDZ54fpS/nGmA79G3aGuKQ
WVPn32qaXOjE1uplCw/FrKboYQudsEtNLVpB5xl8paM8mDhpjyZSofEFRix2vKyNdiLYmYyeE1k8
SN2H09cIPkvJ7lunLnf5xFZ8cKaJbaGHJM+CO5TG2quk/4Ssyi2OF4ThcS7Nc113w36tmGc7h0zn
TFtO10Pm1F/c52t3v3SDG0HG3MRJGjzsbo9bVsUyeh3n/mDowhyyA8g+hHmbrgPgapXy7bmxd/3D
W595a200pXT1S9x8bX8of4JDr7/2v6QP4tqaR3PPUVfyqvUhP5wBad/4b81bvi4n7p13hZu7D5AJ
v4lbNU1/15S7evKrAkw9YE/7Q7f2X1Ub2LA6E3baq+70i/zTLjykyLlaq2oZbQFgPR+9dPfakBm9
qpiaZWn8Sx480pXxGBYkAMFGf/AruJpop3oJdMQYovSLlFL1heIZcrj6R0ZzNG1iTq30X/7JF1gk
WtnXskKS4PYLzrIG+B2akUNVCRyu8hN525V3drpIW8Vx/43OaKD3uhnPGt61z40/2mm8eFDb1qSB
kHXkl5rQ76OKev9BOVVv5roybOt0+pD2f8x88a8sve/Cq3kOqLfXZaO/7+lsptImTyV+nfbJSuho
ajJPn57bu79JhrQRMQGJTo3rcbSuJwWUkxVDzMgI143uzeF/hgIifzXbCUsPHQXpX1p8uYy5/Eem
SDoHvSqm+KR9oWe0av6Mqjek4CL62wQvnxWJ6BaZMeWfHo7wyuxo30AuqKRxiVnBqOZluwjr0hb0
fJtE3pvnyUDI3cCvtiiBuybYaRLkQrcOrdjNyc6XU4rjw6t8fIi5bchQGhpcbPpoJ53lrM2gZhUP
NCyEC6s9/0FnqKM9Hk6A5yv7aM8SAWmiJaFgpI13UiqfNMCrjFulABf3cDMvwUnm3UeNhuXnpt5T
meNRXdsaZbv68pwXahKLh05raPFCTsam/rxUhdNH4BS7TlYEO1KhYS3KI1Wtl7RXP6RJv4kgr4Lt
NI7cKgX7rMGsPzMsaENOkkL/lrj3YYgO+vrohxKshULZOxkZROgsKMx40q/A1BYyaEa7kD1Xbzsw
2HI14fjviieIMBtcojrQXpnspzUanFFEIWjTkkeJrEFmrNS7Jm4+i1of2WlyQt9JOf2ABXmVFeo3
ioPb0AzWSZnJNA0rS2DY/cTdfh+A8D0KNwDJUnSDrdFjjKcnGXCvEQ81b4lZp8mRDZRWnbDy4Lia
PBA0EwQD4R65ylt/mzcWQluxIB2yGZSu626RdW60B/4bFXM47p7voPtDemtsFMyWtO0LiuLLB7Ok
XSKXN6mx61FVA6gtLp+bejww1AJ06kKKKFsjh6DA/Kjk9O8caAPp9HnkGN+CHbxbdMd/PP+jgWmK
Jcsij2dLHA0M/HMfNmSkORnEo5AnBlCngjSg8+b5sO4dCzPIExZPblHxGr/44BBKev2Cob6pyr0g
F/2iRs1q4WeKP/FKf2hKF9mEFhwpujw8Pq/uKEG6pHlDAHQoKYD/oUMstP2wO/3UQ/3n80Hd+zAG
NYQDgPxkSzTHSwUXtWb5WDqByACzQR/iWj/A5omAWTJRGpCGB9ytE8OYZWqmpZsSgcjINceJGldo
lciHnOoRDb4gPj6iKLVUjbfa+JaCIgjDT5C+QrC6jOnsVIIJRfb7gw1IVCcKwV2blAhHe+UU0DBY
dKiDmBeQ6zxxUuckpvo/2ChEcYbKU0YCtTmyApeZRGm6kw886kWgMSpIQvlky6/Pl+7Rib42M7rt
1ZLue9Sa5UOW4ATXQniExBUU2HMrD96lzNnwhGFE7PtxjTev+lzw4J47RMrvC6hIIX6r4U89pcs4
+Q1iaaamCKoD6T4+N/zoDFzbHc3iJSf/rhgX+eBTwFVT9cXollJez59bkeQHe/LazGgWFT1Xuj6V
5MMpg8bA9BSkF4GyVSXZ/wEPioxH3a6IgsodPN7hGqbJdBsbcbi5wEcw8TWDsdEBQaXeUlXuHq6F
sWq4Wp/o8e9843ABukOugcgXSp2ZXxqKC+Vw4z4f/HDeRuYsg9jc4vphZcfmPMooeqzC9tdG3xQI
xcmV2f75KOfs2JpGHr95CYpq4gzeG7VEuus11dRJ7xFm8FFXvo3OmZautdg4hIW0FE6z/kOiHLqL
tImjV1NfW/qEvQcrDD2FavEUVAhkuddvDSpedAZN2VkHWWrcArqPKjwW8QoOd7jnylnRAjtpPqqK
ZBu0+OI8Jmb5QVwLPNmkA3PwfLxLhy14NWKLjhkzUi/BMW2+a9aeDtWZGi0kMHEx4g/tMjhDt8iU
I20gpEd6wfvL1qBJCvanAqawRk8Ro/xlacVEzunRzBgmUYmlKKZOzDva+xmMjkB5JO8Q02EDlkqs
eD+ugaTT1S4GiKmSGKK3+Is+D6cUmu/QKsNFAB+4NETavKfG+uxtr9Rgbn3/2DXyp7xc5bFdN3MS
jBDgb43m7FowsZYCjFNWv8jSrRYeJGHph9XEkXtwKQHg4BFPcMaThZfo7erQbENPlBT7R1okHUX7
JPZkVcoP2U8Z7MYW6K6Y+TbEOk6XfzX8iev3Pot0a3x00ecnrW4hyvCP8cmcF5d07sGwYKnf4Hu3
c2B/kjcl9Dvs9tszz2TDs69wP4mWqo9OQ3gRgcVqin+Er4k+wxBYG7yR1hKGlKk6zYOTPjwuOHZA
C1VjXKdRAJlfjIvhH/UtLJJquDqdd0ZnzRI9drPiq2BOHLQpe6OhqdG5hKnX8o95MxSjoJI5bRrU
+Wjed+AMfe4779OaCsATsEYka4i3eeXe7hvAfLIO6Ul07C87f5moq4u/VaM/LQsYR2+NSpUdSvx8
ftH9XdKRQral88/IgYhJsGVhYQkvFezHHoSpRS7YRbegMTCAwDyJwqlA427Nbz9VGcUz6ChCzR83
0TH7FHxlwc1D8bv4CDfcKlmDRvvoAVKfmJ67l9bI5MjLd4jFIlnYRceq+6qg4t38fj79dzfl6PdH
PhUmOaPSPX5fbT2nMwubvuAi/N42X/++HVPWyfLq3I/K+MlqtmV9uvSX6Fh3n9Wy2pk5LinVL8fQ
74SJdbp7izMmU+W88HDkXhZHy3QqtK4WYo8xGelpIZ6zBK7Rghi4z7NldWnaFW2eE6+s+1hNAQ7E
awN3gDcmRX+7jcULgSlscf22sZExcbsFu3NF10M4CVu7O55YIrmqDAE1CZrxszjV6EsMW1/ckrF2
zithR6/vXFyGE7fa/c64NTO61C6WEaSRgMx1sz478RLwqjwV395v7sGERVEDVMXwfrqdMys0UlFQ
Q3Fbr8hOO7QtzSrnp3+w1/BLbX793R14Y2xcGSJfiVhez7TFy8CxbHkjrZ4buN92twZGRzUZ3kcX
8X1dOjewzQ3wgYk1ke890K2N0XEtRAs+pC4Qt8YHOkJS2lnovHk9b5i+z94+tD1G1jnhgaT3rvtp
Hb1Zt6L7ZG5smolDdnfjvu/C/66dqdyuXY3eb5F2kbitXIu6gmVb69AxJsZ7HzSNrAw76OrJ19FX
U8Eqyg5xOheKurnpqD9n8oxc1sR4Hp+qv8YzuvRgOUubNmI8dJ69RI5gG0d5KThTZh76ias9b46O
FVzFNBefWMHKBc3jkBDET5y+t4up7ShNrdDII0GDAX1wiyXvaC0bdzjENJgc44/5i7WTV4pdzOXP
CH5ZjjJxaU2dhNFrDOV6SNNkLMt2YOcviutPz+PU6Ea+oy/auKCTS9z2c2uenpfKD57f9ulFnUk2
3KS2vrMOsLNajeNPju/xtiSjyYMMMCuvltttWZwiNdSCZNiWjeutE0deFQ44kjmyTxNe5T64GI7A
la2RW5FlD/VBlBm2wyJe3HhpLD3ntAyWips5ifvchz30L1fGRv7lpJlKP3RObVevy6kbcvh/b17M
o4GMPEZJ0qpQgAJsW3Zi6Kbs+845uzZxuRN+fj6Ox8dM1w3QIyQBqITdrhD0N6kgnAoRDHm8hKDF
zV/iQ7717GjCb0xaGrkoVYB6PlCwNBywauY50H2tT2vPnjpVk5ZGLkqC2VgshjF1bruqZqHLe9BR
N+UimwC4PvSFV5M38lE5IjSJf8kHH3V2VHu4Lo01zV3/durGHurUXDJTY0BQIa7Oq8ipZ9IfG/6u
13+5G0YOCfoPS4oUBlTOoW2YVTNrF9uSjZrUxJCmZm7klRqU7k9ezIgabsWEphHegHZ9FCcG9ND5
/bVA48KKlwuNoluM5+wMl6+8oohvT3meB14cVCAPdgknRy17tDpA9SmP0tqMkcCOMHLZpP/gmN7Y
GC1MH6H+2pjvWxpaIWdWz2bZSlhN3boP5uvGzGhZcgu9KxpNhmVBrtcWufwQn5hY+/vyG0C7qwnT
R7eCD/tB2IfIdhczGvfteoO4qBPhq0O4xmkmSWxzyqRy71NvTI4uBzS5VFVuGJiy14+DXxXsE7Tx
s8YRnfWfKb/w6N6jHGwR3ZDzADU2mkfJq/0oa43h3juv8q/5y5lTZHwPHQT7JoZ2n+0bZvMvW2O0
dYfgqJHX77bSXQtN82uHN6pIRyAatpE/eHvJzn7Js2Qtvnivk852cNuj2+rG/GhmUecraY58Nz+4
9cQBPvp+mos5cgx2QJw34aSGX7yzCNgRpCbzCzSYv79668qSLiUw8jG54YzO8pfcVWdnG513G0Lj
CQ//cK8SrYILJYGoqdrooq8r0u91FUvbNKXLOhhY748aIdiXvjtq/rpKjzIIJeUNXdxZR8+3IehT
430QYA4B838/YdjbV+OVgiKMIZaVuM5kO3Gs3ekHHdbdV29JXdU2d8LGs7Mfojhh972FcDzP13ZH
F3Z/1gTIMLBbucIeGvHSCR3T7jfdjnt1I38K7RS+bFTqHG9ff4eCyqmmCngPrgkKZ5ZO3Esp9C4b
AusLcw/Wk9haQ9DXCd7C1/B18LJIK83TDSJtSIwFr6ddOYudKUf18GhdmR9fH0KVkHBDdXQbbLR9
7WzLjbquN+FyPpd2CxR5vyPf9gclZfu0mNjjj06VZukqLZ40N/Df0ZprXSaLl4o1PyIWv6y2AXe+
txzciDyTX6bjhPec3N1qX1kcuSxRby++EtbSFio9xIndzjY+dIvhSXNaVvbFJbAkYQNJ1ct51S2G
QNZb9rYFe/tPhBTpgJ9Px0fyg6cwUJf/ToM2uikiIaS5uGcarKW2N49U94/Nup8j/MJjC23604/q
J/rzi9xGxIKAviCwmFiJBy/9m08Y+bfOCyOo0PiEs5M4CBE42dY7yKvejpanLWrUtvA29aB4FMrc
2Bw5HcK1ShcQxWYZ8nwWL5X3QJumeQe4SvfBWk6McZjGJ2s/RhoYpaJ1illK22/KS8C7/Mwmy23L
mTQ0tZ4jl1IjEJ8mIgNTOE7ZrrIFGwpYG1qUzkFAezUxrolTpI0CgRIaFq8fxtW5Q1zv8chI1y3D
Sw8e/sL/R0HozcqNIgLiLKNMo2HlOCxDGHreVLbxelpeHLDpU6/oyY0yenoOYjCq4LE5g03rpDs0
jN5Xr3NgIVrnUxfC1HSOnNK5HijiDVxEw0XUrmhTQ3bNqR1Yqlx55S09nIBw1Hhi57bB5kEYnFzX
5Ko+vBSunMLIU5k+PAalzqqiwPueF4Jfym73g7NSHWEr2dVh8AOWI0wm85Thrn1yUsZPVx2JQisd
TqZ59NbFDlfoIqm58z/XDjBpZn1Pmm8P5G1pISM7a9fJJ710ehuB+nZmrBsn2SU7lFr/YQ7weu/p
I0+FNrppaS2bIXM/VW5FjvOw0I7ibOpafPi6BTVsSTr9HjyrR5ucLvs4auJO2urb/qfx7jFQJ3YR
BFlOJnIfPfaubY12eCk0nV5Bf/KeBpQ+nOfdol21zuD/T0v/UM+MRbIbrsWIAw1nzOy5Cxm29P16
/zXU0ZaHKrxB1gDzzRraS5vEMZdeNAVonRrkaEdHuuKFpxMTCns2Qzvtw+PgFtEs2P+jSOhqQsdX
Kr5egmEeW1Tdyau2b57TDrcnyyfP1H8W7AGzpGUBiCzgstGuTJSEBNNF+s9pjTbmtnfIrros3qrl
PJjzwH2+ZA9fbTwZdfgYVCgs9dGapZ3hpycUHLeoJP45O/InpV69FY60KDbCxYVvaZlvs3mwzQg0
hYU29WZ9tJh4J6ghDBlKvvEENxd4kFLE07YWJ8Nkh4J7tWHJcnilT0Unjy7ua1ujyS0aU0xq3Ze3
lwUR+9ayz6/17LT+P8RBwzkbH4RrS6MnCXSA50qNGJWxhxv+e/tmLCMuVHNT/ym/n3bFXKUI4NmX
1+eLeQ/bGJryrmZzFPzgZ+DIbRkhKqDHbNfyJtVePKf8Y6x9W/ktzmqYRiZsPlxBcHQDKgr9zrGT
9zxPikutkbnnhFm7z9a+yyou6JMWX/6Jg7GubI1WUIJCJiz6mt2yHIqh4e9qBaB94hH76Ma8NjJa
vFbTSimGivD9zA+uk2f9QuOB93zipsyM1korq26QfxnmLSb33q4hf5+B4p444A/vn+vhDO+Uq4AY
0XuZgnUrU9ht99VRefHdjExVu1A/hxP98lNDGr0ga7mTjR617vcaMhralYMwMrt9aoUmxzS6U0Pu
OJNyvMydOrz3fXdwy2fbm0nb4vPzZXqUH6fH6q/9PbpTY8RTMslnUKVDs80udAPKC8GSx9u/3BAj
T5ydepiWhs0NO/9myEkNfp9BTbnBYRXunNPVgEb3Z5ZJlT7IR3JLD3davFS/X3ZDkAqNogORvtNn
C+vXv5tFYxSbKq0n1VWA0aHkKpKYSe1+fXFoEZ3wR+9tYKPhQdUiKqSqTVQAxphpI4XwOFEvMmXC
bhcvATNsFOdnDQqgc+gN//6Rg+YWHz74zvE4NbUPHkA3tkdLWEGpmdIYIW9fvuQH2Y1f+hkU3HZr
Y1iz4a1103mymJrbwVM8G/FoQWujUHL5zIj7DWVfmHJJ3jdOtUkP553OI1N5m1jMBzm262GOMz0V
zHayljBMY7aVHP8ln+9XBzffVYePy18Tc/rAp9zYGrn8qAf/rEYMrnFVMlkhWdpo1iy1icP36B10
Y2fk9a3zOYSJlzF9gSv8q2gLwAL61eo3QN/Z16/yHJ5NlPzYrlNQNfXB6knvIB/dAOk/hnlWYVzL
1rlgMtVmlxblxziJFxML9uCOliXQSyrdCnS7qcM3XN0BIbgfSblUw5H/T9kl3uYv9W6o0k+CKx6P
5y9bo0sAQm8FguXBlv2egg1mkF4PL7sh9URN1rGEySDr0YYEqzoApS3wfuJofE14KZtGKuVtpFe0
QLqC+NVI/+jGJOnEI0OyCDQW1KQy0KrdTmSTNnEqRaq8VRctkTxVTJJrq1fQsa48J9foiFzhE4v3
yKlc2xwNTotVBF8SbEp775i+Np9OK9FVnDf0kezSPX1KdulbvVPcbvnc8KOFvLY7WkhCkUzQM+xC
M4o+w7zSfj838Oi5Sl/QX7M5usYRiPENNcaCABnjwIRsOF7+InoosWTuqd1V7aLMfzQnYZVrn83C
KdH7ncKfP/Iv198wut5h0JRONR0GW9H21vHLj9j1XXE73E+wd+JGO4cyBhqboE2mTv4jLM3N+EfX
RSs3KMi1irxFHdaNd+1K2Ui0NLezdpbMYA++OPpccUsbd/c2MfVTm2p0Z6hSLtNEMNxUP7Y/YKad
vb0uFgcKA+fFh242VYV6VB25Hum7971yQGnGRkJKhtDL1he986OY7b8lzgpOFC5HhM5YWuLpl272
699O8vunXZkOajippQuTjHYTdVph1q/2b4vDkAX5jlwSydvjVNpgYk+9J+qvTKqlbJwpnw7utsNk
NIdZlGz7VARxT+gEESlsGwMHAK1Gypjp0CiFEFkobdg/CEdEm3a+n+/D2e/fpVu6KDN99+0/E/tm
uAbHb41rk6NrUqlhQA99ZpNaLfCKbF2Q5qnX5au+zO3JitZDF3Q1wJG7Rf+sboKCAQYBGen59s1/
PxryF/Gnthac3Hk+uilzw99frZusCkaYhpjT4mzWizs1iyYsvN/mz+Zv5FStNkJvwvt/u1G1VTd0
M5v1Gk5AsiztP8gOTdh8eNTpYrVQV1NpLhh5OIEUC7wBurw9ffFTFC2c/DOw20Jx0Qt+Pn8P9/2V
pZE/i5uss5QCSwpSNL2ta+Q8Qu7En82vcOoqfngTX9kaOTBRL8sSVmBuJ3jfN68dfM0T0ezEvI1D
lqrye5WWTnmLlibNPpd4BkuQNfPh9JxyUhMTNybu1EI/0YzAGOLZMJ1VW6Qg8stM8e3LEn3M54v0
KKDFbZi6ZUHMKd01NisJxMSZFinbNPLmbbCho8hqT3Ovz9CA+2WFO1OsHSVP5xN2H4Up13ZHW1+v
upOVmtitCuriOvTdvl3Q1T43+YeU9R5JmYmt/6jkI4OLFWkvo4MOJr/bE60hpZNLcaBsu4ubLjtu
GpVXU/UTMWsV6oOt9XXK5HhfcmMruqboeGVZGhp3by32snWq2jPaI2r0oRYdRfkWhevo4/O5HO+X
WyM0JtwaoV0A8T8k+jaW/10ot8rlMpMRWD7/JlGxFKBWT9BIfm7yDtvxbpMMH9wj6kAEMnIjkXcK
SmS1EFU5v3XaQRi2TYmQjYlWaI/EtCZCE1gauatlCooPtY0ynJvTTLjOU8N9/jEPJ3noeIXRVYQE
ZLSVPCFCA7fiW3DXs7oPt1mKBjv0DjH07c9NDT7/2mG/D/vK1PApV3dCfulgO4itaBOJwaIS0fSU
pInwbJi5OxN0udGlJEkWKkK3JlCUDCBRD+KNUm3lwHT0NJ0Vem8n4aCO8+n5eB4ao82RcFBRILQa
xns1HstsWqHOMVZWwaezvibonQt+sxDilZkjZfbc2rAQd0Oz6F0ZWlhgthoNTeHtVccW1mid9IzY
Lkm394r93MjDJbJMiiaGybDGBBUwZVaxZoTxJq2Fb1pkXA6ikQYTt8GjLWeIA2ubIZsDAPh23oIg
LDS0w+ONCGV6lG6JQutZi+LM7PR3WW2HLWdI4LPBYuoqf741VVm9l0fw44OfkTz79C37/Hy+Hm2B
698fXdOdltIm1RXxxpAcsVcWp4TSS3JZ52Lmdkk0f27t0RYwuGYsKLKo84xLWlaRtNqpwVedRR3R
g36mRBbiRunETru71v4za3/ZGW01hHJ8IZbUaJMkmzgD0SdC+F19LuDvRyV1LpnENvnvCjnu5+N7
uDGg/oIeGkU46GZuV6tNkjSvA3zRqV1XHfWC4nOQ/kr6qafjo10Oqu7/23kf/9XBLRF3pT0GR3RK
92W4r6YqgQ/XSbFA36r6wPM02uAmxK9eFUbx/5B2XT2S28z2FxFQDq8KndTTMz2zE3ZfhI2iROVM
/fp7NA/fdrOFFtbXNgwbhrvEYrFYrHDOEQ1kJat9Oz1Qey3HvWh6F0IE0+4pGGbAt8SOLPdC9ova
6YvMkLPpyGFopZVK8c1c06dJXEgTDD1EYXPo+Ozr+Aa8FcAeaRwWufLXstkahXLkk/WYSi9GOoHN
8UxbIDw3oFywfSC4e3H0LasxFL43rRk9rkmfJbDlSCZqzZX+fN+Glu5zE/BTGIQAjtwNzkecy8Cl
1aB7MNjZ5JtiEF8Hlc1gOoTsG/U1Yuf7Ahc3+0KgoBlraLTY6Bi8WY28v116ScvAVbZS3V3c7Qsp
wtEwqWWOMajKj233O49yn7CdZH9BQ2haDt79BS2eDqAXAsZLRWbusxXl4nSoIDIkIygLj70Z/rTZ
rm/Gn/clLKvsr4T5Cy4kJGC1ba2qYUdgHfol+pY8NSzdpAXu7H1Biw4FnfEYy7Y0TDLOH3IhiGaN
FTdKy0C5+y3EuDEbDgNAQlf7KBZ350KOcODBjTZEOkhNjll6GPsBWALBGAfWUG3Luvc52KTSH1R5
7bocFAqBPZQPZhKd27LZ5QCzHYtmRcFr3yP4hhrvfLk1oODRM2myG3TzZaYFrkBkH7Vgn7uv5cXt
NADUDKwgE49j4bpgPdjsgQeNI2fPeH6HmVh7WMNREJ+Qnw7IRnwKwkSEQOJ8MtDl7GFm7Dvq5vBR
Ue2sAiGhSIC+7XUVoJfMuF2JhW5ePLNIS0KLO/6cMXSEkz2BEUEzeoiMQDI1kB3wIMPqg5gAFasC
A8TOmgZO8QZRiwvGj/s6XbJchGEWuBjwvLx5++D1zzOS5pBNnsjU7+1iZgbq3FzqVqpC9yXdPIAM
jTSklrB7MiAxaE424F4fbP0JL5cVO1mTJNSfLJ60ICiEJDttA9Xmj2nUPpCsc6UY+CD39bdkk3/1
B2yu65NvM5bFlKTsGE/o8STfautpzL/fl7G4HuQN0SMOCKtbGbJJC4whwCcPW02jAaD/WFG56dSs
eGRl6TwDL+5/ktTr1eg1IZGk9DjPHJyaMSC6CxO4IR4BrhNK0L+igT+A+mlrZ9kTqOLczMzPZlo8
0WTy5UnaNd+bLn1lSb+JwHIONKotG77SYdpxqQFMhTbuKVhcHdlS8AQExvp9PS0fJCTNdBOD5MDL
nxV54YaHPALdZIzPz4fpNdFVEAdta/5TBj2tpbsNYUGnayc9swIatY4kqyvRy+JGAc9MNueATBdh
2jrgvwzA7cBhygDfLieWse9BMfumTnJ1AkB+uXLtLBofABmBxgPYO4CoXa8XAMFjougajC8F9Z8m
zZRroOSCU6xWR/TFTqxPJ4UaGqYUZvRhEbm2N7iqJgSyivCpJ+V2Mq3CLdLyBSgPB8nir1aEBHbY
b9Ssebq/r0uBAuDx/ydasMqWtmOJGQl2TGW7cE29N92xV9ZgTBeVOcOrAAobuHdiE4Iy0QSxng7H
X1bzSe5APQUk8/tLWbIQZAxQup3HPnDBXO/YBNgQ0HaHCG/zdj+Z+Z6yese6DlSe8lqdbEltgPSW
LYwlGzMIxrWsgqnAU84JHvIKezFH8FIWAMC+v54lpV3KECxQaUlu0GFeT4Tm0fGhnXJvNSZdVNoc
WlmYNgPahSDEqjIl01MbXqkdN2n0DRQfLo27TQJi1/vLWVTZhSRhezjQ3zrQCUOS+sfKc0fq/9wX
sKivCwFCwATI0ZDRCPqKpS3ScQ6bmX3XQpg1fQnxRAf619A0sYqWPKgpkkT1A+83ipRv/sNiQBKF
VlSgqWvinBpGeNpWKrEYuz4XWerU/HVK3u7LWNyRCxnCeySMLMZTCiPOyWvfoG5F25U9X9TW3IWA
M4J2BHGUsW/atLYylh4rVvh1025bFWhmrR8Za6+Em+I5fCjeOir6dm2MTd6Q02gGOLhB7woX08TA
faUI6Ahh4MbVMZYMxvKIBT2YqF2a1sTTwvZD5eFDlyY1OMFY7BUSyXwTHCu1RYw/9/W8YJhXnyYY
pknGMeFobDmClNsdxkObIvFurTxhlxWgo+1jzvoBC1ZwSSC3y7qxI8lRkiMvKtCNHb0OBIUtcNmH
bzV3DMAumj2A8ko3NpBfCED37FBlWtnzpdWiqQZ8IOjaNhAqXLvG2JR7ySyQZUA9dtMS32aKqxav
/67SSyHKtRCeRyDT6iGEI7UVq+jMBtA35lh398Us2C9Ax1QNdxO6sRFeXItJwUCFJpsMbh5c1mi8
cOjoEZiyCqzDf5cEVGEUSjAUgXeYsHthpje1QSAJ3+FXBF22XbmRzUBHJe++pIU4FGyDIFUDQBQI
6UTPAt51FeyeeE8jIx57SqsdzLxHfZc0X5EMK8BjUEb+fZFLJnEpUnA0dmlkrS4jG8ELVAtD/gxq
YS9KZO++mKXdAt+GORfkVQCLC0bBajnKJ5ljtwZlcHqAm+0qABZ2j7oOtrL7shaXBGxd8Meheojs
xLVlgG7YqqIE/lnjr+0u1b+s1bQWnDPoGhCAAsgL4+WmIEDO+7TTwdhzTKmRO+hq0N0RfKr/vowr
KYKBS2lZSXIep4iZNmMHVni4zXZcGzVYUBaYRhGazSBUgNIV1qJXQHGWpyQ9hjLSitNzVT9YbbUS
yS4kF66ECEtRUhpnVpThrinMwZ8G9iKBgNejwLN0Yg2cxi3pLC+ZkpUX5PLikOsGJDi6CjUhgk5o
1029jSy7JI+xJ4HatmiHwTP/leQFFxzW91eO4CFSYkex0UOJeYlRqfyNmqCXKEbX7Fec3oKDgKAZ
cdjQZ2oH4bQOdaVNcV2nR3AS7cKshZPQTkqq7Hoiy6j70/0/HyUAWiLPjm5MZEpEOknV7mpq1nl6
bDNlg4exR7o/TWqumMdNd9Cn/uDKkZ7AUDT+4frEpiVY1dIGyxrGCE5cjpw2TX0TmD9UZg7vwtNg
/RgS8yNqQ7edDtToNyxJHfbFBiN6U75a+drKFxwWVv73kwRN6zbVQ+RP0uMIBlg8iRhQLHCP9V28
0ta3uKV/BYljRXLRW5z3TXrsw1dMfe7kZkC6q3DzcQOg/RX7WUoV6NIMlIrO2jkeF447VZoWqi3T
Y8FJ+9aBWnhfDTJ1e6DNuiTL8rNVWt1zrka9PyUMqKmy8l0btOQMWE/74z9Yl6FgDB6U76gXCcfG
yOS0SCZYFwhrvhBAIzulKXk5WPXuy7lpZZrtC4yVEgCYdDQuixCb1qS0k42p/2OImQ/w2bkdHI8O
dnCtPNdKuJGSZhtqHXikwXYvbTX2J0MRmL2w9DzSFWNf8kkX3yJiaKpTD5pOEGMfkwavOrQl0LHw
i2wl5FyyqkspQqQHelil4Dn2WWLvBOwkoLnWtqr+da1qvtRrcalakWOtGDOK3HyFQqYDFq223v4u
gSqgOGrq8BcTQPqh9ydccetLZ/NycYJb19QmazDWjsWVqp+hCpAljVtlryhwrgRki+cF7Q5zUwDc
LsBtrj1Tmxh2RCTsVl+dTQwJubNDmkAZleyVxqPkhZg+w5Bq/7JishJ+WGhHwIPhr2AhYAKYOC7t
eIBex3BDMHLV+ZPqFCMIrT4LghLSfH2VrpyUReO8kCpotuxqIGNYHdwD+A9IDzSvkK2/hxalzHC3
yNTJJvgfr5UaNRlv+gk2k6KRK2owbj68kuF8X4OLJwCFbvQ4AZ4YDTjXQvqmJrXBcOY7+RtV6y3D
S6dxgEHvjKucGDdTXrODmalbEGKAyRtVvWthIEbISK/l2dHSOr9V5D26ZHbRtGmNF1vah0PvR5Wv
V9+S9j9sGFBU8JZTVMgWOyZjxO+RGTfZMSxPQ4TS22CB9W1FyJIqZwkzTfncUDL/94v8sl7LmdGY
dnasTeNXN0hfmrLfjJnypUT/1hivhaQ34uCo0b2lgf8PdNmSyD6Us4QaRhKhkFc+EkneDE3n2Owh
UrVty/+V/Xm+FbAu3DDgzUWeTbtem0VaZsXhMAShYva/KqmOXZnSyGtKGlOHWUOx5lJuTvYsEdhR
6IKGZCBnX0sExkE+FBYkcsOucCMVJHOSeGj2LbHeDD7+KgdiHyap7k9dH+Zfc9V8/8ejgS+AM5uJ
aXA+8Ii+/oIhBwZwS+gYZJ2KBOy3PNed1K62NiYaUNm/L+zGWePBjE4nHW9na6adExRc9zorI2aO
gTme1D7xmaY/oANmF+fGSqXt9pqfu57QnIC+NLwybxJzaR5Rxk2Iaj+0w/AACFM3fo1e2YP2lJzI
oX4tfjQ/1iaZF9YHoUjRIqmClPDNfU6mMatNawz4zHUygDnXYr5CmJPRtZaUJVEwGKDco9aO7RMs
h0+N1RVZy4ORYaKmOqQtdUr5IWdv97ds3pKruwd6BFI1xhJtE0krcWjOxAyEzJOOB0ryHlUfyVqz
xW0DFASgURE5DiRRpRt3aaOWlqnM4kFRx5s0pI6Wgx5jNB6tNPdoLvvG9E5syR8Ma3t/aTdXjyBZ
MH1KC90EUjUPwrPyEh/VX/d/fklzANCYo1mki244w0wlGdROhjGETSg7NibAvYFoa1HJgh0Y6CVF
uQ3ESDPN4PX5bUdA+bEWnQ7ETpGIKr9SXm8rWoDhFnmw+yuan16CLRiApgeDB2iCwCIk2JyiTPlU
NREPhppInlkZmhfrJN50tO3fiNolAf41PCq1ujaJs7BVc4Ydr5QZcwENR9erpJMZc57pY1CmgAKT
29nUK2OldLkoxERJClO4CBXELKKkkkJOFcoDiYVOU+kuhCjKSry6KMRGnzWuGEQj4vM2nwq9GdWY
ByWaGmQ8c+wBfJtrMD4L1yYSbKjggRAFflbMShVKpNVdJfEgNX6aZKOjwpamB80GOnq/1pIyB0+i
VaBePr8i0auOvjVhb0rcp20ST4EKlDzK9fd+yg5c/ZNIiqsA9bF+7ey13uMlqwcwIDqNZhZtjFBe
y6xRn59qzJ8GtDno4UNtPfch0ixs5QgviYErN024WTyUxRSLjQYmnCQTm4VuG9nI0KHOy1NXmsGQ
rhFbLLiLuUIJFDwgKcMhzqHCRWBVSFpds3qaAkNL8z0K7O1LUSXm8/0jvLQi8C5pcwvFTKsshNtg
ATUK4IzyIKYN+L+B5XIGMJj62DNcI4XcKt/uy1syRMyzzzPtqDWg2HC9qgj0GWpGtSlAAcMbyWNS
9r96QFKbbNPF1dt9YUt3CSKMObkH0gMscV79hQ6bpLNNplEpGFjrJbVP5cnPGZqx1Dej2aZ0xxMX
dS73vtgFnUKqie50sNPBPwlS2y5pSJZAqtJlfmOnPvir8uq3Wv27Lk0Z7ySUjWREGCLLCp9MpMOM
DgifjYy5IZ5o34rCpJvSoNaWpFr6KE1htXJJLvj8uaCCBmg0aCHJLZglmNziJjeVKYjHs9V0mzAN
mKw7dggy7pE6Wb77d2VeyhMMpsRrXtNzFQTOsZP5U+i322TtHlswyqs1CS80zlOrDgsYZa/vzfQ8
tINvK1sjfSjbdEV9C+4e/RRzpQi95JjmERxVrusmCNszHqAja0sa9CdnvV8P4emftYbHGHzh3EA3
N0JfG347VmAU0Uoe8FFOnDisz6PkJ10ftOValXTB2i0wN0vIHM5MFZ/1zYszljFWx3mW86ArXday
V6JlkqM3imfp0cpzYUl5l6KEg1WAqA0RFESl+rPMZAf3SjitOMQFW0DnHwp6OnYJrY6CDB1vQalN
Rh4YYDKVtUftZ9ejs8J0yrXM44KDh2dH6QGOQsFlKVhdhhVQncH1hqXqEPSqKtPv+1aw5P/w7pih
RHFjzZ2U12ZAWqrIoyZjMVF5LuKnMNpZ7ZdS2tdD7PcVdWLzwKQv96Uu7RLGq+D7YHfwuUJyBTY5
ZRlVcKXohDsknnaqiknNKOrO/0EQ0FLR1wYLvDlLiZqo0WBidTCHKKzg4FNXtxP/vpRlJYKC5fNV
DDnCkbWMoeYGwT6VmKPl5A8Lvw+b+DF3u31PTnyt32bBwaJ4g+AWljHfyoK4NkJqzyTpFKBXwosk
tL1moEM0t4lyqDk/UJWsLHDhAEMgngxAMJBldBRdG0koFRNNm3IKtFFHW29RvMYUrRchujU25aT8
XFHn/IoSwkPgKqOzFvRDM8irIM5WIgrmtWYKqkobDqo5MGdE/dE12TDsEDsaDteSyolragUsHtWd
KsX5o2GmBviCuN0GLJvylRt74SiiiI8gCA3U4CcS57sUeSJcadspyDsqIUK1E7evyjV+5YWDASmw
IJATzSVo4TQiEZ1HUdVNwXCQzvxX6NzX7ELcbSOE0wDCgoZ7MJBe72MrWZEmFcMUyKG5rUNMKD1b
6c/UZPshBGwui1q2V8di5bQv+EtAciMCAeoLBnHFKiDp4EoMk0N1xuiETe71/DkDnTJrJq+bftxf
4m0u1ZQupYkFsaHuFA0oYLDVg/lRvY2xk4P1hn9YnVvslRVpn8GvaKoIdjX8BScDT3qt0XCsYMMN
NFqbbVAq0g6ziLsqNL7w7meaPurhK+ajHtTGMyevKoNK8pUhOVbZprUjN9Of+7ibNlW5C6XEBz/4
yn4vnVvkQkGaitcW0mizUV9cvHQyJozowpxU9RngI8mQONp0SrIVLSzoHLg+mODANSWhrVZEQ4+s
WkVHLRySMbxq9ouJJoAqfSjqP3iSvCWx5lr2Y2gcSPjvD0kIRv1Pw/pmWk3BoCNAYDFTr7DZzY/K
7p0IUa4FnA39d/2N6g5t1jpRb08QukIQx+CyBLrQzcgKl4wxZVWNWFPKT3CVqOh22Mjy2IEkswJZ
VCkPXqrzFe9z6xdmsXNLyhwPoMx9vZGDPQ252cIjGuk7Ubet/TLFK1739lKZ+13gciXw1SOXIaiy
7lIMrFGIKHKf89jjg+po9pvNJ/RzFpvwnxuHTchD3IFpSSS6ANdwvaTOTBuia/AKUqoou0JDKRkP
GfpNLuOVJM1tf8CnKJC8IlkNEJ6b1xYHTR9ulCkof+ZVvs1I53Vac6zb0Wkr6g09IH+iHBNbNBib
09BW5wxj+1rqFl3Uo38AvL+pvLKjS4YEg7VwXtDVhz+ul8+QUJJphitVzr5iiMXhmw5FVmXXREcw
xRT/HBbjhYsjirb2uVlHTMlOUWUZiSFNQVicBvIHE4/dWpfi7QV5LUJYEOo5dcg0GUoekM75of77
swjTRRjzQU0To4OAu7tWWJsZRl7NT2a0tG90VcXRo90bcExWRvmWzgFKp3CaSFti5l4R5HSY8WZR
LAUU7dLGtkPjyr6sT+M2Ms73r6rbexErupCkXksC3ht8aQVJClWcRO42tg08WEsNeARAeXvF4NbW
JdwFGutimfeQlpDDb6BQRaqrc78k2/uLWvJU6FjD+DPSGwpqiteLqrme6a01m0EOINi09ErUE0e+
Bn54W1nHmUYbAmpQuHvnCu21nLHUa4QySDIQuAxQuCNx7iSU585IK2+gv3K7fpHH8nFg0VYlThPb
K3frDWGvJHyBYPA4u3mIqAZXQZtsCG2Os9cEh/2Bsw0eM6nUvqVxuYlBe5L6rHVHaa2HdVHXYAuG
ntHLBTzcax2EXaMNfQsdSOXJQvNCoR9Ju4IGsChDQ+coyizzHSs81XTSpyW4geer/Xs+PWOIajWJ
vuQ5sI9oj4C9oKojnINBytsW9wSiFK/f1a/37fE2BIKdXPy4YPaZpgDdBtzNQUsOrHgu6cNkYADU
vy9l8Sijxw2ZNsRAyAtc74QSoRxaxiFC3HoXFq5OAhR+E+CZDZv7gpauDTxjsefzADB6fK8FSdwE
vGgJQajtPBA6PaYh+w1QgjdV2YVh/0XBI98xi5U04pIRINuBYw1/NdeMrqUmJO3ZIDEpKFnjJjVQ
7B5zNNz/h6VdCBF0qEsJGnP0RArANvZWRp1fjP0GWAduaSmuxRS/Ns1NVqxBRi75RTzn0H+BIBJg
EYK/j3mDhP1Qwd/XXwzzyag6R9UeodkkwbOhfr+/yCVNYg5sJp1H5QMYBNeaVNKSw1ghzW7Hj4ZE
ARkBX0qS/X0xS1Z/KUZYVG7TtqpoKQVx7uu9myVBkiOt/XZfypIxognhcywDd6XogyObqaho11IA
3mn5pFSOwTcAjCdevo3oirtdVNz8akV1FI30YosMrzSjGhRcX7qCFDKNfDl5t3G93F/Rot7QaI4C
9oxsJLaq2F1eNZi1kAIr3nGMffXqo4mCW89Wkq9LqwH+DVB9kDUCBaZwe9WhGiV10yOYgZPQaO7I
UJic/Pj31VxKEYytztWs6uiA2sa5a37L5gfhW+WfB4FwDSKyxvMeCVELz8xri47RD9qnhSQFXDlw
vm2BLtlt425FYUsOFgaGCg2GAFEInRV68ZIl2P2Sc1XCKOopxxq0rnHHyLV77q+XJ+dPvn7Uy4Dw
Qb8S/i6jTiOEmvmoIM81kj6YJoTM7cgSJ8nr8eX+7tyCdqA0A2bS+dqAJYAz43pN+HapTnjYB1UW
VObHAGSyIsjLo6V8JfJbXXlhcuC/tach2WZ5EAM7JOVH6yUmB7orMOnEnNDVfqgAQE5XbpmFhOb1
pwnqBsVUg34KfFrxvd+n3vO05Zuv0lH/el8FSzHUlQrm83ixrQmz89CikNMC+mB6GAA5pxaeafu5
uqegmfw6sLOm7ujrqj/5DFxuN/mv9oWblGHr1aGH6LrYx2A0DLd6jgy0o8gHvdllybuGVq4PQk2H
h5swc+MvBXkqN8C+qUnq2M+TgaRrdGS7SfMV+3erbGvjWE8PEf7nwlE29DV5LiMnb6tdQw65hWnw
yQnzFYf1iZFxbxmCrVrm0Ndqb/dBg0H6+FAnrxZaR5ThtZUNh6HgYppOgrRTRzfT4FL+u3hosmIT
kec42TK0pCfF3ho/9JLutUCPPuTqKc89XcudttQwYuelE3P1zsmt14T8aYbIiQFTscat8FmIvLeM
+aq5MASDjqZdjdEQaPkTaoRj6U2q4RjRbkazmUDiVbzSn5lT783Qm+Avu9xhj3rhGtiFKkiBwUZ3
sXkiLoveueX19r7tqceSt0JyKyNoQZ0y7qOD4msoyNudD6U52Jb6IGcvxaZ4IuC24o/a2bLPWfLK
yGmUtiDTexnfKtmJ2WN/MphTKM6IOULlKIWPduYBPsemK0HQUioNw9TIVcy4VfP49rUiSm6RZkTK
IQAEV+RRnjW+UVfTPquKyLXGXAmSIgW4pWo8pjwbvmRNB0A4YKLv7h/NG0ojoJjJeH8iFa0hNAdl
5fWHyGlfdf0QD8EEc0FTpyvr/ZceaW8kWN2pbgPrd2VqTm0kTlHJfmobvirtbf6N6baDPiZ/BAwt
ciytQ9LYTQfmA7RsN+d8U8qcSnKqDixf286od9ac4MfgrZUFbWPsJGMlfF1di6BUpSuUqrTpMD8C
OHXND31HcCyKRzAqMH+MLDT1+uO4A9t1nAG7iyJpjAplsWfyY/Komo5GwLgc99uCuaHi9cUvEMUc
kGA01XPRObguHP2fI7iZ4ASTOkipWmhYEdRPy6IfVCMbgm/a/kl9ur+5C373+tcFhcQqxaMyxa+H
7YS9qDeZsm0tNMIX7lzUIPLJ7ie/5dnXTj02ZYRHE13L3X5O0l+f+fkj0DSFcUWYmnj/WUmdSFmX
DGgs4ejUJU8AGHOKgT4VTD/k8eSUSo1uaLixAnUDDnjVyg3DdFso9nNnTS+05z+Rv3ugtZU7ad88
9FW4Q/HmOYwybKoby6oXYRiSbOxR3oHcyG/VjWoFZvc85OivNg03Iivn9zaAxJrQDYY5TAVrE9tJ
SgnE2amVD0GdZOixTLwi61Hz8EOUPu7v4Q0J4ucBvRAlWEhZy1pVR/WA2MF4rqMcU8BoXSmMM2BG
XlUdpLKAEx8M05NU/tAP6UfPSi9/bunvtGkdwNfsQJbqdOr3oT6omeYq+rhVshU38hn+3Wzy3GiA
IAf1UV0IcsKot4qGTkMQpbG54aTf5LnceFlkGF5O2uRYkPCEJnT4fKb5HdErr9X6xCMNt50qzWV3
AtkEDl7XbSr0lWw04FocaZQDzWLMcz+uLAdeMkOeZTLwZGyNTaNo7fN9Zd8AmH8qG7E02vPhngFC
ce0NMUkBnA27GYICKJKmAhTJDsCjpND32tRvG31vWduRf9eIa9OHyk42wM/N5WFjyXxfIpIZ2HcF
3Zz3v2oWKugWTTao5aEIgiFFU7AANPHJs2qHYLDC59zetsVZjrRN12Q7dL5WfUCndiUynLfrViQG
S+cKJUJW5VoPY4UBZptJEMlqd0oOwKP8L4v6ZHdCWxveFuq1hLI1B9Km4xDkCAAo3bbKyVRSFwj5
KUrP3aHgK33fs5ZulnQhULBQzFzmelFA4DD6ajxzOIz6lut+v3ZiF+52QMMjpzzjPqAqJ/Z61zYZ
h3SE8mSwZBUgCgVLlX6KpFPzs37r03ATyStOYvbjt2v7K1F4AYapFWZTBIlxArbW4if62fdd/F+E
IGRBky1qrxgNu96xLtKYZRTyEFhgOsz4Nzskmzh7Vmm/77Jv/VohYNHqL8QJBpJr2VQWFGtK98OD
ZLjWY7MnCejNmhXDWPDlwKD8uy7BMLii8YpxCOqTV6XIEI3+MskRqF8rZ2rhtQW7uBAkvLa6JjUy
04KPVD+ybfc7/Jq56h8NA6POKs78vOE3BnEhal7zRZydKlOLoXSISp7qJ1VyiN9tMpAv1AdcIObK
UV5ToOCfJuRdS3OEMO5mz8AFGB4BS3HfBS5FMle6EyKZREVtwaxn3T3Sp7512h/9e+fRg7Tp9uhr
695X5K0pULgIGNXrBgRWCCU3GD6oXrOtupWO1CF7PXHQUXFf3G2e6MoyxLpdXo12oZl8QI1h13en
ZoQtrjUJLN1tlyoUexjivmvtWML57UDXDPbuXU6dfPKmQMld2AV1aEC21kZyPLP36beVU7a4RNgc
ajnoBsdU8bVFkhEUlySE+8VEwiFt4OlH2cnXJhOX7eRCjGCLdpJlMSE4zFEwqV7xuy3A244Fbfph
Y1Pgz1fw/NQHYJa7EgKtLVCwUJMocpLMV6bGfCvZUn1rTXzFThZml2AoyCijGgbkKkxVX2uxzLoo
aXsFz4V8r22ToxoUqWO4yWPdOkbnFPvUl3qHnLV6JeBdvtTmeTRpngoHwsm15BZwLQyAJDBRZEN6
Zdp1H7Ze+GYeWAz8KhKmmsqvAGFzBy1c8S8L3TdgBQEiDkYm5wkT8Y2aTm1TtqGO662iZy3dNsa7
mYLvLz9O0qOuAsU2+lFrjpYAXgusQnHsaVHQNduh/sLnj7O/SvYm0nb/jjprzv02aG5E6+HcIip4
iTAuemDOphg+iZ/L4Q+ZvvHh7b5ruEUFupJx0yuWKCBBR9/NGCRH3dgBrG+TBvRkOOMO+FVn48UZ
9ur2vswlU0avPKbjMEOG9KhwI0okN6NSxrL4+L1RTmOx1czzfRFLEculiPkTLi4oU+2VqsOEVxC+
au60ax37NB7oWii2FENcShGMVgdKFR4fbITLezFt5hgJ2U4pGl6MbS3tm3a3ii4mL4tU8XRAzt8A
Zsr1wpRyyHLAVIwB0Df8Yhf5KC+Yp+pBP4DcatcfxoP5FP+YNsY2elT395U6L0e89VEz+Z9swTuA
FdPSpykfA2Pbo3qC6b+D8XpfxO0k/2yOqPrPHUQKkHoEGRkSQLLWQEbtoe16Z+3jbbtjW9Mtt9oz
2WQba6UkMBvbzaIuBApxYCYxbWxLCAQ7srMGpbSosYsfFyy9UUEXnLQZNJYNmJmvHuXxByX9CTu4
cqY+u4/urUOw+LEOeTj2WAd52VTP5ZfGj74DtGkPlrD9tIsPlccOxr7aj9t0p3wkJ/NreOJB87TS
97J4ttFWA5wW4KViYk+wzyTUWoVhxTrgwk8p0R25XKOyWbyFMWmDhq+ZsBJkJddCLPQjluq8Z/Ym
fm1ftIMFSth+Fx/rU7Pv+s2KTc4/d6PaC3HC1asmBiuKvByD5k+zs19anDx1E/tyUO6Gp+GDntLv
L8j/rlz4i7ZzIVVw/iyf0tiwZ8ME/j+I4HUgvlZfWLeSxFsR8/mquPCUmTTmXWFATG/tSP3ST4+T
dsK00n0dLqWZ0Jbxvy0TG9WAHI8xH7OAmGqXZZ61LfdG5Ti5B/oOTz40L5ozAZHxSfcrVz33B/lg
/f/0KcY2PCqA1dZV0KfxIY1bSmWH1SNwcVfCicUT8IkJizkINJzMCr9QKCZGJbto2jGopi2aSFHH
5pJ/X5uLPutChGD/mQlE3xAJ/mC0E3SnnmSo8r6EhcYo+OELEYLNF3HZJ9zCKrLzUDn5V11x0vwh
75/RNffbABHmgMb5FaE3nKJIj10JFUzeMCNDTlusC9nzyFF/TEf+3drWO8DqbcwH6ScCXuNnsjuo
X/GcIKWzhvmwsmo0m1/vndZ2I7ObGh/AH0GMeWhc45dWOs2AZI6Dyfrv3Rpc6H1rQUbsWiJv6l6K
S+gZsPgW2cax37QrN9yy+4IpyqaJQ2YLW5lFxNBqHe7LwmCH8ZZFL9UTwIud1Rr+YhCPU/w/ScL+
SWE1NGGDI8behgPgdcHjh550EN0B+OQ/OWUEXyZmZGdUZOGiCZuJSkbXwaEo3qPaO1PhqB/DaXq3
I8c4mofhl9G54c/Cw0s3j1bc2fINdCFdOORRSHOQ38FSk8wFK0zxx0bKbx/9ZoqDLKP1Uv1q8tVi
zuJDBeg//1uzcO7julSqHi0/6FNHZdOOjpLqqc0+eRxVybXS2rH4Obf3UfpOjR82pZhL3oTDPm5/
sih/j/LXZOxPLVd3fG2WaN7Zmyvy4ssEG6uA5gXCynk36ndNIQBe8ifTUX7m8TlKXfbfXqqXqhBM
rYgB8j3JPUwt9NXKk3ErV+4eZXhcl6j0OPnuWGZe/MXe/xfH+HelYi5FDrVkmkKsNKn26VPNI0zU
vRv1Juq/1PKvKv3Wywi5rHO72muwHBtfiBZ8RUdszEsl2H7pHD4Y58YFPLxbggrRAvPqeKgdZcVz
LN4zFwKFYLy1dQmoNNIYRFYhexUZMZwYEnUldbMYgVxIESLwWJFTDsgKLCvZ1SCZw9vCZgdt9aU7
q+eOjYqFQp0XjEXd7GorMHEq/ddMeuxkzUlCRy2NuSxfkEeV9yu32mz698QKjgoxjybxFMsDEBNz
7VO4sXa8dar3+4a5dJFgNBt8KyiqgBlbOBBZWNMkbacxKDgouMdtXyJqXIOZWRSCcRXM8AEyC5Ku
b6uRyEWeNCpe7srBLmW3as+KvjYcsyZE8HL/R9p1LUeOK9kfWkbQm1easix5qaV+YbSRCHoD+q/f
A23c6SqIW4jpOzP9MNERlQSQSACZec4hFehajEjFE1d7iXvblc19Vz5cn601zzbOBsLFq7TWh5iq
sGFHj1H6U4Jy3HUDawHx3AC3HGM7AiehwAD6q+zZ6yHmUwdmswdQZILEPRUcSKvjQe4KOEcUwYFd
vFyYtKZKr1QwV+8lT0QQsbogZz/OLchEjDSrevx4tkNJ8FUSvEBWU1AMLPSfj+cWg2UjJwi6T0f1
VLj30+0EvSO3uU9/KPfxU+d94H8211dnNZSem+SXx7btsbMUvCCTZ/AMoTEvOnRW4/WF4dsUDFT0
Hfxp5fxYNy1aBGXQtba9O8dvgu9gU8cFB8BQ2MCR5HMA+b5ctzaK9S61dGyoPCksbzC0+odtJ+SQ
qnMeB3pumLObjDKaypRcLh4jUusgsUgVZdpnreXsBsCVc1/SGzkDz1thHwyjnMLOcPoYbWK1qI9/
7XsZtBSrhVjzBQNlp3YudSNzawq0cNkX0q+qafKtGjuzV0YGOVqLJgKDrBpl0QYyVQA58QXPSZ3k
BBTyeFENz+r4w6H7ptbx7vld64/X12PF0xmcHO8epMHRdsH+/uztNkDsJR9zWMomTff1hpi7VG0r
Dw8DR+D1K4MCNxho2MGgi7cvv/KxVku9LqOrFmIycpMB1rmEUPmKpNNsFk/Xh7VyBKHZFc0kSJUw
GAPn7bPT6hHVIzTeD/I3ZF7RauXcMEieVt3I6eKDT+P+usWVMx0QK2gYMvIJzeGZtgdUioByV2Qg
GZx4UyyZ49tQy9v3i7OjEEzZ/oU5NpFIKAM9y7/tSWmX1Viie9gBB6eGIonU6dtMtt9jqxUdTysL
B1wSw7JoQLJ/oXFN7AIibWOuHPUqAhtx65Fp8TIA2k19eWo7Uclpbe0UkPShYQRQIcD1L12yqYll
dmhoB6HSsknmXUdbx09SKbBj60Ct8rUxlfd/P5uM5wUzib5yMI5emhysWJajwpaP2YdWaB9F10C/
4peiGh9/YQdLhqYTBZB4PtfbJa0FidxeOZbZc6lnHvDqneJSyB1ft7OyqxE68PIF07DCuiEvx6Oo
jVFm3aAc44q8Wk69GRfDB5+qwAnXCvBADwNeC+oGDa9SbqkqmlETDUnKUZXq5d4wis4v8ArbKJMy
BbYzWME8dfTddlIJvLtDvB8Me/Kvj3XFO5nmMGPEgmDVF46FXs2mOEGt8GijPbXLhk1u1xs7jk+d
owZERFO19uK/MMdFFkUnlQ49DOVopbJXoyhZW42vTz8RQp0825o4gEw99qbS3BAom/77SxasQzgA
LY7obdS5B9E0K1FTguD1WCmVa0U48pZoOzo22qVPdb3NZf13LtUCEOzKhsR5DcobhruBwg9n1Abx
L8XsK8eiJE+Q6C2/lYO2l+Snysg3mlkLuk7XFtRAXyN4LGDQ4Pe/rZQkgty4euzQK1ymaC6P6jBp
sk1BYyi0GpEggb82PFxcgfJlqkWgXb/cLGq2qHJlFuoxJt4ioxKKdsC4OQ0xqKjbMEUDy793WOBs
sfsBy0H5kfOgbp57s0LN+VgtvcuYlJ3QyJNdga7sQk0EkWDlWAIi5x9jfLLbXMbJbiyqHvsB2J9B
aQBowqO2SBJy1w0igUY+7gDRglMXVA3Ie4NMgi/f6nKH5YyiKtTzHUhUPVLsIoDQrs8fPyRmBDcV
JnoG/ggctpfrNS1laU8DoN6T8RsPswj93Quyp4YouLF1P7+pftphA2G9ATqQ/Zd2ZEg3L9ncVZBQ
z31bfXW8XKnQze0qHiis1J9D9dih4fn64L40JDCrsIdLC/ggoETEeYc863UrLXoVxi+SdEhDMDGk
T7K5KYAu0LazMrnN7wgNNM22mb1J98ETJvgCfv/93xcw3klIFeOkUrlxL3odaZJVhePhtnHRTIo/
2sZxXyt3o6Zud6h/JK+ixzy/CT+N4rQHrRHqaHjWXxrV+kkbcRetw1wjUCG4TYDqR4bNK5Ktqp3q
WNT4sWYPfZgALlq4iUJQ5NJeMVJjkHAlDe2pe67aZ71KTmX+WtbEtSRnN9Hu/vq0rm0N1tiMhlOc
lLj+XhpUaqOunIo0oOy0h5tRnft9PlqHvJ2V3XVLXwqjbC4d0GxBQAJXzi80r0oGOtHWSpqQrVu8
6/bxLt61+zFQNjGoxbflvt7bh/jY7bOd7kW7lpwgqiL7UzCGRBc5NLs78dvo/Gu4mVbaJSvtPG1C
rXqrpNSL7Nc0OkEyDF0n0qZujENaQie9eb4+C6sb6dwuSyCcvWyobi/RbMDuNE0bvfCHwvYkx42m
Z6yxknl2IwF1/hqDyvVhmD2zum3jzkO39PXvWNlN6LRh9E/obUeNn/nF2WcMZopH6YjPyJzRT61T
igqcMgEra8SeXgmOsk+UCzfZYAcBCSRjlGGIv0trTmx1umTWTXi02M596cLBN9x2U+3AI+h+/4kO
A5f4cUA2//dv5r0P3uLNvhJEbuwZnuwr3hTMvurKrhA9wXyc+zrQb+PMw9EOECd/zc7mAQz0E+ZC
7xfXob3jLsnbYkx31Fr2MrgH6+Uk2f1+zOZgNvJd11iCCVpZDYggoVaP1ww0T3h2+gx8n4U9FjTs
R0DaXSuGityeAKwiVJtfCTDY54gv4L7Ca4bnvUpAjbmMxUDD0b7ppMnX8hOF3ny5HNpp1/1b2RRs
eVgD1S3OKUDBvwDNrVGth2GhIdBs6hY9iIVbiFo7vtz2kQJlzCsAI5gWXIxnujUoJMxoUZMQoohq
PvjZzobwed77uWoB3eYPdX0TKYJ9zM67C59hRoEuR/YFN1BgBS49OpGy0jG6kUBRQ86CZVDLUJoJ
+uSGNjuVhVp5VNUyr9foLc2WRJCp/+IvCphG0a2P1A+upA6PKiN5ZC7VtJBwzos0BCOe4WV6EQVO
Y6HDc4yBsZn7QvCiYZGJGzLKorhGIYGBiqzObeJ0qnUQcmskrFSA8CLlbaKDqPL8xT0Bf0AvFUC6
TEkL77fLaY102k+qBRuEBKURyJlrORu87vPvcS04j1bm8MIU+/uzCAjCcXuxQZwKfeT+MdEY2v3O
GB6kRr9TRFlukS027DNbFWhheyTzSViC06p+VF/j39FwsEXY7bWtAEYkMPkDtIQiM0/lP/TybBul
Ar9Iv7W9CSj6jdVsc6Di/PxYdMtuqt+vnyNfCrDYfRcmufMsVgdJKwzmFfX0gJThETJJ0EA1fHPu
PBsaFEnSbfpoupcn1IMtb9HfQSC6vf4Vq/N7Nm7ONQfatZYhYdyV5Vd0g/T4yYKStyBKs1/5sgEY
hRBSoAB429xQB5ou9azCYyiZ3bxYvMS6XzJRj/iX3ofPGT0zww1mzrqyBMcWHJNu1ardJqioO8jl
Ksl94p+U3i+rB2CPCxElA9tb14bH7b1KLaA0EcEuUd+JvQTLpHsjKHiBDb2+Wv/PCC3VMRjPNUh/
LreDs8hxVy5JEma2HgdJraOpGJJsnrNUj0qqoGc9K9+Uev5VdQmwE5VTezMpnzT0RwmSv2tjVkD/
Bq0PnE54Zl9+SdaSqZwbjDlT6wPr/LCHwBkXV1RaWYudSJuDnFeDuD0UWi7t9E6TmLSySQj5C7oF
fvWbNeqNf31e14LnuREuoqVFpaTabGAwbfZujsAH1UjmxUoKyffaN2sgi68bXJ09VB/QQAxqaLzm
uVHRTEsmFaNy5LtsfnMswNNNr1Mfr5v5ktxiOwI9qLitgEkZeT3usAWtsGmnzpiE1eATa6t06IRP
D4OMQtDj0rgztMru1EH05l2bTlWD2ADYgfGs57001oFkMNoJXirvyLRJILr9s408uXLHStTmteYf
57Y4/xh7EmVJAVtKVXtjgT+i/iaRBc454mhS52mGBQcwGilt3Vwke7huAfljpKohEMgzAIK6QFVz
uiRh4ka+tL/uA2uxF6njf36cc7V8mFN7Zi4gN603md8No/ZK+v26kdXz89wK9ygEcJuU5sCG0LrL
NxAm737ZmzwwXcHdQzQaNpVn9wFZbQ0ApLEYJH7We+RMZMBVNCW4PhzRgnBhNo+cHJTgcxIumeEm
/X2hC5gYRQY4r410s7LTCtMVqbFXknuKitZ/NwTOazXwDWAMGEJvYZ+jybJLBK01azEMvcu4coL3
CAkQLrZAKJNkqo2laBTLa9Q5KFM7cOj3phasxmo4YdkzyNAz8WBuKIMxUL0pSmxxWwe4LHlxtFuq
PeBswuteOQ3ZLHCy1WMWRFj/WGRfdOZli6o3Rh3DIrmTkFWB8Ez9mB9n37BcxYNU7VAJzoNVtz4z
yM3lCDqz1ETKKlSs5zgrAqjHjqbIyJfmO3YaIIeAogpS/+BW5tw6a0vaNlROQvXeNF0FhKOu/hwH
4HYMsmPx3bjXN+BOeUp/WIc0dvdNujEFPvOlUeLzE4AIAqc/8hngubucWdpIxaRSMwnzeTPeL78A
uWyOTnRY6nsIGIez9kKRxbqVfsWkBqmEf31TME/hL2p4hP1jnZsASvJ4nDULsZD+0AbbS0DSJDcn
e3wvAHu7bmttiyNtjrcmyJrAYM3ZckhFjDLS2RY3HbfKxsIHy4gpGNG6FcYWKIOlC3Cay/k0IlR4
jVpLwNKa7BwHPEmzKLO6ts81GGALhkSBzj7hbDOUHe0NiNkhtMuyq4Mx59WcX6ZJkE5lHs4vjYEC
JxN8gIoLX+EcIdStdnEEK7a/lC6ul5tOh1AzFNVGNNbPg6eRXLDrVk+tc6Pc0DIN21w3YZSBtXE7
iWS33RrfUI4243lj9mQfDS/X3WJtnCbYEVVonqAOwaeNuwgyJFHqJCFuXRKSuXGwhPYdeLD/anAs
P/lZ0GV56st1y4zIrsA4kYbWNOEptM1Lz5oT10Q+XiL3ZNKglhe7oyg/+gVFy7Y4qLxYOxArLvKE
LRWlDcph2GQaTp1EpxA0LVTPMioXGdImvpm/ScptEzUHNbqfwbbxs9gPzaZ9T80nSzMEu/BLQ/7n
13zWryxU6dFAfjkLku3kdELbaTgH06P+Al1eQMv6h/h+fDD3+sbaYWL8LBzuIVgY/0SB4vpyf0GN
8Pa5oySxLSjmarCfV250Mnzj13Q3+aBpve9KN/mubJejE0hQX3WH6Abo22O5z3ciTNqq051NAne8
qJTSRG7g56DDakwpQIbObRevLXaqtSGoIeSxCEy9dmjjtLYQmkBog0fA5bzXcQoW7TRNoU2qHUzV
6yEWPpR+Q4AzvRPxrq/F9XNj3HXKSUYglzMYmw/JLn3sVWwtURhcfUuZ4I4GJoZNJX8NSZS+l6o+
T8NBi12jMD3D7D7iCLzYunaoswbUWcznIbAZvSVURBK0vq1QQARPHmuE4iN9VcdtRNsMY/QQH7N7
CGyUj+nr0rnjdrxrY8hsyJ7zVj1Kb9Lb6AjOmfXRm7jq4c2PMi2/nmB6UZbYQM7UBH9YkvnRSwby
qtfoLnKb8vX39V2zegFD6RCkJ6BptVE+vfQeQutMmmKaMmrynTzejyf7VwJ+qcp2JTC6tZ7hP/eC
5MrqJoGjgr8TdUuHb2dDTR2APGdIw/6HteufM6+6BV8XPYrIIFZ3xpkdbmxQwC2BTIL4gWG8OAuq
dbZfOqGu/5D2QzsJ4s/qEcfe4P8ZFff8M1U4bVLCWud/IC31FPl9uNygYClMobIdzZ/gJjhQLdQs
UOzmqwnF0jlRJmH+qiL3JrJpdNfwGrDR2YG5H14mbZuDOe6FWicVZdJIlABfu6acm+cCfSktY1Rn
GOhm+glhAATz6z657h5/hscF8sxyosVI8PvqSZ9dB3R7TnmyrCe8eGrTcBuBuf9n4f7Y42J2Otmj
kqEtIiyp9p6m1rasi31n30WV6UXGPppuYg1IHdFjS7CKfElvUCa0zBYwq22y8GAG1ydx/Tj84yQ2
5/xVmaSAV2EWh80cRD+6DXqBlT19kV7RXrmNDyQHX7g7/4rerO+64sqneZMbripSZhONktsV6jDU
y0DxGTEIymXp+zDcto0oJ8Juj182BK7NKDkpyF7yUymlkNCL2dZb/PjwZu1mzzh23xIvOrb3yWMT
pNvrk7saWM7scXMr6xVkbZI5DbNqW+j3C2pADn3QxpMx31bAdF23tn4inJnj5tCADBfqazDnL2Dt
H9ziXt8utd+E6Cgz6rt2FORMVgsmrM/yP/OpXR4Kde+ksh5jPkevCOZ7XCQONPy9eLE7BXQvItZf
3e9n1ri3QaWZA86IT2t1qHo6sPXDh+F9XJ/F1ah1ZoU56tnjSuuteLbbKQ2LnX03+/pRhMH+2jbB
ruNnFri7kYHG+5JosND/QFO4258ADQ3qIEXzEfrtt70/beeHTARw/2yyu+b8XDheihLPYgLv0LfK
4GXfdQClqU/dDH0J2cEJKCART7NP/G/SVt5pb8RrttUOtMbAwRs+AaPvvOkEHiTakFwIX8bGLHMb
SxrpBewYVounSS9qB1yzgjsLuiI+70l8gRuC5+h8IlIaJjnxSFQjwyDY6KuTi64qSJExggIwBl16
DVI8qE8kDp52m0HC/Q8q3YdmO/zOt3k4PcbHMnSQyaGg06Bhve0+qle6LZ60oAv6fe/XN/GveitM
7bD9zq/4+UdxB5YWqUmcA84dSrftRg1qn3qdmwTkB8SAPX1zfd+sBoMzazyiYlaTGmxhETtIdC/x
EnS1/SrdwgMB5hZKev51c1+IU9kz7twcF1sXFeVLs8Dg+qD0x930+lvZEDg0uR1/aLdy0P1cvrVB
cTC2yi66rXFspSdcd1R33MXb7hm8qjtpW6BtR/Bd6872jyfwhaQkT3oN6nMIwvJJupX2uqftoSBd
5G4L6oynZJcd5hdtV/7Ao+9gHtEfY92TAFwk7yZA4XiGPsW/NE++k0OQdt0QgaN+ASnx08aFbLoU
hlRlWCUN3UovDfvP8t4WZFEP75lgjVYfDedrxObqLJbacZ03egpj8sFxE1fbbl4VF+DI4IfoLbh2
fTi3xEVtw4jRhsH2X66/9/mdVn8UolTlatw+t8HF7V6SU9AJMgdH1CS3kju4YErYzJvYn7zMR/Zm
+/Jx3ZtW35jnNrmgXWmtBG5P2IzteVODMzsp0WoGptkunncQ2zhIPd0lY3c/Zf2t7ZCbYYw2dT75
0jJvNaUJYsV+Xvpb8IILvoyN9kpw4ft2QASdOnTGlzmPGRrg5kDb9UGxBQ7Ik7whAEPFa3kQiSCs
3sHP54MLaf04NmRcsM7yNnkAoZeX3Ot+sQEzq+CuuHbZODPEV9OhWB2Zco/hjYERQtPEdbZpMLoi
TNOq3zKRU3Sqq8jncuMBukOepQJUwFnS+q2yLazKSyfBpv88fb6s1R8rn7N6tg/1IaJGJZEsVNp9
kn4oE9lZ9s7Bq2mah7spqV1iOp461F5a9t6gjTuieEU0ex1a3PKleBrBSV323VaLqs1Sdyjy6bus
kQJIRQSdpd06cnuKmvzRgdb8QJvguq+tuBo67yBoi3w6Kk58HgC6dejqLToS6vUCefnW1TXiqfFz
Od5fN7TmXoDzMBgWOMS+lgiKbtKnKbPQCgdu/MrOb2m7SbLAkbdq9txrPgA2npqL8g8rToCrgwWd
EsAx0HDPO8Gct3jh0SSM0fzWDgSID9yeq0XQICIww+erZpCh0r7okPjsDgQ8xrNCvE4WYcvWrKCF
EUVBhotCy+RlzMdC9kqqI/FG4T9BL78LS7Ur7oAOyT8W2BeceXMjOVWnUxRS86WEmJFxKOxp07bz
y9LLm+sOsfKAY1rvDLSGag6UjS5NRe3SLLOKqjDTyRoS354VLcgniIOmwWTSHJxltiDpxSI6t1dh
0oDgDxMH1nn9lWQcUjxeMX/g/C3VyW2zEdrXJqQByh36HQRvxtXVOrPG3aIU0I1YSoVeBH30O/NH
Fv2MRDci0YC4Vyl6OaG0LqlJ2FnLtI1iy/Glwhk8o5jee4OA7F7XRUn+VZugM2ZYB0MDsvhy3RTS
Ugka8qjedp5MTpve2jbLphRVFFcOCdTF/pjhPJHWeq3GFWqnTas+lCNQeXHkSdASmBYlaGopYb09
0iRill3dAEDe4pKJiIGyzuXocrVoI4MaaIZIx1+TsWwdFVKRWQ4OAMBY/mIHIMONbiVEX6BrL22Z
FVXHpsMQE2UPFi10y2peDWJ+serm6l47s8SNCjo6s0ZL1GUMgAfi5xZ6J1qYBnN3LAXn4ap3nFni
PBKwhK7qFdRPYSkrA5oc7NKLsudRxAK6urvODHGXbRk9V7qdMUOpvE2rQ7dAaqIRtHKu3bIBnv+z
RJyzj6DvkbIFS0R0yBupxqb6QYataYeK9j0vtqWFcppJ3JjOHm0FU8l++0u0YqTNkKQBIoJ/9Jl6
KplGgyKEtrwv8f0kwpiIfp9zCkuLaDeM+P04+TDk78KzZO33HVChojgKHUGVl50ebGo5c1fgtKqb
HwXRlsOkOiKyv7X9em6ESw50RpFXRp1+7iH0e2VAAKX6nd1/XN+qa94GSCBrLkQC4ks5TJ87iFkr
GRgLnVOWvbegTLpuYG3fIIEIwi/Uy03AuC9jwWzYtMx7TBZyV2Y7b+VYchEdXKU4SKnwgbG6NGfW
uFsRyaw+sjN04KRkhAqLElWdP5MYMJq8c6AfpA4BiDa7pyql94vVDgxuNN70fWn4o1JQfyzHZztb
RAJUgs8yuIBoL21lkZH1PiWQ6Bh1Wd9kLWRKrk/16loiYQUEKxq6vqgqt7SZu8Fs0LCpTR5CoXgx
184uwPP+scDtrKEvp67rYQE9y49Vnm2kKXITdQQn837QdSic6IcuEYSLFQ9yUEJE1V9Dngxdopce
pHSE8SWjOWYxobAzZEdK67u+h2p9x7BCJN7962m8sMdFessuIAvRwB78yCWAeFjxaW7+4jy+sMKF
eQJ+j4oosFI7J3065f1Hnpx6kVTQikuAhQJVQ1AOYOZsbvdB8ULL5AZ3mtKOdrmR7gEgswVut+Lc
n+LhkJeTNUCnL9fn+tyvJQQvfoyb/B6Nb2am41yiaZ9uyjjZU4nEd7SrgjlNmHZVCX0rq/rIhiwL
U7NB35kGjaxWW/Z06ltf8D2rzqeC4BW8FxaekZeD+x8zNhIdCjh4Zjn5sTSbgxz/qLPoW5JkG4dA
0qtGAl4DdHOB/hLOS3t27XxTZerWyrJjro9vcmr+vP5Rq9+EjjBo0EDBVP/M/5y9ZbTY6YpcwxxJ
kp8sgQE6midkrogoFSeywwXTNGrqTp5xuYJ602HI1Z28DG5DjL1SKRAEqrbXh7Vy4uEy8M+w+Be7
DNUIY+zRcWRPLtrshsiPokMjIqgSWeEWlFpWXcwEC1q4cnT3mlkvkSYIIOsmQLsBepbP7lMuYKVG
F00t5k1NkZqdDqOfa6/acP830/XHClu9My9oiEWyIYeVxHIn6qGxPQuEUWp1bzNmYyAZmawjb4Tq
etov6D5rbBuC1JNheXMGCtLrQ2FRiLsQYuX/WOGiFPpk7BJkjewScrBsyNNTbRstd1ROXSMyvE6k
ib7u2H/scY6tWTRFPiBBUd7ojqlZP2f59zq/k02KLm6RosDVwakAv1yuU6G0OnKx6GpKNXAKWpmb
QNpafu2r20wlnjAdtRrxoeqEypUDzCkfHJAsspAawtjG2sM5Sd/G9Pn6aulsi3xZLmDscAMGvwy6
NS5HNOj2VLUNRuR0cRKkBZhWYptU0JzIJHceyvSpL2UDmqZZHjQpGEJiu3mdNJDXOlKig4ebRhA6
xOLqXfMxT2iyignRvCUZCg97x/GWafxh5LR3O6V8IWTOfKtIoyOaWyEhQ7Q4BrwzQvfGkswvTl9H
3gC92dtljEGAWgF1Wjc5qFeaoQ2QFAFp1mROoUJAGaHLpRUo8Si5pd6aoGrQNMFhuD79f+aGc2Vi
N9lSp3Ea1mT0azL4Uix4uq1GFwDH0NwEJJ7Mo/AQdeweaVlksw3IY4XavMshhWGIbl1raU2cL3/s
sJGexRezz620kmHHPBROkEeuZHiRjrvyIfkl7bVKMHGrkebMHBv2mblqSVGJsOBU5M7tBUw5oinj
HBYqbp0aQbUkrNAxqt+2h+Xt+pYQGeBW3Ry61qxmzFWcRkGrPbej5cXq3ZS+/Hd2uMBV5ppWdw3s
RPmha7c2OoLpSVYFG1wwGp5Ztq96WSk0TFf03N/Yd8nTJKjgr4bEP2vN3Rj/x5KGKm/Q6YkyrJK4
FJTB8Y78HLvAEU3YaqQ/s8RdJ9G7oKlLAUtKvgGMtLcDvIsAt5RFaOr1ff/PbnG467waazNK5zBk
oS47Je5ATtg8gnNydTRMzRs3P9Ak8JdRnY49Vp8tf/vgoMFKMnvsStu13k0RZcXqeNhzHf8gz8Gz
PUHKvazKqUTjh7zF9dfVJgjTivrIVsdjqexZh5QrqjWXex4ahDgQjCYN7dHXAPwrKSiQIJ0I8F9j
Cq5Lqz6H5Cdy5ODM0lUunDlNFBVVhaQQLYI0CaZhgw68qgCwNqhFPU6rsezMFttgZ7EM6fgxlXrY
sqEkgDek4AQQ/TwXztRlKCJ9RAtz3yMrRDPd8vs4EgSBVQc4GwMX0qRGK1pLxhjK6aYz3o3qUCci
deDV9QfhiM6QrSrayy/nKUZBA69WJIaQcSdQXVhyxW1z4lZyOOaC9V89z8CmCS9DYzBoE7lFiete
6hdcW0IVxZJgHpYba2zkbUxLxY/nPvEATjvp9qz7M9PCnGylFkTvtSllJVsAhtHugyT85XBTgzLS
ggpTuvxO46fpLzCiYNz98/vc6WDapC6zFu3WTdz5ZWa6Vvmz0QR+sYb9gso4VktDYh+4ZG7RNIiY
IueJimA9HnO5aTxkq8Ouu5sgt1aokGiwEs+q0MGCBc2K+7S3N6PRgSDuzhKSG6/NKG6KgF6BioSF
kcsZ7avUjCaCb1FUW/eRE2q8Ks9vByp6Cq8aYiQraNk3NKR9Lw3RyolUO5+B91nU9yUqHUhrSlBX
xr4Lrh/xbJH4y7UJ7j4V1DEOMnncIiZVN5Ha6gE4q7Lnoe7Der4t5T1ZVI/S1wpQxqXwrptcC42Y
QdA12zY65vmuDGPqs6mlE16SGShSd61TuiT15lj1IrDKRyL6g7Xrxbk5boSk6Cq1VRTk1xJrrzjF
U14XaDJQGreVk/31oa3O5p+h8R0Zg1qBEWDA0OzqpQeGiYytWzqLOz1o6r1GFl8W4Q/WGmpBPoLH
EapfoKbhfbLsmiRdEsAzy2ljKBloddEn/2B/Mm8Wbp765Ggmt00yCi4Ha6eCBbiroaIvhLEEXLpo
qajmAL5IZGuaJP5APr7zpLFS/iKGnVthb8Ozo01OnQWnG0ZnDOmu1vDESTdLV2+uL9uai5xb4a5t
EN+a5T6HFUudv6vUxSXuAFoyL9FFbS5rGxtoHBBf4f6BNB93llI4B9FlPJcjpAt2tCh+AqgsewmZ
/qIGAH4rPNuA78TFhuc+nhq7GCL2RjAXuwvAREz8nDba33jBHyt8J4A6x5ak6UjYSNo7OFE90MII
LHxi7fgIhc4TEJeg38UGh9ClC3QlwI9ah8qU0QQOuv27TfUsSzdN7Fba0ene+2k//wYa3phf07j0
8sUrqr1K7667yNrdwQbJLbCmgMyiS/fyK7RF6jurqQECzvbJGG9ItW+Sm8GcNxoRwXPX3BGwQ0RI
kPeBvISLWJLVtl3doqNjiIrtQL23Iocc+2AKZnYtDp+Z4deOKHZRWzLrq3juoeE3uvZv+S1KbzMR
yGctKp4b4jbxNGhGM/Q4zbKP9g2mssl9WKTAjHwRvGBte6HMjKhkQk8Th/TlKtkJZVchxPrb9hEE
cv++7QWkzX9+nTuVW/QY5JGBXy/Q47LIoWW8Zi3qNcZbG+2uu9vaQEDeB+C9gsvqF8GJQirAssYQ
2uXUPpiN8UCqbmdI739hBZUGQOYgCgC+zcvpmgl+tQMBUFh0KahTXX18tIQ6IKs1FtR80W0lq4yz
mL81jZlMpxzNNVMbNChaaE3vG85TZtpeUTpuPu+cYmuSLVhO3FI7SLL1F+HdsU3IuwLuaX+RCMnk
NlWHGZNptWkPkLizqdGb5WdF2bqxFJN/nf5B2hVo9E8MP1Bt3KwuvRQVtYOnTDc13tCB6LEZdyxx
YtSC68bXQAFLOLjglLYKQSjmRWen49I7Vty0gF3hAZiAYQY0M3LSBhMAgZG+/be+cmmLC4ALhDZo
ncJW8WLm7oJlVAUW1keD6zWDn4Mjldu8hS3VJTXwPMtGdHumigaJ96qg7mAmjmtbmf1f2uO286Jh
U9ChR1+IBISL86GVH9hhQsaTr1uZTRyS4yCjwnPQ4ty/a5u4GvQZr3Op/oHe1buS5jdSnIv4k1Z6
bFTwY6C/BWBQiKTyoPWotAu7jDEeJS9dFTTWViG7Jt4mTZziGg8lYyfd5RTQEgo9t31XW8F1F1lb
wPMP4EYqFepoLgsehKnzrBinDEK6wShq1Vu58GKYeBWh/gtMsWNzp6NcUl2ieFSHeRJ0bQ2VGVyz
Uz+GLofWAAKkE8iJlK7eBIao93ZtKc9M83feKtYg5sCwZCWwePkWzRuKKNmy8t5FWVvFrY2R9kIX
kNsFhoVVq6cOk9hLgdHu7LcaOHhUOkAM4pP51zT7jTF4se5rTJs6A9lYdEgL9dv1tVzp6r/8Dm53
mHk9QgIG35G9vEMO8ND6RvgzeiOb+sU5NBvpYN4Vj9ZT7Avssuh4ed27tMu995tmVmajhBPFL3EZ
lLrH+jxqV97X6kHuAmDOSlGecyVXA5tMPV1D9tFCO8xlHJWdohqjEjsnLjug8HWPTi56rAPWC2dG
h35oXK0PySJ4CK+gNS7tcvHbbLthKRTMceVKlXs7mFvi63fNM7oxcdvrHhrbNWOXZO74bf4pmGfm
R1/mGVSSyIeZYGjRuDHXSQYaDgnRVodWrdz+cnoSEDJtVWfa9KQ6pV15lycbVRkw8Py7UUK76/on
WGtfADkUXO5ZJzFPNdLWQ9SkREb+aB5v5BbwL4f+xB3rW0OlEx30t+vmVgMH+myR40BGzNFULnD0
S9EsTraAHkCGdL2tHRJpjCGvbj8Yz3bqUflbO+0NcLq6mSyY7bXICN8yGQ8CzgGeDae1GhS1exUl
zFv4cnmrlUEuKHKszuaZCc6XLNxjoshSEP2JbxfQfmzBP2W6UtJ7jahZkPnGF985s8XdBQpz0eLZ
0pHc7u1fnaO7iSI9XF8tthhfTDgqGjQMRlvB5+rnsh2Q7IJzQIvB1TrIvkzbagCvmvKeSCdb6t1K
dLKsRXeoIIGtCDoQOvYEPunsNqWZyyyTxcRtysD2N7+D40lRe//6uFaX6cwI+/szI2lb1WDWt/Bg
LpwqSB0TcgyO7C40S93a6oj7v6RdV2/surX+RQIkUVR5lTSaYs/Y3rZ3eyF2O6QK1fuvv58cJPHQ
wgg7N0ByDvLgNaRYFtf6Sl1JsRFzdfWBKfKmi4Gim3Iv14mL+0PS5H40P+e68N30szN+LwBC/Pux
QaAZTyxiQ6VIVXCMIRxXmjU22IiRhEBp9vcTo31ozX0cmEP6G2oPxkbM1bN7aUxDB23JPT7kwEz0
k/RwJw/2XfVlnB5t2N3XMQ9I7gVjdnKrJ+ls7LW1CbWAAYSoPpbJB2+iNE/6nrjYzgJyTFrAEpSg
tUerMDYuiLXF8j6Osljm1B5pZiNOP9Y/9eK5ScXe+wLxymjSmLdxHFsrOw4iu0BbLuVgJCDXK7Oa
yyLV2ji9d74YkFfY0g1fFpm6od//eeV8IiVcB/NBpvfV/H3gzC+hgF9qz512MlsRTOOf22txbTO/
D6ds5hLZE8CvOehkA/WL4cmFVNumyOfaIfU+iPJ9Gq8VVVYvwMDeg07VIxuy0Bif6Bh6cGbngHxt
AumXsuqtaVT2cq6141jnCMmLfV4fEv4Zorp+jxoz7FjbZm/Qr8lsPd2ezNX1/m5pKDdnCWnLUbZZ
isIH9LiMT2Dk+IbxMKOWczvQakaEwg28jR0PFW21gN41ZsrauUghG7evbeiOtZnPBw/mI514mLR4
H1N7Nw5FUKfHXmeRIedd8UwhFTbrxZ3Ouo0duLaMIAnp4lEKghV6udebYoQtN9Vond5P+tmxXvFE
3KQPrE3uW0kRrTQT1SmlkG5pnhWPGU3vUZOACew/i9I1b2zfNLZmd225opWGAhjcbPC2UHa4buae
Vs12el9AwlEcOZzB2pzfZQvvOz+ROX3p6w2K6tqhgv4AahMo4MJIRnlF9A6Z9IZY6X1NRj/Bm3QT
gLbCFl/kb5dUASA0HMfKwVLXHhviCk1Blz+AbR8k2nlhiQ7hIL/Pd0YJdhVBawIvUn3XDFFn/3V7
HPGRN7y5Ayykv+slUgltLOXyKEw7N49Eqb3mHvv7wuZ1EGUHWiKeOPTx8CpkeUTq1K+dMdjWf11b
7u/G8nbZvstOeFN5rUvwEMoa88jHJ9QmD9vrcDUKQJaLIDkYLWpuV5be4C6In/tkBlEjNwDArXLj
h+Z1W/JOa5cOSkkgy0IkeSHaXX+b0uvQ+HSR+ZRaFsDgci889NotyA77OIX2XcN1GASIh9un2OqO
htI6ZDyxHKmuROUxRYtKX9KD+jhpzl0F8keHz1X9T8NbzBsgRwlXybeK0LvPRfC56nwZHkD3h4Q4
B2ho0QSPm5hEspjgR7CVbq1+uncRlf2sgzYrCoocuUqnI6n23QTLFrqRXq1+NQfvJZDNYbqhErZo
XRHW9lgfqf0V3JkmouxoDJ+rEpdPvdHXWT2gls4SQYXaxbF4vUJakdUSbR+UdJyhfeTS1B4KWXW7
2ytidUQuoPN4dmIxqiVhahcOUFrIrTpUGZf+xzT4l66Bhs7tOKuf510c83o0euOk8eSCRG/uvun+
xl24uqxBIllkSHFNqTC6nvKuqISLurYJlqU5B+1owSbrsZAb6QZZu6ig9UvQtl/oP7a6yrBrZxOP
lnu3GdxvrZbScGKjFwA7I05sIasmM0fZgM/3SZWYAYQ1hG9ZnQ2jV22H2rsd6pm0DtVovArNgAlS
bmZR6SXZ0ZgIuPKsnMOmTpovcTvSCDoVuu/GqJAWc/apl/XgO2mHUowwy4c+we/gY2fAsKSMD2M2
xEFhA3IHt8BpB/RPuu8LKe44/rJPEoCj4Hhkb0z9cmKoWd/iHYVyESTykBddf1eIPFduQef0ftTS
56m1nlHKsJ+ylGTwz+Xim9BquhFy9V4FwhkwDTyuYF2kXDk1t0s7JiPyksmvQwOiKIH3xXhxvqR/
9F/yt+GESR0AQXd7Ba+P9D9R1aZkLI1UJwmilmHhNafR+cbrPxrhx4G+3o60tvMh8u6BUon6PAQV
ruc0peB7NwXm1KoAOKz19KVmWw6sq69TtI3fpAAgDKHmj6hx1UanTSkIUeZhbL+kXv2oA57kjfvK
O8h88PWs8rv45fbYVnpuuNfexVU+Xoy/qvUe8i5RaKU/6OnrbMTVQ0lhhixHnj/xnCegvQxTOLhU
OzLT+Jpzg4TjJMsjIANbbidbM6Hq2rlAwVUa6GHwUPLLe+cnNyLzV/9D97sCzuMbq2jtqEL/DXaw
6AHjja4MX2sao+0EgvEElL36mEmQf+Wuw1zfnuj1QED8oAiAVoTas4qFNaUeTt17WO3o6D4Ybes7
P8Sf21FWNwUwi5D7gP0V7CCvl2ozNVD/rHEOOf5PCMoFp2x/O8D6Zn8XQbk4pq7u+hzALHT3CDxo
ntoDVEwOZPdb+FOohS70g/6fEZUzPqNOmvRDDxFl51e9Q5Evs7pvWt4eDHEAdBqly8k9077wCfwB
nMzv8y3nn5VbBjg9QDQXXvVyL1/PKmiMbJ4JLstCMu8umTw3IBJOSlUqccR3Q72vvcY9FmYVaka9
Vf1eSwkWHOq/v6lypGe8o9O4fFNIZ4QQcz2m+/hFbK3Pt6L2h5vjXZglY3iXIk5aJVnSIMyIM9yn
8H2E89Y+9vl3NBj8qLkHXSwOv6AKuUMTIqyO/KHfvf6Zd1tAw7XxouSHdjjSKZBGlPH2pIdcislw
p1dzkECzp4aWeVl9nqydbGy8C4uNrbmWCyEBR4kOOvR48yqZHYqUsWXIJAMJGn4cnh7/Br3zItOt
It1qHIosBchykPPVu3mqAWIAvAVxmqexPFnuEeKutzfLSohF1BizBnNrlEWUj+g0c5ZVxQB3zh39
kt2JLb3flfPFwPuBwk8XlHzchdeLBA23royLMVuqLhYwC4eqh0NlYLK//yRXcZRP0li9k9ten93L
8h8gvCHGsImFXzmQAWYB/x8DAQ9ZtevlcZrCl3vK7svMiab+vJBmG/3PJr579ZPY8DyHtgqgfCrF
XnBP07POzu4HY0+b85DsAAP6H776uxDKqc/dzB3rBCGAm2nyE0JAgf92iDXMwIIwAyjHXMSrVIoH
KsytlnVAALE9vWNREiFZ8NtgOvx+3ao+reUkV7GUOwZF/J6IBrGS5NUZTmSAJrkHQWRS+LoIczuE
cHZd7IbsE8l+bRVQyOrCeDdS5b6JeZdr1TJSTfjeLzfzpzt+6e/11zlCgTjI7n4ahzYc79pdHHVh
95wE2aEKi9duD8fluymyDvUObYx4kY19hs7d5km9Utm9mh7lgMztuiRymZ7PRqjvRn8+mojmBLZf
Byz8UjzqEJn57Plid3sNrK7kdxOjbH5Y/sxJiezwPhvYvqa7QTf37hzdDrJ6wrwLouz8sYN7tl0i
CC1fkNxL7ZM+fjGCydtY0G/+Qcp9dzWLyqU+xm5h0WU0Rtj51aU7GZF7tAOC10sRiCA5Gof0UkZz
6NzZYRUYl+/NqT4K6AHuSQjh9lAPrQgCckH3DOcxM8qeDDjjisPk25h54qdhHG0rci7fVv3VS6Nz
KXzjflRrmKXHpspcYLRwMa8P0xzenv211jeAhLh0UeSkECBWtp5geudkGqwcSsgJEH+WEUvBe24/
NxlM7v0y8x1bPkhn495a23Pvwyp7zrS1JqMxhuUkTtSOoNqko3lv2N0PuxdbfqkrCQbGCC/vpXew
yMlfX2I2ljEnFGNMTfuYNHvU+IycR9nBo1Hj7G/P6Np6xssYJUVkGLCqUM5mK2aMlgsrtqnrINHz
O1TWd03xFOsjVLT/vh62sCX+E0z5ejKDbwTrARonYrpQpznz7pvt9GFcV75upNFgbVmZrX44+FRD
sGNBZrjKmeByVBzLHJSvpAGwcCorSD7bYEvltWX4CZgph9vTuR4P5WAKqwzQCZRd6yUQQvN6kKW4
cfx+TBLka2O5VdBYVpu6yVBAQSsHXWKUsZQzSI9HbjYLH6o0PutlGfUoGpnxs1l9FdZx6I7cFH4G
4rGT/qmsg6y/3B7j2jn7PrwyximPpzljJRwcmA3QcIHaGZufeVV/uh1n9VkDwMRb0Ru1JmXTlVBe
4sD1gnhGvlk6vSNJe6jls+n+qIzHLJG7vt0SuVgf2n9DKluPA6sM+AkwW2BrNCEE3v5YLRCG0q42
xra27dAI+c/YlHXJidRmQ+ITTkm9b20vLKf+qXVLERC78jU4HNyey7Vz+X08ZcnMscZASVvWJXSU
YutT5/6+HWBr5pRFoQ+dZ7AlQPlCOxGUxbNFNw7hrfWwnJvvXoBVAoJIX2Hd5R3M0TKI0Xa45fRH
yP6RNIOr0z94A/u3h7X6nQwQXLCVdXiVKt9pQm1VMwkg0OXjiCyGB+lwSInflj9ux1mdPpQnUYzG
y+iDhiKr9JTNC4AuaZyfE+vTgBnsPI5bgqGr64DgPbFIyC2M6Os5pFVG3bxdwHLjq90dNPr8P4wD
4hZLLcJdTL+v/34sugIFOaCdBghdSQrcDFCter8lerDWXgcv679xlrXybi0wfUo1e0BnRTMQikUy
hc4lpAP+QRFwPzgmQDuVFWS1+w3crtbPm0eaAlNujvcSH5ODm3t73GvnvonDGDVtc8F8K+Mm2lhN
6bD051CppEc0E+bUd7dsiNajIPuEfRpEAFUXIg2OxhqdMWrgkpvyZ4snoTU8WulG7rm6GCFs9+8w
ymEhuT20EHVC2wp6jbBXTkewkbKtutFWFOXEcEZrykWBwRCYtIaxZj91MWzON5X6lEmD2Aos4VGu
QTXABWhRRUsOFNp2Q91Z58T9QboTR7k692QkmbnRLVXOp7dAaNsDzQ3RNZThlMtjYsASJl1jnbty
yndW38DMxdHw6imzYk/1MtmVFdhxWtaKfT+SLccOtfT5r/g4pRygE6Bip+pAca1MaqMfrXMR0zu4
afqJnjxObXMY9RhO7lCGIkcr/hFDOqICyZFTIyzlYz9vIQOVD/v2O9DDBUnGxjMAaez13nQYiLHI
Nq2z42URXqrSd7z4zvCMl7/ac/+KAz1YApUlQGGpkk160CMEH6akZy+RgdfM+0nPdkPPQR3ZiLQ6
oneRlEzEjGu34OhbncGSCjOY2Mj41OgbV4By1bwNh6I1ZmGZQjpCJebVZckoRxfvTK0mDukwDsFI
p9fU6V0wYmw7mIxNmba1gYFkAUQLBXYZZmPXn8rKWYPM06XncUCmOEzOGIKubUUQS9mica5sQ1Cz
kLLiWlgAnMpDIxPQ2cb/WGdelo+2J4NZ6Pe0/l3BlOH2uljO2nfp8TKRYM2BUAEk5YK9Uo4vNDeF
V1QVPWfUPmnOCeyzUOi5Xxk/Sf0nN6Pb4d6IDB/iIRm1AKxa3GYU3BMBPLTs2omeJZ31Luw5nUws
eWPaG908wnUarn93vPDSr67MDc9vgVrcO1qewJ3eqormMKBueakML17Q8n06BxklwMK5DP5JvqSt
+G2ZEip1gwPtQ1/jYOxNkGMDnDhx4p+3R6MW0v41ex6gw7hdUQVWVbgJw6sWZqT0rE+BWaFuA8Go
TEv3Jf82unqQGHVY6g9daqD1jxZO2W18PfWJ//YDoOdAHETHoa2m/RapjNqtbXp2eBJYBfsExQ6/
bL4QkVzaL45+kh0qe22UCXTvNwavlK7+FRtSX2i2YfQQLLjeD2OV4k0+O/Rsjj/imQZmzb6nzaNn
2UEZj3DkTQLbBPDGafa3I6/cHUtRA7V3dHDQPlDuDpk2zpjQyj6zvk19NvJ+B76/dsgBiDwYpl7s
3NoFjk4rRw518pHsbsdfOQjQ9nMXgjVseHU1s6jIPAPx0ZvnrqtJyMciC2nilUEVk6031ttYlP2y
ECjBCoXJwHJhXk8yEzMlk3DMczInO6JZYeJ9q2L2kIJRwAiEZZpdWnT+wPvIrl840jetP0z5oaSX
kv/Jpr0HtLLBRn+BjWXC9YkROW3gJeR4e1LUVu+yHKDgs1QOoAIPgJf6SyFUgP83I2fL+MaqOKwa
7zcwq6Fr3jeGDLuyj+qRHGAssXGmqPktIuPsWnQzUABCa//trn+f386F5ibJaJ9Lmx9MwveMHfDV
vrolGJGZD71pvcoOVkr3DmlD1h1E3B4YlBNqKg6ZsD/dnolloNefbPk5yPlwq+NHqX2VGBUWKbLJ
PkMBaHBD7XIxpy/FlvneahTsJeDRLTyB1EVYO+lMRa3bIJjyAsLnWnxKkxptNQhrRRxu2gFoGn99
taNSA1I+Gqjg1OI7Xy/GiSRuyVjsnItmHvasYWWYmKb0ZT8lh9uT+HGPg8uImpCuQx8KuCMli6j1
0gZRyrKRRXhBmRF47jbBIIvLPJLI5V1QZ2gdQBHmdtiPFy/CEqD3luwXO3zZ+u+WUimosCiKSGct
f5nqRzH+yvi5wTFyO8zq6N6FUW5dU8uzSeeufSYJhGab8o8xGz7Ju4dksC7gvzwKboeDtoFZ3Rqc
skOxcXPZIQU4415ND6Nzdk7uFg16ZVkutWw8I1DYXmqX1xPYi66uHDtzzhXk6famsDkal2V1zCDo
E4IL2+7cstmSePp4IC9f7b9Bla/Wgr8DnVLunHu4nodwpp19qy++8oq1u9sfbuWUQyg0rVzoo+ED
vl3I7xZI3rKJDtAOPufeD5SDPzneAScTrFf0Q27epfWpFwdRbq2X1QG+i2pez2pV9vCkWHYDDnPd
05Hr9j6fN4QOlk+jnFsYGnXhNQ46JOjY10FKw4YIsqT22ZahMR/ArL09d+uD+O/fVxa9XVo2lFDw
9/HE87P2hRufYcr2/wyirHEzq5tc65adNRph7dg+S+h9aYX/w1Cg1bFAjcCsMpb9/W4VcC+xNbvw
cPh6nO8giW4Encx/A5v1l6S75W4DiAFsTYDWcGirSRbvy7EyNeGcE5qlB9tIqgB+x0Z0ezxrn95c
XJ6gxWbAkFCpyLiVXqfgsTvnITeKozsYZQig2Zaly8e3BqT+KFiYeLjhsUGUBZbaM7UFa91zrstm
V8tKDzIPIqrwXG9OKOLM/lBUPzPhbHVZ1wJDVhhAlOVChjfJ9eeSjj1Nmj66ZzbMk2/Z0o4g2i9D
h0PZekyc7GC0ZrOnkP3e3Z7Yt1a6sqkontzAoixiDSiKXocmZAD3ThsAaipfZv2zaEUk4+Ewg32R
x99hgbhLjYNFtV1PTz2ILMgpfBedggT4S68pDsJtTjBa2UPr6eQ0BooRWz3y1Z+IJbakbIuuxBsu
9/1illlSOigpnUG7Sf4MvChfOk1nSNxY9WBpsMBxKwIXOZwb+9KeQeWykYa6FRj3zABKTJAuqkC4
eoCCmh7UieW+Jt5gB9y2q7AztJ8jdIg+xbo2bKzalVsURUQomeDxg3e5o5yKMJ2z0JTCqejMRpBM
NNTzsOi/CP04F7/a6tHYwmasbBNkJEiBbAvrFxvi+mNO8eSVE8ud80Q1qIpmznfWyi0+peqJtmx5
4JdAaoHKFvaJq5yTTtUXRVMx+5xN1bnwdtK5i81zK4X009nnnojm6afN/uRAOUrxwPvLBPk0bl8I
Ky9GPkSxO9w1eA5BGm/Y1e5L5x4q875o4B2+S0UM3VC73sib3iCtyjrHpIBjBOID7C3VXrZmlQ0E
qG3trM8GiEZ5VrNnw669l7i1WxmMKYFTWef0MkykhQ1umcLjQVvl0z+dFffo2hPbmCNDH2PpC1EV
3xjEzWFBaTId2DUny4+2NWiGL5zUbENTatVFUNn+Gmc6Q2l5SGMSGuls/Uo6j4rQJHGuBw3y8Cbs
Y9bXYVq0XbbTaCoXzeSkkwGpk1QPRT5532nVOK5PNVmdmeuVYNpwNGjgmU2zbteW5pyFwpuaE3JG
9sktM+OrJVKGEkQDt0+/oKnR4SxjMKPrMiNNgjyVHiRNB+sLnwmQ5d5I69dWSOhR132Tf8mcFk81
3hQcjxbqdX5m8DINywG6vgUzNR5oXozLsZFT04XTMGT8ZINXBZ/WGkXaHe1g7rSXvLbLY9M23Xe9
1wxzByZnYe1tOlXfwT1wvtm8l3mEKWI8cLp8hsNoAXIOnPNMWu4ymNg/6x2p/xLO7UKyEZwKyI/h
ikQNQAXhxbCuaedGQ6Us1st9YbTe0SjHJPSKnt3Fg9numND/NvP8V1BvEXmFJj76oNebU6+NWC/6
2D5P6aH7DEBIOBc7o4na+G/f/0skuOHhtsRDAQ0oZYPWujANk5R4JHjEZ8L+7FXdEYWWv0zXDX05
a/AQAR3iTVroekAS9ielLsGzMTXsABqazA7cYU9Is5HNfKgiLZGwZ3E+43EHaJtykGY5/Dr7vqXn
Kfk9Ns0DSar90N/HufTbnj6MLtnr+VObej8g0rORsKmHOGIDmQLOx7JWMFIlNq28WZsZUik2tXth
JlFNoJ6Y05MDXSMjxn9rCJ5s1K6WL/T+tFKDKmuFUG6nGQCrZyJ+iOxVEwEAKxsx1HR3iYHVj2mF
Lwr+RYmReRDhSXCVnLsKZqxtEtZaAwGXcWP+PlzfiOPAVIliy4E7Y9nKBEKelxlmbbhno8jdfda4
+mUADDbQuAmwfdeaIUBYMIccq+aYCHf+2thNGbm9B1sKs7ub5GCcJ4bUI6tpGU20JWfNthNfa9Pk
aIEXc8dobkfMEFsKBW9NFuUzOIAgYsUBT4MMREnW47kriNUk7Bxn3CfpDElQTb72XI90Bq3EfWXd
eTUg9k7jc6bdD1O9y8vJz/UuKGVItWdn4NDahp6vyILE3fp9H8q7qKei7gaRVPw09JtVgEpbp1xH
gZqdDeOPwEdMqghw33RnVTzM9XlXD6guEVwWRnNfgNl+O3dUs40luo1DBl0qVELAE77e/2ab44M3
GTvLnnp+EWu6L5j97XaQ1TFCDQbF+GUPulRZppohnLLmFBf3UP0Ds3DIo5sH9kdjAdHOMWteKB8i
Ct5GAuMEnugvt+N/3CVQGIe+IhjKOuqcqnqEKEx0U5Abnl0r97kuI10kIGmlf70Zr8MoRzaxmeBu
P4EkHE9+S/da+duInY0gH4oD+GImxO4WmU9g7pDFXX8xmIxbPGWedq7ddG8Ovd9LKCyygEErsC9h
Nw5PChfU5AxI5dvT+PbivN5KgLyjj4OXFUTULJVyJJNW68084Rdm7OvSCTXLOSA6tR8ZdK8nBt1r
Qn9mpH+GpOVjJ61fUMFpWws5z3gycxsV4cc4C9wtbuKHbHaZE8w9smX8A+9lZU4Eas6pXUmgbpsd
GS5OkwK1E1+qIsrQ+nf8SetDnn+SZunTLGq9xDeLT1bSBH3vhoY8GLX0u+Q1KXae96mDXFCS78rx
kCQ9Crt1EJcnt7E2AAof7yTk33i14VZcwBmqplrRtwl09kv8Zi2adA+CBC56SV1c7IrECVwdU1e6
AB7V7saW/3gvLYFxDYOXgrBqDiNEAhir2fKLF5uXwRn8yakupmXvUimOt1fMx1BvjVOwbU3UzD8Q
GDLD4UYm+vRSMdcNWyeJGsuYdzz/PtVbOOC3CbtenUswy4SOKxImJE/XG0OrZ6JpXGaXekwWSbqU
Q6eINS4tA9NMjBGmeeisQ/CnGCGtglzHEl726GimCzXl2Zugb8zyQJ9dMyJQPSyhmGAMv70645+l
LJqNzbQyNfgAkMWGju5SCVaeeRkqF4a05uxSlYAloL934Dk7odcXWFR+uv0ZPi41IHPfxVJK6o6Z
lZVhWNllngBCtF02hMU0hZ7VuFEu3K+JZs2R0NP4CKBQc7gdfHWgUAgCBxqv5w96oxXD6kflAsKE
MHrhkV3cw9Qn9LqtLtZKgkmx/3EoQicIiB+1y4xqdi2hjSkveJsFHbf8on4trX9QeNjN6PRmvT+I
fZVrIS2cjSz64y0KWcQlw0ROjje1CoIm7ggdk5bLC35Z+5xVlnEnaUqebs+kWmEC+wQ4VqxxUAIN
ED6VBV7NjLnOmMoL7Vl8GtGhC0TvlCF1RxP2XEInrxJ1RO6Pdc2iv4+9GITiuABXGL2w682VsULP
R62RFybhapHsdKtKA6ElQT+gYmCSp5KUX/+HkJAqJgBDAD2jdtwqozOh20DkhbdFEM9Ys2TvJF8x
z1HatEHaf74dT+0qLNMLKwOk0jhEoOqgDNE1pyInI5WXvE8ItKzkILgWlsU45I/1WCTm3kvhf3kA
2ijdAmuuLSAI1oMkhY8LxXXlNGgn2Mg0zSwvMyzd/Hlq0T0lVh7eHuFaFPTVsDXw3EcqtJwT74pw
ppYWwCTp8pK2ucRRrBsPXmlMG+XIlWwP2BULGQokFqCc4irHDZeDLtOWyQs6i5Awhs36sJ+y/gAu
eAAdwEijfNeC8yDdZ41158zdSsRWcv5FthYEf0hqo0CgrlbdQYvBo5O8xNwEBchO2qhy5EV35A+T
dizqRqjMpoWD42hsWZBb8w+nag9JrU8Raxp7n7fZC2QaZZDi7ej3jsED3prdziHSimK0Xv/+ogQ6
BiV41BV0LHhlyqq5zkEvww9uPS2y0/gBJjVdUz/WTGxs5LW7AC442MaQUQPjT1kDle6lXmUtU1NH
tnFq9nwXD6ck3+e7YssZdO3AAt4HbxoAdiEHueTl79Zb0jC8f9NBXqwCFphAO2snt/NYWGR0fOT9
YDyUztiGPM1+317oa1sZr/xFRxACPuBsXAd2OuLltsR20rM/npf6AAFJJCHDCUT04HYolf2FOtTC
s10Ofcg/m56q8GkLJ6+sWcOExlr5lPZiuDO5oR8o9+S9SABO6NuiCHSp1TtPajiusy4PAQdO9old
FxEh0rvHCyUJQI8igTPEfZjxWnuSnHd+ajTuYfJaJ2waQe84rdI9+rgPHP7qOyvJy/2QEH7SyQBZ
p7bq/1iumPCsLrKg0EHiKFEZPE5mgwd64bgRynvsACZju3HJr35pwGXA51iMiVRPoj6Lhxy1xfzS
afMfPFpehM6g45VG2EyB1fBg0on46zwWE79ASVGJA/tXLZRLzWVmDcWyS+zBxNOY/Fm7t0R+dtpv
tz/xx9WEowwHM97IQINjIV+vprRtYy0fcDEUyJ70NpJGFrY4RdLZeZD9/HI72scNitsd4hgmyoso
t6hsZjbjLezZZX4h9q/eOcCWJpW1Xw//WDy7g9TMJ8t6vR3xA14OKCd0jyAHvzhHIEVTBsjHNh50
oy4vVPQFvls3tYWfarH3uxUF2gGFgWUTMOLVRYBaSTv4Q5NpD0SMxRc9Leir6VRAlTt9OXegn9ik
80s9Jce5zc1vRcfKZ0/Q6gcHnKQPk4zErS9zW/xjJjPb0mdY+1ggFwF68wZaUe+4nucVwHFDftHa
YM5L3UdRHGC16SWFHSftkq14a58LL080/DB9+I9y1IyCNymeiwUQFfZxOtf2medTlC3OM0w/eCSN
Ovz77Q/2cbdByhzgUAt4LRiAEfN6QU69bQ7uxPMLrA390oty+ztEXE7AJjRC7DwUAG7HW0mtERAe
nHBkwfMfrN7rgK40Y8jBe/IidK1FQ6Jq2FcZt9OJA+r/CgELtw8kSd1nASUpG4kapGz8sS9EFQo6
Avh8+/esjn+hrLuYAbDXlExtnjMPj7sqv5hdmgZWglahyHsojPRpjj6iVzxxS0og0rQtJcuPlSRM
BCyUIYxlomimRu7QKtH1FJvTHa2wh49Lmu6J0P+6NIBpxr2CbhSmDnfK9XQzY+zGhk35ZTAOA7ii
WfKpR79nKOYArhp7wLJ2KMX8JTJjOQSQ23vwvgbUGSv5OqjpwYNXn2acOwNFZecBL/qN9HNt8ghs
J1BFhkQb6rHXEaqce4x7RX6pQSwskACm52yz/7+2/8kC2V4c34BXVeZOOMyAspDMLxxiEGks/Er7
NLJnBjgSnz/dXofLsr+uOEDUAJce5g3LGon79YBaPlZkGgmmjGS7ubeQ5XYQh513Zr+l07BS9kPF
D6UiOE2g6od9eB2riqcakqBVcUm14o7xZ7181S3f4rGP9C3/MbnfG6/e3R7f8kHU8QGitqwMGHgB
DHsdU/ZmA0hkgZhyYGC60jlMBr3ayEjXh7ZQrJYGkY7E/ToMjIsayHg3xcUQZZAC4dw/iryCZddL
fnD0Mixd6qdb2cPaYoQ4AbYwGCi4apUjrSdt6kAJrLhYzl0J5y56qvWtksTaOfU+hnI3oJiT96L3
ikuTgHMljnO5zyefg1IDk+Buqwq6tvLfR1t+zbtsu5nt2iE1Ly8ezXZdaga5U/qk/Jw08HchW7aa
a2sDGBsghmDRhbtB2cygFyaJBhehC6VAjCQtcjyXu1tdw5UdBgYXBPsgh4EHpVpxzkajauc8LS/c
zkF9mh1SAf/emftplPEhzyyysaVXhoUx4YlsouaAkpl6tUDIDezkrrxoRSkijua3H8fmX3pb4c2A
HhowxMubAeZq6mYeXTdOJrevL9Zosoe+sxfEouaEt7fvSkXUXhwioSRCkbfC9uF6RWhAtqdFNdaX
PEUleXgpRwE9xxerHvDKLR8zdMtbMh2Xf4pk3hF7aY62e27VfiH7CO2HkAlrq1a2RL06VVBqREkH
RT/8qMWq7/pX4fHZL+Yo9qV3uvFbNqVxEsD+BT3EYbKKQ1uRWA94R+wXV8bWj6SjPGTz1GAxx6kW
9gm19xYprCk0OllRf4Q4/Y8UeIkf7cTMU8+r1vSxKOsmmJLJeoKHXQ3eQu2JHdOHwtlZrRjGoKob
QDgnWsFGp4c55G+tMy0eaSxp7QC92+EPDB/HMcpsNnSfitxuh0Nd1uCaVlXaNL4zeGa8406/VDPh
JIZ/5RO0pozS3GRgLCfghylD2Q0Ve+wBYMyup8xMvXLwSmEjqa3I0YaOGtMlCvfNoB9zIB0DZ26d
yY+FaEy/qTmJek+foYECCy63qLYMAT7mg7jEF4YSYDgA26GUcv17kkrgWQokzgVfDdKGGTkWsg2J
tzcyEjomP2WzEc0ggMEa+Wke2EZ+9OHsfguPAhhemkDJUmUFxXlmuFCdsC9Dw6O8sg08WeJAsCLe
SHw/HOBLIBQQsFKX5qEqVFhVSZf0c2lfCjcHQEb6MKTHg0L6/8fZefbGjTRd+xcRYA5fyYkKI1OS
bdlfCK8Dc8789c9Fvbjf1XAGQ3ixi4WBBVzTzerq6qpT51TNThqbh95bObIrBpcchVZpKUC/cv3E
9IfdSvSjikejLjYwfMzkAYL1ZSVEzCnKwrO430FlA0Pn7l12zkJ0pZte5DACFu+2BK78HnKrP1PL
rAcDBqpvh/mkvtYlUwxdhlZ60ff6XtDE8j98U5DcfFRC41xUOXepNA3ULs5HAGYV/CrWHuIJCngr
3/Oa41AroMBGw50HxCLTIF9L9WZgexvAjjVNWtr6XAP27U1ds7I4ralF9cb3MqzUdw2FTiPbr47e
XzoKrk9xnF7nzKkvL9IX1UgCIHyqcvIYI2U+UJYOXnwsqsRRki9SaK745cX4CwkuUHRav0wHcRqW
NZBAbMKs0iL1REaVOmCDp4JhOXiv09CV40+j+k2Uv4iUrUU1cxpKWFU37vRJfPRVRoqStQv02vI/
/JzlC6nR/UHxa36OojyoHmRK+kNjfWnk3RDd95l7+3teJqggrchBQELgobQ/Fm6D78eRoQnGKW1E
/WGIMwNqZyCSCERYOxCo1UlOfe4CrhS304rRKQ0v2t3+EReJCb/B5C1I65aFAw47Px8yTAqgRQ3j
lHBd0v1CY+7t7y3QFeBKBk6n0mk6t2BCMIsmam2eClFQnZjDDtVtIa4cwStfjooFkFPKM/BzL0Nq
nddtPrHXJ2gQd0h7Agp+EMJH9SiHyYZX+1+HFQokdFXAnoDWU8xFCt6FQix3Qsy2meKdJlNWz7SB
IUZd/etDT+ePJxr/fZc9WsSvTI4LSQ5q4ySO3X1WNyEQg9CVvL9kHGAd53aWB1+uaV7AxnyK+8k2
k4A37hcAyttVursrl/xsCdQMDQn+9N7m+fCeCHFxs5NG45QRFHZmWyu26PuJ3YJP3niJJxy7ZvIO
6B9rm94bhF3bZhrhJzO3tx1zKVz2vuaZc49vqMw5+SKPFaMG0Kvv6ad6FOw+bpw0/RLI2yxVXz1G
UMu9MUFWPDxFWvZSDMMrPcMZBJvE5covuSj2vTMIqfMtxa/hHjk/IrqPnlRfy9aJJws9Zimrj2Vi
9IdRyeIteXjHQKon7crGN47eKEvH2xtxzfyswEcAAEJP1eHcfKDDtQLftHUSekvbUHncFAZpYBYZ
D4poHSdRsHX0+QRtZdkXL8t3aBghkDrnDKJbxL+6ykUtgqvq1P4oYxsQjXcPP3e6UoC6ujr29H9W
FtdmyOEPodmyTqIrOt2n9nMXObRMfpdrLZv5KJ7nPDPS7V9Dc6j94NjSIDdqOmEIekAqh1+S37c/
0+V20SfgVUw9A5QwoIDzvz/iYmYERGtP6vjkhW8aNcpw+m1mR09beUtdbplKuY6JVNB78MwusYPe
CH95O1XDabJyR0K5Cv1zR/C+UnEte5VSqODo4lrFe44w59uH0Rl8Brc9tOHLQZexV4Je8+XhJGnP
QN7IPh6N5FOmjys3xZVt5Gk826LLg5Ds4rDVrVijmmUMp5KJzKaU7NbMGN0Hri+9wDj9/fZHew8i
y2UB6aa2hpOTgC6CjDUEXkzXYjx1G6LpN7O0B5MY7pSq3ap2rMPj19n7b59f2q/VXrhLvoPMb/bh
Dk2o4vfwu3CLu8xZe/lduirauTgSVCmU/S6qLIUvtrXXR+OJoaWHHpRHIYx7P8v+w1ZTymTGR6Vx
cvGeG8yoEuhSjqcaZXmh/xQE4Pkzu6mc4u/pBObn/0djixusNRnK0IdsPBlTgHs6Yl5tLNF/VJL0
T6b+qOqHTige8uIQCivLvLabJB0zr8aMYFyOFouCqHZe3IynQD+GhnBE7lEHlXTbka657Ucji9M/
ZTlzxWI5nijm7g0V8dx+vG8f/GA7CWvf7cpRBEDOv5TH5lnwRco2MOtoGXE1nZQI3G74TallRxT/
MZS19P+yZgOXBlkA0tcguICOnIc0JGFKP9Pb6SRUQOSMvfkmNsy4bXJy/E2TbLNkJW+7BJFAVfXR
4uKui3s5hjcEi0Y77Uw1f24/TaVtOpSncmkz5A+DWRyywZa7Fcvvj8BFIACrAJkf04czMfLiAzKf
04ai3E+nt7fH0N49uve5/f0ptJ8sO7VLO7Qfhw0pvh04peNvj/E2nv9gB7t//int2pZs5qe2n56/
Przmb45pd9tvnv0ZsnNbtqs9D+h9sKXMbYcb2XYPHLeNsXnZ2s/7h4e7P+59YP/59ee2R77PPN5a
0eJmrSxzMOqeFUFHaz/t7u+7nbwdIQevHWtXP073QF+erK33oG+s7/VDs9c0J3xqXOfQ23eg9+2D
Yq9c9te/74ddXlzCUVwNuu7Pv+nJy9JtVexTSlk7Sv16/KNygerV0/NainH5iKIzzHwo0wCzXvcy
f4sjoR9LKRFPUUSJPBS2cRGvXMlLdVuSVVQlmaKF+BgHZs71/KgwegpznJaLJwnu338gIeafCP7X
xP76+Udgi/ZJfV75vlfCwJnJOe59SGioknZTb2FSVb7pTnxINoJDi915fZsd9jvcHHa9S98Utvjk
/DFPyhEMn61vW1veiDs4O3T4aHmw7L71a5xi74WIhe+d/bZFtJfGKA4Nid8mJspWE4qTmJruOA9n
91+qyd/IQut4Rr9pgx9WvTetQ10CoNHuqyiyJzS1DAEMdEhyPYtMn+ArskG42HTAHZnYGob6tug6
+/aGXr5R+YSgsmd1J6ZelmgsyiBqB9JPPOXRndG1n7r8kKXH2vynrB/V0VspL1wmcQzvMrEOMRcB
Vn5/h334eoA5q7GKfOkkdpu6ebCKzk6LkyJsRrlzMknZGvWv2+u7Us1hQhruep1ZfHroS+KLdFKT
Rop1TO4Hy1an1I5qyYnzr/XvoPFtmH6ye729g6tZ8XpbolKmkQd46Zou6pU35jyqzeQShW3qAUuG
e0VrTZ7imnTKHgTzMKnSRgnH7TD+7KDVzzZN9lLq2VZakxO/vKNns6RU4NJo/y2bf1HSEv5bUzpF
dBW8+D4WvjddY4dPofB2e6svXenc0iKJ7Qq5kaLBYKebyG5/iP6rLH7JyniD2lC7hou4UqiarQF+
gR6TUtVSME7sjCbUItZVj9vpCfU/G2oaT+vtKpLsIvNg3Prlc5L+fo3s10z/SEVHVRdrDC0o3jQ1
k0+mweiotQuaT4bkQKfXhj8EcWVDr60Rn6W7LwJHgYpnEewqMURo2czlUwqwv0diorZVsPqluU25
nMtHoYvtZFzTGL0MsTOtwEyORK1VISs4D7EFzI7jFCXyqRQfgbO2cb3Nxle/7VdS1Cv+gp15eSRZ
9KUX4bL0QEeVeiWfhqJ2zPxHIBl2FBZg+7hDLO0uWRNjuhKg55X9a3Hx9ZJs6CbNqPl6eWzD2hrk
uZ11b0B3BMUph3LfCRu1thw5MGyKh7C6WkzQbHL+2Aw/a62896x9k9p9WTsxblaHxj7z9X0iG46m
MPqzhmC96gGASQkX8GHyvl58ixxJ+lZvS/lUCLvIoyARVZtsB+5dKnc+YqyeAZvAmsDEtVBF8otI
GfWJuVGxuNeDUSrAzXT4XaD98vzEGaxwKyqbgme3+Iv3sG0xSNoazR1jCIfbJ+wyb2EIGH8HewUc
AzKQc++TtKqf2qqVyfNNDaaiGhp5L4l3t61cuYg0EewMmi7AgGDQOLfSV+VkpoGHJ0TZizdMp3JS
nDxsN4KewcAg8jkVCuz19rbZazs7k3NT2QRgyedcrE4Pqr4SKL6f8u7nIDg9FkZhk2i2QqJt2mFm
K79rQd78B7MzrdX7MQOTtMjzg66Ui7oSaGkw+jNWu1oYN4Oe2uZw1KW3Ii4+68JODh9gtVxJfq99
zo+WF/l4zqRGbMS+dsqHsoJmoK8dYHV/KUJEIorgOOuCvY5UBjT0+edUklDJIi/QTpFHjz+GH6D5
M5ZHIVcdv+u2vVtGa9z1144mgJqZpBBMNENmi3eiOGk0njmyJ7+2xW0zvsh+45TRvs8/i6im9HDw
Sp9uf8fLzeQ9igDavF6QKO/aIB/SpxGyBWEy4+mUyJGybdtQP9YCwlx/bwW0C7nSzCl5cQLHQJ2U
PCimkzzxZBhDSeZRqusrJ/DaWuA9A6oB/pcpgMUJrDwxzuKynE66gJCCCa083qiEK9Hk8i6b55T+
tbJw/DxFGl7PeHp1XTI8GKEfbcfQ48Egm8LR8tR+Ze+u2OPepIoFDoVBzSUkd7AmOfHiWDp5kaJ/
zzVr3EmdSXqgeUFlg1uKVo72ZZ2HxPadQPX/pbiLbYQAyKp46ZF0AcRhlsNrAsZQoYsU8rL5+8eC
QcDkwcCMPMds2WEKsgEsqtAZpyoVbWOkEDDw1I+eNf/3ZEKRv7/tiJebeW5ucaqHUuhTC+Q5IMrI
0ZLR4cA5tfa5WlGGuBKVzw3Nt8WHcyXTzFIbXzQAyOU/kyJBkT6a7Fa2ZSOwkZ4VBC1yrLZ9Ur1v
vbJGGDRnHefPRqzPLRYIPniBLfmCDLPQrZg895TCKvBr9I/6tyL5HcNNeXs7L08cw1DzjBlD6Yx8
LX0zqcOgFLzYPE2V/0/KGA4XnZeu3HCX/ogRBmCBV1AQoKh9vpVSbgyDmafmyUrQfwM6zJpoXzOB
1PT/ZT0fTC2yOT3NTL2A74qOtJnZBlIb23CA8vo/7NoHKwsn7P0p6vKRBZleukPlx57yNTa6aw7w
cc8W7pdVZp11Ph8mNTaZUGROCrigNV5NPYH+Kfp8e0HXTtUHa8sO48w6lOtMK9HTSOqd1Xrtxp+a
l9HyH+JqnFb84UqvAYegDQ57B5XGC1ZbdaqrsFNK8zSO2UaGhtFr6sfakrZiZG6m7s5q2n3cVUdV
bh3xLkbXMmylvZS3363Ieyue4874bcWerUx7ReLxQ/cxiKWnVEHa0NsYMKvhBfuRUR+0QLq4IyV9
vr1hV2762ZFlSlxkFlyJi0tkqkJ1HAHsnYZc2+ShcgzrdBcH3PHyphk2qnds65cYCbAV13tHYJ5H
BoQMSGkol/CEvyAzr5JIH2FiUk7NWEFN9TWyDozpp/lLWvwQYRnyNVcNfsnFn6xpHnvlubNeuvir
YSb3nYBcz68pvpNjejoH32RyNRJ/3t6Yy4ACPg+wDOkPSQndpPOzXgsz/F0olFMH/e2GBj0Fq0hc
A6Zd2X6mP9DQpb7IcBIJ+7kZvxQEhgZD/VQqBWIKG1XY8jo0vsi7unrtn7KgWnmYXp4QmnDQ2yE4
C/yEYs25QStn8sz3KvBZnSRSrCm/Fin1KjH+JpRWt5IgXyJXGRHgEQJrB21/dnERYNQ2huEr1AE8
xvK2zCZgBXK2B3XGS9iS/wG5GdlGaFIT7JJj6nGCmibeazTivPCoyIUC0UxS3alSN96NlfbP7W98
pX7GBIMCYB0yO77zMk8zW4nhPi8wTr4p3feC/lA13gsMFHZufZF5MOnmtNHr9uDVyQ7i5FR90JS7
WjK3UveEFNDKr5m/9fmJmH/NPLk8a/LwNj3/NL0w9JbngXGRvwykIEgO698s2NwdZl+19p/wp9Q7
1iejXUkjLyI0XI5gwthv7mEodhYRutVjGTGW2DpNXbYdg7c8hQ8o/2RMr/Bxryzxov90bmsZn0sw
pPSCsKXA9vfF+1M9Dfmm3gTyvjTttXGn2bnO9nM2RqNgVt+ivrSkkGSgQ02zqMGYoqO89dIM1KAz
WL5p7ORva9X7i4O1sLY4WIrU+QVx3jpl+p9mrG0mTaFo+DZRtbu9iRdZCIaUmSIDCvdZVHThJlKl
j0JiBd4p0Ue75MKWg+9Wu0bLdm05c30MC7N82VI0Qe/9CDGM0Dsh+RJbG8YCUDA3i5U05zL+sRig
uUC63km5l+MHFcvrEwMzE1AHdzo0le2nTkQ/rUsc/+Xvd47aH+gu0Oq8qReeLkatGhVC5PGAqaAn
2kjZP0q6FlOWpxh4HxwHyJSAsIEuw5g/34d82wDfPUoD0jFen7zySHqKzXY7ip0tv+aV4ij5PkO5
pDeczoScAM52O1nTgr/Y1fk3AFMivlOLoW6wCLvjoCVBQ+R0c/2equEpil3mjdEwy41jLXcbUUgO
urgm6bR0TKxC4gxzB0eOItcylYiTyjdp4sSu3qt2aKJgVvxpgzUu8+XFPFuhm/NOp29Syl2srQt8
sdLKMHFDyQT9D7+XnXemsOaYy6j4bgY/AeNILQ3Kk/PPWESG6mkmorCenFIzhf6dNC1ojpm2V4TM
LvLRSbpZjmtA0TvcVOZ9l/yCU3ZTtYKtCo8pkwS3vfei1fr+k5jrpV7K4eeZc/6T9EBDnL2REzcJ
khfLM49dXv3UINzKrJ+wPkPc5NnCCIjtN8+fJh53t+1f23j6THM/lLo9/K/n5gWhz3RGQVM3G0Zu
wGEcZ6qvNaWIZdyZF0mWDtUQiSH0pgsrUaRmvZQ2qZsSAJQyPI7T65RGL0L6n9ZDEgefHGUu3o3n
6+mEMO0CVWc7s5yi4ZExwBUnunYggOEw0j4zNDB7d24hlKZekcMwdavc53Hf6z+9oY22npCt4rqX
F+u8bSZNMBC/TEuS0p+bipOpzNuyyNxxL8JO2Ou7eDwMuuuFz638SRhfyzVSiCuLQ3AG4naWRx1K
X2wfOOspTUs+VNzJGu+aTrAtQTmK8ufbbjcH5Y+3OCujHi8ylUkvV7oYoi2s3B9zGBJcVXltjpCa
isBvrM9N+xBVz5W8Rv985dyfmVvUnLwqMqZkzDJX1PJ4Z4xKt2mL5nc4DrSjOqu6U0yE/m4v8YrP
Y5POKWBUKgtLPJPe1ZInTdiMpN9Tm+w0tXC0yQ2zNcTkMiOa95ILl3PF0wuKkmVQ87xUUJM6c/3Q
aSKL2Zft8JmGQEbfR1TWnnjqNRehWIhzUASCpGxx33oZWPQAHQY3Sib/gXmUcOs1cfdJrrNhA0FX
ve99cdg0kE8CHJHVXVnJsoOy17jJ/HjYqZ3YObkmF9BhKvUOESDF1kvVcoao0I/lMIhMglnw9/bM
fkRBlN/DFS4dLK/PHAYowYjrTburiFe70BpAAxZjfKwihA7rMtTsLgjlz4k0GY7HptiV2BPE/SB7
jsGW7KuUqi3jbV96oYTbRJCDu7hKijs5CcSneqpgITbadn/bE659IJDa7wA+quHL5lQlc9vwP3N3
BEW7B4Oc7QTeBY5mRJEzpIm06yqj+mwl7ZrfX9QJZ98AQWAAS4bSn0ByHkFgTlPqVBVzF1y4rUpO
J80iz8c+dAdtH1fRphTn6w5R1LQ93l71Nf/nUUpGjF0Lcu5z04VgTmbZRLnbm+YLT68uLFxjjskr
5+xaKPloZ3GBQhkk59Sqc9crd0r8OXsSVYEx1Fk9CpaDfxrjLyGE71v6YV0L/2/KUp1583L0SL6b
3XPPkLd1F4OZKfCe21t47aiBh2KYyODEUbI438KcNlTYmFbmlnKoHjszhCjGpC7VJ83v25aubiKA
L0if9FnXfhkguzRHnoNFqd1DPmiOWcNbGQWPTfsTmsSvefJUWytlhHfameUdwHgbU7Ya9xx9m/PV
CRbMTUonECCDjVQcfegAzOpHqL72zGhqSbT104OpxTszd3KQzD0Jd2RrB5izoD+5QwCGLFsON431
gJId3NiD3WpQ+axJ3rxjFi5/p0H6z7dgNGaxN01gWkFkEfCKzdw4c2Qd8jqHRNvfisf6DZAKVQR6
JaLdvvz9V4Hf/v9bXtz/gCvN0NPi3M0aE4EffVfDED7V8V4w+13hlVuxDL7Q3Fk5UfPJvFgwaCdc
boapLKeAzDKVAiUqcteEH6mG9DXI/oTWTz15jazn2yu8FhqZyvmfqWX62RZ5VlUye6tVSsXVEDqq
lPSPpo4MtDLJ1dbQEiquCYMUtw2vrNFYfNTBqpVMqHNi8pC9THprj9JDURabIXxL4l+3bV07XJTl
GJPn1Ub7cBExYmR9Jr2rcjfwwIiXT/nkTvGTaEZb2QpPffIoVitn64IMdg5StHhn4Xd0eOh8nZ8t
Xlpyobdx4U6SUdtlUx4ybSZdUWaZV3pg91an0b6MJ2EfDNNwaIIg35UWBAi9MsEXr4e/AC22mxrp
y4Mpdckh84ruIHPFQwO9JuF+7aqgKkGvn0kJ7knl/NfSJPNkc+CW8gYLrpokTY9mMumwYgnwJQbV
GqnFtbg6P7cAZ1MlRF5lYc+cigRSsMIddsfBWcOYzqdyeXw+/u2LUzslCV1hj79dMeud1L/E6TeI
bj3vSYue4Cls8x+d6cObsTcN97ajXWjFzZ8dpDnzERT/KTcu3lltkVkjh6hwm6nYAp2jbvHSKJaj
hua2lNuXNv5VKBt9uBuq5zJpbevTlNyPGqy/8PCGbX8fiHshPjRJf9clieMVd35kp8IqTfLVLaIq
aQJZp+28rCAH6lADlBv4nZ3f7YNq4AmeSEh4yFSTo0pO7gJuIXuAsvzQaNp4kqMx3YdKa23aDBqB
29t2NUua2XYh22Z0C5LHc39QW+gsY6EoXLXwt6UEytX2/GNm3GWCMz0rxrgRvFP887bVCx7E9481
I+UYV2PmckkU1Wn92ExmVrhiKO2Ezs5r6c7/lQSFbfra76oYUhBe5vc428VA6QXTf+z73umLibtY
ePOnYGYhPxTCnxoCcrNbmyS6FrWMORegnTBPuCzcuNAEZtKHtnD7ov9O3mg5ArRHAHzT5ijDeABd
u5kcvE5Qt0Kbr0r6XbsZZi5VHhlAuvgh59+kMdtMMLOycJH0GEFKD2lf2BG6b98sXh8PfamjaKFU
UwYdUmgeuq6EWN/qlPrYRMjcwpvsF/ci7HZfi6ztBZBzQ/cwyGoB0ZgWa1sBSqxvt7/oVT8i3Qa+
QVYzM0Sd/2Y9Ev2yUEX8SB7vcg2oUunZUUYSCkt9+qLo94HnTJXqMIG2cmdfqw6S6gPlIB9jonaJ
u5MSpETiQWa/3uL7xDb5R3EikpL/tMZ/7SwusyYeYiOysKOnfwzvMTB1xxOek+LbVJnOWMNwptuS
WTOKvpJ3XwZtTsnMg89rRpl7O+ebWyZ1mRkpxyU0naT3bCP4la41F67keudGFjcDVMHotMTEbtn1
p9zuXmvv0e+ZE6kQOowOafJZ+WZo8LRQN4jQGiIl/FuqL+SXGGBFNmKGrADaXaTFpVZ6ajP2XE5q
slPS7rUTk+PKR7wsLPEug9iaihwo+gsgKy1LsRuQ33KlkRlltbQTWtHgsY8hrJh+4QgGMzTil9xb
yUsus65zu4s3oRjEfSEp2NX1+6m6G6S9au0hVFf+VgRu3sRZP5kESAF6Ji6CV5orJk2hrHRrzeIl
E7SeI2hKCU7BV//+5GGLS5dwOPe+l6OQ1SC0nqxXpZv51UPYqI9FAwENgxuCz3VVFociEu5lLz8y
Hvxp5UPOmdF5roFtbi7yDV6I1OwWhwLqnXIIx9Jlaq/ZDAXXviGic9+nEYpDKhOZI604PQKnXNdM
gg1hBcN/Xx/zuiqORZOvVRwuw/b8g8g9aVZYGlWp8x/kEe20ERoyV8nkF0GPnvUuY/+Nn7k2HjMV
zrBhbf8vkwnrvb6GUWDHHJ5zk5rceUnDCKbb1dHWCBA3RxJp7F2K2nI5bhiHtWmLODGiURnQ89Jb
w3Jei0y0+ueiKTkNpHPnP0BpmzSkF4Sz6S15XgJ5XgL74DTydFr53peZMmv9YGpxK0ZNmk+x1LPW
fPo+DBGpwh+/T/74hXQ3GZVTKf1DqFsQfYw2RHv3dQeeNEAMwhP3o3YYijXW6mtrp20zjx3SBzHf
ASEfGmNtXFqoQCely7iQLSbQT072LHRxe93Xls1U2FxLRQ3pAoQcq0k8tFReXN3r9nUBjZJo/S7U
4iCVq4DnK7GRihko0vmDquqyc66WohIOrVW5pidsS7FwxM50E1qYQ0qtbOqE1zxHx4cxkUd9DT0/
e8riOM9TnPRH5xE4iLjOPYkeQG5MVla5lvea6z9HYyVDubKPVFxABAANQFVmGS4KGZ54cWorV2QK
TU5sa3qUk0d/TQn6ilOcmVkEgUBt20KTMFO9KRv1U/t62xuu/vUwz8E2QWEMiqnzXarqUUEsYqrc
ROkdMdmOcUcOsvkPRmbuWE40FExL3HstGiHCDEPlTmrllEHoRG2y7+XDbStXPjgt1X+tLLKpsgWj
MrZYqTaq/feH5uPfvWy6iWHX6HyJyo2gizMSwRGVP6X8wwz+i1P9u4blZILpi2GZ9NiZmqPp+Vx7
lW1F+wJu4tub9Y4WXxwPVgTVLSqDxPplIV3I2qiPcpmjmYT2FFDv7ajmp3Yo7FQes+MTBGtJtif7
DD53nbm/bf7q4flgfeF2SZjFfZlgfZwGR1Eo+AHVMBnA8QHO3zY1f/blQt/vdbC1FHCWj59sUEMv
r5Ma59PFnVIKyV6Qu+Gg+jK5L6DCKpTFTUyl7lGX/GF72/q18wW7LczASHLR9J834kNMLwwjl3I5
q92xevaYvUg6pj3HNWHUK51vlCqQVwGnBJLngrhJgKCllfWidstQiqiLdbtckXfIYd1rcruzfOGh
SA9jUB4tvd1Ek7LTNGHl+F1gxcgT+Q10vk2UtmhSLJJt2ciERjJhhso0/1uBRquH2JggbkdrVo2/
byl/FLMoST8jq+vMLqXyQZiUQ1D5u057RTpr5Ya/uvc8cEhZZ/6lpTwD8l5mPvht7YaJPWmwrSYB
+jcrBY8rSdr7K+p/RuTzD+yDDlYEqatdQZj2I8g4c4TZ7YfpP0viUUr+izt9WNKcw35wJzOIZCHJ
G6w1sET2bWyPupvKDLTddttr53N+G/5vVXOs/WBHSUQhIhev3caz1ezVMie7kd+y1TA0314Xh5Nu
PI0Z6N2gyTy304mFGrSjyHpgdWxaeesHR0YD7VpSt+Mau8/1Rf1rbOGgYZprqeZjDACaZX3zzc/0
kBVKubf37lrAmVvHKqg5eHGWbjeUOUnDMDZuyftIzH522lvnj04/7MX4Vfbv4/zttsHL048WFIAt
GGoo8KhMEZzvYqh0KJD6Qk7WXjoIFGwYVrRLC30Vbg/xED9EbYkec2hr4F7alXfoxSmbjUNOztwa
WC55OUMOPTsyCzm1rcT6TEIXVY1dd/Lf7incZgzMMapHOqnIyyKn38DAN+k6BYv2eTj6x1bfGd5e
Eu6VpNsEa4plV5Z0Zm2RSSSx0MajqBXuKEFs1jo988WlPK2Ep8sCybwoXiCWOZMoobhw/tmMzPIi
zzILtxSowxi9XjqJUd4NPvRWvMHUT70SqVvmbsIDMw75XhZkYWsy0r2rxuae27K0KfH0m2Dufd92
qas7MFNh8+oHHbfM2KzSrOOg8wo3cNT4VzW96muz1Bcnf178BwuLPR6TiGGVCAt1yHuyyHZMox4Z
hexr8VHxV5ZzWU08t7bM39pS8ysIhnDSAnLcWDyqUYPGpQUVgPmI0K1dUV1skIAmOpSGdLi9mxeZ
6cL64kMLTT8lzWQUriZ4uR3ok+eERrHWvL+4ibACkIpWDKFnJng6dyeTJMfsPNZopvupOETaoRMQ
sDimNOLWwK9XbVGbRZqAkQiw6+e2xCnS8yASqFwa471E1Bm8R7N7qEXxUObRK7RIa8/Wq5+QxAKx
I0Sd5undc5NKMaJFPcSlq436XRWUv4zqpeylbRE7kb+pDGlbj7B60HPblpG80g26LAnPmwtvLPfU
jJheIjCyESGTtOITBmoAWdYftVU3udq8BlruDpHw2BnqXdD7z/q0Nih/cWu9W57JFkG9zwq45+ue
8jyVtNgv3aYU901W74QfVW3tOzk83vbSa2d+puVAHxmBSUZqzw1FQTUmU0XpRUwqpoJKExErswIm
QTdx5TxeHghOMyPmxiy2wWDHImnq2rFTzVwq3WRKJmcwSsZ59EZdWdCalYWT5pmgdU2ol+4gbzzB
LsvN7Q274pIURPF+c+bdBHaxOHFCkujcqEbpBq91G9k5PGp9sg+tpxHae93bDeXOTE+J8OW23QsV
0JmkEpZUnuz0JlH6XcTOoYHAVKpDXk8Vkw9FQKKtDaRooVgI+ziRZLrReuQkcdxvet007Fwwx4Nl
BuQjXfIZ4C4a735VPCtqMGyrTHydsqg6jEWbO73Ypzv04HelJ5KHqeJzrvrBYzwa8LPwNt32ntrt
wsqEIMEQ1oZv5l9+lg++r4wDTsN1FulZRMppKjtTSQKKNkq1japgyxj0Lm823Scqjm3Tw4HQdtvb
23nNTWiVI58GFSyp2RzrPuS6WtlNsZkWlEAmC9C5OMVOM4nlyjvhYpzrnVl0zgeBu85vpPlnfDAj
ZFWegJKoXDh//CD5OowMw2e2BA6GQtK+KaKNjoxLBEWQ6OeO70+ngOGfphccM/ypMK+fCxLjX05B
5TdOnor+KFm0mIvy7fZ+XAYcBVA8o13Q9s+jNotsMlbSgqZ7Wrlp/DIN9/5nT/mUSE+3jVxe/xiZ
2TaBwcoEtYURgATDZJlU52TvE8oHD1HYOS0U/FSfN1awMuJ7GdkwJnNLQbGIwOISo5B5VjYNcUWp
zgByFJcHMfJIs9aYM66aoWUIjc/cCFo2SoKGoyPXYuU2IfoQU26GNH8U8SCPSbz/D9vHm5Y+OyhI
infnzlQpXkVLQqrcWr4LLXEzZIcA+ezE/+o3K5t37UjS/UEUZVbTY6Dg3FQYlqUfjUblQiP2KwW0
5fOK7m2xAnQhUTUXi69iuQbzvGr0nQlynlqGF/PcaM6YLcSz1IeMdu95w33UQYH1KuWOQj6TGvu4
/XV7Qy9RPkQe7jwwPrNFRg3PLYqTmMtCpuOQe+mYCJuviqPuxh2idjY6fs7gVHazrfbKi+l4KwHo
2ln4aHoR9Lxeb4p0EviYgie8aFYJGU6zKaoytWG9zbapr5ifbi/3qkmEwqkYEYpIG89XWxmwHEZz
raaMj+o2Ibg2EtMSez9dY268kjmRtc1Kn5zAmXJ04T8qonW0ECmQjMP3kMTbiSBxj3WY/o+Bqe1K
8dmq1rh+3iVTl/fILCFEVkZ8Idk4X1/h1zTUwqB2NWmTfy8/55/Hz9GTdxQcYzs445sMGWF3vL2n
1+4RYI28hEnCZzGhc5tmIDeKlJe1CwID4E2Dase32xaunQoEq5hNncvoYCPOLaSVn2eqNNQkoc9R
9n2oDwlTC8h9SJmyDfzMUYO1gtNlos/Xg5yAVhEFNNjhz02aQhypY6VQQ/OZun2L8nYvPSdWtTF8
5QvPx5XEcM3c4i6u/aQ1PE+tXShxba9XUGCTd3CF/KiUR0m+h4t+pbBw1SBtVlqBjE9coKcSxCKF
tpBqOlTatPNN9GMKNNb3cZalB6sfmm3e0CPzYn9aiavXbgtyt7loQ5/1grXGrJSohl6Vna2RWBzK
oN75RpRucr9JNrf95ppnzuNQkBmTgDBLeP4R/4+zL+uRG1ea/UUCtFN6lVRVvagX2W577BehPcfW
Ru0Stfz6L+i5d6aKTRTRPWeAOYABZ5FKJpOZkREs79dtSIspoVvbH6bFBGFChlvjuhVZ3nBuhf+K
swTHMnaj0v1ySlyoRxalc7DzT1n2YveD4ptJDeGS5TgvgsjC//zMkDsxx5/SeUoGvQ9NLY8s9lIY
3yZfZUiyb5Ath7QuBDHh/mKeXXT+UE0kZ4lZQzVIr+bmkaRZ9e4CGrg/gC/kHEYcvCsESEZT6C8z
OkEH1XoBHijZ8+KoO7kiZZD4Gwp0fDzNNIFyEKe5atr4g9WRKWHgmUKLPcCuWSByv+4EkosF6FwM
xXKNBuS54mJ0O938op6T3M3NUJsbSB4t428G4OOxxnhg3C2uSn1MujIU0ZC98VKVKIJbgSbN6LUc
NoufU/4EUnyt+Hp9WRKXwyWCPi8oiF0Osb90ua1zR9DwNnMy6miK0cUxI60DsnOuiBONgKcptlHi
eRYAH5y2B9x/UB66tAcokb+ZuTMnzej3x21y91u9a83D9VXJPhbOkAMMGHjQMF51acVJd5K61TKj
YrSHRjrE7Q5dg09GD3pa2ny6bkz2Wsb4FkIaDhLKxOJVMnZMz7PCWRK/NtbHfKqdyNcGM8GcpHOj
4aUZ5r2/HNxeM49ULyBwZbrsOFStihBNtmz0pzB7jOQHR0JYdm+X6HmTckmMyYVijQbE+mCskTs1
X0y3etrg3oprTVKhB9wOdTmQPWDaC6prlzvtj904+rbGEhcaXREBWjUajKI4+l01oe/ZtY/z1OgR
cgvtEfdNd19nPooJOsY5dKKpZMMlecTFrxFuWQ1lnpUtLkvWCaqDVptOB+b6WpjXfhOtlVXczZ2F
Cbt5nO8wta9CGUnuXHDqI5kAEhpjVGIx3++noq3rekkaXLRk8H6Q8WGq3XCffu/9fgM5WRWtt3TB
Zxb5n5/dGBiR9DMPqFcMBo+nln3vX6p0uOEzTlawknjLv133dUm4QAkWc9Go16HrK164kBLWmtRt
12T3X40mWfw1gEoGWoOKK1cS+SBohboghmkk03AWYY4zlP4K6bf+OPc0QIfurjH+ur4aiRW0dSH/
CXg5qnbiu9YDBm+g5rIlgwP9DQ1TwJlND9o0+op4JIl6uG2higU8JUZ1xVKnvkzZ3rB5T0oozt5t
LRmjvjN7ReL11goHPYBHBBEA1E5iHOpdUGP7s8MSrQA5czsEtgpa9nbDYAFdYTwlMTSCWsalu/V5
pmVZCncbt/7g95hZIKQMtV4lMSQJqdwQciBADJDbiZLsFdJSZqzTkujbg2blcQ8JU3cvP/GmnwlJ
9O9N/itd/p4hUnzdJd46ODpW/B0C7hoUzsT3o11Q007puCbr34V/YEBAzZGh0r6SbSOf84ESMU9b
RDYKK2O5gYHXNRm2PqrBgUNZG07e7+tLkbgDQPlomHg4sejHCR9rZJpJsmzcEz176jpwF+8/rxt4
G+7gCpghwd8OFg88My69wWCsHNwm05OBtMuhK6Fmq0MX4hlIv6ipwYXdmcAJrNBdV9y4MsPQ6vbx
egMCDxfPpWEyOgat9kIH7N8LBqiUrYG7a+GqhwUDToFOiuMr+V7oBeNLYaITijDibFbhpdVis3xP
+hVMscuNW7Fg3U7Xd/Pt5c3ZiFAzRKDgU2DCTVqhRIWYUO9Ju93U48/cgoKX/sSL7U6rMCVxcrCm
YiUoHMLJHaEus3XNulj+sGNqwzuulH3aFzdaJudEtP32+qokTsg5d1F+xgaCWlpISVAPHrxCZ3rC
auqHZNbzaBj6TpGGSD4QOmcYYMaZxaNerK6nhEJmz1/1JKuXsKHJnvUhUfE2vr1rORoe5NHweZeg
r33pdVUxaFCxsvSkrw/b/qRVXliARDi3T5bFwqlOQXH/en33JB/KAaIeh5djoFDZuTQJXDhYNx1N
T+bVyY/lWFehVkI1DERVtxPU5BQfS+KCaK9Cvxn8QhDgFqkkUqO37d7tjaR+HJwm7Ak5psa9B2wT
xF6O15cmswWaHDCA8+cA+OMvl9bOpt+NqWskqMQXxRqNaxEWVf7UmffL5+um3nCR4SrBaBKWBmEH
tFlFKkprM+ZyoKOZdJp9SteHXMsOdBkCd6CnTv8JyqYsy0DdYhztpn2gLD3oeXPYl+52zo3HDkKa
eup/u/6jJDHs/DfZgjfNDsZa27Uzk6orDnsRrelRc+8m+1R7L7M9KQ6IpFjJy2uorqFoiK8rTk+u
ubej4Vrpiebe0KwOUutLMdBo64+khiD5C9qvmKFUfGPJ4cf1ACouBDWOyObH9iw7LdrBXibSGMlU
b9CrIGzFMGtqna7vpMSTLqzwQ3RmhdQ2I/tYGglfV+tgisuYgmbYw8zcAqtUiMvIrKGgjn008fLB
KOWltRolr7zqmZGMBkRku9BMHzCwu05RPSo8RHL4+bvK4s8qTrci7J7pVJ2eZraRFAM5OCVI8fO+
ZJCyApy1oapytsQfUToxEW2g2QNiPCHU9M7SLM6WGom/jFHqZo9g0iidLwb7YWjZg7Yk1z+a5OGI
/BHjN2CfQzcUGdflPi4DqWhDgWcwUVDr2Ze9/W01E9QytlvHOaytdvTSn3NbxX7lxyxdFU4jaYvw
/BWFXFy2yJjFK6MkE3W9rMf5q/+3ldm3zfSOfa3fapN71xEr2ABJqgbrhMzpWBr667huYeay275N
CNFeoBoWd58wC359W97OeyLsYk84zxV46/D9L7dlpqzue4LiQTsNkQVy4Mx+HrzEWI7U+16W+QGl
fw+NqurX7AcZxigGQLbpC+v2YNR/FYsdl5g3S33VD5MFEPwwNJAAM4SWsvi9KDAHGeBj2C88XrYh
C8psi7iuASHzIZu9YINs7EC30zjbim8lCSNQFwEwBjkf0nIRd2j0C7UnbzGTeXb8gGmsB0pdU3U5
ZMcNw1mgawINCx8ovdz5ZXGMBlAmM7H7r+tSRs64o5RhHdNGxWMmCSH87wdEHTixt7F4LAsr96za
TJrdgghsFgGHAhIeCDWDFqdTaW/KrSFL9kykzHjsXq6rhs4umEjw4erSI8fewbMmw1jscV01L1hR
svitLXnz/kyCuHh6gFMb0B6Umi+NFq4LIlmymYA7fHUaEgEqfZi1hwWsuG6jqvpI8Ia4XfAkRfrM
3zsiSYg95PMEcVEzMbT90G7guAa7i5tZh13fIlAchKnb3bjFY1a8+l15Ny//64ybxQI5yKZib5Z5
EQojIA3A+xuDqMJur+5i9Lu5m4m33frjt4V9Kcnnrbm5HiakVmyULEB6jfAlRglwovpknTQz0Uv6
bLD1wRrq9uR408/Ud1Uwkrf4d8QkPuUEMjz0Jd6Mb21uWbcVIlZSQ5xOG05+dQQ6/OiM1d2qj5+z
4lPD/u78wwSVxd3XDyadIloT/H8SkV41tSlZO04ohBQxxIzSgCVcHHuzrE3ZUDtp65O/LqDvqQNn
/QKGqet7/HaQBAiuc0OCD2epYzV0rWDIvtcWIFSyKtpmbcLMZAy12M+b9wmMI4NxCz3XA4CQX+tR
e+84MweRoYZt417G60Z8eJaE7R1XYkz2Js0OxdSyGxBY6mFrY7Tg+nIlQfbclAiOMYaq0PtytZO6
BTnwSr9U4De8bkL25ficCpB4gHLi3SkEBbvfOiid2YneTM6n0USLt15a7XZdt+Voq7sAMnv4hKgk
4VWIWVPBXlNTzVlwehK2NYfBmSKXvHSOHWXvVQPhWL9zQ/yHnGWgxqxXJeIB9q4Hd0tTBIunSJf4
T71s+2NeFr6AoWtchKhZXlrw5oGy1RydBM2gPn/2CSDUCuCS7Jhf2BC2a9vGjuj14MDAeti6MB9v
fa26N9LxuOm3nQlc8d6BAD+a12ffYXfz8NTNL4t+HDAA835POV+usKH65rGiBnoCNyQ9tOYY8k0t
/O7gq2596cbikkIib6OCJZbsN2fc8GbExlIKlq4GFE0vZqmoy0ojCXIXlODQIwFPhRCyfLfvQQZA
nCStJ0qDyhiRZ3YOSptkAAM3WDxuF88DBXpmTvEEmb1bAyBYK8WMSjuTLvbsXDV3IDsbaPnhJMJ1
8R/h+en4EIdvWOok63xq5ns2xs6L0mtVRoTLEMRy6daDjTBpTTsg+32aP9MUkhMf+ohnixHqgcUM
oJ3OfCcZqi6oyx82CA2ZpkhppJ5yZkSoZKGcVhfVgB1z65O53hT5J1Yp3payGHz+UYRT3s5Zk+UD
1oG9Gu2/F+g/vP9c4YtD5YlzOxvifZL6wNno/uAmuf/3YOzAhH7frRlP19/vtoNuyp8YD15L1Icv
w1UKLitW2A3s5GCWGpumPRA/HQ5tVfQPmCVTrUtW4eElUzSkMPsJOJ/gAaQbpwEc/W6y6N9NKCBD
doQs983YQG8yC11w1Vab+1y4p9INaofceNMte7Eh4TofGhUHs8Trod/3T+bAie+FozXb7V42oGRL
Ujzh6vaTNkDQYYBGlWr4Q+IuF4aE4zUPs9ch9Ya7uFmA9mswtO/PP+AoqNwASIRyu9hHr9DF1/eU
f0eIo3UlausAnqWfPuAsZ0YEr3c4qDTPejcZzHgjManvwaWyvHvcHFy/ANagbIvWOGApghUQGE9e
2s0uP77o1Qc4v4T4ivMl61sBCYCniI62i/uGz5JBZdDZUPBIelpu8eKkLxroxSLWA/FFaKM/ZKYP
FkA8mbpbg3neqdorcIEDmKWSgpOEKzwuIVACSAwXBxSOoAXI7tYyShLDfyHOHljusVd2y6RGUBEH
DlLnjEb8z88Sn61Y1qUnE0Hd/RYEUJZ5n47P7/cOzAP8a0Jcx5x1ldHChG+hzJYbr3P310wxmmIo
cOyyY3tuiL+jz9aSG/mKWZeeJNbwvcq5iMtLNidsVvWCVXbEZEBLMXQxz7Az3u6L87nOtseuKH4x
/d3wK05i/t/OCe8Xp/EoG9KWwOMx67oGY+4Fef77+udReICYRxTLQlOj7UhS6ug3Yx6ZFXd1Gl03
wrfkMvtFARRdYLyC0MeBO19+GjJPqUs3H7VJ4ugHxD0zdKvNOgzt7ocFhiryIstvcm9SFUXfro7T
iWDAAYxZyN/FIuFuTXT228ZKBlTk8/KJoPm8rF/fvzrMtoItGS8VcGkKiYVVrhZJ7cFKvOWVACS3
oB1RxFV6Oy0H1qrAjG/LQXgv4oYEYwABaYXYd9HHoWfEXK0EDVRMY5YQZp7peLALEnXOcr9PTJHU
vPV3GES8xb/8QS2SaPrrOqBnZVjJsh7KORkw79HQu8xXCeq8vQ25HXSUAE1AAU/kyLcyEO62aA4m
A1BQIV7N4DbLDBV+X76a/6wIh6orFgcTHaYF4iAWOOOJ9xrWDNxYmyIcyVwPrWA07jlL1Ztto2Pd
l9DhsBJb08Ma5LFF6wSpq7AiX85/VoS8KVv73qknLAcdtONSPQ4WC1xjCHpX8QZSLUdwci1HmaMF
yUMC7wvm5lPef/XIj+sHSeYBLhehQL0EN56Yde7bXjiThYM0ompzX9YFe+KkQIpWmiwYoXgBQghU
FpAiCFlX688LNffJTmb/s5c9ORiy/eSDOakz2edMs6BgbK6r4u0hO7TAFvKXGmKRLuKHrL6bS6b7
VgIi3IM3/AKZ3l6DUpptESHm8fo2ynzi3JhwEXrpOlKIpcAnzIeu+G53t5CiSh2FQwgfixh8SgqJ
CZ7deHiDgu0ypldbXaVZT8qYxf5PcFNeX4Pwkf787ZyUBPQY0Ccg4hhRmZtVatV7GVO6HQYy3cIz
wmVkx7r7YgIp5ypcT3DvN/YE9/bXzOsBnihjgjK+DVxj27WB2327virBDd5Y4Xt6lqK03Wg0mmGU
semuYTv7D/voP7nTdMd8jEVXisxL9oUAI0OxCWAR9KT4ms+sgc/L30r8Gw/2jpIjGgmhtRp7dH1N
YmPpn0Vh5hMQEbQn3ozRoAuOooiul3HvtCB2udHaaDDDwVtOO0SLN0qhxeVFY6m9z83f2OXH4Gx5
XZdbmgVMWezWjz6D/jVUA7vnuVMtULqNZ+sTjpNDK8Nse6xvWYPt83Jzffukjnf2t/ODcLYKzV+a
ifHdM0calBrk6fWDVxmK4yS1ggqqj4EqPjAnXBNL55T96mg4rH4HfqsxcGs7WDrFZSR17zMr4iHy
nZzoe1bFjvHVTbtwMiuMHevo6PwarZfr+ya1BXgpQg9yEiI2qDR9XDH+o1cxHouQqXa4FCMq4JGJ
YuYJc11OsHXVeLpuVLaNSE6QfkF4EZwfQmUga1IDblZUsWH/muYcMkItWCiSDxjhk+5IWn2wPQpB
IsVy6w6k7DHGKB+Zoz9mk/O4bipSdtkGAqKLjBtDoZBvED4Wq2u2YeK0iglmCYdXYsdNFoGXNare
OQXx56CeWxIWtODiszWzq+DiwW2eB32piATSzwK0kweKKZStxKsoWywwGE8w0Ov1wQObzUYiP1M4
t3Cr/rOKMyPCEXKpps86xzN0I3g6Dm12R5rTzhS3qnQpuFIxPYuxYPjAZTiwmG2hoLDg4w8HvX8s
MfWYQ7D2uofJluLoKJaD6gBIRbFmXu1tiizcqWKMsdvrg5+Gvp1A5fG6FREK8WfHzs0Iqba+jfZI
rILG+gCuSMpAQDHsxndja/Ux2FM3jbS6plHvgk94TWcvnCfSoTWmAaM5pXd1ix6GRbbmVNqLdpgG
F4AJ6HFHzNoZaAUYiJg2a/9y/VfLPsDZjxbHvwej65DDYW8WFhv9CZwdhqu4l2W5DaqcICcC9y+Y
zoR9mVhZZmyYyjhz7+f5pbeLJ3NkSAZJ0My/FvALfGBJIK6FRCWY8HFDX/pUj6H9djaWMq79qYzY
5Oj31tBUgT+UjiJAyu5KwPT+NSUsbRjsci3LGSo9B3LYPnCJAZEANicuSO2LNCA76AeNge8b1bNg
rEkIMfjQVwGbpIfjzAqPm2cX8mBt2Q64CpZgQom66u6cjUJk+xXyEZ8/8F3gBqCzxaWCe+zS0ohq
SbdprIyn4tUhwLwm0Ky7bkK6GExQYXIBpRdwclyacCE2tNEJKaBTvmyQ9iM7eHp9aAsq0mf+Xc8K
PP8c9TM7Qtiy/bHSzB25WD1bB6eDwIfWh722hRhOA0hDD30jD9dcsYHS1BM4Ao5RcfidLNwsG0Z/
Qa2D5Glz0O6kT8tgnEBsjRGiG7cpwjz928wIZG5mlStK/RzvEvTBTUjyikKeaHWj6LMgEaAguOrT
336rGv+VxqEzC/zPz9wQaEKgYsYcF0H6sqx3qbEGy/z1undIAxHh8mXArHHRm0sbOVA+C1ijy9hr
ID0HdtXAMg7+eCw3yHQpIoMs3YCU3r+2hE81LqzaCg22KkDW9xawD/spzU7EHo6mo5Qvk7kjeEJA
Fo0qPmqPwsIwy7ZlG1Io0JbqgV43z21LFa0VEYD4x+c5rhMIT2RreNlfGiGrOyxoWlVx5iS+Nwbp
EIzF3XH1XjXzMLVf7c8lWG3oN7TNyg2lJivA5Nq6Rh24YiqzOV7/lrL9RUkMhwHtM8B8hJMOWMu+
rbSuYqY3hwak2KwFaAuSETXqdn543ZjMOTHXAyADkKbIHYWltylojYE2gfvftjpkG/yHGuSe123I
Qgo/2BA3R2EEBaHL7d0Mv0vXdqviedLuyrIOrJoeukEPKob6lofEwaonDhdWoVxkZ5urcfGRZ+Bp
RenHya0mo9etMtaX5nODb7as1e31tUk/1pkJ4eBVs+3OaCPAhBeiEvrZcB5KKCM1/RyuxFJ8LJUx
4eTVHDurOU4ZW/RYLV0M6Kc1FMfMXmNwXSmMyULK+eYJX02bV2MsUxiruu3JodDgLuyALvWBpI8j
bUDooUwzpc4IngRgydBZAFbo0lHq1h9ysxuruB5R5wiaDcXWcNRq5JJ6bmrfGrcZyoBCKa4J9Nnw
+wAUVVPUbq35064ngoJf3tddgDR0/htMauNzvVVFeXCWrTh2nAasTYflV+YPqNiRMdW/5CtkjwMo
L6XPMzW8FIebDcWDVtFVkSrK14aiuK47JkZI+P1+dgtAJreq5o7HGIr6kBFk082CgvV1b5QawbAm
2N3xDzCCl0bSbM/0DeW8WEvBYrVjDLUPdPv1uhHpqQJkAcgF/rr5w4tytpJaow1eHBUegdARvy/I
vh0g/uMqoiDfDzEPQbzHboG5EgOAgi+UHmjPPQOPNFA7zEuU1ofduQOBzAfWwqfFQZHJeQ2FE5Wv
YzMSgvAH5Ws/fCfx+T/3CkbeMZsAsDaIcC4/B7gfq2L08Lc7/ktVPhK0m6f86wdWcGZDCOAQT2zt
psCLeVxqqFaBkC7oOTXUdSsi2c3/WwpKNEAHoAEh9v32SUt3Z+dv5v240eAv72ELWBaa+81QBLT6
BJ2/ugz1+eS8XLcsi3lcTdHBxYHypzg6icH9fHOpiwuqqLfDmM0jCEyb/VZjewssqB6bUF4+XLcp
O0bnNvmfn3k4QIRNOU42fK9ZjrvePdQoXY+DSplYvjQPhGEoi6MGL4aEYhyHZSFVjI5MlHoQ9yzt
CJT/z/4MOKZSY457gniiMO8MzCeSC6CH+c85W1WjLwx6WQy+7gcGe8ytqL8bmgOmoGf3NP114395
/y6ikgxuHz7ZCGKmS3tkbbKMTiga9O0zdU2URKHiVKpoyWWbCPZYoF/AVIZ8SbDSFRaU8piGb+Vs
UZUFG5QwG/+e6XUMscIPxFePI4BNjB/yZsnlktq9wFNyt6o4LVmEmsK0oIPmHq7vm3RFZ0aE/E9z
XZATERPpUruGJRsCWhx3aw3T1IusOblujG+P6BSY2+WtBTTWMVUirGhrStbn8EEG0EC7JBCcCdiq
KLipjAieV7Z+tegNjFQzKuN7eiqYEzl6oQhSKjPCK9y3wFreazi20wx4yqnSHt4JQvgTBc93S7iU
WL1vYzbwkpIDzhnmIHkdTwVRVA75pXPlm4iFqy1z1szqsV2eM4ZshijyrnjkS3cKCRaKVugiIPpc
fnVnSZ02BedH3AOER/yfZVlFTaXK+6VWwHkJtAjXdxfHA4ymn3xLwzoc/XczPGTFHOIB95EjeWZE
+CRdQefUo14VF2DzQvZdb726HSJLRsBC/P9XIk6IYi506XMeqT3jrn+l6T2G6TOF90ptgKqR8wNw
siYxWUghizfWKZLf/Js1/26s0wKyBVvx5VVWhAhmbF6R50uOoGw8NNFQGkinnxlTRBW5FdB4YDQT
JT5xWHpgeMGaZUnj0WluuGb35B8tevLb1+vRi3/cNyeF/GdH8OPMK2rSdxWNof2GceNQ70Y8UaDy
QcqgsH5SpofKhEu1NiHHbmd0uqeqRi38R+m/zI8kCyrMgV5fmDiT+U+kQVUZcD6e94jeMNU2rkvs
Rdzsz7tn3qyWGWjjLZ1Ca8J7RQdr7q9u/9KDfb+37MN167KDi9FT3NsY08YkqhBIbTD1ljV4sOO2
O6EJ0w8PREV2JS34oebGxUT4lLvOf8NZNuJWujH6Jbp+nZ3moanTk11sj4SNh5p+sranGTJgGErF
g0wlgSV52HIRT9QDULlHk1u4jZZWt+icIfjt7XetDZYe4tV3kx6ivf37+j5KXAXMDmCgRmqCfEvs
1e4AMm7r2tO4XJwblP4gXHqk1U2jqsjJ7WAl4OgB35Qr7GW/awAEGwPFdIL2strjK1vIbbNldy2e
owrPlPgG59341xb/LWffLdPbvq6aicZkunOKA1aVM0WMkiRAFyaED2T2lQNeHiyH9bgA62JigWmV
zwOtkmqlNyC7UZQ6JBcuZ7kGsJH3Hd8I6NSW1Y+tDV/U8287mQNP1daUxKkLA8KKqEdHa52QN+4a
EsZDb25gQb31nrM2P7rDeLK703XPk68IpWUd9DkYJBcMdsMEXhaMrcdL5v7STOcZJBNfrpuQOh3w
HpgfQ/8cd+OlI6z+TrR1w5qmOWz+1033mX+TqWadpevAhDN48WxcI64QbNdRT3tNR4Bv1vqGgco1
X9+fbOGK+s8C/wVn/rzrmZ/2BcXZyd0AvZsp7T5yYs4sCKcTtXmr3qAyHWMqtgd8hw7/QzP1A0bQ
FXI5aQ0q5SLzt1MSo80o7oua3Hc/Z/9WRSAs+xLnBoRVuEu32VUDA1YLxopgUWH5ZEcEfS1MDKPD
BeY+Ia7og85stImxAJ11ge1k0GP0b6hJArIVgb1A+lT/7Jj5zfu9+NyscFAgoUOXpmtonKcP+vhL
s1H/HoI9U7WZZPcd3o3/rU+4U1eUoErXxPpK6hVx2phaOE0LjZhTPFPniW7G01b4P5rFdtFMT2sF
Al126Z2bF9LkzGCzbXYwP6RPO/3CliXAbPbWQQGpDUeVbqwsNkBaBYquoHTjukuXh6pgY07B7kdj
zPXk+xiYdqTRuwaKQR/4euD4gwXX4tOll3bwUjZy28fXA8Zin++c9g54Zr86XLciu/Jwf4MCD9Ra
HCp5aUUjdjlkO65xmEiXBCtRtqpVJoTPQzGbRYAAxoZBARDKCuQbQdUdYuOKe0H6Yf5bisipVhFf
y3QPV2vVcOgLKJpA6ud/KBiBkgUZD17LKEdfbpjeAUTYD4zGk/fiZV6EcLR0/QcubYwgYAYBVys+
v3lpxNgwzKVN2DJL05qo7tEM0UrnnQQRPA9HoshfryA0QF9aCHvb1Jit0cHKaLgRPn6qP/fG3VCz
yDQUbiaLsLiK0MMhOkA7IodbrS3Qy54MGvtdO0Q+oXqI+rdKeFzmaRC0AIEaUNOICMLR1KDixYp0
Qxwq6BpY6ffdLCLqY/Lp+qGReRpeLziW6HWgUSDY6TDj1TrUgkcD73OqlgBSLwVRvDOli0Fp+E83
gqfZlz5AjXaYMtPEyUQawr6OeuSNisDJLwDhiQku439NECHN2Szq5hPI8+LauOuG8mZjD252MnQS
+pWqlinzAFBVIKmCv+HRJy7HKqp+d1gdj312xMOLl52vfxWpBdRJ8e0xjvRmIJKaGt7MOXIRS6sC
rdsg0aKo9cm+Oyh4/7UgFBjqjq2O9ed5PL6OVX3XzL9BipMRqri4pRfquSHh/OcZKUy7wVIAdkyz
u62MrMR5QZ15Y0d7i4ZF4dAyXzu3Jzh0OVv+MvA0jm8dx3FAvEQ1NiHbPE6fzoMOB6MIzuZV8zZX
Lh5XJqi5tMENqjE/7tOPFAyi1x1BagnarED743y+YYbv63Ygs4EQbUE2vn/2UVUoMNXngyvkuiHZ
toGg9A8bM2BrImQtB4u6bdjrn/fiWFi3cIZKea3J3PrciHBwEAWqrpwQ1DLX4SNN4+R+ZBkW+Lnx
D148Iud4ac8pmxksLJAnmdCTHJ1fumoQQ7pXZ0b4Rzt7i2BGSnPNGntlF3Xkz7/5AfUXFS+OyoqQ
8oI+M6vGAla6JmsjyjwSrl4/himGnBR3NN93MXhCGhvRE8piEKvh3+1sQT2IqPLZQ3xmf7m/6ecG
wrs3WhmMwzdVs0kWpqHtCcYhwJ/wJuWLPrNEwQqoNXtZx+DSdKO9GZb/jVnHpyx1Ldma5pW58zuJ
G/7kBnht4XJDdgCNIcGmkS1gCaFVjas0ResT8i3VGFgNi9zl1/VDJDutDihq4X82l+MSPlmh5Vrf
NrSODSceoQnf5QnE1QJtUBCPyFwD0C6U6rnKJ4RbLndxXYaO+VlTx/Mh7cOfgxddX4fq7xd2rGuY
5g011gHR4LmNAbvO2PN1EzKXO1+CcIYo29amc2qYyL+ty3312i73wOiGs/ULrYFQOSkhCz1gRAMw
kyt8QJPpcssMtIQaC8LOOLNbsLt2MH8A24dskJdKuXjYGx5kcxzGNRuwogr6kXPVgybhr+L7MBw9
0oZ1ZSjOrPRiBfCHQ3AwU4CId7miekfm2dUt7GGCfKzzpEWLINOn+7J0tWClP7Pm91IcjXRXfDqZ
l58bFrZyYKlp1CMMj/lw0vYt2Ap2TOuEqoDBMjcECSkvbmOGD1w+lyucCsdpNh9urs0n0t6l8+kj
LU+gcP4zIXh6rXf7OmKeKv6zWUW4zXcs+33d1VXLEFzd7a0yW3U4BqRllvJAiwei4mZUmRACj0vz
1B88mMBOYU4CO2W3ioRRboKjY1ApB9ulkFdZTpl7xjDVsWll+xHPMCMcLPLb2YzscH2/ZKEB70SU
C3BToPUpZAll1nRGw2DJA505ZjIMhoecA0SxP4CvmmiQNZtTt7/Z+8n4sTNT1diXrvQ/+yIcqKOF
WzoEocLVf+B7pdXLx74XeKlQzEb/5s3ZnTKN8j4mjpDXhV4bYiw/tFWjAdJzemZEOKeat+AKJl4d
F9lyykDVv7Ck8MznblHUZqUbdmbIvDynNPV1d6sdRKLmwCfQUHkh4weaDS5kXTgvNjDGIq6eVuBf
7Z20jq1cD4bhYfSGoIE48kFx9ckKcLgjeDtU5zTSgpsXDSj4Rs36sxbNDOw+yD97X1j+oLyRZKnQ
uSUhujmTOzYes3EDmlmUNy9p/9um7DiNadAx1SuMf2sxw4MiN4eOYPwMmMPLT7QA8c2J87Cs3y0N
doxa3FvRszeHWxrQHyAYuH6ERX7JPznXuT1hcQyT5IVRwiWsfY4JA918P7Sh17iBO+WHDeMDQBSv
p8X/VY3VMV/Mu2l2/vLNNewr1cS+dKNR4QBtDAFVqah2pKdsmc0yb+JZv1ty6wjx55A095PzOV1U
OrMSW3gY8HkllNSwC8K6C2fdPEyuFrHW+e5Tv+kuKBUgK68tGMgiY91G9t6qhNlELie+2+B6xXwZ
0gAuMiEcQKcmU2FlQxFjuCVMv7bOsXaD1Q9682nrIDthFc9G+UA1Fuj0xwo29Nn4ZrTzYcrBIDwf
r397SdjBj+GFXmjAg2BUCDvu4muzw7oiNv3p2IDzMg9c7VT0rcLH5HZ4NQlXBK5wIf9pHCfXG3Mu
MK9RQqJ2o2Ng2wX4sm3oDWDMTSXxyz+dcIRQu9b5/5DgYybq8ghp2rggNkzYZPCQB3uVNqD1g/jT
9d2TxNILK8LugRCvIFYJKxYmn5vhCP2vxqW3HzACziWOkcLUo9jEWToy5vawFPE0NCdiPteddgtK
7utGpN/nzIiQk3R1g+c9WAnjFLOh5ZfU+pUHraW4FqRGuP/jtY9yjFhdrrR67wyClTDTuqv0w699
C71BJcv253Xw5tufmRHCZ7E5m7mnaxFnVR5Wxl3lPhW2dgIhYbhM9mcP7S8zS4zmBbSP/uiG/rhG
aT9Gtvk44TE9HECASsrXbQuIdzNYNzjLsVaNt+1SAhv/5NwCPXuYO+2Qjg+eKnOTxSQASTHCB5FP
YC+FfIqZS9/mhlXEtA0G7b6/rb6zX1A3uf65ZY57ZkXkcKtbM2OTDStIQZHbhVWFN9Zkh9etSNeC
OgXQnRiFgcrb5SFcawNdZm6lscIUDZ4dnPXP6fTNJl8+YAjseMg1MKmNBObSkLFCC3Ka0QJ0AKd+
pl72v2EqzGhPa+3kZBsq2NBiUCxOuoVnNoUTs+faQscZi8OVEbr162rcgW3v+rpkBwbT9FzSAQAU
jPpcrsuZ1gWF+KKM0fwJpvphJD9bclJS48qCJeaVcAOgDodCqbAUo6SdmdUw0x/sE4u1G3AtNFF6
2z1DVvzUlEEWkMAI2pAG9TE/VofvL9+G0Lp7YQfnJnsewhG0Ubfk1IQ4PWF1W0X/R9p1NceNM9tf
xCrm8AqGyRrJCrb0wrItiyQYwJx+/T3UV/fbGYh3UN7rh3XVbu00ATS6Gx3OeSkI4PU32a7/c3tH
RJ/KlQ37qYvDxIrpMSkQCy00MpvbAtaaxLTLzeAuoDT2TaaG2AzNTDeox4F9pyW9/JSplT/mGvpY
9rXxoPeeZTFSiAbceZTaz+jgQvzn1PhFzi0c0qjQOyxQfbB+WAlYjUjzhvbL9Nk+9z/DH+3P8a4C
ot4DUn63V76+tfbn1DtKv3xFNtLrXqYZA8YLOIZJlhWlF1uKkFFvJWbHjyMbBleGQRQeX8gMiwoO
u6ZHIJ4Y9C0cEt8y6bbsCGAtm4QolkVQECwmrx2zb/qwRQ0ShEQBJjyjOPYmYdFjzUpdfhB3yZx8
DJsowkSzFRekxtzDqLijarkgxCSzCOnoE6udd05AjkcchJ1ehnO5Kx3HuRyDXfOoNZML+htvVsF2
EP4AeF3anbRT8WtUGdH6QO1pMJ6Ub/IURMo9Q8amF7Vora784lu4e1/RSYqYiRM3Tc+afw9SQia2
ZSYpQa93W7nWZl0w9QgGI1R8gR/PY4NkADd1jAFT9qH8AAZrzOy0AAo+SdU+nEDDEyUkbD3LeQJb
zFhuJz0m6tALMrGrofflR3DxmlkmqAYoGCnHC3449LBa7tycQEzASPTUfjijp7xRMmHg4al5Es3+
rTmMS+GcnsXof9FzDcP/U5R7o/mGkpXb1ALztVinL+q1sKpgqAebzAeLTgLKtXHGCutdhsBXVfdN
sR/yX7J27PufaO34Fx4KcyjoNQXaHiBGFqNyYa6MuSycwsCxonOxSlCZRNdnwpD3EXUmrGVQNbwL
gfaJpC2eBVxUF9EylNCCR49F2rtF/K1SLID1myRMSiAuY4gDVhqPxG8CvV15iwMKDWAzuK6f4GTX
C8y1lFp5jHHXsXSCas7cOQvC+h3sSsoRqOgnZ34Gr8aeCkJlHlP7P34AkcyC7A4KGb42pshxqWWD
So+O+psCnTbRmG8YgF5nhyKOvDrW0cs1kTYySTbPxEyaLd5YgkzEWvwBLfrvR3DGagyLhDYGAARk
6zs67twBMAUY+dxRS6BGa2oLFUKbGjpFlS8I4tqYG3anRmDDUT27DeafbUai3k1+27iLguaDNT+H
kgLGc9AXB+R8zuopo5lL82ziqZMYf1hZD24sUUsQHa55OQs+FEN2SGJ84clo0mHO4VOgNoYPIsS4
8rWfLD6CR6YTFYPXrPilKM6uoAEOddoSogaXvSjH7LFE16jIfK9dg0sh3O3TWTyn6QAhluq9dQMp
c9IDL5+o1MVUbPxw+9at7p6NqjCgl1SQKXPSLMpsakeQFlrybtKX8jMZH6JRAUJHT8JGoOZrlhnU
hwuRC4BKNf41ZNkJXXqEYDQHLXGLKjw5WfYR1uHu9rJW/Q94rkERgaoq7DPnfyYzipxUBt4IYBy3
htJ7eQ5E0k1XuUp8yKZjBOTwxLxTnRdqkHoIIowbO8ounp8iRdSztHYNgHuNui6+CB552ZQLyz2y
Qa6BfgXMM61Md7bVUj+JGkVw2dYuNi4ZOmjBdIupC86CFGzWpnLU6XHuw02cSX6RoF0/bjxnTEhb
7Juqf6BWKXD0aweKYR/wigENDG8aTn8AhYPhDxRBjnFvu0B7sMoUNAQCV7u2gZdCONenKExXBvTQ
H+f6oZxf9HgWXDp17WZfSuCOKJwXBHqGzYudMzM7L8SgvpGzvQxQicKawaewPKvzTtrH+ZmmJwkR
a2oQWqWbMm/B3TLrBK98f8gStHFad3Two2wOdG3TKKRQ6m2rBlYimpcXfTV35OlUSxieXo48PU7M
j0abhNlbkrltKjJ96+cMInDQ9qCVXV2070KHARJhpMyBkwQSAPqVEiIhpZgpwe1ru3rQaJbHRDui
AAw0XEuZgZ/QpyGkxLWNRvPElURQlKvruJDAHbTUKPM4ttgypqBRdTBdOz6yQtSetC7FQg8c8rAY
/ubW0YH8Oe8a3AprtLwepZ8lhyXkeV2z3Y7yjxRuLXkSVjHAB4B1NJ/UEFTxwx8U/fo6QzDqFXL0
d/DLn3GSA1xpkAjiTfkFB54N06jnDrBCkuIO+bx8TE8dUDbRqRcJruPq9qGtauH0xEThF3qfOkyL
Jhz/A0U5IWJwhmdVESG7LreDD+AxbPBfKdztwVJnZi3IrnFX+lk3Pdj9UkXdgwFSsJ4107ykGME+
jTll9Pxeq7VlpnVrhTiozExgTphbGa6R/cCoRqmnvtL7yJDevkirluFC4qI6F9c1KaxIihNcpIb1
XqiqweRUEbH7aMva+Hsdikotq6pooLMMGNPovfhyYizNq3TGCtOidjC9XBvb0Wx2RQEalSqLEm+A
Pm2ykYoeK6uqciGYO8QYSJhjUsDPm8uIeXdS9T8YtBKc36oQsEwtxGULTqHK7Saa5sI5BFpu6Gjg
uPlIkUVpTEEktnpkQA5DDRfWz+RHYKIwbjArBpuBAijpNLobvzv9DK/CQJPWCYLmtUKkLoPCT1sA
MZb55usl6UXYN60EO2iXCWhO5y3wKh28tHpUxDMSMzc+yfuc+F2WbSzTt6pvtxV05fKhUxQt3Fgp
XtB88i2ONEkxsixFbgrpdy0qf1Rx5ZZssNwwYoIgZVUYkq2YwELSWubJaqyuHrNUAuTLIE+FN4IB
y2Vtrnk2gNN8BKQi4KZVeaBDwlTacp58wJektjEYQwsIhFHDgGuv7POpceW58NUk/n17I1d0E53W
JkD1wLMMcD3OtuSVrZYyLh/K5ZgeiLIRaSUMx3t6CX6k/58ozqg0E6OxBOicoxIiA5B0RBkpqRXR
vMpaYhaaCVuyQOoCeZa700OUlBPKC5itNb+BrMtlXvqU7mQSntmxdPvA2Esu24lYmVbu35VUbiMR
FlApl5dIyo1di/yxNql3e/+WO8U5HPD8omiywNyhwshJkLKpzzsLc5r10AN+RgZNbDy83pax4mrg
0jAdDMT/hcKAe/fEYB6zSgOTkzq41whQQA5ylPoz87VG8VmSvwI6qpU+bgtd00F0huiA4cDEPOrO
18ZkGjLKmGYjDsVcVlq/ZcjjS6LzWXExKG5hAg1ZGgxM8M24uVlbtMUD6thGjZs6aiBH34x9bLmy
9CxEv11TBnT8wlgA+UhD68L1ivKpMyV5hjBWvOSOESRvGg3BcZG7aOj7F5uHKSB0zC84rF9Q3sqy
lgEvgnVRppEolOQNmrByt6ynSaCAq6u6EMU91qQ5wxunxAVO0BQgt2/D8G2yzzXyJFUpcsxryo7B
ExhbZLVQvOAqkl1fdlk+YFlO9K030enJdIFXXstTwnUBXQtLgt7xE0c0HWJr0OBDMEVMIqdCzDuh
n2Zy00wCA+68SfJ3A8lvR/4XM7EL1iKe8mDDRZsap/CaZKZDRDE8XGqkeQWLMJ70t7VizYVoAAWy
YTBg2r8kJa0hpsioARdryp6ybiSMsX1CHT8RlcHXLu+lJM7a9nEyddQE7EzUgoRcScyS0HBUXdvI
RIwxIlGcAdRmm46MAYekij/K/KOv32xd0I65vm8w5Li6SM6b3MUFJ4yTMQurkXXqMil30SBbsChI
ut3tA1pfC5rGlhcxJn55/a7KbK5LrAVkND3bZgheBInp9aX8I4Fbiq2VUaND04725P5Cz1B4+DfT
LehI+kcEF9iGc1d10QKfFKqvcUnq/ucscnqifeJsDqBUihhYhsAOKHd6YDi+s719EGtGDQB1C0g5
aJLRiXRtqs1yip0pAdoHWCXqriRhdQLjERgo32/LWTNol3K446i1tKNpATk9iASAryrRfPP3EgCK
jQSLg+wozNr1SuzQcJg1AjmrVjz0w0zay+3f/2zS5AOQSwFcAOeUg6SG6QKrkJFGa3zVZ8xFgS7a
WvPjkHzMxY6i/J7P/tCXbvm9BUbz7FbZ25Q7hO5ptCs94AtLIgCQNR0B8DTGRhHvoc2LW/g0SW3d
2PguywYirfRnjB6Ezbhrx4dqFgpoABmBr+XM3FBpo9VbDnxfMaHqqqCvWHBf1wrOiLz+EcEtI4zU
3GFShLnhnG4j9TTRwTVHD53655Ci+1wLZaKg6XGsntraJtVjyjxjsjZMST0t/mYkh7oU9bWsRU1L
TwvUCl0AeGxd69SklX3ad/imyGIn1XyMp3eFVge10MDQpO9A2CJqU19W+UXJ0N6yvHuWWTNuozN5
VnsAOgIvgt0rShWU1nu3ZKTzg5k/31botf4zkDQtc4CY04X2LNHwRZqjDGfGShXoWfbJ3BdHeWuf
NK8NjEO/VT3jIXVz33xMTu15/gWYQk8npTt5Etp6Wlf38sDayMQUzaiv1d8vP4qvv49SrphRio8K
VVwinW4Rdru9o28TGSyNU+O1AKHUu9M46a6dJA9FM97brf0dnb7B7f0Rfgpns1AZacNGhwuRzvlW
2qZ3+T4MlO/hFriTR7rpdsnjbYnL4fKHj1PHQCam2oGWzAnUw7RUx8VndZhmjQeijt/7ErDhguzB
mlZfiuH8Vg5NVyVQXR7H/lGt3IT5cMLpFvapFUjieTiXrKeO4gagpZG3Q5y02K4LFVNqvdeohRpm
V+mPjlG/OyD91jOjBU/qk617aeoXaGsIa8tTalPg29YMI572eIjgRQcuOi7ObDopVytg/B5TbRPO
llu1cTAyUVf62o1FazZaGdAIiRQlt5uRNmlGRdHTB1NBTFpJ6MYES7aDEYmy13/HjSQoVa0KRL0W
wN3QFEyeXe8pWg7adjSxp/HO3hlJkLv1QyFKI6zu3YUQbu8UdYgA1KyjaxC1mh4whJXzptqCG7bm
VTBq+N+VcNoxxz0asE0jOQZEcPSf0Az8Vbr8ac6OdmVjpeXy05OfeTlJD9qGluhQ0732KP9pHor7
+aD80AK60128Fu+BhrBRxuc22dui1hNtOZBb38J5NkcGE2Lq4Fuc2IsO8XvsGj+MAF1TqIRnfrjX
jkoAx1YEwzFuD+MGPUXpvX7IX0efncPf+bm9S4OUjM8Omg282yZnNaq53KjFWFzc0D6e5TCOoE0w
bz5QYWEP/Aiodv6UuDmS3vvy1WmJDYV2p12yG6W74b31k9aVt5bgUSBSbM4fWeqkJvOi2DlSVNlL
4tFdLBgqWrOw/6wWfvZ6tZIMYmCwUEGtve5kBvVJsJ23NRo1uOvfT4yMyYaEo5Z9X0QzfXt7MC9w
/duFHg7MWE4KUeVv5s2u7ImYv27feoPvXXKkNESAh883zYOc7wdzq9j3txVOtEPLf7/QN8mcwdu4
tCNL/R53lDSKiDVCtE9frEoYo4Kz7BNYcDXggoI94T0Feg/yG7fXslb4BuD6/xow2KrrxShwe1Fv
Q5QXsjvV/UCj7Sv10jvVf4oOw3NSkT/AaFSD9F49THhNb9If/XO2FU3tivaUMzBUDnU9RUvIcbZP
bESUFouC80Vv/28ThuDheqGzIkd11cEd6Oi31kjqKS/tBhXMszQQ61xsbu+rSA05QzCATU2rMzju
4hiM3ztBPWO1enNxanzyQTPjpo6WxbTv053kjo/pJkMmaiKqWz7icZds6/JuYKdJFCqs5uYvJXPm
QY1rNikVFsZI6Tn4x5H2JNqqr82u2g0b5w6jbAMI4wR6uuzXjdP7bCW/uHN6H2M0NISazsBGtglL
gsYgvVdMH5r9GHcCZRFJ4+KTyholCYDPybH2MLX5o9+mu8hV3Nj/fykJ3+0wxpI+JupiSCSvissg
1TJfSJe7uhawh2AGCIU+TPpd631mdU6JxBvWAtcd79FNpvnx6Obfp4MINm1dLS9kccpRx0VsRhT7
JkvoRBlV4swqGUdr0ztol6knkKT8UBiJs/wh6Sw0Qmcb0zY2tgkG5DYVNYCv2pSLr+G8jT2qcTvZ
cAVW0lN3Hq1veqkJu62XX/mimRdSOF2x9GkI5UUzw1PmzYG1lQPtaB8RbiRBH4gG2lc9w4U0zvfY
kzaayBbD+yckx8zHzhq80vo3Qe2FEM79sCFVnFFe7nih+FP1POWSQPNFR8N5nU432ip3IMEp3vLh
wGRRx8X6s+1iDZxDwRRSbAwdJEjaC+10P6S7iXZBnvroJUmGvRL3HgPlg42M4e1bLbpwnKNhmUnl
ZlGI/AME9pvSVw7Ss47Mz+62nP/jtn32OC7ttbxNrJOxHp2oQzeqmgL/t+gMU3WTLu0StxzzQvFs
mU0GHnTpNJBEMocHqtggFK5mawbVDNPKbacqRbIJi9zENGybwB06hSaCUlsW/PWG/POd3A2Je1R5
kTCBBQoDfUQ8XpfEj9T7cRDsyGpojNfkwliCcaEvmWBlVk1tmSeq09DFhA0JpyAcKq+X/gi2fvXS
X0jiDJ3cJ5odTRG6tZvMpSbGZpwTlZ7Gby0mGZ91EFSYsGgg29KUx9uiV9doIUeq46kOsFROr43G
yaRCy0HZqOYkoZpCetvxzVDb45xF8frqyV0I41RZm8FI3o2YWomT+W0aIm1nFeNSXotlt+oxKjWB
3yywp1qUEF69Q+DLBbctytiYwL92Wrph1Uaco024DX85yI4mw3lSj9EQ1NGZopsITSm3t3V1pRcC
lw+6iC8yQ5HCuIfAqRk2QDtGv9LdCDScWEEVyTC8eN7fFrjY0C+XwsaYBZp9MGfFn+NcgfkDrT24
vB9UK/aT0ryYCuaBbktZdRfgVdV0YBwvoHzXy2IJiPXssaHHwAKn3rgB5xXVSSTCMVytxKJZYzkw
TNqD5PtazoB+wcliWE0BRIMZk4vqb5ZsJikjSn2PwVTCKrTSinpSP+fk+E0Eoin0A4OvKMFxy0u6
mPUgTFkm+MbjtDX38WY4RW/DN2sg3UP+YO7ghX+pEpkP5bZ4mAKG9G/3WHWkfkbqfSN6Ta2a5MsP
4vahHaidRssHTa4VOH7qWy7b1AcapM96kJ61V/owC13dYj9v7QLnTONs0oYwhFAZ66f3v0Kv9qXN
7CrH3/m96GGzplGXK+TsjwWkG6uWPre8CP5guIwU/m2d/SQIvLUe7vLPjW4kyQARKDbdOWBpvnMa
94hM60G9r79V29LttjBCgbIPX6Ndve928vfbn7CuzxeKxZuDHMyxZodPyHaGp2/SfUtqEuLVK3oC
rJnzi+3kH3JhrYZ56kAQYHzq9qEs98DBBmHYy+0FrVmbSzGcv0Jj4Qy2M5g3JMplormidlNNoBZ8
LNJHc22bBdahnatt548owoRu+arviXXH7vRd5M/7caM9Gu4QTF6yyQqi+8UvGsx3kzfexcfhO/7e
qyT9FW8L1xBEBmszXmgy/K+l4Mdc6Exj5DDxfVPxUqPx76S7ZUySDJRLbnJXeLL1K3QOJp4ptzd+
NQ69FMyZqLGJzBw4WjBR7uDKhLrWQSe2l+9UYgsuzpoPuxTFGZ+56Ks8Lxdd8o1dfY+0gL9kPAUL
EqkSZ20ivdXAtQQpp/H9Pt2NpCG930On/oBmY+ecc0GuQ7QqzuD0SjtVSQx5rWf6TtB5y7pErBCi
a8iZHF0u7cTpIWRWiHQ371PIuL1vnw2tN6wa36xkAPcHy8A0MsY3kZUuAZfusr3qm57xUp7lXde7
/am4G18YzHf3/hMUMLe/YHWNGOpcyrJoW9I49XDmRKbWDB/t1A+YiXXGt0Z7tjpBenrVEAA+BeOF
GIsFksp1JDBh0CkK8xaN5wapis4FPRt1vDlyhYzS684WAwKgfkXEgZbKa1EMSJJFrmFKQHu0gH5v
BwMmX+zkZVSUoLdVFyVY0mH2wup04AxheO5k5D9zIJDc3tfVIisG9jC9iQE6ULUuj4WL2JHKuTnS
EEtWWnco3yMzqEq/B6vEj0R+qwGlZM4jcWju58Zx1vaivsg1GAUQWaKHGzGesmBZXcuHcc9sY1y6
00vd7dLf+jQSHViRxbAdPnIaDKAiHXbKuB+dd8HSV08b2GPL4CB6TXnEZ9mODb2M0UWu2j2BXR3Z
awLIBMwiSfqWdXLQ5hsUoZfhfoSNbqs/yG1F5qkkCzuKiEtr8cpfrhg6DsALBvxmQGxcb0QBBjWj
zJZZtLSwSVZLjx1zHpMWfHoORip9mtGYDOj+BsRW+irYisWF3hLOudi0LetaKjFxASIyL66VJ117
7aMjpk92M9Xvmg6IaXnks4/4X7AI6Oj1RQUX/eYGQDavl40sR8TaDnM5oH5p7VNiH4fyPIrQGtc2
dxlgsRcsXNw4TssLltRmazrwLnV/iJJir5YdVlY9VbGK11L7c66VHwCI+317X9c07FIslzwImxnz
RTPEqpsWgwlRmftSWJDQqk7t1Amu8ppvQ9M+NNkBXC266a93cjI1qWxn7GRafoBMkGHeVsgctebP
gHsEqNXlzqr807bRsziWkPCCZkQu014R9ems8FLqTx3QgZgiMPurGXsAsqPWjvwvJgU4MymrFfvP
aE5poDLa/IwqgP9XDSnqB2fbZVJQxqgyYWpadlBBSLaVisRtO/t2af8sY1lQPFvdYkzSAHgFrAfo
FLne4k6SM12KcZ6aXhNJeU41TORaovm71bALaD4GEkEARsT7+lrMMNFSTW0JdwK4Ltqua1Mipxbm
Inuvpz5AV/TSTQoXtZ/b6rq6POCtLGi66FP/rFVf+IJwno08bilY8Hp74VswRtMbQoGarq4OiBMG
KIWgR+i4v16dqrRqppUdutOThB3sQtbcVGti3wllumtntQ2Q/9QOU4l/xexXbajMQ4dsuyAXtTZk
je4rdNourXvok+diwbbuqSMh43jsp/so9epkIGBNJJqxtSyfzb4haScQRVVz40VF/Krq21A/SUhC
sIXLuo22f7/5l5/DaTq4sY0aAzdoNbXotgPoyzw+F5JIt9YMIXAwMcIOtAbMzHOGHlTCxTBU8DJ5
Y/mW8zaN9YFZGA42AeLYRHeWWpGK/QsUZbiKf6Ry5jfLzGxKQdt5LK2PXO1dGzNM84s1aiTPZ/AY
i6DP16JFTECiMAzIbrgVzpdOzWiDmsJCtJg+A4I4oHRvV7Hb2Q//4sxAFoHJ+M9BWe7MoqQJI3uC
PZD0j1gC1wri3lYV1RvWrqWD/i2Mx4NbCuHv9YWJUFtu+xbDCKzJTkb3B0WqIJr/3F7K8iMXEQBa
kMETAMgd4DuivIvZ32sh6qyi87SMpDvDzBtvMJhEtEHNd7el8OHmf8Sgww7RJiQBPupaTEszPe0w
338XPtf3CDOUwDbc7s8M+I4p2JvfDIyT0s0sRJNaPp9bHjr60AdnOehEwyPiWi66yGtknmXpTq6P
NI4DjGiRJgVGqoudJXroqaWn5yL3xfl/rBY+C48VHY8JVDB571U7lZQYpRadMTJJ+vndafHe7H5Z
yg9DOE7PueZFFsbO8A+AlKtgr1i06MJ4V7SnKVD44/NQ/BkT5cnuTnLaecBrJJjbRJAjsFd8putT
IHrQFPzfaGGVeUrrrkYZf2ZdctZHieTNz85N5XPVI2k5ZHfzfGyN3wNgabvuW2MZJMd8ZiK1h65V
wUBM8vJHr50sFHQx8uBGdU8cXTDxvbL5gE1dbg1qirACnKrN02yGTjIkZztESBQFamIEUvOnDH9I
XSZwap+Tadf6pao4RPQ6gicPYMacXe2NZhjCUkvORf9Ii9dweJ4n4OEChMRs/EGBRr+jMzGZCZCB
WPG7qM8wtLqO/lKNtMaMtJaSo4qskSoyBF79682Gj4XeLyN1aDTWOcWQ24ZOU67Rs5KkudcUaUay
MRSZ3M8JNm4HoOIwIhhvA24AH37OE4aMM71KzwYm6qe29TI53WU5ynlKTSLpvmXVritlz/oejgx1
PU+NU2JqzMujnFjZd2CpuxJonhZaNBq0deZq4EjqEsPLE9G95LzgorrAADAskLGbDubRuNNSlCS0
4klOz13sNsWjzuoATo8M5q9OHbYh5gU0geFbUUbAcoP5CYimC1wNZ3/iAixGMwYEzrWzj+snpbtP
on3bHMdK2OSyOFPuIADEBDwo1C2wOB5pPY7yKq/ksDijvhAg9iFJivQsVgq8aFJG9TlMbahh6KXT
ixIWp2rs/3qx2FuMEqBka2M0kDe2XZJa5RBWxp0kOW4yTT5t3AxoaYqabey/vuULRy5CZTSHACeQ
P8rInNJatRP4rcJogySX8IAHgO8xZApesnqjn/VOa9zbbuzraS5CbVBdLFC4mKq/trVzFs95YqfS
XVIqmpt3iWS5FtUbfwYFRiBPTeO2qmG93Jb61cKDUxTJCkQbywgIf8NQYOuVpUH9DunqenaLMgEy
HDJmAE23VAaE8WYKHYWUidzIvizJuSpYNp+swb1BQ7C9kDY4DtJWfLIGYL05sGxmfEEYxQx0FGrn
y0ofHwsVbHZ9gYvaZ3nhSaHtkCJPX3IMvm5p66gbowUhzO394OIifA1qdkjfLFD71tfH6IA2w8Ky
5ewcy6PiFxJwxiEzJ7TsRPHDiigFANGYwQfMKhKEnA0tBhv9CrGTnptR07zUrpDHrdWOVOMkQgTj
c61YloOK4NJUgIkwGKpF+S4cOZMmtBJ2ND+XdkzaDPl+vHfDuHb7g4lYBXZDHZ9xj48wIv3kFbW1
bTO0ajSBZQALuB6DKa9+NUXlqoK7xhcilk+D6i0GDDQ4GGTm9F7Rerz/2zw/g/HHHwa4emXTT7kX
lg9q+qbUnWsZgQaUuXbTWocsl/76xB3MyahAQgBaAHSRt9sY4W5VwJ6cQ3mvF7pbOGgutza31erL
5cbYNBAKQVmOwVwQ+HKmOtI73AFLKhDX6PtYV92ueXBG6nbGuRj74LYwvliH2ORaGrckQ5e6Ds0Y
7Dzb/c6uBiIDT3f0nukpySYiGXeqJgJe+hqELzKRCVuooXCI/CMQ4VjTO2PNzs2A6Y9Y6ZlP1eIB
U88/a31qAjir5ECBkRBUXT552tTQPfgZWz+UHeYBmkH6GRdSKDjctX0HM56MMB0wPbAw13ofoVe4
nfqJncGgCC0Ceu9ubnsLbLf0LR6yyp91UIAJtv+Ls8RW4DkCdH/MpyBI54TWNjWboTHZuRis1jUa
Xd1FugXYlyGPApD/RFs7wsR+JqHL0Uzz8GAW0itTLLSLVq39IfiaJSS9ct3L15gYdYPigbKc72eW
7WGwmlJlZ+PR2moHWnotsCrI+KG5Y0qSHWtJGyiFyKwvOvZVLDJamN5EDp5H4SjlMdWsSmfncWbb
SjFJ9FBPpdf0DXGUhIC7oXMAxuZVxt/VWz6Vf8E9hCtB5PyFoswBBLttzhEqSF373HQTeFnAq+Oq
xqxvaIGWC3OYi1+3N/mLKcceAywNNxz5J/hwzoZhOsDSgOvIzkmd6IGkUcmNy05ya90SjcF/ibwX
UQ4iTABm4GXNB33mPDWItZTybIVvmvpsOs+3l/IlIOB+n7MdihQbZkH18qxaXvhCW+QiSY3SSbaB
otwWtdwDTkUW3FZkjBbYTZPHr8C0+EzDDAB86UcJvO8UPf1e1bndU/yXzdKLTlxJ4lztoKB5KnO0
8mw4Z8veAQGqRUGz+TY9SoantAL7u2J0rqQtN/LC2SbqbA7Zsi49ezQSXzEe4p9R/iRMQKwcFdg8
0DG1ePTl72s5FWr4qWFPOCrTA5AKGT4qRExy9KhmpZuOf0lr8bmJl+KWZV8sy3akCUEgxM32T40+
dcr936vDkooCvAMeUTBY17/vSDZm7CocUqYiEd48mdM+DT/CaqdUrmnMbg+MvdsSv8Ye0As85/HC
BKchqrOcyJSBiSBKoewYFJjLUwLIgoSMx4SY7+ETpqKZvaPAuG0EclfuMFwkMPeQjAfECS9WNSdJ
biwoiF0cYinyda0V5A5EEpb/fnFWTSyXqPhBQt/Okp+nESPplIiqQ2sKCFfvoJMew9TANLmWgmhJ
zlDVwbWKfOUp03daQ7J0S6dN95dcMZ/KByhkEA8DRAruTL0WZdJsctKEVWcUk2P7pGQPal6Q0RL4
7rV9uxTDKQQI62rWNIsYKAIgQmN1e1vl1gRgghaZXaSQUahftvTiYMbWnEo8eKqzbTeukp8Kcay/
bAVnVnGDVGDJLjQeyBBei8gK1PKQp6rPVre3gPmrE3M3oK1nj2dBIIPgR932E9o5xq3TPCex7quE
ggAXUBGeoQSD6+SdQN8Xibe+iLccBa3QZWDV51Fqt3IqL7pIivijl/+y2rSoCaL4JfpF94GB9+T1
2iOJLVTZVnMeA2o/Z8OxrAWBzYpxv5LAuRKad+hpLCFBGyZX7j9M+5AgnlVohJ6Ch9vKshJWALUe
z3I0FACXWuOVRTazqszL9txpreQi14hyQ0OzbUZ1UWPzmqil3AAhS+KVT68MZo/IMW6ACzAACEI9
KVTx52lzez0regAu7CUSB7cWLjG3Hsid7Nlq23MeQiHzdhOn6U+LTftqKAVR4Ne0wpIxBZglQJxR
JvpSlKJDAxOrdu05buOD0mwmC8qvP2rWo5Wabq6jA1Ux3RBdGY1kbuIsDP52rRgwQnYe/QEoBAJO
+loT9dxIi8KomjM+xLXDP5n6FEreqDWCPf16cHg3O/iDuXHkEPgsQtfFCc0MszkrEhrvC0ZYrW4k
4UT8cjTXVxiZESwI2T8kxZCPvV5OW0eGWvRzey50SgbliVE08biT5hA2FW4lYkdbEYcMGMDTUKLC
H76eO7aa1g6p1iKgNl+kLoio3wMvsHuq3bmSRQMqX+80mnX+kaZxZ1WN4TjHVGnP1Uf00Oh3Vhw8
95lohnXlWX4thnOX6NtjNbC027NZ/J5oDzqRQ129KtapD70kQagRAjKZvv+1HmoL8QWcNPJrqPxf
H9zAmtGRcr096xvNs751R/p8W8DXKB6ruhDAXWrQCDpdSiFA3Uyu6SrE9LQN8xLBfVrR8ysx3KM6
TLM6r9FreU4i5ur9YclFhSKkkhVF0IHcjZcyxocAQM6tRcnyspxY2J6zcqcmzb4dkABFc81QPYRW
KbDuX60h+pMsvI5h4dGaZXPC2h55XjsZuvNEi/cZM0o0agCbrXiAyhRZw+V6ctcXMEfItVkWHqrI
TlxrQTvJ5qBHaneOd9Fduet/y/v6Kdq0e4DsfYQ/eoFRWlP1K3nLaV6EOXIeSiOVle7cBu0OkceT
vit9DV247d97fOzixcqWXb6QpAwyLVtNhiT92YmqX7OTvo2RaGJr5aWgAELtE5IQdBxohroWg0my
jCGM6c4DPYX0bGjRY234krQ36w9zKEs3QsnRUbZ0zl1HY98KUSsH39yJ0AZfAMZodJoB6/HLXDog
HRKp7Fh3duyMgP5pkDUSRweVBaFxP8/enBVubZEp9ozsvkUOrnSOmSD4WTHLV9/AGRNVZeE0j/3/
cHZeO24zTbe+IgLM4ZRUnCTJ9jidEOPEnDOvfj/0h413RBEi/MM+sgEVO1VXV621quEWIFVbo2kT
P5l1dajKwhaN8dsoriXTFo49EmZ0VyVkYPPO1TuzRq46PeWQyMPBH36nYNTzbMW1LO7W90Zmj4s2
NTSkc/rmFNOYx4idkiZM2mib4gel38cwKvQv/ygL9L/VhH7EngJbdxOkZ3KY6ImEyVoNHKU4qemu
T7+42lp5ZcnJoPEroytMNhLdxOt9O+oWrDFdaU4oJb51SC2ZvvAjCb8M6irvd8nHvDc18zENbcY7
v1KbU74jLKg3tWnn5S7LdrTs8ONNUMLn2PTf1hpoLER6HAzA1WB9kaCk4clsiG0ojWLOEK0we4Kx
WTfptsjQcA7STRcb226kHM43SK27y7v+VUyrFUT+NLK5d33/BbP9I1R9qQc+XxC35TmU61fNX1vH
xXPwbpCzdWxC0+pSFQfuydm2knzbap9UfWUcc/rY/3blOyuzJUyaYggiASvKIfheFXb+64cv2cFW
1h36GyeR3aIjFpM+Jov6lZJ8dch/Zz/S3tFrOwntihpw74S/V3EoaxM8u04U1D8y1B24KuV000pb
o1ub32UHjwyxBWYb6eg5okEaadmaKZgI6eUc2ZNk+6Y8/pT7XdPa4Vt0lD/cj5sWT+Y7g7MbJVAa
mMb6NKaH+NjvRKdTVrz1bdVvujLemZi566YLxD4kPOPKUD/FxXMAkcp0Avoo1Q/ULY5ajEZc4ACN
P6ah+4JI95MHdVfrq6OYU9dXW1sVBltTcBvdSqZlIWy8+rZZ9BMXxHOdyfCLbV4XpCcu+kWKXqvA
sHv9PJTy8f50L7oJ8G6kXBAto1fnbG/7VdRUiuC1p6b+ICIDUlvBM/27QGjJz2P/ga4hu5EcYCJW
+1ITDz09sDb3P2FpxSdJY4WKlEXQMntm6HEuDro8dgislAi87yu5s5XypxqtrPuSrwCaA90E4jcV
zdlI0wriV2RJHVEKaRZS6z/GYo3GtRQJIDFokLDF+RKbXDtdJaLVCmDI/lSMxTYUac207etz37ub
vN9qKxO3tFdoGaIgp02rFdR5ro0lFs1WZD3pTwLt15AB3mt+scGjF3X62IZoNUfRXvxHaei/vvC9
0ZnHLQXK8HES9bzWfvvRzjDAVH3VsyMPt/vb4hblhOY/0Y0GigfoDPmR6+F1bWFlmY4lI/OcMqic
1CwPjVh/yuV640Y/1PRbWttFUJ2CKtuFqrnXpW958JYJ7Xc9MPfjINh6mdI7MnZyxd0V3S+r+Yie
BOC5NUXWOXh+mhZ6dZMMAInDY2L+kpA034+olvenRDw02Ub/qlm2B69uiJ0k/lFvk5+BtfN/p+a2
d3/C7FhrUjpNxuyuvbI/uwpMD/Y2oDP2QigfC0P4aKLvf39B5mjy/41xkl/FfVKgmmdQjTKQYq0o
+tPIJeC6zXdTedG1+jnJTv5oIhQL3q7541nJ1hi1tafTtJnnA6Qz+1SwBtFONu56N8SN1qiK2w2n
uLE6RzaHg9gD1gA57n4SgpZuisNL59VTo3S6wkLi3ERAhDf9KHUr87BwxqEk8NrQyLqT55/dUC3d
2XWEW/kSVfxWZL9FqzmjnOx0gmM130VrRQNx6YUzAfjRcTAl0j7z13eF3K8KKnmg9IjsttcfVFhj
Ruf00DFGf5uAUgHaN+RvifqlLKxT+dZ47kMcFitiR4t7XCcVyganKkkG43oJzLQyY68ah1OdnsL+
ZWxoCKo8Gu3eNLZDvUM0d593A+RY6djRtFsMdqL+Uku/U81be7gv7QaSboAtyeTjG2auD9ae4TXi
MJyq7LHJia3QmGrtEeDli9xujefR/Gp4K0oMS1clBWuD6gHxPJCB2RlzhXHoojoZT7mRb3sUSvzm
UBS22CBeFAKuNEkwQkz2RjtXxL1rWGsJuYUVkEnkTyAKXM2tTIMeZH1paMp4KsIvWdM9VW9M0WMR
WoVTdPDG3NwRRCcfbBMeunDwELOUvF9tmv7yox/3vcGtw6F7D/lj+sexDtIcP2EqQzM2sjiemh44
rV6MR0sN1iqCt6HBtZHZjpOiVPMNbRxPcf2Q5fskp8K1XaXJLFkBq25MSCvgxH9FLd/lSvwWWYqy
LsWTFsK0MmQ7Tuw/cfvp3ycM9inrBkaY+3pyK++smGFndJpQiCd9GB47Gb6RkqyRJBae7FAauTV5
2tJo9qYBEc1XTSWpa/HkIwLYH3QaoAvPdfgSuxWVXGWjwCXz1XLlOC7thYnIO0GJAHvMyUxyHsqB
4WLV09Hu6sYBPQuA4ivx29IyWQDi2OBkBgjWrifQjwwtxjOJp4zfR7lnD3zvIzw2yGfB9t/X6r2p
WZAzWmks1rEmniR13LbDc5T9Y9cL7tKJYvffYGbXmYkQqVIUKhbEAWhhkdmQUldi+9uA9y8/EbgP
lSv23Cyw9sNARh4nESdMTOT6O7F4zqRxZVUWooLJCoUWeIpoS82jgiCjV01ucHrS1vYdizdRYysP
9JV7qJ/T7/mKudutRt4LLplK8xoQP3Ocj+FXLSxATT55Kt3Iy30Mfe7+2t/OGj9NnEExB7QFMNTr
bWZVglCFVaycRJrhhHG57cxxk4DPum/mdjcTSfHgmgre3GDzAkRfkqLN6lE9DTlS9iJsvMAetYcg
WsPTLhjCF8A3mjqQ8CyZ+VADZegWoTb1lNbFLtSDc+6af5QKLkmdfLk/poXF4RGH5hRUQ4gq82op
77c0GdPIOHFT2r74PceR3rewsNsAsIGJpnxI7RfRv+vVqQdVS8c6M08GOL3kqS6GS+VKeO0OUmrY
QPjVhTct6EBc9M9WQqHi/gfcziboFDwQdJfp+M4rcEFVhv2oBtbJr56bBnWr8lkvSeEFK/jfFTvz
2ls/tF7ltzQZFXza+QYh8q509rWObfzj/oBuo9lpQJDgmU3K6fPosh9EuRzayDrl1vMgP5AosF1J
+9Ckb5InHYNW+XDf3pwLiudje0wPcEgak6LVbAUzXUsj2pEKJzruqHYkHyrpQcy6c0lvniah4Rqa
YaW1Uen4O16A/9uV8CvvFAIZWhEBoQ3+Pay7/qBpKd5dzJZZy0YsmsJJvhQxKp4oth/d2vE+pQ/t
c/ks7O5PwMKEg+aS6LmF8hxgp1kcoHiuPhXH/bORCZtReIsa5VAKxTZAfTzogOCtQrlv9hKGoFAT
EhA6IsEw5RHeDdDUOs+VvUKHKfbRGpJ6I3iknFtD+NN13r+ej7+2Jp/G04gNJV/bqsumTHzapb40
pjY8BFX1alZNDFSyNHahpsQrkzk5r6tXIeaAtFLnnyR7eA1cmytzhRpuqRkvYrvJG/Ml1/dt2X5U
dfez3kZr1m4SLjg1a+KEUJoEzirOXKmX52pdSa350hhfdeNLW3iPWmnXRmGnIakr1XTUZm1Cb0eI
TWIrTij1NdbxeoRx6WakYyLzpWxHfZMV9ZnYcl+2LonneKA9qAXJ7P4OvT2i0zg5FBPBjNrS3I93
USpBGq/Nl6JMUwebh8zQq33midIBbMej0riTdoaALnKWfstIOTiBpeW25o/6x8wqvhdmdQaN5J5c
fYw3RRtW2/ufOK3r9bpT6uMum9adhqBzyIzRCVZAcxzzJRRq20tGxfGa5EueJB/v27nNf6sYkjVC
Amr5ZClnMVQiSK3qxZ71oj8z3s90Bh9Tu803Wv0KJcYOPip/hiM5RbVey3jcXKZYRp0S5jiBNT3z
ZputKi3Vb5vcehHCuNtJJcRFWH/mSox4S1DADAIWhIe8G5jOWbijWV7ulrFqvRhiqX8fvIa7RvJV
66shj9WPok5w0ig6Wl9HyWSjN24QebaAr8l3/YCM3aYJfCM++GPW7pPS7MR/Dfim76NJiCobk1bC
PO9jepWYNGPnvpSjN9KcBsimLw/dfmWdF2abvp8TLwHQMIWO2TTomdpEley6LwCx8seR4B9tzjIC
V9PQfVcf9WwfGYO5hSCuvUgKUOlUzz2n7pJmK5ihsc0bOd5aSdStjP/G5wDs1GFqTNk9xFTmAU9V
9HkkhlFySmQ5vqiBL+09N64vridVDp170ZQPJNcuzGKAl1VHKxNzc9D+mqdljk46G/jxNG/v7w6/
CcQmp5e5aCTWJm3FYBuNLv0S4uKf4ZB0i6ZBH3EjxV8EqGemUO+KQ5BW/tkaq+5XnBDgo4VVHoYq
FqHP+M3byppPZ/fKiUztqZnciTYwPVtnN3Gkp1oTB15w1qufav+pk+JND7UreM3lEcBAsXMFh863
m/tmb25jegHisthksDHwsLOd5vltGRSRGZxTlE0OciF7OzojKltPIK+pFZK5soFu4o2ZvdmN3GVs
VJ7tjNJ4LLoPhfAhggSikaN1EnmNu/D3qT+bU9bvbyNHg7fA/Iqs6tqPKzLR585Rdu3BoiVJu5E2
MOs28QbNtG3kCM6uoyj6TUZ1spEcLXW6NVj0zaVJ9DHFO4SzsHJNbTZmQQqruoEgfU40knJplDph
azmjqv0o3PhH5Htr7V0WFnWSWIFxDHZh2r3Xx0RuVFUoaIF8RqRdGl1bHM+vSGOsXcwLO/bKzCzc
kYpKbQMhic++7+1hhRmp9yh5wT6LtpnnOjHV70YxD/nqJrrxQkzo+/HNohAUbOLeoDPymf6jG61/
DONT0b+I0pkalJ3GL3qYr9zwS0v43uL0/+8cTydEtcrhjM/l8CJY5aY+kEUW8l3pr9XsFtaOjLbJ
FQ8EmsfrbFINIQ9bOZCTs1qSUG+DfRJ8VpLuZZSrlaN/m56DlAL3Ck4lT3HaRc0GZZahhepOlJ2H
zHCSWnOYx6B3LH+H5ORBkpwUNpEWQoq773NuU9cYBuZGhygSAcRNs/XryiyQO0T9zkZVfy96Zxjt
irS9tZP9bZ0cpbiwS3EvBfFBF9SVUd/O77Xt2aCtuO77UZSw3X/0Dd+O00PSeM7wZWWMt4djsqNN
G1WjYjhv3JGGWW2GUZGdBelcaYqTVd6+d59C65GMMTlRlBLOmvDzvtW/D/Frh3dtdTo57/bpQEdJ
I6Xn6rnFwUWv5UftR3QJT+2jujGnltR7UNVP2U58hLp7Gp7yl3Ab78ez+EH+MOzpQHf8d39/9UF/
9+C7D0qm1EHdVPTUq4WNEFkcV/o+lUdJTFHrKh23a77dn4Nb53BtcXajlX4feuLIxLfVxRNx8+Nz
Wu2KADXuFw+YaKPu7xu8CUqI0sCicIimhD0yINdzXid52hKxZOdS1J1WEjaeKR+SdKXetWSFy4M/
3KBkApVrK1ZVmFaRjflZcW2iLOH7Kn7nNps1hZvsV3rgkc4CwnhtwvX6lOe6X5wFt/IcihDtprPE
0VaUStnWBf9W9ZG4yfo4c2KlT77A90mcyjPy4/0ZXTijVDQRsYDr/fdRdf0h6eAGRC1afg7Ujvea
t0uLB7gkdhmuCVYszCrZAerHCNP/bdt+bSnLKdSSlsvPGUrGqdifS3BoIcSR+wOaZm52LHk7gRTm
PiblMeeIWGoSaWObFGczjVvap4uiozVjsbtvZWHnQzilKCvidsBiziLIyh+LqAyG4kzZeqe53QNS
FZfwUQiGb5Jgvg3xuC+8ldO25MuvjE4f9e6A07l9aDKzKs6DkB2j8HNRkhUrHxKhRaqvtw2tAQh+
pDdSKgivXhmc7495aQEh2bJlqSmAcZ8di1Y2ej9ppeLs1tqu6WunbZttLWQrt8aimSnHQmqcotX8
xnJHclpWrhZnX6CgW4CzE2pzN+T6r/vDuQ2PdZDL/9mZ3U6mH2gdeIfirBlHuSghw3+S0tJunrL4
BC9/Bd41/dp8W6J5C+p0AriCPb1eO69pksjXyvLcV+mk5xjqn5ssshyqhtVTm8n5NpRCd+UFsORm
AE3w4JiYgrfyUUZMqrVQk/Kshf5BrDncha1JP8mtRsoH1Ll4XzVjuhfiYMXywuSquDadxtdUa+CU
Xg9XAqJg5qginUctk7ep+aktzGzTp9FFg9Aa1KbhWAKV0PtLenv2p+LA327biI0R0V1bjQAhJLFQ
VefBmBqVS7H/udL18HLfykIwR9aEdzFUKsBeYAKuzaRFIgpBojK4ZIgOlT/oD1phBRtF0NAKhxT8
ISu6/nMoNPC39UbYRbx/DysfMd2t1xuKjyA/pBp8Ac5utqH0yKyjWLKqs1IWsq0YFjm30nqTetU7
jgPIRqOd9ENcLXGyuMm2sVdaZGPDfyZwTikkspO8pqnNANm6noysqsUpaVKdGzIRW8Aj9WEMk2Ll
4l9a2fdWZpFGa5YUrQKSi3QD6ba8WRBdG6p6e39Sbw/pNBYuXqQGJ33gmRUXNncVJMyp1BSPSu2G
SDnpP0PZ33uepzm+3qxAfG59HQYRxMAkeGnOy/XkyUWQKIKFQU0crL3kSz9lyc2grNMr9v7Qbu95
HsQ6bwAZ4NKERri2RIbTgMJY1ueq/NX2n5XmrUheS3fFpy5M4JWV2fM7JfPbK0VWn0ndhZsAhULb
LwwXlcNEtlM1ghaSGmuCNfO9QThCUZjSEvcx7RznGbyhhPFnNVp5BjfTOXlelCTIfXXFo9340rmZ
2djkOk/HvjABtJsVWlCIISWbuPvt0jlMri6G/3sYqiNMl+wf98jc7uzaHbu8j0kVl2dL/9yF+3p4
7cPP9zfH5Cve+5K/JqY5JBKl1DB3aJ5KZTiuvOpsRN/lKrFL4KRtqmyhs9gj8oIondojYPb7Vv8K
2s/N4jkAq0waB6S8r/dkMSZlnrsD7lrdhafgVf6mfwqe2wf3Kf1jON5DRsZItQ2nOsbeQ/iPjdLI
N1Kxxl8pFI948M7pZkOqN67rUlYJYlv7mXb+MTT1TSFpG121VkKnG+T53NjMW+exL6PtLdVnKyaJ
tBNRCijsKh2gnbUqBIJRiIaHvsc7HdS0N/StIKeV79RNiUaoZmguPbgkq53Y67kcH9yiMkwnjgLY
cXoQB+EmbytxPMh6DM5HyXWaThVjO/65v2JzJ8IoAICyUqAaqYrMVbN4V3p6HY/tWRnacC9Q/qFb
uf8ICSk8uEOZrt1xc3fy1x6QAsJ5GbXUuaJ4kGedksRxd4YZKD8HSS28VkNiHPWg87eu0Fa4l3wk
sShWraNEubDJc0WwBT1E/pZSq5ON8iHMc3KNgiAfQ04AoVeyyriZJyD4zkmQUYdlT5SFK7/eyJ4w
0KaRWsU5bFzL1uXsUbPK6ls8SuVTrISK3ZMmpHFjFhwh7UgPpRmNK0is2yM8ob+m8jrwL27ZmX9P
u1TJs0zuzkGndg+kfV4EpBS+qmVOI2Ohz05N4L4anvIi5W27cpD/liKvD/JUQsLzk03nVTsHv8fy
EFNHV/pz6MnFqYzdfkdXhoHykU+TIasSaVwJJbCRhPbJGpPshXaO/gGYd75NvLx7Q3Y/fYlqRXbC
TkCeM9Y6EhhiulH6yrCjLk22sV/gZ/PSeKA3eIFqUxu9IH/YObWlujYPIkRmM1dzdHH4oAejtWvF
1jsIrf6xzIrWgfC5FYgP7S6pFVtL02zl2blwPVCNRb5X4W4lxp8DU1MvKml6FvRn3/rRZPLGG4TU
8T+bWXQwI/ncu6Cx5B2B4Ee+8P6xXDgmV6ZnNwRFYl8F896dU1l70SL3Y6lLX3sreqnah0gg5X7f
3E38O233qYHH30CJEvUs5KtytO96Me7PUkh7xEzdhIj6gpB1YlmxM6F2lDo7CjmwFU/drdi+veyv
bc/2uZq2jVHSY+7cGoNkVwXEnFHetPG+Ed4S13Bky90MKfodahXtu2BniKYDZFqJ16CPNwVi1E1x
gryDiZ2m5mmzWUiTRhoqsY0uA+ob+6AKU8W2rC63885/sEIr/UBfU1DJFpFjKGXg/7XIP3at1j2i
Z+U7nlatkRGWNsLfFxcKubBd5uGkFYpjW9Dz8eyHjQ0zViQ2aeEZDtUfUCArAdHSSnBtMoG8oymU
z8ZvDFalVO3IoQ8F6qGuJh200ir/fW8jPTnljRRqS/B3rl2rqfiJZYZmf9YT7dL6O31UIS3+olmk
Xb+u7K2F6aMwqILNxIfiz6f/f5dfyQyvprClD+egLg6Br9ml+bkYjipkoaETbMkaH+iueEoN6q/U
whnrQPOxzDhUxs8UMHparjUdnL8PuE94PJMIobBGsnA+xwjHu1peBOPZc1VezE1foeQLJDoYCA7u
j/52OScMJ9uYwRNQzF/sVhl6Sjom4zlyNZqB8iDZupmSbu5bWQiEuB5xkejxAN4nMTGb41ZLBS8o
pXPktfU2joP6mIsqXaJNtdt3gyBfBsAECFV73s4rFGMDT9/YoPhrbrR2bPdS7BpPYWJ1O9MtpSek
7dW9IXaG45dN6qKz2CgXC3HhlSB8IVYlecO7UCP9DPNjrvfR5vFgtmaonAcv2ZBFUbf+prH+qI2t
5zsNSbjBQZY+sZHmCDaIPqZfx+nclXa+luBccL/XnzKt5LttSq3eELSET9EfdCfd+Ztz+RbSS7hY
C79kfuj6Wp8U8VVy4LAfQCLMTrhidVEnKaly5kq2k23xIG3C3U/lwX1Mnejj/Y2xsNOxxSsU9478
7pxiMTaZ6OkStmreHGn+WTK2pbUGqbqNXxkQBTggY1MDoHkVDtnW1q/CRDmX0Ss+eBcO1TamGbrv
r03d5JZupo4QUxMnDBdox+s1ChSlMGs9U87xN104GNtiP4T7tNyR5xMexszpDppkJ2sC2AtnmNzs
1O8KnNqUor22GnYBmzQYtXOp6Q9DMaiOpkXW9p9Xaurn8Vd1H32kuQq7IneB2kelea6lttwYUR3b
Q1k+jXUQruRMF/bE394lFE2RYSK6vh6OKrex3HuyeQ41IdhoRlBv1EZNaCqP1M79QS3MHCxYERIB
8nNQ3GZbXVSqOvFDwzwLharbJMHNHYSrtaa1iwOafDmymKD65lYMoVLqvBfMc1Ip5bElMg64RZrw
Sx2RQrg/ohtbxOIonmGKzTDRM64nzxC8PM6D2DpXsphdItfLlJ0gmz2uCsLgqrzprTke1NSZadQB
XQ3E0LW5AEqemRuGwPsjtq0ity33u6F0tqvtu4aO8tF4HoqdCndcLwvbK909/7Rt6QIfeCsI6pu1
ZP9z7rgvYSkRoc3WUuosLaja2LsMGVIcY1X+iUZvrfHBghGU0BFK5lUKB2KeKjSLUACKaPqX03bF
d6z98mzXi4Ilce3zy0Qczto1duMBJ2jOu8+e/Na7u8OomyyBa+lfhuALnuSoqSfha4Smd4XOXTzu
FPWoRZ9y/yX1Bkcunz1ZfOx1pzStlUB+6UOgP7BdeC2BiJ5tT1FKqirEGV9qNTz4QQyxp6xz6LpG
akfBGvN/wRq5Qf7yOAUiMCd6Ca4kxKhFhJeiHW0OJkDHdiP6SMlv75+6RUMmTOAJKzzh5q7nF5+b
R03phhfTFB7HsTtYyfiDlr+O4a0qNExTdHXHTA8QkN0iz27IsfNoX0ti1YT4G16C0D/3+bdk3Ivt
xybet/0PjUBR1O1QOsk+9JKRPB4IVsoWdpkd0vC3LsTn+yO/+RregbyGCFUJxnA3s8BOaGv6omWB
epG78LPWb+nI5shPku4f1pv1LNmixQyPD9woYdnM2ShxETRC2KkX/1MA5RtxN0/5ldTtNsxXtunN
YYRcT0MAnvNI1iEqO7m9d+dFVr1BNftQv3juWB47sFB2GEflyq5ZGA857IlczRsHZMPsyJeliay7
FxkXL23o+try0pFKJ9NRXBXc8IcWeF/vL9bNNmVYzJ0IoRsIApfr9bCQfo70KEyMS4473whyojlG
oT3GbhQ52iCueLRFayACJ4FPBjcPhuqoq7KswtpQ07Md3doqlDa9FveN08uj+UNvRH/txE8juDoc
0wg58dAS8dAclOsRNk2gDOpIvk8onhVPccbEFtJjmJovGXJVpVeubJSb+2+yB1kbggcPNjQ1ru0V
oA6sBPDRxZW6jZ69JX7vjP1aT4zFmXxnZbZuqVKPRZFZykUeD0or2Smsgy6D/zyscGPWhjObvhC1
cg1MrnKBB9nsEil7Q8I5tw2XDl/3t+IN5wA0HEJWAO2nWqYCPmQ2c0rnZ03oqZe07vfqeBGG4Fx4
7WPKQyCuXyzFkYcMSYv0UJrt46AhNAqPxSFmH5MY3GyxJtx0k0qdPoi+IxNPk8BzXpagzUYpurmr
XEbrubbcP0MMy+HF1/eje8mrpCMhuSZmtrSuFB4BBFGQgGk/W9e+yORIT3LtEiuybYjpro0+JsNv
v1prgLqwrsqkxQ8JCanlG1Q3FQdDrCELXwbhxRRAlW9bfSVqXxjLlYnpE965zJDerSFxrn7xxzHY
m6l+jESaKrqoctKMycrs+/tnwUPzNp3IlBT/iOFnU+e16J/Ipsu9kwXeozXQ7UpJ3Wx738rSvMGH
wXdNlE0aV1wPyhykPqjbSLt4dWh7EyuvDOyCHXrfzMJFQKcksMvI9fNInT/gKj0ag6FNEUhXt6Eh
bePUpzSUUfV5Fftyf9/Ywj7HGEAGkhoQ+uebLiGVGqtxqV1cq4XiQ2tiOGjlj3R4rWI4w4AKos//
B4u8D6CkTloS86A5tzqvpQ+Udhk8+VVBOOWhSZTXqqyp8fX0qDPiwD+2A20gxsxY069ZuBEm7iHl
K+5ZHSbe9RKmQ+RBp8y0iz4htt4U2oSLzaFrHsI1vfulE8CjYOLVcBXwEL+2VBAmuaJQc5opZiTy
9x69DHj4TmStvPEWt4sFSgqviUTxnCKmW12vq6OrXYQ63tbi71p5M8oPddPtum5l6ZZM4TPMySFO
rYSnY/juVFsVCWdcFJpUdvRMJ0EkzqzN/d1xm9ialATe2ZitEKCgMEb5Qb+YNHgKu+LV02mOUf7O
0gSFLrqICf2+8txzGKy5/KUVQ3qQhzkoAoo3s7C9SfvOy6xRvyRQQ+yRtKPcuY5WWydTCv6sDHPJ
Y703NtseNenPMQ0H/aLLbhbsxUAXRTp/x/mTQUrgpzR2+iFQAv1sRe1Dm6DBJVRN9H3gsbzzJXNs
4OkqCF5XkWx9uf9ti/MwJfwoaVDimR/Q0O+krjdj/eIW2c+h/i57jZ16yffEXRNauK2XsdhctCRb
SMghCz19yrsNFbpF8b9rIkOtyRg3grRxU7osIew9SrZPk9gmq37XfbKTpbf7o1xaAGR10NRBkQMN
59kCqEE66Hng6pcu2u7jbuWqWJrD978+C+Y1VxMkPebXvanf5p6q2LiPX++PYDoJs+iWmguleE4i
HKF5w4TaHKvB9HzjYmYvns9plB9MYwUFvTRLPM0Nfn7ylvOCQKzFdZyKmXFxk8eMsTT1Ssl6aaIA
0VHe5wFL5+nZzR0MvWdIRWFcSn+rtc7gQV95DpqVbNDSVHHT0IkQbYdJw/h6nw26m0XV0OuXElVz
kuQfu3/WXiGCRQLjPxOzrTxIaWL2LSZEwdsbZnGMrWDrmoJDy265QMKsF49B2TlhLq2E6UtTCIOF
pxzKyRyiWVjSxe5Yq5PfytwtFJONRLm8Vh/kZk2TbenyfGdontew4hapuUbGZ/n0BW8dSXsSJNNW
6J0sUvy1lP/Lqk1tDYGmT2/U2cAapRxMKbf0S47uIg2xdp7p2lG5lrZc3Bz/mZmLLUj1qHThiBm/
NMxTUiEZ1nf9zypYY1MuHSZIxKATeSXShmLmcgSw24VSx8alNjw7qUOnK9c46kt7YSI1ThIDSHXN
AQjDqPQDVFl8gpA7clc5o3xJZIpS6RrgbsHSJNSNEg9QD3qIzQ7ukPe+wCtCvxji5454eywfXcke
0/9DNHxlZ7YJ3LofmyRkRHF5NMwPZujbjZFsDGqERrPyDF3YCf/ZgkI4iwCsrnG7dNpwIvgQuT9A
7QVCdLjvthcnjmAN8WF0eUgRXvuicfBbSwy5GnAU6obqam6HPswcqRxQOpdhWd+3t7DrVOBIbDdE
3Kc+Ftf2rFoyXVMm8VLUPzO6O6TSx/sGFmftnYHZgEJvRIZbxUAgfYvil0rxCReO920sThoIC5l0
FXH7nAdNWwwPxElqXLT6KGl/8vEpyC8V9Kb7ZqZPnV2pzNV/ZqbPeBePqK0iCWXDUGI9cLdamUV7
K0lgVmRS4FTV8IbUuHYEw2V99ON8xd0tRUNwA6A18UBB3mAOqVGsxnfHtDcvGm1c5XY4oKmkjq+8
OG1TKQ++/1FO3hrtQ0vB+f64b1gl3F5XpmeuSS6EYgwMTCvYlJT6oSxHoMjRxsBL/UxVOke7/dZT
1AOdIE+VG6+EActjhxoJTwDmMCKB1zNP60FRLtrIvNQJ2ti99zDE/gNJkG09PHWq+yjrPnivPLRD
E3Rt9PX++JfOCJcMUSg00Inacm29oFd6m3HbXOSWalwcy5ETiJDd71uZTtp8d4HRF02iqSlTMT2v
3u0uWuHFWVKU5oXI0O7Lb2EW7zr1QxhSCg52XfPnvrkbcYe/iwpIE+wMfBNS5Nf2tFCPBCBn5kXy
Nn3/MTI3WQZi8pCL7sHyhE2tl5vR/CS0dDmFAWr5m9Zak91deDJiGKwolVt1mtvrb8irht1aJ9bl
2at3rnhoS8cUNvFaW/AlM6Av4X6SUgDLOytpRUh2Gt5Ail7o9G1ntQeP51TjbXNdP3ryipdYckYI
QPGoxyLKCLN5NZpCj6pO1S9xnwNBSaVmH1eKdkzkXN/JZrJ2BS45WHIIBtE+wAjQgddzOAyCJ1AO
42FqgeMStVyxyemjlRTKK+H+4sgo3PL8RZH5puGR2caZZrWMbGjrQ10ZNE/oMolW6U9+oK/cg7co
IHzOVCX+/8ZmR16rIWZVRLSXXgo0+ucMsX7ItcyMbAHZm80Ijs1uC7XaKF6QbaU+2WpymNlKLX/K
3Ey00zEbdp2CqnznGtLZrPJi28eF8sCrKD0IQxg+KbQruX+oljzFNDWU2mBTQXi5Xgsk1zWxTHT9
UmTDK0DcI7O1cg8smyCwQmyIatq8EBT5RTqAuNMvQaz/zqXi+yAO5YrDXzovwFTpC4Bo8YSsuB6G
7EVVX9cac691TuxKe7NpHnvTdTyp3Neyv1JyXtpX5LSnRwoFNJ571+aGOEqCDBLMZUw66RkhKIp1
g9XtVdkffsR9317ur9KiPZpXTKVRrtI5S9FqhkpvLYJTX9Ft+r7t0Ii2q+y5stLdfUtLi8UWRi+Q
gRHSzTZxIsCl6LIpDG6NYDdYHEsdOdSV5VocD0E9kJsp0ze/Of4faVe2I6mubL8IiXl4BXKsrCHp
rurhBfVU2AzGjAa+/i5q33N3phMl6nO11VstpdSB7XA4hhUreGONpc1nF4uJXaaXh7bXg4kjCsu9
FU9rcUEXoiR30bUo1QYbZUilRSqYxmh7dgt7DS2+ZNLgjILxBV0rKHlInrae0l5PCHUA0+M6sPpt
4xNn6reuF6+FRGuipBMSIu9RVZ2d+tLeicJG+wSdShAETit+8FLqEsSuGPSMGhYgDfLUsZi3Q2ab
KYIv9pL274rThna+y4ctdTLfAkuHR4HhDO8r4KJqIH+Pejv8VvQCSldL80AAnEKoxctj0ZkvtVu+
mMR8wPiz6L6oRdWANwFfAsAvlMWuRZEKBNx9jlyNauZPBkFJUF1jGV9aDaJjOL8Yz4yqu/S0tnli
114xOOe+ag/Cq7dpnLxxop5AN/nz/mqWTOCFKNnbzoWbVROgUOfMbI6W/YcaX/Su2nogx0iLFVlL
y0JPCFAnM2U4eDivdw5+Qo8kjeucRblJ1IcO45D6Ta7s7q9oTYqk6ZOmihQpXees6T6fIgw3R/56
dTDQkhTA40AKhVgZOc759wsvFmvUMKwTFk/vihOlRz0x/HGo0H+z1hu2oG8oSsHiIUhGPCTHBL0D
vMBoIFU31CyyQEV1IuPIVuzdghrAcZwnSsIPATuLpHGxlxijURPvPDR0xyaMXZ9wiAGaSTAJvPtT
GHG+4vgsLQvsdP/AdUD2KL29DFQLVTeU3hnjs/6g+RN0WoPiBfd1Yf5sKdaYSZCganBTXQDgrk+p
KUD9i2FU3rnuAh0MjAcoRNxsJoyv+V6usfUsmFgwIMCXQNEa/sRHIHKhEoUGZ8KlnXfW0on7ajoP
wbHpZ26useItHRbyZ8BwAaQOUhvpHsUgy5iIUXvnVPvTsKNXK1sbwvJSDxzjy/0dXFwU+nJnYZjo
IVMQwBPno1eP3jnpwIcaMe0xW0tLL1ylOTz7PxHzci/2LUsJBYCsx755ZoD6yDYhDCynDNQpa7Pa
lnYOMdActsw98XICRR9oAY54rKZ3fvapcSxf67wGKfgP+IYrzsqS6gGegrLyjJIHXv56VXld2l6P
Ita5pz4FJr/aPKVHUNKLTygk3T+jpbSBdSlLur1j5tbJWKvYQUzaOE4/tdb3IgriWh+dXht3jYJr
6cD+FYcmkeulgXujLBUN4hx6qpsHvToNX2z19/1FLe8fmolgSgEIk3O4mu0qjTua3lmI7w1908xX
cO+JpvO95Fk3s3DIVgKORd3AeIn/CJQMEpqRLDfRJw9AsMR37Xyjal8B1S3VU1+ttUku3SobvR+z
+cP7IY9eK3tVG1Ed81CAPzfic1++iKpdsX1LpwSPfL60aOxF4eD6lCZ7GJuiz+Nzr4tAY2erHMLY
fNf1H/cPamktwFebcGI9ZAPkqhKjedNqDRQ9Jm0Wll7HI69WMb5aZ7v7khZXBNoVRBiokqFMdr2i
pEXVYzJj6J3xBtCzX9IIKRXyXxRcZgOB0sEMgkcX6rUYbrYlCIjq+FzHIZjIO88vnM/3V3LbQwM+
JfQlAKuAgAmghfl1vLB5BRhFtVxV4zOIP9Mtdrc5uFrbBLXJ0qCtCDtpefoF3Yf1Bim0KcDcBOXI
SoftukJTntNR60NzItOuIIa6MfoMkCxDHR91Avab1tLszf0Pnq2V/JDO+A3ksFxAymWUZGU649CC
WOPcTupjXCcvTDmx+FPe9zsLFanR+3Zf3tJlvJQnWbQ4JUnZl0p8Fpgf1GxiVKeb5EfCw/tiloKV
D1zK/65LdklVBfulWXF8Jpb+24s1x3fSIsSgpSMQLT7NNEQs8TZtMr8219IBSxcHuLO5poek683F
cac8GzPQUZ2p+KFDnZX2p8vXUhxLdwY8/hCDUALJFEnRHJG7Bm3T+FxgZNW+V0S20zLjG6hwWh91
qzWSvYVzQ98I6O+BQwMlsTd/zoVeawJNp2C/jM+WFen0vUKTA26pDRIFlq6o5MIDgSBshmZAHWf6
sGtRHp8ABua5cs6ULgSL0I4UY6D1p7EHFX0amFkcTOXaq75wZkh1oosJHRWYQCPf25i5+ZhzZ74H
I0BhPlEwTHVFKZdkYOKXiiQnksZY3vXCKowXS9FGr5xToe96u/Bjpm+9bGX7bqXMCEHkivF+g+Za
HiKRaJU1DByKoeN+JcT0DQwP0s2VVOqsXtd241rKjS0FVQMAPPEZg1qD2CxD0q+s41bBZwmo9oJG
FgZKDsRidUYjChaf83YvjK+xIKGCcVz9y31Lsbxd/4qZFf9CsTuBucUGLXGPmFI/UM+cjlrM9iXz
1uhpbq/Q9YIkx5EOjQkCBSwI7R/oXcDM3p23G4YVJVuSgrwqYIDqzPsr+/UFbeCA9Lp3dgWaxd1A
VbcOgFRpk4IPayXUW/BP4QCjfw2tXnjqkBO63rzaGNpCA7/J2W63BXqxxz6wzNMoikDJt3b2kuuf
E6Fsc69cyVMvvLOzZBsERmh4AbBTOjZELrzhFjazbH5q6Wtt+MzBaKpiC5J83Ygmsm0qAOuo+xy/
oCdRVTaK43vDs0qyr2bsfq4LdWXjb80WvgibgdZiYBNQDbreCxL3GL2I1P65Tr+zfvAp2BvLIx6f
4VXv0Aq/Im7+56QLiFou+rjBUoCOZrkkhJxi3cLDjs9JDqNY9woJ05KvMQIt3I7ZTQfzKCBMGL40
/35xO4SiJpMQDbYZ0zPxWMMl9Kvh7f4VXNi5mdVjJvoCHT8M17WQ0qGZUBQY/Kkatl4T5P0bATgX
Lycfw3H8VTi/7wtc8A7Aa4a0NjC6aLoHWvdaomYIs2VtrZyRgxnqTaWAR81X0CGT+e7UDj/tvp5H
wupa8VlBPaoLKqB2W79pWu/v8QuzAnvgdYKPDR5+afFW01eKyyzlrBUWavJV9WMADfJKyHBL5DD3
hc0PAkJjlEtvIruxH7yxNLBgDBLX9eJgOiwE66NvjG7gtducbZr20TWyZ3QqbEF77PV/jxnEJ8wA
XuDI0Gwth0YWc+wEk5yVs9CPaf0l7nZuE1hrjEdLCnspRdpOXo+ZFXuOclb418Z9MUaGXOHuvvrc
+sxYyZwJgoOCQpV8KTqlrbU6yZIIqROa73aOeMWEvPFTaa9YuYUnEJVdAEhReJmHqklqOolOE5NW
JFGa7IAZDjOOsTFp0GXf7i9oadMu5UjOndPYXdPaeRKRFHi3sTpWdb1x+cprsfAyXa1GMtl0AuWr
ZWPb0nRCTeRY9vvYsn1GnKBfO6JFhXd0UMvjVUIyX56vWg0V7zS3SaKp/JYbmxwELpq7N8CebJkH
wvMwrV8sEEMP50avDt1QrcHuPgiRJAON/pp/v0A6PLsgCU+aNoneqO0DgGD4tgiLc/eAacckCzhF
6iio4+AUFNWK3iztNF7lOT+A7nX4gtfmrdJzF89Rn0QYah2Pm7TZtWqACzeMKzdhSXFAUoxQZ+ak
xF+uBU0K2C8U20iivH7mfON2OyJWdHPpDlyKkLI3QrH0Mp7MJJqTiIpR+7bx5ORkV9krGJ2lV8gF
yyQIBGeUkuzLeAVzHUJrErUvIz029M9QP7S8Cmjyo6ufY5WuyFt8hC4EynEOm6zarNWWRMy2/X76
Uynphs0LjEkwqacSA991GvE8bVbSikv2C/27AGKZSFIhgLw+tbnc6nQTBGc132IAONykLwLVY1DU
UefR7dbIlJaO8FKepCVlW+DddBoSeR3ojMbzlMV+rITjWv/GQpvdPEMXzu/8quMv0sIqEHKBelaQ
SM/21viFNw/E/iXc0q+dE5BmcIXL5FFvfOS7ten7wD41yrYqekzV/S/uxeWHSCt2KFHRt6KTqO4f
8uR7o7+RYUV9lq4eiJfR2QSYKgDmknnJPYxqI7pBIg49aWM9ULPSb8Ged/9pWNIVlMJAcYtAHN2t
0kqGTjdSz05o1JJQK78PvHrTin0atU77I3M/3xe2pCiXwqS77mJ4ZyZal8B9d+Fmmg+Z9kJqX18l
QV0TJHkJVaEBcNQ4JKI0C/n4R8tZYDYaEif65v6S5P1D4xne77m5AAkf74auymlxm404FeeKbcBd
tW20kFdboBVDMm28eOWJ/bi6l4+OLE56YzvNTNFdl4mziRcPdT6dhRr5OTm/EjsCM1Lojr9HurXo
CgBGfnAAFTJANjP3xiNr6cnT53VuUcuKDfU81dU2x1gZ33RFVA8KiHmb7NBS9f3+ti4JRLSFHNFc
pEVH1bUJK7S67u2s0ACY9fyK2ftcfXNavHYWBRvYGqfOkjQEW0iyoV6FTo5ZnS6iIF2UTiUMrp2H
jLLAapyfMVO3ce1+7frxTBPwd99fnvwWYf44ogH0LSIemNlKpeW5BS8bjs6H86SCVqG3TsyY3lSl
PCKvHSR592JUMSj03ZVcyKz2l9ojiZUxAyN1EnvMIBaOxbsHJ8VTm7f7K1sTIZno1KihSBZB/jfT
j0XeblHwXLlysmWcUQ/An8+TvwBjuxmgUPOE8M6hSeQlxXbC3G48F3taf7m/kNsjupYy68yFTpi2
R/s4h2+uDiBzUsuAGV5QaJ/yPDsQ5CRa7xGFyE/3ha4tbbY2F0JzWsR630Ko0aGVNQEAtNx4lbZy
m2Xr+LGBM3870J9AtMkZxDEzJz5YkGKyxjfqKnDAnIIm0jxdQ2OtSZK0IfZGBlJYlkStckR2YVA3
A0aRrZXVF3dNgweC0dEodMuOlrAYSOU4pFiTETIPBClVuPoe37hz2DUkKmdQD64tMv9S2rpSuOqa
A3xhMThA0yeK32B6fJm/NFuWkY9W5wxNcyGoIs73teL2TkEylBhuK7JhIKO/1goG2peGdR7Oi+hg
Z2MpCYfUdLb3pSzsIrIU8Brha4B0Qs5e28xMmhivWeTp7ADqBL/VkkNmr3CMLmjElZT59wsNTxSi
ZwRAiEhz3Q1hr9w+kpZvlWqlg/8mQJyPC/E7AkSknpB2mpd7IWgweGqYBRwbI8aU0mLrErDvsTMf
3qv6qWi+dyr4Pq2DGNCN0e8AONnc3075TfmQj4QwUCzYVHS3XcsHhh7414RRvJJaSCwasuF1/ARg
/pr3vXRuM/B/fpkxakJmzdWTwm08gkgijacd651HtQdbm7nydCydG/oPMYt7xv4g9rxezgDIoJuT
gUaaRUHoApLS+LlRAXvmK7HtoiAX/LNw5gHJkQchtTarnc4daYThZ01uH2AziMoDZ1gbLLF0q9x5
ugq6HmeuDHlFSZVk80jAKDbI9zgpMl9Tkyy8rwU3DhtS9KA3mlURuwctlCwguAmYwhjPoqJ7LcZz
5/Bw0tpDbm7drNwC/hFMVeojhFnrBfqoaF0/9jP8Gv/Z4Mqab/T1iendqLqJYaSR4oy+lTB/cneg
U/Lq50GZ9pVDdw7ojOmD6TRbta3COv9ap2vjs243eeaSnlsokDUHqZJ03Wsax1yhcRaVZxat8dXc
pGCwueh3R3YCtfgPtbxeIjMFV1InyaOkQAvDwcNEmTgauu5E+2zvqRuMzrPpk5PxnUt2HhuePbIv
uX6GxVlJwN5eQnRgohqMqBuHbGrSw12bFJw6/VhEY/7L4L8Bj6zEikVbEgFNAswP4NKZrPZ6sVSf
tN4D9Dyqv1bds/b41+g07CZof/4VMH/AhcUkJMeck7osohhTVZTqgfvaCIf7EZTjK+7v4lJAEo5G
ODykhjycakzjtuhEVUSiGw4i3tsle8pN5XD/7t1aEnfeKrjzM2EckmXX66mntm46UyuiebiJifqG
nv9U4+qlGH/fF7TgGkAS7ticmUAQLSdcHMrVZIx1HE3eBBRzuLuvLQO/SnYsuybQxjSwTTiR8Roq
bukCXAmWovcpsd0RDPZFZPOIiMrvy1dqHvlg7vKCB1k/k8kH4MNqptDAw9ON73BdMQy59aL7WyCH
wbPugDENxW8wEoBpVYrswUUF7PZkF1HVd36SJn4iPpfiYMP0mM7jiFr4fyHvw/8HJhlIXmnhDkbz
OEiK4L5p46vJW7P2c85qpFoH+yAMLQ0mjeXbtDT7lRD89l2fuzhh0FFegosho8jzslcGEOiwiJjd
0c4RCTihq4bUNb8MyrAibMmIgwLMw0M4p7zA6XStw2CRrzEha2K4KQWcFcBOns2U07DjcQj2Ro45
jBRz+DBHPEQDnLIrXSc/gVIeE/PKguyTdsxCd8CMy7/ffhRnca9gMcDAJJkKgX5HNlYcJt1jJzO2
Xgs7Pxh5fBh5/FSx5zoFfPG+yEVdx4zSeVr6zK0rO1SW1pChozaLQEg+fCVi1xsw70O1Q+G3SnZ9
BRrr/sUGub7W+DNIJnvLj1zf3v+MhQcNZTz0HM3EfcBUSYqOoUi5i7GAZVQn6GObQJG70fp0XHlO
lkyXZ1s2ctXILN0wkbaaWeiIncrI3aEc9JY7obpygksm+FKCdIEMa6z1SYUEAheE6r/JdF6jF/1Q
TskDQeII7T7o70DHmSU9io1odYH0DosmFfOo3b2pfI03uvhl7tyxBUFyaMZ7nai+YJvaPub5D1Cj
iYe4DUjxPpZf2RNYGaZhI9qdQMRl6dtORZXl/nku7AO2GOOnAMhG464p7UOrdCkbNDTl2um4G9vm
Nze12ieg774v56ZFGRYS1Wi0saJo5IIoTroyU2F1GjN7htDeLHyHuyFNVQxPrTaddVR/cvrGUR3n
VpDFobIKXlhQqCvp8+8Xb7vHwOPJCPLiKmiq3KdJPCnaMaM/7i9ycTPnaMdDThS9+lJai9peNgLg
CLOA4dMUAwzaKgtTshbxfLCCSoqFVPUchIMnAv3IklOtMi9WFAJTkEz7hhNfSZ575P4bz58AtxLp
Y8136SQQwZaB50aMboFBBPtZoGeFT91j+krpczJs2yHQeOfn3rBj7kmL66MiVsKZBXuByAjZYbDc
wEOUKUVpK0A5pTssykuwP1kuWiE7nq2BgpaOF1gw8BBhHDj6FCXfkHvDNPS2yaJK/EgGdUfjQ1tO
PnHf7x/wbVIMNfGZ3RPNTfOQMUmNVC3PXJBll1HlfPIAeKXNuxtnASjIE++nyM8itlfuzcJzeyVR
egDToc1TgtJH5IJGrmJhlbKQZ+96VYQ9mGDvL2/xks4M2ogKAa9D2HZ9TTRiFMZkijIaQYVfChzV
W+m8eE0Tgtk3SKj9lnWHujeRszDPFV3JjSwFi/AoZi4kvC8Az8s2IgfiDmkY+HIl95kYfJWSx9jF
CFCQUgs+fmdl4oN/+nMxNH48NX/LID7bKNwqZMFnNqAb/lsy0rgngElGTI2VbdNW7MvYKOpKKmHh
SsxEtABpI17CYyrdXswNydO8yngEvm1nI9xpOBRpra24TguqiqwInCdE9nPvmrSXjWJXntObPOrM
r3nyRJmyi1Vtr1Ft63EncASQEP33+/qztDIEu3NnKKI0sCRcq09dlXbdaWUVFVnrBrZWGkHfm2ts
owtXAgKgHSDIQbJOk1aWT4QlitJUEXhRPqv5hib93klEQO0/q0iDBYt+JUu68NxM3apEdiCyRpQf
J/OBNOPR8sSK5t8eFpQelPUzggiJAhnUaLFCpU3F6giTaLtuMPamXpnbekiPacqfdFp/xwhsfeu4
ZK1jc/ZBrp8SSAbX7exqQfdlCE6OizBqGhgHx+JYpgiRvCdkgpQ0Cw0vUuO1jp/FhYJBCcXCGSN1
A1upqqIEzqKOxBvocoDVmtAOgDk3xE+zDfn7MhOC7JmtGKkJ1LXkvusaX6F5OWsjTVQPgMI9u833
jD6AQXKLYt/3km6MVUfn9g7MM1hUZO6Az4fbJzl9ohZ65TRpi83j1nYUqR4oHaCa92/a7YPnoQ3f
mNsQkW+5qQH1ds1yLbe7qHZ+eZ7iow8Ro+TemL6Wqlg4MA2dOLoDOnDgjHTZWImsog63uig1tFCl
CvzWjBx7zKY7Yir2e8YTYI+a3f3VLSSvAVPHhBS0FyCfgD/XhqQUzG6yrG0jqzCey9YDeNE4eH3i
oxZUEes0UepnWfq1y0hoxzTs06c0b1bs9EJaY/4KoA8ATZsH5klHWUwYyhd3ZRvVdhHawwbvpt/l
m2b8ZmIGm6L6ZdkHFVoEVlZ/a3Su5c5ncuGsKplbCTFUbdS9Czd0TT9TIg7qnim0nsibsxnJZkCx
CqOqWOCsRS0Lj/CVdFdKGxXJZOENhnSVqj/q/rcQmJxq+oPWbGDUx2YPSi0w4YQm3uD7C7817HNZ
CQMoZswhRjdJujYg2+mkfQ3J7LdlHXRxyDgKnJ0/Nc3mvqiPhKRk965k6dd7DErQLENAAA2bmZl2
PH5uzTcmQGZQ+Az80GOl+PznN0M8syZBguNUeL9Qk6zFZlhRs7VVSxG1OaLM32CQUqST/mB54IQY
drn1o9Dd02jSFWELMem8x8iMwzZhP+WYtDVqB1SHRRtxO9d/u4ZQj0gfeSNmhKr1ezd1osb447id
NhkoHjofnLE933ap6N+yumbl1uxFt5nitOAvVYuyVVJY5s+GpTz36ZA7n8qC6RwcDZmwNpOt07OZ
1noTgq0+U3aamvNiR0qrUw9DY6fGg6sw8kwNjD5cSSF8WKabE9bniqUJvw7BwfUJN52XDbo14oR9
dVPuhn36bOydfXxUN/yg+FT3RbezHz6VP+3Etw6hs5KvXjRiyA/93wdI6kxrY6gtNrVR+5WnW9NP
zvqmyB6G4dek7tOq851DXYWZtrLwhacBOeWPKS5zk7UrazYXadYRrLujXR5wO479TmfFfnDi/otT
xEm0cpXmjbzZ6AuBsgJnrKw9MA5F6YARU7Ta68DmOPohc8qwRSayGN4KcwqUtZathZcWZQ80IuD/
yLrKPE64rJhPrultRAvdCLIkEz7GiyXb+8tbMsZA0eMVAK37THt9rUaK1dat6uRdVBUPLf0W6390
Y8X7W0jtIei4kCE9NE6cOGrSQoZtfVX7qMqPfb0Rm7I6CdAYNA8AxzSvtt896M1jXf1IAMq+v8hF
o3/5BdKTw3QxJZ3IOnjuR5J0j3VjhFn9h2Tok960D67RPtSi+9xma5yNS4eInBDUde6jB2XS9fZy
0uieUlddpEyu+qlMrdJHt0D8en99i1KQZkB2HoUj5FCvpYCuJqm4XneRZZXqIdfr6mChu3gFsrgQ
Ps8j5dEZPQ/owVQhSVfiuk9jnhldhH6+rfnD3dlBGegH/mYE7RMzV55Lfb5Y8sW7FCftHTH6tuNU
7yJM82oOFh0wgCcduu+msEk48bQ78VqZntFeiDZ+Q2MPhh0jN6S5XQDuHrqZpqQNkedQn9DSnaKq
XbiHfGD9ViWT2DYKenNNPa7eqszLn0p1AtN6Qtfaim69LID/Zww7KgpAC9zQ8o8Ih8yGun1UKJz8
NqqcBExguGApEu00NTxGb7aRg+0AYxvAxcOn9qiBWPbXfQ25ueb4CoReH+3TBoiSpUCvM5y+GdNc
AFJuHGgxz89ODm27Rpx0o4izGKgh8nYGGrTlcrhCRoC39E7gplv51wTz5QZQvAj0P9xfzs0j8CEH
KWdQP88JK8kmGwrLEjHWIqpQmQ5zo3hnPcgBzXy0/JiW4X1pi5sHfrv/SJtXfeGw6qlrsQReU2R7
LA48O1cwlQmE7zWSJ39rjj8WhtLT3HmMNlrpUWVZVQ+YnC0ilCH8So+PedGHDp1WHu/lc/pXjPSI
VgACpQYotCLiWp/R7h4f9d4jK3Z/cdtACgBOYR2dFDJ3DVU7wSnpsW1pvWPasLGr+ihcbXP/dBZ1
4V8xMnCr88zM7dFqGrX6n7Y/Cm8M+vRTpQ8rclaWI0+QdrKJW4qFo3HRveygwpE2mKzZ6itmb7Zq
V1YPuSXcIaQogfhBQ6JkZLmX6TSLBxGpaUW+lU4MclNSx70vVLvfmMCNhzHVx9DMMd/1/k4urBDM
Waj4gZ4CkCY5ts85Bho4RT5EndIEbo5o0K43Gjqp74tZWiG4VGEpMOgCJGvzZ1xcJ6JR7JpWDkhw
bbgZ6c3o03zQgppgaZ0L6Hix1s2zoCMziz66OwHhgM8qbarOG9AJ6tMAJIlR+FXdlb6jpn8oKdGv
MbTj/v4K18RJL5dbG0af2mKIhBBbz5kavwWngM/jYgit2F15lxcuM5reoTAAd6CP9wZS1eo1M4g6
RCwv9qba71Dw+ltIKZTyUoTkYJidLkAdpw+RnX8xGxE2ymNm/ojjtUk5ixr471I+HtML1WB1B6S2
bgxRln/BfJKNllUYSTL+vWGCfYUjg9FsgHPI83i8LnWdpnWggJgoY7S/teY1nqL7KrC0kksZ0o7x
jgyClcoQDc2ITrEs6Gpki+O3+1JmvZWNBaizP9BRKCzIxoIpHHDvmowRIlr1E2kxlgYeYLqvuFZs
lJrqT3Y8ipU0+NL9Bf8BUtMoAwKVKN3fymu7Dq2qA2rLJnriUKwrcGdJNY7biZr1L0xBNb+U5cC3
gihxc7i/5CWHCogQAAgBlkcDjTVfvgsdqZRpUgoFOyuQO3anvWKcrBzJqv7QY3Ki0NOos/aeCO6L
XdpplIxQ0PioN8jJMtsCxU0q0jEyu8hU8k0HOoPuu7CPgny+L2nJeKCkYaNlB4g69Nper49mqBwR
jwyR48FXxAjpLcZDYOBrWaiBEZtrFfKl0wT5sQ01ApsTspHX4pwiGwVTjDEaE6OJvEYM1LfS2u63
HhkxlLGvXWPwx2TEuJPYLpO1otTSxuLFAZEUGkFwqpLHY+ZTprFen6KJ1ydR0dAtvD14Cf7kyvAN
dnTNxEjyHCTLMe8Ysdg8OA3oC2l7x6qoqm7i2QnAyGCs3gH9b8yXqQjhlYf3T1IyzDeiJE1VFMCV
moFBlK6G7qlT1xzT2YhcXP8bAdLZsSajnZqW2ckWxhcNUIvC7jZDbR6cnAdENQ8uaNFp6vwlec2N
XOl9i0EPOCQMCwOk/Hc704fS4fdkY5yoalQrF0/OHvwjbC7zwby5uA5SoqsGxMRJXAjDMHaTnNUh
UO0XBsR3/8ySH64GeO306DjE5/Zjon5NQIhfKiIY8r8cjXzzIZKmWtzThSnwIZymgaa/6na23py+
qDOgD0RQAxDoLa48Q7iU9FBPLUlCpyA+ye0VtZQMzD/ruBAhnd449aOt9NCapCFPtW2FTt1siWP+
Lhp75fCkV/BGlPQKYkSTKfp5NUASqJz7nPzhzub+LVuWAVAuggwQ0sn+vwVEj1BFi1SOysDe/gcM
sz7avP5/QqSzz7224B3u28nF9Mc489X+sUfa4b6QRdOErt7/rES/NsWiGJER9yBEL7yg5DuufNbK
Mpj6MiiTb/dlLe8a+kJRglIxYkqyTbraj0mLCRIncCHAIX7ljunXa/D4RSFAHaMYigo9MkbXC+pp
IXo0c2Unp4mFzyzR790BvF0tX52NsSZq/v3CKxBlrmkxmhVPMXtjXRGK6gwqiZXIZfFyAnAPonvM
hb5hBhtryrrYENmpqZ1XMbl/lGatbeGjvH9j0xEsw4MCBBXpi+uFFA6xzaIZs1PhoD6Rkf4JaMEH
VuRh0nZbWrQvLa6p3qePcP6Cqt/YLKGbhpIwM5KTsOOV6GJxYy++RzpDXcv6mNjDvObRL8W5sf7w
taGLCxYJfTQzN5kJkB68kOs116zHOjvoCeu6/aC66c7WOTipcuCLQfC0EszIlYvZKl2Jkwwg172y
TwYcY4EBCayGuRA/tUl9dVXxhdUpTC6S+welAb1KUWwYB+PpWhVD8rr++QTwuLiI2oC1khNYGHxh
YnRyn53KFDMTmsK3lC6o1WmD/qmXdDiTNWKVBdVFuP2vQOkYM5uo4IudslOLiNwfKmfcmGBN2923
KgsW7EqKdAsbAwO/gYLMTmP57qYh32rWTqD+xFfhwrMtlK7JlSTJfsHP6FLwQUJSFxH7zKkIO+Nx
2mfWS4a7YpZ+XD+2LBzAdHd/jXIa/H/PDthEtB6AvV/GCJtq7qpZY+BRsz9leJ0TvnWor2a7TKMb
1xoDUBM+umM02PoTPMAV8Qv3EQtHoziqYPMkSskdYkOqjizTs9PUF2HWHrNu8JU8ur/GBcdy5h+z
AAxA4QnEWNcX0uVgJ0QePT3R98L263NsPuQWJoROJx3eXmH/uS/uo73s5jT/lSe3QFZNmdRq36cn
UmwFO5BTtifnLg878azWmZ8T3xlAw/B5xAAvDSTl5p+6+a1Zz0iOMStMhM+HjfaMAuxaL+3ql0kP
P8JBrc0s7IQNMA/mzX6Ld3jK6J6cvE/8c0J98CCdNbJRPF+tAsyftshGVV9YXAR75iff1lpuF+8x
AjUkLzBLGNKvT2Zw0tbrnTE9cfN9sL+X7spRLN5g8IogwkZQeAP9V9IOykfU9GQO2gMRb+Aq1kmY
WO9APK2kYWSQwj8XCfy0COTRKI8X9XotXE+0VsdwlZOGia3KF1GEmvmmt5M/1mhcLj4DhhfmpnNy
yyTo7S0avIi1RfIuVOD+2/b3NajC8gehlQ7hN2DOQOBdfxDFh5LBwwd16hEDh20eZk8lr7eJ/h3Y
6jx/qBzP792Q8R01X/WQd98ncw+8o++tjtVZPGjQVKEfWENThAzucsB0N410Sk+DXQaW9c2jb/cv
3eIdvxAgvYJTjZKZN0CT4uYNHZk7UQ0Hwz1a1a/adL8NxlvurcWNi7brQqRkVrQUesB7iGT5q0mP
Sdoj82uE99clJ4j+UauZCfRj1NINgBI2s9TSwoUUnpabvJ3sTYZE+1ZXQUaiei0mPVE2+QkGyIfU
VOJdr9F+5SFc3Fz0J6PpACA8cMFfa1Jhi0oQosCA8h/GF2jRBnErUzO/MaYAkxbuL3nRm8A9mhNG
QBjJPE69aqDBNcaKR9N6hrUKh3H0G7G3enbMXga1XcM5LirnhUDposRqSQD/8FLE5I/JhAAC/Hv3
l7S4gcgxouoGwC3QytcbmFGuWZlLs5OhZH6a/yi6QGsC9tPONjHjgWKt+fbLAkGmj55a8H/L5Bkp
TxEoGbj7jkVgx80TCHo2ZppvkkIJUis00agMIs77q5SBCf/oKsIjE48f0lFyArdqU9KlCXAIpBV5
CGIbGjgDt8NOz+Nd0Q2ej/mfmDycO7va8tK97ozAsnoJXdHXpZs5N6GB7x8gghvgqsG8lgJWA5fY
53i2Av3L/YXKPR0fC70UMH/ARXyWGIrQhhLnae+MsPiRbMRO+1rsnS351ar+7nMZpNNmPFk7ElmB
YfjVJntKAZDzm+d8pWdj0UBcfovkOzpq/j+kXdduHLuy/aIGOofXDpPUI0u2Zct6aTiJHdk5fv1d
1L33eIYihrAPtoH9IGCqmYrFqlVr9eg6wLcgpLH3Wq1GmvEKnvld1T1244uWxGkpcbbCoPHSJrt3
L8a/bJNCE0gWxue19Jvn89aF6xbRLJzxnoNbSNm/23MuOqSgAWFPb+SSwEVzbXJOvMFc1BI5iwKU
de2rbn+7bYBvX/y/Rf1jgTukdacYdsEmEoiL3XIcQY4RaJA122Wn7OBFxqFP/GyVtnHcHhiwKNcD
G1Z17FwAaONm8nOTfteBWrxTx+kbRRFgGT5AUYQsXwh9ImXvb5Da622JwxUvJyPveiu94KF+/Qlm
2+OKQRojtofmdzFBJdVZtV0JrURlWD6UTrkHJ7qVZoFCDj3RTzrVD5LJZ1cIHzODFoI1JWMFoFN1
/QlrDt0e0js5VI7TLzSvfBsY82RTgsrWD3qnBqq++BaaZsdc2S3mv/jLS/Pc7ionFRPg4gpAI1dg
Jk3QWq2v/9JSM1CNQO1Cw8klN7vQSV2MmNtuWp5b7QJKgDgbv9PMCWsk4oi6So6N6CLQGMM3YwhF
szfnqTI61OqqJXlMUP0Y1ClCdN/NzwZ5Ueu4stqdYXaSHIvQIxmoRcAe+sje0ZcXhVdYaa/CIzk9
QoTnYfFC4L/BFxRudAvwlE3m7bGaZFUt0UlCadeEmisUn+H5r/eQk056uzoOUsGoMLkLolrZc5X5
Un6XoqCLfAu4wE2Vz85Os7b2hQIn1HhnQ8kBoPwCtk5/Ia+3jwPb7bfs8AFXqg/gfEdynppLWA5J
FhilgcBZH3Gt4IbFewIAyts2RWHX5dj069kbULFS3QY51K3Yue2X5Zdbv4yh3s1+OfWSSEG0UggP
DAed+IA38z4PDfgG9LM6uNr6VUla37YkVV3R4cK7B/+BnQWlZG4w3rJ0irMhjb59yvszmuDDDLJ3
tyfsDZT8bpVAxOaisMk4vjinkauUEA/6tTHa2vVDlrggiM7qAaxOkxL0Coi+1pko0UIzLzCmcgyd
eQAwxGotH5IbzUs5FY+FB6VYkiRB6swsWlo7sE51bpD0oKvzSiJDWosmBkER04dEbhJ5l+tVLkYj
zTNVQWiEftICeiCub0+yPkihEVRAUfjBGQF87tqIgqrzlBVtidYPxoJOlxdzeLg9+aIdhAsLZxAY
HxBOcSckGxN0JaZZGZfI+GvTK60LyfKKzgNe8Uw7HksMbvPrQSx935ipikEgVxQoeHtUPQl6+wx3
PYKau5EBUoWTdmGP200mxfvVRUooJvpjV5m7qZ4DaW5aNChE/oh1UJYxkfy/HlRqTRbVnb6Mc932
0SUXWNoWWSrkT9RuN9b5wexlTWuilbo0ya2UNSl9jUaRMm4grbLMoerWEm8ijF8uTXCb2lNLAL+T
uYzHdnL2djfrkJRO5zuvBdcCxcsu6Oph2zeqU5+UDMLB1MB2qdJSg1A7BOIl3yMbsXE9yeVWKqNj
YcQpXnvoQfYhq3d794tudYg6AUgPeglG/X1twXJns3XqoYyH+hHXTxJq+dmO61ixguTvuBfeomIU
boHHYXST6KW+NjXYLogFp6aMrelO1x+1EUTAytPt4YiuVaA2HNQOoFv9jnO/SK2uSzS2frUXTHT2
c+M4al4oPWPCecOlw9oLUazgvR9QS806QWE9xhEJtmXbm+pLbr2k1DolaR12qxOlhezxL9yeuCaA
CUHcgN4Btl8uXkvosFSURgPXid6XvjpbjzVkSrLSPNXG53naImP9Wjmg1sxRJ03nMPHADnJ7gkXx
BNpFWcM9+Ds1l3PIuIamRNsSNu5081m5yLc3pgG1uKfVoZHS0/C2RYGjAcOhis5KEJahuZDzZqwv
vdaXChVZZYNgwR2oxCbzw7oVgV2+ZLLrXjA+YLBx24D0Db2jPCIyoWObziXWNdVjvfhKl5/d96a+
32SlPZEdB7AiJsWpMRHY65UsaOGgDGyX8UzvzCQubOvD2vdP1rj56Mb8fnsKRekUBBbg4QCyBzLY
NnfKCwiGOBOz1juVjuZbrQmbfm2ioss9lLe9z6VXASJcOkNQo0k+UFMTisVl95dap8wFMEV5EP+D
MQphDjdqwO86VRurKkbvRzA1P7cxdBGNjjKeJMHpBKgVlQAQpUIZgu8RAgFGQaEWVMWdiSTnDIkL
99gewWSqbb5p/qaFLJwXLucfg/y7d6572qYaM9iGkD1HhX37qqJjoYwkKyk6DYyvGv4a3dTvGnNx
1pOpSzCDfX6gma+/Ng+JGYJjw9V9EMIh1fB12y+vNsBqwaHMQ1ktQOBgwYPxxz53QTZ5Vi2ZBfu5
jbeD+kkBK5PmTf4A8YPbQxWNFPB1nHpoaMKXc3vFINrs0Mkq4zqJFDXfFbkOgSE73c21d6B5WyFn
LdMGFJXAob2DVDwwsGDGcTgHq1MlJS5o2mJHm/P7pVe/aYkN8ISXpJ4/l3UTuE1R7ZLSte5HsjV7
HTRTTwt6SkMvn7eoMTQ8vm9PBDuc3OOA6VODnQJt5e/Fys0ZelqgG6liSiYw/1blGGQpHJIz6TI4
j2gbI0h9c36AcvBkU13RdOCt8crY2X7b3Xqa1NMc4jG3nxQpUaNoJzHQKAp2ALC948NoNCPTpoxW
MUiv5/spdZIoAfc9sIcpidA5lkGsqnajDIiAYNVmYD5wS0TLPDZROaM9TZvpBCiEOt8tG112at/+
AyQStDLw0IwgG6zVbLYubtvBAD/DunYVqq81+HvrxthbNPV2RQ21zc1Cl66ZJDJlY+G0gD0KwD7w
jb5LefRDZmwD0JgxOqDviWM8rOtzZ6u1r0pR5YLo0sZd7tgW66dEyfZ6fFqZZWSm2OxNByntxxLU
Obd3rmAsrJcGTF4gh8TVzf5+MYHUQKfThg6huLE+TtlHJfFnTQta83DbjGDXMnpIsNEj84h+JO4p
MmQEiRRtxTqluE/d+9LdfGtR/FUfju3y87YxwaShYw1RHYrAaBzjxRjQRe0RO9VwGumHHMJtVJVM
msiAAX+nIvpArZVHoEHpoSi1HKPp68aNCkNT/AGo/P3tYYiWxoCoJ4DijGSZj/sLO6fWlMDKC5B0
XgXyQh/tu7dtiNbl0ga3/DZtMtIubCRACyHFVURoYOmBAygleUKBhwRZxZ/BcAd1xTZeyxGGRpQM
jGULtOUJCUzJwsiGw11Iag+i0wSCYbECyZnm1IGTyD1udZDJVOBkhrgYO9HtVpnB3BnP634DuP21
eZnX0JadTuFGA5QFTCLo9QBy4vp0TmsL9lrqVrFnolLf4ZEYoYom69sSbTRQ1iN/y9RYURa4ttJX
y1ijXF/Hap9895KHJHV2c+EeSNnsb283wS4ALAfZVDwTGEUh584Go8uMdjOxPk3r3HVm3/tOalaH
zCQyLn7BoIBAgAnGSYu8FPcubzt3SaniVbGrlOHaPjXVqwElwqmTJB9FDz4Ue8H2zxhj30s0WBVt
wOOrVzHLO35UzC+j/aPbYmqBPlC5c4PNCObhQRkkJ1eUeAcBksH6LfFEQQh9vWrpkrDowqhitR4O
a1pE5vTRo/PdrBE0hpFz0miBq54dW5FYFs0s8N0Ar8P9oY1FvzZMRi9BCQubkr1wB3R1kPrbAkYw
/en2ZhHaAUcQY15iPVzcYW6UDhyaGlaQgIcalGN1fxq7M5Xh8UR7EryH4OiHJ39/NZEe0OxmzGhc
6q/tfPaWFy2VlG3FJoBxYDIsYFnktv24IV5VnYrGi/JCnZcUuDBQ0t2eLYGrgLoxHpBMbA9lcDab
Fxd5Wi1umoOumA3DQhmxr/5lOS4McB68btSls/OWxp13BsJ72wq/7c7Saoho1VkFC2cKIBSwRF2P
oyFaQ3OjoXGrnYHZNZwQL7RE5ohEVpBDgEQbSL1sgNGurVDohXa2lkMTe7pr3Mw3ix8Tec7q59uL
IjSDNC9y8MgqAyt2bUZZdRUMCiONgR7eV1FPMGf6EEilHN+ifu4BAsbq/xh6cxYXq786RdEp9YQd
Nnq+4Q4RDO7KIntE0NhPd+zdk4GFubQ+52WY7UDPHIOb/7Qtgz/9Vr3Pfz1swHnewmN00iMQux62
tWnNCslmVLToizl9S+yPiv2Q/aW4BstUXFnh/ANpxrnWQGAfl9588iILbapb87ckCP9rxUFnA25G
7Eqbu0eg8qdnDtShGOKiXh1/3mMuWxWqduXJsvYbJPZ0g0qa3AUOAyy+LlRPkYZB0pfbN6Dw0dpc
Bxg5U/cpFPxy5UEbJBeXYG+C0dFDlkIDOTZSPtwiOb3j0HFFi5e5htNMgrWudwUarhJQd93eD+xz
ud15ZYo7bV4HeHrrwtSqnu18usvKAcHMETmvQKG/054eiKy1XhCgXZlko784EIlB1X4ZgP13lyco
hdd3YJHxe2sLtVXGdiMbHbfb025TdcWBqcaKki9rWz/k9h0dXzr7oS2+JV4jmU1RqtBDghmVTuwM
8ORxFzAORdKtGgDxW/+Yq7rfKam/Nm20QdtrTVPfzHyw0+gOHgxV6/59ieDKOHce8EatNL3BWur0
dQapnWY82uOv2/tFFFNdGeH2pjOkVuq6bITIn+Wh/V3RAocgmeW7qe+p/qqAjGvfWo7k/cB+l9+o
lzPLbVQ8kglaSjE4barDqRlDYreS+WNe6ZYJbmOuw5YQNQFeok+DeQ8Aoh30YX+UFfhlI+E2JXgJ
gRMjWhHPp90iCWfEv414iTG/I8XJeSd0UPY1BJSKGDlaPZZdHqK7DIv/n5/3uFxB3duTlrBKe3kE
g/6++l2dvKD8BATLhy461UqwRt5xCGSJNcmoeOrmvBr7ZjaRSYTIbn/fk6SPEk1xjpKtzb7+/fr/
GR13eCuvL7uywuiAE/eHcPFLvw5Mv4zK4LYlkVti+F2oLoM2AtXDaw+oUBUySYWFzOgZBR/lLlUA
AQhR/kf25b80xd3EKNMY4D+AqVmvfQMN7ASSRlqHtLP+3A9HkFfRVZb5kw2P24SKunZd38JmjVp2
N+8AavO7fNev44F6d6P625Opdgg3yJ8J5XNYRE8VOGUTo9T2xbBHo+7tBRO1CwMGjUADDxGmm8RN
YwrpvYQm6M5xjMCLPzZ3xUmJnB/1vvd/Gq0P9sUDdFLD21ZFocalUW4eXTor4+TAaBeS6OMgGZPo
GgZvM1KXJmRw0Ad9vQn1DC9nxfQANtS/afVZVdWDXT3h8VPmD7fHIQpnLi1xk5c4qaalEHeInTas
s8X/0cK3mtXuthXhrrsYDzdbeGBNuBoSdjEtwQyVi8W62/o7UjzpVEPfFsNZyJJa7/cdcpko/IOL
CFhJFD2v55DqJHMVC+iXHoCHnabNj3OnyraBIKhgVpCbhWgGw9lw7y57LdsFZF4lymOL7ZfKLgeD
qmHt9QnKueTnOqILdsnupi+Jdbw9p+9XDpaRRn9LpgLCzs0p4mt7dCmwN5Pm+TsdFRMjD1NJ/lFi
hOectHvQsU0FkA2mfp7Lkj1de+MpMSVmBD2wV4PhWbDKJVPLTQewp2zVQ02e87HB47KICsBKu+Gr
3j5pyJp4S7x+zqv9RB3gH7TmsCqNpFVUuGuQ0WOSJOi1etcHp3SG3VUYsF3dG4zgf3u6vWwSA3zj
m1F5XdOWNXAcDug16Esu6/sUZLgwl9iMbxBPVha/3viFa4xV52Au9dQ8FL21a/oHqp4n+pCvo9/R
U7moPlllIg7sPF3f0DDLcOdIu+Pm5N0waO9YBLLAbBnhCdb90pWHKquiQXVDKXZROItQC2WQEXb8
uGO35BotpoUZSx0fXPp4TEti2vcOHsNhxRc0quFJ+cZVePESyhNLT7cUForURgS9+iP6IOtaxugt
M8MGemEGCTTAPJmZChArRpjQ0/Nqjf80GIZchaoZS0FeWwEZv26NyYYaUtWzlm60UypEEt4KKswQ
ZwSq2GLZTUA/DM5IibKnqRYYyj0EUdD04PV4Nt7nI0gXX6zeCAhTglkL8JMQQNUl50roQi7NczNZ
AHicJRUOlrsGeKPfV/YnPctYLlcpNR+ketD79Kvxxc2taNDbgwOO9kpBv4ndbPvbZ/z99Y2ZAFE7
A9bawFhy17fb125SmTiB5r7tfpKsQzv57xyd5fJJfx8XX5vibrmFlJaStxh13tF90u5Scr9mxa6e
16DKwtqtfG0O6M/b4xOdvsvxcR6mSexhWteqZIlZx3yqJ9ndzX6A9yXARaDLAdEP7nBuVG2n1qq6
AR2oqlhBJ2qzj4Q8EfNg75cnRZGcDpHnMsCD5yEVCJEMHlNTbmpDzRXWILyQ7rQG7BvJqqwwDCls
e3RAiTSiQd9xyvD2PEoM89gapzOo5RIYrli940DmsNR+LtbeKj6BTExiTLhof0bJu0y305vcLmBs
zn651TlZJb8v3PQXv8+90KAA0pK+YvFI7fqW+UQs4oNV208fNSoJJ8WuBsyqDKGNCgSPX3DAX+Oo
y1TGK/KI8/BakeG+Sc/9z1o56cZPxdjrRhKpWRNMxsmWoXWFywblJzA5IBeOvNG1o2O4vQqiFmVs
oJuVHJFO0T724RC08+/b+0M4pReGOD8y5YrZFBYwn93yezIDO85p1EPeCE3o/50h7rzl1bqM24AR
5d/SXbr6a5ihDUXyqBFddYBjIHGKUia0aNgGvbjqoCKRNwZE0uOlekEje9afafp6exyicNVA2ZKB
6nEF8UQNbp0ujVfpiPkjxa8CLZAFOcIVuTDAjWECXAYk7DDQHLVwQttkFqiSCPStQead87uwwV3W
Csi5l9qAjfpk+08QSzgBqn168KLm8BuqiAHoz/0+6oJfFO/bIHCDZ2PXRq/mQZF8iXDBLj6E2+fq
lkOTYcWHGNYxH+7Veae2n24v2Nsr5dZguS0O8qsu72vY6GIdHcx37V3xPf1pvPaLv0Rd1OymwOr8
5qPyyT204SghJHjj1rllntv4Y+GmlbbB/Bg5O+z7YPOrE2gJILa53Zm+4jtBvQNmjvj5lybq/AwH
owu1D9lO29Pv2xf9R/VDi7Sjjr/cnhmhkwEIhxEBAMTAswGMVWHko2LAXX83Qkg0W7F2sI9Odvjv
zHATYOcq0UkLM0V5qtKzMb92IIuhB6P9BVztv3iAizFxccO2dO6WMGi5tRB/SPwpQzLXkBRohLsW
Ot0gvYZAM9hMrt2MmXil4o4w4qRPaNzzbeVL302729MmSLUj7rqwwu1brULjdq4Dr+5gbbIxHJOD
Ycaz9W1yXlB8baEsAmK8AsDVVFYWEjo5qOShZREQ63dieUad0ExJsGSZNi57shmmv7qdFmpV11K/
ZeSNksEyr/bulKAIj/fw233LeT3TJcOcURevc3MLxxa9RH4ZFmNoGee5GX3En0GHcN96LAjKNwVw
FKZk5whPw8UXcD5RA00aUUZ8gRrM1tcORMg53ZcnwDecXBYOiuf3z2i5DQQ5sxlviQQuaQNLSfp7
KT4pCVhA8i+3p1UU5ILqA1JO6OfFm4k/DY4FdN+QV7H1nLbH2gl75yvN1geLfNCHIdJbZXfboKAl
H7LJuBVZospivFvXRwPqIWBKKlNAULzOPPUzmJEHY8ijbJpmEIoVFRii7G2HR352HNc6jdC+pxy8
oR8/zEVjBFo9Nad5SJTPtZd8p041omCOnLXVrmBqQGepT0HtEE3ViA4jOrqnAoSxQCkt3hn6NN4d
gKzkeHtMosWCHhYIiwBr1t9xRZakVnqASMtYcfsd8rF+M2TBoEI4wP17LhPMHqPoZl0+eOdyAe5k
ZXNhl2g1sHA56V1EwI8qpYMXZm8YNpL1+RjghOR2BWsLTPoUjmX5Ob6gu77eo0S5IMLcvji9xFUK
J++PLZ5Zqh5yMyt0nCqk5ml7suqTpR1VS5bcE71RAZJFTIYXHdokuCGp0JF2CEPWb0RPgm1eSdi4
0zeTblng1fN3yLuUO60rA9OsQEk5rdHtPSJM0l58wLtxNtOAzhDgzJsQiRx0wHzWA+/r9INMvjKH
07/kdEBu5JooR2AV+WyL7rZmTVSMtyoPwKCuO8uTjUg4pUBRg5EFjbUo+12f5My0m76dFfioLgSn
23Y3VLvSPKfGo/u1oP707fYMisJeBtr+f3PcbZcvELLEiwrvrbb+1ZVPWjLtid5EdpWHwyAJyth2
4G8b9LmhqwecLCCc5owtw9B0noPVMpRgozvlZ9kv97l7tNz8A3CqX5fakjhG4fDQKIuKG9BNiHiv
Z3NNnHbq06mKi2oISXtnj2gwQxMI6n9pIbnJROGJCcgRmo2Aw4FwxrWtbiz0FSTnVVy33a5Vmkit
vVPdyO5s8ZD+mOE2iLMhL1XlIzODHqE63U9gOgG2KNST7ZRt7iCLEdjdwa8awyyxtkFo6/FSmWqa
gO3TQZ+QXn9ZhkMOCsuOdgeTALGuBhDa2qN8lbbPQy+TjRHFBpeWuRnVyxRFVLuu4omEvVWGahVa
ZNkPvXLCAAJvfrx9GEQraCHFifowAiII/VyvoFYqOcQs0Tyh9Y/UzgKanbNaRoIsWr9LI1zIZS8Q
j3cSbJPSOaS15ud5Hc5j4BX7sZKh+oQDwvVpolsPvQa8fqtmd7U5phYwv3ZlBpO20mBTQIDpWKps
WEJT0J1iXZ4YAU8AB2EEzRmnGdvSmOy7XNvWsFbdow7IvuRMsw3O70c0MrAeRLwEUKq9XqXaWO0N
4vXA+bqNr4xLOKZfVJCQFU3099sBmx5jwV6A1+K2Q0PLdERvUxWvxakGpa56zP5lKBcWuL0wjHRw
VwNQ6bQ/10U0dUGVHKksfy86RpfjYEt3kZ7JC3UCOSTGkVk7ZSvCefqomn775CY0ciFRfHvWhMtz
MSb29wtrKejaR4dB2vEUXKItM9AqOTrB0jjpznTwoLptTjA47AOIMkFBDqknvvXEzmeL5ibulD4F
tf12mu0foLnUhxNtIQ8rcRCCsSHtDwQnoHRIXvM0TF491s08MofUHtY+Rkd4aifB5P79xkMtB7c/
EJZv3uh6Cgs0QBAKXFmsoh/acoN2PFmK7MAK/NCVEW6dUF5YLIP1AxQ0Grtgnc4g26YtSFckF4jI
ECpt0PfDMbLgHa5HY6zWtnoFzitqhykxI2V5sZUSgjQvwBtLdoNogQCzBeQb5T1AprmtrutrpeQQ
sWBxb1JEeX0CxeM2SeJemRVu6iAyW2g9lCviSjtZFMRCvt4+5rJgUwB/YZUSpjgG94O2Urb1L07S
qLRgS+kKGlc6yrrGZ9dFxmo0ces7dez1Zmz0rwogZyqq2cSEwq1q7tN9gqJGqt0ZVFYGEGVGwCYD
xAXohRjtAvdMGug6UBMtjKhIRemS+q4LIKnSnTVInafkwSwDwwvH6Zl41E9K7fftg/5GKMP5fZgH
MhdIYKalwTlLUxnWhfSAdNMigwrqaZ6PrXLXpQqKftMjbp0d6VfkZ/qgW0Y1sOjTrLbQDzgvNmgV
7izld+LsxmI/j/cUqN5ZO03Gb4qkhqLfZfq+Go6ujOlHQJIDQgcGN0BvpApUMTdlXaUqY7r1AO87
YZmhemKTQ+mZAVp80sD5VVl+Q9ZI0bbAUSYfXzVB/SS7L+aztuR+vzl7PFc/zL3sxcvm6t1c6pD8
hGKdBbIobmupiz3hzQuYtqLXJFoQJO8bsx0khWPByWcCVNi9aEWFJ2N/v9jAZDG71GsyQNLKkwpq
Y+M73kue8yArggvIXoH0R+KMvWMYAzdnaNSS3rQ68C14n9L5NKU/HfqNghqnNvKgVMNu3u6Wnnzw
vufdb8iRpNn0adQ7H3efoxYHNKdLngICB8EKIWhKBnwIjV3c98zYCtB3AoNVpxUB1DKhVqvvt9z5
ODcyNy4yBY5HdMSiZGZgEq7neEqyLWmZmkGVFaGbHnXII9ZLHnhUhpsQW8LDBi07WNJ3tFXmlrlm
A+D/8+Dt5/a+sZ9XGfRJVDVgslf/McIFdyjiKnQeWwD9dTcsEy9Qyh+KSwOLWPfO8qvf5xayCeu0
g87npzTpwzQ5DMa0I8gHYzmBBVPi4e+hdAbQFawbCp3fuPu55cwV1+6aDZDArXvWkl02n+zm2yJr
YBOcySsr3JmkamMN6BJEU8C+OUg2JPtC7rwzDSKmWwkSFBAFXO8SS5v6bUgAsh36E1pBq5Pl3XXu
3ettF81uV94K+CvQfI47AgV3bvFWECyhug8KOtQB3a3xgebyk4//YAPXoYdqoAusNReU2x2w/lCs
QY5c/2xtcUXQByxrKBDtdNZf+v82uJtmVcsqaTvYQHIXkEkzyIsdzjr4L73w9mhEa45thegVmC4g
q7h1gaOYGjsFHDSr700oxY9Exr8jiI+hdPXHArerEg8I/qqChXU7qAsgVd4OPFBoHEBrhGVJhiOc
ODRmg7AFba3opLneZlCRxsRNAAplH60sWk0kU0+pJDgWbWXwDOD3WbYbFL/XNoDr6fQ1gQ3t2XF/
tB+d8akl6PmURK3Cebsww6U2HYqnpzMyrN2LArynbyfgg1c/q87HXhYlCNJiiBEgfcSQN0B9ctut
1ilxNwrkNi37D1CY/eQR9b60UX9xc/uzpqh7dO+jhaVaJOdVsFxXhrloWQE3SJk18Dg6WcLe1JHf
732w0Pqm2kkckGiMCGN1pkIAMDefKSbm5hBlAsPphphx047e/Kv5AFkJ7clQ+6C09d3tgyVomgD7
xR+D/KujywsUEA203OmDEXfjsh3GQkOrRALBp8JCyaP3WnQcbGl1Ip0L2cqmnoKNuOshm1QrcAdn
LkLFo1UOId/650Yy4wBZ3uUo+U52JDifefWd/JEB76rhEnCvupURp95T2mYPeQLC3eQu8/weRZu8
IuG4rL5rPd62LVp+5nOwk4HHeqcMUaApsdBTRE0WnoCDtvqT9sNVUVe1FYnT1plXfjdKBJqMQx1+
gVe1TihtnUZHlGL0YBduIzcf/MVyQ/CkHgyohld3xMl9FAOD3qX7PPU1Z0fbnzQ7DIkXqs3egz71
grwx+MmZXKvXPBsQ/rw9H6IHDpM3+r+vfEfMOaw9KZN6RCtKFU39N6TK/HX9MBnjTgE/LjDgX9N5
e6bdsZ/ujbF4uG1e4HEAZ4eiHXBHoO/mMWP61ihtWiC+Khlp2KOdUAjRB9q0+iQxQiBa/0t73M4r
m7lQthlrMmQx2ot8YzaPxDs2Q+VPqPop/2QOQDyQo6N4//bavXgMZErqLoWDyQU7qa+4T4rR+7Yz
+wr0PhT980h6yWX0Bi1/t+neOE9YZz4u9OubooEXo9YKXRlrRrl3KtCNmGd+agynTrHDBkx7Bj2s
9KnLu0M5q7sscQK33Z6qNTkm2sdqixvDAB9y/mGod7W3I4b75faSi06ggXwS7mdUJyCrdf2Frt0S
p8vQQaNPE4AZCnr6dWfYNfoa2ZuxSjrtRD4YU8+mHzE2wCfX1tLGGfUaSglxUdeRWRpQ8cJhRzuZ
QR7a3vL7Xv+9Uftwe4yCoJCtObDJjKsR63BtdRgoiJgADgZn0mfFof62HJzt+bYN4TyiY5e1dgEW
z2dKarVFK36LwNPJvw+DzZoZGEtpJhNnENnBCwBscAwgApTg9ViSinT/yx+r56fGW33VIAEddzaR
5bHYD/Fb99IQW8qLw6LovUGJjQi0T8dd1ZLPi/sI8ZLJHPZLl0RGL1NhF0RVoLMCgg9t6gx7z+0N
oFrqaXgD/iZPCzHP1DyrU9C4zqnSZUx3QlsgYEUpHBxL4C27HlytzhMZNHRiuJkJevd5jGowlTbe
/VBkB4h2yaiKRVViln34j0FuC3bJUK6VDSh1Vv3alF2Zmk+a+gNiDWE9Bgt53HIzTHDMQUR8e18K
R2qj9siYKCwUUq9HSktv6pcR3VEmDUvfNII1DSvZG0KEmfXw7EIWB+12oCrl1g4szFafm8B4do5H
DpPCEPF9u4XONpqoK7nKntpJeQdBenJn2+0S5e70mGrE+5S1unXWQIsgcb2iM2+paM0C9QZorvlM
Ye9MqdeWM2DyEAQfvVe3e1yILKQULivqdCyLhf+h1+16dtvBsafR0AAdMuf7GVqE9eKE1lSdNGLj
/8NezzzIW5sna3wshm13e23F0w4iHdZ6AW/K95PSzaDOMjt4IZASom+JPoXtmpWR2qR4Nc7tFMD1
DYFZ0CTMx8VFu9NCg8HGi3UaGyVWN32S7DfhvAO8huSSjeQ3/5xUq6UuM4sByMbSL3LH39aXYpQR
XIt2NVbW1cA1yHT+uPPrerQf65nxjfZtuAH1Eal54/lJNub7dqzu++rx9lSLDCK7hX3EGFxxk18v
tGeDp3ia0IrX5/a5mr9pKrqez+bWneyskATk7ON5z3tpi9tUm2cny8Z6rPqUacLqiRKR1XQkl6Jw
70ISEm8QPPzxXGY3zYWDr023nImHM5t7bbMDV00epamb7EAHBxHXdV4OljqukbFoNLLLzdN8SpMu
Xt3K3t+eXNFVw7qhIB2AchPW8/pLjLpb7Qkt2LG5NaDgnYA0JODE3k2kWILSSAeoF3if52yYJE5C
dJkiDAT3FdpgnXfa45S0qZknmOnJeO2QqffMcz/mofsPYGckvjyYQVLCficC0ehFv5gJBgisEIIc
1ywOKBC04bAS2UteOCSk2GxgDFUQRHL+fp1wCfQNbjbLAK63G86FAdXf4hXvfon3EZ10ZEmBQWLK
VPD616tmNmYy96xToeo+oj/fzyDwpVfrP/gTaDYZIP3FzkCS+doKusnBETuhuFojSj/jufA0GKlz
2DySSN5eoplDjIgktv6GxeOOuF6nHrFcVFZz5s5bSKTfL+VPK/174DvSt3/McKd73eiUlS7YHVG6
1bNXMlu+Jyu3C4fC0v+o+kBjgG86AsK/GN6Ai173mCZNCMY9B5JyafX99sEVboE/dvj3Iqp0tHMp
rr+s75iGdQrdj6aQeAeRO8STHfVbho20eII6OKamwEUCd6gZYEmqwgSb7fY4xPP1xwT7+4UrnFeF
KgMF+rJJ9jRxQ1N/QA+h+g/ocTwM/pjh9rKL+K/TO4ykBMRCexq9Y5f8vj0S2WRxrnTpurEmaCaL
tdT1lbYNiOpInKZ40f+Mgjv3CSApitkyVmzNAY1jl4Yu+sxAGf8vDsZDcIMr10a3Iy/vAdi5R5wE
hkaz2Bn6d6NAY4z7envCREuPyBzUZiBzRNqDTejF0td2SkkxAwuF4+g5L72l+OjzCZd8kGxjNi38
rc4Ix/D49QCR5t1lZjdrsnngBrQRGZaP2fQdrfU1REZS5Wu3kEhb/jpkAQAcUCgg5vDvHRChLQDv
cGYczmJBb8f6sLm9rxKA+PXiOHff/nYa0bEGQv83tkokj7h9VywtuEYogAI9hcbl61rHzfxCQJN1
28z7SAFszkhVMGphDavFOU+l1LdN75Cg0vdZhM0dNZEWlJIz9H6lYAThPPofIF9j8qQiau1UntcB
KjKD2sNWQ1etdt3U4IJbwXhkB7hBILC8Hm4PTRCPMaZqkDiCkdVB2pg7V5Yxr3OVIgcP1to821vG
qzEnuQ9UW6CA/aYwC3/J6qDY1lhN/vpMwzYSjzjVmFo0bF+fgqxUkQUqUaLB5XpsDDBEzwu6RmVn
4P1huzbD+VmzzgbTbdhjFInvvNoNSPbb2kfb3d2eS+ZIr8/atR3O0dpWq9EN/dexO1dR0QJ3+z+k
nddu3Ni2rp+IAHO4JVlBkouygu22bwi37WbOmU9/PuoAe6sooojuDSz0QqMBjZqTM4w5xh+Gy6C0
zji9DuKeQ+jH83AJthgdsmDIHVYZl1TNcSwMIRlX/pimj1LTIoCwIz63uSTBL4DaJK+z1lW6zEdW
AdspMuTCk+dFeVj4GQuHInOmV3Wvy749oP8NtlqIk1jPpSkF3Iax+KxUlm221UUe9oqjO2NaW+Fk
tVmYasGYfM1GQ3tGQmwAtOMgkVYXzhDsHB07o9JX6V3VC34mioxK52GaNpdSetKN37fX3db65r7C
2UkFpEf6fb2NOt0QhxCp+U9ifBZ/Nj+sLkCg8M//Lcjq87TNoPapQpAMirA+PEsZnh5q4ux2hte7
iCMWbQqT9swiMUpd7no0cSrGY6UUlTc10SGrQVvNgaMN0VFNXxVtpza/3LPvt+xbMDxLdbSOSVjX
zLoAQykhEqTKa4OseJKEPD8hg75XqNoaEvIrFGuQVadLvDqACg4c37Ci2qP7htbE2ZykUxUHl74B
qbX3dPlgaIlyMxwDFDHAktAIXFf/GbJgDVace5Z51zU2pt64vXS5nbSPGtKjevnDR5Q4qu3M+BFb
e2SAj2NdMKkAchaZCIpEq8xGFIdi0pW49FJIKAZ+g1SKlekOv1/XipSd3fXx810HW3bfuzSqSwph
Ssqk9PJWs6Nas4dyB8n1QYNj0cGm405lhMLSgme7DiHUUZsZvZl4wO6Pxb30oN5Vf7Rz43AnOuyz
3kYkuNo7DNdb+v9HpSqNUDqdY3OVcSSmPii1TFRJTA8jd3GSznbc+J8yo9xJ2NYn1DrU6iLphKUz
Z2iJV7pNHLmm8Zykw8532ouxWhRCHQs1EOjUy4dcb+y+jNKLFmWo6BRt+/X2QbWxAPlg/zt1qw+W
UV/KStFKvCyo7Lm4q1IWoPkgYl0zmzt42L1Yq41dQy3Fw5PPJD4V+lEbv7Z/B4XppJlxuD2oDx3a
9Vdafsm7la6Ns17iB554enwuZmcMIafCqbcnJXwJw9othZcs/jSkj0MAXmOQ/m1u8xafNwQ+S2Sp
SMNfx7davwvJjlmQQ+7kQf0tbuDOTyHKDb7bFl9uD3d9SS/RFF5HrLsFPLpuN7XGNEMXSVIvrS5x
funKk5q4rXYWkovfPKni79vhNmf3fbzV5WakMlYBGvHAxNriIXcfn3+V9nzAxHCnsPQh314NbS2W
Jc8NlvRJmnLjwJN6yMJ/xvbUkePH3TGoS1shkbPo9pfjXo18a7FiEgAmdfmAMH2uP2FST6Yyc4N7
9Si4kR2ongn8o85/JeFxZz6XP3V9rfL93oVa7YswqRBKLgg1zt/m2Jkl35bl/ugXDxHLN5lO8MmD
mRa4jCYaRKPIP+owUBtxDwT2oRX+Nt3vfslq34S+Oi9MKk6eu8obDjSIJLQ2hwNClI/ho/w9uOBd
fcAkV4xshJOcfHQwK7o9HZur+d1vWGU01F0rOujMhhr8xf0x/2X4njA63Wv2S8x37qu9WKuV7KfY
8A5mmXoGFohhaaN8ogrHqrKz37px1EBZ3x7bB6z+2wRjeMDTERkEeMvXq4r8TfYhQKUe/cX5CF5s
FP7OcjQn5rM0Pwvdb+W+ny+R/jXrMneuDxNd471u4weG8fIjANdg/YroPb9h9SMasY6mWGeGs8qR
ldP4kP2FdVrm29XvecSVwN0ZtLixvqltIKq6nBrsputB14KQZEabZl5a1ooEPA5gpp3HUtTyjuil
zh10A5Ki0WN0m8VB3tipKKYUQWqj+g/XHY6epI3oNSIRvtpqTTyOrYhalqepzVHMzjJ7ekofsuJx
TPcYmFvb+n2s1WaqxFgPDA4CTyufguZLKnwWrJ0n57IX1icHXNI3nVBw5NbqnkkU0H8Yw6SelQxu
nDnQ610EoO2pcevxO0JnO+t3Kx6cR+YPL5JFNfT6S+otVO68r1LPny+B4YnRH12/C/qHSf8xWOed
ZbP8sfXgqFUBOKMjQ115WVbvLvEojMxiEgWCNV8RK8zoh1KNi/sRPI5ki0hZU+cRKu0gz78mfedk
2Bopti4AuuFX4SS1WrOFUudRSEvDE8TQyRBGEYJjhgrM0CWOYB4wGLw92q14BkbnNOhJG5Cvvx5s
HShKNEpj5tWRCIvrQaoFx/efA9U1cstpO0Q3bgfcOvoMunnsA6YWU5nrgCpu7jRh1YxLvNRjxFie
/mCGYpdfg+Y1UPbYwVvDo0MEcF3n7MH07jraaODlIQZWxrnn27g5SHpgpyV4/WiGdPNShP7OU/UD
pYZvt9QHkRzgqKMztVo9RhpIUt0IuTfPESA57rBC8fCzUbqHVnntIQWnpk/ByS415SDCeJU/Bf3n
IBMv5dw7KCS7c/RLiO67b7fn/QN14e2HgQRgB1E0h+R+PRVWUKJk7qeFZ+bxXdRrD3Vb/a1Y5W8t
P5uYJQwsOM1XjmojnipBdmoeoqEdhKSvkloc0cp1KP58FuJTW+ylWxtJD1QUBb32xWvoAxQO5dNB
0Ueh8Az9z+hPj7Mc26Zg98XsBsJzHidu/aRDDe36EEPds2p2DpBHW+jvZn+kOrT3ElqO49URACMQ
NgcvY2TQ5NVxHWe16gtDkHm+6Tua2pWOauSXaIhltwxebn+YzbG/i7U6rus+F3V/VpdcwIX7YILu
rZj4JnUzQ9+Z6L1xrTZfFtBdbEyDq0EJD0p5mOQXQWyP+R5TfeuqZ/nDdDTJMLmAVwlOTM3ILCyO
MeyeT3milraYFRTJE3dKRKdLRGwGadj5oWtkyevtCd24/4htInTA9oPktJpQxZCmOMMJ1gvgjRaR
cZdM9Rcr3vOQ/ACwWTYUbSHo+PIi9LxOL6SkF4zGb5DrjeJL3YzI/g2fuuClM/5OA8sF54cWgjv4
0Tlohp+q+iW19thVy55dr1NAA/S/QWqgIblMxburqsIzeUbYKvNyUYqcbgxbZ2qT/3Bkk0bRV1lA
GAjQrG7fPmoKMWkZaDjrv0Wpemmm9iFrXycZuT4sQrRA/o6g5PH2Z9xaq9yC3IS03iifrz6jXPaa
WqVV5hVB7hitepf2PId0nJKCaefQ3loxLFQ4myJjpMF/PY24cvGFhpYBNqJkm50lHNLGkg+SP0k7
O3Az1NvVQLd6obVfh2rgJelRCAoJF5XDGCikgU3zKaJS8J8CLZ8Nx2WNTO06EM/Xqo2MIfMiRbWD
9ks0GG6b7EB2t0ZDFxZMK00OkJmry04RVHw8LbIHQR6QXzLk30NdiLbe6pN7ezVsrXR6TwjbqLiQ
f8BYoa9biqVP2lCj4z+bT0jG70zYRmJCeV6Gdcp+osG3WuVa35vWWBW5V88oxt9nyMFIjo/zxakU
pta/CwWMaG3Bn6wY4oUunridxOxwe5gbE0r5WYL0QGl9Qdhef7VKiac6bPvci5Nn9H2PRWdbc3i+
HWQrFQD6QVOWRiIqAWutcbSKQ7DdVeFFmfvNOvT2H8i9zmfvy7fDZCf2V5TV7D1U3lbB+33QdUnF
Ks1MjTOCJk3tVpZThedxYvkXSErGd63ljD2GvwdfPZfJ1zq6F4Cb3x73RjL4JhBORx+TTjTsrye3
L1JUVZUk95Ja1I9GFPqHulRHOxv0A1Xy8ljrtXGclXKv2r51VcBqpLeP3trC01xtxiwaCznkHx7X
VfmzEtvhTi/QqhPFYriLWohGgiXFp3LCCEHLKt0ZLBkXejwyEHqBFpQqebNzvG5NBgZnNHUXiCo/
7HoyRiFW0tKwCq8SEvOhLizp0JAM3ctlJd4HlRUc6qGcXE0Nxefbn2FrjS/odOAAsB/4IteRxXDq
s8zMS0/Q5qNf9jhP41Asnm5HWa6H1dVIqwg/OupouC6tDQREK8QsbS4Kr/MPVfVT7s/fBu2f3Rro
VhjQe/gQctAubd7VYIoMcx2xZhrLhK+YxuSLo3g3zMpj0c+aS+VhDy++cVDROCK1Wd40HBWr3GrO
wjHLsU722kG5l/JHicyqTY1LoUiAR879SUTg4PZkbm3e9zHXdLW8VNqy7asl5osZXCLxR28+d6l4
l1GKS5VHNW6cRv48R6qb5a91gHjcXnF94wZY+mVQd3nC8KZbLRtL8oW6mPuSx9TsINLRFE87g1z2
/2rJ4A8soeCAgqcOPm71LTG+TvJqKL0qOUvxQbRcDEMgivb91yH9KuFhEKSvaXIYdnTHNjId5L/I
BShVcfZbq63YT/ro+wpPxi6Vm0OmtqCZOsVJjAjd+NLcow9vrR8DBRLAf5SXyXpWwxSSosumqSCx
6ubK1iOxhMJVIJfd0/Tprbsq0eW7ukcxBEqiuJNrbZw7ZKrkdSpaGQs44jp6QTXbiCOBzqPV2Bqm
WsklTtJjrZwHIV+O4p3J3Vg2BkAnFBq5UOEVrVMUf0p6paxpPnbfpA5u3vDvKzaUVOHFwsCnt7+m
LcWpnsn9zHaMEX09B1OJ76A2Tp8b2J2eVciBmwlycDLhUu30tTYO0qU8Bf4NLXL+sbrPBmUcGhM8
hge5gyKV1X7qu+kcz/+hf7vwfuUFZgfzby1fAcy3k4Ypodc/j04Y6Ii9HP791oOHgfcvfaSlJb3e
AnmSFbLVVV6QC/cmh0w/I2tuuKZf20FfPIco4tuJ0btDZdrwZUAH1TvY262FIvOkk5YhckWvfsKk
q4GFK0bl+QnSasFr0/25Pci9AKsHTd+YMyjztPKa/GEUURPcAylvda0gabO1MTfmc62Lh1ophErm
86Hy9Jj3p/rO8l3VLZqzfNQyV6psXBluj2nj+ltIFqRTiwkWCc71bs7DKoujKUDLyu+9NMS+OHvw
1UOhuGNxvB1qa/q0Rfl4UVfWeXVch8rwCjVx3Kq8wqilQ9Fg4x2k0c5m3hoPuQk6FAukHPLDdRBd
TOSiKdXKQ0nEQRXFFREP0vGhVvzhaUzCnTfH8udWNw7vdsCK4BZRh1mjCeshHs2pL2qvSel4BeO9
0aknRRQS+99aGlOsMJg7Hk5LbflD74VKsrj4YNVeEpvVQbUqhHW74pxHO4t8awK5Pxc7QPYSdZHr
CZzTqRubTq1J7tLjIISeVJ4mY6C3Xz6Lex3MjSUBX58njIwXA+zA1Y7SyzpMYj1tPN0vvs7W6ORx
tdPp2ApBlgVOB50rCuSr6yrJAF7SGKy8uulTOzf8+NB36V5/Y2MdQHt9c5QA0fwBemT5nH+pBJpK
RvUEGQJbmMc7Xc/cPjrd3kUbkUhWgchgnf3W4bj+PgJN1lQpi9aDMe6q0e+2+CrGqO3tsVo+ztsC
MOaJCT6M2tQaHyYLGdYmfVl4+iyaj3DpQfxW1DRvj+ZjKkMUepogSajEcS5cj0aM5Bj7dFKZPOw/
qUOeu3LvS64StNadH7eBM0IQsOOxEQ5mO+2J4X6cy0XHjfIU5y2163UtZ6zbsuDGLLxmKHMKtrH2
pPp4tfjFON5ro7Gnv75xvi9nOzVV4B2UMdeJ4ii3khWqZekpQ1BK9iy00qdGjKH+Y3z5aWzy+HFu
SAVMdE58R298/S+9LxFNzwetPN6e+o8bnY/Lic8vYiHxGa6nPtKzAXFBXnGRNH2F3/5JEb+n+rFr
Kscw9o7ljQc00WCqLqwlBv4GDXlX6GybJBxqmdQ84YDO3KYpq++cMNpgg3eUn8aioKAt5JVmIfkW
qX+h8qDKnwZzkBH6T+rC7pUeicIC7tyenfDWKlhI3QrIW3oF6xpYY/WZEVVi6cHHm4KnNn6qI6ce
dnK9rekGNwpgCpVgXrOr6Y7rQIv7zCfXaxr9PAWFf9L8SDqkSay5gh+9YMYk78TcHBn1ULYw3sWw
LK4/cT+JSFfGpBNtHR5FATpCoWX3RhWXTqU3P2+vp4/vgqX4Spue/ItEXVldHFLWakUuE6wp0BKh
CWLFmGJMKKIkdpdYB8rcO5fv1uFBug4ue5HC50V9PbyC9JkcgEO3SV5k8UcpHULjXsEf4r5Rf8fI
zNwe4HIWXd/1DPBduNUXHLrGEjufcEPcfjZq4Tzq34ES/VtHHYDg8EioY9HORYJoXctWY4gVRs57
h/+M8nFwbMbpMva8D+TUE3fN97bWJaxXJIlJnHlorT5bNwpRV06sfjORTlEYzM5sdX9mxfxbnH6F
5R5SaPMI5LnFKQCfhFr5KuGUUJKqERIuvfpTkvzTufKxNt3kV4MYkeRIX778+29GJ3fprdDJVdd1
uyTphKZv1BKA52gbje5kamBbCEfdDrO10aDhiCgPQWOj43i9EsPArxBzmnh6pKqTN2KJ9lXwfZzV
F0HVv96OtQEFghu9uBQtJSSO7mUjvjtKpcbwQyGRCUYdVjbyczgUx1F2wNgjhjtrPPHKozx9NawX
MVHtQSN5Gx5F4zLtyQtvrR1OFcQGQTqAvF4NO2/hIqaVWXnVdJB1r4kemvrVCKAWH3fGvKyK9d57
H2m1ahIN3Rw/NCoqv7ZuOCg62LA3IzsP7bsCYkFnRw1U8Z3PutEFZaqhD1Pr5F0mrlE/UTsnJelD
5c2i7kgUfSMhu0vr4U6E1pBaEg3Q8Utcpl/mcq8qsYGIpn2wiNgvXTuqH6vjpsYGEEvxufJ6UH08
LnL8g6pLW3/PDNUu4ksqPWvyT7GcgWA8JEXsdpnweer23h0b35jEiJVmUvjmaFr9DDlKK3pEzHw2
6a50zBx5YKcq7k4iuHG4cogDH0B1exFwWn1gozDmNPSFyutkw2tBCUbyA34jr7fX0cY+vYqyJL3v
ts5UVLMcIbLixWl6r+tYPOo2tZdDu+cztzkcyhBMGH1sEp7rQENQRJoWVbVn9t1BNNP7rpTvWmX8
fXs8m2EWrwPE8OClrBkPQhdUoz8znlRAGremOOokVdqeQmoLO3th47Jd3gH/E2pZJ++mTkA9EsY+
5IqwZwEkFw0rTuyfX6JWKOzKiu2kyp3C32vqbY+Q7qRhLCTOD8TK3vBrRYtrzyJJTc/RL3/vDbq5
JgAZ0kFZCMhrFIDmF6TdVbg8eGMbWsWhIPtVY+uQFDu1ia1I9HERuOMFz6G5jPXdFHZV00xTXNde
AJwiSnVXSe7nPDpW7Z/by2Lr3FoUFyzwODD4qYdcR7IaSRbGYKg9qZDQJimm+ogY2/x3rsntqS6L
2C4l9aGPjPk4i/J9GxXSzn7eOjYWzOYbqgFM0DIX78Ya63NXSwO/wEhSV88wwB1fA+EYCeqx6o63
h7u1Rt7HWi1NXcj8Lmt7Ntup1/+Yj0b/9+0AWx+OfpfEO5HOBanm9WCEojR8P5lrL0++BOlJLX4A
yPSlL7ejLIfP6o6jcsklA0GUBHothoBgejk0ilR7c3sqypOifL/99zcSdAncLsUDRPIUyrTXo9Ct
RtDbhCRFEcLsMWSc3zOhuBdj/q0yI/OQtqloV0Wl76yFre9DcWTRGNe5ydb2jUHfCKM+wP5Ku0Np
fdfCJ7P5fHtsW6fT+xDLT3i33Oo+7fJQE8kPUroeOcarIt3YfHpWrfYgip9TEVes0+2YW0t8KcXx
llt8dNbFq66h4s5/qzx2UK/1bq/+gE45952j1sFObXtzR0PgJYnluQMcZLWfxD6IpB6ZYK8u5Z9C
JErH3jADp1a1yoXGJB0lVCGcIkMprAlAuXXpYP389+PVYA0ubRKesGsSn5X1wRgHVAbR+C0j6xMP
mJcgik5SID22+k7ZbmvN4BlEvRMRG5bOasvFNEvqPopaL5TSA7dNBgXGl3butK19/T7IKukIGjS8
BTlsvTbK7SE+zdZnYbDL+T+c+ya4K0aDzAUAlevFKfimFfpdScJujeJFljInm4z7JrZUN0RBfGe3
bQ3KAi4Lvx2MKEXj62g+GvpFNVJmZxlUdh33rd1KNQbBWnXGfnlPVXrjQ9H1XPpyb3iXdVVfjA16
2anfeDVKfG6jm3gXZgUmIDxSdka2VUSiSY/4M4pG3KJrzQhJ8RMLy57WM8KyhG3xTx6D5o4CFa3h
cUbfDTrT0ZwF9Zx2onJs5Cx/HEIjP4ZZaAJ+LfudL7sxeBoNiHOB92GqzdWxU0Xm1Bhj3HDLATsL
TFvpO1dXdg6arc1Pg0anREllhZfI+jqXEWAI67Dz9JNV3fvmIaoeWqOhsXZXFMVRNiJ2/t3t3b6x
jIiJUh/vdF5eax3sxjBi2MFp50X2bNJj9tLi58733Jg96oriYv0Eqpkdcr1Scz8bOWbQOl1Syk57
LiXFjnFW+PcDeR9ltR+aNKiUeq57b5jtcvratW4hfR7olN8OszUY8scFT8qrnK90PRh5jP20zaPB
04vfQ3gfSo7S/rodYuOTUDamTbesNl5KqzOxlvxCpLcweNl8iaMvJVhqP5EPVt4dbgdSlxNplYpQ
Dgd9swgc8yBbrtt312kzieMQCs3giY6M6Zeo/J7C8lNdfaM4jsSgMmTQImHbUKpO3SI7d1IMS308
K/FLGX9Wre994HTyc979zbmtDU9ZepBKt8hj2wAY7TtZ8letemXsiuIhmmwSHr3/oke6E1hUTf5S
PqvaBdGFgyniTze93h7d1jQCD6TdhEMu4lOrwUUZRo2zLw2eEcVubrkVVJ5G+xLp0c763qp1LdVX
Tn5OLVKBVcY1TWmZ6kY38DxDlUAaHF9+6CvlOYiKz235j+QHlxFhncJUbDPaU1ZaFtyHb8hLGmsQ
ir/osV5/w3EWxzFJlMGbTkF8N+jaiQJsrA92vcsP/5hZaprIFtYWCzAMs1ZrP+rTEQULiwp6D8SG
q6Z9iN0o/FVJ/5TCP7e/nvphWIuO7WI1sDh+KOssWekNUJuRzBNew+iZ43/cEyv4uJMRrAaaZVIV
pQK7Xh/1XOnY0S+FbASdXOpv9qBGKRyKYSfH+Zi0EgiRUjxSINOQ1l1/obiZdfLGmNJKqre2GDYg
l82TGOlwNzNnTkVveETsfieV3JhACkr4mgHr56haNwX80UibeeK9K6nVJa1xSbLynfNjY+GDBOHl
CSeJWQSMcT2yUWxMPYnIVtFFn910ljDDNrJHvQ1T16ra2OnVqHaTmiaXHJqNO86Z45vTHoFwa6hv
WFxNpp/NcXb9M7oyLU20e2uvSKRDIuSY1P59ezVufEIa5VTGKMeqi07MdQR6Ln4fNlTHyrK0swhb
3C7B/Fqu/UupSkjTmOo/vgwcVNxjDnzc3rwC6KktA6Muspa2EnoNQxrVqL0oSM8aF6geXoIF95YE
nxT15fYwPx6ZwPZE8CiU5ihqrVeqrAKmhlrbexO4SCSEctWVzTB2w7ad7gylEHdOzo3BLY6CFGMQ
1AJTtCpxyx3GhVlfEK9oz8DNvpW+3NlCg5oG3iz3aqIebw/w4wnGAN8FXK2UOpmyoJSr3sst4yzD
8Qor5G1Lb2aFJj7eOoJ/uh1xNaXkCcDneAvzFkfy4sMDR1IDZRjNprhUsWTYIAjzO21ITUeV4vkh
bXeNX1en2ls8isjwaZBg5lpf9sq7Kz2UBlPzxaK8GDACVfquEb2Byvhxe1Rriv9bGFwt4Hou1WJg
gtdhcJcwU3qOhIkLppCdcy/5aPK0cVk6szEov9opTZ77IUCsZJqMB19SR1fOh+F+ivBwu/1zVuto
+TXgjABkYudBwrSuKlslrc5IlpuLoE7NUZqjL7kRv+oaYi1WkKl3gl8PO2ffxjxz3QIoWMzvOHxW
85xnTYAnodJcMHakbx8L4X07hMODCg1gZwmtaQBvw+MGpMCswY3kYXQ92WqRKV05y+1FCKXEOE6a
5QPb7SC8Wkkk8D6IdLhEWlPX38IiwUZQkMq8w7VKCH75WqL91TW98JR0U23aWTfXvq1jFKLYSIgU
9aGuU6jNQZ6LoQ0judwp2az7WG+/XmcD4NmHKhnFkutfD2OQ66kym0st4RVgJ0FcnQNjztyiMNrE
bvpBoLUR5Mem04tTIoyILpl1K9thh8G5UMX5Mcf+7D6OrOar6pez25d+vfM512+vt1+5tGAAutMC
+VC8SpI5nMLcaC4GOiAIZcT1UyME4MrGdHYCM62OQtOljobLDh0iXbADNDN3PvTbrnmXy/Ejlvc1
pZA31i2vsuupKia/NALqaJfZT0zJzWRfC1x5nBdCsW+MPNGKqPnK/va7YwhOsTvWwEpbO8fR7u+h
9xWwaUNbkZlJffVoZpPm1JoW3yPikge0Wsyp5Pk65rlthqGe/x1NI8rSeZr7PDH6QHnVVItUS1T8
eT6kKI43dieN4uvt3fpx60hAjhSYzBQ/F2Tz9SjraJ70ZJjaSyFLxSGvGwkaMy+OXrN2K+RL6r2e
Ue4V8mNOYBonqxntquV9K4rEwjXG9YNUVpy2iUN4HEiEFoGPTL1RgL4UwulcKx0bQZ6/pwoEl9uD
XgKtf8jiMkSlaynrrbG5QVFHpaCxvgpjtA4IcL0iipmc8yGiShTbkR7vSbNtRaSWDTd2EapEyft6
mo3Fyi5R5/aiz2VhWwZpVzursWN0OpKLRjCcQNG1d7eHuUqU3lYwBZLFtgnxYih610GjHucbK5ba
CwK59RMdxwgZpLxwjQoVarLB5tRJIfaS0xQ6/qzn/yX8ou29UC6wl1ydyiKSS1nX8bn1Uq8dVUPk
O/cryQ4t9XeSNdmdrgqNk/S17FDW3QOqrHu5y+jpxJCrcSMuQPbVQ1AT6ZSbvtBfdLGJXlK9Ke1a
FWe7Mkf9FFV5hBB3NB3GDr+AgOz92LSVgLK7+qyAGXLaSq54PQ/BN6Nv9xp7q9Tn7bfxyAfACtoP
TffVrhO7EVaXNJSXIKBoYbYQQHrVcHidSHZFze/JpAf3uUwtxbm9JDa2O23L5S2HaAuJwGoL0oYq
e7qK9aWPc1xG66CBJ2oJeieefJWNv7MEPiZcUInwc6OGRj2cT3G9AmejCwesW2uMkOXqKVWhi6l6
MzmmVkIMSUot+nZ7fMsfXO1sGBqcjNB6IRet35FREIfxjG72RZDj+SgsC4+y+V6jbXNYS92JMg0l
3zVZmn7PAIItaC7d6OuZ00q9UicOFa9S+Bz56UymJ/gKBpW3B7cRlm49YqiLUBXqM6vZ1KMZ+OAy
OHn6IeHzJoAbzwR0f4J254m1sT5Jo1BOpeorL9XW6+9mlJJV85psLlVbu22qOYbeHvQJvANQr9Io
Tg1GO7cHt5HFkpRQYaB/A7+N4sl1zHKo86Tvuv7CyWR9C7T026inxaFMM81FxHU6WKOSOj1pKy4I
QuFQSqOnGqlaaY+9rx9v/5yNhaQBBuPc4v8WmNH1rxnjovSbHJdhmMDqczgG8zHtm71C/sYJTVVR
A1mOJqQKX/w6Sklvoooiub8kavbYWf4xMUR3ElAzmu/Q8A9tQ3kd1HAnQ99YR1SNIDkDDmW21wfz
KM15bgx1f6mDrrdDsDxSm/0Qm/Bcqefb07iRLsOqWHTOsMLjrl1rJmYFr/DG1/qLKLXRi+ILnX7G
zrm3nLjFnUWPu/w58U2sJkKFc9oVywbIaVtX2W8lQKV6QDzYTrjGHoMyGj9TN/9eJY10Jsdt7upE
kD73SqjtnJJbE2RQj1qqsKQH665tALSsG0skblsINYNm9QBW+p/KWJVOWaen21O0sdcofkJogMlA
B3p9Rpb6oGR1vtxTY907Uz0bdpqmv9tA/hH2rduU4DnVdi/v24qKpBRMVmrbGi/+65UXd3pndGU0
XGpde2kyLPx+9ekp8clD2oMmhjuEso2Fzpm1lNzeyILrR6E5xKUwtsVwaXr9PAYGUqRf8zg9lsnB
UvJT/tsfpr0DZRnC6i6gx8GbUIXotRjiXQ/RnCALJWI6XIzZRCsnm8y7PtWxleXmOLWq2J8aNSrO
QTQlbqaZf5FntgeJWqedWeFJm8w9CvnGslouQY655X8fgPcS2utBnDUoJ1PHeUBPtT1N1KpP+PnJ
d0I675F/tuIhALvYCC/iYWtn+7kbJaHjmr9I6uwWAOxtdt7PQCn+Ihdt//2eARhJNkNJbsGsrRZU
1lqtPsf1eOmC+HtFCcea/ym16UugVzsI6zfhqtWHXfSAIeHDw6beuboHYy6hWLSi7jLp8vSK/uaX
rom/i1VfumI8zw+BnFpuWCvGKxSXwkmHpn4MhDk5GGIUhbYVaXFmT2X+R+/0qYLuYJUvDQM7+lRw
7TD2ZTsukvGE2op8HKg67Oz4tes56R93HP29hZTAK2SdPzSFYJh1gyF4rBoxYgVCl97xdDBfgkA5
Jn0fn4OsrZ8wFw/OoSFEB0kGsD7oOS/dKDOOZaiMyGPqitvSSDnVVWwdO0trz0WfT/hFSO1RFXTf
FlPzOcxiwQ2tjncOJDgn4xRykzK9j/oe4Grf7klobHwdXEXovuCUsrCm1vDfESqYVWftcKmSrnTB
JEUvcd8ErxHtusMw9HVmh43yBVby5LSzMhxzYxoP8lTHbt8N86GbQJaOTY+j3xD69yYHlFPTGztZ
WqCf8knz7VzEkqlQKvEQd4W6s5A/3vz8flAD9Lt5YHM8Xh8btSgnna9pw8WfSx/mK36NdWvsiQt+
3JtEIYHk0udYtN7a7u9KgyZ0dDHJOQvUVmjdPJHmT4FcDMfUEHvXGDt5Z1Qfz3vK8WBjlhoh6cya
WiTpjdLMczhe9KyXncQ0hk8IXs22Gir9wUiK0G2xi/OGVNuTbdyKjDoVVRQQ6EDTVplU0qOp7Jec
Qs2IGUgkB1/iGYnXoddQjBbl6VPbKqeyGffq2R+vHBouysItpnYjwxW//o561umCOdTzBdMwMjAX
RaHxSdObe0k4TaXT7KmmLU+n61NpiYe0yVsh8oNPl0FTacrjaL4M5YBLWWTjYmYrwVMlqQ4OjDu3
2+bo6IAsdjQM7kObs1smXOvmC8IQnVtbGJMklqCw0zULz1XDE8BeulO1VJ10fd5ZTRurl0I6HKbl
dU0ZcZmLd6t3pDYDjpG5HeTjNN7F4aWvf5j/KQivLFjiCFKtEYBtqaRFPqGwWUvtj0bK3Cj9Meh/
wt7YmcuNL8doLCTL8IkFErFKFOC8GdIgNvMFplBYP4qxp3VfxGRyUBS7nettPHIWiCiDYfYXaK98
PXHh6Au6mFrTBdNJmANAlQ9R6MaJ01CEUJ32W9umdi2Dqdyz8d4oqpJ7kQZQ7uMVCT/pOrTvYwYp
B/N8odPaO5Tp2sHhDjKPrBbtwRrDyha0iOKcFmbuZKCtFFZ9tPP0WHcpl6sPaSVKYbhtLoIGyvWv
SNWuHhuDX5HLrvLNf6Xy4eq27Jq2A7j59mxvfdf3sVZ5QtB0oVmpxOqi2cWVcqaqI91raehwx+x8
2Y1TjmcyZSJqm+yHtSTkLI3yOBaqeKHu8un/kXYdy40jy/aLGAHCEMC2Co5eNJIobRDqVgveO4Jf
/w44747IEoYVd270ors3TGRVZlbakygAaB38OgV/Y1lYV5/EvOR41D8zOcirDDveBqIw7MMH3agg
cu/nLCr66TpQ4vkEUcMxyZqA5OmE1+f58xhBSUMYh1okcG/YvvpZ7udV1bnTdQXoW3GnFZ/tbCHU
qGb1HucUx5iCsUbOEF4dSjkMU2IpYd1lHIjrVOvqJVZhoZNFm0hWk9eTt8fC8fOZx2K8v55ClBmm
LKRGXUxL1VN6aR22aW6i2oOtoReNx9BPQ4kWNeTW4fANSs8OlJzVNE2EThDXTSsfRD+zhVIngXKh
ZSzbjxn6+SKAFEwKRrwQZaGT+F4gEFnMZn2gimsAsD1JgjEVVsVFsLweq+b1xi6RtcGgPCcl9fPC
hm5HhHYIstCQqzFJVkBGdZFetxIg711AoKKYMcE6ixa4mRzJYPsQYThAaUDPxUMAV5htrUnLixeH
CdjLZ/V0rbT1e1tjDrBJZ1i1mHlPUzlHW9EEuE+tOvWMCFtkCMyPTy6XYlsE9X+JrXb9Hjjw2E6M
xly4NsPN3+gfUn1tJ7mCtM6jlJTJH8l9eXyfIwnsa5lk8KFxxGinuKegKV6pYVeRtK5kIcQi9Uaq
AIjiAmVc7mG/hEosX4Ii6FIDcQbiGkkpYzQho/muplUwac5m19TnCfVFJfNpLPiAjNKbOuEo0sjD
AihcxDMYKMdOE4xa33+nXpz9PDzPpLWaVzKJo1i1m6hsl5mnF0aPGRCqXCD1kuQ2dFpov5pJ03PE
8MdZAcwFRgNmEFWdYa6Y+QY3lyosv3a7owZfjwQmIGKblL6JZBE2RvOK6RmT556w8E4DgAxoAsIP
1dQBoJt5yxP0ZWENLGh2KONQ9wujcf5bZD7FH2m+TIzYPDwWCNYOs/QYBe99IULjC+jVyieWrD/n
7ynweJ/1uuAQ+qFrLCXm4USBBoBvrX8+nn55WF9On2TjLXY6p3LOT/8bT8y96WkQ+lqod0dDeQ0y
4u5dWnH6hX/IJ8sNo6lArsyQP/POR+ErevZRoCWC0SyBG/v5mJcfvg1LaLjAG5OQhKVYo8vrfAy+
TomZWvMCSywMkSwNDqFB829DjSshzH8iST4IHltN7IGA56bI5xxzI9p4zlalr8kxJM5jMuyCgb8E
/IYMw0+LBGwdaiDTKKhRU2CTTEhmz46v0WdtJqdqQmarVReQ1p4svnSfFEuXA5XJvmkso4w/0F5K
0SsVfEGYkRnFFgVramvkw+MdKFuZZukM33FzcyHmv2utyIcD9WlouU+A+Zi/xbvOmXIEnsMR2wk4
1aJQcitQykxv49O960TzkvC2BvCoMM/yJYvDsClBRTr4xxkNjcIQrMvX12MBGbeA3wLCWkDBd8Mc
07rno/sHyH2ksZM/uqkZrjXZxWa+XnBrRIOJeyD4bNY6S/LKmyUg2Foq2Wbr2vFsabHpiT5fTueP
ueOdIWMEhUjopo0HWroTffgQPsVcySdeHohHhTGASoCKgDqosrieIBNIPCIc1LVGeG2Zw++wJzfk
TId0IzJOM0aTumldSXIf9cdaaCUzEtwSMDlBZrd5p/NcteG3ftIaij3Yog6PbeD5RptS5dLC20jO
R5V4y/Yp3+q5ERoyUW1AULkEHU+WT5YACfffufjSY6YRO+r/Q5vteUCXHKBwY9C2YixBcf2n1mxe
AUqomW5mPhaQUfG/pcVomQJ3u9Jz0GoyrD55j10SB0bfzNFD7xqR8DSraBzNKwONBALP2+cSZ7yP
2sU+c72KYUi+3PXSQLur7QGPNiZns7bPpr7jMDu8kg8ulQ3ceyGMWzkBvdLAbtVTYE6oMFd26TJ2
aWm+efQrc2nGeYJG/Tq4vohwgeCCbg5GPQptWEAfD0/Qfm0FSFfS/YwELRWNw+GLO+s0Kjw31BhP
Aa3EEZZNghomLjYAtK1sz3bJ4tLzXJIxO3bLFvOylpkXRmh5OR8N6WKUpkhE4jhfrjnbNDxlHOTg
x73d8MQofi6E5RRY5PDl0hUqqRv5Q0qQbWlNnoDweGK0PgJCN6wMCC0tn7av6jKY1++O4VKgjNDH
wjhmNG+Ojy3Op5437fMepLwXLEKrVhPD4J4bjwaj3H3lx0HcgcZLR0/LaPMuGZZvBM+KmWCX0uHQ
kJfHTF1TRA9uisXSvnjaLG5amJPlFm1R5q9fBZmvrXdgNCFLFvZms6LC8uAZDj2vqZPSnTL/DDkn
y1O465TSje12/SSS3Olwi+vcijzqzc89oY7jWZ9Oy+3RGg7xEcvMG1sWSPg0F7Dc0xPK3tsZcoFT
ioklQ+e4eLzrZAyJgkExoShAKSJGsJENb66RTx7m54/C3uBHoj1niqY7PLHIYN2/fFqXx3FRTqHX
8ke9jUWzeWt/Ib25QgC6l8jMdIxDtT3QbumTyOpJR3Cu/yYWvv0IxrjU53KaqT4+4sVYlyv/aWpZ
zUdB2vn+NUmox524GlX8G6YZCxNlbVmpIejlxsupNQpa/N5QuuPxNepVINeCoscAWseeLcB3KylP
FJwtHAuzm/uE8haxj0v/DQ3m6IBGHfQAPAeN5AOLDltHN2fGavq8aMhynYWUF/7Kg4D/UIAbgszZ
6bVenoUABIX3d5WIi8izPLLf79GmSL1FYm/nR98oPCNfFIcvZ5f92jm+SZ+pef5qTY8+O/Swg+3j
CfLA56PPYmx5HGlYR1/IeDRm2DjWzx9buh9VkKuafHPNtnrFfqaoCUDkjyKAam35sFg4u93u32j8
DRHGgCdIAxalBiIGNqfJRhkTCql8zMnY9Q34XcNKWLTJsZ6uUE6lJptdIPr+XoqmRh7x6rZjbhey
uoAlAnAgfHfGonhZlMvhOemPaRdaedNRpejQruqkJffFG7t01C5BDTtokGtlZDH0G02L2wkuffkO
6CW0hUkm3enGV46F8IbT24/PbvS9u6XHCBlyp1nVSi4u6NSbBdERGbx069iY7+d7LFYwX99UPD0K
jZ0FGmVIkhLH2zqa+cn5jjGvb2i+A6z/MNvIVgKyyC1mqDf0x9MpI6eLIRkVPV4cFHHQMEPJipgf
IXY7tPYB7V/2l2d4RkeWHEm6Biasyt18BYtq24oFwC0UfMX6l4T+ZKLWJPmzT6hv6ab8ZNvUPAiv
X+V79JuWdmh+dcsOuBfmJ0drrmOCj76DUZum9tumaLHX/WSsATJEttECwFAywadMBEpsWpKDT7CC
gnzF6w6tlybvKK6p8/tPQGIekqFgSBOeP+uDdOHMb2W37o4TAFCsAPSxSkwZ8DnLYFWbOoKb2hYd
4B1yfJ+fLsI92UHZb12fWdleOgVkFYI+BaLNV8AINXmOyHXo6wd3sEtDG++AS8qo2RTdSMiE991x
ZisCcRdeauokPUDuYooRqV/hUxEZMs1XGJPG4rX6w/uNeZGyIhgdbV/CMy8W+RkggO2b72HUcIIe
RyG+hAgkIx2IKpla6PNpo3Rf2B0DzKRqqmKZWTktiqPet9pG6CQ1AGZTIwbElTMVIB5ygvmlx0p5
HV/+eUpAIkEXE9rX1OGrby4jUUPRBTBLd5RINuz5jhalQKSNuK2MzVdKn9v1IVxnr4+p/nQxhqP4
Jjp4OjdEMVnbzlz0AhxFu3iuLHd7gCPqPKYxJmUYXsV2DSzCwkM4WKMbGrqodZNZoQ5S1puR6RuK
7VEksDh6PJKMvg7J/k2H0eM4qYOqyEGnobUVvFys8nW6SeY5QUcr57KuLVHsZd3yxFzWNMK4qJ6B
VrdIV0c9IVugxsKJ9yNTmp9gPhZLjwC8jzZLjdbGbCGiw8DM9nPbQ/PDx8WUrQs1g5Vuhq6h7rpV
TxRDNWBz1wY3QzSo8aOPZS65OUcy8LaVQbLieWGuj5qhmuJ8Rha57VLONYxJ1O3JMDalFC7A25Vm
w20PL8v6I6VchobTfcQQE9q4YXPRJzJOf7jnzqyoZ9aOSifrySKn/31m+V6sGH+kUPvC7wBvedXL
bb10LdMzKk4I89PpuScyeCo3OoL3OEPjOogU66lN1TmvF2ZcBwEZgjF5ERh3zInFmMvr+mTSHSGp
3h/z46tavvwbLf+mwBxTU50nfXQGBYwZm6GROxj2hN/ANZM/Y6/hpL7pMCfVNzOA4mqoCSrW9hRT
ODCW9ta+JBY3NBrsxU8p+6bEPFue6yvlOb5ytA3s0Ego/LGUdg43BTGuoN+UmAepEoRQ0gtQqszw
iD33pABg9WFGaE5D2zOKJW+3y0iF8O4U2aRxXyS5Euo4xZdqV9A/F7pJtp7BcS9Gop57KoxFDn05
avUZ6pAKuVi/fEN4c1dT+hzgriLOQ8bliLHIwSz1BXe4LYAjmBbq4Z+bidE4/+7kkOsYmh6xIpXt
+p4JE69SxGCI/d+9Hd5nzLSSCZLfROV1jg1K+UMAb0gxprRLz2oRTa+kkCuyMuq/ukZoTTbenKZ2
UtGC81KPP6E3FBkzUc080ctT1HPD+dn4Fa3PiwvFcldrxwu9Ru3RDSHGWqiYNKrkCLn1wjydVUIi
I6bS/LFFGizBo+NjLcWkLYNQj87oVjjF0KZ4wTkuHhOMgVAysVTdHDntZTy/OC2J5qjLaeZjLq5A
y4/YYIzDVLoo6B/BUaWn0urpu39YV7SFl6AaCREWAp3OE1IaGcnnFyJ+ym8qnRHZ0izzbdbgH5XR
P0XzhTLveK1eA38PvoxNajTTmZ8VBaRlLS8uSGtgzSeu8TH714TCIyKMDdHPNRp4ZBB5aVOyfndp
DJ9FMUpjrT25snGmAvHNzWJPdDOwhaOR/oltrtJzbvpq6G6e51LFjGOkXw2ZToT1GlVLzNc4b8l8
80yzeWDN9jzPfIQkcn7DMhFsGBYx+YHDvyGpx+cqFLymO54uFsoLtVMZ2YHjdYxk/1DNg2MBhwAY
KNiRcU9EPWM1jjs0ESUE2I5GbrVLvAV0YsemT75c+vn4Mn/Mxg0IMgAjQmVLBgYu8Bju6RVRKk/6
FLK8HEDSEXKuLexcMOCQegHprSlNjNTW9tjZLOwfk74OPzNydEeaYXUipoGSyjCmxRfmR5FsPK+w
T3H4gpO/hi0vaEAmm4LgH9g2TDtLfJIPZ/oRHc4beUlptlpgWQgkz7NiW33ieE/XaYRHn8f46KLS
lkoyFBsFWtApQocIX6OYXUga66BtzI27Uea8gv9Iv8twHwo6uuBSTTGefX8fKUA7MBYOCyaBYmMO
1TIrNjxTwpw+Rfl6cehIupgYCskRsfGkYfj1nzx/U2deGyVBoF0Cnu8o2KK9xh5dB168eV7kRH1P
7ew144n7cMcswWGZJZrBgZD8A0cpwhbJxpXBrkLK+dRobMQNRFlMFsMbx4sbfsBpDMIOYLapPAOc
JIbSGMNdxs25jVQUlhByqUvLkixxoZJwWy4DGm4mdm6azi61fWLSt574z1xXecR/uP0AFjYKTmXm
10Nlq0bsOYXnkNj5MlojzblZpAWRgOa0aTj2esznk4FVqU+RzEKT6I/+38ss8XNJQ45TXPSmZFlI
7G2eUFP2fj/W6JHS0wB0+k2J0egKw9xhMGRTI+eMThxABMLLLJDAxMR2QL1jSqKnC30KTHPyHlIg
mXgkISF11OP0idsZMSZatx/D6K/SCz0WGZX9UZn6iXWW04+iVdQXOSpkolT92QZm0ioWptiZq1eu
1QpJaWNFj+y4XcSbVbn2ybJyfvsxjFoDLgBIGEB9QDNUqM/jlNYtaWXaWo0CgFbLRZqZagR4MvlL
YugxCnOKZggwbu388R2NGvzbL2FUvMFATdw0KupXhTFZyWeaSbaaOXJEZ8C2WaxDn/Y9Vtpju+0y
pqIt0P6XKhmcrxjxBO8khfE2geYTNRhSgaMCiTRmRmuSlWvgTOhsCU9ixytyjb3dt1wznmealHKo
peAaKKDwjF7fWmTzeUyNeF93TDEOQoq8LaIDMCWJJJaIOM0xYWYG80qlfUwSgKHLl6ep/tron2Fr
zYJ9UB8FwSjqXaI0nNGMkRz6vS4yti7CXiAlTgetv2RknZBLQ9+DTThfp/NwXn56pgrMFyOYo1Ha
SMmbYouGqSXU4OU5xkUftRxsKx5Gxdhxo4lbY2lG4PXHl/PpXVu/o4NB/4jtjUHgFQ+ecYBSxr8R
rxuajO7nbqi2Qgiawk6BgZke1oEjm0Dpe8KModPhejYl0lK8tMGYa4wphG9eGTWfYNnmX2KtYqeA
WjkT3VEPavpe6zbQzprSQv9qi1ZVK4loES+11ALKZCk+S9PFBKsKk9cZ+rcrS+8IAFDRyk6Kel1H
c6w09A6Pj2hUAZUBuxPPLrYgMApRCTNUWIqgP0qWTCdUX2x42RoeBUYbLjkwxoAm2x8TJzR0Gm+o
/vmYh8FI/DCqNzwwIj4Vml4XyoEHIv2iZ5snRqNG4+/fR+/XvS/mhkIm1j04MC44pHxbkzfKA5K8
OnQME4AcGQq4AEjC7AJjj+MCNRoEBP2xWoi2bCqgtI9WOv0zQ5Niu+O6ICPXckePsbwXuQb88wT0
9MOQlUeWvEJv7mzu2Z2l26otWAKaUo6Pb2rEMmJIZQCyAIix9gMoNppKvVL2KOg14g7DYVihs5HL
KWlqJ/WQZ885aIQjF3dHjhG9ovIyvQ5BDhtEyERTiZzuUFim4RS4V8mrqzdA5OHFCyP+xh1RRhq9
aTHz0XjTIw2VvTR2swYoj/O7WknPATo/H5/nYEdYobk5z6vNvQlF+0md6HGEQq3vlcdhcBo4Lc7/
RoIJDOWmF3sxBomkwVbd8lcYz/8FAeyMw+QbZB+yca9duppVXjPIhBbBIQXiRfXf9xsPQ8nfFJhX
QJsEahC4fX/0MDLgG92vxwyMOPN3P88Y+1jSGuksgYFAfJ+IkaHjoQ1UnsKO6estE4x9qCZN7qnD
PShxaGhNSkQ3onWqUx2LsCqO13CFrfghWDdHxliHeBqrQHia9sflcn0tvSP3fYx/HzNK5uT3qjVX
0Yq8dcaGpubiUK5Tmq4/kTvmPOC8o2VeJ3cinrMwwGcIl5ZU0m8M6pO64MWDo1p0wyxjJirgDMyK
WOiP6FlHZdDrrPNM5AjJdUL80YkyZiEERkifIRZBM+Pa6vYBgNOxiW5zJuFhv5cqxEWrlCzIAZso
ku3hS9t/LfXj55LX6TKWjb+RVgCG3aubOqmj9pxAWoWd/3SeJ/t2O3WSTwxJahnn9kbPFTO6Qwei
Ar9PvCclA3IPg/u4PbcEsKT06TdcR2v0Qbkhwai2EmrYY9qDBFwqFOfX28v8mFrH8xI5QNs2V52R
o58ZC7HIQZ9/fXJs/ah43lBnNN+PukIJVdypXp6U4jVNzaSyHxuXUQZxekgEou8KIFn3Z3juAXMe
tMHlKIr9bzEMjAZbkr1z9dkUAhCCohBw+l1PHxMd5QvAOQA7AGgFvJJ7onKBdrtLEF2OWDjnRtjs
8TSdlBzh4NFgGGuyehpkVXw5htqvDNBfuriYeOH/SIRROlmP3VjQQ5guwFlJ0rzFjtAC7v/j4xr1
3QDxdt0ACTReVtCxkvbSTC/Z5VpNW2r2hEzJhLoWJpDtzOgJr0YzlsAClDNyg9iegUhqNhzuzbuP
xESvauf8Ao933SKdo5N2VR7Fl1/bbGeRwlipJXkr98lTSfr5IaXO7jHHYxmeuw9g3gdZOddFAhz5
4/IE9FkPntxTb65/5RYWBO4DWhhmY+QFTT/MhWiUqFQFWxRnebmda3H8h1G9OQdGUCv54s2kqrgc
X17W+eq9Ir/6jHrEnlAbo5Xe00ZEq1xkAPaAhAgLOOo/qps31BkRxqKZybkRysuxzXeyd+jSYiXk
z66Sm2ILp9admpxTH071EbuMOJ8F3e2FGuwu0cLRm+9b3fpVrc9k/iegthkiF13S7HDYTYwd7yWW
RvX1m1kWhlFpoiYR9YH28qTZ7+Hnu/x8gT81J7bZmp3xtvg4LDrnayEQ+taa5nNIeEWR0fcEa9aH
plAJuIyMua3lzvOTPsV5i3+yyb6Uj4/Pl/f7jFZ5QSdP8hZqHCbvkfY8+y9XqiPgQdiDRfSDpcAA
EVtjKUOxmp6BTHZUZ9lJ8suTnp3/heXGJmQdNNDUh2XWrGFoATHgC5ejWwTYcztvlJesNx4f01g/
HM7/mwhzDxdZr8JQuUDrFGtGhRjjsOXh+JqIhvdUm52FrswmISrndkYmwTF4JWO+HTheAOa4ftaN
0RPUMBGzBm99F54nIe10dOFTz9PrjMidXLhEFXINrYmZBmT7pIv70J71ur4OALAPAPoz+jhJE+Sx
VcQZsG0fH8oPqDFcLqAngN4xRZ8oxu0ZUxTMgBmKhoop3oCJSH00dFnFOlkfL6grTJ5RgA3JQl+U
pFw4TuO8OI/JjyX30ZAtAfIAmyWxI44xDZIWJIkXXqZoYF7LNFgUBhzzrx3H4o21IdySYQG0Ci0q
NeUCLgszIejwSd5L03vj990Mn8tYujs6TNTpAhinTzrQmTjw6tbbX2eCPuyLbcLEkcPO4b0kY084
GkckebAu0E92pFDyvKJvC2V6RBNpRvzt3IZJXQmWueBo6M9HQ4V0YCYUPfoAR2EBT7V4JhZBg+FX
w6pI/7aiF57TM+Li35Ng7BgWqaTnrozh4i8uS2KuFpsDF9ByuID7C7qnwTgAXhFcJoU6zPCiTlzQ
OVn1hsk5qhGhvifC6JQYwMnwazCynBD5bYOGAmqg4YX3tnEPjHnIJwJaFuGLIjW9ljAzlO55KAm8
S2e00+3rLG+wZORoVLv+dJjtOSaZ8/tXBm9Mo36ewe5n+P0KAWVKaG0fOPZleDge3PfVMNxQCKQW
/QEtKChkQCUIqO84zifvJnh8iPfPl5dfEhTncBHRh/4RWF+8OZyRtoo7iWKhDrGwOKkv6BFGFK44
mY2jWkCqerJzODcy0lp/T4l5JJUwQ1ZaBqXLdn1q6On07lNnm9Ff27WVY7DqjMnXLXw1jmfO0xk2
jyzkXlkBfKc/Tk/vTy0hK9MMyTNHM3+a54E5zERg4x1qBuwK+jSc1YFbZhgQQWsGDDPCDHJ5eyxy
V5ConyL3TYRRmoteiJNqml4t5fN+ewyNs7Pfe2ts8NuvdtHF0HMyDMAgt8uhzGFPZnIkfjtgEoig
7K+aPTpgVlVBfCuwa0fDkU73K/JqZnOMSj+j61R9+/IumHvTqMTVh5Gi2d1Bs4sD8omo6qWAg37R
nl/WeDGsOXlS6ao0X80N5QntPxjCv4+cHfuttEr3/BTkigI1DhTkljuDoxjjKv5NYjA0N4bkLM8w
ZTikx42CRBl9pVhKJ3MucKS4fX9sjPLptSbOuhoXuDYsy/ojPtlPK3MYuQvpS8LpXeHeEfPcnlVf
Vfsch4bM3sXaWlNckl06qbNC5SZHPygf7+lnMHbPH/P6tkJcdticAOOybCyqHx/L/z9Yye87Yt5d
pU2ltE8qcHSKNmtMgB9RoCW+k28MblfKz5j2npVBXm7kIUKnXShmOD1jfQYyR2hhBIIS8xCg30w3
eA/ASDn8nhxjVLJQrlxBhmQslwkx1riu+fyppfaf2tnDu1xg2FvHuAfvYRtxnO/osqM2vVBhMmkC
NhOPKu8LiKKGtrHK4QgjR7vYHp8MO4EVjMwjH5oRYT7bGk7Ha28Qx12/v6VDYR7pPumDUvcHeTdO
VkXR24qMy8wgpkkPuY3pWV7QwWOKMRlK73dYW170x9mzgljTmif0j2zYGIl7w/gx7wi5V8UYD4Cl
1mqmQETSjISGt65OCyAd7HacqxppLLwXCcZuTH0p97yBDsQQNgPVAPTJ2iY1HX2u40HhHCPvPVUY
oxGqxUUX4hxvSYJ23etbcvxDfiNLjpiKOp5hfHLsyPBOPnjB2Q0vui/LARaHwZ0jawN4+xbelK3B
IcJ5rNldgSG2a2MLGqTjZKCj7UjmyPxjvBpz3EvN5OnxSOb1/tIY+1FFldhNNbC0BLl30POtPfnj
WraZolsQev21+/wUONBjo+YesKrKFPleICcxEomRqgr+PSRFxfK2k0s43ty4Rt/8PiOJedenWIsB
jZbIC+YZ3t+3c6T1ZIKWIGDhAnGDI4ojqRyc4g1BRhTPQHDABigQTFEEA2LcENhTSzPbt8fCMRzM
DwG8ocM8ZDHScUrb4OAURza618c/PpIHu+eCebqw0CdRJ/H12AztA4PRq+lCogtHf+oI1xUcNYI3
rDCC16h9NWsnGL73YqQNUCrkJSbG7dE3BbaZwGu8SYatjUPjwmm9hVn/M5gjJA8A78KzfaOW4YYW
k99ppR6tkC4uRrfCbe6g5umT3SfPueDozTVnd+Nb1PF/rl86BLZiP77+kRrI3fVf7e3Nr3uV0Dbx
4Cy/LP/qb32PHOtY2HMb6fjVhXaGudkkRmI5iPJ4rI3kG++pMzZB1fq6FnWc4BItzJd5PMVMeolR
eKumtPoF6Ern0zk8C0vugNCgMw90ih1YTOKyjpshOAobGrtvNSn7bStavsQxehyBv1rim+PV00ka
eRksrbrV5gqyphwZHPfbb2SQMQ7l9DKJaqC6D36MZsPL3SK2qlHO6Ay66B1e9YJnLq7ydMNQ2aaC
F0WgVwMwcG1ZfxlZw1TowvhXWYAb3hhroeiprKbY8zgYWFOlU/uNLna7mmNex+PFbzLssGKJ7WN5
NBxhcCYCRKEDeiQm4kWVF9ANLt4DoWMhzTssjf5L6JaGYCqOu9gWp+f2HUNN3Bd+1L294Ylxb8/B
FLuHi0EsEvJSkHplKSt4FSrSwQDbMqPTght2Dz/5iDvGwe3j2gW2L24LWSliVOS8LA/6WkDLC28w
bDwyvuGOMRtVITaJEkKrEP0Mwc8fIMvBeTGp87Xc8fAFxpNgN9QYx0LQwououGDMQK1gbSUmGojm
+8qw3xbmoicHB+HJ8pNjl8dlBRUiLBhAUYYts4nteVbnU0SvEjAst/nhOEd8Is6JietzMCT89dVd
M34csuOPzTdZRm6wB2eSa+KV7Om0BWYNFQGLRHSqbAannn6hmzdHt7ngoCzDKy2O1C+G5+CbOiNC
AVr5Y7GsURyj9So8vq/n5ExB/7jZ8JDS/sFd/KbFyFAoRbWnXEBr+bKsjaE/LCDW3q5RaoDtNOF4
Pz7afxDab4KMGBWeXAjlEDwPESfMJiBxZ4aN/NdutuHQGo+Sbg6ScU2lRMcCUHV41QX7hAm/9eAM
u9arbW4+THjDpuFwuBt+8af2f3PHvEOt1obhefC+8ZKTBCKDBg77o7QdrmkbtzPflBiHtUiEKs8n
MG0v9W+VSNCOuZ06F3j6rytU16hsAcKLw94/PLPfRJmnSPWr/0+mVmZtLH30qWgrYmPytaH0U5nv
POPzhdcXxlEHVNtx5jdvbV37cqsPvmxpGCeBrlVni27qyjjbDYe/f3jW/8Ofyi7oE301SZIhlnnX
t64xJzJy7vQaUfPaza4bQ/9ZUrC/l+Eq6AB84A/Bp2EZ28FF3ye2FSzfkeREBgb8rVamM6X04BjA
vHMCYxc/81Jo49nBvzUEGyXuvwImXU1KdXggofvWMSDIx5DLAvkD7tmOv8XfZ8tYmnaiTiS1HAQW
OAUYu0wdBNjahvNizHhkGPuiSZ7UlR3IYDef7mMW7dRT6XdCaiMO8L9hEBbjaxWZpxo+Y/7btldv
iwXiooNpkrlvucbv368YYzmhK1bfZSv66SJoXixMhM9NxgvXxxNUNxfAmChsU6tCd8huG4A4zOeY
eZ7AbeC5kOMh2vfZM2YpwEzm2R2SDhkGcOnkXbDozuFBfA0W55FEMxZJnaaZ5g0h9GVeGC4ZcGcf
W9fxhM3NYTHmp/XEWqzOYCMiSB7uTuhYGXAM95g1IzVUdWPS4Akwn4fdkosY/NgT+bFGNswVVxeG
CHENqhXVTeE3XXi8ZV//EAr+fVNXebkxdpFWReF5yEkBZHPwseCt2u2AFWeW9ACICF4Jh2PSsfjn
3gJk2A7fxFgxdly+F8NgNhys/dMMeE4i+Vpgz8UhtB/fIk/k2bptk5/R1HStBc4WLnbE7mAHsNmY
m9zmEmIsTu0LeV8PYXVmu2947rFpwjlwBeOxr6iyRdpQOEeadIZgvCxzIKLoG+ENa8Hp7uobPj66
azz+QMWuCHc30tFORC9QJoN0vKzXUzz5CfDj7YimDmrDB+pIbypPQAadekSSMR2RonVTPcUhLn00
9tLK8I47nnl67DVh1cq9DGIBT1hHCdhaY5seUh/b5PRVvGLRCUIKLhSxNHzxI44YK+LXUpdOU0j8
2TLel5ieXG+P832w/nOMt3v0JvUS+fOHEFqh0Ry4YvpqeYgOvePwTpbjCqtski6sEJ2mg+qVxvL0
vrWOT22Ce0SKSZ3HlOMM87ThGgncyE4vBZe4GNieOFj0SVwHKJwDTjDnMjmvAJunU4LQU7BHZIjY
Zq0hr7WcXGKDt4TxHxKcf9tJNmEXNu7/F1wsS3FQSNfpntCPBWr40D2eC8rRgWtofHN0F+8/hmS5
RqXbfQJ83GPF5jmebCKurZHlqWbQst42kFDazkOrXv6G1R/GHXgd3xyLxWbjznGuXLQzJCFY/MHA
OMcD414NYzGUPJG8YqihG2jiHp4TNJHb5nAzqLy9/I8Hx5gO/xx3eC3BC3AJ3o/Im7qr1bXMsUx+
8WKufyh1fAsdYzn6XA+kfJDtJjEEhaQzJ1Sc+LyK9YNUQNYL2U7rfY+xt4o+5pOjVWxyLm2jqdBO
weay+xLfys0XR2tHppxvcw4/9gw2TRCH6eA2Jx9r9KBH1J5ba9m2IIp7z0b5mWxMjDN15AsNVhzp
5xJnfJB8gg7osgJ3mXlCueL4bhlLeT0tjI5ectNtdtqW9q/Gzvk6xOswg9la/o/Wke0ZrZtwdtHQ
KQGzZQAgG14y2j1i/OHw+g9p1r9liF0yXabS9FzJw00GH2gjU6l4QtcahwpPXJggCFFdmJ2HOLbI
aO7MSHbseZ3jHJsoMYFL76taIERoW0FUHixU2+FZKV7cf33Hb6zuNNVDxatA4bRONgJ9JzlyUgBn
tyfzx8rFi4LZFrhGkutmNsCKdBRbSFYeiey9/bQp96jcc0hNHzsf17TADVNe1ERdh+fkaBjdjFzQ
Q04+kMn0OU42RwBkJmcST4qmDi7gCMFkBpBbBCsyp6bDya4BUvnea5MmaNGPeyRJOwqYG2PrY0qH
/EE8TTBLugmvbQgVVuTxAPvHQxYJ2/F0BaN02lVwbs5Q9Kau6g1mWHderMg8zow/SNSYqNoP2RJ+
T/Goe3pDj9Em9zzxqzDFnSlkeXb05+jXY6EYD/puCDC6VGNAIsacOSQds0DW+y8Efag6xoS8bVAr
2y3/nRTeEGSe6FRSI61xhxMk87ntWuiaIq7Z7x/zNepn3FBh3mYtT9JzFgxu/cUAahzPZI8mNW5+
nnmNfS+Ofb0YVGm2C+yYXEsCHEPKkzXWR8d2j/8PFk5LYHYNzfF/EI6vaEmdAzJDPJ5GswzfPLFO
eneRNL8bsuP+6heuRi1puZwB0UU3pm8VrxI3asJviDHPriLoqSj+RcxYx5bw2zF4/IyauxsSTH4x
nkW6HlyznDL9P9Kuq7dxJtn+IgLM4bUZREmWkxxkvxDj8Zg5ivnX39O6d9d0D1d98e0uFvswgEtV
rD5dXeGU9PiKLD8eqLzw/PLs/etFt5Ci/kSiLuvPeazAapnzjtVKf0aQYRGQ9KCFJ6zc607NFcag
QR0O06SYEOacTs1NTvaDraIz1FPfRPOu3vrnzuNIpD//mnosPNSFDFI9SEzBm19uCLLDBAUTX9vy
vJ33uRhcwP4zhNK0oRdFdAzqoCVqo6HkfINiCZ6l1nbA+OvLde14TsiAhIDmkaJs6SlWGyKkmD3h
lpx49mOAQomtqreoExbb+DDuLXtE//AXDe4S/I/j8us5mm9nZEP1bh712rIg7eWAvD5MCEZZ5xE0
WPgvKk+UZwFLBjoioiR93ZTrJdqFaOZGTuVUSCYLjtKAtJTSlhrIkw62dazuQjLd/x68fjfvlEOY
IoT2/evS16cVFtJZOEnrss9pv+r+Pf9z9jR46IPpvvDIM9YTGQs5DKao8xTK5QwDKyQAwf1tPmAR
0s4/xrxk7HqCZiGJwZVYbq0hUalvHmh7IHjlU5yFHepqWBfCsd5qxLaQxcCKmiu5JkaIARrn1Lko
c+FibgkWU2BMDiUgjjTOqfsrei9DLOOl0O+g9fEjROC2fUQhBK0Dlb3n4jPnpmYjeU3XAqGdIK2z
DzUJXWmDZUOcc7cexC8MyACJAYW6mmbOu112gyUIX8pey0mI5Ym32Gf0xY2heEoxqDJ2gSjGBuRd
Zqgzx3oX7q9/JV5cyEbxc6pQpSDCu8tdJLl68hstvia5Rar3wVeerovj+AQbz2MotjCVgCqEZTnS
bUH0R24GhXrxlauMHUrp4mGSW2o0dNmRxz90FMFFt7L70HAuTZ4gBiRK3TobRgVBB2wT3sYcTh3e
X2eAoUoUWTFpwnqvg930vL3+IXhIetmLsXjgZLJVFWcZf76zh50zOllLfs+7emvveSH6OuroeEmp
Fl02zmB2rKFDqk7whjP/dI5dOtjswNt+SWOGvz/5twjmSwSCLpdmARGetJfvMyJz4YWnBPM1zjPm
ffMAUQtang+H7j1xFNA2vE6k2GArHrqhkC/ifKH1QOlbKQatTTMdGmWCSPk9w0rnm3v3bWf714Ws
vz1ULOgCuS1odNk5E2k2I6mvOhr35WSyD4jH0C/TEsw/YQ4Q1xAnflgFgIU8JnyQBiVv6ajj0/w7
w+COsgNuXldp/UZdiGD8TWn6uO6tnn4qsAqgjewOsxJbZBuRb8PFmvKqEevRGLb9KJZigXqZZSQD
KaxazpQktLNzEp/J7FNSERqVvUeOGe+D37sjZjRirzgoyf6B18C26poL8YzzT3pQ9F0E8XfhA0IU
LPm6btD1JMxCAOP7QqSbvRRQflIS3Rwi+85LnO55Sx7FT3QCjpsjhq+yZ14KZj2LuRDL+D+MbYTT
rI9PozOT/DneoM/23CKq5ei36pILOfrPl11hjYKYm9hj+PJi4KuZznRXv143IVcX5tFDWwxbo4Yu
eycAbxHaX1D21t4+OWLol/gLBxeqUFdZgDp25TaRSndA1o8xVrc8XnoYUbI6TjyF6CG6JokadSEJ
5aohM3IolPRgJmvPNvHSP+Em1La8p9WlVPSfRclsb5asmVGtz3C/PZpC9T+pDPZrNd40IbLnZUSw
x4VyfkeeePvpPBgJZrP3GsdF1gO/fxtWZpu2irg9nycJhnWcrCIEDX4FKR6PR+7yHY6nyGzPVpX2
c2oFWP24r/o9Kmc5sMM3tg8cT1mNLhYKMaAxJNkgpOAGe0oyLyxCcu4zkoDMt9+qIpGkXewo+j5o
T8/CfN8q3mDy4o/rrvo3r4XSRnOR0K96EO3q7RzfZuAfmQzkCAPXqHjv1vXq50JhBk1mFAwbyYJd
1XhrigWRUrvbyL+bl06xRZXE2Ji42cmf4352teik8955qxHKQjwDMtZgBPqgglY5/4pTEt/vQt5V
vn7vLUQwGBNikbZxTuCjmCsG2VO6x1VOsNLG2P1S3KPDHcriqcSATaoVoWhk9As6wy/se6bp8cEZ
3Yb4NgfYZJ4sBm76ECt0zBiyXhy69aF0sQnGKW8P791sm0dSbm9uKrfz9DutAXlB6vASDxz5l1O7
gLu40UG1fYb3FE77ceviGrp+HnkKXhISCwFdXleDldJL6HQKdtvYBX578haFO5ricEp/7+90z7cd
bqqDet4VeGWbs0ZQXsclPRjOofrcjuSp+xMSr/ID1QbBtq89Xdd0/eHx7aZsa5aZJugwGi/ySjK4
EbZkpDe6VyBNxpF0/WKX2RpOFWvYoUsxjsZlk411wDeV/zsjtOP29leJZeQOJ7pdzxstlGNQpiz1
slJjHPPSfVG/2l2VkR13lut6wCdfsscLX8ms+NypMwI+TMALv1V73OU9dnRftx7ngrjg6ULI2Jtz
ldDT7T1+Xf/L6y0OCyMxwFF1Q1ZXdKlB43SGM8V2+miomyZw+5pUL9YBTVGdX/LY8LiOx2CIWQtl
0bcwWxQhyCMbwBV6v5DY4w3NcE4UW8/plGYcU/p90l/Jcf7lXzcfB4rY8o1S6LEiTvgwh2DjGV7O
gVqOc7G9VaaR1rFKrYS+vxSF/TdQs11XgONZbFuVNglSWJVQINhi+uPM2QnLeY2BBvVnZCr1XT8Z
Az0dp8Owo93Y7U0Re+fMBq0kWk0fjrbtvt0+biqNBzirL/Zvx2Y7rLCUSLa0lgLO7mQ+4KVUDc4n
bxZ2/cm+kELdb3Ey1arH+FcOBcG1LHnvlOBgA2pllE+w/cbmdhBSe125Hy4310IcqEPiIU6pPTOn
aYktE9gR2WIUJrlhNs+ADDJIQog5LAHI0DUEG63zY+UnL3NwjHhvPh5QX9qFFlqlgt42HYW3xjsf
AiQ7mg2fiGI1ffv9pdgyjSyVQajQnSkT1i691oe6J/YDXwznyLLDjsV4ls1Oxlts2B1027xP7R71
O8xzTQ4st1fuuf2tvPcQy2ArpoqY5SpEGj4yxi7BNINvh94nr22Ld1ewPVOWJibSmR6pQXNKLNW9
PX5qnyio0Trhf/kmYtumtEER57qF96UoaMUvPXb09U6PxWITON4aYrY7V/SuY+ElBrlyui40qks/
jNMyDDLIVLBPyHnMyO8WVE2gHuLcGhzQZYsxZafIqpBgxZLVkjggZx6o/4f3FbpIsK/FtFR2yqeO
+76QLaxOAVuIU3jCY3p4s7EFbneMPYfLv7hetgC157/EMSjfGaXZYd87LSTQicKHdP9kbtXfMRYX
Wo6/S4h/9B84V+N/+FjfQpnorqtEycrpapL5bu9tPcGeH7Ha/ouL8PTx/bdTfMthEP485b3SC9SW
e5Bz3m0DBy3jlJGqwe428OhxBa5nc74F0phj4YUtqCyrKIDABu2QdP4NA5qUQJNGyrhXcK1gnN7h
uP56IPMtlAF7ETNJnWLCJV/2EOkdhgGbN++Do+yIINW3H+o9b4/of0D9b5FMCFiLdRsNIj4gCGbO
xLy/oVR3IPniaLZ+Zf5bDPtajMCoNzf04fGS3Rwme/aQLyoPU0yXDnPHQTnOctF58e2ss6BociLQ
FWGe9148qb/SlATer7JzOXrxDh37VAxTsS1UuqgKc0PhXvM8jJ77W7JDr8Hx+bbbKogMeO0968H0
ty2p+gv1hEoKVLOEl+SGE2AZdRRztOIhF/tMNAIsojZ6CiXYvCqTk7pBZfdlMDe6h3S6w7lleL7B
YEhppeGA4huAeI9Rv/j1uutd7vor0MG+DftACYtUu0CUc5J32KmNlaMflHJrxMRJbLcYL7/Jt+jt
yUC/5WQbzH1e/wlcezJgUrVqFacjNKxu8tuPwgGGnG9uXm9wHfi8ttrVJ75hmNh5aWLtKRvs11i6
KldVgv7QM/jLsE/BA6UJMsDXVVoNsBZSmG+WjYOaDzI4MoXWzjS3Ll0Nq8CSbVLt85bjjquN6pqu
GHTnEXatsVz9YCKoI32i0/IOMKr/KG3QlwH/rds/unOP9uTQ6/ahp99+hiA8NV3O51s7b0vxzN1T
aLWJOhfEY6Nqic6s6M91W65Wk5YCGPeQgngC5TgqgPuD9+H90betTxt6Udos4IyfL4J3XeBqRn0p
kLlnJCMv9CFHPRA8RXvVrfz43t+/XBey5iFLGczFMo6taokxZJxOnjOCnyqpOa/m1fTFQgRLqJ+2
zZAo9MPsD9Uxea1/oz8jPNuf3BXJa/fyUhB9pC0Qt++k3owpXQPGFIJd4NyjQSgjNzQm9XWXYzjq
TixeLYXRyGQhzBy7UYlHCDu7GNd2ebfH6kPFUDQN9P8S6ttstkQKOwm00yJtczAwkS21xATxWgNd
HoSKYPSCo8+aIyzlMfr0Mtq4hxjylJgkrxmJHgrwol53ttUjtBTC3Imh1AxjL0NI4532iNY69714
i1357WyReNtqSPoP0O3LD0Q72dRcYojLLcJ+teUPoJfc4qsNYRvrmjADJFLkVw4f9YbgGShtyOz6
vsRpUeJ+QwZ+z4OgobABdSHMPTjgdtefaPJugpYc9FsN8Q1VRm1Z0g1FNumTfqGZIkvCXA/0+0Gx
k/R/IJjckumVhxmX5/9fVlzIYg7ahAGDPDhD1sveIN57dW/4yd2IWpzTgK7NOQYumgCPtu6BJxCX
GjePvG7YxQ9gnDVNMUE3SPgBzuk9AA8iXhg+omGDF/OsHfKlURl/1cO8VPIKcvbgfqlew+P187B6
5hZqMN5YpsIYjA3+fIZ3krjtHNdvuBzPa7mcpQ6ME3ZRWYJMQ4Kt0O31viXxprdV5+a1wDSt3RFp
O3ACxdXUx1IiterCFeewLOughESajjh5nuCePXI8cmegeJoxF/IYq4OMPTGU4gnz3hak2Dv18fon
Wr29lsowl7BqTKOUIW9NoxqMbGI9vUrkVw4wroaeSynMNTxU0hyigQBSKnQnz3CH3C72G/d554ce
Dyro6fjr+CJGQ9OUaWJMiBGmlwXmrDQFwlq6RMOVUPj0AYgcy1HHuiKGTSJagZWooqRCDO1nOo2O
casSdJejNvePzPetEZtIPI+ZFpizQTXyDoWDWnhj39skQkj9Of4/+vLX0XYhkAGgMJJTWQtlOt6F
EbLTh+KoTobO0y+eaqtt68ZCEgNBeSYmVprCijhKyDZE92ewGsxoIdnfi6hcA1/jo7iH3E/d5R1k
jqOwecXSrM5mUOug2HeC+3lzc9z5X9rWtHmfj94X1zyFgSgw0Fvp3EPOfthZHkYCXucHyX7Q0LJ4
3SfXA5CFNRloimM5PdcWrPmSIk+PBjtvxDyjZW82m1ucta8H37Svi+S6CoNSld6WY53CVZzG0S6N
faOnOPK2eJGdHc+Sq5C40I9BKyWSQzNqcRCcnvIYKLflSdCA8twGb97hZjBEnfW6SExgvIikQ78V
brP9+fft14DcZc3dksP7bCoT3PSCVCX5CBvW78or5r5UhbQueXY3FQL8FlQYvqluHpBoB9TU3Azx
6jX9bVS297saEzWWGkh/ObtYLB7eeoduo+QEm6fmhzfx9eGF13m8fussRDL4EoAStBCxRJi2jgE0
H9+Aml9YA/HC/ZCcM64y+JLlmBWtzxpM61J616olgqu++p/XT8Ha02yBYqr6MyRAS6RQBgPOXa1s
4nYjYJ5yK75a7eG6mNV4Df3aWDuGfY6ayBxvBMamOcsmOo83863PHw1dN9b332fOctqKst7r+Pu1
64A/mi7L6LzJwRzqdT3WA9yFIsw5jkFC0QcWBKHJ3XbSx3AXHmbR1jvSHB5Q+b/VnkZO2/5/AKpv
5ZgjbfRNlkgKZGog3yaii3XOKEL/NskuqsnnJ5dVYNUndAVuLEqwm8kYU8U65z6gntcgMv0o7vJn
DXMVLVKx7XNlh6Cx5o9cUh3+uml0yzTR0Y/c24UgbRGayhhLaK0AW0ZBpgD+b4FofiTZ8nZssCBn
IqnnP2S2LP6jO2AhljnOUTP3ViwnMyJVnDEpsV+fbb/b+woXmDV6Xq9pyJxnpcUuHjmBKEd/L4ni
FQ6Wj3iPGJJ4/YMC6737+jZ5kh2Q591uh47TE33aIIRB9evzE1xu9u0b3lIPABrO3bvuXwsjMBgQ
IuGfmiV+2UHxNSDaLdYogi5D2nLODv071yzARBOdCJo1kX5jqHYoD7JCwq1d2V/KfbnXXY6w1Xtw
oRSDOIPa67WcQSlEnidsPUIy4VaCATObl55eJUXEyrZ/+y5zXoI56k19oqLAgmNuTgp2UoSpG9z4
lNnH922Q27ZEHzDoj1F/GhdisRTGO7o93uPc/NQq1C5+DYtQRhRqmYjVuSfnfd4rnWfZl+s/elZD
wp1YuoSa1z4qA06tYLSSrEAcrdLOTuRtH7fRnVnYyIrFieMDFAPblP0KrBRw4+OObpx6eOFFxKuh
wLfWbC5THJRISmP4Fj7B4L6fsSEsuFE2mK5HfZPu8fr8Z8+ohUgaPC8gaz4n5pRN0DxIiVfvxIQI
iEE2boxtHb721nG7CThf1mDAKgwijNsIELhXNwg+pBw1l524j7GBCnwVn7xs0nq6YKEgg1hqgn2h
c0/loU0+OU53vg8yTw76cIDfYMAnreKx1AwIQQE1B4UoyrTc/DMHeg0GeJCql5OuDemy4r1neZpo
u7jIwPvK48TgQanBoE4n4O4UztDmBfEodqqMJAQPPx1655jtkma+cu7YDdn5YPTo7g1o58BgJzcG
5pKAOsjYSrciqLvP268HlHICW3e5kSkHxw0GYbSgO4tCA3OmWNbhxA/KI527xPiJXQjkv4Nxg4GX
RNVDHGwqqyH700EubPGzQokdK0yJ5vyzN+G3y7PJ2qooWqNI6SX9ft6kz+EBBIxH0DcNRLjhZXvW
w6x/Xxsmgx9xEeXVUAKyDsAs76PAi7fYg+M0Pvr7fxghLzRjwAMzuVMqgF2HNjFGdzOe1LAgb3CM
5/8mAxnjaMlmGVIYdtKH0UBdBA2SDvIFvO0TXEkMbnSDbMpdA//HiNUlzQj+oxsUC/ZcnKeWuXLS
TAY9jDRMlUSNZhSU0DsDaipKwo24hdczw8NbkwEPuagyIVHg6/vT+dCTwq8I+Ihk7jzzatfFImBh
A/xALYsi72G7aROVBMFY7AquYdnBTdGSanKqhujkfINo6XMfxbdWb18/1ZdmvmsmZRBEMKwySCa4
CZI9GBHVbWWPfcqZE7ugUdsGtR2A7Ngb0Bgqx25omz5u1BCxBH3v8JmSuL7EgEwnyXmq1zj1087z
atuasDAe3MrCFhUSbFW8rvx6Svn7JLIbjNNZmktFhD8hQXnAwqgtGJ4Pj68mwe4ya/vJkUadhjW1
qWINhq6Y2MZ9edAuopS6k7V+NjKEg4pTHhQMCm78+K6wP5PDJ545HGlrZ2UpjXHhGUm8srcgDVM1
pHBi+3VCdMJ9oa7lJZdimIh7zsoeXSn5JWgQSAo+SH/64NWYVt1iKYXx0iIq4mLQLvEPGvxjcLiB
nB7VLG6BfLUBeymJccCpTqS0D6BPg/JgO2PlG+babdroiPfDF94sFtaN8r7V2gtpIfTyoxaekWlF
MEUa/VYnpxeh301EeRLxQPrkOSFPFHPVaeZcgGIFomhy9+RYSF8M5HxSc0h7+cxO/50XshMHhoTs
RUM/XLCJjspM9Bx1XVptSHj8HavdUUsjMhdeAxb00DxDs2lTY4Rs72Gy2MTmC/Q6hkSznBpd9La4
p+KNrYEW4+CS9OXyy6zGg8sfwtyHaST3UUtPnnNw2pZAOtaU4z9fyBkgAfv5wglAV5tgTNW08LrT
dHTTMacjygUtFqozgmpMUMNb/8W0xPmW9Hf/jV/fYpijEVptJ5h9AfzCbBcG7kGX90zLObxojCOH
PQ2qNEutSY8g3iHhQ4h1RTHIDgkMd12h1ct3YbfLh1wcOyNCQ0CoQCHcux5lWhr9ETzwyObROwdp
gT0vx7s6x7kUSVF7IbLSsMfKzCASjc2gsnk/KF6+0w7dVkQlLsa96lzXcbUrdimQORVK3wvmMFAd
s7saNMr+w7ThiOB9L/rvC52GSZ2zrqug02m+SWtiPSSIlmjfqPPJ2yIkrV+i/3ZCdgwnU/VUFHv4
+ssJkOXo6AgAvZEP5gWOVtSbr3j7ZXJ9oZVmiqEuxzV9PzqifRfZZU0aX30ydl9H443uhf1/bIbl
acfcpoIm6+BxgtD57gX7HGiKOXGqfXqTPoFXhdf6uMq0vHQOBjjCtoyLTKLeePL6YxI4CPOwsgs1
4dfPry8ucf96SPL97RgAEc8hKtAqxFE+kpODWNM37OGJCyCrMYmpyGBEtxBviYxDTud81BvVRCoZ
7GXDg+ZqOzuRvWzDfX+varSQxDxIOjlVQxNKwYDaa4IBKgxPCVvwFHCgaq3YpaEDVlKx6EUysary
5xmTo7xog1bFMVY3T9WH9Ti8NTXahvbhx3W/X6sj/pDEBAhjowtCYWqQtD/deR9P7euj5f75TfDS
B4l9Zg9E40bGK2cNk1SSKJmWTosrzAcLxKisy9Can3Tkal4EUtr1YJsg03Vr5/lYHarN/81yfvLA
ay3eQw0M5ACyoagiGgl/GjaeplxK1VIEIHvB7omutyZvk3P7C1tAuNx+l4kmBlR+SGPgP6yKJpvG
TrykaEusJMMJ/2V5Z/IRksR7BI9Ndtk5+ParuTU9jPxVNvhX/D2eWtc/89rTR5ehuAwWCsnQL26w
gLe416quGCIR1bP9QXZrFYVwRNUiJPpf1pYuYuJIpGDC6P5DIvORW3GKxxGrO56yexSGDQN8q0gH
o+dpen1AXP3CT7SsxLo/JDKnc+qFJJyDRKSlyIPiBE+U+QzpFu5y47VI4ockiusLaxZZPoPkN4UX
9cjP3s2zI3+++nbnW0+fuAdlSjBoo1uUd0upKxeGLkuyheowKJ7gwj8FN6Ws4JmXwaE0Mno9nHi+
AZ2Oi1X3BsENmdi0OoqsDCYF6o35ZqIr4CN7tTZ2MtrD3seyG1Bi29FL9Wjnd0en56UN11ref/xC
5iP0UT40WImFX9jtUJjAqooD/G1uNq0LrkCYxia2eZOrRKO7Ns0PMDL2vL73Nfj88SOY71OnappH
IswEOmuNYHgXNQnPJAk33KL2/svJF9+DucCTJLTKxiqgLV7d/VF+y5/c56/6g/e8X6t0/dCIubqH
eUZoF0Gjbuc4vtWCeBzV2uDhsNeIQiIMNlZeerAwVYCIdoMVzgfsKYFDCC9G6tvcqvHao+fH72Hu
djnFTaz39DM7zof6Nn/oDnhYwHbZkh4jjzRntA8sTgJn7c23lMo2vQjnQD5nEpW6P0y38YNcgxYw
cu7V7Sa8GZEmwGauyJ0IFkegfe+8/wydad998KBtFWi+vzrb/ZIYYTRaJn7GhCIisiCbxg+8EVtW
Laxe48AoDdiveBjLuDeEZWbpWS3ifsZxDxKnf/SRmOAOuq1j2kIp5uUgd5HaCN1FkIe0eKYQKURa
fLQFjHNgoMOGcmHB3TV2MdY1BRlIS0HGJJZ9BQVLMrnprrRnPyQfd15UEQ2tN7dZRkoHQWq1Oe7G
jX0Lzia7i0GHRRGWPupRsjft9PWfFK9+eBsDZdW5nK1Ix5kDnp5QvcKMF3br8e8tDohcQH9xmxhJ
GoJlApYPHiapInkQEjP4yp0w8aLy1xCQcHaEhGCdhrWb1HeOg63EtD+0ZCCsrCy1FwPYH8ko0RZi
T/1UY3SJzqXHOzec20tlQAwDh1khGfRTO3RxqBtiWv+GPuc6P9rwIJP+7r/8SlF00TIlWTPYxieh
E7rzYMCq2eRZJBtu9eCXuDcM95/YbyGHsZ8xSgGsBzkvnhMkBFkSEb3D1C85glaRYCGIsd6gjIMV
nRtqPXrBp7vOe4twG1wXs9Zdi/Dw224MsiNj2GpBADGd3TredKvsA5A73pDfW9wsBfHbwyVzkR24
yZJVT/yWzI7aJqoZ9n0HySPWor3+CbzwMyHzaGcAIO4attVDtxDGPAQ6HVwYkkXhTnbPdox7KwDM
YHnSkVvNX3mfLi16iVYW5zur+gjrVaCXQg57CY3smvvWbHgJDJ71GPzWjEDT1ApShDtEV2+Yhka/
C9ov7Ov+sZbS+qENi9dWAwZY6u+6YTvyn8ABn7ZaYUq52wqO/0lbXeK7hweO1NUrd/G5GCw25aLO
hpjasLezO/Om8+RTe+tUz1+C8xltuOur10oQP9RkQsjczKWmMiAQpASScz50HTl+dR/AKu7acWkV
FxfKMRByPheimWtUFpZSvdfE24YkA9fbkZsfXCNg/KEWAyLinGAIIYeoymk9uuU0rm0MFltEt1NX
eMzj/Ww3D1/zs38sNl8GbR3i3AJUwhVcvvjX4jRgy1BkWdR/6Du0tPXfL7wOtLVH/lLJy78vRJhg
4cjrFiI6+7IBGK9tYcZo+5cP/kz7k0d1sx46Ie9k4mUtSpLJHIk81YTzgFmVJ33XVGQ4lH/SQ/78
O/J3beocuzu8efe0oMmx5FpLrC4v5DKHYjS6RKpayI1u9qfmCQkpZYdEhn1EEyHnAK6kbH6IYo6D
GI5NfBYgKiXZk3SLcv/xk3PEVxF5oQ1zCtIgbCrThIjKOdz1r4aLUbmjn214+cL1J+pCEHMGzFrM
tE6dEBk0PhKTOUm/UBXC3B7tIZTdxiTSY+N2TvrkuhVm0D3hYcAznzzzeprXjoIi6SLWp6GAhNQM
jsrCT2MjEgNNn2kyqkptpSYOLwhazfsosozXmIT/U1kq/XOahmexNelp8x6D3g3Q1Nts7K+HAU0o
GAHmfMO1oGspjjGtopXJNJUQlxLn/X0mdxuwT2fk9tnndgytPkGXsphARZgEXOJnqhrewIfT3ZMH
uutN4KtgOEHynBt/rX6tb1Oyj88MiV9Ty/7XlLo95giG8NJ+CjejC4rVz4eIl0u5vO1YqFxoyL4z
MyWY8TYwcL5jonyk806Q3Bi72nfmfuduMN73h9wE5HZHKMuQru8eHKTyPvVH0KL9CsFO4nC+7hoI
LH8PDUEW/iqbjVBL1OJi7jbn/WbzGIG/9/ebPaEV8stuZe8fDfHqS5lMWCNMSqJlZ9hgfzpFSBKT
19ud7Ae3nPCJpxoD4aYi5E2dQQxOfydhtVU8PrTyr1CwxWZjGTfXLcnzXZax31D0MESHHU7+U0jo
IjTXSuztZkPQAo6nXmEnf4DhNZenZy3SUGQ0pEgSTQbrjDV71CKxNyTAY0UAszI5gXQO047lSMba
RmmG5zBrMelSHGPVvMftdD5DHIKo/mZM7MS3HwKMsW2v23P9aH6rxVyEgVGW/Zk6pvF4RIMiJkav
//3Vm3apCHP9yUEWg3BLgCLOKNvRUdrop536gb33fnjHHe5ajbGX4pirMGxlPTEp1GApbuY4lepP
Xmi7k/dWb3ftu88dH19jWsQx+7YgA9x5MpgYkYCCKFQXDtb/YAcRpYzc3NPdATatjg/EdDuiuzzb
rj2PlqIZHJ/kNJTNLJKeXqYNrmMsb0wHovNcn+MibJt6U5pnpaxg0vY4OCCnQIMBB0JWX84LRQyq
6AIe6/NQTTPWvCCAoVSVIDi36TDlo3kD8gjs5vt1xKrmT+63W6v5L78d252u9PE0lmYIAzqdK+DL
IWu34YXta8XjH1IY6ChmWWv6Ah7y4rxnCcGe5vBeJM8iQe9E6NDtWLzwlv7Fv6+/f/skWyYczbFS
Ggv27BoikWA757RXAxUE1Fy/OB9vtWSgYG8G6ioqOmtYqp5kbvR61HLpqZtsR3yWaL3qtry3TY9H
37fWbaovRTFg0ret3OtWJtErzRHDbYyhSbe7202Sy201W0XghVoMkphy1mJ/RgHfODmp2/iK7YC3
jPM4WI36FkIY8NCHcZDPHYQ4Zk3E37p/zF85AExvir98YSGCAYlereYsbfB5BviCH7pPZ1Lb5tZ4
l+xdq3OpX9a9/VseCxd1JcrNYOIboZ6m7CW/uq9yu6orV7CcKN+Ps9sPpPGs1AGxvlxhclNJ3LK7
v672JTy/ojYLKUWBnRkKkqZP+7OLUfeqB6rQiekuJC/BBjMOpPh4fEQx2Uk8DfRS+lN8wgzZdufW
W70k3RZRPrcnZxWwF7ZhwkA9L6pOmxLpqTJJOvjzbCPVNJEvPedc67yTYjCYY9UajoqAr1DITmRh
rNSPHvzd866uCJd7j3rQNVMzsYqWdUYeTzA1zYscDtsEZGc92dzcvO12XJbGtR6+JQawgzGxMOdI
5ULaYYwJdl0mtnoKXnkUcquZCUUzFOQmwG2hy+zJ7MJW6ZISx8YObxWn3gRb5bHwx0eVLt1t8KhF
vQz1E+UzJfrzdeddvw8XwpkzGye9HqhFLSGKAb3x4U637xDtPrbIbTXuaNPqvO+oj//o2vgWy5Js
VJlUt9iGJT1plV/4t/YY2uoebRV0ucg/KgAvDHypWC7u/DGQWiWQYGA0shx6ryRYv2X1DvL/ey75
2aqH6iqSTODHQ9MOY09NAflEMDX03vBkV7fx4H38TbBObHf8AlHq9a+3fiF+S2PNGMtB1eXTWUJy
iRblwt34QUdU08pBHwFH1uoFspDFRE5WblWzpkCzwyEJHX1wVRlNtLX33L4fU6yF2fBurPW8yEIi
g2FJExTa3EA7hfReIds3O9DbuqMrWyjeOJ/z8bqGnE+nMECWNFVQzsogPXnDpvBV7yhytmtzPxcD
X3GezkI2QEIjONN9C37ZFBt0tnve1OA6Ji8sx7y1iihRla6A5Ryk6WIXRWKMQaJbnk+OTsHpL0Re
SGLipPYM7gLtPEpIJp0c+lJ9kshT/VzaW/Nm88u20zv/mLlHRJ+8Ppt13FyIZsOmThtSeWih5P79
8O49TTXBJkViZ35ERNqr/+DzYIt3BhiontO8CtQW2sKummSLNYmfiz2d/j9OLTkmu+6j/LjulauF
B7BC/AtR2O3ykWRESmVBprjBCx3taYMbH6zGFjb2udplNj+JthqPfktkk2idMhRGpMFNX0DeE9no
l5839fb8YfKelZcjdcV72ORZ0vzLnloJVgpUODyKzi/9G7qSDoVnPWqPfx6fsFWyex59IUKDULnV
B1SveO9b6qbXfggDNXLZqs0oUV8Cq0Nzl3kFKP1Ol49KKU7Ry8H5qpxzw/KXGGHTlFmCE9qic997
b7cWOSNtvx8QaXg7/QNVOo7E1Zfa4qsy4JM1XWwpY0dPqnSHBdfTpQVNfZob7itb4ZmTwR/5HFmi
OUNW7TYeXQpxKm4m2wQ3c0kwRCdtQOL2Nrru60YFpRBma7AQF6Ufy3H2PEPznJkBKE1WdT0KcXyK
G+pjH2dbv2twYLkvRqrTNRdi4EhCC3weWNAZRPbqBrSJYF1LXivckYVr/7f+ygBRG0hSoRgQlmT2
Ye991JpdVRvz1kFXamLH/4RhW1+AkMqENSXlbtRFuOse0SHedTGxbNyQfoBs03U/vYS7V+zIbsis
zpOqlTG9UV6cchfdnRNMfW23d4VT24JG2o2NIHGf2dEBjJvZ4ZPbFXvZsHHtFzCRTpgHia53E65p
77DH1pfD3dn+iEm621JSeDfzdxWRvbfnI3fqjBOCaAwMhfloFn0IGDo46Mc9v/IusDWaleV3vPz7
IhQOegmrW6Ue37H3DuhVU7zKK58Hy7VcdE7h1XYcPgrb7jc7tIBufvf2/eN9vunQkfocgcMHDB2b
eSPe3fYuNp5ntv8yDpuR86BezaxiDatOX0No5Ge7guJzawj1JFKkEnwMMGfb0TmnjhZ7QkaGrfWy
a7Buff/Ayy+t1qSXgpkjPPaR1UrhRbD4oJEiJhj4OB3ECeQLu+5NrA8YreelJFejwqVU5izXYWZJ
NciGnpAZPN0d8sc0tKUc3XQq52ithoVLScwpzuNWB1MSlWShz121i9buYcud4koH4+36OV7tA10I
YzuFwKvdqWUKYXuMIIW1l75Hd/pTHjnd1i7/h7Uva4pbWbr9RYrQPLyW1OpJDTQ0GHhRGNtonmf9
+ruK/R0jyjpdsX1uOPxERKeyKjMrx5UG3pxqs8NKsMy52dwo9iHf7KDYukF47x4t0LLavPwORpvF
EIF3UVOm69AR7tOJ2OWBohhd53c1kl7SYXRXCvJqzKwZ/GKM7Pa2su+x9Wpr2BtywNtG57Njm1c6
XrMXS5pMyNK1RR9WM3gbO/vNjVEMQMP2gYuRzhPRj0achdmo1OT/RPTYPijbF0AOnk2b91JTB+Ta
RTFOQxbPgY7LwgFat6dTgllsdOyGFm1r/cmvWdLruEaN8Qvivqj00Ac1vyaYrj8c+u338nDmSN+a
m7e8IMaiWFHf5m0gSRc52Qv3qEfPoe0LvInvtQEhfUmGMSFaZ8l9blLZe0Jr0i1ak/b35O7bBtBK
QBQ68gGpeXfFWJJ5lOImTuldHVvH0QD88Ij+6tvKDTX033KzKmu+64I/tgljHNIUE+AgBxQly82P
GJHAvhk0R1zX4dUSoq5j6knXVFnSWN9DmrVQUoBgeCnmnUHTuLE9vw2h83hACT+G78HN4Kx5ykuK
jHVqpUIIC0mB13is0UQsoGEBwSQyYeezwClor8rigjnWQJXh3HUDFRKcoprbGg7x6foBrtqjBQnG
HtV6L2DbgCxdhI5UJ+0bEHc6O8LC2796yRaEqHwuDFI+i2kc9eBlsJ30rrDrmtA52iMXlW3Nq1/e
D2OU2iA0ej/C/Rx7n8DLPtxgu3Nye36g6EHcStCqnC/YYoySoAhtPAoq3irjR/kiYSFEJjmJ6CB5
wsVN5EkeY5rCsG9V40Mcju7r7UwqiAMqyIA34EYPPLYY81SJhQWAAxxi6QClaHaKrfEoHGAmeAVC
qi1/GPXF+TFmSQRAdGG2Gs0YnvqLdH+QnUf68l6X8tXM00IodKYnrCij2oxykEFCWd0+n15fb/cY
w8CqU2+DiuSjfQy310nyLBOLANknQt6LCSQDCJCnGqGsvAlrN745ljFBMPQ/HqTO2IrBrDvFEkHu
6Vkg6h7dBejYuM4SxxyxbS6hUY2tFINEGJPhl4iuCbuXeRKx/jKiYmzQmWpDsxiLFExYJJMA8RcR
lb/F27h397/uInuLhxHgSzYWkvLzZ6se54ImY5ywwVFtw0CHFmP867X3phsBEP883+/D6fpT2D9Z
Y0zT2I5yWDWUDEY3Aes3k9LFcm3kqnyb11xDjcE1WoxhyuqhNzNEDxeA8Uv3Pjlwg751cfjkhjFH
kVxrUlgZ1PQhNnk+VZvTGALUVzmpz9ltuX3f8b2YdeP+SZOxS9hxVAO/Hlwh3fhcy6QNibFJvwcl
eUC+mvM2rtvbT2KMbZrlVg/bFAxSYqdof12bVtPE+m+h00XGJo3dEMeJAl4M9w2t1Pf3+3xHs+Ho
+yuw383mkFt1nxfkGL+lNNXBnzWQE+BNPA+b8iE91k/AcnE4hNZMuoHiKAVHVtG8yciFOIR5OqEb
A2O8jv9ylzlI7GNukUNl7YVaUmEkYcQUQZJ1oIJSgoWkvko2ygb78DjcrPYULukwQhCn1aBMFeh8
7JEB2Mhlj35YzPt+/45F6rxm0NXm1AU59qFK5Bkw/BnIAXvHcQP4Exf31iAdelhO0xnNCga5paMM
5L55me5KjdxtJq/G0lSMBO/y07n6Bryj60e9mmRZfhMjORlWQldhQy90dE4XTNgTrINF0xAsMsBI
f1oeR+/UNdu1JMi8ZdpoJApq7DK8D3mbTER9hXeQvaPCMGxOtyQ63Rd26l729/eA0x/t+Ak5Ps0G
QntmoZF1I202ObmxUTvjofStWYTlhzFvU6mNglwX+LCnGm0gFh9vcM2+LQkwD9GUd0U3lvSo3VNj
pyJRtv8gG0ovvNdoNf2xpMW8Rr015o1I9RRNqxgcRAYkd/YXAN6KLz/ibzop9iXG7Z8qn9eCxjtF
+vdFKKC2w6j1VMYV7Jy3btLNdXldzUYuGWMMkJylYTN93NLx+TXE8ud7Y+NBWmNsmuemJdZeQcOw
LNnCNjqgBzCnaLSSOI1wWS51dwCek+y29NLMxDMNjhO76lEuSTHn1otdO+UYibkcgTH4+po7QLXZ
WNvMweQyx7zyuGKOENDD4ajlICVun05v6iVxOXZ1tVVnyQxjv2etxdh5CgrlQ7/BZAEFlODIwfoT
8Xk1jOm2KEC/EYCEQ+0GFrbu0aDD74FdDS4WrLBdbeNcqkps9VSeXXc6XcLbX+QH7XDCzOr7tNvF
W971/BeT/Js1toNtBgbQKM4dXqXnkwvMRdjC7R1cZDq4x8t4rNZ3lvwx5tiXzV4fJfAHYIxLcQ5I
cEhDNNcT1AK3WLdoP5QVeQfwuXBHu5l/cmRxNZe5pM9YXTrlE88y6E9bdCzAKKJZFVEA7+2l4sB6
zEsyjO01tNbw5xbigrmXhgSnltZLODL5X4zu58Ux5iI1gTYRV+AFaRBszSZJB1DJmGSuU25b+/CO
Mbrze4TtABxdWPP+lswxtqOEr153BehCXGDjzZd+J741bzwyvDNk7MY0/sf0Hh3z/GyRU/e93akt
utJi3BqQh7e0e4bD21r0tuSNMSWZNIapHIE3LD04YdlfQcLvPMZ458fYEl33k7Kkj2VB0jsVFZCP
wTWedKw7Pr+lg4Vr1uo66UwFIgg519z9W3LA1MDswd2zbKh3eH9zsLujepSPmJHgnCKHQxa+Wc81
ARYfJuXoSsfgYNmVG7lHQC1y6Ky//p88MtYEpWK5k2ac5BGVzLElg0CbKBzksgCh+Za1qIbz9zGu
TmIsZIQFcp6tURStDtxR1DT0Hn0AFWL3GcYxftxtvZdNuPkYxmi4gQpHJdgxVrHUJpSm6bmOs+Pu
0VoI1I0H4Y729wOxmluN590jY2GSYZ6MQsH5ojUD+2OVHfawNza6/F/orobARWcXdlBfv1Tee8RC
PaeyUSK7ASYxGwwYSLy1l19bQOZ4G4zk8450lZopiaamqBIiWl1lHEgrzgQ/oSyeZhcpInQbkMr5
pm0P4BBtt4TD3dqRLun9caStqaY0AAIS3gHJw4Zc0BruTArR7BvRPdgYVLTQCMPL4ax5YZh+NmRN
oc6lJn3lU07LsJ+w0xlC63avBhrUS57ar0nnkgSjjVpcRZLSSJBOx7l9G9wHjnFedY6WBNjHe7YC
WUtBADkvGmSgLQPxM+afNpg5wT4jDr01C7okx4iGUPRVK0Q4MrMmfYBe818cAqs9rksKjDB0Wjhi
/AMUUDVG5e6NZNQDAojgdaHj0mFebMCR9X7Xgw4i+2cgZ4b2ZWuc4foAv4BDin4y6/ksWWJe7TCa
UqS5PlhyYBhTV9oCNQ+qxMuorYZmS0rMU93VVYi9sjM1TugWlBpAtKsttfwhOQDZ1+Gj3a85B0uK
zMNtGn1RI6mC66qIeoFDx3/ROGrK5myKtgwTbQCJjjbowXeEN46M9Tf0SJzfn67fFUe+2apCXlZK
bEQjDnDahJFrSvyF0OvW7rfVYSsJhZA1RebjjrR2I9ZPSbw1RhIKdh3ZlQQ0SSN1ZKccL9cZ4xgi
trhQ1JOVD/QQgdYRA5bqsLN52xxWc3kLWWDfjTTHNDL0imY8np91WwVMJUyRt4kuN9jKzJX21VLG
kh5jKtQuScyeGiPnWXoW3wtS72/RqZpt1cGeMV60OxQSeaxCcn74yVU13jUy9kNrZnUeJkrcGbC7
iSI28uzGmiu35I+1G2M1pbIIScHoRHPf2HStWnZ3s8MqWXQ5cySfZxB1xnb0kz/JaUgl5Pk0AprR
vZjO/ZaM28efHHdmNTmxZIwxGk2ZY2utAi0Duruya35oLz+vS/uqP7qgwOYM5h4rE7BbGsyc8O4q
u4hgOPjhnk6eoG0BnXvbhwHLVo+8yi7H1LOJg1wb51mKcYjR9sxthuSZd3ZmVlL6pBI7/PqTo/04
hnvkq1GN7C+qZqcp4O6Q5uFW1f6LN/jbXrHjbGHqm5oQfLwpyIthpQmAYN+CzQswW75v7GbPe5k5
JpgdoFUAPT4aMfVo6rvo7oGHJ82zUuwQWyIZdYpGHSrnBfyLZJPtGnIiUUCUgKg98OK7BE4AT5u5
58gYjDJJRgWQEFQkseV63oUOXdz9HcuGd2d07vyP6swufBL7MdPnEhoA/+bkSs6lwr5hDZvC9zBV
P3mmivNGszuefG3Qqlj+0DfNPb2GP4Nzcpdcij1s1f8HRWAMSKnLQVaNlJwDJ/H59CRuny03luyg
IP49CmIRtk5eNyk85WOTB0btz4CI/bDGyLy4t/db9bLdHA4fA3pcpDfO88KmCyozUqbcAIcDmmqe
TycfZeZis7PizZm3/4LjGphMjFJlbTurysfd+XeFh/QAr66zWplfmGM2PdCbBVoOaBgEtHgEy0BU
f0Ft6wHlAt7bsppNXZJiIpQkq8pJzaFm6OkCMBlic6RvAyxBvTM9QrwX7EnBth7s6qGLgXhQQjzj
wi5/QjdxGMgSGAUghJs69W67tTfokEIEQzsrOEHMB3LylciCzQv0WtxryQRynY1ENVLj2BA9EoxY
3m3JNy//Dr/rYfr2kJ5LiszPnThbBXFYHjbjoaSZoY+GAfoJydGBozp+RN4RBHD45DkMJuObAHUm
EgSF2k7U1rNNiF57XnqaK6OMTZl0wcCWJSqjCDHmnbJ9ROeIw33Eea4Ju89JQqozkirQqd1nNI8g
7rykqET7zv2+JapDUFy1N/YuEWxeMoInLhaT8OiBOTonCkg/0z4c922PJWh4FcYd3Sy7Hc++u9XJ
iJ0pnn2DwQfSHAXvZzoQbsZnrXS0kBuLMTnApEvqtP+QG+Sz+j3GkPYXmmQCfsXLjYZZJCquHAPO
CVXZzidBkUpLLkA03LeOEx3q9wNA668T4bjsFmN9RlNXY4UqhPP6bXf9p1frNMtDY8IdqTWixKep
Hvc07m8D9KChXcvfcMjwTJjF+Cm9IPuNpYHM00lDSul2RBD3484DyBM6jB3OefHyVxZjQVp/rmuD
XsoRQZz7ehrub/f3mFoVtjetPW6BvMQRA67+MbZkMhM9qT4yZpjOrfezgxo2ek5Iudug17jfKPYj
AAYoJhnn/qh2XTHWFmNgZlWcErGmstE7/bcZQj7woTKvEzHYridf/w93x9TDC+heoN1Ahbi/+/Ft
cm1beOE+uKueCqZxYedNpIvZfIbZjB1gaAQYlRYFzIbc3gOFaYtAqyR0PTXw3Z547e/rMrqgyWQ9
u2nIfT/25Uu+F+ftzeS9AJdhUzjNLXXHHh6A78Pr5F6Pjxc0GdWO0mFUrA40nXB/Knt7JupP6VAA
7ZcuG6RImRx5WbVXC4KMvvtDh0OfLeoCBiqRUXj2sYbPvk5lNWBdEGG0PQ4UYGjJIKLa4p1//1dR
yOLnGfU2Cj2PTR0/T9GlnAQANJfxbYo9ipD5aNePdKfGdYZWQXDMBUlGv5UhE6JWAUnM1qakm59/
2HZ+MvbAYLHr0j1zpZHy8IdeLwgyep1YXR3KUaBgU/vP3fvTX3XcLxhicxnGPNWqGEHwjnAXGmwU
Lezti+wghbxzeOKw7j5/MsMmMOokELEAEtqckMHGohu0Ld0i36qjSfgOfsn37yB7oHvOeK3+PJ1m
kxuhEDaKIIHy8Rl9cLSvaH9HPJO8BBiy5AGDrUfjCz4ZC4JZvGbURFwaUGgB+oldyFjCd6dfti3G
4bDINHjjHu2qaV6QZAxIXSsA/BN1MHjEUP9t/5A6zTZ05JhIiFiBT5LQAqKDdpa/evIWlBlLUpuF
kqLOJwMl6Ol0Cu9Oyc6Fy4l+HWfrGVvPlmwZO0x3vLQARzMMxrgESaIXSQZVfLvQBFx7uq7q3Etk
rIsatXWa06fnhNZJ1wUswvaO0NIX1hjyPJV192txiIxdMcwsCvIBEnN8bc6WXdxhUykPk+C/KAG8
RKC5War40aO26N2bo1iKFSlRwNEr4scZQrm/w1t6iLHz6IzdjDxXfD3sUT8pMnckNUDvmCjFY7p/
7fcYg4Lj1Z9odYqXBlh39ha0mPuqow64Ay1oYUzEeUVOyr2HZfkBANF0g+Hx80+Oy7WKRIY5h9/H
ydyZr0p5UOkxTLPz1t1jpifrnAAYbNWIFSx7Iu+JR8bN9+j5sHtA2f49JOmZhh67+S4heKM4cSwl
9+dL8fk5zEthDaUqJQ34d5LdNJBsnz04vGzOf5HT30Q+lGYhQm2V+2gpBs9Fsiu/abVLdhhPfUIv
xHXt4zDzIcoLOlinbbRzAWa0Nyz+o6sjNI7dWh3PXlzfhzwtSJRqHWRBFirId9/qMZ3kPTgD2QHE
jiMo64mMT0H5KDUtKGVpHs5ljkNDzwH+oX8fMZY0OA7PO1n3lj9vR4WILAj12BgfhyUIHYWH8MHv
gG29Cx7OkUh4GxyoMC2EzZAkVdRVQ7IA1G1giwLzwlWdbpR9WqTekDVET/ajSbT+1yBpB0PQ3DKT
7TTLODdGjcUfNDVDw446TEOhp+Ird1KtG+Pcl6lnxBix8PelGbhRHzuNzjH9jNv6D3MLQowlUfRB
HuSsST0s07UT8VBEP0Vd4XCzSkQH/DgiG6ysZROjljaLhkaJyGGIw/rVylsrOFzXohUaEqDUZazq
NBQMdTApmUYxu1hsxMwz1NjNq8NkoYNq1jixxMq9SLKkSqAgAkL5IzG0kLp6iNJJs9TMywfhrI+F
YzambWgv8bi9zg4VX0YAQMgATIVlqKrK5lj83uxyrGvPvLYbKTuVUXIo0Jv9g4IM8BjVUk3slGNs
qOm3dTyUUuZJzTkZStsMajuNTpUVuI3GWTO0djnyf2jRo/sqzuOkJ30s4nLy1NoM8aZVVacc/r0o
Y8EhDku0QEtS6Ecs7iYAiHDvl0rmNbrRerlSpK5Q96KnNn3gXr+dVX5UaKduoNtJZQG841zMBblP
cy8St22bOZ21jzAo/O+JaMjFqjKGCzWLPbTI1EylzePcC6JzWwH4lK6XlpR/F7dSAyBhS72Kk9Nl
w/wA0lqcmhpkemjirfMcodm9Scn+L5jAyLulqpII1FDm5ntrqLuyKHKvDjeSdjLyrVr8hebDLP8m
wWh+a8TqlMTgYJg36vycpweze/8LLnRJwmiuZkqKyFjJBNDYYqmARFTOtiDCsqi6LWocAV4zLpoO
3HcsYJIsnU3Ox7mU+WkPKo2kO0OkEEE+a9qLEUd/c+cW9uWiOivr2If6VVOw/Kg0mkDKvanYWCq9
lD7/fv3E1qyL9kmCdZ6MvqnUNJFzzwruNfWxUbTtHOlEBOKNIJSb68TWDo6emmWKEDOLtcqpYdYo
Rlu5N0b5PlZjG/ooFbkTzj1H8dfM8pISY2M6SSjnoNNzTyIvA0ffeVzQvy80MdKzWQ1LI/e0aCOo
pybcNNlprDlntXIx2CkMEcYaWABrfQCsLajEUm5aYSmk3py+YjntXsp3sxjtslQjscTxbFc4+kKL
URtx0k0hFEBrOKhT5LSi3XipxJPmNSp4WzQga2DLiaUx51bLjVAIfZ55YpsjJhGCiLTVD2BFyI4h
Zj7n/NhYmRpM+pT9JscwNU9xmBh6AXKvTdiQBg1FWe2qgU/aeqtWF238qdVEmUgWu2bgqVtdcJrB
s5TAhhlxxGkn8E6ASh3zlH/5JCY6y4IizmILJxD2xy735uE21HfXVWxF8EHCgA+HSV+0oFN3fCE2
c1or1myWmSdP2JgT3Ev143UC6zx8EmC87CLttSGkBAyjIbGyz+u7wXL/NxqUyQUTlVErUyPUmdeZ
D33wOJg+gYpdp8HmAf5PPj4ZoYwuiEid2mMRMdwQWdM7W5ai9sFsLNPRNUARj0XV3iplULiJLoUb
oJqj2iuIkhupbbJvRytFU6Gs2V3eJ/fXP4x3g4yaIAA0jYQesGk+5NNPoX/7336f0YtIbCcVS5wy
T0/njaU1xy5MODgzqzJi0k3vJvYCaOyIwiw0id6J8IjGdts/CNLh/BcsmLpEweEwFK4xV9ePiREI
CX5fCjG8FR7Ghqepq5ewoMBcQq9EueFPERAju9rOIoxJ8wKH1TOCNy/+EwaxXrCC5ynQgS/uCfH3
aDyI+WuTc2wB/cg/zM2CBMMEGg71fKpBogNESFbaneyKD5PZcN7DtbNSRAWb8bC+05JYeFpVbPq4
6hCgRN13sX1tlJFDYO2oFgRUxjed/G6QxAjBnKWWW2HoTpkuAoE6eb8uVTwyjH/a6EkQDzrIqL1B
WuMkoUfZcK7T4JwVuyd4GlRFGGcZrAQdkcyLbP68TmDtzhUJQJ2IEkykJBjtzvtOE3t6Vhi23UmW
/EsXbkojmEk786ZJVnmREcHrGhbqmWybupSrRoj2WcRx5dPYY75b45VImIzbh4kG+uNvCsyNCKVm
jUYIZvy5es+NBCWaYV9UzcVQn8fkNBshjyKPJ/nro1Bn/dwZMuUpTYiYPqYd79mh38wqpQIXWJM1
1TJNttugy2JAPQ5G5vVB2ju1FP6y5NqZk0YhCrY7ovdENJ141p4LcdqLvulelw96/3+SByS3iYyV
gZj4K4P5VM7TqJoZ3MpyIH4YHqpePRj50zyo21occ04Is36gn/QYUx3MJeInHa9srz3G5a++5zwF
q/Iuf/4+/fviFW/kbi50Ab/vyu/q8wvn11dNAg4c2QpAB5kfwBKLX9e6VlWQscq8UXA1E/uWxWNa
8GRu9UpodkJUVFGDYHxlQQkQcBVGkHvZFL9V6UzmYNzozS5Fe5nx8/r1s8Xif1RKw54JYGSpcJCZ
kFJKumBoI2REhrQPt746BaSfgnk3m1NvS5rg22Ki6Q+A0ELXuFLEbtxU5zKOX3pTwDr7clbtPggC
R7Jia5f4bWraVRlFttWNvBhu9fB1+LKmDERawL98PZdML+uuahPEWb1Gml+x2OFk/n3aQ8YsHEa+
ZaRuLIvxyMe0UI06y+FJBL4tzahygdYYP10/9VUhXVBhDt1qOyWTVVApA6cFqIN6M9eP5o/rRNaP
6x9WAP7DpqFiyZKmFNG0Z7SH1nKj4aGNOSSu8UFJMPZY1OMhCehpJflmLA+5eipLm5uS4DHC6gPy
oEIQgkrVvU3lY1/fdPX2fzsrJojRYkExhoEyIp+LmVjSYZ43f0HCtCBdKAsAz4M5KzUvitgM69zz
Tf9GmbSIGIIYEuS/nOuEVi/FQrCHpauiCp/7q5oEvlLNQo5wclBrV8KemjyUCObLsS+Q49ZTMWXf
Dhq6mwY6WHTk779SEuNWFqUWtsNoc1sIXHNwTP+nMP0YzHgXZt8nw+fwtvZ6LCky6pma0zCXTZZ7
piiQxHryq4LjW/J4YlTT7MuhzgRQEIZxV/d3WClFWv1QmTJpaswSbpL45fp9rZn7D2ujGZaEEIY5
xTSIxTyxoKejiPiFTIAeMp38VfUv1+msyQWS7MiwY4WR9IcAKkMxG2UFAZzNXRnfpsdudpOEQ2Tt
gpCVlgHmrwKyhn1OpiyLs25WYdmMX0qMEdn4L9QICTATPVnIaFgf7TuLF7jpJD02SjyOY5hnL0Za
1UCIzkIv7ruZIwps0/XH26hrooImQhTBLIORBUNp/VaYYRW02QpJccbCbzeIo40oe6Uonee0JbX2
KzN5weaawQNzQPtB7h2bhunfFzxWcWGUTThAr6ppU8ahbUW/4vnfZ98V7BdG5Q0rrk2d9daNMB6A
FjgmnqGl+kNdBqOrjMp4KNve5/m4K347HFxdRD8HyhUo8XxlCOCY3RCYU+IVke9WYXSrhKPby60z
V9vROPjFCFdDHEirPMqjbhtWf9b7juQn06pIm0gZka0IWGV+d/uvdeLLh1FxXpy0PvStmFh94kmS
9RJaPYnKiuhRvIsNjq1kS/lUmL6QYi4VyErYoNJ1iZd0k5uLpAoP0fzYmRZRlFtJ2fmlp4+po0eb
MYnx/ETO37BqqQjN0OgE7fnKaqH1YuojU4K3uiFT8C4nIiK0vcxrv1gRXvD5SYcx0agXTlaja4mX
DZN/2w5Zttei6dL02PJxnaNVSrqMRiERGmqIDCVTmwVtKOfEU4Lc0bTXMKxJMerudSrSit1UcGK/
yTBWoK90Py1lOfH02VYMK7KRbSBz7ruz1L8lvQobUG2Stj71gXojFoPblL3bD6FFMnHemEFni4Ox
v/5Rq6xDdWHGLTwZ7PKNWtfnyhigUEATRxOP7yck5pR+V54lmDxgiGPtgoZuUUZn51QoMFcjQWdF
M9rVee2k2vio19U5E7snbPkUOQK6StBUqHNEK3V/TA74QxUicku8QPgWFpojzqR4AXyvk4zv109v
1RwtKDGqqGjwjfUKlKbpIgOvMsb+G6xv1k0k+7E2frhcJ7eWWVaQ2MN/JEUMWN2vqhcnVhxWsZB4
QyzOWBGVxRutBIZ4qoiB3Y6pjz3OSetIoT8Crynt99j4Ue3UMseUZJi8+WU7OmGNtY3Xv2tViCwF
B2EqqmaxWVlzkMdeE/FZTX5AnZlUc03k7uF/I8Ke9dR1oTT7IELgDareINnXCayopwpH10BhDD7B
HwDtuZn2ZSwZiRdPteWo07mjmbSgPIeoWW6u06IXxTi8oKXCkqPBAw42Y0NzH+THErZNy5XXum53
YdfcXSfBdtnTdwI0DDiD8KLwaDJxQlz0vWjkOLB2rva5mRG/R9CtE6tJ7FxGr0/1VCRPc4bVRXr6
Ig+xHYyjY6AAMUiFnU8oW7W8b1qRlC/fJH8V4ErWUKgzgTloJcrzHM27FE0Taga8BoUM40MmYzOK
hJmO9qauGwiz+D2Wi1cVtjJRI44zsWImvnwLY5daH1O2YhCkXhCm6l7vU4OIyVQejK70SToLmTtm
87C9fiurFy+rQItGUgALUZhLyaOwHNoBl1JpcWOXYYPoQxLnf2/VVbSN/KbCHLMYjKXZBRZcsnBr
xbd6s8/9p+uMrPm0X2gwxzdEjZWaJY4vGx4j+FQyfC+xfjeDd1807Xpq7NBQdgJAOa8TXlVT2ZQs
je74lNke/qST67xDF5anils9O4T99/ZRbDhE1iwtuPukwtxTWWD3CWApUk+INBltGGO7SdMo2dVl
K6VO1Evz0dCt+ls8xPW+7EbhBtmtZCMIFRbsCH5sm3HTkSL2fY77ty5Anx/GXG3aFGE+FHHqNZv+
TuC8Z6vqueCauVO9ayYfRjD1RDEnjVY50/gr4qGD8i6QecQGNVGa2oTgdEGwCQJABk/vDXZ7WGbI
eZd4lJgnQ8xbK8yFEJ0OoxvIp3nXz7ta+ffhzxdJoR+x8PzbJhm6OIA8jt2hCkpH9/dmmnDkcdVW
IYBT0KmF0qTJuI5JVyHXLeLM2ti3tc6FuYybNys95MX36+q1Kl+flNh2LTlrZ1w+3nLJGA5zdx9H
+t8YpwUFRrX0AHn7SYZxcnLxRurvCt7iYXoYfzyuCwKMigRZH8dtjMOSBg3W9ZABtyYz7mLxQh2T
QK0JFmpeP7X1+9FE3dCwU0xiM+16IflxOKG/de6zZjs3fnBuMn8bWD765Idoq8pd/Hid5KquaoiC
UaKw4LAwx1jADEIgEE1U6ktiHRs9JprA60BkgYH+cSIWVJiznHUTmMGjjpdkCD11tIvYGfKUjKpI
SnnMyaw2RJibhw4OKDY7hGRIGpLkY0l65HGtrNkoGrDoNOxgrkdHQUtWqzl55yPX0j0YEkbdr5/K
ikeOUgct3ytYRqexydF+7Gk3EL43KkOiN5MzhD8U5ZCKz+1JN3ih8Ood6PAVNQW5CCz7+qr7URuD
lY7642Z9EvEsbdtOtit1sDh9VDxC9O8LI9Mbo9hmBfwmtA7YmnE2WkQawcQ5vFXdX7DDmLJQhnOW
6mAnEXeJrXcc34cdDfhHmHApiIBNlF4/5okXXAgNOs/iGlxU+UGqclvK90ne2W2GEswlj3QnaDcP
Rs6LB9fZslS0jaCJFvW2r4dXpFnZwO9MPFk+q0ZwMnqL8yivSh2SbP+hwCQQUsMYB7XHG9BZBRkV
g8iR+BoFR6GsUmKG3qjyHGmq3X/YuAVF5kGYcj8qJwk2Lg2FXamHGen7jdHl8OwDghWpO33Yx5Lo
zGH6ral4GeDrJ6r9URFS5VRMDPBb6/lebrNdUXFe1dWn+zd/GlsQquMGrt8I/rDUAJOnwZ0Zqbet
qhOAAjjXTQaPGcbEdWE3Wgk9ygj1mhMvbOX9OuNSdUIrzumIo6oOmMG//uXrCoVxCh11fwxVsKfU
R0IxzAk+vag6u477bV/oTjjN+3yWnqNCAeKN3z7UVvcQ1qEXdryu/lXmLLTmaFArHai1XzXLHARD
kOhgTDOlDZExrnKfV/X4dp3NtYZL5K/RHSEDchFcMtbPksNMSeM89ZD5tGdUy0esrpo1RI2BbBfl
ES107RQT9aAOl6idN0kvun4a7jAfR9DQ5U5Sta9jyR2ryBtC/S88puXXMVazbPMsjkZ8ndikJGhM
UiZP1w9gzaFBNC9amGU04egxBkzpDCUpK8wCZek+qJtNHFXIC05E3ME7QDzf73I15mjFmkezpMmY
tEQ380Iw6JkH3+NetYMEmJHlxcdxJs37df5W5VjCrAsaIiwZzwSjJL2a1rEhwX0ylKcMDYRZZe2L
YHxJes2ec/2k9hupDjZjqL1GScFz3lg8qo93aUmeivniXTKLOMzMYEo9pSeqYSZblO5JMVXbvhJP
bXsfCKEz6mjcrY8VKkT5EPakRvLA6UIn7GoXTZyuBd9r9mdbzXm79dbefokOZpgmbTxmizhS2A5h
puFwpMktopvskjQc72I1lsciQNkAdyY6RZhKL4aLlbqwEO0WVWqnfmj3zb2kFXYWiPeNCShN39+Y
gEAVeo7HsVbMQBn2kzLjxUopdiv0sgjjO8wkaiYSDjd5+2ssf1XjL0WZiZijw6w6CnArJV/dNDzj
8l94x3SfaGAOArXur5cvyoFZ9ACy8zqxtI3qXJg5bci1+2m2Zxk961Z2CNpjHfUc672qYcgAqVhw
jT43Ni/eZtrQ98GAQ/dlL9MwF9ModlfUxDCbbRVZHIVeFaMFOUbI0cCR1tiVAY8huE+GaiuEZ4s7
V8LjibHUc1TrUqF2SJsoNakq61RL36XskFnlXkqyzXWzsUoMM1gYKUTeWWWBWM1iqDAlB9mRa8uO
hk2NlZqx+FoikTdHnDeIR4s5PYA1m3lN80FRvokbxHPN2ySQDtGPrlYlRyvWnB9pwRhzimUy4k2h
xMKsdwXjALApF+2+dgpduH6E65Z3QYp5vJSoFwNRkJFY0N+yujgm/4+06+pxHFe6v0iAsqhXBUe5
g91hZ16ESa0cqCz9+u+o74e9Fi2Y6LnYBfZhdlwiWSxWOHVKPvqa4AZxYY/GT7iuXQysPPXKsuN4
eKv6qGIihgqUp3zT4DoJeqWbOYyuREK76T+qiNp9yRGy+nIiOpNRllZN1CuXl5ukZiE1LXZSCsmW
BIc6zpykgzH3N033glSi1UgiJ1ezenpXMmdVunpNDKDLdHDbp55Z7TP5e66mVqpkW4wfO98/vFVB
2Lq5Nxm18E/LdiUITW+Y6N5QPNHpMG6LsevgBpWTU4uBaTVtwYk5Vg+MIDv4n/IzyzwYNkFFmx7v
UBpkliS/dlFl6bzk4KcvxwY2EsCr8GlV+LQ3nWkipic3Jaxib6ZOQ+p27xsox2qlZGctsWo9fa1i
sbCmX3GdbkvAKTppE2bJbgqcYiS80tbqHpt4oGS0fmOPmcOsGjFtWxNaWrUPtM4mixStpaqTq8Rw
Au6f59oGyxL6a0D+JCI8ZpQ10PwCpEgqvCAgTiGq61477o2fDRW7v9dCmAWpstjU0aClnh6WTpUf
MmC67i9jzVReS2A8R6mPe7kJdZxgkdpy+1vqtpi9bTWo88po/rsvbO18ZJWIGMKJuiOgtMvLNpqI
tAO4bwCfFDbN40M5jPs6fFBa3Ib7olaPR5M0RSEGEM43FAqAkMAJIKmX6LFdyU5eA13FawHkCWE8
4cxoxizUsXma+Zp3tRVFbpql/+NKmMdM9aXeiBQj9WDUiSDZen4SKt7NWVW0q+1iTiZP0AxUVtgu
sbfJjmacNcxadKPHALrrOHb4bRqzhqmNY82c0FnY6fQF6VW7mpLXtlUPgyxu66L8FQA3cV8BVhUb
WG1RQ6gtAmG31LVO7oREQSzqRRH1NB3QGmUflagcAumMJOd9YavbpwM+LBmorOM5WQorFdWndZOg
OV9s8BaLRr8lsVJy3qpVdcPEDlDOIXwXWZ3uMiUPhSFD32Bi5nYsU9VW9VbCe9zn2/sLWr2pOkF/
Oh4rdGszuYJBiE2tEtGiaPbqplTfqjDYDG1iGfHDfUHra/pXEDtovQFi1fALtLmVmHtYdYNr9q9J
q3POh7Mclm2CNjVipolmnmb4Vp+RnxV5ClPqZnrg3l/PmiYoogmIHfKL2k0DfTIWaa3qQeYFzQTE
lQ6y/l/oTOAp3Jp2q3ja4ZIh1SKy25Z2itq2Ol6ffuyOo4AntgzKP2ErndUKlfHMv9xf1toGwmIr
5tzqDpQxo+Ckz4IA07szj1aVnZM/sYzsiVBv8v75vqDVWu61JMZUZAbaEHqxzryYFMSWxxCIabPW
nmuw2GwCkSR2OVbNXg2SDn0Y5p9W9wO7VUTB7gPTiwWq23WmBH9xH66/irEmQoQh88OA+1Aqbwb5
LYk/UM4LMx5T1NptIBqcCXjYaM1QmcXLfZ6FACfCjiSlqzeH+TXpm4BzG9asMSgqgNMFzmvGcC+t
lZ4SgiEEaAiUizqwCKih2uK70dBDLQtu3CInHUmca7GmP7gT6BbQCKBQCpM5qLSgyVFHzNBIOSlW
2D3JCrGlFkP3hpZnJnmy5OXyAChriDa3iwFt808euW0aOwESAr4/OfeVde0WIs2HrnwAdmSJBe3A
cypEYdQyT5EHL9Ykz48FF8xi2zTVN2WacDAwa/ERsGQE2F1DAaKbMcqqVKll1gAEPWZmZumt/lAP
/yiteQy1owIIEP7WwRx0joVmibU+E27Asck6+p8M0I4wd18NU30QQrTZaiGySmHz7Ef1Y44kQUaU
raIhYzvldlbEJ5H2R33yraiv/8L8mCYQ2UipSaLJmjt5jKNRNtCHa4700FPjPYsVu0y6nUF51aFV
7UHmGqBlHC0gX0vtgU4mhaShuyGfRm8w+wcD4MBu1E6E63uviEI1BnxBBOB8hPXMeeZNjilkI4Dm
JH/DAHK7ageH5gbwAq/39XRVECJBOEK6KqGLbbkmWSq1nBo4QSqdNKI95dlHPh4E3fh60KmJ6DQA
kYgEUly2B0WrSYK0GLooVEHcB4A1ZmKNKT8cW7xiJBdSGFtC1SGsSYfOiRJpq9h4jjTMvCn+wmVd
SGGsiDI1YRnOXQBdJzx2wGTqwkUWmrlAmDeR4xuNff+Q1u4ZJM60PubnG8CcUjn2vRaVcwePobdW
qqe2mTzr2tuo40Uv3QKzoYugs6j4HvSBhQad/f0PWNtXKAdS+shb474zml+YudD1hYh7rg5WmX0g
0Pgb8h9QaP9XBhNu1joqI3ILGZlaWiiNK0S1tOzHXywENX4VWQC8OSy+I0pT1CJLkNnE8oeRIxVR
PccmD2yxdqdkEQQmBKVxlMiZ3WonKna0SAtvitRi2456afmZ8qcU6SMYtSrOS7MqTRIlsByggghx
yxvcxuqgmQlBb0gw7Su5sQJKL60SOnnO41+eP5yJ1TRQh8DUAh2DDlFG8UUtHdBlHxReaL5WvjVl
+1g/Gv1OiTluyJq+yXjHkK1BCslkW1GoKJel7gu5p9PCzf3mgPzwKemU89e14VoMYy6GWDdRkE0K
r54QKW0x7tDsOf0k88282bKrlTBbJoMLHJOd4sLru9SSuo+W0r/aK7CXESBlEAHO+nGVPWzrUCyM
FovQ6RsE6Oar2H3c36cV72LuBf9XBKPQxtCQKUInrCehAdmKxq6yzGYCPMFNouFoDKoj0PIoZPrb
fblrHj9yvugRklBa0ZAaWq4NQ7GCpjE0kGwUlbI1y6zclpHSWpHfYO6XSGB64Whth0HW3nrFQAty
adgJSCtdEhvqHqXP2BbLseW5yWt3Dq3YBlDf6HQE2Jz5rqoPexNZW0+m41YzDQQj02ZUTsXEy4ut
ob8xixMceLNbhyd6vipXxztIXY2AAFdBirX9SOhmSvYKJa7RmzZpbBGl1D4yd2D6sYMns9E2vtE7
YxE99WSw5eqiqzyw1JpKg5jAQAcI6AGQTV1+UTWCPSKIisLLqUYtUqmBHap+x3nz1kzAtRTm4lR9
LxedAp0bhrqC/aw0Ww7BBEn8sdxw1Gz+LfaS4n1FE6GiErTYMfoNEmo5kqa8QDLow8DEwR4wszKa
i5S9CAajYyntBvk45gB6m8Zep8NfmHBg88hMeYZGk8+W/KszLoMs1rO8KlC6PIzyIftel6XFucNr
+4m4zkAoguYllc1zYDwAphq1FKdWC06UbqfKd8KBE4bwhDCHpg0ZqCMMLKQAvA3+F8G8cZlHrrcq
BMkGPEWg7UQMstQ/U/RrJTUGCAmfkROwaXXKu/4vjgR4GIBAUW3CfjGWx+yzqYDLU6Ihvy4sI8V4
g/iPrKEjMf0bdwEIKV1FD6tCUDBYrqeOQUPXNLT04qrexrnwc5R/SVl0xOW9r+crzzdeCFXBtUIV
zWDH1o2xGIF3qSnAktP4llkKG6EJDsRAaBH3jpa93xe3ck4LcbMdudJqo/Ez5MHqwiPtaPnFDwy4
sfSCft1OoCP3s9BE4Nix8Fl/yKgY+iL0GpjgvKm3wS7SEs4rvgZv0Al6GOfzUdExOa/1ai2+GEKj
h7L0aoFse1N9CoPXso1OOtpXp7p0iuIHoLR2HldW7WPaZi7YScojd18xvCingUX2k0UUAI/lR6CR
Ik+jti49UpT7oqoOOY96d0VD0OCHnDignbM1Yq4WqhZt2sZp6VW1ZlH/IVS3QZBbShZa/sB72laW
g2Q13ArUyRSDsA0ghh7kxEjHEqkRSZkcaD/9roUhQrb7eri2KFTVNZwdhNxgunu19adplGEvzAaj
UKmc7/U+jzddrkqWX6LPj0yhylHLlcXBF0eFCavTVbRTL88qQ92v70DS5mlp6SZTixmRsfwXre/Y
OhVHNbdHKmxY1kgYQ2kOZokODJNsm1JIDlFoCge1GGrODVjZxPmUdHlupjE0lic3r8QWSV3USyL8
D5tB65SDStvI0idd2eR5ZFpG0SicpMHaJkIgsmgGikPgU11u4tCYrZD5OfVSv/ohhDNE3fS397Vj
xUoBdI+Gd2Tq0PnI0iFGviZWQ6hSL6xPBNQblYnBcGj/+LoU5MjIJ8ASKCnm6iaaH+eFEVeeAvZc
Y3pFSbgS3P9NBnN542CQayVOKi8tFHtL0f8nJRwYxtqBADmAqBbekqmzGbCmG+Wa9FGFVzHekan6
k8V/08QN6in0hAEmhzNhg0ylkbSqVcoKncz6NjAER6KB27b+7v5uzbqz9PmwCHHOcqsILUBovNSt
vKjqCUyeCNL1wKvU77pUWVXWWF3EI9zkSZqv1tXb0cRlitc9LNB6cTHib5mPHjv9MRG+3V/Q7dlg
QbADOBoEazdnU8eG3oxKh9f9pzRaDS8k5/08k2YowesUtPCIPCExHM1w8kTn3BGeBMblUqkeBWGL
BfRujZms93fn9pojVAHfPdwrPDpgy10eAgALY1Pq+PzK3xpmbjXNGwk5NnJVBnK1yBooUCwWxS3S
HInhwMAJVM8kegN1sSi/3l/G2h7BhvwrgnWw5aoO6KBDa8lo5d0bCOjuC7hVVrBQweDO1wIPJnst
MCY0HFNVKrykHior1MXWq6QSVfmyjO1B6CfOO/npUizv4VIgczvKoUdbEqhovKqzybgtS6d+7ahb
BRvhEOUnqeMoAm+BjB4Hea4OIuqVnl74ik1U6u+HTPiWiwCmKlVWcSzmrLS3ywMLBHq4Dbj484Fe
Xf7MF8K8VSYsT1B6J2/QaqXCD5D6ypW731RpnEEqBMsfe459u32w530FwEWEe6WhfXwpuPOnyFB8
REmA7WTlJssDBzMB/Dq0o+T5vs6srXGuH8yc6migYtnO0ToWt7kMB8s0Ki8D+51RHHzMbiDZRvZj
qyCGpfOcutuLgO5CUArhlcCjrbMjsYukUODkiLWnKH+amWKbA6Ve2b7F7zPbl8ux0ScKfr8fIiQe
HnwrDh6LyEoIZ/NW9BEPHbYNHgiwYiwVxEzRaSqTXMOp/92nD9AFDT15GTeRtLqgWQzIteHnsLNP
sqzWjGnway/UtV1pgBflpRUKe6LdIdU4dcF5cxilxxMOQXAUECuxMPRiRPQsi1GDtzWyCtDaqCGi
iW/3tW5VCOaQzHnPmeuFcamqQpgCgnlXXoD9KuK3rt2k9dt9GSuaTciVDMalEiRwSrVB2oBQRrRJ
Gh8owK0DxkSMkeiG5R+lT6yhkSNOxLKq3MSAywtfCzeLUb6qU319HLMG7CPnPH/ue17OeFXpEM0q
+Hlk8jTGCKakQDNdUTeeSJ/SwUeOZnBgkQZZdu9v4MpKUB82UJadM4XKzUpyKipjP7ReBAoHV+lp
t6+byOQ9IvPrzSgccDWIWVH5BgKKfbUaoQl9s1Vbb8wnOzXTtyIkp06SNn3SWHrWn8c2O6tTftCi
rZ4cJPKmd9/vr/RWVQC7ArxnZqNF3McaeryPqGzqSgfuFD93QyALNrEgIyss975VyUnqhgFK8xht
steGMdvfl357oJCOxKGGoRbIJbG3uynhFjaUdB4a7uzOnKxU3OJ5t0qdE5LdmpGlIOY9kzqS+4Fv
dF4S7/J005ebHq09wUnQeWc639/lmaLSjocL1UZwFcNJXz5gdeRXpNa73mv6mCYg8U7pQVRy4uYg
zrWjCQyWppn5NtDnlVUOgbQRxLrY3t/XWyODj0A3DQJeRCOoGy4/IpIyPW6gwV42+c4QgEEiHiyh
UjkXfuX4kJcFugcXBUVDNgE9+H4+aj3oGEnvxk91MLdKemGZc8Tc6ugcu4MAFFMjEPxo82dcOSM1
aiepkVRgFdSoeCyVdjqFAnqdlC790Rhg5dZHsd6p6XgBEF3hOCTsID8kakHTiu4cUMwBFG6wiyyn
biJDYUieBuKiUcUwrOmlTE/p7z52kqM5nUfMfRQ72283WnJozvih7ei/dB+5ekn8vahHNo+D7Xbf
ydzGDJZF9CUi8z9v2NWGZHKuoaM4lL1oqEt3rMTKeDbzuKO2FmoFGvNKVHQ4JnGlUQnkeiDymRsm
cNRsebhr5bRr0gnjjIzOUtB6lpkt2huJBVJTS6WmU6SGO06xW+lfN8co2mJmCFoPkQhDl95yvYEU
p0WdSpKnZIJpYeyz5tVRQ1/uX5qVXQUYCEguhA/gNmVzRTStOuDfA+xqHkl7sdMrwSrQjme1CgLt
HlQEHKN0e0vxhsEfBIhs5h5l82A0ngZilKPsobtSBmWfDi6tn2mlVdkpHoqIcDR5JWZB9cv85AtD
hf+m/FdUqGvERS15ou5k1FYNTHOzSsUBfT4GvJkPGdpwhi9b+KVMxhURY1+relJIn2QYZf/UOoVG
bXCQ3z+7FRMBllhoJbB4YCkh8lJDEoqgApk+yTMytavsSWukzE6LKkfckia0sIHXxdwQUjaTE4QT
WtAyAdSN9z/i9pGB7/2f5hFwQNzwOmNwGREGocNHCJK8RY6JOAM4zzZSXBl7bYo2fatGnGu5JnP2
wUHKhvwJqnHLhYMofxpAryd5w0i8UQ9PIyqAVqGYFUZ9iF5gxpxFru000Boo+BmAz4HibikwFZRa
bUAy6OV5/ysM0awItkk5A8QStJO7PE5soagtmlQc7V25LHgFcP3xugIGw+J1JUxmrqIBNg8oQcEl
Q9/8KOTMtJu47kbOI75iCUDggUcc/T/AyLLs6GaWwdHENANwPAXnpkMbe0LdVgcXEXyT+zpz62ni
VUP9FGkX9BHckOYmvVBWHQjhMAlADX9Qveo2slCJnM1bl4JEMUCduPcsLi/QomKSYIE84KojKxvL
dpeUPQ8pvnZEiN7xQ1ALFAbnbb16lvq+KfrUiBWPpNnkiUr7oYZBY1MgKTlWZV3S3CoM6C1KI/Ot
uJJU4qYlcZIqnp9qP4deu4xa8yB0/p/7h7MqBq8+nA+46OBMW4pBORrl0zRTALSRQeAzBOZ2zpbs
SipOnCTc/IQt3UbMWQQPMLhcMEPhRr2nUNSEOtBlcMKnBwCjbIW+00q0s+5JEYQt/v3y0lCRg9WQ
0LVkqOzSqGHIYQsgvtcO3/IptUw0t8k82phbtUMVGhoHBCZylwZh9k9U00gDQbgOEmUVLerl+C3W
h4RjkFaFAHGFQss8yoAwBqmIKujzEECIWreiQ2mBsl9PShL9jSCQg+OSa6gmsS0xZpuURa5RfSbX
pLacZ/B7gilvfn/1ZHD8qJdi1AnMOvr+lkonTpUaY8injoGodSa6tWl0dNeNcIGsNqdSfP66OOid
iFocKiMIrJfi2savwOkWGl5qVK3VGd1FDclO/zpVB3A3/3E+5m5RhREztbQHCXVkeKFAvVkKSNi+
nL4xgcNEZg3TegBKYOl9zDTTi1QIDK9rolcELT6qfMZvmhJeJ97t8zALAmvtZ5ISRnu5ZWqM8q9P
EgNFxe91IrwUGHGUqZtI4iUI1gRpqGfjZVAxbYqdkFr1reiXISic9cK0gx4MvQHa2kUwO/OO576k
m1GfPSCaYivieECb5crNd4WUTt+CDZPw3tZbhwWOyr9rwgDI5eaFDTURkEKS4p+konoAF1Mp1A9S
QBGkcrKh66uCUcCoPdB1s7F4T3GNJ4r9k+MotPNADjdVGT0VWZEfc1JzLu6KIQK4DDgLoEwB82FX
1oK4vc3EHl5DiMq8JUjBmwGk86/793VVylwpA3YEHhjbdR0lsubnMpXBTBSX1MoVudpKcP6+/PSB
Jv4Tto3tg2/J6DgtpSYoMxDEN0aaOrGJtp1UEBWb6tLg/sWK0AIC6hX0gQBrv9SIIpKlvK8beHZq
1NngCO7A/2EQTkVjdd8+hz/DPMCAz39+5TKAdnciJOxAdRFn5hkdlvFGz0Pi3F/LjXaDuRdGGw1s
hogEIouwFHoQ8QUgPfLaLLAqXz1jYJxTK3jODfWiFDVn626ccYgDIgpeA/4+rBFjVdUQAyCromq8
NN1odPd9TLb+DjQevepG6VedYshCcIwxAmiGgEfEPOZaMTXD6Dct2NkEK4WtM3PTzjB3kmchbk4K
YP2ZB9kEdvSzgXd5Uv4A5GgsyS0mT3dvYNvPkDATeFOHGSFz7QK+yZw8mXkZ4EUuhQxDkEt+GSdn
sfnp569T9XpfETi/z45266IS1OZjkZxNI/lpYsdMveWkblmYMbsGlTGlpTYWqOhmyRnw0hPqkCH+
kY7hRu9tcT/olmZTdcebe8XmgW6kMjrnUw0xoICV6d+HzfjHf1L3idd6/vv07f4Wzgp15RLfCFKW
R4Qhgp1eI3o/D6TeiCkBEU/UbgZTHKz7gphb9P+CUFZA4mdmIGL2Eck/AAu7KjnHIAwAc64l98BU
WKqXbyceHuET+Hy7qv8KY7avC7U8nmIIK8lj9qN/gBNZUyc1ndzSDo09nPLtaDktJwBc38v/SmX3
MlKR0Bdocm7V0hsnuiszmYKj3d/f30omjPncSmTy8QxiAhxywkxg5lNwAZa+QZ5TX36a5ARANQ35
M/0wNs9N9i2SeImftXs2w6DmrhjgzVlwKLpYcz8FjuxZ6S8SOYzcmtOqACwEdgLJTxQfllooi12t
y0FnPtemp5LHKeBpxNqWEaCSAKMFquemMb3VQJxfGb7/XDSy7UuPAmqoUZ1tWgVEc68qKMDuHxEL
zf88IzL3ZakoPwKhxpg+qcwnRaah8NymSAVYeqo6bfRW9W9lN+6zFrTnTttezGJDxjcRhVAV1O0m
npfSjguOlbxVSzCNzLNbcH4IQVhnpii6pKDlIKApTLOVanCzMbJMXkc+C4PFimf6HbAMoIUPmU92
GFoqUIP6eRycjz/Hc/zPzJ2w1Qa32Ee/VN+uS9y4+3t8a1FQEwEMRQLhAFbFJqsMdczVUEujs96o
TgJbQqdt/pR+hJG0CfJNxMsirRhlxPCAMsBv0UHTzPqemMCFXu4kjs6Fotl1CCiv+W7+0kJHk+xW
Sg+YKHnCJAzOMtfEzpEBuuhBAQx/h/ESYwM9CHrbRWBpE0VHJ1O2yczOcH2l6s9xRvO9YfYDMNt9
uE8iKr2aSc4b/HirQ8hVAFExs82jQMH2dQhdBjaYeorOZTQSWxEMXJ+mEPal5lPn/rEy3h30CDkT
eIpouVCR4mK9O6Mb+07C+N+zcQlqazMc4nPNoXJd2dKlDOYxUlrNT/NuliFZRHCb1jIAas7J8zSl
xzTYCXnuiIV7f2G3+orUCfAIyFmjkgfjvTRyXRBh+JOY5mfwypDAmkzEFcgdO0Vrd6oKmiWO4vDk
MSZI0XJJSdCSfFaJg+EyVoigU3MnlLjhyqQv8vn+8lYe3cX62DZezL2ZogTDIc9gmyHNDx2ETu0R
vbBuU+6ywu58u4v2DcoEqPTY4XOD2TglZ4vZOuKsPBhAg5nbGmgQkECf9fgqAMnqVOwSw8/POm0s
zavGh0744QcnqX3JimNb/qrLn6i0k49Bem4K4paN1fbfEirayhCBY7SwQHx1mCpxw9mcFa3Gh83w
eQy7nbN1yw9rqzSJ8ErgwzJHCDxMj8m+ST8UzE+wxJ/Bpc6saqud+n29kb2JZ0JWNAHC5650VKox
IpTRvLhJJWrocXGWWpCGTU6LJ2A7lHAcQNOcnr5YOf3PIaDtHh7/HKSznQJ528Z6pQj5OVTzl+Qs
o2YyZa9BmWz/YlOBbQd8DkQKWNrsVlyddl1XoISV0+KMOoWq9pbpH3sHNytzv31Q1/yI/FNKXmrN
MyKwx8ZHykl93KobivKAIc/oUZSHYLCWHzCCQCTSa1E9U7f0iod0rz7rz/Ih3qN1Zj89m9/Dc/+i
bf2N6lS2udc56s4WGzHXbimf0SqNDAPNkNc653ptdfUlopEVdE4pGfjPkxHJlh4/givA0jufI/sz
ObHwsRnZzLOEGXA5+rmwdtnO9+UmOWTb5pjvml28GY7DLtoGe30T74JHjA17Vp6STbGRd/IWfG6c
B+PWms9fMheT4drJYNBlrHmPQkEoBNgFXTqp5Q9VPiB0shRxrwlbpTij7xFAPY5xZdvuP7ce8CVA
kxBFA87GuKxUL0tQDVPtrFnyR1lYuZOdAg8EPk++VTymPFWf17DY7RmVgfQayq9IVWI+xFLTxJHo
dSsL+vmf9DH4ruZ2ixFUj+UJAdsUOyIny3tjreakKwA281hBtASyxBkJCD3AOJ2YZ9l0226fCkeQ
Ro2WoPAIiW795FkS2gbADzQ7cewNqjtaV22Rmudu1x279/xCT/I3f9N7ZJc8xtvaBW/CHzR33Lcc
q+u7ksrcm2RMQWXgQ+oYfvjPQv8xIOfbbEFCyLP78y8x57ZYH3NLsrYK6qHGTpaV4xfvgeBqO6pb
7RlIm0G1zfFNDr+Hmgp13bUZpirwmPpuIh8E3MAPIQBA2IMnkbkcfinGxqgM/hmJ5minHBM7CLYP
+uv9DV1Z5kKKvFRPKfXLrJ96/5xZm3dOTuz2fjNLYOJq0hYCpnPhx9uHUbOMx5f+yW+t0pJxZPeX
cRvEzKJAwyyjt0TBc82sg6axDCC74p/FZ7GyhF/mJr/438Q9FB88uv67+TRx8CnsxMAZb4U7Bnoe
+AVoRFOY1fmYT6W2mhRchF1wjMBbejRNdzhkm0u7E39WJ/JQvGuO9mWjCbHQB7DKY0I2itXMSrWe
auhsC8MLiiqIWWq7j4FxtzFIvnLphsc+vaKFKOQCwQyDiXb1T9/x6qWmFYgVewzGuuReO3MpgPC/
fvQzS+Sk6+brtLxun74fok8JPayYv7XUQ71I8mgSkgShA9C3v4vuMoJ8ZWxCjgG5VRTg/lCCnzPC
ePZhmJeCqsLXaVCH6SXA8Iet/qcSrfA9fAdjG6BNm/CP9nv4WvGaYH78QiJzYIPsB4DFBOlF+pVj
8sr7NNq1lydW13PWdmMcGUGMQqr9QAMR89IuGPg1WNrZAOs/D/B3Yy8YGazjJHdGKuGJuXRPpgtH
9KvXmPn5WfyVug2NSmis4OfDl+KhtmPHeEj0XfuPkzmaMPc/SVwanvmLF5rHiGQMfecrflBPENm7
P/vXVLZ1R3t2CehJ7N/PvsIxVDcePSNtPsOrBZpiNxnVvMB59khq+U9xu4G3N53MJ9XgvGFrsjD2
BH7u3NwHkqGlLBQJTCrVMs5qZhKyBCRafo0t+D6F3jJ4MNTbbSSoxiPRASo7pHfYYks4KMnUB0l/
IeAOe2zjvnZkanxxWgzuEkwDih8zEBFOHFtcFvraCMYA2NGoSW2RPPr1y30NvNVvCECch2cE7hpa
CJd7pmpjmsZCq14walJqIqsV7Ih8uy/j1vufV3ElhDmYLJtUSvtBvfyT/IAeROdwk77nb/qv7kfy
fl/WbaTzKUudSW8ABUK0tVxQjnIcyCkm9dJshuS7+j3vLMTUpvIr85+SZK+Vg5Umxz6zdaS8pWcZ
ULXqra72pgbGOatG7cy9/0W3Vmpe/H8/iLlvvTZJ8ZhK6oW+ZaNblLEVY15oKm9EZX9f0ic6Y3m1
IQoIKMCu5owjm9lUyqmtMflPvRx7+x/TCnbfVRfjZu3QiezB/la//PjxMVqX1lI4duzm1Zw3/Urw
fDOvbnlA9TxpQkW9kNdEt4gT/wj24e7+6m4DmYWQG1SCqOaTYUwyhJzKS7n/6e+TrXkQ9uY2dnno
ntscESOMeTZRAEB2Fu7upat2InJCj8ZZCayt1RwiT7eCp+5B9x2Bt4/rN+XfjQRJ2XIj02IyJzHG
RiZvyotsq3bkSs/GSTghn8rRyxsPhFkh83qamAYlxbAKF4c+77s33qCQW3eR+X3GshgS+HQbH3ov
PwNeHMtO+DRmTjvZgWW4NW5l5igH/Reg6So35r0JQkHFjFGzoB0EMAJJLEYfS0XoUdINtUvlCZZx
9L3G9R+hJ9v6OHIeuLUju5b1GRRc6X5sFhnVNV+9iFuQZDrWryfNrlxQ/vD875VLthDEqGQdRpMq
REAOGJfqZaM0VnMUv6lP+bF2WodYil29hq5ZWgJ6Lzj3e8WLXGzo5928WmRHB2VUM1O9oPM/OPpP
T9a0Fb5r2+lDsYPQ4grkrZVRThqaQZIAMXHRrGkjut3O3FZW4nAsyqyCjL1c7CijollZjBkdBPXS
2/E+f6InwI58p8KGKnb3Gh7a95pjxFYeg4VE5nUCb0mV+xSKSbaF5Q0u507fLAg4I8SC6KFHeyQg
TvO2Xh2TmjSDMsSqfgkNjOQr3zGMi7NlswFabNksYWZQnM39/MIuJUTA1c2hoXEp/xE/jE0c4zIL
tTVuUvjgbuKEPBf5RhMAZgFYFAEZEjBA8zNLqqJCyyJFCl5AOy29VAVyhBUut52HBppzKwAdNODz
zp0JVv/7a70xkLNkOHngC0GGGIy0y6WGShR0UzYEL0axJwhxKXzWvv19X8htzuBTCnLCANQgvmX9
SN8PwjKOsT6NhhslcitMFGtq4A62aj3tdSNx0i3QVxyrtbarANbMDOio+YJxaLk2pcnLRofv85Jp
mT3pJxTN7DJHm3O4leJfSjp9fS/nojz6aLFQtDozTlClKGGljHL4Im9FNzioCAC+vo9wskTw7KGr
BQTCjHXMhCEyo04NX8I9aPe94ajva0/dxO6440ha0YuFJGbvfIWORqJq4Uu1EXbCLvbIgZ4qzKgs
XX8nPUd76RAfKh4w4Nb9AdzgeoGMSUzEOGr7CWL7Q/gU7VQ7f5Kev8UPdE82AseTXNPKhTBG9/Ow
nQSh0MOX5OElSCz1gllim/hEdwVvN+fdWhqU5bIYi0hlMfATH8sSdmRrbIKD/1tztYPkirvwJGzu
n92N+WX2kFFDMOMrYZpjWdHDo/Se/yg2//N65k+4MsF6N5i4uEr4Enul13j6IdgNO2XrPwrPdB9z
YIyfpVh291AmA8JmDntvtB4Z/0JP9Cp6KdxpI9uTkzrasTvqTrJHR6SNC+2g0chqd2/3N3JFQTDn
BBcZs3GQqxXZWLstgEf1Szn+vATBWUMZJf0wtuoxtv9HScyZqQOG7aUdJDVOt58sf1O674pbH3lV
71sAnbZcEnNyYV9E/jQvSUHo9PC9e/q1IY52GjfhOfiGqhjvKZ0LL8uzW8pjXrZyjCehbCBvhL0S
bMNtN62DdKr09csMQXOHHzjfQG/ONspHaaZSwHrjF+Q0UV13pAfyKLlgM7io5/uH9Ymqv1nTlSjG
8S6iyUiBuolfQH7ipRv09jnfu01mZbvIHXZ9aY1P8iN5pHvNFnfGfjwPv37T3PI5SsP7DpZ7N87w
stMG39Ef0r30f6Rd127kurL9IgHK4ZVU6OzU9njPi2CPbeWc9fV3ybg4btM6TZw9TxsbM6NqklXF
YoW1YBntwbxD8Uukk5O7YHr3ou3gds/JNn2KT5an0JYmrrHlKtWinVc2hIXQD83KRJSJH1Lard2Q
uaHCffvrzz8xqY+1F7m+4zsx7y786eYwLKIgBYaRqIWlgzGZJAPqqDZAs3oXzQ3KATyl+9mnpi3e
VIf2ZUfju/JY/ZJ4VHE8uYwFZWkuYywHcoMXdSftZQnFZJGjYosGsRt6uTbGasYyjNBq9Wk1ApnJ
q277D5nLuyiWW+eHFIwWIokoAQCErXUIctROTavCZDBcHN9O2ps/8SJbls4co744pgshzCVb+lJZ
dxOEiJ668z1xN3wW5Bs3QndF5/le49UbaTc7hqe7hV24AKnm+IZFBLtOFHWQ9wNzO9rgGU2ZrDZQ
orRJz3o+kVHpSZJwTHE5j2sSGJ0AEmNcxXKdnnvMTk/lKTNzsFk6QkKU/l5peZTrKzciML0BqLJo
PuB82HJRLBtx12hqcm6UuxF03gK67ZxguBeUg5pLjob+Az8Tt0Une7XmxiD5zFWMIdd3YwkWMvDM
FO51n7imSnhFiNYCwrIMd2ODLgKCWs46mKKMLfbLzkaOdbazNE3AC1y/XJf0MxUBhUINfHmcoV8e
yvVd1ICZhkIfyuzcfWCGZp/RQ7Ct/kiP8VHiJSPWFAcNsAv03MJuzwLclUnclm1UZec5BSwlnQrQ
86hDFwm0C4Xi3WjbwrBDo50PimE0z5M8TjpNA3846lJbyGhms2I8dhoh/dNoeld5nK1Ylsqq3eXv
Y7Yi0uMJjD4t+GmL/ZhPB8sXSDir20CMbDl9K3AnqFpOpqCylcdwRBfGcHf9J6zukK6gtwjhEV6w
y/V/ce4acGqBIJRm59LUQFvSPwgNEIT+ZxkWoi+09CioRGCK/7uMMsu6ALng7GyKJfpWYzmgVtFb
HA1ei4wsgPIt/UMLqiFbhcDEBPAR5iw/13ZvzzaApDfmVrdVdKlbO1S7N1xOlpXjQ8VjQUxBxRn4
EsyrIJcyVcAgUH7G8DhyoIFj0VvnpfQ2GLyl//segkgBwATojsKFyXhhDQOVZesXaACjt7wc6/rO
XXycWYflj0Y+1WV+9ptuuAEts/ysTXF9J5RdR8PlZIkEbAlM245GCZ0sGykkMnpjFTrqyAt4rZlJ
KZqS06UdPLSakHO2P+slmGZGRwRSNujRQps+8wtbH4RUpWn0ZxAOm2guCetooNV8VwXvbewO6IWy
7od+G8vRgxBapALUx9Scgy6kU+8Fvq0IjqWgyaE61FwilJ8RMn4bMlkolaMR8QeyiTiLVaoL9XAW
qk0FbJzSf+0WKrD4PggH6s8boJk7iVaRzHAjIdr6PZq2JJJnmB4EX/TzaD23Aug+SJG6uuaE2SYN
P4D3Opg3Zqc6+NtdfYxVEvXoM59LEo5Un1pSlI6ArJaIil75LKhuox2rsrFF/0+OXtvwFL1nvVcn
r3r8bA2kQUf8dY38eWVqAOv+bBnHWB/Gx75bNZxoG/eSNpwztCKQXO91RwSVlItJ4I9GrUanl823
vhMS57rcz9v+u9OEYHAVoOyIZsgfg/RS5OtRK5roBBx/+dq4HUW3CLZFfj8V92J0qxjgLHiyxqcI
A1joVCgtySlvlFd9Kwu77CA+xIYdmyaNT+NEy4Bq0k3YoI1zq+5V09V0WzpOkWFL450xOaUT3cqW
a8QtKWsyHgvd6yNaKY/Wu8xjm/7s6GUXhrZw2DjwTpCCYoJGAOQMhl8Lw1lMQCeOnpxavbHUTaNT
Q/XC+dhVJdEj27jTqL7XggfdOFb1CDZAzzxhfjxMeI2uyhJYXftFzENprNUxmUJ/OPdRTgDxVblJ
dZtYtAFEQmllHia+p8BGZQQYj1s9fOmf/JDUwq0GEID2Wehto6C+uYEyHqfQmQ1bzo65imvVltC3
7G+SFNOgOp3afWC3Ie/2X5Jp3349OuyBUi4h0AB2PUaivmtoMiQlADHG5KwR25+cacTL1XmYiHYb
ct4yi/u5JolJ6yVgxVLLfEjOsS9o2xF4E+DWHE17AM0Ex+x+vCyWRaGpChMoGESGDXxfVOWbfVrN
c3JOiG2AE4uiR6aeCO+N/CMuWMRgKBh5X9SngPLwXUxjApsc7dcQY6GhHhFSR2Wz5d1qn3ljduPg
OnBMGAhFEMIEQOCwKjNDbopzU4/CJg/UQqalGPmJJ1V6odFiMjDOk7Zq7c1gFa5pCnwGkw7JlNSk
r0Q0PglzZJY0l01tork/jTHxQ2NA41cZNbEXd10fnCJBCEMyYmpHIoriyw9VqVhQTQ397TTTpyYl
ZTdPOTg+kgFetvYtJKRCfXhJLSH23W7OQ4XOoGb6HRVxJVCxngweqPTPaxh7DiQnQONgoEECN+D3
PRfVOh8yS0rPo9tuq5NiN17oRijTxacXdZOOhEcy9LNgxkhkTlnvu37uA0T9rVsejpGyywYabeHg
Zrelgu3fc5uLf4RMy1UJPhdgR8F347/f19hNdVIq6IbCO+PUukPjorV4QOrPbXqnzZ/UffMWYpIB
cfD1W+NnKhCCDaSVPgf5QSrHbK5Ugs1EirLs3DgGUXfHkOrb1pnO9nU5P5ILjBhmR1MjBJhkh3i6
o9njPw8fvG4y7jqYl2pjlWEalBAAcOV9Sw4nxYkJ/d/7GZl1MHeRaPRzWTbLOpyKAMCfmuQUoimD
E9auaeC3Y2FuGC2a/QbYRRk0cHSxJNcFMNvWJAE1djHhzbj9fHsuy8JbB8U/9J5oOuM9+1o060hZ
xNmD027l98Ym/RPIMn69XdeDH9ERI4hRt3Cc42koo+z8XJF5D2o8J3M5qvaz1rLIwKMNThqJ9R8U
EoiRUOKZCshwb7Bt20NyeLjj5mXXLPZSCmOxsVlVGCuDFKQdJOJKG4x4or3k8bGkH5zH6NqmLdhV
mFQDIMoP7JBRMpNUioL8LITkuRip4cUB2Wyun8zKBYrsHuZbgFOz8EQz6ylqS6lUpcNLivi/lZt8
2xOx9WjDK3r8eBbgdC7lMFcboDUEQQCx8vkZZJzWkQTnNiW7B5M3Cb62aZdyGJUuUmVUrAhy/DuZ
NlS/QUHF4ajajziQWQujzWoVdl2pt/l572sEQ11vI4/qetUyL5fB+DWhMZAS6BpsV7pF+ZUKjvBb
oQ+cEaO1O/bbqSy7eZHvEOdW0SIJK4m3+s6tD8uY4tao79WcPISPvOTp2m1wuSjGu0lSL1lTg0Vh
FOEliQj94BzMsvFM/HS5HBb+OUWyUK91vNzBxWzHO87XV73zxe9nR4HKXF0wwfF5feeDKdLRyamm
m7eJKqT6dd0seQrApkSNWg/6Oqzy80QRcJJsJ9DKBgczBmW4eUGObVqMbVqj2PdFXy/ngkDAlWOS
uJEr2Bxt45gmm7SJB1D21jOUDdDzDz3cWU0jO+AdEk8HGOME6t80TAk2rvqIXXX7bu23mMnUnORh
2sh7GU+rp+tHxVsWE+MMsaAF5QSBdnT/nh12G96SOGZjMb6g8FPRV8DxcH5WqbRR/6SUV1HgSWDc
wFBWQjeLMEzzuJ/dkeCxzbN9zj3DAmGFajCniYbDHwDQUXm1s8MTnXBuzNUY4MtCMT733Z9NXSrI
RtMvmjzR/lCR6W1wdxuTCtu366fOcQZgZv4uqg5mNasVGI0d0ti6OziPokgGov5qQpJT3ojLaqB7
uTLmnu6UJpBEYXFtrq2Z6A8uXzI73ZWUt4VrAc6lIMYZBHIg+UH56Qw00tsmrd3Z1jb1XsV0L6U8
TCKOo8MIz/d9DBpTBcXmYj4J+a3sY1u3D4/JDc+Irt/ZmOn9Lqb1wTTXTtg/pA3VbbMVyYajENe9
qCoyfkAcxFGOaugeHqrtg3kb7qkD0Np/83K7PB/GG+Rl0w4CEEDO4gchjTtTGuJhwPOi1z2CoTIe
oc8VKZ90hFEDRZnTpOgCvgGBB1VJ/5LjfWp8dAfByx3eg25d7tKviEwVBgGYTUyCegyQnYD3dmr7
2JAsIk/Xz2ndEX1JYPYv06JBFIs0P0sPxb1A252CQm3sXRfCWwazfVKlDbUIFAhE1b+Rinc3PIIy
ngAmlBL1MULWBAIyIO6TnJh/4sfrS/gvHuc/G8W2YwAscx6mCSKOg2nrdD45Su7s6MTrU1724mfQ
9iWHcaR+CDo8M09y5AjEp9g2bx5Th2ObnDPXGecJXQPdTgutGqhFBIy3jc6uPHKE/BdP9rUQxnPG
Za9NNRjt0cFhehl6oAWSeI0dn9INzzyXH3xtzxinmQ51pmQtnobxYd85mmsqpKf/zMecbnhZsXXH
+bUqxnFKFdCTYy1CVW/3DNa9B85Sfnb9fD6mvr7PWHxuNZFUdzgbqdkZRJJtSSPSSTihdkMytyZO
iu6n+/vkHSD8I5ERXXEcwrqiL+xBC6IcunkZjyBrvVaG3VJMJDIdtxIxNmg2AoAYpRyTWr1bLyQx
bgGjnl1aaqjJyu9VQGukdEJi2fvxWNINJ9hef9pdyGI8hJHlaRb1WNWE0ZeADocX6qSb3ceTgihF
5uj+ogQ/9PFLGItXgNzYgHQwhIXb8IFW7vV9W3V2F19nPIRZWYUPB5Gfn34DlfM++/Nw/fur7gGp
0AVvYUm+M8dSoTcY8A8If+3RtrPN9BhnBJHVdSHLR35s0YUQ5jzKsqpLaUScY3q4SL1HzH38nQSF
CX5rAWNIQOvGITzPRIVqtZ644YSHqwf9tQoW2lgpu/+Peu+9O47Grp7yxacZJy1PEfo4G2yQ/DR4
2k4m6oZzzjwJCo7oIttRtqWVYLIVrgy9da3z4N//5RIYt+yjyw09MhCQ3vZ0sB3uE3rdV11sEuON
AZI2TKEBVQXKzv1rQW8HWzzUlLMOjq6y5a7UqoE0pULKdPf8ar0gwnz7K2NgXS6oYlupkyEgPM+b
xDsUbu1dl7B6bV1sFGPTIF3MCg0lpHO6DR5FEnHTzYvTuWLPLPwomJCFKl3eSar3VNvK3gwXnxHZ
vKIgZyGsazXUYY6TCmZRnQKSnHPKe5mvHDbajYA/i6YNwM2wdbas8vGgaJUCYQte5gWdXJIHPI1a
C46+SVmWeWl7mCe3yhpSGkdxXyWyTbYjSjUTL7xfsfFvcpY/v5AjFVU+istq8P7fLhs28XR35UBA
LocmF/QH4onCdtEnqpKHaLEr8BJ35RTtrCOPWfznICvmbi5FMJs1TyWgVgSI8H93zvB0U7rNY+mI
tvREk7eQcKx95fr7Jo3ZMqsspBkUpcX52T+6IlhlAJ/RI/qp36+bJE8OY5K1bA5t2ixy0GM+EuVE
/RPv4cWTwdyyuEMETe+xcxPVPf8OmUYbvfOAXD9fX8vKPXi5Z2ymOWmNwUgWOXbdk6LnJhNWvAvY
svAARmMo2ulYviSrHSRJmLFX0RNIaYm5jbZEQbzIN/+1RNY3UcyW+cIA8DYZojRMwhp4tLghzSg0
IHTAQ/WLl/BZPaGvlX3ecBcG2sRKl8TLyjRiuQLt6SlxPzjXy7q3uRDCRIyyGoxdB7ZahPTxdj85
8wl5kkdOLMSVwkQsk9ZaRihCSuWo3jHZVzR4lD4ep18cQbwtY+KWsZwTtEl8bln3Im30Byf//XFd
n392WwEBBp3XIApc2KzAXPHdbxYDiGEHQ12eyP4xOZXbaZedfO/s29ExOqIV4vDP+DQdCht9EM51
2Z/fZq7Sb7KZoCZAu7I46pCdhTR9q+3IBidab9ehlzmBuunqfVFhmr8edr2NVvBmtHuFis5EARgy
/lNkC1BItMeYhvqR7Qyn2ikuqDbMmmRH8yjvEpUE7yDyq2OSvdYKUScSPw8H8NIG/qYLMqoc08wi
0kZ88U1PSJHDNRMaji/oOozqczt7fe7E6bbVSR9w6qIrly+QLTSMu2NsAT0/TMze5zkwwGsJr1/J
LvezRh4j276+vTwRjC30Bp62ijUsOXGZuvrh5YE3eLEWlX5bBWMIiiDrk9yK+bmoyXPlyFQJSK5h
H+94871r3uqbKMYWulYtTL3Gahon3pYpfQYUYk2rlC51F2Obce7GFT//TRxjFlYoS32QQdxefEcr
lPTP9bNZcyHfvs+ovmqqaTujY/Q836DKb6CjCywXZPNUbOT766JWAqNvkpiYokLnghJIkDR5Mj02
nvln83cCmDBCTbQ6VvR5KSKJ9FW/rTkLWPGC3xbAhA+j1BR5HsNUkBreqk6dkpfNB+e4ebay/IaL
y6kaInnoEihyhJk7d+ockFHy8k3XDwJdg99l1Ilf64UBGd3HsfBUu3zyOQCL13cK+NzfJSTK3Jq+
iJPwHwvSnweL0MKmnDuWtwzG5v1K7yWzwjL2PRL1j8P/CkiGzpcvx/hjAieVmlGpRFRTCnKMSGzf
W07Cm8TgLYExbgDp58HYTMj7iChKpnZl95xO2JW3wrdVMObtC7k+SOniPqId+oRdmdd2znEgOlt1
GpOokX0fEoS9uDsuVRPgaI3uY2DzZl+v2wbIwL5rlYgc/dwYOJGqIiahAToRqg3Xv69U0b7tGGPl
ZQGU66TFmTzjbSXjljdodTCedpyQ6rpf11mwGYygFUquYjHnbUt4jxDOTrEhLq571YpTfFzsbXcm
2Xt0bCtuMpmzU5+aceGriixTmyGEPxyo4v5e5ip1Et3GvOcux5l8ltwvxPiqEWp+AQXTiOuKD/St
cDhOd1UC+LMB+aGCpeHHW0c3gZLQKzASkMOTYibaHRneOFHQWm815jK+pDCuvcmVOQosGYayMYjd
pJsK2Qe3BbQu0LIL4qO43XsimooLBBbJSfc2LUbxu18fzot4s+PlUVddz9evYVUEsXikgIxpqTkU
vyv7H/RXc3Z1VQkvJDCXQCEXRVD5kNC2xKLC7X6AuV6/8Ve924UI5grAMGSZyzlEPOHYdEgpfHJd
Am8RTLQXozgkqC10PK1tNyLmIQTdLeWoBkf/PispFxqedmElDwOEaCTsSYOXh3XjYiymOF9fDE8O
cxmondlEVYvtmujvenYtDEVQR3u8LoS3Y0yYV49m1Og4lfO+PrjoTbTrp5peF8HTXeYiiPphTIoB
Iowbt9/HG55n46nVssSL82h0o7CqBueBQePRboEs/HB9ATwBjCuw8hl1bfj/8/zwrN13LrevetU1
fxnG52P7YgVqPIZJtuDTA3h/a5Hn5DQSlDXTXeBeXwnnKD4HBS8EdaOCgV4BgvI/BbmBpUdvHBv/
5G5jHueXfvMTv/BCRCN0nd5JOO3KaW3JFamGulJOBRSaI8yU9jU17pyaPLzxmuE5mvw5iX8hWFPD
bpmBXDZRspuY/NoNRHu7vn8ck2QBwkGjVE5lBRnxdnDMpz+SZ3jz+9/5l88K+MVCRrOzytyAkIFq
BaC3bIn+U5/+Ughj94pfTSlgV2D31RMc2CnbYuiK8tpz1qrK37SBsX1csO3ULwpnj5aHcdiebttz
9Zy46ute3fDE/URbWF4BF4bEuIK48fuhb6B8z/1B0p3ocDxjCvE2GTFdPO6UJ0rH0cY6pcT5wPTo
v8xsXPwAxlXEXZBqAAJYlPAYbACC9WCSB8M2/82L7UsMW7pV+3HIw+Wyfha9/fTZpIJJwuL1urav
52kuxDAxwRwaeVn5OL0RVwP64N5efJp7HJtaq15cHtpnJHah7yKcxWSE2DP0kg4OGIx800YaEYWl
UD7GpIT34GHHcFfGBAqRHxkYjsMG2m1Oipi8II8WuRswn/zlFqrfL6dwiKtJjbCFeJVmj5H36yWn
xi0vo8bxfWxNLhUF38gk7bPldyTBtnfE+79cCOMwME45ZtoIEcds47rxW964NH2+LmR1GRhkXDpr
TANVhu+bZUZWNdaFiUgBiM7/FFvJ0TfRv3F8FzIYCy2TSBekFDJAfJQAMVfaqc/TnpdEXb0ovqT8
uNErTUPBWl9it/gf5Q59+Euzr8FZy/pr/kIMY6C6CfQJA/Hb2Z5oeGsRlbZE2rWnzfVz+exo+XGp
X8iRvx8MaBvMoC0gJyk9wzF++2RBHSPUAY7mdndqzvt4K7jmriEGXkQlwHoxUc15gq+nci9+BGOz
BfBC9TJaFisX++AO7EH6A+6QXyDe9TKbd5esu4gLcYzlzqGPgdcJirI/ypiWtaV+aZKRPd6yVoO/
CzlMmB9lxZAVjbE87VCZIM+9Hezmj4/rJ8ixLJbct876NApECMEYWvW0lweClxGGUa5LWXzANTVh
bvtotEIfAM5oyQHQEBnAQ/OvYv2LzWI8xJRn4VT1iyLqRLUx3Pz2dytgvEMktxhvGvD9EbMgp5zb
1rAYypUdYi9uDIFPU6Jhhz7LtO5r4ERb+hI7PDSEtckGwDz8x5WyjVfhICMrJmAhS1+DTG9mgq5f
sL1x+/85msXe3v2o+4UfYEUZAfgz7Uh499RhSFi4CW/LbS16ParCGNsxztdPiuNh2dl3wRzypQy9
vMKtB+GmPwMvwNVDm6PSq8sD2NjS64cmc3YfMX9Ww79acDrdU7tPto+JzfXiqx7gQgbjXachSoRh
gIy97uUHcSfZI5kU+vLv3pkm5netBc3nB/oBYLOSKIiiAmf1lJ4BuvwUkAiYKbiarh/O6jvzQhDj
0/Q+65pKjBdBBshcMB3IazNeV/ALEUw8AjLnWUrnZGlDkhCdTk5D30eKu9wOCS/LvKprF7IYvzaC
BhsEW9i3PqEnoPrhBRHZFi9mWL9xLsQwzs2azbk0Yoh5nu35cKvfdIe7gpPmW983EHeCdR3aDMqC
71d5088TyCDypdWhd4uX4QVxKW3sqSCqK9tclVsikB8O70ucsej+RXDfxOAKE8SywGN2dqcnoBSS
25n6z5LDueHWd+9CEhMLVSAn72MNkkSQYt+EtgpSpgwL4inDqm5fyGGsFayrnaCAOfJsg35BwD0n
cGr8qysx0KEB5pFlRJ0t8neD2idDVkPdgCap0yXuWNLN/E72tfv6UhCzZbnvj3rmt4uZJqcIdFl9
bbeH15FUtvwHGtEcqnNL/81BXUplNlAUWl+dJ2ygQubnDO/KFkDzPXJCPEHLh1jduxTEBIyj1Avj
lHXF2UBeMP1HpQ25z8ns1Kdyx0kRrprVpSwmWkxjMcjbCmfWuojgJkdarMpt7BLegkdcseaOLmUx
3lWbOiihjmPrF7TcDSY5ChuQ/fZ1Hy7xtGP58wvTNRrFArc3xJSody6ow8A1vQFbBVS+p60DCrIA
bpALC8cTyzhb9MhKRms1i4Oa3XoLkENbfVEd9C63Tnoaf0tPOp/ifs2oL7eUcb1JivblBHiGsIS5
IN3T5Biu4VrPw0tIAxTKDJOKmpPdckeNuIrD+OOoV0ZTq7HcGruMATZa7gEhA+zY0uOCUSxK+N8N
4ge7ipKlupyqi+K48oKffnClg04zzSHTA0971oKarx0F2NJ37cEzOxZajMlASdM32QnIn8Hutv7+
jqOly3eurYnxJsNQDq2eQg5QiF4zJ3TfWyc/ySCS4MbUvCUx/sSakzIYCoiaXRXlf5AMobCdo+uR
G9wsX7q2KMabaIIqi2GFgzLMmGhD7yrK+6TeWSg+5qJdI66ubb3fDK1ndS9V2f/PsNXIo4ItVf3E
UQOwNKOUqRFFddhMS9OlgZqQgsvUKfHiz+n101s3u//I+bwJL1wMIm5NCLpPOc3vwZWc3PsX/aOA
zQRCFgDUTeBNMksRTFVoU2Nc9BCzj8uZCUfthU9huKaHIHw1UKsXZYyFMR4kGCyhCYB1C7QCkbo5
tONW8x4T9+36jq36i0s5zHo0qZnC3oAcoOn/Ac8uibaTa3kSis+Bzev1/zwAVhEvpLEHNEaqmvky
pIFRmLyO+z/z046HlvRZNbkmhHEVsz/UVbi4pQH8dBlR/uA5Z+sTAZaRfXM/2y5er7fBVlWd8SPe
7Kwtj7FltUxxuUzGiaSRKGe9iF8w9zut2D/u74JTR0RyGrYIu0yO1q/dcJfSGD/iz11iCDOkaUAd
QCKje25frmvJml1dSmD8x6hOI5QUl0rwgt66PqTG9rqAn4TL8BCXEpgYxJAnsdUarKG25QXUZrZz
9IEbRNtm5PkY3EU0JYN7qwb2+OjYL7ucfvC85NrT/PInMPFJJxjWHGhLyAW8gQSJXJl88LDdeTKY
YMSIMvC5LKFW97QtndZ5CWzeMlbzmpfrYDxH1eTtZGqf6mCA+vSMLmLHt3t0mzyKe+v2+sHxFsS4
jzAVpSJb3Idy4y5iRjqh8HFdxvKNK/bMJr/boPCbqcU9iUSQ/KKSDPRt4FbgRBgcHWdr2fI0y9EY
QcoAtQO48xzS08ffLYRxC7k6NqYgYLPsCMEuSehME3RM8foKV/0B8CJNHdCFYNBhzsSKS6koerE4
/1bceZvcqpvry/jJa70Y65cA9hFeCmByjqoZ68hDx9V3Oh0BAhETuSA1bvVTXlMuZdriYn4owYVM
xqnHShrERoV7F4jwtCA6hrWX6Fa3eyq6tLr52zUyZyVXRVknGTYR8btKBRAjyo+pm1D93NOX0BG2
4jLg2nscLVy/IQGuL8uwYUVhlb0fSgVgmxLSDl5vx/80NBRJcd7FI7f+sRZ+Atr2P5KYHRVUOKNJ
gSRNhsa3rkaOY2HPXidzx4l4opjNHAy9GKVQXm4oN7aT42EHCH1+FXb5zE8d+VoRcxFahhyZmYIz
a5IN0sUgflaJ+kdy6DC7PP3gyWKuRAS0eRmnWNLs9kAcj0NAyim0ubmLMKLCyxGt1rQvz4q5HptB
yzNVxVlVQGBSnOxg1UgEtN7yKkHL4L7YoFxGQ++6oa863gsNYW5EoLKOhdhDqmJ6TfNUdrdm62mP
Yvoodm4mkuvSVquPSFeCzB2Yy0iOM1ualIYoiImCV8rN1kW73XA8jOge+zcV20sxzF6CBq8EtKG6
vM0t0qlE2pe/9VeeHS/W81MXvxbD7F3SAjpeCrAY9PRVJHxehkEPPjGegG54fd/WT+lLEhNTdGIr
zI2FR4/oZM57Sg7LE5IXY3IPZwkELp5WtVV2QbUcjp0ejrkNhH3c9IrDM6v1u+trMczdFfqGKugh
xOS3tjvandM8VlvxYXwZSExru+Okr5dffeWU2PqZkIJyovBhxc9zTspTie7OnIsx9emzf0hRQWAO
tNOFY3pxjxd7JwkAHw0raNwCpSe5z5FNn7qIJhtlE7ryGZ352/4+dXyeEq5qxoVcxsOj/UHVyxRy
a1Q0flePt9Xt3XXdW92/CwmMYy/RxRhrDSTs/SOGDyn8OueEeGtgfPoExnuUyyABrCvZJjiNPuDh
boZmEwz/ZnoXKfKvc2IckJbXwVSJkIUBPlu6F0nu3fGmDRfv8l0XAOKN8WoAoGugx2CT8aoatGlh
qd3Z3vKu2eXnXfv09+O+frA/o+HvP5M5WG3upjCYlQ6IKo2bHQeX8gquvI1gDnYABPQQqNiI1/tb
Xl8q79vMQepjm+mdgW9nlMsTtvK++r417P0RWEIHMO3urNj3jQ24HucQ4PJ9eHt4un4GKzMD3yUx
d0gJTyj0yxYlZAvU4oHs4TAedJu49OE+9/a/bdibYzsYPXQ4HYGfhehrysTcKj4mKpO6hwIc3d/D
Y/RoOhl9B/j00e5v7kMblO9buokeHNrZD5tTZvs0cK3t2/Ud4J0jc+mAOTYW+xo/wr1HbpRzb/68
ar7vLnPVdL05iZOJj4/knWflK2m1y4//mLIzO01rgkDrzk+JI5wyr3xNCTDc40db4DGoXTd7dtzu
bzYc1KjfbypZ8udak5cNv+UcJe9XMuZeCY3vRxV0+a+/vEi+uF37uVMsf3FVwI7mNXZeV0CdhW2c
BDGLhgm/WiOEcLLiK3nK7zrCmHeeZG1kLToC9Pv7xnLk4vEuvW9dpJTtw9uhA27otD8oT61GjWP4
Go4kPsQ8KP7PBvr/bug/5uoGyZ8Mc7ExEFpThSRgXXQPS167Ifmmcp8fJ+JtnI+/VAfGsifDyHtB
xMaOhHI+rfBUjTHssUTjZ6Lj23iUJRVJ7gpv59wcJnJP7buOHDYv9O2h21PPXrDddkpsV7w4lvMT
mDz3dZv8SbdkftOTz9D8QsGjUMI4x4z17H93BBXu2HaP/rYmMnHewQJwXRqY/K6GEfqna7sQN8jW
bAwp1LIiW9si29EWXhPylqBk2mwEsq1djBVmpKiIqtrJ6YgGGW0rONvQ3W8npLflgCivN9rpuc1p
J+/PI0D9wZmbOUeNiAGpnKB0NvOm854b78YUHeWPfieB3c1TQeTrWQcFfHokNEkE8slxVwHZgphH
6R6oICQI0ZaabruUtLf6h4Quyi3gF/AXZjvaj2DqBPWXlx5+fSgxSvTmqbalhya349veB4XHfX4o
W6d4MtyCtvi5wh/zRYs/OyLinAye4oJbtKHFwUdyKfMk8H0cb4sFL+39KG5b1yvdd4tomHDdomJG
xV3lHAcIjZLNaMcdatpIaWivojPvx5uK9A83phNSJLLBRKbT0C7d2CTP24qAZhq3WUHHG/TwukJL
tq7mQVOtjOI5SgEbrJCXg7cBFsS94UWOYzjISB+tu2Bf5ihj3Jm7zAG05+CWKJ2nrxoY9GYy2aNE
rXdjL2/VlmgZKr6n29AuRrLVo6VvSt8jQXfXgl5z8O03DdMZJqkGengRXzNv96vanypbe7qRe6cn
D6BPy+0MeE/KVrDv/F35aJy1kgBxFZDGIA1yBITGHgCHJdQ19FM/2NNGdLbd7rF4zRqqeaFNzQ64
MZFrnHD3OS01SiB5Ya4NLRrQEZAJJDOyd/7WKTcPA1GAiZt/vA22fLN5exx+aQoh4c7Wd9PWvMfA
BQjAww2p3/WBeDsdyj8LpD1SkiPyoCpc1x9QNJ0Nhbg1qCvid4Na2/iEVpcb4jzUJHUqO7GB9NWD
4/hXT3vwOO0S+6OTAAO1qcl2pxzpfHeKXJFI9/VjCA94RuCL8+hPpy3+sTuQcsSmIXPV47fYAcXu
b/S3k4bOIGrio9gJgT6Hdv46ey7Q2XP8r+TsM+KCa+mXgGL/m+8UrwMgrlM056pksKPSsVLntPlF
03fVuyn2p45ipQCUMFAS9iLwo5xLz7qVpH1KOjt5fMctN0HzD/4B4LHl8Q2DokQtyZu4kUmzmQ13
56W7gtxbb0FOwo/Inp5999G4BXF1+dih5rorMHJsw9D+j7TvWnIcibH9oWUEvXlNGkmUKSeVe2GU
6aL3nl+/h7V3p6UUV3l3tjt6OmI6osDMRAJI4OCAJ4ONfP2aSCt3w2WW50MrA7s1sz0K3itT+f6I
TbDHSo8z7Y/bWnVtknVCsLVfyIRym0PSkPGu3iZ2FROy3tglSOINCz3Tvi3ec4h34ruCrEfTw978
wFaBj5Q029P3a3r3nDrDQ7CPPqxscKY1j8vQJntXxfpvGzSWKb4MPP5vP2uWdWYaBykXo66AJbYe
17d/8vUz99LGU4+KwK+FCmOr5kDDILGtHBQQlPeENWpcZMmhYg5QLeVcnUDOqwPiKEL2d5z5vj/6
Nq40WWOozPPW5snT85rFI8eIpH5rCmdb58d1KaRzlIakPStKY3l8utFD04ei5+Yw7XnbOU5gHSPU
yzPycoShdR7J2t4oK/c5ICYosb9H0/UtFizgd9LXjTCKxgV4spiUzYD1vVrW/vH77m5dkje4UGeb
k9QGWMxxwNSem5i07lkYqQOeK59YE4pA5s/qYTDtJ9uVt0+4AuQ+tB5/YJQ27p/1nwOPm/gikf0+
gKtZ6/ZtvRNvP/QxM/FSpTmjq9GYDm8vOHeetd/srR6f+u4o6xrhEZpyUkciO0xqy+9YlUrGzfyN
e85UIpoEDN2dn7epabPUTb4uOVxcKLpvVO2DbCjnoMk6+mS/mXd6ZdqfR5T+AwJ3lFmtZX2HiHlH
vF1nr6RYJlyIShAiMnJYv3TlN5RDvLRB/yEVasLFIj4G/PLW5vXxxX+QN6+rvbUpTf2+IfZ6ZZIn
/I0OAZRPVdvGB5qr9ROGCYIOYM3SVsZlpDPtXKDpajcfOpjjnm8r1GL4aCDNKWEoJKDhMrVWMRj9
tEkxHBSBWSXA3Pev+hrtcJxVb1mnvGTNzmVR9lgJgJ8BdVcHqxna3frLI0/zWTJWdJ3KVzCS9++K
KNs8emEaD6oCJhtzHz9+pmbyAdQ2k+l6odX5Ug5lm41Er3NDgRwNgW1vv0ufFUYfgNUzA0EzB+gx
pjkS+/RTObcXyNpFKtXT1hEqWcnvLvK2/67B9zxpPWGBf1hiqCdfEBnjFBZYnpV4REqJ95VCKRLc
wNvLWXzRoiEBsxJF43fI3KVJUwItzr1B746vewFNKvAH1ZpDZB0ABFEhWkotH2PRtU3yZ+4kLxmX
fcmgnkun9F8opGIMy1l6+/hYbzL7+/byFlNL5wIopR+TuhJqCQKE1ElHK9ds0TPf/A1f28bz6Fk4
OtaAlv9BJnjwNBFz0jXawfKTF3OjgUu9N0DDoroREoCNPdlmdvpXq/sradaiM6fAYSplK0VYneU9
R5NVWwjSY6td8zgwjpGB+R9s1T/CaOcHquSs6kIsq7AU0mO2nkC8DY+ODFCVa2BfYVU4l5zS3EP1
/7aR9nixPEx+KmBxydu0Vg4rU0TBKXD9p9ubuJhZOpdDpfEEL6g9OTS6Ix6M+Vq2pM7h7GKLkrG4
TTGIKNl7iCvwfnEj1ArVQ6kRllFZADLM1uzvWql7EGDKRR3MBzniYRzbzVrfCfZT+fl/3lTqPngR
x6ELF4c4YlYIcPIYGeKc9MO/6Fi+XBDlBiJRLI1u/F3QzNaVoqG8dzBFaMVc0WwJ6XDhfOsoRxCq
ujwmA1Y0z0U0QBHUoQ0XXUKHuUvIQ6wU4T0WonGMKZmloJQryHiuMgxhvucOKPruVYtb+ZAo3N9W
0GVX8Fc3KFcQyUHGBb6PadXAxserBNyyHyETNfEbVt3aR8qWtJJuYLQMTkx+6JE5wmxTE0SpKKQU
CGwN03NCUCquOlhPN9lzG/+uXrNwS4yjpAvMCVenoifDt45mfWpbcGOofmGpgd15P//rPQWPJ2aA
iwi8QOZJHV3aj0WVc1hs57zWIEOqgLB+YvnWhSYOdJqfSaFOTm2NafIx9fj4bJDAjAcygJnSJxh7
DjBAYoeO/zR+MqXOtoI6yAup1EHKaSLJqQy17JzfmBJvVcFGzsVxmRMGFg7sTNRVT0PtiaFfzncv
JTx6ABVbtJ5YUEOJJeSyUvsfgqqWvg8yO4DIjW32ljmh26xlu3wwHqeHRJ9bNYHrMQsEKvn6p3oQ
1ztY74y4J+SCLAutdhZYOix+bTDBxEtR6MUG0L4jT8csm08Ye83rZmkawCx8erv7P8X2pQDSiajr
kXCb0UO14LYKL/kMRQDozZDRJIAx15TsTOH9OIpgF0YTPU/ebvdRMMPD307eK2U6E0I5prSPeuDe
IKS004NxkO/ak++qm3Kl2OFDjN7F2SceMnu9HZDy+2kBPPnJHjikCskIQDkrebGArMGVOvseyn8Z
sTKUtYbvqZy9aPMyWQ12d2gARGG10TL3l3JhKacVrVpDlOXN+eYYXK+nJ+ON9WJaMO8XK6L8Fw9c
YaIEELP/9N17HSrTE9W+rSuLV+hs1yhzJ7YlX8ojZBT33q6yZecBb3hGKM9aB2XsYlWIfL7x4A2j
+9D+4lYVnmD/xude7BZl3NCuIEYVj5WUdm3ndmsDbAr3nrIHxy6F8eeiaOBu4guDAsfbH9GLSbSt
tPVRWjjkTnMq9qx1LSU9LoRRRs6YgPmUOeyecCe88jAk+42GKo9gOWiqepfdce+7iaXCnlhv7cbM
PpR1bnLmzpZkAtPmEbPcuMFeQr4dyX7bcw7uunu7rUVL6a+Lj6QtTtCJRTLviD4AlP0SSkjyo6dT
6528WwfqqpVILlkhBt4rJBLuwpFMihlMZsWbSWp7EZLkAAiPhR0FVjS5VfFQlyu+YAX082fcsFka
ZbMi7KTaNFyHZmTPVV787fBb4VnZ/BZEqGvMHMcGfX6XIH4InWfGHi1fNVWTACbHvHidOshBVUcl
D3CQo9l/vKIm05MGhcHMCt1+n+ioY0xmMRE7PMp38Fwt/jUm/dawWPPqf99HV9uAWZcqwhxdvBoL
yIuc5HOYoIfAOOqQKBdQ7kOV6k+5uR/WIVo23lBjeIqIvEW3j8Vq3li21IDUa7Ikgy6Upyx1JlWe
EXR4VkmtGf/BgMV0g0v6ZN3e70WrcyaFMtJ+XKhC5mO7ebP65sz4DVl5Fv/nsic4E0KZ6ATUN6Ie
QQgiiWcVzQghXoP9kScPtxezkA1RMEXiny2jzHTLl3wlF5ADbtVH8UnCC3B9W8KyUTsTQVnpqUr1
tJnVE06tu/vzlqxzixFbM7eLstGSghbGKoOMERMChHWx7dz624xWLL73xav2dy2/33GW/fCDDrHC
r4ZBu4cN96g6HXJUt3dsKT1wfii/en4mRQ0ijeNCrGZwJAfF8IG8h4cRLcqJ1aREv1OdeTCysUHx
0g1x27//j/IpoytMtVQlMu7R87uQmsI2PB4RAaOI7cDO3+ebAlgy6d4AsCDbM4wZ6w7/poTO154G
EZ/pkF2O5P1ogNc7ND0C3D5LLecbdGWrzo6SMhY872sgSIbJfrVCe485ENKhfEVIp1igrGS/3Gcj
fEscbTX0JpnUCmdaFOTlTXiOyFZwUBJmLWv+OddyJEPgkd5Xr9P7RReInQeHaRD0v2a8A8wAyKXz
e7A/RZgQU94zZyr9D7fvr0xqK+MyalNfh0xU0LIApuqESVfOT89Y23IwoGiSrCJxLKN2gbWf6UYo
82HWFnGPcgK4RbxnIzalLbAieG7qTrI23+Y8hQh0lozsmfJcrb6t2zdj+fF19gXUKcpB4jeTFPTH
1yEjoBL03W5rALkwt9VFhN9me/0AHkpMXs5WzFf2YpBxJpzyCaMhydwQQ/jQokl7kxFvZ5POthnB
zBKsFfhnTVVkDD41DJlaZBgFrRQoVQ/fIwOp0IWwdSDTMIcMs9j24Vp2S6JMVvPSRqQ+Yorgtijh
zvkIZJHqS/yE/64LFmps0euefRS1eJRAtUlNOrwnMLMpiU35eALhf/3COOCFBBt4CAUJDS6CLAm/
s2jOVAyzZrIwwQCR4+hOqLC+mSdmAW7xhuoIj3heRbcBPercw1CEIfCGeSXZq/q+lR+SO3UzPA4p
yTCr9/2BBaRdyrMpaImXcJxI+MoadaA5+tcVzkv6Y/gTP89zZ+eKS2junJevA6qbPtH2wsME3M1T
sCoiwtjSOfalLRJIRVGf00VVkSQqxBhzPh8iPu0RYozor6iOsQ3Oyh2P4a3D6onVqSzMRuCWuNmF
n51gmAtFqMdlD7oZzIYoD84ACn8P6CuTWyksOrTFiFcUMVdB0TRcF7pdwM+qvsx06EtlDU50bFLT
10wV0pK1be7e3iY8kvI3Hh3R34xtXVKjc8lU1N94k5eHXd3/Fy0+EFW7OeOHEbjfoiOSEplvRqi4
dAPPBVJRgT9KXs61WGrgkb20S4iSEN5pWMHPkpWDqhqSps1ao1Lq0sXTlFQgEAeaTScSxgGWmVnL
D2mBGcb8x6A7KmeYaLUzBeBwxzsveUu59ah9RIFIusLNBcAbs64jar4WAjTz84wPXOj1UwCx/vuB
lILVYh5KxXybcJU0J3Z94u//eKDMePNNfp2UbNrPeclXKn0mkYpu1SjrJN3HzktgvivdpIZVrqUZ
hch5r6q6OUx7A4XSwOzw9gUfBZPVdil4EWETeUNVDUXVqA8IQk7SxggfoICvcvdooKlgMA8cM0pa
tlR/BemzeT67vHpfjVMz69gzmN3RFPUaE9k2nOxJAHe5K0MTrMOHuC3MNiORa9w3e1bud6k6jeP9
Z630a1rqxC7mS3zCduYz7zb9n3JfvGTbaZVuPtBFivH2azuy19HKO7ASrLPqXB20rKrorhQ08YoQ
d0o8MUmKEammcs4mA+vHxHktNIdDfc9kUGcp64khCjlk7Jv7LDbnHKOLwGV1Qr6eAFrGWaxU4PKN
+SuSLuN6Qln0Yz/1AGgo2xTZiRksa9+DsD3Yc5awKT+ZBfFFp3MmkrKOnhcXoxfByVrzWLP6ARO7
wTmGVmNoDZsMZlGaImFIqqLKhqxTe8pPSYcpJTJc+sYJeTOzQH+k3vW75j1yR0bSc/GFhBrSfwuj
XY7XpuBPqSHsWUMOEpgJAeObRBATJaxIcLGadC6K2kU1TGJw1Yr90Vs13yCQCg6itqlzB79LO0CZ
ejgpqwnp+L5lVCB/33lXV+FslZS3MdpkVPsUohtHI3eRaDcNAX4oeWiAVQIqnBUkLT5iztc6n/GZ
6UmzMo0xr2TOvUYCUu8wcKBZIxweav/GcyvqPNBP0jVRpULZGLmKMTWUOQAElQlghvMbYjC/RGsd
2Gy8zWICBiGKLM6lQUVRKO2UYpXjwEADqzJIAALrLddNhK/i6U5NMQOZdG1uNFaRaiAh7bwyLEmT
VEKFQYh6q9peKzY/EqcJX7e34XcC8tUJo+VWn8cwG+IvFPZsw/kp5nKhj4djgiebbArt6yi6iUSG
tidGkDs6OGWSdx4ErAI6a/THaPpqY1JKDwlKp8mr8mEkwLQr5WciPIgZEccXpLTtutrn0k8qlmaC
R6j4GRck5gEMJ3FmqtVqrDegatBUBlJl0XCDIAdRNjihDHotuRLxWi9FwxEjByP1T/eU5aAl/Yif
pNPtXVs+zL+S6IJ1qQl+JYqQFG0M0H+jE8P/HAc3xiwsnN57GKwiZHv7DUPs0rsIVev/XuBvO+LZ
Yc3Rmg9ysgGtjgKwp6hfS6bbMCtgS5HOPDYZECYD81k1KraKBmniOWArjiEGmU6H+p6VI/59bdBa
dy6Bugy6xOUx2meGo5YDx815RB3t0a4ytIOE7rQbDNJtsrtCNpVXMdgkwcor0NeC4SwhaYc16Nlq
U5QsXsJo0X7PI88cQVsncyw2ur/iXAyB7NRDolttsTaYT6ml2Bg2UeIlWQDSUKGNotTzcVrAkVZW
+rPvOFPdFJi3YpvFn27PDvuWtPpcHGUSp0zuK07uZxs8v9z2xwyUYJr9MtcLdfvnCcUEZpJjSQPO
ZVI5ntFThhp5uR5z05FfvwMbWI75LuomBXnHLrZyC7HfWmFR8iwGnudiqSdyVrRpOE0Qm4PLGnwQ
d6BQgCkico/oXrbmyIhf9wD6ltt8W1nRPrdR/Wekl2bdo3VzTroAG6lqGB9O6WautF6q1/wMu/lM
LM2ezI9kxeq3WMxhnUmhc9hZhEecX0o9rnJJPu84gtKiiVF9DWme4l201UpWQnkxADwXScUReSMm
oIjCwkZb/jMdLefd6nay5d93K3kdfwU2w1otxWPn8qh7MnAZD4Qz5O0LzFcKC/PPdIgx6BuFyvl9
9s0qCyy9xRUwOQkCLiaPwdyXsUPDxUU6dgjJ5M5LrEDDC3UIm8TkJtA33l7bso78FUU9j/vR40Wh
1VEKWkmvtUJKzdLQpMWBzFd0JpkhbdHdKKA4lDWQR+uAll2uzG/U0AtkrMxCaFs/5q5nwb08qtuI
iZtd3sS/oijb33YjJ/QRwqIR0zaHzVgSzwLqBiWHzLbqJ24DMA1LUZYetufLo24cX05DCOD//LDl
zfbg21+tNQFSlDFhLfKsA9eX+5/l0Y+gquxriZMgKkmhF40pyIGVqKYAfOLkxq1VZImdfA/pPs9D
s22txu6n10ifSA8OssyV5L3RW72HDKEb1hvF96HKZtU6Xmsa761xTPKtp9pd8tUEr3WxN4LvCQQm
2XqMnQAcY76d4+VVecqul+/4+hANay9hjDNdDNrn16UuibquQWUutUWpWz03Ig9vZ+AJfNIeAnQx
iY6PrrXqYVj93L4KS21FsxP8Rxx1zRt+4jO1hLh+ZhwbyF5F2x5wmLZkCs/8zhbfDhVGG1bE3Gmm
fZpLEiR1Ygsoodtf8ouvvjrcsy+hPGWe55nSjwix97pmvet/4gfDARPKo1ZszdNP8zHu0FrJQnAw
pVK+0kjapksLSLX8R3T81uuZYFK0AwQzP0SKTLEDQ0qw1xjB7rKzPFvtfJPPgsEuUaqSBz3IcTxJ
YFnjNqrLhSTWzQFpN/41vx9AP/TWPDc/5eibaG4NHeM4yS/RQU0Am6qiz9vbv2gTz76HMr8olwZx
XWMfQCaakRXv6Kg/FKxhHvK8nbcOmbKFtcGrdVdBTGfFk5lteFdriX9AKe+js+eRB8pdD1zD42y9
JqKZ2nu4Svfi64F3Vm/GBxjBVgDNmN0P7/TW4Y13JPOBRa66+Iyd33ig+1dFRVUpTfSSNI4z3p8D
9Q7lONBZ2x1y0D6TEpQpidK+0MMcm2KEpMmx8BxBN1p835ixw3ouL9rosxVR2qbJmFnpReFwbCvy
3m2KrUzqkKDtYM3qgGEuiVIkaazbQkmwJHUfH9pDu58OxgqYSkRh5LbK/pr7a2X6e06UMlWqmhpR
hVUVFqfYnsaTzu/IIG4EDW3WT0OwzkpSuGlqDhUp0QiubsDAXrl+5Gi5w/iY5S1GSxgynyoARNTH
GBkiG3HOEBS7vT6BTbF+FIDU2d9rI8mdH30N+BIezttq369ZEcZirKb8lU25fXVqeU0usRFDZekf
Q7ut7ivZLMGeZ6vH/EFxmsCRxe5fiVVFzRBEgRd5uio1xKrU1THiqDhe1/6D1jxF36kvraTUzjpg
i3dK8CUlpqwUm/7h9nYvPqvORFMr1ossrORxdlvGgcPkM3AhjJahbMfCEiLGOpdlqSLagnSZR1b7
0lQrPvIVQ4eTbZzWBal/Q8pNan3/mwX9FUK5fdnwMDGlwoLEmSACjfDAN6SMhSzfTfWvEMrZx22e
q9NsfZGig28bYrO5k8dVk7rjuNPyk+4zruh82a9u6JlAypJORgWeuxarKu3iW3IFU2JFn0tJFZjo
fw5HvjycZjLEKmkgQSFW+QjoNmwoWv5XMeN+XyU9kJLGb1T052hJQwXnUpA0xrncqU12UgtT++xA
7c7dpz4xMKbuWXjzSsL/qcGdUANcWbjxpgL3RuVModl8DQPQkpaGL/PsKbUS2fXDtSC68Yu4kx9L
8b4JV95gij9+ak+xFbDuylVISX86ZZq8HuPe26DNTrpq9UNqghBDxdxi5F4qs91y0QZmMl/3YGa4
rdNXjNe/gjVBA84dc2Sv2C7DeNQw50rMTh6YKHaGQI4xplR21n1uIjlEcqgeCcBn8h2u6pOHYeGd
LQL0aX4lNQaphPKmVVaMT5pV/Fwj6U+iPKGqakHQDfikxgH8XrbHP85GvV8h3CNfxY+8RtSTOvzc
8WSKj7dlX8XatGxKhQKh0YJSmLJTtFEf4o9X+ecufNS2SMzs4Ja2frRq7B+U50w3fQodZXMQTP8O
SUL8f0e0wrvbn3NVBJk/x5BUw+AxM0e5Th5z+diMZZqf5GCMy02kIaltNp6UvnadwD83YT12lhSO
8CPoGMme2inln8dGT19zyUh88/bn0Kbi92t00AABgYtRAL81xbOAeAzwb7U+5ae2CTBmq85ByCGn
X3XDK09dxQ8MyzTrPKUHCg9e4Bnnij90nsgYtKhVatg8DVSGGz0URKfgS8FC3kExpVJPSQL8HkP7
rl4bWCSoe1VJVAGLwfuOsvLiKMRC0Tb5SQQqXCFVZONKVvlaeqwAsFgJ46NslftK3UrCWkPWvXJk
MGTd3uir6uXvR8iqgYEYuJjwarQlC0ZRKdr8xK1VYR7U2IOMZVfGjoJIBXxGFr+pZTvTbbF1JtCF
fjHxJbMEevNFGYED6rMKBqvNl/TsrOXAF7VAKfPT52cMQpX0HYT0ZumEn4yVLugUjDUK7rKsShpP
V4lQikIuHANVTl6VECy0no5lgNIMtKlEtl8uSaqSRlDM2OcIMnrmNNnKc2y0ZqmErG2fLcvVohVJ
4MG+i0GtV4tWtS7x5QxnXzlN7p5clIldeRcQ5EC/nxmmd8nmK4BHiTov8UiE/j7Ezra46oJw8JUx
P4E4Cu/KfbWtUqJmpnIoPbyitcwpOPK/jS9mzRJhTgwVIz3QRE0ZV72LOaFFU+yp54ve4spRI2Ir
yOtC8dBOlWcj0TrJt5NAR9zme6upA+Dt9plfARzxDbhcOOy5LMajqHKpW51QRh5uPr7B8/iXIfS5
72yQDMnKRA+UWUKFoahETpCmTnR/qohQ9sV08GLFCFal18VoxQ6mrCXckPhAHo1tC1SQFNaxlcV5
9NryU/CqDVk8mHxQ9zWRtVCAz9ByYef3CW8QQ+yDZ68QAZ7M6g7Mohonn6QuK1iZtyuYBZaqzfQT
KEtiSrv0251ydsZJMshA6xfFKQ9QMbOFAts7WXlMmgLT48tP8Q2fw7kiUFz3fYkZTYKpfvavpaN6
pi6YSBQi1dAwDOsVeAxfZcCtoG9J0zS4FiofKA5TWrWB4J8MeZ58izqw6AgHVVsNAdic/A0ycBqK
0IM9SQxCz19c0+UVw5A5BUAyfYaSCfQbrGx9WY+HLDxZr++jnW32QFhuOPIOZuB57txdjQ6dEgQ1
gaWDYuoLHClP1s/Dg+l6oKna7WAGQdaF0Ns01w/4hR7Ap6fMfJo5vTIkQ1zXNZ9Yj7drG4ULg+mS
gPaB8QAe6VJf26ZIS5A7ekehfMt6tJk2mzi4DwaG67n2d5dipEsxgZcrejty3rHFUC4/OdRVRDRJ
MdNpK6UVQwfEa1t3KY2Kyv28hOOJIc0HZ5pZoCkKc/l+8DLe751jbm7+fI3A/ruDSXbTT3yvMMYB
LtyMS/mUIRK6pkKZD/ItddWEZO981uj/8MlGvr9/4Z2CqAiogPcwW8KqDbGWTgV5uhjrWjyL1jxH
Ln6E+C5WVIaRm7eP1vNznaFsnO8Xfgqz4h2D5FS2JQkbxk26Qq0YqFfMlIyoSaNgISnUAXL94PWT
lHPHdO3d/1kNbuceUKT9RqvaVmGOvKRf2P8lDQ8FiMMQR43aM75U/U6qWu4IiAMZmk0p4y3AHbTy
s1FfeoUR+C6eEGzT7Ka0ucnp8ip4YiVP3NhBmoK0VL1KtWcJkxtv+6GF6NrgDR4+WMPl5hHWXkoZ
px7ztTKOQzU0ttOVvtOJ+zMPRmJl3JYMCPZFVsBbgtBSpsI5tex1rR487jj44Jsr3Aiwxrreg6mL
saQlE3IuiNo3CRzoSlhAkJGBtQ3IyU7miTRoJOS/kmRiSFsIU7GBZ+uiLFZdt3LtVQZ33Cokfuxt
8QFNowTv6y8BzFG26arbh9tntnStEJJi5BniJV6nA+NKKqVkkrHAxOhslQPnJ97tt0Us6B4CQJQB
gavTEJRSh1UkddOKYeqfAJB/qcJqV3Iy5j+HqX1bzsKNQhFVmCNsvJv435rkWWiga1EfdVPtn7I6
d0VfuPOU+NXIwk8JPUFligHAIs+4VlcT73GLL2RSBzbIQxBIeu6f9s4duC8B4MNfIJ7+syGrDbiF
TdNde4cEb9onRrR7xYRGi6bMlVApat30EP2KLtxn1X7uMZ0nRy3HcpyNYeMTPo+z/Ue+ofJJtpUt
jBCzMFzkoUfJZ1tY1s/69gEsXJaLzZgV4ewANE4yIqUp/VMYGmt18uxO4XflIFhp1Zh1LTI2f1Ec
jMz8qpJ5SaX0KhJANS+mvn+KK6KJdtgqpqqv4wbcOCwk85JzxVwPtHYougT+gl/nf7Y0YHvrZpB1
/9S6pW6CApxkaGDW0csX3QEPaymeWWP4bgIH6+cEzw3ZAyBQ/uhLTE5682qWoZjtDuUNL76H8h5N
NQllyYn+CaM0hNd9JJuRI+0x964mvukxPCNdJ5s17XzxlOsd/EqJu9rwT/W0Kh+7HS9sPxQkkpT9
WDCimCvIx68sEc+ZX6Ajso6XOsQNDZ+WcRKcQK+6n4gg2OP39/Z5xrN892uJSZO9ZJyEM3mzUTk7
2MgLlI4PIa+PNl2zFbRTvA06RwtJxJPQWyM/EE6kbRMrCSRLkrddeCfwr6mxEUGBZ/PACHKultma
wllDtos9jRH3/D4gr4767Aupt8UYJJPHd1FwslDeIAYaO9GgMg/c7L591zwI72JkAYNj/zne3TmP
O26VHMynB+t1v10/yZ/hXQhUwtqzvzV0fPZkXb7cvvTLV+Pv9ymU088krZjkIA5OorKNRNK81JFl
1CRUzUhzI2WTu2OAGWLVRrSSh1Hdl8daIMNH88hl5qg9FMH97Q9aSDhBXc8+iLILyI2EYV/jSBV9
33hvAifYirGWvMLqG+OkAIRck15C7omvrCp26wKDSzXjT6Xv9Q7oCNDlMj5owccC4SPyc3ccIPT6
fJnPdIwf1aEEsig48abuyna9ml7E+9DkX3sLAxY8DKbhGTd2yRWeS6Tc0piJBnqn8+CkVWu1NMca
LcDZ+I7UfMDKYS5vtzxPiQd0ChOeqBvUIsPbKSO2u5QdKTXF1JKfqkMQmqlh96CIziwtuKt5FAMA
+QZHcTKZxpGxw4vmEOAmABxnsNFvUv5sh9tRrVIjb3HkzQrtsjbHS27kf/S+WYrI72bRJtXjlehh
Si0P8h+P4fiWAl8BWT0QiSG+gSuirJbSqV2WZJA/rgCt+gGqJCI5AIjm/0dde8liYbOR6zEECQVQ
Sr27KfChTmNwSrnU8evneLJTDxyI/IMYbiNVhrc3Q4ko4ltZEJ+zeM1UtGfGhrM+glLpqTD4YEin
4NRqT61uGvpaiHb6QPTcGh/i4GEcMUIlDy05dsaNiCe+WomMa3XVQzdvAKhIUQmDu0CHGfUNcTEJ
ydTgG4qQOCkm+zTkTTKzQ3Y4nU4zXidHMxugO0yShcXFz5lkcZ7dhvro5X0eakVvfF6FxTNTdNfP
pIneGm0i9odifuefyub2Zi9lFgQEOf/Io048rFHoHhTIa11r2FWYoQXevZ22zveqFXxUa+kwudzq
UGPUlZmAX7r9nImQWUe+dMc01AN1JBoFIE2pe175VSumSR2euO4p4a3wQatsIQflu6sZhzTe+d+c
KzGHoMx7SXu/c6mU9wsDJRqqDlIDyXRe3/fBV7uqTdA/z37wFS/zDMMJ0CFqq6F9r4LmdwxRTDuc
DjrI3yvQII0vWxYIY8m66iKA1DKCThETci/P3yjixkg1LziFxSpojlW7zcQ3TdoGGC/K2vXZUtPr
n40KcnsoxcPEXMqKM7+YEolHeq+3Q/SNj/uQ6I1pgsldU0zh3/hO3Ct0MqM8hpQxFVcaVVpWUsyF
p7z1bUX+8jUiiXYxgHnOcFr1ns9NcNdz+U9T/il3aWQFXGSqsplWq8RgPb5nYdTasbsKcr06yqnw
LZdrRxmsLENfjE5Gs1KTtcA/9OhXVRgB1mybr6RI6ByYQR0K/9tvcuY7BimSpGSUolPXuJxkNhJY
LcfgXp++b1/j+WspOZKGBzCUBpEA4tvL1YAmWtcbhUtOcYte9CEkSPjImKSwr6R1KKL7VGaBOBb2
D73TIjD/gBYreJpdSgyFTg3iwUhgp+4ad8QYjNsrWii4zM3ZfwVQFriqo9HLWgjID9M2s0RQySUV
QbwHmjvj2H9yzm2BywtCphuRFD+ThF0uqMwQAjQy5Mkj6eoXRTtkkxtlH7elLJRTsCxVUmHb0U2J
xrxLMUKaVmJdRunpGcRdFWiPNIIW7V23A5HsDm/qiTx2pLDvM5JvssxunjEgz31ixBQLQePFR1AX
PyjkzO9afITcSrY8DST3P2+vc2E3USMUoBiITdFfTwUtvdhqQl+X8UkY4LinTRhiFnf5wOpOWFgI
nIaMWAWAKcDc5884u1+g10Frao6FVF36rPGN7ghVVdi317IUgV1IoRbTGcBFy02YnhLjrutcaeeF
aKlKXxNhP+av0rSqMcu4ZuRgrsBFMJUXUimf2FZyFUxFkCKyj7UnZfqpp4eoPGT+UajxHtpErIaq
BSOCCFeGEeEBuRPp0KPKwf6bxXF66hXSNjGJ4sdxeKsaZxBbUgQPrPf4lY7AIEKQoc9JY7xcqMPr
NIw/yNU8O4VjZAoDeuNifwUuMfTYxaJ1+wyvDDElizpCWa/SQYji7CTUGnjAQEvAO2ndrUIPA0P5
r9vCrrQSwhBEz2lJkIljcZdamWfaWGsh8EEdjJXffXZV/X1bwnVRcBYxAx/+k7Tr6m0dabK/iABz
eG0mSVSwJNOy/UI4MufMX7+Hnl2MRHFFfLu4kzAX18VO1dVVp85hZRA8IHK6NZExUdAwTJPYLwBW
eKgJNa+vjKMGaN18Yi2LWtqMd2EpWIlwvACxAAMvVCgna8VleeCHEZ+h/A2HtW404DGR//sRiWQO
aoum1N/HI7x/+k8sTlYMdXixCykus62ssz5BNmY20I/9CYDeH3pdheLC90oNv5YZ22ZWb0z64VIT
gE0Er8/t1Ka+44eB6+c2Xjfau2I5FHEM4rLaR2Uqgfa9VG+4O3YYKMAUMhLLAMPhsXFrz/VTUQb1
Sm7zZopit+4ZgqcOIcl+uoWk5l1sObE0ebkHsYI0owRLtf8didq5Rmt93y+ctKXhjNN75ZKFgGKT
ZjQCsaJeTfiVqBBbdrTj4/2xZGZ6hYkQxyjQxW9DGwzNkAES0YoO9h3mTXj2feOxsftgZJw50O+g
yCDDYf3d6leDQpwohDgeOba/+C6/G/G7Uu7r9UdjnlsSNUsXzl1gDnM86v20iEe/wPGTwYmVV1YZ
XxQ2+rUkYvkfeWqUvHYRE4hsaSLk3Bbi1PtEy2gRRDgsyyKQhGO5XTXa4bPSd9vCRnUNfJV47UUG
LaLnUELWigQG/yyoSapJjtpE54o6RT/DUkR519elTL5hsnMaPx7wBKwKG6JvtbtDvxHaXCtPVTMA
BTphYZ/OebTrEU/mOJMk9JUrXWEXhruKoEe1sGXGr70JySejmXhMuvRkLhXLws79Nc410XaGnBO6
fOvQJcA9SaDuXbA4htyPLE48plCGIZu6dWEnyk4QzeaVYrF7gviYOxulBGyWLKUCF7fN5BoKpEwI
Kw7bhkt3DKUNMeCnF17PYiP4yljCN4c0rsnY+Z4AGEgYCuxob4DKCItH5u4tj+kGmFhREMEjEzol
FKjQtC8FVFzajHuKwcYlJ0RiNoOjVu0qaI8jIcTCdM94IHAs4YkCOjKc/b9qw5VPQAzf137olHZX
vIaAw9nRRUBKMl63LAn2MgisEqttybCRDQ6JosfWZ+IZyG7CH6FbgwcF2eSs0HTDBZGilHZWv0JG
EBTxzTnOiMwv2Jm5MkRawQN27Jy7b34H2C+WmTSu7CA4DdxKst1ih40ElpRuoTrDjQdisn3BPYYe
IQRMMjrtJ/cgciJ5TSF3btN6jRzMJ3BGkuFufBtUygXo9D42LLIvKijt0EHmHhIIc53OxY/1mhMN
3LELA5+LP/A5yEXRwFPC40/O75D3iuC0YmVHterFBmXEuZ5sfUvqfrGykLSrzUGxwmotDCsWumvI
t48kf/Jv9FqEC87kPh2JiOv6YyZH2x38oGkLucKl2nyH1merN4C5ksFQEIah4kFICFyahz7x1nI1
ayl1M+PLRLC1AeIxIuSQK8TSXW11pszEhsr62i5EqiOOwg1qnPGLo5y59kQgHfEqHpGGCPBuzRRt
zDk1NZoZcYQrin2JirVvKg0pYz1gVGnlNUSSiDvofGvmAFOXREgD0nzI7cWTrYC36lpNvbfHZ+0v
6327MxkAmmUWMAZm/PfkqsBjPqilmO3sgiHiyaH03mzQ0PkFGpBVRJHBNT0efM5qm28HVmtTneEO
UUBi6M8kWhtaAIPXZs9oWfntaAyl8woJUt0ZvkN2WLjI7/ogFVBTX3/rZA7jKExDxqU7uyRQfxtZ
l99RNRiRAwNBfk1/TqxsL6jnSEUk8f14ov5yJI8marJNkWX05RT9y3iyvkfqrteRswyhqvo5Jk+f
oQP0fvHJ24dgMqqt7i8fC/bvIS4YPINIGhV7nFtmCt2hFL5L5FzoEKa1aP3ThxWEt4D61sCKabga
9HpAxe+oC2bvHdet1cnpiDmlknlB6eyq2/cC4rOo1FJlFTNLLwXu/hzeWppEaaww8LxfYnwG9EEP
2nuvdkatDxCqqwC/ALkfstSfoJaCEi3EPAiroc2YtlR4a7KUp77vRZnM9fitVz5BSeJOzBmns+OX
ZMtdIJqqDasT1JHxC3BwtcKGc7/BN6IdUTbQ9EUO5/sb/3YyJqdyALkjWAfwAW7+zVQWSF4rfhvW
PGGTtzCAXEu1jtylW3/2fDEMck5wA5yCNN7tsCnfTVmaoTBswnwZ3vnpfU19VevAEEn28cFJQMM6
h5GFLTIhXEwtam3co4LGeWeRTcZtjJ6H6R4XXF9hB9ntbZjvI4hx+ugCAuHf6Yf/Nk/r6Gwmgyqo
7Ce//179qoW6VJS/79wavwDQJDQojuzuf7KWVytPUVHAO3Hc2y/W62HnW5+cke8PKFX55JRZpmnu
9XNPNpuPcr23N5EOvelEPS5xlo7LO/U1118xWX4mqtgU1HSYB1ZtiotUhiSt/YUgb+7AYTk5vPzQ
YgJc+O1qA3qQSUWZ9bYPrvxS0iNG0R/7zPsAa6yl/2thcqSL0klFr8h7u4QIVQf6So7DwQ1Nl5E0
IcRzs19S9BDuY8dbk5OTy/RBp7BS2tuZ9rLboViQEqs/vr7u3j318JzvoK/uaAmjnqACPZC1s3bJ
M2etY9UkRNftlCG2B4VBwFefoDZJNnqyB4mz/ZuoS9zGc56VA7cQQlxauM8Q8tRYoI1x2NoYsArh
GAzvGa/7sbywzLN2gNDF2wFwWY6e3FuBMwxBPJ6pDLnwMfUpI7iiRQAoqt/Hyz23a8fC+qhGMEIJ
x0fF1dnJHC5reiUESYGggNdbQMOgyLakQQb0/2VoysgHFnFZiMZDqsRvDmtVtM0xr49NzM7av2NR
JiUg5HjKrOaD3pbCBpRf2xgPAya8uCA2e2xoYdKmAOOmFlwFt2lv13yHB1aCc5ikA1qOvPVjQ3PH
/Wp1lMlhFKq0p3oJhpwWbyoFdf50iUt2bizoqEGIC9c5dhTdboBaZvmUjorebsCvwkQAj7p7IVhI
1/6BoafO8drKZGlaqWvZPIEVpIq28fg4ed0daP1gPGWrhpw663Rq1LdGf/vgWfJBEw39GY+ncjYW
vP6EiesEdqJx+AIbMNNeoWcsKXAzO8M4nHBVmcP+iTsmZPuhp9p5BRxFpGqP7c8t5V/jDIe+QOAb
Jke6B0PLP/u/7gASTxMih++PLcyvJPpM/tvC6NmvjnKZBaIbdBhgGQKz4EGk7SVjlhB6/8tK/mtl
6jCEmJXKCFb8YBWTl106ohMO65OAjLh9ap++oAiP2KPRQd+BaG+cS/Rg/B8O4NVk/pWqroYqtQFE
z2R8RDX6R+VHsCPX+M9nE0U8vP3QQDnS9t/OJtN0eS25Pc4FurfLRDCcXF7nyhJefOYljWIhMD08
GtoECU0ft3aiMOC5mm0G4F0qbUQ7dms0n2vrcEf0Lau5oLOQoCC2KJo9k928MTytrnkKl4hCBcMc
KTxT/PBDq3ynn/KGOGiU41fKU/r5eErnQgsEifTYrYlL7S+SvFo1mimCikvLwY4BYuoTnQcoIKhP
eCe/h8FC9mactqnDgR308qMFlcYD9HZakz5P8rJlB1vuQUYcnWsm08COTb9SwVHhwBmSL/XszD72
rk1OVjKokjSNS27AY8/q1RpvTVZ1V++c9my4NolrNQHuYQkz9LcP7waK2pCIDAV6Gqa5gJZNQgiU
yoM9hIYSGXlHky5MtZi7+BRp6W1d6+hWXT9eyZn6A4OQ4V+r41V8tZRurXSJkjuD3dRqL5Kk0QEi
lni1qX8ZVYmf/CeQj/Pxq8OuHlueXdcrwxM3WkRNTrMZDLPKk79hwFUXvtHpm8eZxSZOFtzMXGB6
PcrJJkolR5CUZDTmHlvKJcJPlppRd1zCltzJ+Y1JkhHZR8MLgOt1Wu0I0Vjrxpww2LtdqVoGskir
5jm3Kd1EFyNkQmjNZtSv3tA/jjFcRL3KzN9Ar63jwiU1O2AJolDoYcZBnfbWMrnD+a2iDDYy9Zxs
VCsOYiXqYmVldhGvzEzntUxrXulhJsl2zQEkdi0cQQK+VFl5qdilIzL7RBYV5E2BKUMuRhqv5qvN
WtaMD2SZR9sMWa8p/eTqz4fPdwFNo4fP9fq0JlVpuNQiLvn+xpcAZkPJDDk6lFHlSfCW13VS19A7
s+mBtSkhUwVuyctx93f+aANtpWBVQKBIT2ykhevlRR20NiIa3MSiqnwyFm5ikhzWP8nq6wIdOODn
NmVFzivbId7qY7NqCXQG3cvjgzmTf7n9lMksA2GQSZEbtvYLR7gDyD9AgosHHCBEsQmk9Jpem5c3
9Mjty8P5mC/hVO9xTDiK1zMxztTVIsuUFCd9CPOy/dr/ovdfPTAEvNGxifhO3H5d+INI3vbQpIQG
/fsvqvWPxz+/2v+uxMQjDiFfimGFlcj6S1wdcmmhVj6zi28HOPF8VdtGkstjgJlWaNDHNXh1GLuv
Kpc86QnKPNuNulp9y7qy4HJnnP2t5clxlWu6lYo0ahFYlqSKabxINcXVYkgLRSBykcqVEpkecyiE
pyix4myx23jcxbd33O0HTG7WoZLpoQWJMEKV13D/jmKMpz1zq/Wa8BrkA41NtjnDIy5FmTOx2Y3d
aQwoeUMXMqNdq0FoZiRaZDz/nIKL7pAN6BpX1NMKzbKP99FMcv/W6OSpBH3TIGZTGIUQQE0g5PO+
+2zOz+HxOd2s1xB4vURIXieQFYGWRkFqZizBt0RbikxnLqXbD5k8mHqhTVL/z7fk+nicW/39vYJk
FrSO8HISVdDZnczEIvF2+5YK+h4+nAB9gLeT+b2wBZdO998WvTrdrFLnoI/E5qdWL6/gu8gRW4mq
sQb7qeVppx9J3+oSuvxZwtibo6IdF0734geMx//qA+qu6WPIrrU2u6sglzBGd7g/MAk+WXfEzFZP
lKRedH2DGYh2R89ceEHf38y3izFxb30vC3FDwb6H9kKnteTMZkBt4oCENV94R97R7uEdcu1K/3rH
r8YayErdKaMrhbgwSno7Xj+sdXb9pDObvcriIlkUh1ic3olz48osq0fVMhuoBMFgtLV3dkkzxgV4
V54Ad9puYw2Oe4OO/sv3kfsWT0t9/TNp5NthT9ycFDqU77PjaQepgTUCFYBWoDfFFgsdWvC1VqhK
6tPlUoPq+k3VuZ7oEVp+iHPICCDqWPrVamHZ72QOp2sxcX1hEudu0YwftWv1A3KNuNuR/jyZXwSO
z3+Cz3ex25e0Qf6eDQ9c7t8eudoDg+JRcTjahbjMLiZatd1ByGc8cKdTd9oS6oitAJQd3qULR21h
p/855SvLDph1nJCGZS7P18hXGX2WWn7lqkE4QNCW1R/72zuq78kMT+FuRVGmXpzBXqG95h8QbUI8
SMzWQInuCUM8u4a2sKgzb7abnfZ31V8NMVU8lgojmMw0Z+eYAoQjnRV/cKx+yW8uxId/2+vKUhT/
zw029mrtds0WQr8H8LZDggvKeOYTUm6JSPaQNMU2spakepaWcuK0KqUrU2U8UWJsVqXpoOMe1MPR
sAYX+MK1OVOGup3TSfwVyk6WFQps9aYW+OR11DUjBspPGOj69CSpX/L5LYUf0+zfI+gNrIVty43u
4e7ESCAkUv60GfhJKA658DIIEkRJ/M56rZHazFXjFO5O8rPfqqaHjM5x7RmVxZ1QtRhVU3xDTY7j
ZbUCgTUwe4tAzhnICObk6pMml1bu+nJRBfik/siHIELZwZWTtTQAP+oYX2SPFN1ZxVtgYSpml/3K
7GTZ0RoY5zGHpQA9lSaqmfwWg17eyc2YUR8f3j8U1aNJn6x6KglK1Ci4N8DqfGy+xscxjeCfVT8T
dIFi6fE3Yz0X2AVQuDP3e1ZD8Re6I6gTsUbxsr1wgPHSIAtqyE9RkRO7vtTGW7AXNjpIgrQj2gTY
HbUV+6VJGuf+0ZdPbjw28tiO5+PWrh12X4e0TTHcUn1+/k0G9rsR0E6PNdLbqCV3ktxX5DFsQkYK
6sVkzEY5OP3QTdgDkYauDh09LKsExTPL/Vzli+1j93tBBnOsAuFt5FDHhtXbLxhytmykCgXLmo60
oKrWtUMVKu3Ee1YGiS8tRdrjLcGMY7qd2BuL00JTnjRgyPeS3tYoloQ/QQB5a946Uho244Kpe+96
a2oyvT14qsLBw+BalTaFg2XJqrUDFxZiFk/LF07VuJXvxoW6LDzMmP+aIuyYJq2KpsO4HE+F/BD6
XbWF0zSDnsR4ICwzwlAV0BhOct5+iW6/fkAhFvQaY9P9+7u7Ai3BQC79Qa7JXj0OifF4Dmd8FJDz
IBGjZSDKWLRb3m4QBTW7LqjcAXNY6y0AY5+H07AStdIAzjddE9UO9Jb8BupSvDdzCwNNz6MxAjRB
aFuY9jE7IV4UVC30dlBv+lbPJBHURPuyAqQLvK9S9QXCBpJkS0nF+3vi1uwkzGxY1mP9HGaROdXx
0ykEmdvAVan145m951IQbg1Njl6QF1IDLW6sJpJsiXZAPiS0nsGTh54/xSrVz9I8+HqpMsg2Rlq5
O6yhBmBBLNvuSWXaqSGuGnOzacx9bpwrFX9tUuMMjRfSo/d2Ccgyt71BcYR02dhlDPKR230gVsEQ
ZYI32Ex/Tqw8txXfCFtvYYvPPDQwKVdmRrd8FRAxfJkrRYvtxm7qY86ji+MrIqau78dC1e850tVV
ZazOq49Qi8zHCzLnCpEPhCvmZZR7pjTTbJ7FWcwlg+06rlopB4cDHi2wKA6M/Ly8YGzm4SCDnAoy
hVBQA0miMHm9K06AKmSKukCypawMJHnYAhQeDydJ/USN7iJjFR1C7ZA9KcwlLNS4taa+6tr4ZDFZ
pyyKOkKC141W4ksmItiRkOVlf0u4rSJHAFItEk/M+f1rm5OVbRRPadwYA2a2HVp4s5UkqT702K0C
KqCohl5y6fh4Qec8CBqQRqFtoDTwFJkEOkybRA0XMY0tXeDyQWmcGjmv8cqusZ14jTv9sb2ZWb0x
Nwl26iKmcrejG5vfBBp64sC5Cel5qnxyocBVLbBqzOzWG2Pj718dFD4ahCoqMTZelSijh9RT8Zof
KnehTjc7h4gMRiQvSrZoTL61ozSVGMhp1dodHUVPohDu5DaFuJTTC3qdF9S6DWKG8GCwjmtPMQW+
p5au8XFnTHYrDgqY38GvNiJqJ9c4EKoi5FOUxvY7CHSbQjYyWVKb+MKe0k/obkIQ5fPxSoozkcON
ycmoY19kssaBSZ42s+Kt/qSYT95XM9+iEzCWan5IfGbtdW80lrnThGyXJ8cMPLaJ2Sm7yHmJ+0MF
OKUAztufUKnA97qRO7Xrd6lz4vGnlUgXEZVg8YRj/w7qArEzvEGLU7WE7ohsRolZZ6Q9DxsOVcnq
OwBr7iaBIk118aIvUfhK2pNYq1y7FspSjZ2tmOmdtPY3edCA46RSQewq9guiKfeshAKoBlg4KzQ1
obdPmPiNpqtRIylQMuEzaziXjEoZNX8I+7GlKvU2dQciZ52Twc3+lKAF+9ItYdFmLuebD5g4ESQe
+ohLfKQ9Wo3vSfzbe78oUceNWYsLO3+mvwCD5dGJj+YQBF1/e+TqhHF0VrEVLiObzQ2BZNtGy7ac
ZgSHxiiMxIzWlgxtEmOwYtsxhghpRU51jBhP2LP03qkFpJ3NPbVwb8zFgDdfNXEyUdZRDdPjq0Bv
+SpAxRqw2RE+S+mvFIj6St+qPVPN7AVfOuNuwKlDy9BOBvU+RK1v3UAsZiLohKPOTgYRWxT6sDWC
I6SUc7TtBa+Pj9/MgecYCd2wKMqNZAGTEAwFWDlK27yzpYryXxq8Tgkvds7Cbp4pH8gcA6EQcNYC
/A1wx+2YBCX1WEcGTF+KUlIwvBE5mtJ5GqiasoYUkj2gvIoqvYMIN9Z8DqCIVo1aSeX7s1hsyhLc
dQW1yjyd4RbC7rmThr46BVAhnDV0uEwcUCC7TB8OUmcH6ILqjCLe8kJGjrn3w4ILA8VKMArjLV1q
DqXmuenS5PESzDxN5ZsPmB71OPDhkAEdj1/A8GW8t/qr5n6G5PgLgdfVCryuuauybw1N4t7C/1nK
wc2cdLAAjIBpYLHA5DS539i8YRmuwHOqAHYd2SKn1XbhyjhA9fUwyhL7TxBz2awWRj1zhd9YnWyJ
qh3A58QCuGRVBtQyJRLuc8IZB+P5FJs/Fdm2xvZLUgFrbdebbmerCx8w9zq++YDJOcNcIDzlx9cx
7gHGAKVPo3UfLHTIyHnhXp2bYRS+eZAGoJ0epJi3279PaUp0exoRKPrPBBQqupdkeB7iVa+sJXnp
sM3cqBx67YBdhogH9vTEc4sIFZKyYwbbi1Xutf4IAaNA8u2JiNrX5bJvdLTHgjrx51yEGOnStC5Z
H3//ypdLHpXLrQTrVb4DByf8JofGH6I4AxTo1RyhDIhdwpXkqeyzl+//YzFHjJzHRgYKCIdqFDy4
tR+FoRhmVQ9olWTkO48hsvsLIIDl4SUbOVtXOAzNyq1IT+uPd/TMIt8Yng68aCXwNXV4TwUrltm4
ImHlrcQ3JGVVL114vc28EdFJA60RgFIFAe/221EqeVZTcoFnRcVtm09e+S26Z0VaGNEMHB0vozEt
IEsCKEOm77QcL0SmUnA7cOSlV1tdeA2+xd9uyxhgu1cFIyfvg9FotDpsZbP9YIzdswloAyQfP3BL
59tG376hzWGjm9ut/tGvGR0qhuX6Mqjbt83m97jgyeZWgJdAxs+C3AGubOJIpQQankHK9naUHUFX
qeSaEqLTpoLgDILmx6s9UxaClMiVsck+K9DUSks+jFm7g/gRaaBbt4l0qlZfpqmjKxoEkhQ419lL
u+iwZ1znjenJTmsUrgYEk+lt1swRFvnk07C+X3YlusiiF8XcfFBrYcGDzXnLG5uTDdeWWeJUAmzG
JH+RyGuw3jH77CVYcB9zj3UeCGxJBPUIUgTTjR3xVUkNDaZ1VNZNtFQV8eYApTS9xgO2RPzlGJUu
v8ZafqDW0tO38Azai+clOZ+ZUhhW9+ozJndi4wRO77X4DBDGM+Dx3VeYXHYzvOr8gbKbT/Radmje
A+fr+sygn1BY2F7j7pk8xABBxy8RLRagG5gsMe+UKWYBJ69Pf8pgX8qnx9v3D0x7bwCPC6ipj6wy
41m6ctNDMKCY2pWdDTgHZPI4bdjyL/IG2H0RcIJIQ7nALPRwnReaZNpnlEYU7XcUCQC5GvXUoIGx
gnpQj9TJ0imeH/q/Xza5l/EEzum4qzrbl+jSCl1B3gtydH48/jn/+fe2+mf4f9juq+FXrVJxTFbA
iMO+UVQjPVVp+lu6bGugcylZUDqdHRJa3gB3BxX7XX7V7dG8UOeYbC/wzrmMfntu6dJfMjFZT04o
hSZw6s5+qXs1hggElvWQGX+4oG28RguiyKlvmzPq1I9ncvbECleDm64X21ED82f5ld3sDA69Zql5
8k0E71qu6W8s9sjqV1lHqKwsZdfGY3C3i/+1PU2ZiwknN3nddHYjCquWfqGVT1ocFq7B2b1yZWQS
vdEV1YGjCBvSTX8qR5O6C+MbgbckWTdrBm0nI70IuginFMhdCRKfhus6O8tcVa4+Xc5osnOJ5/fj
BZt78CBm+NfQZKvEQwguFbbvbJkp9ThBx7bgFAQ7KCWQcDc9gIdDHwm1gP3lAknNwL7XNChROQJv
5FK3dln+RenihR08Wr1byquvmmwjTgAgXqGxlAMKmc9sKUOIOCoAlqyAQfG8PDxCMvuzoGRuAU44
897GdKDygT5C9G4K48m6cgUx5EEcgUJndJlVx5b19Tw/9sOLkLAWrSxl3Weg8ajwoN2AxSsYLaLT
ZHSXUHj558jNOiUAM74mFiRRgBonJYT0hm++QnvfJrpUYHMBZUf3K8bqwIH9cCGnOXufj+QYYw0N
9+z05AhCo0C8Bkjg/Dd2Xx2G1yJOT5tdwH1IvBF0ENKBss6gvC5svrGINV3mkchsLKzJPGp4t7Pt
eWxDO41LA/BBqylSxTtqn5H4ybl4C3mUuXwqqCyROxMhcyAKU5qIpO8aN2HjwdaYCwNik0+zRsE7
IeWlXvCBMwEZblGI8aBQKCBWngRHXCgOhZOgnhGsq1rttBIouK4n0WnpdcPSM14CCGp0vQpgYuCR
bL+dvzos+SrMEPgrUC3ZKd0AFe+yQkLYAMUxI0Plu2I9NR8cvjMiiLR+5h3vvPYpVD1NWk46kbjj
45CEHo6EmnKeACrZRqTSn47zqvC5TiBuiD4JmXcJ7QIAr6Y8GyYnSXRLAI+KHLkIP0qzaCtXki/q
YsYrKcTCkcH9DqPQgUxxLlMykqwyhMllXqB7reAbOjl0XiyMsmPoWtbHttLESGqgWQnLVSBeUCAM
AfbiBtUvLUxamluHvEhFGhXTwyvbZKG4TaW0iyy+T1l3V3h+QWmiRzkciRk2o80hRUXFAsUCGxzi
pBKKVymVmvSpCfxCWedUm1Gmm4FjXi0bvmHUemgj3lC6iGMsCBP3xYaNRWesJrCOuIMKbI42ldbh
GCOJShcaopLXnePej8qdJwiepBagI4eunZCDejYt/ADvPYUH/bki8n711FUB4PtVR6Xcvo+cqlH5
IevRpNHH0MHzHSoEJw8b0bUuOCznrZhC7nwQPOV0aKd81CRfghAD0w6xV973PxEp96CYCp2U8vao
FPDZUYxbhV9JHSj6j1Jee+gu6wuOImzF5qkelVLUYwGKzh9UGdrL8XsC7ipR9/GALr8qmXWLL76s
Yxc8VkNJJas65ZV241KUELyA28YLdA/9sNFzGgZsmJOiRE8dtA3iQNw3jST4NoQYXDS0oRqEdnol
7DJUfopGQXredWvJV5tSTJiTm7Y1lGTx3znUZIUa/8yUJLFDhQkzvc3cxrXKAimS38hl/KjdlBAM
96B0W4vCG35MBqBELLXNe8VVVQUhuwTi9UPU96SDrCGr53UcpZqTg5pZZ+NUwRcpgdTtq4LyPL3u
A1Y03TTyg23NKh4Uw1jeCYUtUjWUbzmFQyc7KkJqzIQbkfFD0WtucQNfUyRumrTTez9NXJ1OnTKP
1bJIhVCVc3QGgwirTPri2YXOIRdAQ0Vpk3OWZdKwTaQc0iMR20WUylNolFpxSchyuihhkhiSIW3R
aviWyl1XUFpNwNudJIxeUwUXW3lKJ5g8r60E6KYitmE+m6wK5Y6gbVKhSFO2MUR545bJn8BFEEkA
+vZ5368cnyrpsyB3AM8MiljI724rScHnkBaZYLo9JZYogYh+ozdOpED5nfUbz2BEN+SwVFzH7wcR
fEmiX9T5hvF6EfQVGVvTZlQWUQLulpxRvqgkhjQC7dauoA1QfvtRkOzxDOhZut7BKzKP2jNFwoR6
FLt5pVOy36UG47N0VpCGpqJBc9GWIv+2SULpIG4ZLh1IflzoH7Xdz8JVM3OxgzgZtV+wpqErZMoC
xQ9NiLs4HWy/8lFeVqwmsGl6Lfk2qpVEEXZd8t7Iz3n4CWQOyT3/t+syTXF+/BiMr8rvwufM3Hz/
cGBx4HJD6XtySRTxkAByMha9XYOqCOTrGBOJZZkwgibn5mNrM9cE6utIA6J6hNFP26UThXEoMLDS
diLKscFR8osg+0ZC14EW0H1sPLY28/jAxQdBK8Qu4PYQJhEyV4xheIN2xj4Qci2pfFcHgubtsRFm
1gr6QiGnAOACuHpvrz6uquWA9tDIGFFoNcfDvM72TI3pq5CmF56FAS0ZFcHzq9IjF+QaSqGlsqyJ
i52qcxE0HC4uZxorqtyhg1AAd8OQQRAX78UXd8we1xupsFIjGNboLAL+n2pVZRsWpF8q7s89t8YW
2VFUFUw6eLrfzoIURZEY5DVtN+5Hx57T6OJXPEHdkx8+Yh86CO2TV4YbL+TPld+sA8ox85Fx7bVG
ySquVNlf5cC9VR+5l2qC+ysMyPMv4eZZfMQkyoNiOWo9qPpAAJSeBPPDIEZsyCMXyu92ryi5vlsO
yIa+OsPJSHQZTil4f/YoakCVEJjtl4WNMnPSrq1PY6TehSwHfPNgd+WmPrUSiaULTRkdd/RLQOeL
JTWZmQZi8EZjSUbqdG7MGt2uSZLKDXSERQT1HeklqI27iu74jt6Hexoem/d2qPZt6OeY1VlgXB4P
94+z9mqyARTADsTB+0fhF8ixW+s1C1i4W5fDthBSyBqLXA/F4ijBaykCB3Olgfcz4fYdJTeRFQRB
fVI4T1bMsBEjCUXylBdAqsEBecsrgldrJd+J31yVCZmOpk//XRYC5jl1aAYqNJ1SoQYKubI917Zg
ScgpJj/FRYL4oMpS5SXtPO437dP8S6jYAUxbcviMq684RlVP4VQ6caDyEpedG7ZrOFJzKe7ubKjb
U9DX8aGNg6EigaRQtd5wbf7FJmn4GfeO/wzFnighQpKlRycc+EjNBkHccRAy9vS+gfa6mhe+9+qF
LJ0Tp2lpYDy9tjfYoWwUE2jMSDDiJg39Zz5NvJRwuAJ34HGmeMPzWWrTgVPoE/EfDZnutOLoHZP7
0bGJqQHKEj4FdMlA926le7kDKbgobqlnl/bD1wEx5nsrldI6oPP+FZk2EA42WZymKtdTXUx8DDHW
yjhtGI1yEIjoUVPXZzfHQ8joZC6ATpYAJVe1Qte0D8bgqkSKtWZFyC5xXa2XSZA6EERSlA/PR/Sx
qrs+UFSnHqhjkVEerNUi9rUrFFBmCPNAccjQCO0bOj3TYV1j8kTE1WDvW/eQzVvCHf/RGU92H+jt
8RBB1y4gVlPUCtpEvJJtu3YrMkzSqUzfQGeHT8XWM+hBaZFJDCT6VBdpAMh7pPjnKsXDQS+B/+Lx
6SnWgsmVpsR0MfGHk0WdQiSEnFs2DzDrApNAvjPyUJ/Q2EyUGz0Cy1io/hdp57UbObJ06yciQG9u
yTIylG212twQbdT03vPpz8feP/aoWDxFaHbPDDAYYRTMzMjIMCtWFHqYGnCaGM2dGRsi+zzyujqe
YnSlM9dp7mC1TvdVMZW/Wm+qqAVIU/MmFH7GeNvODOlh1jxN2wtVI70kQVsf9bpv36pcaoUrqU3S
9mDUXTUcASa0405hBC1WFLvzPNS9KO4E+MSSfTdMI1Es7s9U2G2p4LllVWWOG+H6fIWXm2ziU5IY
ohnZWnZFR2NXBBl8Q26vF9BmHnUlOHTlm5BkW8mhuUaykATylfdlLvpArLtIfJtCBvRE9AfXjHzp
eRL0gREQtX4Yo0Lc04JT2GFLbGOXmSkCh8JetB6oqNygd5nX0t/3ahltDdpdvPyzhTPpWMYLN3Dm
LH3xnAzKEOuNmg6ugqfrKIaQOImu/7lsRxfuIkIYfsH2WiShwF8sg/ihbWnGDtXJpcn4YHaMzjWa
m7aG0jcf3yygxh8Xx3MBSSlAD4NR0qdWmyeyU/PJF104prWH1lOjg1GgwWk1do95OhmOEg5bNcpz
PYKxGK4saDZokj4bmJSYtdHX5GvdsIisvda26RUhTXujMfByl1No3HibFvnZv3uqgfmgiY75oww9
PV1kVw85hxqIbhCFhuP7anFndUK305hJugEiWuQP/yOKEiWTQxgvTOP+qSijB8hdyZHoikzgvtb0
7IfcmP1xCC2eHFik7jOGSDiJJJSHywe5bAr+K5n5V7BvWuDF8bZPJYtCNjPPKRNgy9KxSnkvmt1V
31pPbZQ7I+M95OGla2LyeNdhXg8MlrMCu/CijXzX33f+9OrieYu4umSiiC+WGkXbQ01mIJPAryii
0+VQ/NtGr3d2NGTlPmCE5r4tKt3BXg7OONGIYkXz0O6wjflfBhrE++6tDOGuYLgX3cutCCZWnKgx
93V/kIO02sG4m1xn1WBdZWVQfIJbhEJ6NnqHLGX+gennzUad5vzmsyYcGw6Pca+MIljsbRHKRU0Q
6irDeF/I5ZemUNSPKykRtwZnCGcHZmJxfsVIxItfM7iT3zR3sjyATVL18Kcht1sN5Of3gao97FLw
X0KnSmH9dDmp0oV5oBSym8cgri2tGa/qdEodlXrXxn1YE0VrBJBn5k/zYix3LtPzaMCFcC1txj/W
3rHf9Dz52lOFY8t49CFb5G2FbPl0NbTaBGyrpbiVGJa3clOPe7HT9OcsVepb3AKoRVu9cbRB9x1r
Ghm5sHHz5NUP0DRj/vu8rlZZSaUpHsU0cFta3APjZgpAH/8UVHVnjfvaLI4qUWEh9ofOz51svP43
H0COgcn0FstdOv5mClg2BVvmVmq6g85qH7eDk4jljaFOrxLJdam8zgzFjQTzQexrGsbr/eVPWDlm
GbJJ7geTouSz6dVli/yxkzB7edrBgqvmN5GRmKoTeJ60RT8wH+jiwOW5LwYxXBdiu9MD7xUjaiK1
Ed1UVKocR53Y0exU9WDEdf/aC4Q8NTNTDxmN+44ykRi+vNjz5wvGMEXBj4ALn8TG4qaawSB4aJPo
drVk3WojuSy0vMax1ZPvZJTyDetz/qYgD4ZtCX5JXuolp4gnCeJUwo3vhlmkXxlSlt34npkcTF/u
Hkl2p/eC16sPZm6UG8Z8WbzgUWF/2ecZkMi8kqU3Iiee2ZsdS01I53u59TRG42suVNBE0ZEUWU+M
eXypmYo1qVvQlpVVIxo0v0jDxOwunJ5y6KvBYArzDF8RAIamOV73LY9cVWfwhVEwCGwjV/X/Wes/
Amcdf1eBU6jBMyYLgVbZ20L5Lab2Vyvpg1kIIF7rmzAIb7KyzGxwZRuyV66PAlc754svRlQwW5h3
oqc4UQLgtrKrp2a6k2NfcuK0S9FqLd4Qdf6UAaBhDCh6yxyws4FjYxgGrVJmsnuYaBq6fDGWRAWz
urz/5cs3LCxafSDul92B+ZNNYWdDe2Nm+t3kJb/FsL5vaFsQILsuyvC5n4K9/LPvuy+RVe99UdgD
9mbqzmRP0R+5BGLe64+Xv2/l4qq47nhls9PJE3i6zeaoG0U0NLKrgfPtdNiuy+9R1jtxtWWizr14
NuKdpIUutZOfelmPJCPYF8IuMmzhMUhuP/9v65nX+05txDzUxVLrZTeOgb91d43eHDzturCM3b8Q
NDMKz6VSIKSLJ1YvSouB95XsZrV131ffo6Y4mDS8aNLHsHN/FQhgCvVvA1ZXOg5OV9SUKuWU0ZTd
Nn3TtLfUksj2dLsw2CtKv5+ajQzh2mUgviSgA6cJJfgiMLA8w+g01VdcDbK4K99g3pkVdFeXN2+Z
l2NRM4KKCQls3jy+e3G7pVjQJT+JJVepaTTrzba/rhPJn+xKl1s7D7Vpr+tDfVWZRnE9wruxH/FF
73rTaj4D0Og29vh80eBkZnMOzSGP59KZbQJB7YIqFt26licKOVN9BHwdb6jMuUmD/ZqBw4R4FL+Z
Hnl6knFMCh0YieSmXXQ96d5d07TX/lbPxvkjgReLvaSWwewBquunUpoxFWIxmCQ3lut9k9LuVWgk
9KbbURx+eKX8pAwb9vPchswUhuwbvVH438smkZTqpNWpEuENlfYnqag7CsWefmPq7eQKvT5s2NSV
09I4J7w7AHiscnH1RB4EpSEx6qrk+m+r0CgeIDaQthh0z8UYZKJgK5xvA63Gi+NKhCrugnpQ3UBN
tV08kHDJmeyxsZhzpUAK/B4qJoTAfwk7maAE84ZGURnW65UukZ30k1tpPZV1rewv37pzC4yCIY00
HK08GPtTzahTiZEYSaS5QtHMLWQpD4qYiVdpIivHMerG10Botx7XtfUpBOE8g6TCaSo9FTp4hpdm
eaO5IWCDdBe0UUSZkjSwaqt17n8QnolhMUyyGhYmGfNF7HEqLs/Gtpj6UnOntNQcs5vaQ1s3W3Mv
1xZlwKJBpEg4D17mVAot6N1U0jPlGj4zJ6cHK/aZtyxv2Iu18yK4NhVG1tH1t2xOSNWCSnOT6m5o
hrXTdWpyrSdKf2V6eXBlNWTsSwakbyjJytLoBZpdaxkXU16SkuY0GXVWq2purBfdzgyC4ZYArrBH
yWo2RK24l3PfEcN4WB2rXB6WMmpxpXqW5pamkRzzdBRukyzWr3Spat3WqPzrjPzvFQVyxVF7ObpN
h5G64uVbsfIWGWSlLEOibqcypWDxFoWAkcTOy3TXEsFVqcNNo/p7NfumJy4wCTuXGtvXKS/YSvqJ
RoIN8Wv7zUtrYqqZ66gvx5bBByP63iRqbhBDTxrVwbBTg5GZbHRfbuz3qihC4ZluFrDrcnSxPwgG
4A1Td009MMVbTamH/jECOCPbltANW8jXc/sJawL5apU2SZ0xJgtzkyZJUKq1ortC7nkvVWLUb8Xg
iRuPz/miZim82xrtO3gTC4evnsB3zL30rlyZ1Q8ZCP4hUahJ2WFctxsXcnVFuGHAhajfk3Q9vfa5
IWgJJW7DtZqgr2zSen1+6HNwRRuPwqogJlRBikIPIHSrp4Kk0tSyuuOkeEaz18Qz0itREIsN8POy
+Q9jOb9upO3Bp8xNdov11BFFmVwPPReu+PyrVaSWbUa18FD1VXfT9pp46w+TdJMNwriPoE85xJGY
Hus0bZ9LKblWoyhxxNhL9kZUekdT6NTvYhM3X6JiLB6MoNd3XdXEvw3qfx++NVwZurZUjoKuLWs2
ne/cfKOviMzD2nOhwfBAK5Lt1FPtk5ZsTWZcsVFIQrt4u3C/mTB+Kqk1BsqkIM/chudLsiUxCL7q
vNXJnrRG+IthrOWLGrTzYCW9C7IDTDb5axdr0taS/6JiTnM89J/TdUARBBpuZsCefkmeyDQKRoHp
emYU7YpIHF5AUlnNzvTjQxkZ3lUnCd4uTnG4ql6o9s3o3YepVT30QR/fJbH5qlaRcptg+DeiyJVL
iPtCpVuHSRbHdrFJotR2VtP6pmu2+vii+5QO89QvniZyIRtX4/xRJNiiB4H2CINsubGw1k07J6Gy
Ir7rrdTR018KLA1VyxyTwrK94sPGxQIIySATgwgZ4peFmo2KX7dabqR3uXmvWzSc0IRhbARc53s3
VwRI3pHkxk4tc7UsheJXLMd3U0b1lIm7v1WpmxzdJ6V0+aU789OZQkb5UGRUHOU0jPKpAimxlSkB
iLs7j8f0IYnDOTMKXjLxtOiGq9MdLsubFfJEYYkfKWjN0THFO2zZqbxANNIcVGF+l6Wi+mkkC7Lr
1Nawp6B/m+hZcnq1AWsVKNazLA5brD1ncRDScdxJhGMfKB4sVtuWXqNUTZffwVut3kXZNO0LeRiO
ddC8xUIQPuSBWDmBFUufLi/7TENnwTi6zDggvqVCcrpspU0Vf0qt/G4ogXIzm8YvVAAGni/ZI7jz
4ZBOTfUWFcP40VuIYAwUiWCiMMoyC8GhENVdJgXFXTtlgEHwKPeoU2ibSd9sXIxzszjLYvDL3NGn
UtpayKJXNpITJS3utLJn8E1VWG4z4KZJuSQ9ToEY/DG7SL3xmiFKbMMP5UcJOvaryzu9JALAp+Ar
6OajJ41k4dmI2d70A+AGRXE3SZX+SRXAlojaMCMMDIUNaKe7qB+zgyjm7adUa7XeDpN4fBrzJgGJ
Ges3jaAZh8azfso+tFGTNR4GvRIcL26KH5e/9eya//1UCgIUZsiDLa13EXaaVYRVcRd7kbpPZPM+
w8s+Fpmp/Lws6cx5QBJ2mGIj2EpK4stcvMbYXV3Q8rvJksJdqXcJLbVD6lyWcm5M5tulwFRkAq4/
G7cbmrVXhnpJEK55TbwrOwD9oJX09KmpYcZ0dJDew/Vlmed7OOPq5HkKEKVHJnqd3ixi8RmwjUdZ
qpM/fcrKmBnyGSCg8qEY8mjcf1QcbRjQlqNmc3/4kjpHa5V+atrEdOO+BQ1lUFQ17xjjIGp2KAY+
fOWX5Z0fHIkbbhS/weIVW2ahGF5cl8JoGq4vxxAteKIZdYdMtxgTdFnQ+T6qLAkZEu8n7t/i8qIy
UxVnoekOikW3sGkEkLHncfyp9wIt3FCUtVW9F7Z4BcitBVrW4Ru0wG9sIqqZ5yUyN96ac2tP6DaT
s/HUwCW4dM1NCFInyIcNN4Q04ahMVYex1aTODtUgYpaPgbOgNSocF4oeb2CAzg0+bii5KOokOAtn
4y1qL4KLRAssdzKHHZQ5t+EQUryvX6ZOOpbCy+XDW9lPiPTnRjDIQRhnu4gN/GbM+wgP0W3LZDTs
URMBszemHlsb6nimJbT5zh3sM+nRPPBh/vk7H1s1S4kYpMhdUY+vQoP3Wm7nfhD5wyHwQtDipabp
SvEyLc/dRO92cvYn75+MItx4K862DSFEiCK0hOo8B3AR63jeWAehN+SgeproEOX5C5jrdKO0vyrk
LxqKlDY46Pnn77asCoRE8Ewjd9suBG2o+W14L/pZln30Ts2LAajO2cAPI59ZJishZWSZuTv4oXfd
p1boUPatN6Qs9ZpXHZ3GjQFzxbCNZQkuaFKzagmNbvXRKaTYadto5oGpjPE4+B807cgCRQcuGaIy
Mk/LNGGvj4ZWAPu7TcRHE16Acmc0ze7yzVn2jgNGQAhdHQACSICA8jg9njEZ5x9b+q2v+MlODCJ/
T2ujt59UI3vtiItuGGDsf20IWG8mcHRHX5no1FFq9YvY6v4TXRjJMetNGQouYFnaYAjOkKq/8txS
aluPVF/f8BqWZm3+YlogidABcfIGzUf0TqEI8uDImzK++NUo9geGwO67u+7b5X1ZMibM+0KmG9/E
IHmPM7XYl0KZxspME/MWAF7qeGqWX0uBJTiUZKojVbthRz9NuW+G0txFZhjf63U9HIVGZ1oQCTnv
JpfNcu8ZeXBv1LV3Zwhh/tKIefNsdUN3hWTxepoCeriq2hd3TSPRDKSPrVbvVaOWdTuQgN5umK+l
g8KirDndbRrgMmfakdOtAwYNsfSkm7cqA+Py4ijJ9bXQfo9Jclzevi1ByzMSR7AXtWHedtMt8AP4
yOh8Cx/i7vVfyOHhJk1IapvC4+mCJjlrmlBFjkGjjzDpeysLvxdquR8m43BZ1MrNJ0b8R9TC9NNh
lItpYJq3jdU+eqn+apSHZrxrNNGW5X7DaG4JWxyUYMRtK+esK2ZZ/u5OqJ6vmi2a77VDgsGMgi0+
D4/nwuWRkzZUGBhp3SbdBJOwkmbXdV6ZV+bY3qvGKG2c1fIhmJUPiIbBYGWA5eCMTs+KSfOBJ82d
TX1lDXasZ+2uksMtmtbzi0sBYkZ4SwZlj5kK5lRMTOIrsowycOmOLuDM03yv2HdB032p/c6Azsjo
5R91X88GdUwCyPfqkWnf4iA3oxPTkvfSmmIW7Cq/930aGiXFh4gyj1XG4/jj9LOQg/ylz+VI3k9J
CHZRL6fJ26e5lBS3rZoqb4xCCpnhLo/0FR/yMFLkjUfozALqcz+2CdiHLCUwwMXtShWaVbRIE24B
3JefO8PWr0Q496KjV2/c47OYFq8AX1emmPnXhVyS6hS1HmWm2fquWdkN43lLO/s5Vrub9GGLCX7Z
MUX8B1p8BjUzGX2mnp5TJ+/sujS2oWdIg+9azJTqO/MJ/P2VWmmBLWaC3Ujfu9Lf5UpEjSz9MvGf
Iu682nb7UdgCWZ5dv9NPMRbhYkriRsrD3ncb6CRhTJTb8pjIR6M3bUPIjh80LH+FGbxpoLmtM2x1
3+SjFjSj74Z0RynCvhv/dMFLkie33fD1sqil+/p3i+cSlsFpzj04p1ssNLECbnzyXSkqd7J3M9CV
MAYbFAVnZgXuJfIfvDFEwrNzeSrE0hj2IOZG6Fapedd6r54UH/sAOsB2I8Y4wxGxHCSxFiZ0Y8DM
hZXsLMvzgnQA7SXBcWjk/V4h4mhKJf/Ul8p4jAdaYhNJ8w86ja+PQ2DWhzEwGeoemN2R9hn5SezB
l+cSTnap+vWjh4P/0GbKc95ZxjNI4n6rJW7ZjjeruUWFfm485F9xiU+3R/Xo9Ah7OnwDGmXUa8l3
B+2aym/6aN1I8U77Uf/2vN3Be8re+ObL5z//7vfZx//IJpbGCHM4y7yqnnlBLVGiADdD9s2pc3d6
ysHOREcYOcsNAMlZEfFUGuwNpysdQ7DmpYK0Mvod+OV1WIw7eVKPhmYeDIu+ofGWptdd9iVNnhJj
2ljrqnjKxED2qQtSM16IL2nWqUZRi1wp7Wy1zEGPeRQytc6mscguxYG3QXvUtG9+9aWt1V0QAaW7
vN8rdgQyh38+YXEVcimOtVjT2e/xhx+9GmNje8Kua0SHPv7LolbeBIKrGeFMxW8O+E83OxgMtSDi
jlxvvOrLPwMMdn73nbmWjux/1uItFvbzSy6TOZ9t9czoJi75X/pMaeA7aQNXCt3O1J3KDHcZ4G1t
i3J35QVCEuSKcz8NmPplgGJ6oS9HuNFuB9uq7JR3cLU5gW4Xu3pjC8+tI/kzAAxk5YGDUEk53cJe
KEQzV5WA3JY8t0bYqfA53RKy5DLh/iMFzuk5K0O6blmcjaR6opboh26/H1zvRneedXXv7wSmw0Ub
L8vaIb0XNavnuxc1SrKm7RJElfmbIDj+U2bdNtVGOHbWUTIvCOSviVHD8VKW1Sc9GmtYB+rQheDt
Wfkq7umdsyvj8FT+TAYAjdnny5q+dkzv5S2OKS5HTY5a5OVS7STFLgkoQo1bic5zU3m6qsV9irWx
joQaKeG0D/cH0E7Svnqy3tSNvOOK2wMQnlgTi2yQyl164YLhK4anayFNI18MJX0U/fyYG8GzWcWH
YrKcMKudSv1q+YxDN5vqYRqFPyVto8IWL8yKwSSMIjokvgagwPJP1aXEly6MNI1c40F60F/N31Bw
5jvxqnJ8/rp8iGuq+V7WfMjvVHMaxsKagVdund0UMp1Hxs+qbO1+2JqlsqYt3Gc8BKIOIt7Zbr4T
lIRlUCZmH7m6EEGREtqtNth+tOHznBWi50tATwOpf4M/hB+nYmZgAFQ1U+RSen6KHvUbcJvpc/rc
vUhu6Xi7PM7s8ardsFhruwigEd5UsPcyyc9TqYEKwcqkqpHriy1d/L5Nd7JNoqZTN1ytVas1I/9g
+wJAxpSRU0kGwTzzvfTQ/aod9NGebvtH2hr39bWy3/KHV/XwvazFq1lM0SAlArKgJbAt+3vN1INd
ZhOAOFu84fMGnTpElGveLWvhENeVKDfkiUO33mv7f/XLgVBRWwaLw+t1umei1MmB79GMUEfNYy6l
vT07ZruPXyRws/8VslgB0SGt/EOFOwmhjV40D4WS27H15Ffmhg6s7hX5fAO60pkRZKFsMnyxlhW3
kRsZaQQvQfQgCv1WvWf1uQeGhVMxE1SBDD7dtKHMi6pKuK+j3A3HKpB4Jq1J21WAeClUmL9GQRGp
nmrJvskGmAt6K/qw10a/DmA/6Cq4ysQwp5+gyt7ArB0ROxhqwU6wzNuKpvF9ICp/xrrQdoNKbHH5
FNesFBRZ1I6pzuN5LMyhN6nV4MXzRY6sIxmb6YrgN3aiKOw2FrdiMvBuADyA7KNpelkQ1wuxLfvM
j11J+5Ozf7gESlw5c8frh5d0ImhxkH7QtoUaCZGryckeHPmN12tuIln7y2JW3uk51qRPZSbvoFfx
9LB8euohgo9jN+ytcl94md/b42T91KO0dihLBnZkepLdZGbv7+Si3wRDrRzdyQcsjm4SworgJo/d
WhK/yoJ4bEXtIRmFK0+EDXYw1ftIV76Ufnk1trVvU+wESRmViZNGbbAbklRkyIqp7C5vy9pXkWjD
7FDwpsl28VVZDioPLobYDSomQg3RPpmejULbSFOuKROFN+rP5PZIEi1i2TJSghY027z2+q4sfwTK
gySHVxaJmo8vRyFFwkGD0jzjsAnJQ0E7n7AcpdpLKn28xs+6/HBxB0b991KWBrtVjN6r09ht9zpo
iCD7LNVvOc3Qny+vZtbJxatDrUqbAbY0WNAwd6qzvdIx8LCaEleQrcypuiInJO33l4WsacB7IYvF
jFpTqH4uJm6QOMpezux/cb+h/8TtAUpEDWnhhqd+pdS1VvAc1F/l5DWSr6roz+UlrKkXNSliTNgK
4TtYxC9SmXowP5SI8O9T73mImUK309Pry1LWTgM4LI8N8IJ5psfpaZStp1WDhkVU8ql4o8usdjSN
huQNw7sWJwGR/UfO4qWu6iIXeimI3eJrgjfIUE1PYght58FQ1jhVKR69NLlJitKeRjcxgvtMUjfu
69rrevINi0PL66QtDJFvIAmW/aZ0pb+Z34rbytwF+X6L03I+nqWawy809xuDnCc/d7qxRIVhrfVR
7OaCO4bpw5A0jl5f9XGwD4qt9qkVdSeBSqqAmiCP6BKj31ah6huRFLvpMNmN/sevMzsxtI1LtaKR
tNmAo6X6TwbtL2Hqu2iiE8qg96qRMzR/iklDbeYAawyHuIVsXV0OyWA6uMCuwd91uneRb7ZlPcg8
021ly/lMRXkzZlvoxxXVnyup/5nAyuYtLlhfZmEdGQZm1dTRRt8R6+pf7BhHT/UaFI8Kzv50IUlf
R35T67FbVr/C6aljCvk4lXZcfbp8i9dOhuY5+ptRNRy3xYbpkaeCELZYCn6w0gew+viOkhyZXrNx
kdeOBkMxozgJ+CBiOV2R5ivVALA3cbU0t1v1iwWljhF9PLKbTcWM6J0ZSZZo97grOy/taoToDI42
95b/IAV3ZbKFM5m3ZXFHKSXNmK65mATWdrEY+kuGOkVOHXt2GMb7qgqvY73cNbXb5f5N0Jo3tERs
uLtrIR7y6HFBLXjRz/rI0rYap17icXLlJ3oHWls8Zg8mNCi79ncXA87bOLTz9OiMpPhH4EI9CjGi
1SqeBb7Ie4haP0/7bL81fXtNyIxTAxdHkETr3+lmxtokpmk3Ju4kPcaDbThyAfLv8FstvlxW9jU7
Pk8OIX8I4p987+JWRTPvvM4MO9pW7HRvZs/xIWG0wOv05sfOJo3f2t16L22h8ZlYlAJ5U5Sx88GX
/1T91u5ExottJkfn37RUx/eSZoP1zr5OuS8FmqCyg+3tZCRXw3eexqzfN7D/xk4X34bRoS52cH7G
h8tbuvJYnezofOvfSYbmVEkHS6a/6a4I3GFf/65b2/z5vwlZ3LbOn6bQNzi2oT5+j37E36bc8Z4v
y1gzTzQrEzrj/INbWcoQq6C1xiR16yb6zYQ8p57oa9Lr3f8mZvF0wN46BKOQpm5Ra1dZFlzDcvvd
UCHd/bgcXMC/sHWijKUhBPTmMXszTt2eTmVYbNOU8aL+XGjQtrJpa68h7wdwJ8B93ODFpQI6AhRK
ylLXUiLdkTyIUnRjqyS0cpcA3xORgSglMbT0IAa/sqx+wkaQW3YCjY7/WnYojYKO29i5tcwytKoY
PRpAAWEue1sNszST1hwSl0G5bR3YWnMvJ1/K/NgWwC9+id3NGP5M/R+UnktJc8Zmy71YXevMtkMy
Zya8WXjWkVflytCj7rl4ZRC0FeGh90IHnujLOrJSUyUkpKaC+weEje7J08sb1FAx8k/qQpV4UJ1p
9zO9Gew3WyFvne0Zv0h5ZUPkirKciFwoyxT7Y6z2YUrVozuIN/1e3Id20NiP0k15PRwzZ2uozcq9
RiAd3tZM3S4uC3ySlGtWJ2IavSQ95hB3UZ0SgsfLy1qxghCpqDPL23xeS4qgVi/oAGm8xI0VlSbe
45RITqU8Nd6rUG+kzFceS9xaKDbmGdIQMi0MblMC0tFiblsGS43dpX4Ed1+UHtNRHa6LlngypRvz
LqQXc+Ps1naSriwo0EjLklBYPNMka2Q55Q/zrtyue2vdqPs4gITGM5Dr1PjRSxjOThVS6by8CPwg
cNvmZwEgX9RoimxvUppYLQrRlw9tZT1kZAGOAIKbG80WzzNkY7UuTGPoMtPcycqb2lftany6LGTl
LuMd4kID5SUcX+ZloeRM5VhTqYepT+nU7kTtj25R0/g4emTu+PpHzkItQiPAMVQphxnas+4Zu1b4
EeXPwLs3bMaKpmPjSf7PphEdXDiEpqQNFSyzoQtB6d4kYNiFmkRpXsL5TOPvU1dIG8e0uoP/lQh6
+FQn1FpSCpoCQrcwEkcl/Jej54wxmbqYbKxtVSHeSVqaw6SIMinzKCnWHlCqXmSB+o+hNTaClC05
CxtoteUwc/uFblpSwVOinZYSRm6Rd6zV1vBkyM9AEW6RoVtcJlrZ4MA3s8idSJs0pXkvgV5t4/Ag
1KoTB+m+y0ZgfbCq0iFS63+sAvynN/we/OFzNW45PiuKw9cAZKTBBxDj8hjjvtYY3Ebei3ptPT7B
e/l1rJ/ogXhooL2/fOlWbOSJrMVBdr4ft4mErFis94n6Q8kqpxKNK0G6g/VgRzjofFwg0TOV/L9p
gSW9AsMIaCDWEVgJkxNG3j6DWwFkFPE6s52tZGcxBPyyyHMlUuYXGzDUDPNgW0+vBQQ/3iClvANC
YcLbH9tN83PYqq+cb+QsBB448imo5JlTXBvx1JJrd/PCOySWdh8pn0NdvQ2G4SFIG2hZjKvLyzq/
7TQK8MhQD8agYZdPl1V5gmoBBk9dWr7tjsdsePTNly76sFE5FbO4gmprJY3Q5qlLP4LU7I32firu
9S2k3dZiFi9MWHhNUGUFb7W+TxIttMOaLGVaJnZlvV3et/PrxYLm4hQVQINS82JBsiUkEOf3Kaii
By8sXpu8souhZlmAcQN9wxVY0wuIC0jC44xTRF0onye2Ap4l3ngQgQ4ISbAJw2upNk5ZNX/ontpO
7Jyp+2w5KLvhEc8tj0uqPME3mkGcitZVk6ja1cA8d9By5VdKO2xxAq2Iwv+ABwLsA0HAMtQwwGfl
YyB1bhx66l06JF+HyJcPk6G1x8uHNlvgk7AdtwBoxUwYMjdGLbOVlafLQll2HQNLya0YxS5Iri9L
OMtTnUpY4itSL9HrqmAt3FbBbltG0SCxOkxZ3FwBAIwcQazkg6rV1m6IB+nzZfHnCatZPm4CtVfA
s0zqOL3OgZlLGY5s53a/VPlJda4lw4aKBZwoNJlMDa031nummH/lkQohbqNAtOyaMtNcj5ma2ZEp
cPK3AEQV1PPtbhI2rO/ZdVvIWayrK72ABlIZOcPB10rbkF/8XaXcy5uF/VVtnKdA/d+KFldNadVI
9ixWhMaXr7DIXodv1r6xq33ofP4j7uLDxpltLW3++buMju+HQdmJCLybfj0GO4bcbjyWZ1Zx3juo
vsmeUnnmCTsVgNfv133J3k2/mB7F7Cl5t7+sdlsSFsYwL8haprMW1PptAoepV2vwmEKH/OuynPNU
wWIpCwNPL3grl5rC9Qqfo3oXVo+qajdXrtfZBZz9r/6XQTnG2u8t0qhNwQvfrtBKf0p8BGsPslXY
otMfgtL50h8U8Uq7+Vb9KOyNPV3Vw3enNv/8nVpMTRlLgcSpNeJrrNyp/muibJDIbIlYqHruheIY
Riq7qTx2w8/evMuV7xsnNkcLZyb33TIW2g32cUrTWflwgHeQiDH8T/1a1Ha8o8MsO3ryhqFYM/Ew
H9LejgtOXLtYE5TokQLRKpOKw8EWPR5jpdgQsbZt70UsllQHNGdHfti78mD31/ptuPHYby1htrnv
Tp7xCxkyWEITfZebh6h73jiTLQGLmDJQJKEu1aB3PTIYxTXNB2Vwr/zoX7o78168/Rw+RE7ydFno
xqYt+dyTxgd+a/i9m2TlLpdKJwfjmOkb2K9VKbB3QGg4Z2zM+efvtq4IYTJIMo7GYzy1DZig2rCl
a+8dlFX/FbBQLyh5+qRu4t7NfoP/cCLtpU6PXbevwiPRx+UtWzU6BG9MAjEpGEI1c7qaIEs8GV6i
3h2l7+LMOX4gy2UH9p/EMR31O4e0sbo17+W/AueO64XALh6aypgFOoXiiKFj/GzgfOmZJkOWbUPN
17fy/1aHsLNnqY17M8p7kqHjH8tmLOePj2sDtEpEv/R04B4vfXSzNXq64tC5onrKIuaR3I3Ry+Uz
WlnEiYjFg5TnRWHEkJq6svQtT35zXcv8oYZN4FHKN67tyiN7Imq+1e90W24LptMz1MVNk5pkyQ/F
/DYwLkTaikHX5VAwppz7d6DFqZzZuPWdwh1CBazedDKTZCCzYFRrSwNWPB9W9I+khaGb+TSk0eAy
NXnkxEzoUZlfx+A8gYlP+sburdg8GKIZjspUIiJsVT5dlS+O8mgWSQ9OvmUi72T3ZNAu68LqxjGt
528YDTviwvhokjIxRRSF7sWbtPQPEDDaqn6lDunVZUFr+0bSm6o0nTTU9heaYJaD1qtJO0Ah0Nrh
cJ0UX8zs25yjk9qP+/ek2Cnxz8MiZizJ6bYledSHoZIPYO27l1qwmahYlA6YlfjD8KZ5rN47SYtF
yVHu96JaDy7jDeC1UqLAaatsK5A+r0jPYv4fad+15LixbPtFiIA3rwVLTzbR9gUxPd0N7z2+/iy0
TtxNFnmJ0NnR0oRGUkyiXFZW5sq1AFfA36g+IjC+HhDIo3zIbHbDthH0YsuaXm6zjDPIZErscgUh
28dLdc8/XJqjtl2vpkrODFiqQIg38hfD+0Y4vvK+yXE2kMoLTRp3rr+rwVGrNSK3qQ0xBgfZciPN
WZJ6p641Hg9pcQqplaqGoddGoRlA27hHg5qsK5re7dl0F9SE6UxmIXv7+/6nQsirUVHnqvc4ue8l
zGFudlatR4f8WdmXhkcawgEMH5AvcNPutIVDducuhFUkP4CcgZOi+10qDiCCuqmG7VhuQkh5gweH
qOU78ouC9wW5AhG6x48n9s6xRg0G9REQ1oHQnm6XnsoqTtqsx9Y0yl1B/qyXrvd5YaiJvDJA+Vvw
eXYMEw7Dthd2ORDHlffv5gzAZvRsAnIEdUzg7uEHrw9XisjSD3qJO0O5y/XFNZdPuzAudTSnb8IE
Jf6MNcF0Zj6eN8rv3lilwqQoDjO5zmG1T1qrkX3L80KwWPNW0y11W1EHjDZFp3cgPIye/Z7jzg24
2XpxelOQ8ROVJbQTjcG8sUN5qa6LwFQCpqQzm/6kyltXJesWOtQTl5thzpMyYZwAApWsPFk5usrB
mqLLEP59PK/UCbj5CMp3QboeyCqQg5+ZFAJlvbRWh2ovRvJGaiA2VbarJAFRpbA0x3QO63/tokAO
4mnUXH/rLBeBjl/GIqNAHfBcvA844lB1JZO+7uzsVKAlmixRqNA9Qzf25v11Ya+MOrmEnDsWNVAd
iFaj/g/V9rTTh6LQWZEDpjEnqaToA1gUai20Hk8zXTf6x/6MoBNx7iGeS80zmlWkpuxU7py1PVHG
aNePkc4K3X6qZb3TelsaJ70d5Q3UKMU6Po+RSKbQQS0VWo8L1e67a37xLdQNUg1cM3ARNp6QWD0Y
BWqRcIYCClnSTyEZlhq97x5dOFnM7iwpQA+d9ZkSItZY6nF4LwW9nyxOJFm7kOf4BW9eOL7/neH/
mKFGVXNqnfVKzp+hOo5cbAr2zK6oGoRnbNQhTVsAGapHfa2RGsS6eioNBambAn36aq4ZtTrFax6K
EXbQMoPZ8eN7qAzlRtFqb522qWhOPBQ2lRhPpLAWu72fFtHq8SahXPfvCJD7R/4OzxhMFuXjel/r
QI7k8+fYKw9NlZ/9Vl3Ksd5zbkD5o4KJoPIWnRKqUdspoEI/QxRxdELBV1ZqzeW64uXqwlV318HN
LwxElQA7ov/j+szl/Yg6c1jwZyUWPuJItuTE7vk9D9oMSTvHIW8k7J+gDPUkRsvbAIxsli+15FD3
LWi7gVgG+wNACfgLx+/6G5ShmLwQpEcuKyGj16HYHXqGJ/wUsm/4/NPjBZwHdLUFwfaFix30dqAz
heQCZYwJmRHsD13tdnFxhjbOadbw9oumJQU7rZipwL5n+yWG7VvfMpsFuR5olkU0H9HCxn7J9FMq
DLVbT6OlNp1dJNsqPuGgMfUEXqC3KtkWrAsN1o7r7L5eTb0tSkvsXb/QDnr0AHZBzQxUEkCVUYmF
uI4gG6tqoNULn6dDJugDRFk7W2mJJxHRHG0fwuXZtv0BRnksNqFspZBuPxWFGUhr6LmxoH3YBpwd
AloXbz2om878txsuIS1zqM9LL7lfcoub70UKEWWpWR9DplxyoJRCHZde7RYr5TP9Ds1OL/XUnBzP
aDbssTIF3EeQOLEaq3fabWWm537TGNOB3Y/OUu2U5j6bNyqAR//5Gsp9MbkYAwGC2ePt1izNWm9N
nzB6ZOAe0D3y93s0IvLjGwvR3J3zMQODwAyNIBiNU/N/v7gX03YqfS1jGxdUpAPkhVr+VZEw9Tk8
Jnzn4/Nx6xHQfzGTIYEeBe90aAZeWyvrsfeaBjs16gpHySpIHL9rVWHHQWM3vg9xP86YOEStcv/T
MN+t+tonS02qt6HH/BEgAEbueK6Y/GbkLoYceQ3fMYVcu7HW6blcrYQyOvknKTcikQfy0MgZnyAH
Y3plr5CY5d4WZuHOnKMPDp0h4CFG/o1WivXCLGTVLGxcMXr10LUKsePnWthpck0glVLEwWp4qatV
X+yKxHeqoNFrAYLjbyE4/gpeXIgG6AzkvPNm7gcBSQZgBKAscb0oTM9LbQnFFleoOXS1bvNKZ3x7
QCQ6RCTX0GPa/oSDLUdH8JQQNS2QvuEX3n83Vx++ARlXwDNnxkQA8a+/Qe6zKgNteuv6ecmRCE9P
ovb8UhH6NgqczYBSAOwGAJYg53ptBmrXI3KUXQtGeL329TQ2QboeCnvQpyW964FgIDfa9mthvWdH
cu1oQCAO2lgsObYdmhsoq1rUxiCGl87q5EypNe7HQReHDjLKG20kiAaITIbBmRZfMrfnTUMHCkQW
gVVG08sN1TUTDaBfKnn1bDCOtfoMzRhFTk7X5c2CG7l1/pQl6uoDN2MjcRUsjXaxrVaZAchrRlQD
2ui6qDfGqFscCazG6fTA6czQRruXAdFrMzSCdWpBycCajksw1V801tXMU181R0MXRz2XhBYtVJx6
bvVRH4zoS11nqwzsLSXhiLDhnMRKjFz/RpahMmujxw9ryBZj85Zi82QkiQ3iCztZaH27CcCpz6Ie
I1MisPUsaHTudQ7mFTMjBWGMJQk0mn4beNLr5ac2HlfnWp5Hv3byFxYEBhzJDNcnf1//VMQj9Rbt
fmRht9NEWP8YBU0l9MPQTQM6nus519CIn0qZpJ4nq8ecC47kTE6oc+toPxqpgfZu/cCQzlhjXu3H
J20eD7XcgCcgLQGcAm4XkTKd8WXDD2GnncGKp/K7kklIVL2HxS6JlgDtd5ZQmZWFAD4F/TRyItej
RNusHFRRwZxDkFeW+sBCg4bwBWIWIqUGu0RIN385NbJLc3SX7sQFE7ZyyZwVPiBl9JkuSUneTh3u
Q4WFyAh0p/BIo6ZOKgeBq6oudAVoIApSTVTI5WmajuBB5/wlxqZ71iCQMSOERYAyaaiTyPj1nPyA
NdQdPMEn+Tv/KtYb0Cr82x2Bdo3Z2aO6houFDm8ScezyrBFCFwSoAImZqVuoBtrfy3DhFr3dD5gz
wI2QeYaeAmbwej+0Qw4ifCaMXOUMgXUSiImZew0pGT3JwUbOm1C4fjy02wcvWlFmZRhEMOhnvFky
NY6ByYj9yG2s0Wx3n+J61H/ARHhI9YT4NlqUzHeQudoFfgJTMx6bpzPEOOcwjwT7TEKMjONvmHXh
W1WxYZtBSCJXfi7R5eBZhVNbevv62AxNoXljhoqLe66MqihIIzclng35RjKaQH/qnxPhV5Xp2yIJ
9iDvNEIDreXk/bnQfWPpHuFvUhjUWKnTkSBgUeoQH1G8+Q5DGHB/daSF655ISERjMI9g2NFRQiWF
rRI410SXDixZopW+d2wup5y6zkAjwflAaGOTgdb3ICi6GJGg2Cz2r968YzFc5KfnVmnI0d3srFoc
ZRlYtsiVkBRUs4DUOtinicKd+hVa+x6v8O+78Nq3XVujRlW2bZiD6iBy6z+xmeidpRFsJ101eZ3X
FQuQatJahcmRwUAzzVPjTDZQrHpo51tpRrsZDanfZdKuWFLZrI33k/4DtV8HGqZ6TADBMxqDWS3p
Agr39oSC7koZLTAS7jrqswHS7KqYFyO3swSj26zAcecopD1NFm/yJurdOrtujGJV2pHln55aq7dk
kq9YS0CPNvmTGtl6GMg5NCCzaj+e0rvrh9sJ3gHlL1AyXTujoW9wW4Tzp7UaKEecpp2MpuQcGXFG
BPJj9umxvXtTATAd6vtIKwGKTtnj1VhLma6M3byWV9mU6Lm3ksH1zywl+W4DeOzMS0uUN6jaEg+6
AZbYEd1VfmmVreUpm6S0IeGCvMIbm6/+u7FRRz+otEJgIALk5u1EouDYDvsOqKNmIX1Jt43Bz0GB
cb58Zx5xvAqpgCJMYygvxEzk8opRtZs0cX0Eo9MKNUUioB+vFRGPTpuOcXo7PnMRKb4BL/23Y8U3
oAUf1E9zHxStKMBOfSBxTBi78uhUCiDPG6/c8dznYyt3hyqhrwZvD7zGOBryMvADXt1sHLuDpR2E
99JMf4pjZPCr2FTsxqnMhLA5KY//ldmb5EMP4js/H2G22ba2eMpPtdFamjmtW4u1irViwPMc+IXB
3rrsmUNpZmODI0WLGbVhk8Tvk5gfYjdgLG8n7uvYGQFYK7kFGMxvl/q1F53RLzh9MhqWQEBL7VM2
xLu38NnEnbb16U0hJUGgH5oRNLMH8mQft9tX+/v4/e299Yf4wBSk+5ddTPMORl4ZpGzIXWszlODa
66SpFqEVuMxc7yOzmD+cCQLZhQ16myWbbQgCeg4RY0GMibIxFlzpddWQueNafGk/goP/EZxRPHGY
p/GrMfuz9wrHuoMqd14Y0dIZnReLnmO8bPC2wRcg+qWCvKoXmrQMhMwtjGGLisDGt185XSUZbvpk
Ny69qeds2CNzlFvlxrhLwNgKc6vUSU8Dp6c6u9L21UZeAanvoOnmWdrXVmNqdmOH5+xZcz2TddpX
JSLqnnlPnhcXYGkKqP3MgiiRKbT5mwzWLCxZL+3AAl2dwRu55e2X+Pfm9Xw0BdSuLoourMJcyVyG
aciknoRkJ40HsdW16lno9SRa2GDzpf3IHnWpF0ynDGiXzlzW2/NdYgjABYBs/bEnmj+aMoJOIjRj
ArcGURyJWtdQ9kdBqdjAratPlnstltJcdwYB9k6EbcA2zIRY1CC6TMs7UJsHrqR8Dc0RJOGht6Te
cMevzRgoKB7ipM+8GRjjRfQ/SKk2iHIeuQfBEM0nniy15N5WNWbwzoUF6qgjLZkxXgELnP+UDwmU
L49csmNHO5e+VN7KXdHfDB+53kHEAgh+Tn+8SHeSJ5f2b64L1KNSnh9hX/zwS71/ib8la9okn73h
74jgoFMTXQPFqngWoCyyYPw2oIJtVFLAWD7zB9EQBOh0C61QlXj0pKTHc8epTvJSEwS9CxFkIBMP
I+hCA2MnzTBcT31Yy7mfu/7IkFjaq8iJLkwhfXppE9TpzVpPafwUJrJt/8P8xXBeyhf+T7oOziFe
S9IaPC/TT7JPj73LLnjPmzT/P8ZBPYGZxBjpHEMHYuNcHSMYd4VN8RrowVneJiY4gG3InS7dDfSZ
o63N5+XiPMT5UEIwENbyKTGGZpuC8zoJF7LkdFw/G0H0i/7EuVbM0UR6EeQKy1ZkczhfVbbK5zjV
QTA1bvoFOzdve9rQvD8vRlP2TZoW5ZS7AvFG3d/kz8mGWxd71Vm65BZNURMnT2yh8hPGxGy8XbFK
Dr7tb4OniCQLt/e9FbqcPMpjlVoMxyvDEKCBRPS+SnkVLYmp3910KOzMTHQIgQAru5446PoJMXji
IMqxFk1AQ7vP4lV7jpzkWTlKEUmXFmqOOC6vEiwU0p0CeFAFNNYBwHJtr0JQVsxBiSsc+IT0T/VJ
PSDW3Ag/M77/8XG+s/uubFEr1UxM60NAq3TBfLMGebxTWu1rvnBs6XuFHhC1SgGke0HjBiPBKjkK
Dnvgt0tb7u44QNABjUK8JlH2up6z0Oug5lqUpTv9BcB6H3wKFeFfvT+PZ4sWb54fcXPfKGhAZjAA
NsW1GV6KExC856WbvAX6sHmyLWvYEMSKe4+86icnIkuk2XfmDhbBpwpvN1dzqXsfbQtx67N16aZP
fkn4Q2Nj2/079Ok8KmT2gdlGRxlwFXShzs+YuMwZpnJZbhclGmFT3feXmtnuHNU5Z/uruQsCBpW6
+mMhSbmuCGo35FYRsGFxYKuAETxeoNv7Dw+mOX+PciDeTCK106REq8qizIAMUQqUHBOZ0fM2Scz/
zgo1FPT0Zn3OwooYnBkessvDuDCOm0AJ04SBaPABc28mCLGvN5qUq2EEboXabbn1JP5hGc2SeV2W
kZA6FiMZrUbvcl3z14xASpS/soUtcXciZ+Iv7D08jOiqCxfLsST4ae0OXaORVClTgLpHbmmY982A
pgiUxL/sOtQwg9YbRx/gmoozoPCpjno+6Vmn8zUBQJJ/Y+OPbvpoayPoDDAIPV5GOiCb5xgYm9mx
zwp0v4XWiwtxYlIA+zygM4qxciT21ZMjc+Rf6mhpV95u/WtDVMjEAcA2Rr1Su02G+rTIka44SkvX
1E1dlB4O5SkYicvlIAcEAny85NOqd8On/w1uf2TvHGCUUBUMjcJ2FHAGW5Vx4sk6IC2RjDn/DnC7
cW7x28czfG95wWM4M8ejhnJTqg6mXEpTrmjcWgmDJ9C8agYk6eqF6+WmaPI7cnBb4xKZdedor6xM
4wTdNKZBOUFdc5v0ybBYPbO4jYLcExCoiSNvUPXlDV1bLVzWv/Cv68saa3thm0ofQIMehNsabOeE
ed2hHK0XRrWS192htpATtvLVn9xKjRfWUK3EPH89nuCbSgo9dP76ACVdIXCt77cuAJiWahcHCUki
1i5WXkKQZYd44eAo6HlFGeOJ3w77bL1U975BCdCfQLmqqU+HnhUwAz7oNZpP5XWo157y1gSW8hqJ
OhfgmVdbcUlqzs6YyU4bzRQMNvsahZL0kO2MiQz1zjBmjLyO9CrXZcZINfzb6an17Xz4lsaOQDGl
zR2NtR5P4J1QFcmnWQ8MKFZA3Oi2EtDHykHYAj3iF3pYbGvflJkN49Sv2Q5qrws79d55wM2HwiUS
XrPvuV6touXYqmTY1mXbP50YE65fakG959MQlqB0AeQNaEio2DGMQhFk3HHrBnWUrIcmz1ZVplY6
22oaAQC+NBbm7zZYBfALCBxgv0C+CoH76yHVY6wkTJK2eL5IZBedpZ1zBqDt57GZ32oDfcwuzdCb
TEmUjIlgZrSjLb+WztJfbmNZO86Qj5XjbW3pg9iEPHXkaaWZ0R+TWZ1OLAk+Ti0QH+dCH8nPwtCF
eWiPvmle7Yv7g63qSdJafBP0KmJ1A55bEj+xgaWhjoF6InKJp/QZda3CnSSrfctikqNUQ3rFAFV7
YIi12TwL0Yb7abhVzX9qBi+RCvJKEIpa+NSbWud8Ri+nj7obqrRusgbczC4fb+puJxS6gwnxrUzX
DL0n/Qa/G9GQE5mQmrV1/sk4JdzCUfvFMzyaL2pv8kPHMryXt26f2mNsA5aes59AbPmVrjmMdqql
tZae0v5QomtV6DdJsQrZz0KGDohCUDFJU11g3iZVj3dKZWiyMWpPHdDusYmuwFFc97yV9jrT/xSr
qiegvuYYu4oPeWwOqq7FJtfug2I/eMcIbZhFrXujTPA/oimz+45Tu92qhTnJlrAK/6JLfKP6QDQT
f/AWLsXffDY1D+gAROlARVltLrNf75taq7tgktvaffs4fAI2A+3BFWQPjwz5BL0Uis9zARr5fcaE
kIwZGfNPruOf8S8ZwIr2+7W5Zsn6T+I8CyZLIlztZ1BeA3Y1Imn9z0/vZDrOwONjeFOqwz5ScJnP
LEoQ2YT0x/WnQ008TQdlRFiorBKW/RvK7U58jf4ojCNrVlY1rtq+RFG1tHVuTxoKA6BWAtobukH0
I0jIw8RD1q5xe6mbSD2VH2KkvbGRv9PCiV04LPeuBHCbCUjFCHClQH9cD1KIqjBr5Rm1KySbdHRr
qTYKVjQU5Kblt0g4QO6tLpdyk/ciiSuz1PEohRIEMzNYWDu8aKQ4iiVJzvHaf5aNHsg1weTQGc+s
WINDmo1Z1ZvMLp1gIaFygy6cVxg5ZqSY59caNuj14HslLESmA2iTZ9ch0VSLj3yjeR7PZQBGBkAU
TDwQD2JhP95Z8x9Lnwn0E0D2fO4lRRHo2mw6RqlYsYhjGGmX8z6p+SXU0P2RXZig5pcJSuSkBq9x
S84usJRBBtqswO58K2bWhZ4XCH/7z872+5fHY7uTNcCcXlimkhOgO+O1NMDg8IixqhVr1jjJ3x35
+xcIByznTA4wIgbX8LOExLgpzP4u6IVxKubgRT+b2iAAPHYnrrtzkcGngHYbPgVoeP4NnVmDXVoQ
tV8YNF3oou1Sj+Re8SpfZTDdtVkBrBHoYLwFaDDeSsDACykeJB7JrewUGxqgL/xC6fQGAE2Zp98E
Wur5XS7APLMptsxe2WtPkD/bK7vBbj+1Y7BbStv9f1YZKVwArtEmQuOQK5/vZH/AyUETfPoSPxXn
wJocTc//Bhh8AHlqwrwL7rk2WZ+khrdXzcdTfidROe+z/3wBtdSsAExBKmKpC8EEBaRn10jDOzG7
gZwS+Fq8A1uabP+1YPW2IDBbhdwoHtHoV1Gp0ExlWC8TaoRB3N9hJcsAtRPxgzVFwQr9Vax77JEb
tyoel2cxcVt0Ghu83sQL6z37h1v/8Z+PoN1WLSVsIGPywUgMJSUOvrpH+7veycXr4/He9VQa5ELw
VlA5NB1ceyrNB4l3Xkhorpi++XzHVs1CWmJepZuhXBigXKEmFK0SKWzjDlvmTXIkPIQ20/MS4crd
Ww50Y/9vHJQ75KYqU4Sea9z4R/jLvMXf2rO6Fc/lIcsXBnR/X16YovzfNGbFFAowBQYH/mPCUdgl
gV4CMLxht8NO60nz/niR6NZzpDTnLlv8IoM8C5layvso7MSlUHdp3CIk1TuQS+/pWpLWvTG8xBGp
N4qbvvoZQXfGguF5t9Ord2GY1rETa5ZBWKGhDwSP8Gor29qbtil3HJ4EP6kVHmPjscF7bmdOYeHS
RFyETUmtY5ShBzXj8eJryh0e1YFc2VL0XInPVTk5zWDmqCyVRIOoKTOSgXVEUa8ygQRoC8rXVerp
WZw5eWblS2JH9y7cqy+jlr3tK4HzRjw6xMjhy42E/pPuGPDvWWyI095jrPK92U3rJPp8PCU3Dgny
tDMMGZWA+UX6m1u9eJdVatA3LcKpE7rRNED9ZR2X4FM7HksP2k69p4/jEnL8Nl8LVCX/zwrM5JIq
FdOHfi2idF7Up4A5+OPJ0xiouB2yBpidaj2+BrIuyNu8tYSeIAkWjTbbfj8e9W0WDJ8AYAD63mZ1
TcC9rh1TXoC2JNSa+tQqaDomTKOP7EfCN2aQsxYnMbqs4K21D8dVUq6UwCjTI8/8TOOIxq3yoNlZ
9eUzRFD1lllYkBuPNn8ZepA0DScDQB/qhpikpq3QNVqfhDowOnFbMj9N7fbjWyNrjoDr8vFM3NwF
szlZhNQhcJJAv1OPlCZPGfDP9vVJhlaFGGy0IYQs0PGxkdvdTVnhqemW1DQZ5aE+9ekPJOLAKqsY
WlcaNYsMEvsUxxYYxjMv1cvWyabnIQwX3Or9Bb8YJzWtbBtIko/m51Nb6lGQ2QrTmFGZ6Qozruop
N7hQF+OCTChRxu/vQ7kV44+meW6k2vQCw8vXolJDmvuI7jPOz5zH83N3EZCMxYZkITFDx185n7Gh
HE31aQIEofWdwYOWbrf690aQ7ELbF+Dy0IykTl2rqmHVKF596lTms67DyokV0MGgpr5E7HCb5cRy
Q2gbz/X5cAFEfb3ctdAGTVtwzaljmw859Ex/2E0hcMqizfu1Di6JufdIcLLUqIWnrn0ShrXUOuGx
3EQe+qfSZjsl54C3AjQSfIR6ZPbohk29Qwfymg6CvOA10sG4UZZLiI27+2QOzWYIKCdAW+r60/Mh
ltVJU5pTzHCbuJdMpu/Aqz4+hWhvEXNRT9UjU/94WKgAAoKp8ol3OKnDYx8CW5wmJE4s/q3F+6SB
GLLIQtk9XdjLtyECphf88qqCNh9UYn4TWBc+WxzHqEylvjmVvRFwwMHl2RY95J7ZVaQ8K18AcY4L
N+eda+LKJOUvG1ABSnIFk4HepbsWeCNmeBLGU4eHSvanX+wYvHkQzUOcsbiohaAbku7oDuEgkXHy
21P70zRojZeJ9gTRufHYDxVBnOqES+qJd84gKBo4qEdKczqYTjcPAnCqmdQPJ2RzJiMtenSM+Hys
16wSLHS/zVHGVdiDKxfeHTl0NB6jz4CKitlcg5LqOA0nYK6Mgh8Jp/l6Xjqtv8BLeXdMF4aozcx1
vF8VDTucusZWkoI00bod/yUXpapSo6FiKhW6gzL4L4dTH7/60WfhvTz2W7d5NMoAtfdGMCOFkQ8D
Ekc4xelaPRgtNEag7Ckb5bTvXrqFB9LtAoHFYPZgINic1Q8o/yXybRIrXjCc8jzM7UAq4k3Ts6Oh
TmMObDrorR4P8fbOR3kDLTRI2KH7F9Rt105n8qQIkIxqOPmh4jSHRPSJ59VmOoJjOMaG96OlHvB5
i11vQQAYgM3gYRbpO7oDu4NoLodi3HBKVA1p0xAN33G2KId8+7IAD8Lvw0LBAwMbnprIMZHaQA0l
TGRXKqsqSVULOAZe79kiNtoqLZyBYWInqfC2qMfsp1Pb0QwHpYME5+Cb0Eb0CZpMOgsQPd9U4wES
cn61lGSep5eeDPgZNP8jk6eiNf96+sNOCrVSCMaTVvSQPQl1CIeh3KQaam9F2hIHwL2pv7RGLXat
abXEj4h7uzI3fOg1iXW20It3b0A8VBcR2EOARBHoaUdasu3FGHoIAHt5z6GEbbSThReWe3q8cfk5
bKKnDtoLIJBgIUSCRuvrqYsTL5TEtB1PQZFbQfLBVpYKaH3U6MOhOio+GhzU10DtjRLg7WD8CKOn
1LcjbQOegwLdx91f6T0LFaLOjBzDQih96/5+yRVRTYeuInLx1DT0ipJqY9mPpzL2t6EEKIhWjqQE
4+jCjXxvSYGHV/GwREoWR/h6FuS8VfieacbTpDZ7X6wcPg2eH8/0XRPooMQ0o54AQ9cmFEZsa7HH
WAIuwJMl4yQMhp0WBnIntMCUAQuLS2luhaWhYWMuc2UlS+Mp97KJePALtq9wjVFJeaNDfnB8lcK6
czImqPR0HGtTBhB63VQV9OeaiDceD/reAuJ9Bl5GvNhxMKlnQ5L00B+PuPEk1cpBwsZJ2vQAciP7
sZk77h4vX4izgYsLlW0a0pVAmbQYITxwCvvgKQMnRjxlkF78My5xjd07l7IA6AZYLVFEp+P8Sapl
vhTi6VR30XcVa0aGXwjqRAY/aW7Z1EvlmduwDW/6C4PUCWga3hcgtQ2DbWP3XKRzxV8xcxMWwG3C
q3+Fznw8lXc3kIzqExhVgLuH07/ep1MkqGkKoNIpjdZcKxg8t/bkBHxmDfHxrPbFr7EVrXHyDwob
rerMX3hK3Tsn83HHDzJHCCKv7fcRVwp5VU0nYCgnvRL8wmZ4IVgY5k2PP+hcQU2KNB2ubAUvKuo4
jlXApGWoIHmhxA5XGN1oVCHhG8OD6E50FhQbbcvg4LILRrOLtjSEid+A16dGaTaMP3rZidJyXTXC
eWH+bwNnfBg6c+Q54zqf5OvxpzzYHDMJHzYwBxkwFl7QA8bkywP3LBRWKH30Szne+U+krwBMBABF
gGaj94l6V/IiSuWxKEw4Pb7JeIIFTMUqS5ZeIPcO6dyTC55j8F5DPeZ6YDyfaUPCTtNpGDqogYsR
+CvUsiJyAPqkPvh6PI93IjIE32ByQpcTNrI833sXT6wmKGJtaHz2xOUNa+dh/KwmjKSzvgBkezYL
o1WcYnbiokzInRMLw9B7E0EMAM14KhYB+lQVxzqA4TO/rtze5nt9ytbND9e+Px7inXW7skTFISmb
ChAzwhC1NFuVEkg/QCwZjMrxsZl7A0KxY6ZBmzsqaYcgpsmkNVk+ntRdouOMlC9PuaQLgZ7/S1VZ
PESAnbuwRN0WYwbqGy+HpSq2NPkbMELIM51idHCzqlt31r8f18wWPEu8oQRL86r5QQHhKQ3Kbgqb
mEoAKVaGMwTVGNWUsOxTVqBA6rmPbd7blXiUzFBMkOLc9E3x1eT3WspjhOhIEE8jmrrBG5eBntLq
ljSPl2xRJyDxVdVLNNy9rM7uc+D4QVTBb/IlSOAdf4VWAWCpeRZkCjd00mKTK6laiuNp1ABAbPND
3meGNESWF8mrGGqZjFnNROBHKeztbGpemFkM9EuT96ykh0jPn0b1q12S4LjjbK6+ijqFA8P14JBF
GDT46HlWuxUfgRoH7GBxJJH/w5peTAB1DD0Vh5BtkUrxeTEhdYaqD+9/oSZHNOzcqMcSLymB3glD
UHKVQcIpyHAydLwzZn4cJRP0v8OGPXm+XXisqQWrLvmUZPPx6O45mZlmESTeuBnQHXvtRz1uirtK
yKcTwHWt03vqaDEinoKRMJWrx6bulBUAn8WYoAmEcYEE/dpWPsrwm1MxneLkXPEvafydKH+bgxoZ
4bRvqpeEec2KTZMawFSCxy6yH9u/N1QEHkAqokMWuAzqHmRVpu6DZMSsikNsp1n9Vw0n35zqeElR
8J5LRXIVt8P8XEXh5nqgPIj7tBE87Kd+0NMn4ZyPB2Ez8SEoDiw/WNqgd8d1YY3aoNUAsS8ml6eT
VKL22AEkrIZm2foLb9Zb2N2cjcDFjpYKvCjRwXE9qmZEgO6LzHQSOyOddBbp9uKkae9ZVZC0BtCr
MCPJ6ZhK76OvqjY8ZEfioyeQKF6X9arkIxJt/aTQ+WkvDW5YqCTulZ2cLTxK7jlGZF+BSEPzKjpA
qHX2hlIcVMmbTkBss0SohGMbxegwiCtO14KwM+qUrfRcbf4PWaJZXBzXnIj75ibtW451UStgzjsp
b3FFRL42VB8Q8VVaDkb6+q8386wugp4KxD+3vYMxOp1GPP7YUwAaQZMLUo4UTR6aVZsUzmNTv9kI
KoBEmQvSaHgUIekmzxN+EWtFkdb3stJzJ1XxXTlhUyP3EDknA8fr01ixpsSgEXmoGLTyTzL4KaWJ
s9qKTR0oMkZPVThk21gOKzK1crxREf1aStdBtCgMfVIlWruLeDEz1ISrtkWcq2ZWtdBRmmSPexO6
oTWRbRZMYCHSYzKywdMQ+Cphk/8h7bt25UaWZb+IAH2Rr0XTnm2WlV6IZem959ef4Dr37lldTTQx
+0gYzQwkKFkuKyszI6LNzBh4rwUvNXOz/NTbNTyNgE+WmV2eN3UR+k0qnbNmn9TlIRlOWoWSgaYt
bNM5d/jbEuuPEj/IirGNpXNCbPQvoIF0RCRUWn6arYXAITG4waCWFvk0kz07/Du4uyYdKOm5P/cX
WMb6MeuLD1HxJuR1oG1ZIYcGtb9S1/EhvJCalYwE+1JD3G3fFo7FbxOTD/u1hWouGXs9jaRzpOzU
zCFQ54IO47FrxBWBgETlEHQCIqkaD/sa2owi+IlCS0LXT3j5b8aK5xBudFx6LKZKiKqoqtVCOis8
t4e6kUGiYOmJNz2hb+fzHxvMFgrLhhfqOpfOg5FKZqyuEiOLDbIqt1FpFa4Zv/6fxsRuJLEFvCpO
MKYAqXcFnVlowb5v4ba/Br1BgKTgSICwB1A0ZkhSX+ajlnLyueo3vfpdyS81lYevxrWTD4hrLwmd
3V5pMAfI2I8g4/SmvN4uVS2OpQ+KvjN2ph2kR2iX8HFl3x/U7baf5LNA8KLCRaLwyoQ+ushXagQe
z3PnA7o+pDU4uVFVWjjm08xcbwaQD8B5TrUk/KIy+RauSoiXcapyrm21AIn8uOcMLjiXyuuTEC71
R87MG2CVwIAAgY1sJ2FCgTiCWEQUeMpZLZJ9gdYxzkyl9l931QqApCJ5hLIE2qZvsmRlT/hOIhWG
5OalXQl1eVHCGjyw/BDt094PLFUeNbuIOmHd5QRkbw3xHSLV2aoQvWzdKVG4sJbTwNhZBuoOCSVc
+rgSmSuqHCHhnLW5cq4sjbxyPC3kjw7tZtzq/p65vR2Ar8POUMFGDDK9Gx6pelRBSF4J59E3FV6i
2Yfa28qwBHG4XUcZHeJ4c03qA8DWMMPxJwKkIVEFvCCLeAVCtYyKpaRbyKeV6/sjuiGZRoEJtqZz
LaEOiFab67Om4wrllUoRzsL4kncp3nRm6fcbqQ+t8Z1r7Cjiza6yWhIYTfHY5hdNsAFgrLURTVir
tM1NyCDTGGQ6Ms2yTcB9BoIzFFYpm5Fvcv5zsRD6/LCDXC820mYKtvi0BgiwGe9QqKCDD1DVOncg
2KpdmpS7jstsDl+kJR958SobBEpoQtmv21owCmQ3UzQegmXdAAMtFUcAVY5+99kHX5WHUdllcyyL
FzFERiD4zLh8pQ5OsS/QbpJLwS7KD6hDGn6mv4HU6v7s33oHtFfJmHc4VxQOWB8ktF1XgjlRPAvc
liQZ7YaMAuWolb6djc89R/Nh4bK4BdlhvRE4QpAM8zfdytfr3XdeKoT4nXNyybk/Wu4bSWymClqo
xid95N+RksnbC9TXIrzKeDRe8aFGW0e4pM9KNRp+3m/8zuKV0HBbssmgJR6aXrPUCfiTdrpeZFAo
gYt4gpeBB5k9aVqRRW03+PK5K13dEkmU2IUrYEWHojpncs7TPONc9KXJLXW1TF1z6A0H4rVrv+8v
0UzGHF8CxyIoqHKgRZZ5tkZllageF8hnIvRU8S3C/amB9a60kApgK44dTNGuCO2cWPct326Oa8PT
BfYraOLriEiVjCmI9Bz8lUMGbE2CN7OR6FsuOlX+wgtvdqRImOF0gfIbB2xyS78MuhonoN2qVM/+
PvMfm6ED0fiKO4dIdnI4Q3VKlY5WumTz+ULHxUy+HvTTcKwQlpiw02zfdSQlLue1jXqWCPSyE4nq
8t8OekcFvA/vB0YQg9LSLnNLqqj3QSqalVYer3U3Xw/yIQg3nhdbutYvfNftvTJ9Fq4VcLRowP4y
SyBqQZ2GcqeeOUVcS9Um90C/PQpmmim2++/bbQUFSteYgyk9AhJw5mi2viB3kjKQcwOwbbEvwck6
5S3DwQ7DhwGdxseyO2Tyxg+HHRGWwtbbu02R0NDDI0eD9b9JBDddimKM3pJzLVkdKDVV96EN92Hz
ELefcXEhzz2oudM+XI0T4uwFPWJDvwDUn+415tBffQITkvFAfJd90JGzmhsCZ4vRM7pckaY9aPUu
BB/5/fN1e8teD5g52JImjCnHjeSMh7ZqdDmkoUg+oGtFy5ZSAzMNlrAF5gP8mLjZWKxZl9ajXycy
Ofc+4Jv5s48in7oTRnSNy1m9QR4kRIsHMWP3EDWn++OcXdhftplZhYZQCCZciZx1sgryU+ZevHjf
LTiPnxPKrB16SCQcExA0AkPOOA80SyhpBcG8i56gs5tCkZLjDY+4LRgX0iosECYIKFnXhYTukaAG
N/ChqIT+Jci9vKAhMNfuuuer4K2AMM4Lp+tQr0E5J3XCpAdvRJsN0ETS8Yc9M+UhSQolcT9113UU
8pqRj/GoQZQDXcNm63XkCyDoIDfADJwlRtAL5ZOmdMmr7A/cWzZOeQecgpGsQilBdKB0I1G3oCZB
uCPLORKSQoDuQ4NL5ekvrbnY6KI6fqvHChpI4BYBMarkQo4pLtHypPpR/9LxjduZaaC2AIRKQmKk
oQRcUFYXJDUiNcleQ9I3ePspGXdKQB0GPjKUYhVjCNxBO/UlXglfoEOXsAm6HrkS9JoP72XSQeSw
T1wldUb4upemamIQ1gMgso+EOC6MvHQTEyxnHagMGy2GFHBRc/uRlzyIVCGXV5kq5iYyO2UEHIyI
bbPVXb8oDR/k4CnlRkX23hI9h8fhGyUr7CCTweU5JFkrPQ2VHO8HF71wC1WFmZOnIeiBjtBEromc
0vVFgxuo8sUkDC5gCz6FSFd60RtH+s/7+35yzsyORL0Cfz8IYVR07jJPr0RJQKnk6eGFU5QXgLcc
rQvUBR8yc7ZQNkNjjQqUOo729Pu/r0xJaD2555DlSkKj9XdJt9X03izbx/tjmbUDS1CPArEEoJXX
djiAv0DxGkeXOkSqzfNtLdjJLlrfg4WlYYIOCBGhSDcl6ZVJpB1l+mtDOKiljHwpxD4KZOQokKKp
QoNP9NU/QWzj/qDYIO9/jSkTuAWAD0AcGGNZUCGrl+bSofn2Lsm6XXOO5ADU8hjZuF7uG5sd2H9s
Ib9wPbCubUal01Pp0CkQj6HCoypR79H7zEzt/b4lJmhgRgU5mWtLnIeMA8FtetA0Q4FW5Ef/DQ8X
i/Z9M2wC8caOeG0nkktVjCY7HOUPwV/EoypIdxMwT0cn0OM+Ve8EFwtVn+7bXZpI5vBWJe9qo5RI
BzQZh0FqFdJXAvZmbVP4ey7cFdnCe2/JHhOD+eiEyt0Yw8zgFUvK5zYpaXTCkdtyCzflkinmDuMD
PS76EPuRe4guQCtbbkqzxwFcrdb/bQ5Zt8G1vODV2c+YtGfhxeVoAETlWfAMYYnMkwmqsE1UIsPJ
4smMnBpeVNfbxO/GKEazi37oa8jLgXg2jnNLzI9xUFCu+AzAUX1/cGywM1lEFhnqxogHkGllWwqi
Isw1oc3cg+I3lCtrJD21TSoAFYCSUIpzR1KkQlvKIQEmlCfcu+bAyUswJuaSufkK5njkXNh42Zi4
ByJ+gaEhS48FWd0f6ZIJ5ihweJa23ICYrZFFO4w3erftQP36XxjBYx2wE4BP0O98vX64QAeoErXu
ofJA7pCf6mLf6P/a6yNtiB9oj8SVjLaTaxuyMnBCDDYjR4u2yqtwBOaWDz8r/RinKq3KhTCfuZix
MtfWGAc5ZOWIvnvBdzzJ040mSQXKVXK5MG8sPyrMQAYWJRxhEkFBzw4zKDQdJWFOgtCpx3STZA+B
TGMXqXg6FJAqy5+T0puCN0sfaTluOgk0pgQSo1F8DFvUMlXoaw1LpPzTYv2KSW6+iRl6IeZcHXVe
6ISyvi3SB6nTN158blH+ub9rZg6hBpFGjHtSzZJusmRxA6knuYtCB29YsyAvOaCwkDI5er6pn0Em
44jg5fjSlQUX+oP8YEYIxBroNEDYiv4btjdfAo6o5sFT5zQQ1BsgV0fJJTWhMLCC3LTJQcRIg6xS
CSWEhIqmT4OVakdmbT8Jn9oCTIBVQJhm++pbGBcw6mGN5pA2dmI8F/wTIvagjqkqtVD33LXCuxCB
X+RTUlahRgytalcDtM7idVUZIvdaBzT6C41OrdlxnNUVVAlf4vQh8U0hDKmHlKEZFsdBofFfqdxE
kaHxLzqi8/vreHtWUJ1A4/uUeZqIy5lNHI7RIKLjN3aKOPvUhAyBUf9w38StF7s2wexJNErpch2T
2PF4XHctCjzmUC4kUua249U4mKWQSeupcQUj/Er5aFZjTfnQ6tO1dBgtXTGamoq5tUjcsDQ0xkGD
QkAZxAFWFc4EdUAVWKK48PCdCWLhZNBoNnVjE/C3MivEd56nuFWVOVxZ2BU5CeWDHDVA7Ec0HfDg
2+ghchhVBN3WBdO3gea1ZWbh3K5vpDGrMyfRHv6iqxY1cmPavt0ShIit/00H6WqMzOpVIL1Pc6/J
nDyygULxNKsIacDRTlvVh4F2/kIIMTsyAqwXiIXgu9ku2VxKklCvM4xM/sPVQJQRpP/yP0Wq00Bc
CpBmfDIILv4xxlywfC8ngZDkGFzTIpt9lJo3kq3KrjPvnzM2v/q/swikDWQdQZyNMt31LUvCYiyj
Buvld4VRCRvV3yJoBwM1IqGD4D70oP+KKKhcsiXA1PwCTmgT4H3w2GIREPqYNlDMLDLHHTfojTaT
pxhiNNmqrp4IfyrdfR8uXAQstmga7ZTOBGQdAGW0DrKjraK803w1d4K30U5P75zRnWSJKpYGvy/u
jGbiHDaXIuu5W//K7LS1fr3IkUECRikkuTM0b/JX0qJyA/pArrIq5EWytdpZ7ocYrmTt0B2HSH9q
NaPv/5DWUlXPur/gP+lh5i68+hbm1V73Xi3nqpQ73Jo3JDu0oydxE6z6nW5FsVGHRmBM0qm+BTUg
2tHBozwPWaHsRV7MLd8+ba5XY/r9X9MyDrk38DlWI9yMduFkIxUgCJVC7ZB/1Q/FPlx/TyRbJ81a
ah64fX/AMrqLQUyK2BKE+deWQ7EAlDdNcyfLM2NQ8DodPCPqJ0S56OXUk4aFK3PWoIpCuKYjXias
qnM31J6PV3nuVMorsFcG3x1C1zND1amyDtpCC+Zm3AeaffHWQcsmFDRZFFNBRg6tbmLuJIPvRG66
4tyCIu0YNvpSRDtdJex+QhMBBDOB3tBR7r6eylHiEwFyE4Xzt6KuGUFSKKVP3lFcqPDPxXBTx8L/
t8NGzp4q+cIYwk5rx49gOnmd1CjDI2cV0JGCjhFUzbwDclDQVOuNN7A9gbFNWyd2Cjoi70HfLFGm
zQRB+B70H08sZug/Yc+0moZwXknhlHloQDDS6Jb4PeYs4OEz8WDDW8msuqCYN1AildLCgYiasOuJ
5lshaZauNXG6J9kFRMoTRQBU8HmkP68XUM/yViiLunDyjWgUEIiK1iAXspRdT/eo9KxHK77kxlNn
ktVTDPLV+/5ofpD/WGc8cqZzWZ6KDayjZ9lK0lw4iX4wLHi9mbyUBmDRP2aY1ZKRaS+bEoMUt5BF
eQ3WeN6B2M9cCYa81+wAmr1/Ft6vsyNDd+J03HEsWKK3Mm2TuIqGwolGMNYmOz1a4uFgObh+rjOQ
//7HBLN0iqcUWh31haOvxW34MRTU/aOaEGXdC5a7U989M3m/v1yzN+hvk8x6jZUgB1mFUfkb5UN6
xYQ+h2b5nu6CDUhf9G140exJN1F/XDA852fQ74mZRL80QhVmBQMvDCpfx/lX0oxKlYFkkWvy9Qq8
Kt5BwCtBC5fEIuciFKScgSGE/DAK/2zIh+KRr0GhvXBqUzZEyz7FTkm3SyTO83MKnhEcPmkqODMu
NEYRhpOGrnAgirICstnmLERCvmtUe8kA4/1O+uzAHfodcgvXxNwLCGw2/7H8MwG/buAySYdEGGFZ
OaJAsEEvwSXeycfReNPNBhxO99dw2o5XngatMYC+QApoisCQ/7v2NEqeNXmVwmUC9Z0ZJfGbNWCj
MdpySGveN8WCjEGyf22LueF9V9BDYBYKJ+kfk/Dza/jrt1BU5urdoHtUk49V4hn52U3NpKZKfQz/
4t+obvXb9snbVIMde+LSVbk0fmadu7LxhELDN6nSa++ZAtn4wgPn/ylG3+B9Gm3aaBUS0wNRxrAa
O4MsMcTevguvZgXJu+sVkHSpRykYX1B33+7adb8T9IMWx1HqzGq0FfKMDh+h0Be877SuV+s+ZV0g
9wjyyYmUlV13KefroFWbBsWuxMrVcytsRZQg4z6jtfd5f+Fv5hg1bRAhqRDdAJpTZ5s2AiI1RaGq
pVMkMbgXwcCbi0bVNM/3zdwEWDCDKh5YP9B7CprW6TN+HZy0VzolHmGmGjwrkx6AFF912QG9Ugub
Zm48vw0x/jaqMLVJA0OdIj6GWW5oiX4Y5Wxh2mbGg/txSo6hJxSZcubZTuQqV5IywHhyJ+99qvlP
JLczPV3wODNbARth0sMALAHSl4wLEAI5Qu/KUDrDM5BLgGKdCtlqdPv+6sxM2pUV5vDnatdqmTyW
aOFOjSo8BdaInPF9G7dnCfgDBL3yxLkFDCEvXm8BFD1zNAuHlQP9muEAsgoppaNQtibeNWYWKqoR
VW5k5C1Ih3TRK2hfcZHV1ugau/8lc3M6yfuBuWH6RWXcCp+0ZZcrUuHw6GKIFXnFBx+RnBouCUxZ
X0ri3npWjBtXhoxu9YmVnH1bhGnYibHmlc6Y/xm9j6wQTd03JRGFNmPcS1225vJTnPlPfW7rf7va
WwE+NQiOz68VsTVQi1DRqgY22Lg96j1ZIpJi27aQy5i+D+lJaGWiyMRu5QjUHynfaYXTlPq6TlND
/fChHitJf6GmXhnRY06oL605fhtHga1Jm7w/VD5Zaa6Ftq1Sp378fH+B5Fv/BzoJpEoBwYG4PEtJ
0DRjVPcaQYw7FC8FuELqSF4INmd2PAG571QrQS/wTYlckgS/T9Fn4eTCaIrBtgfzVKQuOImZjQYZ
G2BmAW5GgwF7eIOmIsUIrIKTRVth/C50EO2FUDv3R0qkJdmDGY90ZYw5w3HmCWqqlrWjlJohNkc/
/2jzr0BdoDu6eZgrEJ2ariW0xE9MOsyNiApL35Z+1jhq/Q4ZKqrpJRU8kSriQeSfFJRi7u+F2+cW
HgMTkxr61FGRwIa4dhtS5+Vo/+9Ala6tpDpE/cFLTKV6rWuRSrpTAQZPA2INH9kjv4s22aPePunR
FjvVUXeVvL7/Obf7BkxrYPUBbHzCbinT1v11j8Wg2ONiOWicJD3V6peW7EOSLXjKORtILwJ6yE9d
swrjKH05i7lEShunDFHs8MB/ijxT+2/zzhjClO/AIk78vCy0Ok95FboyeeOMdo33AUiYZStwqbj0
XL7dL9d2psH+mrCpJbeSa9iBlA6aTi0tXAHZD9J0rVw40rdeY7KEM41n69SHyk6b1Mk5ikWN00iq
b9RCfxTTbMmbzwwHqWyBR7gMIDVaiq+HUxWeN4KXo3VS044MpJqpvFDwmvbzdfAHmPYvC8wwGrXQ
Q/Aotg5aXOzCyIxgo9nnpXw5iwSF10efPNAfuIcBtFTZHqGA6FnZSGHrxHJy6B7VDhF8vYFaleEH
T4l/Hpv8le+TzVC523i0Bvfg9rJdqbLRSJb3CEKITgJk4JClhlQ8gMJrr46xrQMT5l7uH7mZdcWX
EgSoP2gK1uNoQyPgcVK0jqtV3KaO28Bqq+HrvhEW3fb/5uMfK8zC5mUJfNRQtU4yHhrPSGXwseN+
lt/8k5z0hnL0uhSstdmp59Pn/Fv17XC0PDFe8C8zg0VjKc79VPBWAei+3l9tprq5llaDE4qg42sh
h7Qw0J9wg9lfsACfiogSVFxsv1abSiAGS9oBCYkUHvQ1uoSPzXO/r0+gF1qpZgxBr+Ck+aY/WtVG
pJ//Eq4+zTSQWghmpSkMvMFLcH7URVwlDg6Iaaia+IaQ7eKqNu8v6O11CCsgk4Z0APBE4Ji7nkg1
zpIM5PqDI6T9WoUevdIRI01fxKWE3G2xAuOB/t4EiAf+Er3P15a6OlX5uipHZ0CDP0A3u/zBs8RN
D1EEgBkgZBKcPOMbLdcP90c4c01c2WU8a5AETcpz4OZ7NU8Lj6iZWP16TNPs/vLashjWYgi+Zken
8uq93dU0popxjuwltNtMdHxtiXngDCXhAFiHpcF4T1bQFTloGxkCYeOqeq3Mt2o9rDhbheQzgD1G
abrWkhbkzIFAWK6Dpxqc8SD6/FnfX2MdtZGkRZeJTj90kZECu+ByLyEP+c4vhbeSxkDx0iAudFku
mfhcVnYGZE+UdscA6AGCJGWujus224+DJWr0/hrfXjfowYLEI84Mj2fmzzr9+rbSTwJV9ATZGTkw
LWWjIJujqPrruM9bWsoJCGVUvkEZXlJX/41lxMgAV6Ipls1BEC1DhhbJSwcSILRD70U6ca70K2+T
Va+BtiQ2cuv30OAyUYOh1wexP+uVNBBVcWMYyk5QqgeFy+2aCxYinplIEow/AKTKCMiR3ZaYrSYM
JEFNUZed2rfyU+iiartBx7m2AiDHSfa5I0KiWKTdHlxhkmyjvZ0KJ8EOIIjRLmYSb/3T9cdMK/9r
ZUNXT5PI1WQH5C8g2QWOAMgFRGGAyfSbqllrNvRWAR9Dp1O9Fm292dxf39skKvqd0VaFKhQPwjsE
19cfkGkg7QOrmewUMoeGT0MSzsHOJekTxEGo2mxj/yA220jbKgIl0DjSYjtU3sPm0r3f/5LbStXP
l+DqBXQI6Wo2a8wpBSnUMVQc8qFBDD2ncn2JvCNnBCCkOSaK1XCrpDgUO3Hrb2UnPKvHchtfxi/B
tUQqvoCvFK1XIO4GhgBnZOEiuY3H0BcOvVMUBnEpgxH4ep4AHYO6QoivG+qPBmIltX5OpO9vEGiU
EAzIlpi+bmsUUx/6L3vMe4eT4YzUBPb6dkW23d7Rty59enMePhcGxsqF4SKGJUB/MedAGt90eXmA
TYhpFCmOdOwmSTxan/rR9i6BFSm2Cvj+qtNo11/Q3wesv7crnnXBFg/tn/EvaQ+cPcqWWNvA3igq
yAp7I/dGq7C5VSAvkencXnXXX8rExHVUghNFTRQ0ybRUBUXKOG4V+XR/H85cerCCbAgKGHATN9w2
oi/0wAV3igM16qgcAV/DK+ISiArtfXCB+FSWa6qDR30pIrptKplWAjEuyC2Bm0CB9HqP6UqVDQnX
Kk5QfCg7QCJTwNMqs02oNKzr4DigKbzhL2OwMOTZef1ll/EBCmh/G6WqFXi+5zJ4TLHi+X+1dtAz
FDC8KehkEgZl3XFDlI2K0wS1M4LJr9XqlaT0C6+/21wLpvCXGSZwRrHQV/W+VxwlVlZKF6sGGfKP
EknZWG8TK4ibfCFImrmbp4sKOXOsHQR+mfgLch5ujB4hxYnzP1G5C2q7ipRLiXul44K133PW/f05
N0IVFB/IIyIfAu7H602SqYCSjp6qOF2fUtl7UcRuFboPaQbBpHKJ/3xa+etXArpN0XiKFByCZ4Vt
c0oCYPiA8VQcDRlwQIxAHJalKVlwQTPRH8wg6YinNDwsXqTXY/IbTmlSqCc7ahwgwugMJbok8bMM
8XRetlRslN7SedpbXWulBKJ671FqF/qmbgwtsHXpT4hmq5pXaJNYiwmF2YABxBLa1L02oWmYGVea
YGzESJWdFNKVdaFRN0nANQ/kZEJ9VaTEx8PQ5QzXdTNjfIuTkTbVKhEMSXr09HWuvOgydR/0kLbN
Pg6WUmMzpxdxIWhO0aqLlwebUA9LAEDR+Kk6GnqQy0sobuJgIRkxawIsOoBeCVMXMrPHu7RPVA7p
I0cej533MKJjsNMe7+/rma1GUEv5jw1mlnWvKrmgllUnH7uPXqg/uKxaODq37QxwsNCbhIIcJHkn
et/rfVYOYy11AGY5wlBSRZrknLuyWrtmk9M310QTeaNcoC/AgVuQf4LmwP0hzh7dX+aZIfYyUptw
DAjj+6SgtT90VhAWkObwApBgKyq6SEBisjDomXkF0S5SJ8iZ4jYjTODC5zXpyIDr3RWraoVUYGjK
gx7bC0Obvp31FACaI2LBexsABMbxkhzQlaiTEFU/4i1kWTK96Mb+4lH7r07tj1VAD7yxwf8ShzMN
y9pvX6wv+rZ/e3podlBB/fTpdv1grfZ/1uvzev36+H1+eM6ouTM953W3dY3deam5bG45fn8yE07k
WtfW1YBzXY/g0A6fyLDrSGG3wlFAY8v9+ZmN534bY+52N/HGShtk2ZEARsjLLVpDRfIkQw36nSsA
VbWSJ2mr7cN850KT7L7xaVvfW5tpi/x6ZEzKN1WYYm2k+A9YILHngXw379v4ITK5Z4Q5W57L53nd
E9nZvWZQ8gZcgPLIhIDuZBVvIDdERQuCp1QziXECZrfeVnskEoipLEoLzoXqGhS3kQZGfgtY7evh
RnIjSXGEG9kb/magmZgiGo/W4zGodrxil+mShOPcEUP1CKQCuCcROjJ7v6i1gisDNCUWLk8VgM38
hWrLzyuMnVyks+G7JiozvNauh4TeixQNb7Hq2JsNZ2weR/qlmjL9AI+n8eWaX6fAKEyVWiH6XR7W
0EB9fU6oQofL5xJkcO6c//4SxodpQy+LYzuNVdkNjit1eKv+RcvIwnb6WaR7I2ZCgkr1/CElGHFC
h21CX191+n58B1EhpIhf3+3HjWZ+JQZ4xkzdOH10r5NsY06Riu8N0X7zaW1E9nmXWc3uGUxaC183
d6B0APAmTUMeYFdmEsbC19Igb1SnBSdiM2xbaQ1o/sKpnZ3pX0aYGeCUutR9sVKdHr5CQy+qAAR7
QEn2dv/kzu7eX3aYC6KC/As4zjCYxutToyEVIDVFNCyEyfNTBoGe6SICtmL6il8+iC+1VB/bXnWg
14gn1b4d1oK0lE6Zi8V1LAk61CelLZZppgPU3fPTVHUGDc2lz0Bv5E8g2UMQierW+/1pm12eX7YY
hy7yriKXYaI6nr4bP/jQzAHFF6ql58WcM4NYzk9xHre3wpx8oYVcneoXCIty2oXSpqp4Y/ALs+/P
CDt7lF11/XJ/ZDP3ItYJiQBc4yCTkpndreVp6OWxpDq6Mgw7TfALqw6E1Zirhwr5NKMYgwWLM1sQ
1HCTnsPEEYTO6+vNoQ8ySTwOTkUqhRchRC6srR7vD2pmua5MMPkUEkzKXw38iQByK5BGcTISTKOd
JJl539DMRgcbIcJkDAj/sO3HIPv1ahA6wEEWn+ih8QtQMCyRqyzZYDbFWPPEIyVs1NFfjKUha6Ff
aByfnS+kfSFVN8m1sH3aujq0cQ3iMqePVQgSj8MjusPAV8FV0N0C4OX+pM1tOcDi8IxRVIizsfUu
0UuTrBo71eHEzLdaP5OoMGog+gLN8Ao8iP6qyfyFAyxPKQfmirl6ODEpiSZ3/UZI8HDq7YQeCCX0
OVw9l2ZnZQhXQJ9uHD36RazV5XT6c9LMCx3slO4hdz1p04t0/d3RpULI7ET8eswxoUTCof0yjuEm
C0h11gEE4iOtSc0CJStZH2ir5DK9P/U/vNA30/Dr4cXcM7XElw0y+YBUbIftc2XhTW3UmBG8pvEz
ouXrDtqL21eJljZCu8evzOCm6YowYQAvZMbla3PBptioAARB2o8GBjFcqHLjP0sr2oTPKm7ml9ao
bMrTtWKe/5tJA7PYlBQBK/SNwnFbyUM/ZAQvYMWTbdEDT6cHmhYIjWzERkyOKjBTC6d87nggZwoi
VDT+QeWPmbSx5DrPl2Pi1Pz3EG8Q12fhRKP2fX9x5g460kqgBp5g/YSth0CVagCrXEBwNwPBwKcS
iHJbFN+7SusW9sHczvvHFGql1z4YgmxloSgc3vhV+RDK7bPciy8kEGqqeoMCQZp+idb/J63D7jxU
t4Wpwesn5Xlt0os12AwS4rzW5tRHjQOIbI4ZGyEeDwB7GfERssy0tWtTszrjVbQEioz0GrWA/2Ka
CapBgEYCZszimlJFKfpYLiHGzW059czzXzou9Ps2ZucXXSkqENwITwTmAuJIpAytlxGn8MfQQAns
VGU4YIqClLJ0Gv8lRfqU1Sd4LqCvA4oaoN5jwhP0FoCl3K2JI0NkWwEcLdNAevR0f0zi7DFAwQa6
ZtC+Ag/Q9QoSsPpxwdAQp3QH6ne7DrSouIyG774+8TFtNVvXgI3kT4WKBJ28KhpoJ+7SsaLpOuAu
fRtRlDloD8Kswe0OUHoAcbBZNSd+qfP4FpQwTcjE/8ZP0lE3VC5dX5dVWQ/Ecf0EneKS7de7Dq8X
bwMpGUWAEusAJKeor+5P0dwJJlgECEmhBRCogesZKjtJA2mHRByhAxkTIfWZ49Jk5SKPt1DY/GEv
ZI/Tb1OMTyo7wAS4EKYao7V7/FRQKx+MjOINDoQSmsgu6Qb85XhDFfSIu62nkeHtW2sEdDGmJ2/1
5VkU8paVSH3d8Lfnc2PoC4QRs/OBrg80dKL1iGdTicifp0oMAhEnGNVH3OyPakkKw+3FJT2mn5jh
ZjoQwUJrGc2jENy9nnl/jPN4SHSCDipC401EW1OwB6uiR1Sx1oJ5DOhXSz9ius82OQUxpoWULhBA
8HUUA7+/DX6C5ntfw57HIs393MPXxOpA5cbUX4fsk+tWSr1y052aOKFfQYsZiSgd8Jx3TkD3fUbL
ajNkltyJRjv2NjiWqFCgK5vb6dIGbctmru6Gai2FOw0MYFpk1HVEJbB++NukD8B3dqwau+KMHJSP
haGCat0JVBSwkgoKGy6VvI2SD4baLg0WM3tvrPL1zHNhX/djT+AVWmANoWAA5Ob96ZzzO6gUo1w9
PVSQdLy2UEVRjjPuaQ7pT/Uo0jh41KTUgJD1fTtzaQjAxCCRMPUOof+COVOoWXjgpsOylTg3GX0F
JZNJEBqhJEdxK4EVQwf0TzWwmS7u3rO+PjT68SFTlRY4WLVl8B9T9DNQzTpHJp7X1AyNpfrJzLMX
AlkCri5UD29Z/dtCrInkh5ojeW/88Jb2FU28tyJ905XCkrVk4ba85eKAK/1tj7nKwqIvpDqHPaK9
894BOlRFvFarziE+bu28oGhlSDoqx6a+C8LO0HvbTTc+YkJ1ONdiBBqa3vgf0q5rN3JkyX4RAXrz
Sl9eKrFk+oWQ2iS991+/h2rsTFUWt4h7F41RD2YABdNFRkaccwIyw8IoYAPu8OA0fKQC05e6NBPu
Y+SMySdGCsnc8px0r2r3Evu6NMVuzKwRK5ZusLnqBFgNCO4o9s7+6iovobZJx+Rdo0JDBTC4irfb
dHoR8QhpkpdIOPH+gScWiX426R9J8NAjZvw5QbxHwi0VfbDhaAyFzgm1XvESrrJa5/hfzUf6Mqwp
yC7eX/MCz2QTYFdoyOnQ9jkppVQ9Jht1+PAJUn0oim1Et4t3k3gcnh7v/KWEtXJtj3afSixrQQl7
XdMYU56+SdobWnsb8knKDaI9F2qp5xBxmKARHj8LnO5La4Ip3zER7Uiuv4F2mgEEFWbWxHHwT2xg
+NmLgha+YaVDuELTHLBU+FnLVzME9F1IjaAfLIX9ZMPqXAVuEfjoLLrGLp739t0nzbwVAASwYxTq
Pm/YgK3CGHu/x0Y9CiXyL/nPojBkeZsQt4xWHN0SGgF4AJR68cpAj+9vze+r/VnWRcbkpFCPqQT6
piU9ScDIHcnwURpNCoFT6JTkK4/xpYLntU26Vo8cd+HLJMe0A6kNqSE7MAaXsSAypD+p+huab+uQ
bTNH3T+CMG6mKzX8e3ol/MvVmOlswCiXNRp+w7402E0t77piAEK0M0C3k2snGGujqU9CBNrzTuTN
Ol8jsC6F6tf2qa3fDiRqpB72S63YCsy7KhgKu2GFWTN6rUXt4n5CiC5CVAFa3rQkdSQG0qj6FY71
yOlQuTK02kwQOkfKjpGfeKFEh8yVl8iyK7mySd3PiVCglQ4AxkdBsESnh6y/gslFwRoIDV1u3ooL
5/957E6Wwj5gBPCOhfIR+BvUSValqBQYtVePocSaTfbOAjWUx95jI4vrhkwpjyAfb2aeGtdYtZyY
V6pyjCJIxfKu3yem4luNWBsMWVFB+n7h3zmCWeEZNBDYpPsUyEwHXH0NRwCWuhltoHBrgDGpTzrR
RdRoiO5pCBgCqFWhBjaZjP6FGpQr75/yfW9+zFguyN1v9pde/5UYGWJOiLighsHbl1+PZ2Vxh+HR
iQQJJubuYR8wMl9nPRy5FGRH1ccOHuNd3Jp4LtnxOPyIq1In2ftjo0shiYolANBnBnjTcRPL5S2q
0TCq1oKexQib9qnTapCIyxE8cZfH1hZ315U1Kn9cNlUclRI2tAyXWPBfIv9rxLPysZGlUAEgKTys
IcYGtPK327pyxaOWxhnPBHD9zGva1noif3X1pu09Qt6Txk0avQUAkQ1xGx2i7Jhy7iApECnJgVn5
irTDOAsatJDLQrPbSijeGtI4aG5QqE7Ru4+/dfGIz3A+yIxxyIuxVFhDuKkpC6ZTjxyxAsnKcyc9
txVayiBsAJqZO9drN9XSil9bpC5GJRVJFAXzCQ/xviYT80Gy2Mr9BrSsn1Xcv/e4nR+Pcs0kFZy3
ft5GyQiTYxxbk4hYvPGG5JSDWEyS3hIZaeXQrxmc///VDkgxvKnuhtng1t+iU9o+9n+V5KyEMgSj
O/fx8JYOLko/eOKgiD2rcN5ak1peqCtkXY6pjIRFteNUt2d0GcBDaN6q7y2zEmss5uNAmp6Fz2ae
3XdIeDW8vuozlPEBLeOB1VC3A146xC2eBBtif/oP0Sp1eTsnxzndi6F31OlebUwKnqtWlqws7bxb
KO+qIq0E+fGZkgqNlduxc6QbNXTfRblmaiyFfPFF7TaKqucIsR/P8sKlcWOJWtOEKRLIY8BS4v9o
2Eqf3y+c2ppJjIwWs7Kki8MS0SoZhDvcg/QMky4gZdQFyhFVEAQTkS3yRK/R7JJj1/K534ibuyn8
ZlUACIHaGuUC4qKbSInGyTMMAl0VgN2flI2c/5zMjvmIBysOCjO+tOhE8TVy+7AeDUg3AJfRboTB
G2WHj9dKY0teCZrywGAh/zN3YqCe7WWsVRmTIuGb9imqb5eKO4uqFcg/CibdKPmTQPJXQXj7Lxb4
yigVzcUoB8hDBqNdDJ3a4TfAhmaT/25B7UAhbWU3zWfybtJxN6Dyh8sP2d7bfcsygpyFLYyxYcob
SQLQH5OUazIdi9voygp1OtopTNhuKpBE47ZjipIQCjgdiOs9Ol6Pa5X7pScIpFxQfoA0FpQr6VRy
L0C/D7cYUlfvDWt+TUQXfOjkRHv1TF6TFajL4tAwdTgjeOxCwvx2AieujJIsqpGKjz7UBk5c/Krr
N55ZQ1csLZSM4AQIjpm+fBcrKmEidOmoHAfVQ3cctVmJupbcygyK/Q4NVZEmr1dK56NhQKkcIZ+s
S+XHAN0GLXstRaL30ufjHT67KHrTgRozTxfYM3cs9lLooygCMw0kTmviKz3nX5IJdZPnGinnNc+8
lBIDhvEfa7SMKWoYCQ/Is3LManUj5Ac2hxhU9FExGy77DKCD5RuVBM8WJLsoCcyi4iDLM22HpLI0
XtGn+G2oe/Qc3ajBqzKkuq+d/P45yK3ONxgI1A9ITKNVU7nl2M3M3J3qLaQiNpAnV9GrKj+D1QtB
Dz1jQPbI9tCdbkedSc8KQVP4tU7oC1fwzVgphwW1Zj+EXoVyrPng3DeOKjMGUOwgP+3A0uk3DbdW
JlralypO2iwqAhwBXYbrtaQSYhQ6j6kSGVHGHlSm2DzeLktHTMW9ipcYHtpoV3V7xDS/bUcoSyrH
OBdFvUt4zVAEcPdZtLvWC0KUlUtPmB93d/sTjURQKgWBDZ3rbw0qbBCnbeMrx8O7pJsAXQAT+Dpn
5d9/HL4i8ytHQvUdP4mOKrIx5+JF/HHkxOguj4e+wNIExQU0J7xLUCuGFPftpwRQkhZ6Hp8iDpbQ
6qlipvIuDly53bDTphtioz82NcS5tyxQV1OAEN6uABgZ0e1k5apY8hDwcXhKILWMPrNUwTUWhSno
RzyRSD3q8vAh+meokOhx/1RFax0TvsdFLwF6TcxEH8R3Gl12iTVlzLG1kGZA1QC5w9INAmdS3BGD
i4YAfEdchrEZo+Df6cOE/8jrJPKk3ltZgDnqePQh1AJoaigQTi3VI1O6chO6TGnJGPh4zqFCqznI
d2TRH18wKryvfkP0ZIxXotyl7BLusn+ngro8S24YEmHEVATJj1yx67rddCF07SRbkfSuf545KtPv
Ion1NN8Ma1B6GoOOsGdGuaDGDLoDlDrol5nfyHLbBsrg8VCvMnxn/lNtBHv+G3m2yh54J9iaj6ed
2mt/jSJnCTwSelmD8n277YtRk2KJZwZvmBvlmkVeRpZKRgj190UTmb4ygu6OBsArZulM4p1d6uQP
JWlkMZYHD+w53e/MMOttqRAM0X9SEiMWY7tn3rjCId2h1TY9SSEkAllgXe4lM5DfU+SjiNQboX9g
st1qODqP+mov/v06Ze7OiJB0bpV2OyuAH9Ti1GEpKhENN8JfSQHakJlA1Dba8CW69zB6tfXRmufx
YtCR+V+7iDrAgwI+DGgfyi4j9lJEsBpS0NmRXOsgLexkVNDB+Td9wHzQAc0UEovxdxX6CHOHovCi
Gp2M4JGAAE0nYadAoUt+GvNt0RcrfomO9+bPmyVNOA0y2KBD0+66k/tslh9ovWr4DtSL8Iy9Ooho
YNxB5mH0IPXaj3tp5Vpa2KMAGyJ7B6wRgNsqPStKmSWQdui8iX1FW0hnkh2kdm2E7pbQrywBda9/
DxHARm2mviLxSsueaFqq9kRUO08cTgUofV3/GoNfzu87dYeQXTw/XnH64fPXnoxjjwctxAFoebVO
ZDJ00hY6b4zb/GUYCG8VsGvjoWiw6LaNBslK+RxiMV940ivbJIPE/+NvoILEv5+AIiHKCDNEls4m
FGKS8FWodd5ZRVKybUWdzZ2c+ZVMlZGsoU9owPq3NWCKQYsD6hKS6nOYc5VKSCatBcxB7r1YHtHw
SpSYc6I0DC6emKBBGxrIbiHfOOpCUY0mOn8GEFif/9HQInycIIo1qeVvRhZGY/TbdBsXeWG3SgQg
WlO2Ozx3LjEfCCbKQTJSELHsdj6qiADNRSZKl40lVOpnBTSuw7QBZzN9Elri2OChBJlyW2RHqdTr
VoC/kYRyWqlfLG3kuT4ELCOAu8BQ3o59CNgShJ6497okAz2veRaZL6V/7qBIK6zFM7MDpVwYeGkQ
2kQwg+Cf3lgJnkhjEuS9J/qWJm6i3N9oEInMAKQp+j9dkpt1mr6NCLhT6K6PU7LmLKhg8u9C8yBA
chjw3LH4drBF15JJYcreK0XbH1SnLQObZ0u09DSFftqhG0cWblMGpV/xJ9u+5G1mqyUQP+M7UMYr
NculLQ4FQzxRAWdEeEtlPKRskjpRKnqP8X+U7c9RO6HvayUDMn/M1wrHSx5EFniU22epobsugKMi
pX2QIfnLN9HXpAD/qMjArIYn+WfHFEZCjHYN4EPzg//O9ZVNaq5JNfBFzne9J/jMT0EF7dPJoeLf
k22e1A4zjebYAiWC3qZ+BjkzdL147EKWYpcZXwBZJTRARNs8KnibCvAEEq7pvVTcidGmbPdSgiaH
J/bANVY4GJAF16tiNzfVECczO0xrekWLd9P1F1BvF6ZHNRTqTr03MrXLxaXJlimUN9CreNAzRTC4
EZJSHVR5UGWQnJXhz/N7d9j+Hf63hN6VUwNISelHEWveJPZBlo3C0gJDfbemy0vtroROi3sZ3hM6
FVhxGL09VwxKgkxXw5aSfpQseiO+IERnxrPgv2orppYnFQRfyATDGpiRt7bCgAx8yFa912e/+/Ag
B8DvCkYBjdd4nwDh69t/8ubPfzOZKKKDlcgjvXQXZeRNxjYdNnMLH6/2lmBDgjEpwJE1GA1AZ1dt
m03buMHvx4b5Rfd8ZVi4HW1RamqSSz028bThgnPoD5eJBToRBIsK/iJAw9IGjxE2fM0ZskuyTd8f
ikZ1NQRBPYT+p7DYRKIXlE8l+8L7rY6AnQP52h/0lu/0WHTV7vXxNy862atPpm7Tuuyboc0xV3Jn
Av4xtTrp3YZZwzYsTQ2Y6qgWATYH7XQa3BAMfd5OQj14qFZJ0KPOWkOoCz199SVHJjqyOSDSFXL6
nHzVF63ymCyzhMnXc81/4plDPrzIyAdxwrY6yi1UJJxecIdmLXW3cDTmbkhIoaNxOKJ2ygtBzzPg
UNvCbDgp8kr+syRsyjAxR/FUSmvcyWVjYNwhY41bhYYG++E0xEyKdzDyPVnmEqHXORZFmJ8sEE5Z
t1ZFW1hpjO1fc5R/k7mMS/NW7FE8rva+YytrpNeV8XxHqlc+DNL4UjGVbO8VSW2UrGyN2SfZEkea
Mj3p1yDe88akPOb1cL49z5W1kil6sR4xnB2e1isBLS1dM1+HN7+ccpFiITRx1uGX89GLz9boLF47
SQPVKFKaldiYdXNimlndR8VJ8QeW00sx1ZXqVPnVlg+bQzyuMRGWAn18E9DsM4sJrXQoVyplHU/A
scbeZPMnTfGLYzAmGbJsDY+2VP0Yf3Sc9BtBsLKVorpCG+42C1bCoAUHhzcNjgcyXai0qNT56MSi
1QIBW7YonwP+zBq9D9gWIYbIbx77paWI5MYUFeoCCZhrlSDjdJTKqczc5r3sWnMM6z3LbMOflWRG
EAwEj2eNf7G4sRBhf7+iIYhMeUQh9v2qQitzT2lzVWe0XtS1IWrWthiVrfq7xa7MUBFlPWRFBHhO
77Gjq4aj3dW7HIi/Sm8/SOtU7andqZOOXr0J2iFW2ecaL4pmVd99ALWWTcFFVSIFg5dsBrvzWhR4
9NhqHUCgnk6SLdg/GIBLDhGrj+axS1zgh50GYBI5d59X1npxW4kiWqPM+jToJXB7bxJ/TNsRQmce
nxyHxkhqSWeRea/MpHqPIkdG0FeL5/K9qRtdQC8cqMa158Zo/Y/HH/JdmrlzKlcfQiWzyjhHL8gw
R/rk1AGSi/kHnCFFefgwcU6KykCCFTkjfd7hfcf3+yk+c5XdTEYN1EtT2hMo56cA/Tmz7PL40xa3
y6zFAd6chuQyvV2iCAyEMBw8ocvfQ638NTa7IP18bGRxHebmNKgwgtxOB+Gq0IzQz8Y6ZAMH5aks
NFSfDU25yma0xV6LhpVTsHjWZrITD9oKOkpSZy0b4q5P0VTFK/ss2gr1FH+OQZStYCsW5+7KCjV3
gyb4icKVmLu4Ffd+L5JdIQSBnUuN9vJ4BmmmxN9TBYknBDvgGmr3oF82q9C3fJjjKbCL7HHLO7zD
Ov6FsQOneMdusYefQHWx29oax1PukP1bvBkhzN3aZFNYrc05vZ39CT4lBUD9DX521ktoz9Slx9+6
FJyjLPbvt1IeQBAHcEsKeICID/R81AcOr2f/QIrnmOd1tXR9cm4O/03G6sYs5dn9MhJC5OcHjykO
Ifsj9186YaNmJwmsnvSp4OBlHg90cf2vxjkHLlehQh6rXByg7bmndOG4zYehsvK2qzayGkpr79jF
KAs6VNAdBRYBKN5bWxWfNSmBtpGXW/22sXknewLE5af8Mq9u9gcituh/VLuPB7h4bq+MUgPsmAGk
dSGD/2R6VM99ITSKKhf3VR1IOhivRI/jbrXws/BmxTr+O1QqoExzVGmzAEPl+9waXKmZgIE4VW6f
QwjjICUW7yP7aTEQt3083OX1/Mcw/ajkWkSavgAvzaJNCI93A4gsKtOvOMP/43j8a4a+DBJGStqm
GDxVQzr8KdZUo2O3s4S18ot8dFkArPgLsxZ7LqXwkR4HDhwvV2hJ0goQqc/HXEtgNmRdkqKAitxi
Ezp8GZpwxhtpmIzGt1sWQQK0MQBWNUXuqc4+tPqzVDbMJ2H+8MNOzBlDFteeLEtpmpuPo7Y3VzFd
Fgs4SqkP6oJTt89N5KmiOfab1FLA743t3JTiXdSqeoNeddp/ngC9sU/tdCbUsr5hsPRFRozQSvN9
rFhNAflUCCc+3mWLJxn+HHq7KKcge3F7khkh6zqxwq3hi+/8iDLuh8wkeuA8tvJ/LPe/ZqgrEGj4
bGLF+WHM2KIIPS+QqNSXJj3V0IYtI1NCyMMDuqCaCfaahA2hAuiRI/5IFZfNTwODvg3hjos7g0et
8fHXrc0BdXOGjFiqfNcMXocMhRijmOvbEpM/twi8H1uiy8h/L86r6aYuo8HPlY5jW9wKcW5HgD9q
kDmIPgrtSYvcjBS7if0QpnPKbqPGBc7AjJh6y6j7UluT+lgatIhkFXrkAOCq0Or4oRo0g5SPcC9K
OXyKYTfbEQdzKGRu36Up5Eofj33etHTUeW2Q2ml1o4lRUEqDR461/CSwjY7OsG1oh/k25dfS6kt3
BUpws5IW8tioWNxua3VsBH7IfZzgT5J/1cGGhQZni6bn/dfjUS0ZQi0ayR4QJSFnTy2oz0i9yhf9
6A3QIZuAJGuY9lJUvTvl4UkV17z1/EagJxEYahCSURoB6IHyDGOM97nfoYQ45YoTt5d+SO106gy1
3QraTiu4rRD+0bI14belu+jaLDWdhGuEWAqU0Qv5Z6XehuU75DsfT+TS9rgyQdeSJwkKBBkjj15X
v/fdqaoGkwvsMBFBy/SqeO12XVo3ZE3RqBKbBPUH6swzoQ8+Rc6MXgPaaBnj2ac885AL7ls3QEXt
8djujc008hkqh2AZ+D/+djcStRqiIGAHTxwBGLE7/lP4kUP3MF65N+7P9K0d+oipcZSEBHYYbdso
PyblfW4zen48mPvXzK0RypU3XSIlY8Qj9hf5Evwxn90y+ciubIeFhzvMAOM7V0mQTaXT21rMjWwX
AUkrDZwxqF+IfgaISg8g75oEqgZTt8nf+fAXM76m0k4Zf43IIBRo5yuhul6KkRs0P4PwtwgIwLjN
1MLlxQ2fmwQ3Td/2Rrk2Lff79/Z7qbnP+zCUlH6Cx8mfxum5caE7KwNJaMpkRUxyzRK1ACkAHXVf
wlKFRm7qJgZHNSZv0HQy2IgFqmGFcL6AQcHIcEHMCFbsYBqJiUGh18CgYWRxchC6wK1Bv+heBtC5
yr59yVgnU+2+ZvU+htjvqEciaxCCRIvvNOwGfaQBa4xmZCMazkobPlih7d/7Jqi5AhM0iyioKKNS
hwstt1R5QB8E1EEgZK1W5ajHBXpCdXH0+/HOpwksuLdnbwEaIXTqZgAc5QaFnFNrwGF4T6xwRQ8G
N9gkt5TxRZPOk2wV5akDOzxmXioiGaCySPlzwYCwC2zMn0jaRUH0M1V/KfyzmH3I7bssGExL7LxZ
2SALbuD6M+lOH4Qr4MJ8kfc6MeZtTp6sRinDLRKu8VMwNuGKd6PhiZgW3H8AgkB7FiUw5LZu3VuF
WymNIYTk7XId6TRoI8jG19eXaHw97d/e3j4+Po7Hz+0FKTb9D+T/jV//8bLAPvI4UEXAJoXK7q39
IpDlXuMmyQv2s+qO7EC5wUYXjgNxQqfZCY5vC+fUmVx5w1n5SbZYR4n0ZBtdWvfxpyykryHkAYm2
ORzAu4ZGn4YaUeVES6DMgAK+bjel5RMrs5iP2l1Vu76PBVDWxH2CXmj8jHidb52rBz8XREpYtYrs
sdvgQ7Mnt9GLY2bJbmWsjGre17dRx1xARRsVoMqh+k+n5UZWiISx1WQv10+jMXeQeJ+VnUS9NJ/2
H9tA7/XXxya/MR53JgVM4MxygDbv7ASvBqe0Sl8UfC575u5QPXkn+4d9gLANKEqh/mVvIBcQ6p6t
w62c6yfXdQ13a1mOHmHw5vNu5V5deBBiAq6+hjr4wYSyOZsXsqfooZV3Zn0B4C30Itcwyv2wTZBN
2q5BgNaM0ixi7GgOStyYAjw4X40f41eZWMKbsJ+OaPjSvUKpIn8hLyvzPl9TD+adBjqyIXqUh5DL
80zzYP44nOzTCS2aTgEkq36U+tc86XZqqIKeb6qjiXl/iXTjk9fzk/ssPbW6u7IR6LZ6384F+Ccw
8eaQF1zR241QZQnkk4Za9vxDez7YFQSg7f0bOjlYztSbBvf7GTjIP+NWWYPxLW76K8OUVwmaEelh
yEd6E2fyRn7QXqrOKWO8/+1GeH887Qt1IGywWY8czUl4ENYoY4PWlnnINjhhqT7tO+3ST7ovPw0Q
h4CGlBGdg108rkztfVQ686UhtTeHv8BRU/5DGSKmB1lA9QqsqGRdCmetJ8zSFr4xQZ3iLNTQHdD3
FY91xC2AqVZkhxZjdPrbG6ppruiuQjHuo4HbQVEnFUCEVkgIo3iD2Zm9QVzmWO3iC3fmzdzGBnWz
g7/iHr/dH3VmvkVUAOlBEgXQntstKnPlCM20GqOEmEm3CwzNKo0vdH4yGcgCofxv59C9O5dOuS2d
+gA0hD3PQeoQnbXPiRm6kQllAMmp9MiKngM9gjbc/PUt/q1wQvSSYow3wPyMfidtkgO6dxnE9o1g
U1q9/sLY6sqIFncGVGH+d0DUbpTTKg0ZpVI8s7DJ8yU/JSsGvgsE1JTNWtegMPPz4f7GmF+7d5Tp
m7RTFG/ucC3s/CfmXNiRjRmzJjf+EZiTS7a1w73VdqWru9wOdpCkdRonxiL6Zx7zwDqt6x/79Xt1
wQWiVoPXCzCIAOR9l82vvi1SuzBTk1D1BH20WusHdNXsac9bOvGS0PDfHh/9hdQYsBFX5qgzAnNp
MmWR6rVWt4c6g2ErFvJAumZ95mZoR05gIabW1zRvvqmSd0twZZc6KQTSkGIlYJiyo26bTX6c5SnQ
Dcl6KzedgzZx1uOBLvjTb1SyBtVfHgkMqvw5VaFaRwnYYj7aUwlus8PC2qxbuv8/M1QwKqglh6wp
zCAMdIcNedacyC0M5eOxmQXwhHozHOrZkaBpgFL2veq9Z5tORyerZyBHz+Qg7yenNTNdwRWJpOYH
t2Z4/sX0uoGjBhk8WQMamtaxkRHK5wk0L7xmX27lT8immJUlmoozvsQ/pafHw5w3H21MRBSGQuks
gKBQs8lGfgndtUDzhNIKQSmq0NkSYgf6tMa2XYqckX3+1xI1n6QRgnwikeZpAaQKpQD4z30tgFDz
Ils9JENXQrrZhd0PTIY269y7EXJAtz67BsWjmdJM88CAe5FfeHP6r2buHwN0tb/JR270ZwPygXGB
oD6TPWuvtVFdnjU8NARuVtBAE97bYQCUoimdXGqeeGA/yy3/q/oTnTOLP/Mrb8pFS4gSZnDOTH2j
Saxt6out0vSaV0Hc9Rz9VBodWfJE7wN9+lRWJm/ROV1bo3IcTSx3oeS3GtJzM1wMZJL8mTxzh2oH
ZnBsVFDt1flUX3vhL1x8cyj0zyCpmzxqGdXnOZjVTs0pehF/caA564+P1JIfvLZBXa5aXihcGHca
Atqg0/tP9IY5VX9yu1kRIF6oNUAucebI4DUKgg4NO+BCXxXYNPM9MwYX7Km/bPin0TQko4ZI3zY8
JZfHA1tIFMEgQGXovcSCF0k3IAOlOmPUBgbZLfoVOAGepNKuxf0ZoCocWAG0WdAI1RaM9FQY7a7/
YuzHX0DrXc2PhZsvoOY2axoyjAW+oIJmDHnWFSuwha/akTdvR95MTe0juURO+R/7EuAg5uIZMCWg
h4nUzTaqVcpNiuR7CjvZPr8pK247/WGafmV489ff+izg0YR5blUg5FCzuT3sFWSd6lmi0mMhq4Q4
9Gc5gWuaZikaYvDDmv7j/NturIlILoDbjWQXB9UbmmQ1gkUbskXMewkDJxz3VWbmvlRZvNAKK+Gg
eHcmkIZHp3KUo6AtOiNob0fGB4DHjJMgecx05MotC027aFNougLGFrpI+v6vMHS16MACZoL2OcOT
BMorf0GUBuatM/xiyWfrKv5LkRjThUMFG3//rj7z3NXUl74yWHCDyG6cJR192ydmW5sNQP5oB1bV
VpLq7Vuc6E1nySUC8xQ1sMsQ74Q1yaO7yxSjnLtqoGWrNtMeqDtHbKsmzeYXZRag6XtZj51ZKkgj
RkXLWAk62bgBXxCrbEd/ZecsWZ6leSU0gQdvl0b8itIgoMFSJXvywHAOP0AOkAh8sakHTHIoaamj
1HH2LGnjWqF/aWlnJg8Ss0gez30jb5e2Z6qSRMiKAX4DnARoor6vs/FWyi6QvCsOaWC3+ZbEhhwd
JrKN1FOmxUbJHVhQ3Dk3YIwp0KUvbdxNk11XOpGfuFlEr/jBEzdWLQEM/dpm8tfkT1ge0sYH19Fp
kw+SGh0EuGND3fHvGbrcPbPqZKMtjd/blboXVhvU3Mfx3zuYmzPlM2uJZhLJYighpEA6DkoCT3g/
VcAeJ4LZlgU0YOpmNCswxc24ErpNKdXPTSKzZjyWL0ROW5PnfNWQNN/s0+xPOo9QJHluNEKKPqq8
kAp6CVFDvcuUYbPiM+cQ7vacA2s3CyojnsUQ6HhSCPhenoiaXIRaTTYQjUnRxk7eBEkCDXcA2LvB
N3PBH2ytwFlDDr6woYK0piJzH1+A1DsLMOAxOGeSaefW5QDKR9Xke0WU5nrD5c8RjqxY9egNiYIO
VjKWm6dAeQ3XtFDvky8wDYWJWbYHKsPs3bn0ZaFkK5Zc0tzxe0Nwe87uWKdvzPDSo89Oo0v+b3GV
jXT3zpzNYszoSIN3sCTPh/bqnSnHucDGaN58iVpNtVgG5aLeZ31rzLvAqUMu1cuurt0p8MUtHzCd
DV6J3kYQwVKFAGy1vmzclb1w97YQFbx70bkCor8isunUYRW7JgvlqCaXKhaRaYtqQ2ZjyQAtEyx+
IR/tFpBCM0YPN0cj7GREUZ3ZTRhFG3VE19fHX3OfJMDXaNiTuHsgyyrSqT+C5sFFC/jPhXtRAyON
D+MfttbjyQDxMsI7SzT73spCS/BPnGjVxAY0JxdL6DCckvwnv+fBky7cNLISyAGiOvZr7Bwp2uaS
pXA7SYAC5qtyIegXu6ZSdB++zl8uokgE9ibUw+kdlaLvPMnTHjvq1Zf1gOC9K+zTZ+h8l6Km1817
3v8ed9HkpPKa5ud3hpY6zwDJynOFCj/v2sCOkGfoyFSQCw99WTRhNsl5REPeGMJM21Y1+M6NxadG
slnf5M3qM3lmz/2raI2DKUU7zlAsETquT5KXqmbvQ+rI0mRjDZZ9H6jNE3T1kVSgJralpARlTi4D
/MqJqZ1BsARlSw4S6obNibPEXfo2vQvEVZ4ZeP0KzYNZaWW7fxeGqKmCggBO4QxinfEbtydQAIOy
byWVXOoeSmvPY/maldZAHLQhlP3fDbPvCqdsP7Ip0gVxH4w/K9aUOUcBLmiQdC5zkGPorD7al3iO
sIWVdKbIONMIasIxSazIf8pjQ6wsJnZbTecSS3oWfqFCil6G5ybaVDVYU0juMr9F+TkAVb/lDu12
aj4UTR+IQcJN+BKPaEudbRtpDcMpz0+oR4OnnvYik3ZiGorkgq40sj0yIPQO55ActM6It2H0VpbQ
mE/jN1CacGnrRfiRPUW5G0vmFOxJY8vSGz+Y4y+ZbAhzhiI3KMnKaLbw2Fp9kv0EasBneBs9Gy6g
a0OdsxSNsH+CaqIg6soPX9wo3SWJN2V2AsowgLsb97Jii9MhK3YJcKWh3jEbgm7EKBznr1llFopV
DrvKCZXn4h0klcf+ZuEGR6FJBkAfIRpyKxKVEB+VuiEsI5NLA4m40gA2viSbSNc6E2CtROdDR22M
8ZA3oKtZoL/VRgY+11ZWDXk8iPXK5yxdSzefQ90PSablpK99chkPKWRNoLQRmz2K6AGr58FrMxpo
eieysanya7IT9+H47URQgWqb8MOUigy5QC46TROjrQrIqkK2W7brTJ/7v4GZvTbcxf2IVCgiZGAV
FDphAhq0IFYVCS4Ne2Rw80TTcAiIqtcF8BSZPgiFFUPoBVRqCBsNRqfiOAbjRlPJyr1z/3BGlC78
JUd99zugTkYaFXyJHnjBJVcl9KlBFeMotfzglJ3CGf1YZ/taSf6Hs+/qcVxJmv1FBbDo+Uoj25La
qc28EDPTPSSL3ptf/wVn9+6RSrwq7AJncB4aULJcVmVmZIT5mtP+MWikZp9ZweDm6QiS3ZDKH7ne
Ws4oJbErlzT/KogvgnovfuFMjCUhGoTsE69JiX4kI0rrMDq3vrKBcp5rGZUDKHttrIt6FbadV5Nt
xjo3zJ8ZeUuqB6taxQbgyr/un5nbCg+K3aDMwrMQCwfGU86R64WqjHqax2d9HQPSRN+N1XiAs4pV
R/a3srZBxvAzPmlbJso2zNuf81/gB4Nx3LCAMGrcW6UDFkOurTA56+Uxs1ZVsDf0TR4/Gv5Z0X8z
4wAqUx/tFtKx0b3arN3Mlz4K+XVAZ32YUQfvGQBNP3oJyOrEd8wi2sFUZpPGUbSv0ASnSiho0bhJ
L82TdfHJ8xG4ePFRNVEJ3l3xWdZT5TzADa1YX9dA8SSyl1Ysc9QhDwUP/JusAYyCsAiURQAJgCKZ
u+RIBoxvJFXJuQIk4qEWkcAsLcPlz3OHJZL7Cjh1/Dwdj8b41n8Zyq44dqYjSuz/rQldLziyEOjX
ARgJuW/kmK5nz6hSP1fCODmPybQL2EEdd7QyDn77UJ5L0CH3+WcxbjoHbwuXqP6rYKfPP8+ZR2yA
vi3oYyO3z0tIpjJRWx8c/CBddCvZZtCuGtHxueqSQ1YxO63Wkqh35Xa/IFy/MMkdrmQ0iU87KzxP
YeHEcmsnCkUD1uc0ad8ESab7I7xN+ACPD3pedSbVgcggd6CGNB9QnTaisxKC9zlsITIj5ZJDekNE
IXVb1EeqDOoTQPZZCrwG/7LPyzoYqMHYOc/2o/4UdBPocdBrJn8jo6P97DovybxyRSGT/KCbJ6tZ
TQfw2NggDc7kPQjy7o984TmKHCkEVWZ3T8F3z2XWDIgxMJkk7NyQQz/TMMhQT3jWnvwVmewi26Yn
EyXJ0a4flbOlP1bDJiiQ5htsIxN9ytKaKyrSB4CLYjH4cLyQhrTKwSl1rtSvonjtqqeaPCqpBtFC
Dwx9uo+mfnbWBhf87Uzd+RZeZ/FGbmVbzr3707L4KXAYwF+i9oPL5vrAxXk59OBVBUxKAa1YZ7XZ
ulJYA1xuPm2YUSYuHgmi+GXJKEiMwH2DtcDNwhnV4jqkaRjF5yQ0zY3a1dK2bz9p0+2BQpoQ4jFL
dN/fZkD+8idg5aFjMXNFXI9zLP2o9kfM6qT+VsftaFB7Apk7+hXsWYgCAVvk0dYzRbDgpQOngd8G
LfiQQkWu9dqu3LcFQxDOzobeTQcKJpA4Ra9LU00C33X7tELCGERNMyEoaLf5Zhul7aXRMMMYCQ7Q
pCsRnJfgkllyzlcm5mW9uNp8+GZ0+bP4HNYU9L8glZzwbv9SAF14k7LPUQEbnl3HD2ywB0FpamnH
XI6OeyfrgWLhOVTGZ7MAJ6ORDcRhCQUkqTAQ7hq5CXqmNF3/92fDQISP3iUdiEf+BTaFIZ0kq47P
zcjQMPvqK6UbKoHDIGdCQNd+3xpPu4hkPlYQLToo/AInhJucm968i8MpxxjRrkpXeW/KdpMN5W6i
0zOJKgI+KiN2A7xVN7QtgAxjaNVVwzZyG1KBCsGcMi8Gxn7V1vqXwUYFFFAk2qeTLGxpXzpNSNcA
ty2jvQtMN9ef2oAYo0gniuVI962GtCta9WxTOdY5upp3aE2V6nUs5LWZ3QJ/O2OKQJUPdkpkPjgP
LuXaqKijFp8taDMF0HSyyhcyOWn2ily3Uq1aROiDua8lFz2/UiB6Bc1H9cb8fH3iqQVSDZ5tppF8
uZjkIjlLeRcdSG6ihdpMkkfIU5xjP5JO2ZRPa830U2cs+s/7u2PhACB/gbobEJoaHkjc2DUliIuh
aJJzG8Xott0rmttDtygDJYuAXPi2dRxb8NIU5yrJkFl+rNTJWT6g53L7YSSrxvfe249Zt9LykhWa
MHdFDAHLzEtP4JYdN8FJF1ajb9+0QPxCSgCFTVC7ozx1vcc6P1WmOErSM9LTtZvLFMxcsZ2INIOW
JvbSDOegSzNPUtbH6TmF4mDd7sDJFMp7sMdAEvn+Ei7EUVcj4h+3chmEUmvClPIir6fcNt7NTy2A
2jsxnMZDCixaDRDbe5le7hu+LdpiRSFrgbcP6Gqwg7n3e6gQ1lVRkZ4BN/OQcP85nusDW30zSEeu
mGsCXNK79aO+D5D72OP+ED2+Fi6nqw+Qr9dSG/UIGMIsPVcS1JBG3Uq8IB6z1f1xLmRTrsfJvSsC
NQdyv8jTc+Hq/mPbu6BYkz0TWjzmisib+lWudnq2EVhd3EEXs8s5Q92sK021MDjj9FX9Blfzuo1d
9WNwkAneVo6yc7zx19N9o7cR2TxSUwImREbA9zc5fXEVS4EcgMOgSc8kRkQJCtFfuDSytd92EB3o
IrJuexnaslkuApQupJ7ncHzWO4b8AagLuWOJCk6AQlGbnBOw2J1YMxQUV3EAFtqgIBRgLK2czJc5
9/YWSPHY2EOSV9pDkedN7kRjnL6FAeu+YmLV3RfivXpEKrprCSg5LLMK0T5SgnG1ompRuRLTjekQ
aBN4RKKqLnQUI3rrN1HwVl4NYGaGdkxqaR5NhvCXMkRB5LYDq+JDVyeQac8zHTeCqjVZ796f/sWj
PJOA4ZbGBYii0vWGlvNO08qiTM7IJDSkc02ImgWgR/CfDMvpHzQUrKFKDGLxsHfQ34vO1vsf8FfS
iruMwH39zwdwR1pVpYwloD05j2zTahIgpG2k22m8q8E8rzgxmFl/g8VxWJmAl6I0sgqhx7Yn7apY
N38q8hG+YZaT5rkJMOMgCU9fSv2Aasv/8JmAOoNGFArAyOBwu6VH4+tYsCkBe9h39FPasAcSQvxY
rlZR63b9Sq+gf2ojSHLKoHUq7YP4R2gC5J1jVYkza/TFW9/3UKaMZaeKQT69rSLc+HZp2BJ7FXzt
0klWUT4HxhdoTURm16vaIkFOpoEm53zclPq+LWM7DlfIDyroZWbKd9tHXjMrTDNqd/HHmNmxv4tk
SISi/QcFzHJrKm8WxCJ7dLO9j+x5BLwhdauS2L2o6L7kARBDIZBHPD+HbtffSsIq6kdmJWdU9cFW
3eqFW6ajb1uYcg/lVN1OkjTfVBURsWMthDQzUhA4lbkhBzI/15aTKvfLWFcxS7oUbOpBqQE0GKej
lpaFd39Flt4AKDxCYw+vb3CWzQt24eYKowy0aorg0CETAt7ndvSYlb+hzLOT4lJULlm8P/ColYHo
QwoI5DTX5gjel1ELHpezlKLNiVor1toNaLGaV31coR4QvUNnbAxF19ZC1km5NMvdjr4ZRj4r2/Rc
6rZePhraoZX25goHlMT7YliP1fr+tC4+CEByi8wyXvEAkHFLOGhlTcNwSs9jhxwEkEUQkf8lA6xe
2638jmKI+RjiNcQ8Mrpd7RgrCTcpQP0WOJ+nP3Tc+argkxYe17PY2ixtD+gMKtTXUy+VlEQtIXgb
hVa3A18roCON9iKTWjsokhXuaV4GjkTSyGlBiywIL+m8srw7hYuyEHihNA6urGvzseGH4P6OszOp
IeDDPowR1T11Q4ydoqyzoVknwVNl1l7UiBz5PLAby8i+qFAMhH/kn7kqTYEi6mC51+yhfKqlzLUm
gASYF3epU0m5U+vvXfOAXn47SFeaXsM1IhYsPLTZTxSFvHCVWOAVOw7Rm5m4ku+Ahe/+flk4hiq2
y5ytQfSFBMP17JCx0RhNaXZu/ASq0Nug7sCJcbCYwM5CTR0IJkTc1pyehOg594Ary1Y3i1jJzslD
9UK2qV07swLz8zN9/l3ZsojLcSkneGWP23X9lHVNFcJebh/Clfpnbtp4/p6Oj/GDbr8XtuKcoQEm
vr0XTvyVXe6iyTJamxOTs3P3G3FArO6z8GdmrDVIdqhmtFYrE0qhB3B0ScNLTfY+PqeA2JI3oHWo
3eeFlycCJOnC+bv6onkLXHhaMqm6j7AzO6NIPncJFG4npdj1g03D73oQkoUs2gNUTQI/JZo6eXah
cUwioy5gbxzQPrlBstXe5uvwZcCaA1nvSLZTHOYuGa8rHWfT2+5Xuvdr++3+zv6LV+WO3/w2+c93
cA+UtEPLcWhhB+xBQwLRbwUFYRt0rth33+3nunYfMkBaC3t3ful/PT2J0q+3LQYqdvyFfe4ar7NO
KWk5z7sNOCs4CKsHRC05Ww+73MfwQwSFkfsU/Lo/7gUo1pVdnnkIevRgmYgwbqhHQFhEhlJZDdl5
L5zWrrK9b2x2D3fmmG8wAJN/lJghxmga+w4ssKx59Me3IfgWAmOWUpSX02nI19s4NWM1HxUMSzml
aK9BJgadwd2+7hHa2pV6ZD96QBQPviijvey5/llHvrCiBQEeFSFO9Eg3eWm3uSMdpDdI+sTfQOZM
sUtAu5J75YusC/I1i875wjLnw7B9+j6ZMLuS8qRTQOnYahgcWfg4XvRZcyp7liVD+Mf5rKrXiaoH
wHRqZD9jHrVVStHsAKb4LcmhNjzXduJV9VN+l7TWkcyVxY7IT6YoElqVgA9g6b7GOv/zMZy7ylqa
hAPFOrPi0IXegLgGokNkhTb4BLidfeoSUV5seRf/Y5K7BOegF+QymGdFe6Bs1YAXVf0ArpgKqUQW
nvZXg+N8kixPFbMy7KVVBvE5CgGUE8S+N/cP5VJ9DjSVAH7P9TlAybgp7KWkoHGhZue3VW6zU+jW
h2iwm9R2drPbAYvJpt+8OKDyFdW/FkA4cD4XprmptIgB8Q5jdrruqv1G1Q1do9lqJiXfZptscpw/
ySH/1RdesIprx70/8OVL/8I6N7162/dx1mDg1e/aKyI71HCpvjrKm+TuIK1QrZ56Gzr0gSuiK192
EqjRAweK7M0NX3mkkDCNeoQzifIb7NmDkrt6iUtuQqf7s2m+1eBVbBI0Rm3hpaoEDKpMcHBuKVdw
3xjoJQICSkaBnYfDGWrSj5lUpeehs5m5BtimqQ+BB+wWjq8zfqfxamSuFK8ndWut4wOIgKE2tFZX
urnNHuj3lHpIpDV7Fm0yUSPakicD+wDySnBnKCpw26JnQSf3sZSeLdqgSzRH/qIcM5hmBZg+GhFA
cSGOVSG8gRMNXWkIb3EHYESOqQRDMTK/w7iZ0iSzgU16QpP6WrDhuHEhj4BgmVIAxpFZQEsHd8e3
QFl1QVmbR9/6gNhtkAJyWaWumVUHbUSjvRrbFtunoKR9VKzMKfzNOLlV00PMRhDncMHGv75klgRF
w4dMIVNwfT12AU2hn0KhzjtNqGvvkvxdMFYukPq3BfwylCXQ0P+XXuXiHRkGCigUas08NpC5MFxr
Q5onqh2A9YrLp0IHnUS9jypBcw63kjdG+Y3TRnXpZ6p5tLJXzfrV677dKCvByOa5uXjF/MsISAgV
JCRQEOS1YSpZ6wozJ5Aik1jpmno72ehfk21SSOE6g3Kb04UDW02ojdlK3EApx0qNvQT+wCfdINC9
KCyRSNI8rptPMlFXxoqiUMkTaNRymaW0wXIC0kDLNTqstX1iQaX8+f7YuQvp79Chsjdjv8D+YvAs
JHVTMrWMMb8x8FYSJFHleN/WG6TyAwhdhv3rfXNLy3lpjnPQI81Hv64U6GJHh0b+WUQHLRKx9ImG
xJ1Ji8QFtLwwJNY6DZoR0PFAKwVNiJ7xAEzd/QEtOQDQgqELAPIvyNrPx/LiUJhyk4CvN7eOaQeU
Nn1VWt0uyEcLbq37hvgM1r9W6sIS90hT+0LL4yyzoMVYvCfaczQmdlap69pfGT14uZGPLH/WLVRu
UTQWRe+Lw0SzA1IFM12QyqXPKNo7rDYqraO8Vqd1HD8mxnPmQx5BPsXUsotyq7XPjbUrlFcSuEAG
KUCsi+h5lj5i9nAz8zPaPBRuYdVRVaJaq61j18dO0wbOpGW2WQVObQqwVEunD5colO0BTtTRX3O9
qlkuRw2biHX05QyMZA9jimwh29Loyezf7q/r0on4x9RNX33GGjZYXYDcOMiW/chW0dBQm6L1uz0T
cGwyQISgwkU+ko/Jcz9iI2HYPFHyAnxdhpdI+0FraKVGh6DfQvONRts+/WEgIeKXnuWDvXIN9HtD
NoaAkOx2FdFaMSeb8D/cJH9fUhcnJumNpOl0nJikkD5zWn4QpgAEZfSrRAEL2f3Z5YNhnBq0dIIl
E/RHQDOgvet6JZF8jBq1p1hJqjmNbBfVLPuoIY9mRoUzJivJVkWp7dslhU10bgAChkQzOHKvbfYx
YA5Dw/xj05Q2oPbtrJwieO0tD+zCCHff1408SmAB9Y918oexZ2uVZfYI0bhtNaGKJrnZ9F/qjvyd
SnTIotsJmeW5h/V6WMDwjBJ6rSAcqTwz2f/MI/1YBeq6C78SYKpFcuxLszivGhiG0VaKV+21uU4t
QpBZMesoJbtmnHblViqZ4HWxOIuXRjinWivGZFbIEh1VrfWo8pAnAGFbttyAE5s9Dda77n+NpBCc
eT7G/ddU4r5AfxSK9lCEuR5bhvu4jiecgT475jIDDLB051bIatu2kJAyVn3YrSvUPEFQITgQi9N6
YZqbVivNUYwFqOhYoWNliM9PoGWkmwGAUcCt15lrflmIs81uZeQe0UTWb9+QaKkCygZ4byCAb5jH
DTUy2ySc55tmrZ3136xd1QdFRmiI22xyEBErARp6JlVwff4l6bx+UEHAe1Z2nBvkcFNzh1LXiqaK
Mlwe6Et5fg0dikTgb8PRAZEgzmDjxbchXmD/AD+4MziRs66e3XFvuVC5ccaNE5ur+wux4JGvvofb
AqxMlS6Yv0c/a73q4TaTdQ8FKpvKn6qIyYmvCv3dcGA2nMk4VbwheMb/IKrbXDcbHCZITQEvCXev
rUvpo/cBva+g4lWtfBXOCs3XFXKTA3j2lYMxAJWTarUzRq7UfkloiU0gqx38zuu1ET3en495392s
D44iIilUHhFMXR8JcAxBGTGcrGOm648hCQMb3STP923cXuvYA+CBA9sh4mN0jF7byGnS1P2Iy8BK
JLtG6ZYNz3Xe2WDMiWTBhuMxf/+acmgbo+CsANDGp0YlKOCYQaDhoNUo2tMtQsKgb2zTzO1azmzW
ogZBTgjHZ+02AkiHqUPObnoKhxj9DgaqBa/BKCrwLly+IDmGHqWBhjnAr7hZVpMqVI3Ix3WooANs
70NznMrbqBa1uIjscHdFK1c1VJbwgCKteqijbIME6k5F7MYEYa/IEBdQRFUIMZAKhlBs0CzkuNYh
ek0F18Ti3ryYNe45GNE8Lawad63exT8BxEURpanP9/fm4lV0sTQ8g7KKkCWeCoxk8h20MVvqOsC+
Of82GCAAj6Oxum/vbzPwzYEzIYaKM4EnIU8VqBlMSuiY+sfYJi8z9VkI0jXZqe3XLXKFNnr81gAa
2A/G7tgdX77uW186iSgP4TTONUEgTa9PYqIOalBqMG5okD3F2w+6vkr2LtWyHXaC+tfSjXdpi/O0
TT1S0oFI5dj0a0P9UaZPpSYwseTM8dwDCnx2YChvXg8H+PPEtxoMJxxeDNm1ACJph72vbKEFh57I
+3M37zZ+4WbKMdD+IfmE1qBrY3qZ0bCYav84ptIDHieOkRguCcm3HmVeZaJxuv9d9YKISGCUJ6Vt
oiYq9LHwjy2gMbSEYry1ryREfhZwqhNy5SPQUaEMSpz/YbCgkQYsdi7f83BkH0cij6vKPxauumuK
OYk9jY5P3XqnieLLxY1yYWv++0Vk0qpZkTIJExtkf4oYihFfJRF4ksVTPtNi/7/xzP7swkbq1wFR
GcaDar+d7uQtyL8UyMH+YPGBTV4e/LfIl7/30KVFzhUrSmNYuQyLuj+cOkjlMOCr0HUZDYcgfy6g
PC/tY4gGDH26quRwc3/9+LLdv81DC04BBgL0DNxuzVO9mMYU5k0GhSwKwb30V0F/KmB2K15ourEa
BT0NdhLv4lFxs//hxp8zzv+2/nc5LqZ7mlgy9kUDokGCBmYpB7LC2Bi9mx4QJwtu/KVbAjpF+E8B
yh+p5+ulZZWaxTRA2AedSGa4orr64glEXw2wJBbk2vn7YYQj0FoNbgxYSOB2mtodQFkOPJ2/RsPV
8AEMJqr8a8HyLd2vCKEt6D8ieY9X0/Wg6h5yoUVKsXuixsnTNdK8MdkMk5uAm16F2pm5KkInCn4A
PoN2yNwpy/eWCimMF+f24jO4TSxJOUSue3xG3IKYD0Ud/WVCDckbV9p6cMvc8QHqAoVFiVkhgj20
5NwNtMYiWQGwNV5y3BSYUTDkEZw78JhN/InGc1upgbys7Jo6OSpMgimf7yPevxumBDDO/BZGF9W1
PRYaGeslLDSIgJxBT8+dui0tR/V1wF4fGlAOzD1AlRR7hQENOgg+tv/DdYYYH09EFU9x5MGuvyAr
RiaRCc4eemUOCqJWsS70vV+6svxgFoKbZcnrXhrj7k5It7S9Rmdj07kHRr46NEEomlN5cU7/GdH8
9ws/YCbTGKQErh3PDSgnurH8I1HaY0XfI/R00D7YpGEh2W0/raD7mw2J6BwtLSo2D+YTjdYgyuLc
oN+i6yJMDf+IhgQnUZ0J/Acawqu8R8It3Tfdqk1+mcUB3eobOVoZ5O3+rlryHhf2+fubIQ9BjUT3
j6TykhrB5pA8l2hzXxVa9yIh+AdV132LfEn0r+cHLw+OzsxzibDzes5HiTHSyRbOTQ+l2vioyb+n
6r3y91KerH21h+sy3DhxaPMLHFNeE8cH3RJmrpcyDnjj4umA6igibs6Byejwn5syCdzm4FnjS9hu
zXKyR7NDaq5wchRLjTqxQQFyzHP6IpiDhWlHTQAUQZCHV1CI5O4E2ezLGj6dHNlD9HMCZju3CdIt
WIDSsY7x2tyCUBl1V4jpAUwhiluWXhuAPwF0B0orDXEvtwRh29dVLKtk3vY6GA3CaJWqz50XnyxQ
FHu+LAji/z8GVdyASLMAeMD5ysE30iROZHKsDclpSuLRzm7HQ4fikumvjeKPZIGhSXi6FhYZ4/zH
LBcFAsCoogsB05wnLwN9lNsYdAmmg74bmugrMjh4t9ZuFUaiPc4hZ+Y9bkIYUoVgAJ0Fkrn1pWEU
KlPR4s6XI+RUbIgipwCqmDYgJM2+BX2Knjr399TCjQyTM7vzjGnFFXF9rCIctcGsYHLmfLEUh4Wg
agnA1CikHli4+GbadiB3JYBn0Q5xbanJ215nBJdul5sQER6QMt+nqbkx9cihyrsBTab7Q+PxG3+n
c6YPoVSaKSH4qmfBhrocVRlumqAMgsLS2Huhbw8QuDdTAGWeZKBiR5J4NA/sFqQZRg+oDjI4eFW7
DExxwYscnBXRC2Ch9oZudzQOAMWMydB4iYww0CIZdEMEErPhJ3a1luHfA1PguBDz0cyuxxYI67Wc
9l4JjNj9aZkPDfcguLLOrYNGg6Ct25AcDX8ChhIcLr12nJsSOvAo9qJeyMVVh9Q3CLTBlQDdiOtV
j5JK7s2ygLVhBckTbOu03QA9j2dGnNpJEdrIyovCooX3nYnnFcpTujEnzLjQK2ta0mI9yVGORjDm
yaBgnmkDcv+U+YWdg37JRANqHbpZne/l8pQBxT8IrsjFgQMthWcVQKMGX7ZR4j5pSZSR4wBK7bJZ
ganZNVAyxmmulC9ZCL1eePiAQgFwIUieaOgO5p4EtT6RZEDG51jE4BK0ChRwIkIztzNyVbCDFv0y
+ix0BVzJBhIU3JuyGSQ/iIMatpCrcLCXNwSCVtsujAFWSfJDYBG0fia5tuvzcHRCqosu4sXZRa0D
oQsKuCiQXW8rMobQiA4lcvSxcy0gcpoQJat9OysONZ9h8n7/zCyOGNaAbEcTDdpM5u+5ePFNVj8O
IHDGTQRwMYvd+o+qO1qjnTL0T4GmDOG3JKo2Lh3US5vcisbg+mkVCptpZetTgb6KtkOT3C9Rz+XS
XMqAUmH7oGAM6sPrsfVV1zVEs6CNoPufWZmvikRlbgUl6B/AtKtNICjZLtmbmwOQckJd84a6JY+p
3KYx1q41HAaZT3ICt38rg5f1dUg39xduyRNc2uL2SRxFkp/P+6QfgB1sSySbBIdh6QK9tMC50zJr
jKwpRnJ8CxvZ0506Ih5Br/P9cSy9/ACWwG2BBCcyddyJ0yu9oamFp5eO7rvB3ASQaPW3BfrOKC1x
gXjh032Di8Oapdag8YUC21+Zp4sNr6k5q2fQwjGbLOhOWhBg7Y6JIq0lUVfTkuNCQR09ikhzKBLP
fFm2tJAzEOocC+2t1x8y4yP0/9wfzOKNe2mDO0plgt1YIXF79JN173v122RuQGSDKQQ3vxsp39a3
KSrJCcbFA+cHs0n8qYNNS/6TtH9M61R0n4JxLT0YL8bFu0FdIUik6NjeCnyQlOypMdnKUfI3yBdX
38H7VInkcJcOFDqwoTA106OAzPfaWVhl30StKQUnI+klFyzNoz1lIIYVDGxp8pDUVEDgjcfwDYY8
jXw5qIoC4By3tEMHFUZIPEEKw/s8g/wIShEii0v7/dLg/PeL/V7WfuEDJg4F1sxap9TrrF9dRZ2G
WoKDxXcE/32VoiESinHIugMTxM2gWYSNaUY6SrVW68Z6vIomkPXnxjHr0Whb7OLqEELAC5fMSJGB
9x909plOz4IJXrpcLr+Cc/paHlpQ8jMAwUq/WwgL7ZqPyjoj/HBYDuWP1JNWREcjAprFHF9+wJeQ
9mGC8vD971iadpCjSrN2OKC1POtNIkHaAg3o/hF6fnYRAwfKDuUE4ZxY1D+3lDpGEuo/pnhSBT2Y
zDQxJ0BcxsAz0VsMXMIu09mGldqpRyujLD/HmQRiEHrQ1OeqFWBslk6OPlfHsPYLMuk1K2oN/Vyw
Lx1GAo7LQeANFpYUB3NGmc0YM1yw11u4043cALVLcKotBmFk6AkluPOgn1MipKuFj8CFpbMQxs1a
poBegIH+2hyaAuoA8krhKf2j7iaXnJKtuUu9+DA852CafQm2pouWcnl1f8fc3IToucQ0zjTJEoiq
+QpAMCZMAfdieEpQN1XcGXUAaiYVtMzRQ2Gsyl7wWhHY+/syvHQMoJvsmxz2aJQdKutHCHliMp6s
+g0CAG6V7SomSHvcrCNGCNIa6J8gz6Qj53U9sS1tgrz31eAEcgKvzNRN1a+T+Km01LNP3PuzebOI
sy3ghoCKAtQbFBHXttCI/W9bQGEBKrMuwe/aGGQtxIyIDM0O/2IazSFtAxabwan1H8teQRsxeL1T
2S7j1/9hRAi3sCFnHDLP/WMiQ1UhYghOQ6e4DOxwpvrIJmuby7/uG7p1KPPc4QiAsgv1DMSb10NK
mBSEWR+GJz09Vj3zKBtdJDnQyZTvBiXaJwmwbWgi04mDPSLlP4RjXdqbl1/ATSokJ+UcuuThCfiL
wY+3pNvVerQ11RQqHzGED1KXBt/3h720kKATgbIFYE8oKsxPkouFNJSiThQrDU8Sgssm+1D7EvzI
W2Ftc9mOQTXgyIEy4hE8Xe3nrTYU4UlNNlLw3SDnl8evoSW4CJcOG8Lz/5jhvBgrQeypNzDTBSN6
fFpbizW7RzNRXUoeDN6fvNs4EntmpnFEAhu0ESjrXc9eURZaiigM5kDZS+HDPlnUo5vzGJidp51H
8hEz6gqMzkHOVcZnNooeOMQOCGFvEKTZOJZNMsJT5566Jpv+iT2E27A+KmtdVFq7ie1mU2hgRB5T
Aum4wY2vLJpuCGkfnoiKLpWHAAfh4EdnIq9D0Ub8S/53M6x5byhAIuMVzC1dQDSzG5suPO0/fhh2
7Z1O1D5Z9tdqddpCl9KGXKX97D1vAxt94cxdfb8GQOnhOem+fnuPrz8ej+/fjd3ZD8fR3h2dz6P3
ODnH0Pv68/RmbZ/2o7MBxb69e6DO5+bl6WtjbJ+clyfH2wkWaHEPXgyEc/hJXiA4mgcSHNVHdJ9u
VHsSJUzmib83WbMruTi2sTJFSpcPsBEwvH30FhQ5eSB6FPC9gtjSWH+0vQCsjOARId21mRqEG1Uc
tLgtNWbr+c8O3BRhDPTd+JtIu0mNHDkd1l3hIS9X9ptmqhwoejoSVN3156wtnJ7kUAZB16gs4rKY
neHtDPzzadzWRAsM8FakguPaUTf7Kcg5Ls4v2EAQLqvwjHy6TycDNFvoFJ7ibK9DPyYsBI5qyQDk
4tFUOz/wcGNfz2zbx2rX5xZOVqLBtZdwVeFYiWjPF7wuGnfmAgQ67QGo5by7nseAt4Nn5JQ+Q4PS
ke37rmhpf1z9Pp+P8SPk85r59w0GMZfUNjPqGc0JBQPb2HwXxqtJXT16I2lybECsr7rFrOC9legf
aJDg1fA/QEVRMbscsnw9sV3TaqU5YmK7LlVPoI2kW8XvBb3XS44fNQhUIjA+6G9ZnJWwy7oIRS5c
1TGkr8rUVjYgTmHKkwLqIBtR1ygIoW8hyvO4LixyR7E3FCOhPixOvwFHtl9N9/XX6RHKKU7tfBB7
pssAOcfu/eHTGxzvy3R29s+NMqwFK764oy4+gzt2vTk1caj44UmJHyQT/eaRbE9IZM71pjLRgQ0H
dzNzE6O1jdbcUyVcDw0QrntifkH4xdHGX4X8GQav/XCSAU5haCgHTVUYOfAS8ECCx/fCBXY1a9wx
Y2nfd4FOsEHLvVlILgOUsJUq5Jjfc5BL+ZaI2GHB+V8ZnOfv0jGnQS2lKuYHJb7HEKI/tbS3/Lmr
VbAFFx6LMASGLVSczJm95tqQ0tdyFLZxdBqlz7IDJDNzFQr5idpNFd0xtE9t+ri/9rc1+3kLYr/T
OeRF6xPnTVS9yliVJ9FJqT6oCc9Omw4VRuh2kdwhvrUlwI9bZNjq0VklxGmbx0kGMKjvN/e/ZMF5
os2LotFrLgoBeHQ99jqqpDoPMPbBoKELoKpva2khki1aXMoLK9zeaTJpzJo6iE4d+6GumbZuocyQ
eXX1cn80SyupovyPTg/cNTfMehG4b9SmHdmpmdDldcyDnd9lsV13v7I0BJeFNTlCVuylc3Fpk9s9
vu5HJCWwaeH9iK5XT/WC9pCHmpPoAhD2kikgbNGbR0FSfyNFrZdjhAgxZyfaON24ShoPSM1SffSb
AxGmhRbdJAS6UCec2cOAqLneGl3XUctvG1hLJY+Avq1jc22wfyXF2g/oIQKtTAklXP2JhKsSGIsK
nVFW9DowTHnfH8vuuyfK7/SX+lDXTjX8lE27jN5bFBoHPH4YCP31jUEfombL5B9MFWmlLm06gAQx
X3h1I3Tg/EekT+1EWMlO0QTyKYixFp6ePqS0dBqReMDSKdKRusKWUyhA3vOnXLgqv4nihFgJO8nR
FxLMTJSmX9rXOkq2M9f5nCbjfr8uo1GzYiyFhYcp6aYtmw5l8lCGpg1MYt9AfqOpBC+ShVchGkQM
dNvPNG46j0pgRt36+dSxU6ajZUgB1wHbITEquIwXZ+7CCncXq4iIUBPqMXM6GMvTxvxCpj72/nu3
cDkUzslh0jJIQIEJQsr/DOlBs1yavUnmJtRj28w/maj7eulmNwAsnOEcs0YLNyj6f6R9Z2/cyrLt
LyLAHL4yTJRmpKGC5S+ElZqhmUOT/PV3Uefd7Zke3iHOfga2YWzDKnaqrq5atRZTBoRzmDqJuGFy
R0XoUqudLWRLnDlzW/zcEDewptdqkDPAkGz4olZ7koH7/whaqFW2xEM5awplKAQsUwqVxyqiS7iP
hLHGaWoqV+5OVotCL+jsqhcIM91eruu2PWTcUFjDxIFfDxnUyQ+eHScxsYxcT/BWkon2kA7ZxqxE
G0mkxyAZvCQYXUWztdExhecoWsJxz6wdbIOS1EJMAMfHXVXQHmFUkGG7U05FAYYOW4VL19e3hzgz
mxdWON+kk16wkMkPj60p5XYB5Kke3yk9iHdG/ZSo29vWeIqs6fEJ5Rmg+lHLRnMaz2wvdKYKvvMs
OmqMjeteKgubCF2wlYw+dWRpUF06JM0q1I1ghV6qDHXNPH8ZGJ6avTgghZC1gBImtHRFagwQfshA
gixCu+v2d864OZDpwL/BW08vLe4pUOtEChAUIxCzyLoG5wUS7J+Nmtp9iqZwJXCluvmt1tKf22an
JeXevzJSJdP04MQCtXG53XQhNgooysRH1hdPEBfwM0MEA+xSPDv30oEitDp1rwAcAirXSzuaXJMm
NhJ6FHVtWA+pBZKrMa5sjUDJyVHlBiy3wFdnKVLN6JEQFmZ3ZpiKOhWTgE7BXuDvw06BQGaZdvQI
BR076R39bWR04dK4rieDevLcyLTxz45uMhqG0FgtPbIBQmXgg1MFOzukpR3/yd36VV6FC6OaOUkw
iG5XdF2CspfPq8RiFgUBOmOOVWUmHjaLeF+bkgXwXBb+MqS6fCBqaiwMkzeKRCVwiOitBf0ngk2+
Mh/qYpBGIMA4QkQQiN61QQ4a4GilbqxjZSF/cpVNn4yhkQUUd2irn0Cml1MKxiN9bBQYI+Jb0fYr
wFxtcOgj1sociL4Ybie9tRUkUUU7gPJWoi+U5/h9M9nXJhnCiSsXuhicN+71wOqzKqBHBWJ1yGv3
AIwk2r8xMvGwYBmhqcPDOFKUQawE2PFjpdW2rr32VWML0RI75uxQzqxw9yUZU4QiSZQeB1RyGOYv
n1g8hkVSTD6qmaYM/wGEPj1DsHyXS9arrI5ZI9Fjkkir2gQPfpg9o9VJDTbSzpDWopZtpRT8tEJj
h1Z9MPHoXNRn418LPx8xqR0ASGSCcZzLKElSJXStiSkFltF0m8DtPcVpHODgbWHnf35+p0cGjMdt
Xzp3MiBgbCJQncgn+FoyCqwkNSk2S96Ep4m7j4CkWgpWUHXMxSXsz+zRsKZQAbD6SSKWOxpGIoei
Uk1DHI91C8JNBFpI/03lcor0RJ3028jqwSoNMq6SborwOx2XyuezI4bQOE4oWN2Rqbpca41mQVkF
YXoUcYc4JpPFPUGg5A0Ga+ygqAOb5n20uT3NP3D68zsLiwu5aDwBkd9HjzFfLgEnxBgwE1Y18LII
wW9IDcl9/kZlx2Jg+dB3lLmVdFKsd1FLXXtoYrQv4lLTFnInV6OfCuqAQaHiheAC9YbL0YttHtAQ
qNVHTSQi1OUsw5FVdxxGgkyV1qFfKK3Xt8d+dbhgcqL5ncJr5Gx49V1BC4U+UazoMW8GUO6FsgSA
vTwu3CvXe2syA8EHXJcK+D94PI9aTdRcKsyAwaVhX01ROsogrbImWukF+ArYa9nsw6g7gKQxKg8N
bRZc4lVKGCIpF1/AO15A2zTWmNGjTkFZQ11h2HfJnaYWbyiLtR0EhCCsiQCulj96dDegwXfXFqA9
0+1GvheCDfpslKVvmp4uF/vuJ/+AixbhmQGYNrfbi1HojLTFerNUyrdRHrN1QiVppwTo1C5Jpdhj
XEtAt0qNnTBNv0+KvHGbOpJXYhWnD2poTk27TcOg4CqBXzSZ+JCLGmVg3N1ukTYvoaa+C20BoVMr
ir0wRFbs9gbiQ/yJqQbfj0IjfIYm8ysbZllJB502960UtF4GZS+3wwW0jvuYQKtLXwy/Zw0CGQYv
PGkL8pwYGmSQBKEpGwh1HiDhcTKbk4zgqKtO3SSO1v2umLQVMrYOXustC6EH9A7vNYbGwmP7hzrm
fPWmkYMQBKwcEqqDcB2Xp5VYXWayvG7uZV3cEmnXsFclcyoXOhQOIZGnlpA4CPZWZ9glZBnG7oGE
XvBA23eidauC3GcqxCOrNzQhhvgfBA09XX0cXnRBWrMl3a+rzvmfrwWbOT4GTxaQCl1+bR8hedfQ
vrlHbmfX57bVqlsqG9ChbB2zeSJJ60j1l47uE+SJd0o2enWjuarspvqWFbu0qqBceQhrzcnGA/o8
fA3ao1G/hNr9efrys4qmhR+kFuJ6XotOrKoGCgO0vadGWox2xbTiEfTUtejIY9gCTEXECC+sSqeW
3RIj3Mugbg7ssjchWhyh5G2idxYEhmolR09lATy1rbequYvLoM+8Nq2kA3Sq0OxZBvEkASyY6ccY
E+DYC9LGH2WpMQIxsaq47/Ge+B0mlYgsrlzFvatmjTmuMiVRABUY0yVWNj6egn8CmSN2tjrp0CGD
fLlCLAmSLjCt4pAkFii1aAr2/ZeAQgD39onlQ5lpJ4DuFMAAwMwh1Mm9nFQ1mkjVkeasVdUugsjV
uu9M+t2EA9hL7syl1ozps68WFOQtKppC0Qj8czWcPWKkcWh1YsAc8GFBiRPhrmzsqf9yTFAKxH2L
fkDAiOGQuFhUl/qxEcNcuCdRcJ/SALu82hnauE+EezVpJmEM6fW2ySs/BJMoYUoIcsFDgTfv5XKF
I1EqlJCFez3eobi8Zc19j5dopD7ftsPf0AgJFCzINDLoZIJR4NKO1JKuS7BDD4ljmws+7HoMSECh
CQ1hH5w3EgWXP7vtrdLQBzy4hLGCeFi1qcqdlppeB1HT26OY2dwXlrj4OS1YVtVUJ4fRHB1ZGEVb
YM2n0JgPt+1c7TZc8ucj4twcrcuOoDQFO2p7h3jWLTKy10iK3uP4g1ZLTQ3TDX2xueFIEatO7III
IsESdTmBQ6EmBikwgcUdgqb7PnBB5qI94wnSSf/tseVMcQFMp+RKG7YwFdJgx05K6QXtfZL+RiCJ
KGVhc1/5CM4YF5kIEpSrUCfFNGbRzhzxGACxZgFFUMxo3tajDdrU/3rhzmeST4nqpB3B/gaLaupH
CUoyZuCO4FtAt29Ivm/bmtn2F7a4zdjpraAmhUUOIpAgEXPU7i7Dg2bQF95vM5v+wg63GfuoNjqV
ws6YQ00UAky5vJKKhX1xlSXCvXFhhXNEiNl7kDjAChNeI918hVLdSxbIe/mJPpaqK5DoJGdoutPG
1mX6QiP8tXe6NM453jEvLKWSAuxK49liX0P6Xz6JfgY3IY0n2UsVN9blAdPzIGDpKJADtcAV0Uta
5Le6zBwiVcWqK4v8ULb9Utp6bt3AYgAYBfCdIErl3GKXCuPAoiY8MCoyOwaUfpcakIfLcG/at7fi
nANBlmYKIpGoQXmNG59eQeFHqsNDo5ax4IEMA1FzXqcAGuPR9kDrlFQgtCxzSMGPZesFIumWSAtn
jsP0KjOAo0KKBb3+l9+QUrgWMkTJgTAW/VIiRB+0DZgn9Y0A6ciqXqi8XuVusagKsKwAcU3aKjB9
aTA3qDX2VpMc+i5zZDkA2SQyqFXvkIpBMjRZx0HgtHp0kMHydnu+520DxTep7gKoyMsul/WgaqMm
JQcwKtMXqDeJ60Epsz2+M3F6wM1BTiEJXmkJvxooGbhlmZOFu3DGueK5gKTnVHwElp4bfmMUEH7u
leSQW12ZrnpIa/t1VwF4BMmGvETlQBWpo2RlFrlBlIRLLUNz9nFN6uLE+YJWTm69GyPIBD0b44MI
/dI1i0u61tq6exZlgq4X5AH2Yig0a0NP5aW+npmthm4bFJGnyB4MXtzJKkdxkJK2TQ9NLZFjDsq4
tdVUgZvl5qqryiUVpzlzeF3jcIFMAZTn3EwPcSvXRgUtIjJmoD/DszlPW6eEK0ZDk7S0tWZ8IZo2
oROP9Zn6NzlflXWiWTFI5h7kxnQN0tqM6tsgijaJfJ+S0QGPERNMu5V0J5WEo4ridp1CFddYuhJm
FnhS7cUvFKrwFuNmGXLWTajqZXEokcgqDLAYhPnaSsxdUfUtNAvbkyxE3sLBmi5NLhT6oc0A3cxE
Ks8nK+MpA1HLbXmocnPTkT9C+Vimr0ZwtCSnBkRBi5tNNPhEXlJ2n/HWAOAbSKtDMxy5Q27azSFH
n7uUlQdJzb4bg3ixxtDKGtOFi3Y6FmcDBEhkaopE7zMuIxAM/Ej3nD1kOlFFwafs2hMuXHuACh+j
nVN170L4kWV/bs8mt3H/YwvwBE1EThLFCi7+kpSxorVgtic9AssGultCaKiMHdnKi5SP02bgh4Vn
50RRDWCpziM+84R1Ro2nzEnXW09n91U2rtUAqs3BJzVQ2gTlYxtGT+1iczV39U1jROYEtNzwQUDF
/BSuz+bTSEFimzCTnWhBnD56N8NdFIoOTTPnrQsAa5IWtujMpKroXEKwDgQLcvlcoETL2BohSyqe
KumuyJBODYtHGRT5Oe0e/uvlgyUFOAjcbpNYMOb8bGgQ0KvAVBuLJzl6hZhdOaxjAhpntKvftjMz
hRMNIjY+cgfgq+HsECnqe9CPiqekMg6F3ACTE98RJPuMCqyV8V3Rx+95ukC0NDeN50Y5pyqRUIta
kBGcSB05dbgVyadSnwbl/fbYZs1MFwVY/mXAvbljHWdN2JYDxhZ+imJry/GLDn76YUkMivOV2IWQ
+QNWETIKU/jFU+0UDamZlNTSqQjDN3lQ7SZH2lI6qGF3B43PNtQXdiEPyJgs6iA0QDkLEnaoz3ED
I51ERKVX1RNO42pEg4aSa2sTOgkZer5iQd73wK+KbeGXYrLvo4/b08oXO2D+PyrpmFXcDOBXv9yb
XRUIuaaP5qmp2zVi3CxP1hn02qGkkou+FX0X/Vs8PmbrUtnEEPfW9d/Cg7lUv+ec9vQVqJ2b8G/I
SAIVxZ1Fa8iULAC104kCK29neibsGRp1MRfSUpr92m8jtQH8C7o/EXQAcn454MgcKAh15NBPRdVW
7izhiMTsgFAnSJ4X5nb66ktfilnFTsKGBcAMu+nSFCMQ1DGGNvJBnKXtCCl/IaKWDpCWllegX0lf
LYpuvkFUqFNTcdyWkn6sE1bvIAC0V3RBXng9Xc0yWsYAkAB1Lsr6eGVMf3/mh7RCiYxCwvd05rHu
nliG8NpYVCK5OkKwAqpj0IHg+Ey/XVpJJJyX8GfUeLt8G8fOfe838Teg02957PWFY9rUm3pu7f5h
Wens6v76sQ63jrw24L98OrOQpUBW+i7yexPqDeOTkYIu6xGVHi+Rv/Oi8mTACgbFu73UXKyHVBzG
DJwvcPbg2LvavwiVjVxGWdRPSuJpg+o0APrcNnHtKDgb3Nsao8q6IZxW71cPfhkndi0vQt/KN0g6
no2FBlT+YXQ1Im6vCBHN5E5s8L72GPNiASzjrUscqXVB5mv+f04fdyZVTUhyoYUxoY/tQPmMQmvh
auQb4P/feKYCkYRtgRN5uSuVwEIvKMO+AO3hNtkjleR1uzYGg5joVvdsIzw1rrakg33la6YlQ889
Sqkm3gEKt2RR3hh6ImNcMW5iRypaNzTAM4sXx6lGj3QqL9VLrm5JziC3apSGaBIi2CMkg3K2RXax
/F7pv/SiW9gf0w+6cG0/hlTJAtwJTPw8NAjYdprIWh/5kQTalk4PBJsiYnSYKS71lCyZ4ibRCMHF
lqLM7w/UH/BgEq0AstWLeIfJLV2NCPWIiS0SVxAfpOkpSfpRDnC8xC+SS2s9bB7xHoPq3I7SYqv8
YXK5FahwSIwlCD9fD//P5jyzzcVQNFAqGRS3ka8azkidyHSh9wPB8eC9FO5L2TaSLQELjwaM94JX
mdkwyHqgmGAi9wGJCu7iJZUW6VKHYyEa+TYph5Ol9pZNM+lRATx94RDOrOSk54c3E5pf8TDkjNG8
ERIWYSUrhRKHZcJJAMRj3ZnKwqhmzh3Iv1CNhQQ9CB54rrOMmaibT2spHbXWL1UvUuyo8tJxwc7s
gMDCD4cCclXM36VTAcEL1HkjIfIRkW8E6zmhh9iUFnABV1E9HifIziDGnlA4wIJcGmlJW4VtRWMf
QmwjOBiBERakUyytc9xwfdG4irBduGqmH8mdhQuT07jPAoVECWUyZGHs59+scMLc/gVRjbcvGQBy
R7dly9Y39SJn7LTJr40iErTwwJ1aMC6NStmIEDFMY39UnPQ7P6S/VY+tx63uFMk27RxzocQwP69/
7XG7sY61EpkL2OvanfVa0MdQBN4QhMCerK2Fz9tTumSMW8SsGoQmVorYj0PLKwK8/ojpGL1rCH5q
bVlv4mlBnNs25yIGLOPfEXLL2GlV3NIYIyQBs1v1qQTPSOIWCnOo0gPs/UXYqqpPlrZEX8EXISaH
dmGZu9CpDtKmHqQZvvSRt/G2k8yNAAjL4MfNXdcTXBiGY3YhFNtBatktbN/53ft32JN3ONu9Ku1K
Ma0w14MqZB4tuhFxUpl5C7M7E2niwfbDwYDMqcZHmlVaDHkXZ7EP4UkVp8JYU6B2ZDD8eVBAZ+N+
qelmdg+dGeQC6xQ59NoSsZy6M27iEG3lup2gL+h1Ya/+ROhXJ/HMEHcSy8CCJKUEQ9HL8F34xt78
Sv+0xGYeRcOS/QGw2+7tTs7tsXeyk+RIzwtTO+sKzj6AP5qA+8VDg+2TDzY5AVmi3LOVuEL6/QmJ
6K27YG46B7fGyx9Opo1j18McJIRU57f89aAeC08JnX59Zz248Ze2YHFpJbmDiQqSliYCtk4V3Hdq
6Gg+Q6pBQlKPhaf8KY6j1e0hzl3zk1IFIM6QiERd6vJICFKXU0HFirLi0LOVlH3T31W+YGR+Gv8a
4Q59qZB4IHkd+0Epp6t21N9DuZKcaOiX6O/mAiacPQN5XmRhJ7jV5XiyJM7qEu7Nb9DxLxm7YRVs
lbu2ftb0HQFsp9oMT1USQxxHXHCq/8fh+GuaG6VRy1qmFE3sm/0xoF+1vlca8HY4aUnsQdzXsluV
H/pT+wfSjWr9QtDcF3xQNJTX5aNmvarmKi6WeKrnl/fvN3EeL01Z2VgRpoPEQuBqZdKuUjSeuYKl
+sLIvNubaXEKuLAHOeI0yo0cl1kdrioV/LUj7WxqTUi2h4nc3eh3OnWKYtd/h7G0Zeaml1Zxshkh
hJ2DjQEMUdmjomyho/WvTtbfmZhO3pnvrwEtrbRpdcR0L+/APZ9uO9t6Jg+LRJmTU7h2Gv9YUrkH
pdYYvabn0yRolWQPQxW5NQCIC9tt/ib9u9N51cpctUKzYBiQZT3LhpfcdZWdKDYoT1/jXfh1e2V5
waf/3NsmBOuQpZ44cLjpE8JWaEjT4YoBFxsUlga6zrunXKnsAWrH1jPdxtUzq5198WnW+6FdUWFb
Ayz7dvs75nfY3+/g71bdSvpWVOFKMmAiR0dbtRB5Hu+pPuC0H1P9oMduU9S2rLl909h9Xk/lEE81
7pL6EfDcVvijoz/mtPBZM6ktkLH+Mz38uyLuxkKhOqan68I3wVxl9WYIN7Q84rFW0/xRbUtn1Itd
VWwS60MGhR5aWKQTEv6DEntZq9phAGDJKitdqkUAXN6TNHfHytgrDICrwUujJQqWeVd59s3cZc6o
SpMMdQ1ffc5/Ux+UXvfpuvfYk/oaPia+oNi3J2n2Fjizx93dVBkg/GHKsV8GZFwN6NCw1TIAasFg
ZHvb1E/diz+D8P4gNbRwD1zRNdG0apCNw+HIFGLHeepEKdmKHaD5biFumnBE4vxJGVc68LYgyw/S
pwFozsFWAexGsG80dkoWtu5c4my6kf75Js4XF5GsCQUkiX3VFNb1+KYK+Kw4cnNhXCnNRwKd0qL7
jRrGwu07u9DnhjmvzBR5VMsGZyYk+zzz0ctuK9HRKKFJeMyjFaqTAIoVbmHcRUu4t7n39rlpzm0U
rFSMGA2sfiEKr1gKISZ3KbAT4S9TThY8/JzfPbP1M/9nHl4vKgt6s1jzKpdsVQQf39KRmbtNzy1w
cbaqxkDgtFjBVB42dJC3aVlvxhxcwUa4gJeafaKhAQJypCbIKEH1fHlfkQiCVLKI0dSZh1vRE/4Y
DpRKnP6+u18SzpvfmmfGOFcwjkZTlR2DMdFDzYGhfcgo9gVaPHCntBth/DXoi0CA2fU6M8r5A0FH
8bpW4DPlDgpbBfirN5XsVE8WoNm7nICsQFqbQGHkjxAMqdOFUzHnjc7nd/q6s92S9TU15BreLyjN
fE2QE3KtXsW9xRDeL3ijafquvNHZSKdvObMVFlmV5eEUheV7fXTQLSmJlR1CpwldQ/1dxyIgmo75
ylzi7J6O1y3D04Y+Myz1k8rlAMOhsemV7xIpDAt6oEkTrCPj03i6Pc65S/B8SjkHlwiWVhV4+fpR
dqjEzItb4O+U30GHTBEZEQ27t+3Njw5YbmQM4eZ5kquuF2SBNAOc/FYrtyNbdapTsHXauKavVIu5
2Jk8MJhj/prj9itRkjplJoZn0bsC+kz30skAHxBEMNBF4CILvfQ2mz0gyCCiRGiC4JBv86qqDG0I
gQmDoWDZCotGe9SQRLg9i3MFELDw/TXDXQ9ylEEcKsK9HNNjqNjSCHGAY9vucEBttbeZ9qUGK0Xw
9MzOh9BWZMfQF4oG18VmpIXOv4G7J/rCoqMW4xuY6KVrZS9JtviVZ05Rv1afykPh6smBSk/QZ6oF
sOtDJOv2JPy07l2dlH8m4UqpnIRdJNBWwuUsosi6I89dBmTlc5u4Zroui5WaQB7rlLA78zF/TYq1
JewiGtvmEDudHK9TA42P8kNUvjHzFKfD+vbnLawR2sEuD3JG2xbJF3xeKq5pvOraQ9is2+Z9TFZZ
bFfmCvIhQnLXiN0W4lZuDH1ss1wCrs2e77M54m+JoAfnGyhD/GFthW5Kne7Rpwugkdl7T5EmRijs
SKizcE6EyoCGiUSOfGufxKh4yIOnRp+pcZc1v+OqtdsCNLempy2Sl8856XPD3DEYoWxuKGyI/CB5
adGz+nQQdHsnNjYZPoXYbt8fb6/pXDChoMfcAqoJXSF8Q1wB/GRaZjX8hhavh+Yops810ZwiXoq7
59zIuSFuYBFFy4tilqg19swuAGPXzJfbQ5nbGOcWuNMbdKUGyT4MJdEKR0aH2MjuwLjA4vcyW2nd
kmzmrDnVQpOohIzVlex9KkWqoE0r1YBWqISkGUgy7LQe3MDQYidvVclV4mohXph1URP1AAxPPHY8
HiaWBKMQJJTi0Fn5Ifh576JF6QENI92mdJNPxXPkztmMD7endjY0OzPL9zskfTGKI5oy/Ra5ebs6
kt/KSVyNv8VX4d+Et+emOCcjRWnGdIbiWEwDR+/2Ctr0yaNuLYQJ/8eQoFsJmKRs4NF36cyAfFG7
QZnS1Ukr4gUi9G4kR/lzFVV3sp5Vj9WQgMWiLK07BarWD2qixdvb0zr3LkFT6D+fwAVGVm0qQtrG
sW9IrgrWAwinddlgZ+ZeWCIhnTt+QDD+wF50EHVwo23Fps/EEukgYpZgJC8qzUbqa4k5ezZBAw5F
yHQBZQIBLe6UG3WX4yLH28QY/I7sWPmCc6eM3+VXBsim+ii1iR19jtoqfg9El1mboPDY0Xy/Pa9z
gz3/Cs4T5IPUCnWN9x4hor7W8wKoVJEuwRlnc1/AoQKqBeCkKvN8QWOrd0GNzmGfhp5iQNO+kz1N
2Av5Q4CsgmY6pXkv3nXNZ7+Y3fs553ykcG6b2zrN2DOjshAG6v0xi6Jd0Ai7Nk+3af8si7sOspZF
Ejt9/SYXH1FHHbSvJx2kjFFn3nb1+6CBMGEDVs86X2H/uyT4IxTxNpHijRqlDoQctzFE0qNuKYSY
u9+wM6DUB556GTvk8tTpOs2qZkC0zFKPNO+5eI9+go1gq0Zgjy9hso2QD0WzjLFwOUw/93q+APmG
TockXTXqNqNl1SJiJL8OwYxfUEvZm0pYrgdBWepYnd19oPn5X1NcgKJThnQzG1GusZrWC5ti3BSS
tOC+pi18azzcMwD9ZsBsNiKerYW0SXZhNYAzOLFDEvgB+QN+CM8gSzCo2ajIOBvZNPKzh1xXBgAu
pVg8UyJbEmiOloFbQsFztY1couRuCHSkPt71EH4C7/vtQz23gqARnnBKwEND5/jSONWlrGMM7xC1
71tPzrVsJSSh4Caxnv0Lv4yoD0036DTC5c6NUwDHZG411pSqSu0G9feoc8GE4Ymd7pFsIQKbHZeG
uhc8yCRUwblMZFhLfYjDxAcfLPhvQkBsI1ZHbpuNS4/HJVOcX1SzAYCWNE18UJ/r6wTPYS9JSLQS
U3MpmTProAAG+d9h8TSnYpsIgRzr1BeLiirQa6waahOrNtpVFXVjeR+MEkuHHTg9kJUWmaIWNrob
g2PNRknzEpQKI6/Q5UjZKHGQSNt0RJPKvrHkXnblKMafiZIppdMyQ0gfDZJH1bckhiXyiLrcr4dA
i9FFmFX6sAczS23ZRIf04aYSi7pyuk6sG8ich7np4BiB08a+vVt5mtepVIE26KkPGt3xYPPg5toa
UhqVspIgYiq9d7Sgul+1E9kfxKns2FnKOs5dvIgKJ4aOSa0MzfKXp6McE4oD31C/Ao2ijm5y3EkB
GHSBqBB9If+qixjsAUg90/EO+vL3DIwPyVPGghVTvnrBD7RPK6o/b0/CTIisIBUDJhUgXcGxxn1U
ZjHa9AVJfTWsbFkQ7UzMVjodPKtYoUPeLtjbbYNzHgoWf/olpiw3z3aHwLGoByFK/WbVSDaE/gTH
/lL+jM+tD5KUf2EMTUugz52o4wDoupzzuE2NnFkwhivVT9cQUute6M5Jj/GuXAADzZxcYDj+muI8
Uh7CltxN46K4nkPT+AqL8I8mpUuub3YjnVuavuTMx2ssCNAQB0vDjiWbNl+jEhEMz0qeu4GwAWcB
RI/wGNa8ILWjF1N81dgm7ty4eF6Y3bnNA29oodNUEifB0ssPSc2sMAqw1vl9dd/LHljrqAh5YRat
nuVf1aksveyRgK6wtFNxsGl0ymTIB621/HT7Q2aC9Ak+8893cPdOZZRjXAp56qdoc7UGVyr3KBAD
WkLyzW1L0yJyd/qFJW4/6UWmM2bBUrYCw9FSEX6uGnXx47k9ZJBoGEBYhYb1wTFyN67WcfIUg0xu
n32V7zlIfr9GQBIc8XXYZM/mgWHhl2Lmucrp1HEwqVOCu+qqVayhaqh0eoPtFTxUW908FK3Tu2IN
hhe7eqs6R2IfzQvpdxm03xUvbx/KzpbWRoXHZraIWZ89VgD0gSENbgqoIW6PoYefyiW+pt2hmRbq
t2+dsE9NFKKGYtMIe2ACQu1N1Y9926zSrrapEO20cKnDeFrYq4VHRxQ6fA0N3YHcVm/GpBckpUv9
F0n9M2a5bZqVbXQe1ew0BuPqJpB8VXhL1D9MWbqoZldExwMYGFG0uOCmupyDvgSHmQkOPj89tSfV
26rb8b1cR+t0azx23rO1bhzx3XLFQ76p9+2CX5vb8n+NXyU8xbCrskIdU78wEyAV6n0qLkLrp0Xk
Z3d6i066chKyZ9xTSaNDbUSJiC037vQCyvCrGsWOuxBapS/VsxXajeFVmnP7LP9kRG5Z5TKIGpoU
q0qcRuZ2LvMyN0psumqOqhMMUBmAyt2DsFO8t21z1O76p3V26g79Idxo37mLCvAper/9QT/5jFsf
xMWZaNPWazPHB2m2vKv/FKt3SAg68ed9iY6Dzm09zQeNuRN8lZvHfG/hG6u9cPqoXcMja+vZdIEV
2DYbck/tN8Rzawn/brSNdfsU23Rh9n7aHW59LLcpm7xsiNzhYyFohj6z9DHSHeo3juDKr5500rx2
A3m813bbOAtO+PraAZJ50rEHMhtFTz7HLdelEavqUPkUBI0KeAutcIWScQv3hCxbgKTv7XWZRnI5
UrQ8YXcCUTyBxfjySqEkWVdWReObzxhot/0ARLN6Sd2l/OtMvgvt3qjjgjARaW0UkC7PucZUM0WH
HAxF2xAAg/ZkyXeMqbbRF66QbMsWbcIL2PDpaPGDM6wp/kVkakgid6PVVkfKPM8bX421vRSjY9cK
P6tOWXVy8X17Hq89CVrYRR2k0bCGri5uewd9qkYmoFU+qcU7TVbxkooWkhfXkcClCW5TmjHLCh2y
Ub7B+hWtC9T4NmXpRlBnGauFO2FhOHw/UDYkeqtFsNU36onQZAX5lYVy15IJbkOIhR7nUjsNZ5iI
iDU7Jq+31+T6LGHx8VQHvTB+B6X35ZYLIVdWdhrFmhQQl5DRnFWHpjtGuavR3ItL9m2J1ULpZskm
d6UDb6OKQZA2fhrEjqKX28Ek4FV+gD+x2w5YG3Vze5Bz02ihg2qSGVdBR8xdL7ESG5maYRq1cdBB
/RlrdqWLv24bmck1TlP51wp3nTBSqbSUsL1Lu34eIdeV3L0GrT3uHC1y+4V0//wc/jU2/f3ZGyBq
snzUrKzxB2cY7OiP9bsZbM15uT2m6+DrckjccUqtCtzOAaz0q/ApfFm6gedO698ZuyLvkBhWgTTw
PVqtesLoa1aHAM9Hp0arLlxXc27u3BS3z1lSAHA2Tj68/ihkcO7S1bPQFP/KCsQF/8PiyD83JbUM
6yiClbEX3LRYR5KyqpT4vWlN+/bKzI/nr6Vpy5+tv2WFcZ/LTePnmZXZUB0+RRI4Z2LpBdQ+CxHg
7C5AkzmCX0C/0f17aUtrmj6JtQF7rSRuFgKNJ72PCMpuj2j+/CCylqHANwEkuVPKgKEvQO7X+GF1
T2qAsuXKE6xsW5iQUA49eWIqCxQnJ8ovrRi9niwJ0c6OcwqvJ0Zm8OZyBzgiKUg6MrHxafKWg5hY
pXckXIIXLxnhDq7e5nqVhhJGaQmrEHSiVGAPqRAt+NiZpySkDBFPg4cAaQ/Uei4XLSCW0BpqgA2S
fgXILIHWxQFiS0RTZxXbTZLadPySWY7aT4q+AS+GdnKbox4Bpn0tyaF3NThl9FSM4eb2Os8Ejpdf
xs0A0CoQgasMXDl4RLpC5QanCkD372D00oOxYRJQwa7xbBz+h7Qr220c17ZfJEDz8EpNnhPHTuLk
RUhVKprnWV9/l/JwymZ0zNt9GuiuAhrwFsnNzT2uBQxT9VM/6R5gT+UTK675aXzwGaipz/jMAMek
BxraRs50b+gw3BcbZiA+DqKwTdLNmBJFZRbd5ift1suaM9WIptEUPVcTqTVzHKeMtVy0czfyFJIx
XVfxR27YyrtffqRgHkGnJ5f+AVUR4+7+fPrQ9QTSBEC+wO8CTuutGujFAJAQDSOMgfauqNsq/nX/
NBfSeTPEKIoKgCcBR7g8r/zKEFWtPOWJHHWnpu47FYCfvv466pVWrboY5f5d2upG6OLvxi+B01vJ
klN90ogal9pK5NCsZd3/oJ/3C1P0KPjNgQFGROkyOB9Pfgx4ouGETLUQWoDi4FfRqPKFBfguFujE
TysMYaIIXxWRwQw9c7v4lksFHwSNw4lLkrWcAqq+EGA4hmhAAJmx/OfFpQHE+xu2HgVN+koPU97q
dTGc0OvCb0bVUw8DQO7WosazuJwXRaGFDWzOSNKCJOd2YV6o8nEmd1jYaPQmBlSTlajk0lbyMHF4
/8AW9xBwGkBbQigHRttbUZUOpqrAE4dTlIc18cVVEBcKpiEGu1VGJm74z/sAmDCg6AjoB5knL6g9
RPm9h0tdjCceHC+Phq/WHckVPwlMoAqBgMzXxiJ+xGVOzNj3K0dLG63ahKWW/CraDoGfBkj1geRN
0TyDqoD3nv/pbuD7UJtHwAmGAo2nHkFJ8JNpGPB96qgA85MTDfT596UdSNpkFhyT4enn7mOcfwYM
RyyNxkia2UGbfI0rJW48lZjv2mIof9yokLJu8jo883Jf/uOIBvKQxwCU0QxBSwVN9/fqp5Le/hbl
0yFfJHqqL2OvjtKveM2CLF0wbbe/T5k2ILz4Hhfi98XAjN/jbXBaGzXBTFjxnCbzn/eXQ/MAoR51
K4/2s9JIamMJ8oxglzTbpHaF10h9H0Dzg9ZRXX4aOBvA7fy6iAITNTvSD8cq+Cxl1kj/wiDA7ZdQ
dm0qVMUvBgnDtr4ttVv1Qy32IrJz5UfklJnJg3cpcY324YOxAz8HYm/lUrbAEGVuQilnPLXGpSit
Kl7Vk5N6DkrXr/7vxL0vbkn3Mcg4d80Kcz6CMnISGPTEtM4mwMOKKMbn4YhWa8DLhaVHOjFncUwv
6pOEmw1njAdQEo14EdZgs8ZrOZ1aSQRZ7J8YXMJnb/02Cau2083EDlnAjAvWDp1EgLyCE4j3nwYQ
HA2hDqWenxAlqLUT8VHhjFrDylvNzsutcwNgqSsp1D6WiRF4Q99NJ73KTWC3unnhAklYwtjiVjci
hmf702+DNMB+z5yggGCkCwJJk2SRUBjTyQB7yoFH2ECSRivXAldLbi3npy6K8vV9TVncxyuZ1M3s
hKoHc4gKmXwXoWeoGNy0BCrhv5GCijzyY2hspUfWQpAtyPUQ8Jjk6ArSlchYiQrK6velLGn9DDZo
IBcCf5C2+ENs6FrLo+QsNoO/9wXNET3pKdH0zBpDhcWusGSjYe7Rf4WITsEU4u3rjnQml3tFyp8m
0GqRXm+b39jn7KBkbWnfX9hC+hSagcziDG84c5BQ9trv5EmuPX06oQ1SWg9DBsK2uM5N2dBHM4t5
/6VrUIfU+hnkt0rGjdYbKiMvs7i7qKVLcGTwB+04zYMqgtYjlzEhj7qJYgB3h1I7WjEyKWYw6Z/3
17yomDq6ctGrBRIUmstwikFLrnmAWdO6oXamVOAJmAZYeL5LUjBXoKFrAa0LANC7PUQl5cRS6aGY
udYfszgGM5rRPv3zlVzLoI2I0XJamIT8KU45gYQd6NY6g1XbXCido6cNbo4Ck4iMN00NpsVapkvp
ACnI6G8wfVtvNZBor71hbJ5aHom6WK8Nu/I1QNjIFfpN/VElgKMe7RKN37YScobT14ADFcpxslpO
Dc9+ISdmkIwhY7Jr6eoAEwY1DowCzlj9t7uO0nqZGanIox/U86wY79OpawAA1UZJfLq/+cuiQNOG
BicBrRmUKC4SM7+ODVgerh1NMQm6Z0DpykQB5xdD1KIugUgcoMdAtgLS/e2qBkUJw6SWoEt8Cxzz
KJpscOvx/0abrqRQpqCpUkkLYbJPot7KTtAW+VpNWhYa8OK2zawN6OmZ02OUzupiMnQxaBFPQLoA
Iico2e1iEiMwG4OZ+v4JLQx2QHP/yqKZFQoZTTkRp/OnFBkGVITA59vthGHM+5UvTXy768ZQGglX
T11lSUaZjisAb/M1AWNrjRJ+orRImSWyClITpfZJUykYhc7lCIML9z91eVc0QLGCvwBgWJTJb/m8
5RrB4zEwFxcbodGUy8j39dFrc4NRgpk3mPY8dB7QaHMAg45pSm/RIqcVjREL6HYUn4dJ+VWV4lOg
nHwBAyFwn+dek8b558sD+NT8xhiAEqVBhqpAnsqhhsy+KgLCKWWLuCwIHDRT+AxRS66OPkOKIzAA
rCX9VI951HRCXginAJyQ4bZRrcGzu9qp/iHP+HfkcS1ovrRXSRzP82Ix0vNZkbPHFBz1iZ8yElEL
DyOeJzRyIP8FeFka7LiX56h71gq/9jegG3cjoH0QpU/R6PJ8/4SWHO2ZxRPttbgLGrTjdjljVwXG
0GE5fBsMpuh3lgr8aiccquGgyxVnNmHe75pKRqVf0fdqq4+vKScVDH9uYRIEmRNMJsFZha6AFfz2
O4oEs9T+EAlom1CJnyf7QcasvvhS6QnBxIFZbuQGgD++aPVFsE1H9VAnrd0m3UOa56Cc8gfG1Vy4
LzcfRD3kRZUbXC/O9yUwVTl0xCTfetiFduzBBzZzgu5kVlPwgsGHTADEgdYGHAi0v64PhcwHYQ2Z
fmrJYBLLWLPjy6v6K4HyzgfEXMB8hwS5CjwnQYXPGE5tHz5XXYVsRngsBm9XGj0jEFnoH52P969c
Ss0mpHmLpGqE05h9qvErdwCDF8mn8RzxsptHIbJEVjGGpgFqFUzYHuKchAYDkHWhaoJPALuViB5o
9GzJlI5lUwafmoONQJeWhL6VguvNWAOpVi+geTMDO2/mbSK1cTxhUEkWSSAyZuFgz2pDmeGbb6DU
Sqvxohgj3sGqj9sPnuMR+mVd174OHTylCeDfuz7uRGtKs5phIhfNytXyqSdY7fVMCOfla5hO4PTf
8F5NWfs1Jay88rJR+SuJfoDLqox8tDDDRp4SD3TrhDsgjx29lOf+Qf7FwlFZeESxpUDJQjlKgrNE
OTAVUP6DLqqEk9rsZOnE1Y48MlJxC6/LjQjq2nSdmCRjX8I6qb+xIqAOiumH3+t4ztb3DfLyIf1d
DHVRmrRXelXFRUnBWTClK0VPSa7mD8ng3he05N/frIlyCOBzjoXPwxS0SNWW8bpKHbWWTUn+I6Ju
yQW9JQgmF0mPUwyeDN0tOhxeaFXy6Iyd+iqn0h8l5D/vf9Wifbo6y3l7rl5XAbGZkCrYaF14C0KL
9woiT5s+fK+5h0x4kAKGi70UCKNujxyrCpxmzCBSArM2CiMkKeA3dKSCrkpATfhQP1OR6OhcKp5q
VlvsshW6kkhZoTQHD8cw73sdeHZRlkSbDLeIj+HouzL3kce7vhXdIudzUncvSsMwxYtvzJV4ygC1
aTkGqtfOLZhG5Qa6EJHaLyP7/jku+eDYV/QwAR1/7o+l9FjLBwDoZRCj6qb4vJZx+8FiNe5E0uwT
gG2YrDBm8YpeCaTUueEA9s3puDhyN4FYsSKtLtqc8JYWgdVMl/vLWzQ5V8IorfHbpggnA2dY5MV7
3Sbgr44EgaRJwiLYWLwQV5Iobek1sO+OAyRNSmOnyjHW7Upa1erOGM2imEwkoxjh06IFupJIKYiR
9mnUa5CodZmre6uxu9Qphug65/4ezr/z4yW8kkM9R3IlConyfWBVSoJTH7kgTiU+6KPjsLSElEV/
wzgzOmWIQfsobhSsa1DXIKYhspeRiWe47iwhVMgOKtnQG0FvcxJ7w0ZnTmxMxOOf7+/cfzEh/7lc
dPZO5IIx6mdvij/WH5lVuk/eZ7X6HR3K2PSe7gtbUAcU/yVxzpshcqeDkbQ3pNYDe8MpryplZ2Ce
4snLFf5XMFSR5feG8s+zgnPPAyatEPtgXI3aQTmS9CYoIa/T3FHZDsAd4sTMGTltdX9hS6b/RhLl
N/QGn1dIPwpAkLHVZF0aGLHJ9pEll2918oDGNySy/3lQgQwkilcAMUYkSeMTyOCGHXKQL5+KbOrX
fFUkT2gZzxwDUa3dtPz0pETItpJUloeVP8gswo0lzwwIzWBWw96q4GOZ9ffqfRX9IGqQboJ78RJ9
ljUZzsqhv6SP/K45ZKwQauEy3AijrCTXJY2aQ9qpDgu0wld20sRowWtsxkGy5FA2MjW0vJByyEFX
haUE/kNb6pavT5tS2hSgmooBBaekCkcwrvtQ9MZaj+MNH8RujHBSGFlTwd8dKteWDdE0Mlz6TJyH
dhmevjLFkIhxGEXS2dpfeBM0v+alt3Pyztvv6XOy9c9HUB8S00wOb+aJVfP5gbpCS6d2vW/11ONR
yzpb1sV5d9bnCc3va5cQm2zM55GAO4lY//AEaJnUCXSaX08IbaRza76om1q2DpsNEj6P288VCzr+
R08ULYt6n/IRYGFxEUjn7XY09w5HHGftdsS1bcncnFaMpdGvFC2NeqX6si/HyIA0K/CIcGxeVl+s
Ff0w55QMug9HEfRW9Pl5RbA5m31v1+a52MKFyWTCeJ+YsijzquQ8eiYEyHrZO6pZRebq5DvcmfXY
/pjDoddEGdex8dRC/T6lC2a53f37L3Imj69vb731YZqsU2IuiwrQQGmTBmo8K73gYODoMyJmaCWm
dbyv6N/0fHeu9o8uJiNIMr6OIeeyL9bvvziyxitI1kSzXaKTj4g8B6QwR3JcHRlHRzu43zuKyT0F
VhsNl/T0gSKlAQo1uXSOSW1PR2vL+H3a06R/n/LYVWmQgPeSSGfQgQDPhmRon/gc14z79OPVpcVQ
L5AcFJGnzMt42ccrbX+wV575ef+UfgQftAzKBHZ66KFEg6Vg3t2Bkdg7QJTZ6qhYnaN94BbMFnOm
RMoADrHv+VmazYcjuo11MYgBugCTmKvV9oWxuvkgfujglSJQBjBsGy2KjVQ6V05lzSc17KrEej6t
jl9b1k7OO3VPFmX+9MlPe3B1zoZdIZYTWOrOxvU9shbFUL5vrbn2S2QeBWkVa4oKqz6fvnri/2Js
G90wQynFt2t0JUIpMlSzU4h42ctm+QwIZXTt6g7TmjOO59tUXckR4xKwDj7kjO72orrv6YYbSHZY
rUrWpv3w5ugl0VZPr9LcU3A6+33Ek8KGV9GTEk8u59zfvOVH96/Ofed3rxaVeFyJ7lRIKu2L9eA4
A3nKtoCmt583K3P7wkqSLD8fV/IoKzHVwFPoCmwiwJfJxdo76ycAAz425HH3tkpM0DkzPPPlF+RK
ImUz4nIaGi+BxPBF5dzBtFero3FOX8FrxRDFXBxlLPLE96NawmbGRCEXjWB1a/dJBqgCsc0NLAbj
1fqR6qP1hLIYZe6FIweWiDPvqu/b/YOzBlrEof5trr6Ox3+xk2BHRp+vgVF3EWXy+SJe6UrnGZ5S
yQ3cmRQg5I5G5GNQWp24aWYc7fuK+aN3H1ONN8Iof6avOrkT4hK3enu5DJZVu2vXNY4m7hs2kiHs
5xN8K4xyagwOlMFVPgsbTfAx7IAPE1hrYh/qFr41U9xP43srjrreJfDVuwlov+e62jUWmg02JWgo
Skvb7wDrflYG2yOmdX+NLJmzdbs6PB+oKnEUVtLZEHZpZiOqIj1/Kg2GmB8NnPS5URc8yMI0GQSs
zbogMuoNM7Tr0dlk9mm1mjim2/vT+N9uJXW7hYgzhL7FsraXPY/azge/w0W7v3U/37BbGdS1zqou
9PushY3sLecSmPIj35qNyUjP/Sil0TtHXeaxGnIM/GIpvbnlzRhnhDkVcwSlsdkKcDhYSj9r2a0L
cLssygXQ9KhRuRryLOlhX51jjkz71fHItFIMzaOjoHECTFIlfh9R+qd6ZincvC13lkHnlQpR5ie1
xOkABu8CJcAFhuf0+9JZsp0GTxpDHsNUSJSp4DA5NQGaB0/zS/gROP0jC2jpR+MxpQc0v1fngzi1
aLGg8XjZRme5t1TOSV4KJBa2DM1ecG9vdIAOezgl1NIJEynwnSyO7Im37kyEWKeeHBn7thAf3Iqi
DIMWiI2qe9g4wPNGDWkfA8ixXu5f1e9E2z1toOxBkOZoJwAHMhZ0aV/egeFDpmLTWpU6B44n21TJ
W0LIgXvb7rfcw35rmeWDuerJyvpf30s6KaiiwUJDvwVsU6iS1v0TryU4ViuLubWMm0z3JsZ8orcY
GpwtR0qsPlprpqGZmUos02IcI8MWSpTRAOivXzd+J50VsrUKAOfuxt/xiWWaGJdMpjyNqcY4X9/P
aqmQvaW7Bnl/fzgT141UEhCGzrAuwQ/8p8oLYp7HOV0G0I6SamcBhaswOVs5dsF+ZX3e11GWoafr
2jXa6sUgxx7urYeg3OxMM9NMS3g0rJaVwBNnc3TnPtDTuHwp1nwy7yQeFe8dLndOnIc1eXL9dbje
FeSN+Voylyffehpa6zV+2WN5Fszxw56k+35tMl1flopQ5sSvS91rJkgBW+YmHQmSXk1KCPesuLCU
icsUyPA0ZMqy1ONoJJ0ELZkeXvQjpoBXLTMVtBD43RhJupOlCvLG6/t6dugv1oSM12B57j5mwZiz
No9yNaZM9JvemK1kSqbtP+Z0o14wuicUldmK7zqsIn3JVaJvwsKs9bWMZiDHeDNYbxjjYOimlKyu
R2Dpf+8Z8A9fDEf8bEUirupV9D+6aAoVlER6gv4+CaKsPZxbwXL4fe2Ub3jJWEnBhWz/jSbQLZYt
mJAAxwJR6h63Vq0IMk/kIV6NNVn7G/5UZfbglri+X8xwiGU0lPm9uYoVSgzKSGOB90RCmWPviHZg
rkNEROlesw237YgpkmcTPZ9WtmcYY8b7QtN0ilncxun8lCWNLU/mmTMT3VImVjTEMlJ01yyaMCux
rSBnnC9aYCH8ShzkLOFiMVb0owOSug0KZTiEehpTaSikc2G97I2UtE/KYXpHss234GYxc0cMZ4DG
hBe7AdHsHIBtt86++KWT2ZnbsuadmKuiTAgo5dKUVyCmN18u2oNjiXbf2ihGTba9algoGQuZjtvr
QPkdlZgDamYOmV8UAf79dioI7/amhT6+uFqZJCKrlWaxWiZY9piGB0WveNqN4ryZaCMqPNPkSWx9
+Q7LhVs2yJhHkjCXgQETyuGJ8yFC3+AI5xjI5TzhjjLYwRhux2ycfroCf2VQxqszhHYMmn42Xtvh
1UaKg3yx6ij/JW3zVwgVHpV6Wg2TByEX630G7lqn5vqRHHzT3GTu6l/GL3/FUZZKi3uJr0d4Adv9
ZZ/uzdoyT0gjMrZu9iXu7Rzl0ahqJqlTiUW9FN9ggywLseyk/V0F5ct0jajHGK+b84Yve8kSDgfE
YKtPhhhxNjT3lkEZojLvBm8YvhWg/jCcabt38M8FEP2fhpkdypD0O3Nc4TXTHfMrembo3/I7/XeV
8x24elVGLfXkqoV458FB3dpuLWZ2mXVQlFEKs1INZGVe4QUP9GQhaDiv14++a5M37Olp82VYXwzl
WI7XMaLEzwNVaMCg7i4Xy33TaBNCooBEO1CvvPF/5Id2ndlodvZO0Yo1vbgUSoOnTcX0FqbrMP5J
LXNQwEnvdRN/Hr16spHb9t/8uMEkRlQAl7CfQnGX68a4Cg3Rt3JVEA/wkVjQXwt7jSFNgGoAQljH
nB910yuwmyscJ/Lnoj5GQK2XMlvPX+/rzHyxKI2d2y20GYkTrd30tLCGnis+r0vxPMRnVVBJyMRE
kpaWgTnTeVIHE6HooLnVSl0Z0K5UViLc+phckjWy9u9+ZT4kqDH6h4e1sH3iTDdb7V5V0lsFwUpF
p93Vu4P93LknhjItLlgTVHmeZxR+UKHHuRhiKrQQz3KAlIFUWkCFIvf3dOnlVniZ52cUTzTH0kje
CRiQNb/x4d015gX0NwEBrHRfYPiBIFG7WfWrIbLUA2tCYWGj0RmKOdN5MFSTFOoF93XRl9tKhFhZ
Inm3wrCm2TI99AXvZx6LRnsOpnvneezb42yGLgGWnwEL8FC+d6/ejttsvqSIKI8WYxtZkqhHIVZ6
fyoCSKqcLXrgz4YdC1ZsrbYt0U0WocpSOADSJwUjvQIvYnie2r08KWU4CLBsMYnJHjTcnUgmAF4S
CV0yT50pk4zU04HbY8Chc59R4rIYqrmU2UfHCkBlMDKKM6IPcPSHoZI9Di7zRjz8GlZNSMIVHHSN
BwirGTqZaU0PrKmshfIdkEAAwSJiJhNMDD9CLoVvppFP5bNUrSNj1faqyYOe1IyewCulAiTcbDUC
MDPG6S44S9/j02jqw8ShQOMi8D1GcDVPMM5IjNvdVlyX64CIr0eWLf8BQI/owBAErBGACEB+pScF
Uw68AEMpQZA1jqZVfgDLczCrl4Q8qGufTIQj6UeHv0l7ITBfoxB1ImnDk5GsdI0Ij6w3dMnTvvkg
6nGJBCDqJcBcOde2f9gnTripzXcf3BfaIQHy5yGygcF8VBjXaf5VytLfSKX02+sDT/F5bAOQVI2n
eIeLdFrdP9MFH/tKxE+kvVYe+AR4CuexA4KbFSbbYSuvQ4XhZi3Z1xs5lJ+tt0ZdCz7kbKN1izks
s+sd4yCT+mzaSWaZUkk2UW7eX9y8P/99/4A1cGv3okZO/RbQ0WfInGygVHe8lXsfzWB6pnK+L4uh
IqDpuRWW+bEilwW4jipL3PQfktXXJHJSExN+h41k2uoFHBuEsa/3NUSl2S6CPuGiKcW2WtWaswfz
kJk+QwkXLuPMkgNcHnCpScoPoG2w8XBJ3nvGWbIkkrnZLh2syQUi0jP30Ky7V8WtnyNEngrRlL0f
m2rmxLHpo0C3np6K94SAHSlOzr7ien/u7/nP1WPuGcADAGqZIe3oHDV4kcDAEQTeeSottd41WroG
qTUROs9sk8TRWKNeP/UJ8iQZeEjA4eDBMHd7xGBhEoFuHHvnC2+fzwFg88iF9Vir8xN5q7S3QqiI
QEXLp1FUEPJyefjjOFvd3CLX5QiW0JF0lbt7x9ruLQcJa2u/91fBw+PbZmMHh4/D4SBt0kdE40fQ
CpLNJnTMzeZkfrCSN9/lvHufOJ/LVdDih5Ovego+0UrJy69fBrLnnZWTSw886rN72KBpatpsBHOy
V2gV8M1/jAg5ozBKCv6r4/WHr00Zxin0FbGqPA/VwMkBS5Wymlb9WwEqgVX+wL2xelgWj+SvODqY
STHCFU+V4Z1lvTAj9aKUjHH1BfN4syAa/MAvpSbvO0ionGwNtLP3kvB2uSlNYIMc/LeCDC+VKTJs
/0Lsa2BYCfB8uNYIJujJirAs9CHLM/m8nfsSSiKbDyFxnoiLvqMd1OkZHTMs5VloroIPAV8UDePo
7YQ/TylPnXhRHfbyGUGFYKGhFO05peU9HD56ktutrcGXO33cNxTfJVtKY2+EUjdXzQJPkBsIrSzc
mpo4Pgn/eNba2V+2n4b1+ZmvrB40fDmuzSYzzeNMyVqQI8NcL53zzXdQl1vnhI5rSnyHjESQk28S
Kzz6R+9xTcZLZmPO8BfHeJcWbOSNROquAtFUGaOylc9ZSN4LiajryndYXvD8kN7bXuo++pEIinoF
Qizj4V398zQBYMdFEe14/xh/Ois3qkP3WgV1pg2V2Mln3Q0enh6lDfd5XwBLOb+b2a4s2xgWmscb
kDA98O8NEkGShYkCzBPI1m7Y9JeEmM89w61emKDAsgC0DSAHIMxq9PRgPKYgcAcCGHKQwjzD4Nvn
en8mnOmTYfvkaqZrKuaJ3wLOOSNfR9aYzEKb96186kZy8iAGqTLMlyNFA+JcxXFK8wznZb+OzcdX
Yhfk8HwKNoGNrDnjTBeSo7fSqasJDy0Loxir7y7hh7rBzRxWaLiEUbcfX3f5+nBQzIDVhrBk+m72
nLqIiPXxv+c9j9H+bTkPyuq8VjnMjjxpto2mks3X+Gvecd+ymFWsxdtydd7UlZTGWkU6A7LRjuGj
FPiSnNZkOtp2+vgh78D1REzj3/RD3O4zdUdlSeu0ScMp17aTWWcYP1dGC+abxtLnhZgYkpCCk+Ep
IWuvUW63aoRR5gMc9tzh+vwStms3IbvJNG3UI0IQZLC6j77zFz/Mz5VAyvXOQ19rhAkCt9b+HaVA
6NCTbj2plosWU3H2WU0kIJjVnkXTeiV2dhuujEWOdgU090Ms+kv2hSPI6+Qg7kCKvj0m7/PQE6sg
suR43ewsdVO1Kc01Y4DE1txaTrwq3W41vOam8fQH3UNug0rTx/NztY+xy8b6qDxoa91ObPnAMPjL
1+dq6dSlFZtAEYIUHxKj42XvdOvBIxgMccPdbocxNLLJLXQW8f+POuzyE3olmrq5ZaQC6CiG6NJ+
QT8b5ipytxrh8PKrI3P+asHjv9lw6qrKntQNXc3P64weu+zc5qaikYq3Y/VBZU0/LyTNby8OdUVF
TuLyopilAQ4hgx3kT2+bGm2Ox7kqat1/61gbSY8IK4HC+Z434dbsEV7opEOFDRM98zxPj5bH+9IW
2sBv1qYLt5dFr/RqkioYPX1fboh5IMTFNBGG2X7jjmZ2aGnr+xIXCgK3EikzlAdxDMoUSFRQQHp3
3Hi9YkhY9Ef+qiINw1RPTaonPSQUlqOsfCIcbPuwQbgDz4eV7Fx+J6+EUdYmlJRKUjIcV2fpm5qI
pnX+9g8edcvl3GSVOpzFWQVDS5adkyuxlMkJjDQShRhiU7Ld7zFMAn/IWesWIb/JrrcQ6m1WvvO5
Yg3jsEyMTpmYBEzFyZhD8MtlC5fEcQRYmPyZs4n7e2cjqtycOCszEzMyWbr6M4t9qzmUiYmapO7l
HqJzEjyqpkAwsYDHZIc2SfvDNk9I9R31fxECXpsanTI16QiOmngWys8jVTjbc2o+rV3PcQ8iuqoY
qstaImVqwFmaGHILU7Pdqr1ZoUA8V6L/zXjEzVYaVB2wUSo9DnRRPgdvwUn8VFFD5d56sj2yFPW7
/fGOE0BzDg6GwAGbXIK+BDvlIT709n7fvlQ7wfq1Ls2hIU9PeB93B5EM9kElcOd3tua+eaQKTdP8
ZOLfM3aYhreK/F6YwAMrn0VbIDhOEpvuDlO7gS0/3T/Mhdak202m/J8mA9LL0GKTcUM5wn8464EQ
EppQ1+fBxYzm8Yt1RX7WrW9FUtaoQ79XArRnxCyFkzwozYFfo59hBZIvw+q3p8RFI4/xxu1qVhFC
nn/53jlTBimKfKVKGiw2roilEd5sOOvJQXKydQHPjP5e9C3P9SB0yeIeba3taXUy395e4ZpM5tsB
LUb3d3+hU/Z2KyhDFchlFRQ8XgF1D7ZYDpHLWnA720T2pCWf94WxPEC6MqLzRR2MNfY9/spJayPh
5tTkYR26QkrE32/zuKK2QzLDWpkfyAfDUN7/gHl37+0+ZaXUIG6zESRrZ+XX75hJczk7Afd+nbJK
tZRLvd/jbCNcW/IbU+6HD/v+AhjBAuhJbx2RYWrCgZ9g+RR/65QknkjyGIA8BjUlyeFI37oIwpqn
iNilsQLt7TPj6sw79GONBo/qPQrswFac9+AqauC91g8j8K6dt9lO+SX/NrM9Q8KiW3IlgXJ8qlFq
0BMACXFwFNNd11ojZwIQ4uX+Ti47kFdyKLPDdZ4WSBN0kTdRf7Tdx9dXwZybL+GrsgL2haYz3LIr
YZTBSZs8F+dw69wYQKp60L+69FmY4CRndn0ety0aanlyf4Hzxb13UpSlATh0l9UAiD+HX5c6ecm5
Taszjmo5Vr5aFmU8qiCqPSHVUcklF6ReHmb8iqfnZzQ6sXKPLL2jnBp+aMBpMWIDt2FmTVvZmnTL
YnqpLN2j7EMmxlESCNrsLl4wazTwJPk12IDHCK2vfmVYvvXC7EdclgkWVFGVUAz6LmBd36jIwFMk
BwpmtqzkAYYQD9FXv0UQs/pkFvzny/NTKf4jjB7cqpSOy3uwXiGqsPZWoiMzqBMT2BVMSYtPrPFX
EmUoSn0URN8PFUQXGEQySH5ZsRIKyxHnlQzKVIzVDJouet8pjPcuIGiecEWyWXFW4rLMBWvnKHOR
T42gjx5kGau9JaEvyxHXg52+HVpWu+83I9i9Q6KMBVpCspIHiRDCdms/l6beH/aAYF5btemcn56e
XMMs7J27e2t3B6BYbL6+jonJnDNZjkCvdpcyIIPhgSikgmIaTjZPkXtrp12LW1YT4TfEzr3lUkYk
DuW2jTwfF2DbWSUeMuSQgdKRbZEPQu1oY54y83i0WvO+fVz2fK7WR5kUoe8STxqxvpfL/qI57X46
Hp5n9TGZ0dGS9ZrbfFSwN8miSM/kdW1XgkUzUc71BuXQnKjgUVpxL+FavsDRgrP5ubXur27WEXpT
RcC4gpwLuVGQON2+0z5fFhXQwpWzrOZEVEIysNp4Zm+GlgDWPHQJov4mAc35VoKS+V6u8fOaSCGQ
ipgfwh/WG7bo7lwLoXSja4OE07tcwXw6sd7rj/jAm5dt+rW/hOiTQqrHGncrk2VYFkOSa7GUashy
rnrFNIvdN1YQzoP/NaaevXNDassFGJTdmBso5ef9Q1vMklzLpd4fOW8nrh/T2WhqWO83WNKfx8ed
/Wyys4NLSnktjHJX+VxvAChfKOepNfXykHqb6SMA/43FQqRYvGl/Jf1wWpta6TxRnLfzgl5o6TXe
bbrnL/Z45mKa7loQ9eh0aawE7SwoRiUI7NcO8ukOhgwfMcUgOgoby2j+wf9+CdDHd3sJIllv5HY+
sJg4ydzlbX59slEomBtIPT6VUXRJjYAVYirrorsayt0a2riKbfDkR8SyWA7r99DnvYVRb9AU+a0i
iZCIXP1lryBVfeFWfEkmw1J/m9bqpbBSMm7wr3vEpO3z88aezFdQkyBGBbwN63sWn/rrk6WsjSSV
QzdK+B5UnZzUzt3hqbNXUs8MC5ZOFMyCwG1CBQgNBtSJVsCDawcg+55fuIzsjYvIkdrxUR84sS77
kuN3LYk6VLnjwCLUQtJ0gvvMJaZGDKeDpUEbKMzpnMgmUCaGiVm69ddSqYM1xDHVhnJQzpFBxvj/
OPuuHdeRJcgvIkBvXqtIipRtqal2L0T3Od303vPrN9h3ca9EacWdGYfBDKBkuayszMgIPQGTJ1Jn
4xPqPRMbFo/s79+lesv0m/PNJMqAfE5q49CUmB/LBv2j5SBJztsbB7qlDIBHwhHflDQ9twooZRJD
Qib2SBsrcXXr77BaGPTSB8wWtRVdhIlQO3SAx3Q/k9zkndZifeolnyJLga/N0EkwFCthSbj77gV2
OfTZIodlzzB9jKGnlV68oELLvmt0u22QekaoARH7V8oCF+kfx0XdtelufDTrs5VGQtaTYx+m8z+8
0ZeOyEMsBHryLnBwnc6/q++aRll3EwEtHq8z9JQtzPq9Da5MqGIsOhQQ51B/cApj4KOvIBENUq/D
7iU7eUc/Judz9wom9dXfx/buIgEu7c0GnCTo52gU2NuEOeJzn6Oy3hIXjYD5K+DMyH8P5nbdEW0r
PUVA6/irAa1flvAvOts0QA6hP8jLkjZFYde3gtex0UTepzgx+pZYkfjKsTOldT3VVgar+zoexZEA
uLN0zu6c7Su7s/AhKRXfRXebgud4R1F1kN4KtLQ6X1DtNk+iLTp/UmIY6/FjXe8sxv5RFnvFlr5g
FlMUNQ96Px5f4FnSK9qQv9DTenx5E9dvm2r91zMHa2HR76Vxps4ASEZLkC9Bz871XA85eDXAKqo4
XfQUOLyOgs6wScwpjXOsNv5Ken+8y365OmbH6srgbIhDnAZe3DLYZcB2cwn16QF6ShbbGsw5sT/X
z+7+eW0Q/+W3vgTQACADtR6uIvQQLHzKdOnNPgX6fgp6htCbyUtz5oYqU9Re6yrGUT0z6hMiKo76
VTKrMniS0KfE5etOeM9A5y91P0lmRs0x7PQASq4Bm5Oc/yzyHThsSQgXGIMJ1IrCbReQJD1Atq/t
bSZuKK86JbP3R6PwSfydLOFF7/QCTBKF/x3Cb13kIvsx5NlQ53LJOGCe/RFqm9d8ktiNtnM5Iz8y
duHStnEez9u9MPHK6Ow+GkaZ69SkYByG1UvETmb4l+EMaTMinDEpUQ+U27HOmQWW5biExrz3rL4y
PruLYj9R/FjDiNMGYOPnKGZ170kWTkOuZ0UJoYsTny6kve+gu69neXYLFYJaiL2aM47E06IyXZVy
PNGa73bzJYeG8F2UdvPHJX8UCbIW8IlFyC1dBgt7VZw55zFm0PnGY84FnoY8/T4dptJkbkD8E22k
HXm2FhZ5mserw4FTgb4klUPHELqv5nA7tVGh2FH2ruOp1Nxl+/xZNEJTUUiMeuHeoK0BRA9NDguH
8nfHPrI721xlroaSz8Nuxdn1a7nxJmjJqaKChUSK7uxYFNRik6wqc+WkurnyViHC59C3n2NDkwHe
TFcxFZ4ez8ZtAvp3NtBtg4kAOdPcTUps1suyy7tO8aIFRK0i0n6h+PRVJHqpPTNsQ+R8Keq6SQHO
bM48pdrWbuqLAoDWyh9hox0luj4vUV7dlpSujdxkNDNwh6LzznWQJEssXHoKedvkeusb8lO0QrON
+qS4hjQQFrRAJm5gFPl+QCPBj/94h09fAmg9DxnPSQ91dhNpxdDGfCpjuIKLgv/h6zARSoeVnrro
sFlDsmlhTW/iq5nB2fyyhVT6SSu5Tl9adQ2wdfu32Sm70Sj3+8SByzYDZAd5a8HubZx1bVeZ1aCg
4pm6mHHX2UQ/m7don5HE8FMSfbjmK8RfUagEymB6vWhPx+f4+HxcGPfdk/2/iVZmJ0yNs5gTKtV1
MomwFalZUhvMMXlCVAOH/djYbf/INFj0q07q2jKnzIEcjddoNSv6jLMRV+4xfEq3rjGQ0ACmiYpr
0IQDZ9oT9COP6Ad6T9qpPo9eruefx99xG+fMvmMWU0JdVM0yjnFBJ7CKCpIpBr+lkR7ogfkTGnVB
fjay8djmbSPtzOZsR6s+w3G86jGOHmdglO23ZvzHMYOIOPaOdB+iQD5l0+I36+H1aFmxoXx+Dvrn
GVHuUmQ7beW5U1UkEfBigZveE7PbQ/MKr3IHRDroHXnxkAQcnfbgvyV7yDas1VW3gyzUOjYqPCVF
S1vXH+G6pOuCI/pSV9vt/Y1JufyUWSZiEPqScRt8ShVbUv3as1QSNh20+UjYo9t+SWSIm4Y2GzpE
ZtE9DGVlTkKjA/7/RYSUq10tdCpOOeKUZg8/avRrHGtwPaBA9Pfxit/xKNp0WyoKRBmRp57ZSlgl
yTQZm0yq6QB+unTDqOiF2mvOYzu3iU5I9CJvDPVm6LtiVWeG6iBsykIJEZAQPTk1H22E9Kp8kH4+
eT022rOFlL+ySCZwm0W6NjsHDbZQG0XKM2KQX9UjzKUYkm1hyiaCdvryeIj3HIfGSzweZPgHtOEn
L3axblHfaVmYwVY7YTuOrWUKVneOPpzJXxCAeXLCGc/ia3ZAvQqwmi8cm27T0CV88b2r/+pDZsFf
phZKk6X4kEIm4j7U1rJr8LRXj43yp6bQbsmXJORus4fTPF+MfXZco3xg+zGCyZfNrtfzv6b58bHb
bDZWDja76pDiFMv0MHw7FTR3z0bicFNWoHjH9ZwuJ2nvniBUIiGxLqAM/+vmLlaC47IIBRiJcWLP
aHLwV21Y75DXxNfMRlupMZX7ffCu9bRrV5VmPt4Ht7H3NBe4QpAuBWjiRr4Zmt6i3zQdnKhC3F2K
HqWAeqHemTw4ff9maPYj/UK0d3fAMAtJdrAgCL8u5WLAachEUdYojJNxhxZTy2bpUgxwJ7aD0AmS
HHCG0IKUZ16Qy12vH5rGP/PqHiADmoS2EB1z5k0WQX6bmgxNDBl0AK73kgrv6kYYKSZ4yNcSv5FC
Y9TchWjz7nlDP7kioLMclAS/Ludi0NC2KiHoo/jnkTn6td0XR7E79/1rhexeTtWM8sULP9REqN5a
Xg9HxYD41PgSdp+KQlv0KEMFTxdGksff0BoMtICOmdnJO0XQW2AMgyU92Xs3OtZIgqwtelOh8zoL
Yzwld8U4aL2zYCoutBDiN1FBwFhD6qghYkZVwUjLVeHRAU+05Cn2FkKK34B0frOAUEGSRYkHQcQc
c6jUXVLFheSfoV9I8icVDPw64rjU7j5rUe8+RzBP69XLmO+44r3OQZQhg1le+coyCuhKWIS6ZCZg
KTDVmjbClNsUjYz5HE/FOdEo5xFWPokaCYx2MFjJSBSTFSi3creaSjWzj2z5FapY4z6wG5egA53T
9Gzty6aLDvW/LhIRTr1zqYdae0IEhjSB7n92nh66fx8f0bvuCnKEogpI07SrZ7GVXzWuxLqyf2ZC
6h8KEr7xVF37NNZNMMJTHCDdAB4xJU8HUY+tSDfy0zoyP5VPS7ElvTY1q/MW0zt3LkkFtTKwmExv
NnCZzBx3wvui4g0izti443ISjDR/ahSWSKVnFcWu3QUJZWKSPauZnjKW5D6XPWlPtUwXJaFvySo0
fAvcmIYwGFn8eRg8oMqVjkMYnGt0Juf2wOnxJ1a4+JZCc4h6kkdO6VGe0xlpPcVBHanClgwoKXiB
wccmY2sQ74wMrn3tmKXo8NYZIcGMP3CWELegGn191SZ5WERZlwRn32befDNzn6rQYn8qPL33bkFy
NFVnJGL+jN9J9BGyOw0ql0fW4v8xCBqTxInYQmivZvEInMXLWd/LZd2VwTkenrRnHB9pm5xRZmiG
I9MEYPExy28ZGfhRZ9VV8ay0C3qBd15mIJpBhYWbrjnId88mImCSseR8JjwXABi0tBppptDsu3Jf
M4MZNl0BRpEtxBObPcJVpjz1mVl4RqeS7Ms7RNLOZRD2mVV4CE91SaWFa+k2iL/+ullUUPZ+NQrT
19Vo1/UplGTZDC543GnZyWVJW+uPz/UtPA3oDrwVBIh3yaDjYGeXVFGOzVCPfnIO+S2kBeVP1jWa
UC/YTbZzXRMuJnDY0uIE4p+zkI4F8ZYQDLcJTujYsgKw8RKLChg3DwPdtAzZVojSc7NKoXbz5L4D
4gXvqnevjR2fWW8hDXF791/bm22BRM7r3g1hL2V/NFx3QE4+ntVpE1/fGpMBEbE7IilZmreN9EnK
KZ6WpmewV3okR6L96/+jO+32jX9tZbZXOBddlbJXpudWtZtjvxHMeqOtkaz2SivTxQ3TLJydaS/M
hyVoqgIRBCBa+HlSAXiPmhEEPzu75U/tm3390mYLyrR3no7gEr2wMXsSZIGgNW4BG7n9VvOEDTey
w6zYTTmgKvXPV0nE4wruWhElRZvNn6slHl+3dXZGLNEMBrJdKXjHK4N7YRY7Ce+t1aWt2THL2yKM
pbHKzsqfroTfIezG97dR+MLUB/mtamjVmnFmPB7gnTwrAk/EtzI6/3Er/TJRXMR7YVMIqRYo+dlv
ob6LAEJ5i1K7Zcy8pb6wbSs9iQz2Sfgp4pEgn11HjtdYzNHTtoz0EXAh4TlSeJYKOFZHpFDnExqn
lqK81cxLU9ljZaiV3QbItqwHRCZo0RsQJ4Y0a57dpVzp7e5DjhKX13SsJmn12Xs4T4XWD7quOPuB
LkkfWboTm4WHyK33hQnkEJBBkHm8uOXrSzJOK5dxtbE4g+2b9P1zCZhBcGI7yRrs9CifHi/PnWeP
CsCzIINdCnEDMhfX5oCGEwaWrYozkqFtQxSOtrYPEdtmD0lPvTxxJwmN2VoUId78KxcrZumwTY7u
+kDjA3CaNWTvEK/MaS/CEOKoXNBjvD3AdqBE85D+B3K4I+3Oraj21Fi5uHDj3AmTro3OYnql71ig
N2F01zv8+cv8Cp/jUY83HBhn1jUaO0yDKiuQnDxLNg1b6/Gk31tibXpN4NxDd2x+6POqdQWuq4uz
NOq5SzooQUc9UMWapqefQU2liqWPLf4yMd/MssxjpsFowoE38HqZY02o3aIZoNGkC72Zoa6Yphzh
eEP9KV4aUBUVRDNShrqsHqcGF5hNRjqRjifgbEiwGWSaovL2WYTI4fKDjsgsRqtRCdEgn5YxHT1a
PfXfaU57QEYaOwf7bUCbcdf7VplY8hdf0ZaxitzI8TZZZM661R7AQ3IincPAFJC0zTcR1/OBOrZS
efYFwtYxjcvXEPq6hVlGAxW6jyBbse6L5pvR+yCdelEXu2fhG0UmSQJpP001MLiZgmpoiRWivFMB
cF3aLWBUvM7iKYpSmGJpve4rm4bTM83Ef5SQz368SL/Nd7NFuhrFbFdyRZzLrCSXZ7S0B5quAHCk
7ASwco3b6mf8AloCJSB3lX5nMfHeR9UOQ5NTVu5AFdWqQhqNa55dDfog62FtdelKG59idisyRpab
pUv9kyQcsiflIzgJuREIr14HRUkUlgfDO4h/atdQsi00Et3XntmUK0Fey9pRwaPuuwhXZaIzwUuk
raroEHHmyFhuZPISLfcZ3tz5fghzI2oLKvpkXKFRwsev+GtGIqFMBZjfVoXBlibX0qF78r8aXy80
Hqkc/PXUAfvqSwvTedvbOdsU0314cfMEdSXIpSqWZ34d2jvm7dCskoLEyKWtWB3knT6REdqS8Tun
sYHXq5GuylVgLpX/pWnZ5ssqo2kA0SWIULjf18DFdxQt44OYTC3PwqH7Uf5k+2Jf277JgQTCc5Kt
mUJr5jDQ0Yz2HlF20ircs2SD9Pw5Jq8UbJeQJGKhQYZeQ5a+REDxWdKKN4NDuJCbuZOCVLnLL509
jIYyE6KKUcozq1Q0rX6mdm35OT1JK6xqZPpL9m5j1Gt7s+u0yHtBKD3MDHcozQr1GoGgsg1aEFX3
Tdd2TW4vHmIrXjULHvhOUufK8rwcKaSsnMBnYG8coxdv00qn8V3cdSqtKiI37+NgI+7I9DBaZxK2
Bv/8+Kjzd269y5kWZke9i2QX2x8zrVk8DTzaI+kMNNCbh5NAAhM1OV2ws01KpXeXVuvMyDaCPYFT
Hn/H/2NvyiCTRTMYiPlmKyChEtolyfQdm+JTPla036R6OZq8jNfnBseFnfQeYztPSfPDvuZPfaEX
SLTs679sSLU/ipUkCZHWxSprjTAiLmEqohWUAbNRY067Jjp0DsOtunHr0lpP9Hbv8aT5Co8tnMg6
0l1lYUx3wnesrSIAUwA0Ba/8lqIvzhvXDbGWKEF1Hjrd7xE8/siZRtU0thp+y7IFDQtmXyr/+NUM
q4ihkFNQNSRfZiuqsm0iBZKLvSwabkyal773ifLhb7z2WV5idL1TbZqsKUhTq3g0K7++72KMhcgD
ksOE1dlHdqf69mvelOtdmb0CGCTm1hj+kdqA1MIqgGJBQ9OYX4go7h7diw+Y5eJCv/E7NouqsxjZ
MUCiCLvtOrLVatMveIk7ab/rsc68kjympS+oGCu73jGH0BlN9vMA6iCZJlY9tbIh41dPbfv0tQGV
T2LjrUZimtLa+MxJYf7EtgXlBFxV1DOXXlV3XgRXCzE7QOgYFIZEnD4usrncSkKRyP3p8Sn9xcDM
bxAF6UU8CNCbcnNK5VRG2rP2fnd0WL0XkhNLlnRIIvCvKmd52BTNislNBUxCDBATu6JGntao+/ce
vIjDig0Ojz/oTsYGQSRgfKAUVpHw/H30XW4/1YuHVsbqK7jCG3/fmx3iPkRNNTRAme0ICR+JpaoG
EA9h3KeYSn/jdboE4Ly3B/G0nKTtce7ArHx9wQOtLOeFVGMPgrO/KUzXfxmzP24FgIHbL7xT7tlC
H62iKJNcsDjPXRZ5FHWd7Ndn4LHrPwhkGGS4kSxE/QGZ74Xp5e9EDOqETAVIRUFQO3sD+krV9tlY
1Geh26jcm/rDgHNYUUD+QyJvJUgVVT2jqKI1Hy2kV+69B7lL07Nzzcl5kgdpXp/LP9xXJAhUGHRR
olmtgjwqoBVpRD17lqVVv6/EgKZAGWTlRl16aN8pAQMRdjEFs0OfpV0GUeOqPkNZ2HbCZwlu7l1Z
PatIFh8UnV84Yncd6qW92TluxdzLWQ72XHYNscGI3xXQmM1DVFyOdWerDeUiwnJUaS3F0doFb3o3
8tI4YcLd/14gsxXXhNHNmLqpz02Cgkq+yUVDLKjb7/JaMkotpBWHNoCCuLKzsNemX577lkvLswUf
0kbmKrQYncOqI02KoFhJaDIaHotK4HdU6WP9mRZ/kuG5aja8ZnvDa1LT/v3xZ9wywEylQETIAnwK
ywq/AdOFR4k4v5diBRMwIAh+Agu6qPMpLXZDSLRz/vGj7o8SajiBydGzZCcb1QiNhlSWZPNLR2Aa
8c2MoMwmIhM8sVZOp/PiU/woaIQig0tvo49h1xYG0ozqlBkZOohpjp9MtolEW/Fp8MYd1E7Pcuvx
ZPxGfzdfANZRJAhU3O7KbE34SXadr5LqzL1lhvTUISFY8zERWYMNNninAOJUrYAXrnpz2IBbZOXG
KMmH3zVeW+uyRB0seIPg7s73qNRTJVgBPth2x8dfec8jIqf334+cndDcLXgtlDBNZUaGgga4XZNN
kaNM61FEjY+N3bZWTfsDBXo0p7DYrvO8r8Ql0DetSlyBFARZMrFH9AvgoakPb5Ez2L6B1N9Cveru
ybgwOdsHjZJGYK+qqnMdIZuIh6vv7tNQD5WFx8CdAuL12KbHwsWGK5swg/b479g0UI3k2wZtcYKO
rL2BvggbzKVbAURnsZGCUvrxvN5dxAnR+9vSDmLIa9NxGrdK3rTVWV1zh86LaTnCStgcYmXhAp0u
45s9fWFpFh9zY5drsQ9LdQoi+S5lJNOritfHw7lTxpmm8n/jma2ZJ4RcK4JM7YyU2pn5kn/CwkqB
4RC2ckrYzPZ3lbuQTLwTAfIotHCczGkSD12O6ylsusATlVYCPXXtGyF8Y5S/S8LCHvl9kM6m78rK
zCU0bq8GIMmqzt16oKLRfBcTF3auN1Zh1Hr85G2Erx5JOY6yZksD/FOgnd0arN2jD7bfR89LCPk7
Wwe7BoS+U7VMRQ/e9bi1UkLmNmSqc9y9Bgqktttji7bUwBTwhu7a/t9M84W52f7pAj8uRsatzkX6
3WQQV1G/8ihYOA5311JEQ9C0nDIEAq7HhAg8HGtI854bjUbuTyKgmyJaAgTfM8JBP1xA7yIS/HOZ
sJzrG2YIw+bsuYYnQjG3Btn5UlvZ3Q0D2A/auVB+4dX5HcKUssggUmzOpR7bvc7p4rcPDtIRbakl
2iQN1Q5oYquHyMaT0T+BZRz0hlQ4AFphiBavl+Tn8dm8g/wBxB95fhapBlR553kwrXNVrciy5syl
pFgVZ+6LbXTP0Ghl1shxKRRJaTQciyxoPHRpu0HjlWKKdNOiMawnxSZeuujv7eDLD5qtthKNWpOK
aXNWuFMg0yzeMN06iAJdDYknegRwNKQzzEQlvNCtxzd+JUNs40UeFlzjvQsAAkaaNuGWgUCbP2R6
ri/Vti2b8yZBoR3cYXZ7GC3lNBwGdEMjuR4bCWm3er7mduXCNX7HL1/ZnnbrxeXjCoXaRixWpUdR
feR2dZ8t3N134ikekkkT0A3qJYoy88nDKFZ5MjbNWUgANOt3db5xGyuunkTXXNhikxO49JLahMNB
DyNqHEDx4V+uBxO0nKo0otedvU6v3wBnAiRrBWBFCvLHHRo5h60HNhqVdrqFwuJj4zd5J9QfRPRt
AJk0yRkpc9Tq2GfimMdF62Sh/TbiiNVf7gFk3902W7gN5hv315KMKiFEWZADmqt8tnHjZnHIN04T
E75L1nnH7vwQSmJ+fQwHG8jZhYmdb5L/GARB4wSbQfPe7PaRA5YP61JtHIZHPhh9g61YLfj3uyYm
3DhK78DkzEE5kBKP00gLWidOUOnlfTS//EPn/jsINB8CfiRpKITPnniy5jNpEpStw42yyWhPhRAR
zysWxnFTdpjMAEKCpZn6HFlNuN6Djdxw7TiZKXV5VW7VlbpW192LuvYsTk91xlCMAJo2hc1RbZXZ
+b6xfYsnHfzdwoacXzTTlwAtJ7IiymJg/Z4NmBvVakSw1DootAQWXlQq6AhIwkAuaeOzFrvlM7v5
yjYVqh//3DTUE1DSlUUkZvAds0lg41Attah3ZFQSAmPYZVCHD/fNKRKfpcoRG7vldzL/JKVGuAfT
3oL9ucvByKHtA7u8gEsc2kUz81ruF2FW9E4Q+LRggHtUz6hGVaJdKQsvV2Faz2ufM9kCSF4FjgP4
0Nl6q53IdJ7XwJbCElytWngU252IYh2Dnmb4c1S/lDbRQ7zgZGWViD5t679uZchCSYby1a/WUf7S
VZsYve7CJuJWWWq4IclrKnNrwHCfuXotZwYXAe1YiEt3z63LvP782UpJpdsxpYKpqhWbRw8sR1Dx
806R9hNHRBNIrNH449/sDg6gWhFgCmzQ2cYMfNGNfL/tnUjV68qqDKHZ5Jt2zYtG/ppxzwN4kjS7
jfbSewN04L+xDpUZPK4RiWjzwBW9/rXCjnXvNOVJ7Btaov94cAmOM3EBexQ4wudWqpbIw9hMaHAZ
zboXTu0XvmOa2Ot9o6EXGlcivASiTXG2R2UgZvCw7FmHzSOG5ryYINYc0gUnML0+rqwAwQGgNRj/
WfSJoAp5fRIYLxJyhVFZJxxN0Uj8XA/6ivjM6fGk3vTq4rRd2ZndvNhGbhSgRO/0B+05K0m17u2K
ohzsuFuVIaVH2nWy3b539rDx1wG34NtvDvyveQUXL4BUU8r0epit0kJZL4N5aev1u7ICwJZDMZGb
4Lij8XisN8XD37GKiGHhXSUR+M1rY0Mj93iLwBiXOwVnKYVVpUYiQIUpJEGl0HrMLR8SylWS78Km
+QyK6hPqVzQcVsWSk7+7vkBNyjK2EZ7xs6MkjFGacdO39CWoi/t4NYa7knmKhMVR3wQdmGKAIwWZ
R5cdnPtsikepEFE2DTin+0GIKA7H1BFTqjKn5MRP9X0fb5hy0L3mAEYFkXupPJC0Zt1m/KfIxmn6
0Y0EAA2PhAU4Ba6nv42juBmjmHOGZKM1DOj/WwU49/pPWD7x3RIe6yYzOZnD7KpoDIHWgHxzlWVD
GvWuwoJsEJwo5GXzNjG9HWzHbkFPvX1tdAC+ybOPRkrr+PJ4q91b3UvbszlPhIrXPB+nN+73TfVS
bgoA/+tx9djKDUbvd4iqBGgbArypznQ9o02YBF2tpJyzw9jegHtd4a0DiTtiZnQFwv/VKgJLtO1w
JDJGAka7s2Dgr8+p834gP4s0QjeP1/98EOIoMPtgpecIqVZxw7iQXdbRW9AqZ9T52H28ve0iOtLG
7FaFHu/L1cZ6ft7vj2Dcen08HzfFh8k8/CWUSTUV8oc3nbMdAMl9VHGOUhnVOenhmeWSCsjBh2kB
yUOB8Igij+34nijpWluoJN/kOv9j/jd6A2HbDQ9XMrQewsuScwSkNWNAvEur9GNglo5a+9F3CZqV
zz0vGbUEwcJIFzqnSCY1tMezMHmO+c0x8cfy8HGCCHDA9aZQ0JoU+WLPObxsZrFRdKhsf+YvfGS2
3TlAQPPY3G9Zfm4PcHy4MrRRoqI382RlI6lVHnGcI2f7iIMS6gpUUrRoN9CIrzt0AYySJcR675qa
q1f5OXwRoXonR6tedoSEyN5WlmgPAaJwNNiWQiMuKb+A74rtrN+NVUqGxMiXxP9u6kbTWiHAxGLB
IeENz1/P0tDXYPcocXQQL/hv4yZAYUy0OLBsPf+ADfHxHE3HfTZFCqqBwCYjD87dkKgA+xbFDHRp
HeEN6HTwUH8//v07S371+7MlGGWvSIWgBo/6X6RAJPTr2u1GlVbWYzN3LutLM/OYREN5JWwHDOMD
7xB90JuF87swTXNwTaIMXlEw+H1Od3Vtx70//vybYh3W/Or7Z2teS0PLyi1+f+KIVPB3txfXrU38
gGYLtu5cAFemZo8LTehyJddgyt19BYa0C4+Px7I0VVOQepH9yQNXEobp9/kf30S9frHXZsnA9P8v
DARD1DTStKUigp40Mm5VtBzpzRa99z8T98AyM9zCJv6lbb2wOLp+2gG/JkKCqILSm0YOHMErDACR
P8DTGYPZ762fJSDVneDoap2mLX9hFG2KQpkkGCYELGTKfFrq6e/jlbp3KcHHIMWEFCFeTfN3ZsTI
VdRPAlo7dpc+czRbt6R5CiEkt+kWKl93DuiVqdmuCIOgV8R0gJzbe7RRDDEg/GaJbHXJxmxjaC0y
Fr4AG2xBK0r8fbM0YdMFNfOWKl5YeBSg+wXv8tnZ8WOFrZmYm7YeUHUUwIEVaGoHsmTn5gU9tZFd
2JnNFtQgeJHBNep4KF2Ln7ZnC6voCTDa/RLTw/RLj0Y0mzMmyt0yDTAiMPK7C8/Ru+txMYpZDIhn
kpRFIX47qQjwsd12MSe0NE+zMyJmUplXk6aSA23XE+DjoimgtyA9LR3GOx7gakGmw3pxGGVA28vR
h6GNdzK/IioYnb4QHN0571cmpk+4MOFJ6FgIGfD7y+udt3H11uhsduGavOP7L23MQVYhGFLlEHSI
TnBqVvGLpi9Jc941gBAbdEOIsZV5mKuEHu8CXIVwgnC6B/DzY4+19POzZzJ0i/JMTPDz1U/4lK3G
AfLojy3ci76AP/vfCGY3sepyfO3CAUxN+xnBrjr15HutrZ6teGHBlwYzcybKkKVtj2yno0uD2TU0
cxaGcvd0QGQW1Uf0hNwkauIo8duGA6c9eFwzEpDvSucXtd3u3MZTAvy/RmZLUqdD0cYdjPh6bmj/
OJU4OcKLX5+tBqsUUjE0+PUML2WemqDckSBUtRQF3xT5EX9d2ZmthRcGbVSl4HjXoQx8fEltyeQs
rlskRL7rRy7GM3Ps3Sh0cFoYzxS7JFCFd/KVvrDsd93uhY2ZS8d6sFkQYiwvL0jNA/2BeAV63rVH
+O3xeFyCq97g++ZzN+3zC8elyUHt9rjdncCyd8qJnp+hk7R52+vb88/jod11kRcjm7n7bMzLLog0
hJbH2BTt7Qget6XhLM3ezNOLfpSFao3RhHZFgu365/h4DPdC/autNvPzA1qTIaWL5dltvH1qO86p
BucDWTBzf6NpIEADPSQPLP71ooyRmpa1JE3qpCk6JL/RHHPOlpj27hnhJGTOcMmDWW6OsGvBNBKq
mQ9yXaquBoPDywhMAKRciCPuOcpLM/NDk6PLbGigiqCuAgtv9ZW3AD6+t68uDcxOjFt5ClOPMAAk
zE9x5t/+hOth6Vje88aXRmbHxM26euhZGGFjaDJWRDhmtnzg1p5eWdm/uOcvbc0OSliA70juYYtf
cVvXyuylcP7+kqAOqKAeBvTFzOuD+wjMzj00PkYNvaREtMMRMdHCSbm3vUB+ISGDiAyO9tuid+FY
arkNo9IVBLyA3gS9fE03yMbQnCInCi+2gTTqy7+xiJyLCvw5kvDznP/IekOdQVrBCUi2I94661f9
ut1TC+jDo6T/ZcyG9oel1brRwZg8KNh6/mt2tjWGzA1dJlQF6FHoEkvC5xTtb2C403+O4Hj7+UH3
If6sLBX4VAm8ZkvR7W82dv4KuPyA2X5hoYvaKhk+ADM9mrgCX15qPdopBnl6Op24/fOPb/jGj/X3
8Xzz0/V9Y3eCqaBdd+o8mZ3stHW7hM3D6TqEZfRXJmcZvLk56JnXe2pwWG7XCVGzA46YLI763mvu
F6jyf63Pjr3U8kFY87D+8gLrG5OLqGvLtrd6X6NV7hm8t4GerpZAbndjjUuzs9WGsgVXyxXMuqAG
U/+ma4iWTiouj+f2/3B2ZbttK8v2iwhwHl6bk0ZbskRb9gthOzHneebX38UcnBupRYg4ycZGgr0R
F3uqrq5atdbs4bmaWmpJ+yAXWa+EFVY2nicm0p7gGcn5C0HsbA7hejTUfalUdcPELexUG/AiZmTf
vTR7KTaArzr+WvCh4tzlfG2MutWiOqoZKYYxcT8lyrqYCCv3oL18gWXsozPDN9dAuD51ffcYcbtN
5EPGTTzMuR7kEHKqCXNIf4MG1DNOPxvn00GpYeHilaZQ8W5PowaLUjAKPJJMucba7WQpUrv/hHiX
S7xWkKRSiGpPnKD9alqK83otHgYOMHRWjxKTfH9HICyHFHC5ys0akMvKCE0V23+z+vUzJbQ8K9V/
cvvn59eiz5t3Pkj+A9YgAdVBA3EE3ouzIUESqDL5Y77rIYhzzmzf8t/KtVXZFfHW7ndqC/omeAbH
opEZaNteP96sc/UJ9J39/QhqF4V9kkVjjI8QnuOdgIbW+JTsI0fbF7DmWf62OCzRK06+5W6dAFRA
5REdb3gi3UZIRaeUQl6MSOnmba5P5FA6Aql84RjOhnsCJ7CIwSBJBUrAWzN5p2Zo5CugHnVBA+x6
XHciIBoGAFbmws6bDcSvTVGOhe8YQU6UTDwDpjaupbd07etcYWsfP0oIICZPQLXzo1qeIS/QH83F
T9eGKV/TqiBlFcZcPJe7wMTp02U0DSw5tHswHHT0cEnxAKhpLPBQ1ButrMIA+CNlPOdVQaThLaxP
Q2gXomS/9THgyVxJxHSpZDUzNLQMoQoOEB5+p+G7aS8OYVu37HmrSWZlu9+gDsqel1i6Z26iGyuU
X4vFOm95vNvOofTjfTKN3kLpZbTi/tfwqwZlheIvVpnur16c9qkfBczFksQr1ImLkjZWBDxHzzkk
R9xYsLTxtfJRb0fLnZfqeVueALiuRN2VHJ+3Fs77/YBvrVMDzuui6YuW685sa4zogChqwXKzgOTi
Oq9FXVZWZcRvQcu0YPf+AoFdVQKdmQBGRlakAo4uHhp1UDNAkwYrbjeMUpExG4HczE0xevKHn1Kz
Qg8UYv1WkqDboSkvgPPadaa77a+6WbjPZkIBfA6IAKeuYmBZ/9wlVxGu6Hm8Emllf1a+K/E4lsdi
XGXMR/sjt6BeOOEObVZLFJEzbuLWKDUHgYi4lxMBz2LY2lS5yiwb0va7QoFAZbgahgtTgyporWbd
V2YM4XPHgZqQCciYfg7ivk6dhTWZLsRbR3z7PZSHZIu2C7D7+/NYGEO6VSJcjJkpp2j4PHrcYSB8
mBmLWKk/seW9WRDVgEIBKSa6/XKMu6zg2q4/sxve0xXxRal62+Mlu8o/QvVdUKxCTp7CGLz8Jw09
iX22z6t1NK6Fdi/EelIceq4jtX8WBlsWn9WgWAitpnE/+kBqnVofbW0VCxRg2AmXXGN8O2j8LZPy
48JpvGsGBjoW2/DvVFAroESDz4DSsz975WvknhRwPiMLil78KLcY+ayggXAwBICfMAXJpix03t0z
1UvIHcv4xPEW670v7Ik576QAyoemCRTD0bR2e2tKwZirgsf1Zy0O1N5MkzzSPTESP7VBHa1UKn7X
wIc/l1LhmizXb5kQSEmUsT+7WE0WkpDTPNProIhTzxy2CUB+lKcMNaZPw2rsz3GUYrWlVFyr0NdZ
8AX3F40kXluhPCIaw+JAiDFi6RJ2dutuO46wAsCtn0x3WZjduZ11ZYsuA8hhKSRMBVsRs2OSdzX5
Pbof8gef7gJB99Bw7Uer8CnrT/zwBKyVtDDUmTcDxoqEEcIiKJigQ/N2df1ALYQxlfqzASoqbjSS
1iRaSaR1uB+IqFqvj8c788y8tUedpFROlQBHoD+LdlyfQJHUws1ZiKdTGzB+u1sNX/h3FUCkZoA6
TmwbS2W2GSjK7SdQG7rFfMiVxPdnlX2P1eeaLQjS/2YWriDI0IVbBcKQHRc8N1FtlNm7XH8OkCka
0zXyI6CwhVTT76ww5cQS+22doxl/fBlTO6qkJ5VxV5Xa6TlzqOpiXQPh24mdPiwUcGf2Jy5NpGEA
UER15E///tVVVTZJIQ5M0QFBxJhSnJBeSi33IBau3QTRk5KKC7t0ZpPeGJw+6MqgiipNGMpNdw4H
7qnnqnWRQL6pWYpd74FhiAew+CyamlBVBYXwrZ24CJKsr93RkZ7BmOe6proZMxKf4l27Gi9MYVev
6lo2uG2i6vK+2oei3fcG9FJcz1ZBDAB1n9x89a0EnbLHZvV4697N+vRxcD0AggsKCKmoSfCynlXA
FMw6bgG4WNcWOdpGI5nkuc8QSI3k0AFv0N3UM4X52PJ9mDDFSXDBE30l4FN/DtXV/IMvLko7rmMd
BIX8cVRf+oonn8OXsikjW+OsQNT7n97ucl3w9fopOPvBwrPibgdMXwC3K4ACH9EaDbsQ+aKMIkDg
nViKO2NsE4QCBYemLrf11wujvXPysCWgSIbfALmHX7rdBaxUNH5fZaxjAIoJ7axLY35UFxT3l2gI
7sGflCXKE1QN2k0FNmEd9F8ZErJaENHAnxqzN7yVbGtE1Fm9QLOuFbRkA+ZhCQeMNOfB+FkY89zm
uh6zfDvmIFZSuZbwJYBoTh+x58jaPhCgjI3dBhRm+oILuWtKm/iDrw1S78S89oo6Ff5jsEZ91Whb
YhT6NL7W9HQdTVRLbJj3mQXKJnWCwsrjBa/Bwm731teX9mQj4a6DhW9JqOL+UqMMURd40CmIoIrJ
UGtBpzxHgUpHj/zeWHrmz23VKR+O1DgPzDRNDi2FSa7iPmGdjHiB/uGXZvk2vkRocQKr10D8xvgV
/n68VeZ2CijlWbgBEMbc0WTHoZvxQMCzjiUxOvfCgNLwyC/J6CwZoVZK5lucwhhG4rVG+p2GU6Gz
KWirHo/ljmlm2oXXg6EWKlaYquc5+NRCtLK3+B3h3GuoHSf670Ix420GBF6gx5BWUU1fIeLSKZgu
lJt4crIPBlOoMwsaCvOUA+gyDeHX0HEOas21SyL0OSMlFFvq5cnRI2HBs83tFkDMFVTnIEONl+bt
IZeLQlU7VxwcJuPWWbXlEnbp+TDnp69NUAMqFDmRRkYYnPHkRuQ1+vywgPNel9uWjChuxkQDpykY
lZ7M1eoI2uNfjxf0PrzDhF7bp/wYlDbQGh1iiKojlWhrNT7OAXRiVQMMrt1GhmU4F0htdARyUMig
Pja/NMGUU8Pro0tiVRqcHIh6Vc5WDVPFCzamEdBb5nqE1NGochzLrlQGh0cutKpNll2reWFVbnF+
PJhZQ6jDyGAeUEBBQJ0NyEpJ4iiEo8P5TigQrf7J0OQjLuzJ+2gYKwbECHKGAApBCYZasSAOkPBV
3cF5FQjuAe4y6JfyYlyAqzz34C4EA9lL9x7oJsBcoCEZtienOuhLLntu315/BbVyRaQkYRkyg6Pk
R1/aM/IWxJ3/+3xem6AWLg64pEhSLJzIgodemZhDB1I2u5EXFizdJ5qnOZVEdH5Niea7in8NfpcM
WPXRCdfSJVlx27Im4VeyTqDeIJLg6/HAZsPmK3M00ksqOtWHzsvgtKCZ1iH24hu9YaXGGv0dir4D
Ps503t3nt28EbKb5eYKc4qKW0F0W8XbIdG82eP+9RBz90eGHfaHg2ZofWdXw0CHZNRzSAZ9BYzKL
jA5zIYWMthZ0LUPqRtTo3pZQZpGIqZnRaTaVeektIxvsmDF1iAqeQIoDfdnHcz3n4G4MUht1hABD
r0oe6/QFCDoEj9SotLXglI+M/quJoHQHlpUU/Z3ttwdEav7EcM+MYMiIKGW7E6EKamoQFuk1EIst
bLvJNOWZILWINyGehBMzBOX75Sxlaiap8Wkc+VDRjvpZRQv5l1kTABPCx6OxEdnS2xusrN1QK9tm
CpgZoA1WmtO/xs7CFM8EHzLc3f8boTxSFPtNLfMwIkFnnUd/ULBJbGxleSK4sPIdEGE7aMLoHm+g
M6S2a9zaJ3/DbtM9mI1Xj7/mPi88jRWNSkjJ8XCR9MYWUJLiPSVnHU8Rv8EJZ/LVuuwik4l/RPcs
d1bI/G4CS0ECMv3fszMwDvADGpXQpwO2S2q+lSztQ2EsWKfrGdI3FzDaNqzOyiSKN00/EjzGiJ9y
VuaPhMlf4/CwMPq5BZ/YUlCcQKcahH1uF7yJx0RNfayFG54a+ZLnR9luXlVP930Lpd+T0CNLBELr
AdVJUAOnRt08C8xSU+901dE7GyBWQUGmDPTp7JSivH7/SmouB7HMOiAuFdhD8VpqRrCufEMsDdD2
Px7zNKf3xvDCF6bOWhQkb40paKsXu9jjHE4FOTbOkSCSplqIPGcudzCB/DVCXe5DUfB92MKIVtm9
/ApJBShEJe3l8VDu63TYP1dm6F4cMDZXQK8z2D8DVI2097p9TULoAhxVaR/3ZgtqZm4hoJidPh6N
1wI4kUUQsNxOX9YrHBMDn+0IvKk9td7Cj/9DuHS3PH9/Pj2kOiravmEz3hE8D4m6ihWDI4oKOW95
rBynJPDGdIDOQjp+cl2ZnBgIhYrEa720MEIE5z0RtZZlUFkLAs3qhjw2Q8kFlWan4cVjMpw/btt0
jELCgle9IkPIVeDpqhtEkiOHGIqwKvqoSO5C1MRMOib61Sdx8+Eju9qRvhxxL+ApP0KKqItbQU/H
GgQNqTfgJwZVx6U2J7VdreeI7jIyMniB6GmeSM9sWyU1Go1j8TXjUlU0BmRrKwLe2Tqz82H0rVAe
pZi4UsFcyq7se+tfdsvV1FJwiarNEi0BJMZB2z7efWD/tVFuaEcdCkKp/djYPdZh2ppXxqgzDYb+
oWDakHPKHWdYIJBHK99oBSv1t8Xr9fP4wpP6adipFmv42+YMSvoFgqD7Ugv1BdPj8MqrNKw4yFIx
7VT2oDImA/Gb6lkSdkVs5uPBY80+X6mpasSlxRYXdLMarZwaonscwDRft2aqHjSwKDyel7nL73pa
qDein0l8kclwDDGUL8BJOeqx+8aDH/yxmTm/fm2GuliGCl3sQw4zHmRUhZ3im61mC3jiJ9XCgb0v
7v2ZZnVq5wY70B1jijbKbRpzWGiJSOAuQzptG7y2a9C1w6+GYL8Dh/3KJ/wq3oTH7gt07cWU6lvM
Pt3VNqnvoGY2yv00Y92Ec5LWqA81mEe36i4diamr5dvj2Z0NSyE/PO1wEMXcdTizftw36CngHHYw
ZduLV+AXzIDJPXqXjftdPUNxLVlCAM9GKtdGqTV1xyIZBjnjJgEuSB6QVJ6muAS1qqE+t06ZW3Fk
Ph7o7DUmgOxM4aCogzD89gjxnu9Kap1zSDfwmyw1GgCXljqLZk/ElQ0qBPG8HEwLHGwwgs4e5dRk
UyeblGCGYSG6nb26UODEpQV8C+gQbkeDNUulCjRJjhqDc/NLgkRlthBcTLff3e31B9I65UkgAnNr
os7GTuhR83eyzATTOvL5obfLZcIepH4dLGG5lqxRUzf4XhMLGayVrt2DTRqgMbw/o1o/5f/w9kAf
HqC6/xnXtIhXvhSEK5HHt7CkxmjnJql/KEKzbb/CJdjI3G4AI7oyQYKBeZapIfHl4Pk1oicn+Ik8
Alr0gHDhe8b2hJP/5T68tkUNKkNKokubknfGZxYxBSTbGe5b6BRdA2nMc7nJ/1eCQqRDEWX/Hdy0
nlezKDeBpAwaDEZiCzKClSBd4t+PT+zclrgyQecK1JFrM8GFiUYXE3PcfbTb9FXlDH+JBWi6v+md
fm2ICibyDv39kgdDUjGuGU/V/fHV5TtSQtEygOTTUy+eGgB7IbwayOvHg5yNe6+NU8GF2mdeG2cp
7/jaZnQNLB4YAjikH48p0KcLZ3rW8V5bowIJV+urquUx1Kq0IECSxWsvPzDVJt8F2cvIgqKztoJm
VeUL3nf2mkH6WgYrHgjx0F1yu1/ESiwSPq54J/H1kbGgMqQqhieuyvwZEAlLStd9DS7I3IiRe7XG
zliY5unKpNcYUq/gHpLxXAJZ6K19vsoYF2eUddpaL+sTBIIGo9clU8g2XGiz8g6UXJDj0Q5asPB+
mktbQgXir2nqqDD8UNY13q2O9G1FK8ka1zie5Y6BWGpsQfjWBb00uFqBIleO4gq6pjHItniW8PiH
sRlb3IFsxEf24PGUzF2Ifz/rjtwjlKqkmxSMHCRsCfJe0M9+bGDu/EJHUQNABYpyqMfeTrnHQFbF
7UrO6UAvZkNPsctJ7+ve2SX+QoA8V0YDeJqFbh2SMYBlUcs7ZFIde2KPWNTgvlzjqQYImjGO7iJP
8dygcHmgLAJCO0hnUgeoH8o48jqOc1Dy76J25WqZ0fOV2bWRUZYFCepDnC/pC9y3l8LbqphFIElx
qUPD7nYqc7D+tEOu4g2+SsjoP2mDWR2kV5ckBzM6bQH0WIjt5/LCsorUHGBUgoZUO2WxFYR2HCKN
cyKyLXf7zo4VKFjoniG+PN4ls54BowM8ZNIRkehEXdGXoGArXM4Jho+O+c0o6877JVfr1MztMtR5
32BZsyz14D3stgW3MNDZ9byyTo2TEatBc7PJurxtMlv8LLy3SF2X3rOkmUA+Px7s3AsDpKDIDk2K
awi2qbitBysXMDsB7wx2NOrQTkGbZTFeBEiduWCRj5AuMst9Gq2Sb8hUncTYzJA3A7G7tOYYo/d+
Ug8V9vH98WfNOEdgJabWA5DhQv6bugCrEZrgmcoNzpRFGIvA0uKletfcCb2xwd9u4WZIWplPYQN8
KFbHAJLEiDsZNNLAqpb70Nv3ULWHjluedVZWPHOAlz4e5OIXUEc3LQcedF0oOGaDGVStXY54qVei
2SM645ht7UJ+qRBI5tak6npL1JJ1US2AU2ZnGspbUDlSRLxFqO0GBuuqb3p2cAYBDEquojNhuLCY
d5JOCM1AX/TXBhV3qkqWK8WImR7swQ53/tpfV+bHn24eDxxa/QtyTGvxWSbvm9PUGfZ4mufKDjAP
wlHU6v6c69uFDhuJ6+Melc3L/uPLgxgOpN3tehXpNiqqDu5ddKZUK98+LumbTXNHXfHXhmmeqKFG
gVzWUNBtRruSn5Tms0svsbzw8lqyQp0VNRuzri2xi+oEctpa0RyqRIXOEXJuLDjg/mkywePLaSjF
A+1/O5m5/9/JbKBZtd8/p+itCUB99kIwm+8qadaFdTr+yhcWcW6b4oEEOAiAe+CCnrzmVXQPMkhQ
C0kDCrryJvJeeHDWPx7YH0dHL9aVBTq454Q+LJHVGlGe6dAHvJftFhiq5zM2JxpdX7W9tu/1mnwn
+tSTFZDU4M0enSlnVFd+vxFmU9uSzqFlRNAhUAs19cffd8cRPh2i6++jlpmJa8lLA3wfUE7ILyLr
F1uhldkQgj6460S3zScnNCOrtBMrhmBcqneEQb8Vgo7HXzJ3E998CbUFErXTUG8eRwdAL1GHCuNH
amT7ETqH/7LZrsdMOUhZKbmq0PppTaakDCYdQ1bXvgF+Qew2D6XKE6LEbpvaS6wWf4LBR/th2pFX
Oy6CN0k0+Y/tD0hp4dkFaJm/TgjCDoJF78nhu7EmHYp69Xv3lqNdHEyHqR7v0Qm9XYRnzF4WqOOg
iRidgyiqUd8DISdBcP1xwFyU5yxaZUfV6MonUTglHAf1l7RRCSQ9lfXCas8Up8F/+Ncu9U5KZalR
6xh2eTsBwqH67WpET6zVwgGfe3be2Jnc3NV8t0EndF4EOxFk9diNIY1Ed7olkA035y0VdAtxqAhy
eHdRw4G+bMAXcsfCjPT9/Hwu7LUHHWtjfM1S3AMr92nhtTV7XK4tUgMbPZR7uA4Wi/yQSpAsEfUu
RjoRmj3tzt9r0pO7BNeYnUxEdMABg5kT+sHUjQv6HbkQe2DQ9q2B1N9HENneWpNJE+nq0kN6boNc
26JeOgHywiofDXi2NWR/6VSozyjj3jCldsGSMLk4+kiiUR+FRZwCiART7kAFF7FWdBzArayqN3ah
7DScQm6TrG3y4oHIzKos/Sfdqx6J7eMWfejiE8iBsgqucGlV5y4kMJ9OJWZVgdgbFTejkWJMORGj
3ocX76jo3Eav7Ynp9AeH/9fjM3gn4jv5/mtjlO/vlNjtvHJazu1ofX1YH43dgTzdwtZ9edF0KMtt
D+ff5pv5Wehvpd07sb6CWK/hnZbfm3PoV7TYIrBBJ+HU6kqdoK5Xo1hjUAuoWzHdDlFilFqsYs1H
2awAad5IPFg6NJD+P7MMVDs1d1C2USpnr4GcsmsJpTk7ZEflqc2CGH8t72xhFJXnCr9I0Hjaggeb
jf9AdQ5khwCmEHz2rWdhxsDPoY8y5RUM10aDDdoKoOYcrgzcjdr6mH39MMZqK60bdJcugV6mk0bv
WRDMCwoqOAB90CjXIs1Vv8uQga9Gc+S+BHDzMpYPWoRBf7xJlgxR94MaQpLFRbLfaRXnQ2zQKd4e
c0xovkQoPRvOXw+Jms9QFjIMCWkUcAsbl4n0F2ILnVm+Q+pSMpFTkQAHP6hbSB0y5Nfq9fE451IP
4Fjm8TZH3eR+OZOy1bw4gfm8hPyHspeE3yL0VZsg0EXmx2VKnWV0sS1QcSQVdEE8MxLH8+OPmN1T
yA9wvICyNVCLlFOv09yN1ajmnNSzo+1ItM+3yrJrCLTZpum9P202RwVsD1vQbD+2PHeBadPZQwEb
VP7YU7e7WU0YQRlLdUJtRWSPtEtngj8MrHpIMB2FQ0MWwr255daQdEHaZZp0sCzeGuwjNRaDab63
gk+ynryVPynA9Tl5IiiFpLpmFFDjFdavq9XjoU4joY4OOEqmhwYy+xCQotx90cP/CCXPOpCp0tKP
wvuuu13MEgiwK0JooNdyYW6nkTwySB0hiU8ltUeizQm/uWyvcJCpAEH740HNHFM8tDlwx+FpLcMh
3c5mwrOMnBWwkbT7oQUZbjAaab1ABDSHDb+xQm1PUc6q3A9gZax0b/McHKMVa4LL7huk2eA+kFe4
E1dJ98rmi9370yTdTaKoIEUH2nUe18TtAAPZFwOthbdVQTjsqSeN22WJmUQm8CVF3xglU5D+tyKT
gdHjysm+Hs/vzNDhHDgAviYGdA45Lcp+LnJJO9a8I+75o/I9QTEi0+aUJ/aCnvcVUAiV6Zrj4bHZ
GUDErVlqXUcREipqBrNpeZQHDxKNwNbtNUvtVmVL1AD9t4qlGfiExP+UXljkOSRD3LWvWmQU5UJ0
Mi3v7RrgY0DSDVUaiG8gD307B63XVRHesjzCvzUkrLZLRZvp7z/6+dQcI4UudGCax2CZGsodaxFa
Ikgt6tK4TcuTKDM6W+01tMMP62zc1+2CS5rJ0N6Oj5psJCH6NpnGB1mO7K0/VNLZhV528hK5n+Nn
JD8rna78gvgiAYz18ULPhNa3tqmjlStDKxQSxh6Dyqi02ionTHbo34pqVaYElLDVUinh3mXAojjF
gOivR9fi9P+vXkYNXw+RVCDXLkQ1GhZr6GmDiaWJ0bmmdLJ4YiIBSuNFO44S1AN9CcokZSTLRCxY
oAvRkNv6NmAA4X5Mojwng9/1X9HYDZ8Zm4y/MsUrEvPxJC19MfUkGIcghtoZ0EEldM7ZSl4J40sW
+Vupr/RQjResTatN7UYgxSfo7gT3hFLq7fxwXJ2rGTpUnEB6E4u1Gp6TJamD+6sIGvDglQFcWoas
J9190sRqJ6RDO+FfEgAaY30oqjXjR4aSv4J5vYsTPcuW0h/3nhSpLuBXofYrAQtPVwiDXva0Dvej
k1SeR7qcaYiQQlX18VrNBBQwA1oXkKbDWbA0PVnaiYnnBj7vyFWwKuJNVZJA3Dc+D6Csa7VtEZKq
HA21sYLkUsZ2kxwTcP1L4fcSsGruXONVJ0jQQkM6Gr0btyvpVVEjR23CO+4e+iF6YUjmOtjk28ow
IbIMdVcinBdGz89sHrSGKriMZdwYdD6A8dWhYSXU6YZjRiokhhNdNNCoqz9FhvQPwRtS0GiDRfkR
ojBY2dsB4sWkKEEXA0EQ4xoChjH/xX7yegJZSpUjrk+ai4z/+NK9hfbCQOe2MF5sAAJzILVFc+at
6WCQGZdB5OH4GUERayDgIFzXW+UJIhbptjY3v4s1oPcO3o3rx6anQdHn88ryn6vzyn+hGS6JPT4X
HK6NdCa32Y4kHXCb5hgbrr/gDGaepyi5/h0nT8UfDD92GcNgnOxPbhRPgrH2NomOHjz3uTRFNOWA
khil68gnxVIxbfYoXdueNtvVSGt1FBM3gu380NeksVMD4qPodNJZ39QZkL9tMb968vYP+Z7bQVMX
fo3wvYkUGFZyI/oU9fhZ6neSzp4RXcThQnQxdwUiqSQocLlTi45CbaW0RmZN1XrAU/pt3+qtRn55
kpVrBvDRnf85Vkt4mDkPf2WQ1g/kR04b/bbFnQsQ/0B6nvAIYndoLJY23e7TfdvEeIAsPd2XrFI7
CVnuvi56WO2THZvqVWM38j+NDM368iTLJiGRdLtjmI5vIHUlAGzDv9aMuBZAI1FDgFHinUIgKrNO
WPWDS38q14p5iw9XYEnoluT/ZlwDBFfBJjRdoxxoqW4/IgZXbM4GqeB0er+Ov5q1Z2E+lwKnGU97
bYVexDzrY3R9wcpEeid+9EZjcx/FJVujhr+UvZ/p+seFj1fr1FwMLTP6fe76jJ/4MoxBRNa61IEl
d5t+QP+JfmRWHErcZgSJ4KxGM9cSR8aMu7sxTYVrfTVKUSbBdITOG00PgoOwcUHy9/UP5FfolLse
JbV7wpJjY0aAKQgVdsejcsoQAOriN0qai/iLmdMwceNyaMmb4IN/gARXvq3hZS/ThExwSis9g8I6
Wb0EdmWwlpm9Y/2WopKZEPLG3PQ5V+YGYXCVwcXQDKM09srFMyFV6u7Y5+a0AnfoeTWeHt9SM0g0
TCY0sxSkzCUWQNZbi02TB0WSNxigl5JWMHl1H34FRzBaEPHQli/suKvSzKgWb43ZDQOZHEgKTaz2
f9gir4bahMhydVHHO8aF34x4Q4T6k096pztNlJpLCzmD/pqSR/DQIotfnDiFnVfmajVqBr/OgfiA
6g9rRJruNpBQZ2OTFyLTi1UjdWPHTXZ5HiDqzIgvHDkFwZHfme3gcPHWHzdxxutVtqqBzsh3EW8o
/qnjdLHU5Q/Bx7vPYNtfMQoc8VIYMzdZHNL/2lR/RvqZOl1+DjhzJzW882pADrhdrSMd4pBwXHh6
FaWRvvBbowJNpQ6KkccbZIbxAhN3ZZo+bV0hRYmH+2A48kdU4YzaAPWpoREpIMIbW5rmO5JiOjRB
3t/tp3a/ShdbfWc3KYJ0yCJC6ohH2H67eL2HpiuNx9UrkBDpFfC5caTW0a957P7hkT29B/7fFDXT
shsAwDvC1KthXMRNAdVnhnB7FsHTaiUuwFD+sE9RQaKEXm0o3PIyOtXoRy7SYopXRrj2pEv1yb4q
295oz8JTZJ4V3d5xINXwiX8sndNJcJySEPMtXe0IEq2no2ctOJ+Z9MnNt1ALrfQDfCqjAieNRlCQ
1FiSiOUWl1IJc1sZdHnodQaoDfKB1Lu1lQowlqmj4NTSS6iRJLU9s0fYlppB5Dzeu3NRMVg//9qi
YpmB6Xl3yFg4NwNdK9pJ1MevwGGg+bNLP1Wy2axy/UdfsDqXFLuxSrnUFmWIKux4wZly8wMBh/dG
3rRnIhsHc7crCW99jqPuryS9+vV4wHO3FRg+8GRHAyryxNTcBm6djk0k4xWg6m2L1/Mp7N4fm5jb
JRA+RKbxD5nUn8fslR8tx4AL+AqDiwegZcH7JTS7MNn4C9H2TLPX9KQAvQASxlP6h9qNfO2pSsJg
KB36vIZX7w2tvYcKLertipBk940Niufqd0t+M+aXAAXTweYWZlOem87rb6AixEoSfY8LVMHJpIxB
v1FUxZKdCqP2phV+4dRRNpw9TlJ+y64mN0bWuOjmFhlf2ffeiCY9rWjrxKy7IeXQulEM4OCLEGUQ
OY/YLz4RgZjJWlR7yKROJumCx/g47qGboi+WC2MkkTwp/Y5lMYkt2U0Us2SarxG9IE+D3+Qt6aBG
8A6gfLMeub4pjERjJEfhK/mc5Wl84LOyRTqh5vNCTwew2+hCKgsIKQA18vBnf3gPM6VEEpPL8xUj
IuFCakUDEtwP1X0kCfEqj5Vx5eey94uXUIzVG1HK9DitU0hoJW29UVMejGs5GNpIzOVKC9nauEnR
zh6znZmWaJMkbcsB05z65ScbdyVL5K5rXB2NtNFXgqmqCHIGbPsvYfffpQNZ6O2NAU5KtFwq2D7h
uVCBPpZO2gACqowwa3/rmppneb71+GTMlOiutyzixVubgypXQ4paqOPvZN0/PYeGd+RsDtS9sRnb
0sJBnCnGwRxKu2hwxmm/g/KjVzTVwtTF7jT9ndFa+320KoAYgmKn9AxOqM8s18XCkGNdZzLbWLgt
5kcLiVk4caQH0at3O1pJDNxB7hPREVujZY5jdoxeRXTwlIRdY08pAihcqn3TPw1LoLXpJ9OXJrjs
/muZvkG8jE/yUQpER7vwuR4RobT5bJe1dtUeFsKBWQ+A2ALs/vCpEo29QLNmUnp9KuIxfNGGfdOi
mr9QVpj3dFc2xNuJTPKBDyQWNkprvwV/GVhUfOPlt2t5u1Yn5mZ1+lkp61d18W06OzhgGUEZi6IV
qAhvDTPCyAycN4rONoCZx4dh7iEz4ST/+7OpiK1BXlcRpp89OCb4+IHMe/zzZ0PCawNUnKZIfShr
OQyo4cq1fSD+LlmLWpuIOpuSQ2T9mDUyqGh3Xb0QtP2JNu/239XYqKupUBJsQHCP4+Dt9x/PFmBU
pCsAxAH/2m5XrJ+eNjwxTqDt9oyla3EueroeNnXqei/MQ89nxakfYD/8fOA9QkQTnTvrl3hr5z9v
78n5aeMA2nFcCTn5p0P/d+g0XJThclboQgy9vXC75+kBAM5+RR+eTzVgiXa4sItmnQwebIj78T4F
+p2a6n7MKo4L4FIniYn9oCeSUZvDeXPyjF/uEsPd3NxeG6PmVuu70BsHSXD2ohltFD1+Wf3vUqET
yw/AE5oANnnk3alzkf4fdV+2HDmSZfcrZf0s9GBfxqbbbLDEQjLIIJnB7QVGMpkOd8DhAHzB8jf6
Fv2YTrBLKjIyLamRnvRQD1nBCMdy/fpdzj3H1ESVuvEPO5QOz+0V5FC+b/RXOdux8HlqocjpcQSB
CzoA/fnnnW2wL+IggoekQ1b+WL306VFGKH1Jzq+2j6aobuIhv8y8Oj2YQ51/UVL4VYQIBB5GjWzw
7uMKPi/eRJp7vXH9Awtf+hlMqN+49Ty7xe8dwC+QqniSH5Y5uUfL89omlB6818PRa1aZ2TNAmfr0
5RtJK+wHP00vrOs4HS8ylYVQ/wVcdE6tPMnBZqTRDfj9Bf3SegDaAJwTqmxoYH2+7a5ye9udI/9g
P1lXzbgO9Va4OUYbwv3/zULhUdsdaSNe7+eFIrd3EhFXwUHlcbjyXuxy07aFqTdd8uP3K70rYv5k
R+hJBUd6c4wen0RRFiFWxzmWEpBOjVLrdlktXtZsn3YrsL3fYpr2jRz7KE3qXDc/ijatv4FckO8x
LkxzkJ0dfn89v+o0oBEMnqLIQ9kWTJufb73kVuKQCqaV78ZsN1xAsCRh2XDfnPOL4KwKM519tWPd
X51kH9c8OZ7jAFVV1WBNBBqofhxF2UAxOt2uYGbp+jW9KFSfFZsjKeV1fvfFDf9qI2MaCLgSwJCA
az1xF1L5RwoC+FvrtmuSldc8xNWNBxqfqS36MmdTl8X9GuGXBev+qkD+yzP24+onZ6xPzSL8eD7e
+i4f9sl9ZGMmN41Z9gN8YJsv7vVoTKfGhqggPAJ4j5JCJw96icvJsWjoHzjmVNS2X5Mha6sor5nB
wHacTyxX1evvF/3lWf5x0ZMYSNO5lR3CW8Tsdw8lhBajdHcl0+3buN/v78XFhZdBQGqT3X3lLn5h
VhjmR/Me8XsAgtyTXVz3rGSh5MHB/QH2kHFc6xxcMpO1/v0NHq//5KF+WuZkxwifNLWaOjiLYOnW
C4vxTC3Ksrn01VfBwS/icmCuEcmCjR50o6cpOwnrLlhMHxxQi0yPHJI36/06gwx6egug6Rdb42gN
n24MhxtWw76wj8Cnd/z5hzpEvdj92ARkPLRxQ/JK48b0WOkvTpmfOyrHZUAdD/GX43F6Oig2BnEb
DCQ2h+mqvnRyb8N3qIy/gU5rTbNgd68KP5d5Yq6/uL3kp91wsvDJ3gtowECUX40HEl6Ww7l1q7Ye
31Io+8SpUc+R+53PWZWFF5iGEau6Wr0kz41fcKTnyaMrZapyftPndNcfZr2t6T2IIxo3ay6q9VCm
0mBsQuZoLlgF+SauRJOZi+TgsPuYZ1XOSTo0V1O3DqDFDIE4ueluw34/OCodMDlmpWzTPvcgJ5HJ
irjIc/1Nh/nbMwp0JrvgTj66Oc9q9A/TFtC7IC5GD1gRV6X15XQcq9/1AU8xsYNGuLLuQTOCuoBf
VDv/hckvoR7HrfSTqXx4hydBZFJSNIrjyBwCTNrfyT7zFAhiLxyQ7eFiouvAKmRVxDe/33k/xQPv
L9B3gVo9UlvFJ+4srqvZRMcX6Kyqqwi1qpJAD+T/bY0T72Ugp1sOHdY499cYS+vO3a/29K/N8K+7
ODmApqmb455gm4G+O2+vFGAEdzVMJO3Py+ff38zPOJiTJ3Zi8uPct4FxjmulmOILxMZriuD6sky7
1Mn61XjuZLfJV/oQv3xNgKcgB0bwBoJrGM8HP8LnsJfKrrGoknqly6ZJZ6eeCjFuBw400KSmu7ay
v6KS+hmwebxZNDMwhAw3BqDTybqC8ag1eHWMPdkLBslcjKlcQsz7CPRFt80DI+S0Dr9T96J7s6+G
OAfReurr/e8f+k8+++QyTp45AI1za7dsPHbi25WFFvWAWy4Lin5Of8Ujb/X79d4bpj9txg/3fbIZ
WSAWf1J43n6/UlUaJOjZUrYd/Fy9iiCNFlCqQ+6YZOE+pgXf1tFGvDpvZswrpNiF/d0BxE/c//6q
vnwbJ8G7rKgWEW2OpieaTa1vAierXkj3Lcm4gECmfhjpRY1H0qYyzGvrnM5fuIuf+2x4ExFoExDq
QcoA/dXPBtG6XGreBeNBhuc0RI143+4TL1MCLvcxKFuozwVt2mz7AGzzmOVgaXLj0PvJW80xPHsx
YSolQC13TD229sZd6G+DLzEwv3Klx3PwSDCJIPy0+j+jO+a7bYiLHNLwjE14geE1JFVCtSbTuqFn
dfAkk33g3X7xgn513IOb4Ehh4UU2Mp/PT8dDVimtUE3QM7hw6A0EXbJlAiFvT/fMe5pCG1w7Z4O7
ckpWWBQXlzwN+gtI6mkqgOlDMLbHGKKDjpmN9PbEdmurjGSgMf304K8fYCExhNkekViuxZpD3icD
imze1CvMZ+zKG6Ce8nDXAuZxFP0MvnDMR/fwYRv9dCknz8MC3Asw+8U+2MCbe/WY1vYlUNYl/+Ke
T3OA04WcE//ogRvB1BYWGkA9SJ3vU7mP+y4F6VwRDMFKQfXz3NMKLDZPs26/8BYn3umnxU9KCYQu
xhfStg9KfBPPJb9d7DNqNtTJHbUKrS+KaydHwU+rHY3/w1Hg2FasrBmvt0YzJ/xGxxFCIjrnwxWv
vxq6+PK5nmz3sknsSQSYj4RITEHkqrc3LeRpwYTDMgXvvwmK6Uvei/e3dWo2wFuA8cAJQWLynvB/
vEU6zNHi4m2iHQqVOghWrFgMlv7rCshI5+Ur6plf3uWRawiuAlIkgGB+fqSa2SAtBUb+wHzIzmSB
2rBt4m36eY8gsmp+yGQ94MR1ytcv/MWvLAfHq42yIWhigK39vPBS9xErZ8yFeboq70I9j+vJRUdN
tMRNPV7NTzM1/M6KPbZ17GjeCJdBhcf0ECsbmgHD8Muudvi4lpEvrhug1a4W4YoCDuK5m9lXIsK/
2s5oh2PQyHND/yex5InblWhKXC6VK40zsXLWIvfiNvv9Yzktmr2b+DHeAI4khHLaaY5tTClHNDXA
1znk6BZlbA8SzT2/Dgv2fVwr0H9DHqi4iFZ0G6zHnG/tVY+GGbhHr+s82YLMHVE7XVlfeLP3bO3U
Lj9e16mdCMeFVDSuK3LfQt5szEpJiFGiuEPIUwShttxrsz996L+9Tv9O3sT+X78v//kf+Per6OaB
guft5J//XL9hJuhZ0efmj/xZPf9RfKfqP46/8L+/8fn7//xPLdXw3NDn9o9UD2/P+g/x449bhZ+Q
ir7K0+9++iks/ufFHdf69I+iVVTN1/ptmG/epG7U+7K4jeNf/p9++Mfb+698m7u3f/ztVehWHX+N
UNH+7c+Ptt//8Tc823/7+Ot/fnT5zPGt/1zehpdnOv+P/376nbdnqfBl++9gNQEAFjRIxzHrY1dy
fDt+4vt/Rz8V0CS0biEGbR/nmFsxqAofOX/HEAe4VlBCPJKPHXU4pdDHj7z472hnYGoqOubyQPf4
f/tf1/bpBf71Qv9oNd8L2ir5j78do9W/zAhMukBz2hjSBF4JoRTw9J93fRLO7VA1CyxHCSB2oHO+
7xP9TfAm+G70iPpkIJDDfnhAf17Ex0VPjBfVSAiAY04F7UGEBBA6Om7uD051CluNyq/DC89tnD61
hY9itBXZZ3Y7LdADcuYg7+0eEwXQz5k2qvT5OUEbfGO3C/+iY/I5TsK1IN+EuKqDYXEUhxFRfr6W
pbIrNuvKLqJF0I3Vl9ajpX3+RQvsJF5+XwYjCxgA9z3QXeP1fV6mTYzjLHD4RV220RZV7w6Sj4qk
oTuP97Pnfx/dsduYwQXYTrbzPmSk20y1Uz+HU6N24WIIqnktDTcmqKN0aRQIk4ey/+JpfD7R3y8T
LwfXAT1nzwXd/+fLpL4dSLduEap4PlizRdWCHXlJyLlW0xupmnJHYwNuVygVfGUUxwPmgykeXwTO
Oxg9UAiQaD09aVvmjHSOa7dYqrq5GRup7hUf7YJ6elgtOuqzRajymZcEdZnKVveCVfLe10zueDgU
TmPm7e/t9BemAdQONMEw8oE39l5c/2CmrAI9hK0BRZkHVwMgbNn1qok4/+Lo/dUymNxxjs0JkLOd
7oZeOor7UiGDrviwZWrssyAYhy8iw1+uAo8RAeZ8HH86idVE2LW9H/dTQZslyZqqs1axXb78/omd
uJPjOwS1KwqM4LFHDfhUv63s6zFOajoXDS29HXAYcz6bVtwAYUNybylRRkpADfb7RT9HLrBZ+NAY
nMegZ0QlHK/ks826nixbZUq3GJvxqasF3S8xGHJZ0pInV6CPF4F8YCW5B84yI4K736/+03M9rg4P
gtAJKZ7vnzzXZbEgpNYnbhGaZh8kItqHpdE3v1/kJAzFPeKHwRHoQ7UPJVXoJHy+xyE0JciVOYh5
qwF0m+2yDyVrnpyQtwerUoee6uDcC5d6E9ngIrMgjPKFB8OZdLpBP1/DqT4d6ZwRDkGyohfWnI9B
Ne5YSNhZvXjNks6EsMcymesC+e6wG0aPrBdAtuDmML/TaPkGPKp66uy5rrPeJi1I4o03PhHtBJum
DMbzqh6huBBTtqppbSDfjYcalcvUp3U8s+vWWYAtLRcdPpY9NHRTq7blOuYSXCmUGVqYIAQOrHZ9
E6aG2Pqgh5kWg/LcczkEzfXk9SgCVEP4WNdiWTOWRFnpN+xH1PsWpKjFvMKRB+wcLG3OapwLBetD
c+ZDOG7XDCzMvHn2VkE3sNTrm7eZyO5NBwzyuFN5Bni2NxejXYoCfNXlJZ8EpC7BFhWd22OTnHl9
2ACDa7zl++I3+ozj22dVObKDhAvqU2LRWWYdCQHXxZPikFnsnEcdMsDCVHtvIjVkgvYN/mbyIyAI
qciqUKExGxGzsspZLmlHXIBgpOzyeGkVyPBmc4/5nDmnjCe5tTT+pU1iOeSNNMszcZBS+IOUAAxy
Hxq/nU+XYhi1uJm5ax6k18QF9CI7KBJHmEKm4bSJQ01SLkDJ3sxdv3Ul8zaRatk28q16PYjA6s88
vMIspNNDBThdEXqDvw66iWw6nCMpQiVnO1gi3ELt0smXMQZNOfCf61qoOHdAaphWKoFsQggFIUeW
wxq52WpZPPCzhJbaM6aTlIwqLJQtzEb4tZ27yDtLU97O2rohWs3b3rZX9RDNaa/FaqGyvQC327Nv
WAVCD47KedmBwNUyLkrMtb5Qk0+zKuhNUTfBBlO00xljVllYvZBPkVYbLyydrIMuydCBubLVFxWk
fNE9ofcNhv8xQ32uqfuiOSIl4gd7WkMsOGQg8iC02yaCJPtwiPlWWL67bQWA8QKtkZYFBTq3ZuPb
7hMwOYKJV+U1F9LSdy1RQ0pmdVba7UPQeQYSvHh4TYjKu8MDk7sY+UzHqpwzSOe5NK0d06RkCHSB
hHUpzCSnwgHxAXpYqVATS4Xv3goQO26sgdmbRCckB92FXoUQ1ixndR3PQB76rS/zuvKu7Jhd0gU9
CVCd8YJFR7GdurbL1B2YvPRLx02lk2xlTL1cQ6H5RgI4vK16A46xoX6ZAOxb01mbnVtVIPGvyXS2
+NpKtTU0uWmjgnI+70w3gzKNGAyEd9JspPDO537cgJHoESUMsYlp+9AaKKiJKbhiS3tttV58SIQw
e7exk0ejQXvM7Oaqb1Wybzm4UujYt7ljDUvhDuY7VBzS2Ytw2UG3D1Fva2v6vdQL2jnWMORV2Ukg
8YIhUws5CNe/EMHUnAOT2qWJ82RoZ9LInZ8hhDznGNt/WeJu40gHMo6InZI4damrbtU0gipGLENh
wHiWW77PX0kAiSQvOid9h8nqRDw4YunuLTp9h3YbQam8AoVuY238MVou5WS9WpVXAiaaVJBCYd58
NSMETbtx9jJYFUtnG6alVAn+4VC+lAChpTys1mNSPVledSXEcB/Tqt+FEWiQLS6xV4/+cA62bkDq
LKkntp4phC36KFnXTgkscGgV/jRfO0uzdfolWAnLRUtrft9OzX6yRZy5zAvgGtAxrxL4chmt5aDO
xp69MDaf6Uh7ZwHRC4Yl52fTW2D78AMYCl6x6PT9UJEBLbP5USfRpdY4u/oxobk9BGXhe63/EnJb
4joSZ0vt6tBK9jCP1ldSchhFOD220CxG5QZsaEdSWPu0rdTIxq57GnVFYlnLvGr02LUrN6DHTRGU
CclKbwJrqFUFQ39JdF2Gm3GYAUZJQgMlqa7mPRSUhduXq0kpIIFaigFjfwiXOWu4EC+j1Mlz2SC6
XznSbsGoq8ZvehTyB/F74WeOBXWYjQScOcl6qY+FlKR6sehik0zWM8AQQUtKviI66IDOUPwZw9wW
BFLBqfbazkgGaNegwThyy5nyJYr5j6ix6mftA2acLiJWWJgtXZ/bNhNQUyGRtFYGmnMvMD/3Sln2
sLcDgpl+11SYwIT8Od0LoQUUEgiSLLBwQCTC4a7kZ+AXHYMMSiidTON4kjy3ANK+BEVxfGN3amEQ
AXZNt51GMj1X1ojKW6TD5XnUzYR2XQQp8+vK9kpd2P2AsSGB8aI4T/yxj9I5GgeVEQSJMpWQiYtW
Y1yKV+C0+26VGMuFZuHQwrH5peJXsc8mljUCHX8wPqPCZLkKdEF+6eGgCYzEw7TiKU4JOAQurLrC
NE/oTtOQdj6oPTJZ2sGY92qMwxS6oubGC0UEzEczAPA4ulEHIWMn4UhvbPAh5XU98B11GWTGrHAA
g41yvUmdgbl5BLGtN4ZTxm3K2KrrWg8McC2r76fIAskv1QbTs5YS8ZxHLlsqKCVzF/yDuuXzeRJN
CV8NgSo3UUhQAq8bR81IYEoZZ4OPitu21E7zEPYh+26T2cWAByNwWWFUku/BseOVNyXpQdlgZpHk
gRXQN182cPfcNCCX7KamgyBac2RRqbgfrd2e21Mx2GPHcaIbzFMoRni4wX/mSc+1i24Jn/q+wKie
616Gi8XriygYgCZJud9K56yJTdvSrLWnodzCNESdGznNoIgjLt0y45rlLomNNeYJ8uV7SwroqJcV
wG0FBYbujIFUbsinBlyZmWaJg8AJ6BWvUHzSh6G14aJFVE630Heu67zC6dClfTCi2R3BFq57F93D
nNSEe+lUV+qo41PXXrbM0im6YXFJ5trEnjL0hAY4+J7MTjrzmICzIqqH21BQ9VA5jnUdOsv0gJ8k
GvQWrH7VSCWf+7mZnt25D/Yw+6FH4YEGejO70SRymzBzNXt9i97iwkcoM+oh6eGk/OiR9G4AJAHE
2WrQhUQYFoEjpXbG1AI+XpAEq3OqR+gCNrUcXyUN4OysUisclV41QsYocAZ0ZS0T3FASDWHaWAKx
FdSu42QFlx6FIBIg7N6y4gbwezpoiox3MRcxGdmzJY0s8yl0caT5zkRn7CNp3TlljAeBsu1kCpRS
AFIQvFJOCkI198x3AlVfRY52s4lYbonpiHa6aOuoA3O6M5Yi60cFeBKPE6lSyyPlbkjsGTjLUfk6
bYiMn8BngRYe9ovsMepQmytBatCiRzSpg7VUPKkzH3OBTTrUXvKw2BFrzp1wcfUZq7SPE38JMaKR
xIKBJ0Lb0xaBSvwc+MN0mAfhhivHaWyJc7v11AquIrjjM7PNCjpJXb2eLbbAiWnFU1eFC8QF5Bx9
b+awBvBnmPtz4F2ty3G2y/sladzwLIF10MLBCxtx6EMj5mzyWbKky0Q08gg6wRnNsMNx0zpDgi7T
Moyq6Fp/vppGgECyaq7L6z5SZZOBQMUHfVSLPZO2Jlp4Bg71wV5Z6O4saYuX9x0+1nehTo6kFuPY
vR2nMqH+rRcYUhWVO8YXdVh6yH/7OVBrr6PVupdlhEZu4i+PEHy370aexFYOzY0lyhgSgWod1Ami
P89DzpxWRiUjQiwOQcMIQ1L7msbti2dKOF4dVsP3SNXmG+pXGAuBrZl7YQLvKhpqtIQFqF9ElkxG
JKmyOj8A704A2DX4yESbhQPSPURxBJ1jh7DpLhJRRLAP/Qn6DZbk+nzwhHpLFtNhxkZ0aHVXg+UH
4DJxAeAJW4y/htaU3LRi8bxs0BqadLgyCHDK0OkvdQ+pxCwMpM2yqnf97UzwWDYNa3iYTQAuQM+g
n4dHa6oWN4sU63vE/013ALpfQSvJaTDF3452U23nbowSBEY6CNaOVOWr20/+G2jIBHq3nmX2KhbW
WxJYIJirXeCIAX0jYD4UBAdm23nBk82JUEXvaXLP4fDrtLJ7I8DOHlvwjy0y50s5cv0C+Ak1qxAQ
Dh/4GtJ2KYmSBYoaLmbtTNvhfy+jg4ixmUv4q9GTi1n7E6kPDZKFMY+xu6ptHHTmKipjelOr0sM8
SyAgZ9+2tqyzrtZOlRpHI4ggrh8tWwiRNM8ekdOKjDaFpZMYhxDQVWPKI1oBiKYIQqqwbqCEGyei
wV7wHL6tpGXQWtddjJmOBeSr2dKBCy9FfWcpetD3fHOpRaDojBHZsxDECJtq9s8g+t63a0w4ybva
apDUspjz/QgzQ2yBQxR/H1lKpmOIdCmntGleKpNgME9wm4GWSw74ogzjK4/BXLMhEg5y1bYyNKXJ
WJFsMVVz7Q41LLKeJghHJoEQyF1IOcBlTtX80hmoWuDelvpeGYUcZooUTm/LMj5JLWOaft0msq++
obHhI8pn1SN4JEPwKTPLnHNQGgXnIxTiLmvUTG6GqXVZ4bplrJHq+LrKGu2DkYabKOgyNTWiz0hS
xrc4FjB4XMdEgnr5qKK1ouGoJqyrjzNVUVmmjtux52kagaZpdSPjeyREVOZlPC3LQZaeC11MKslZ
NDrlo3EFqzMPB8+UVTgI5wI1U3XbsWACtE4zFd7HsfbjEW+nXcYiZgYaKYs9ogoxRYNcKfRwHgIF
EfJzSNKN140O6riIECxo9KWVErnbKwM7RsC29kzSWwUVc//oRQayejOb52TXjXKxQADh2EHKLVB9
IbmN3J3U2Os5WaoJRGKxtJsVet/BeuEoMa1ad+pvB0ZK5AN0rN4i6uLAgyOC8YiqWiCuh9hNZ+BI
1KRIpN+8VYBfLpjn6wlGRNyGnVWEq+7KV7XUad3Socz/m9dIcHbykBd1tMx27vAEO9jnNaEpho/k
d+FhBgWEQL1k+Rf1sZ+C/CNiDPPALvgxgKd8b6t+KNVipHWKXEIURvWC9pvrk4SnNKD1nIJUvgEv
v+986wLuXEA3u8ucTg0FsCO6z9zWYHM1iYy3fWKm7dBZnQVajRYIgUjw0StqannfGY2nf13zf6mZ
tqOvg5Dix+87aFfdW3urhrc3tXvu/j/ol6Eq/Jt+2cDfWgqk279ab8f+Gv7+X70yP/w71HXBV/lO
fAjgCjpif/bKvL+D1D2A6wavBFpjx/b0X70ySL2jfwP9Moy/OhEqsH/1ypBe+Ej60LhFHT9I/iu9
MuekQwGRndBBMQaQozgK0JQ7loI/GNlf9u37tnddjWBFpDgz749yNKnt6+QxPJp5XfLxrRlZBLbT
ARKH2iF+NhMHetuIYL8oyzq2/bkV/l4bxrOBQDP4jFCDjo/18Q+XNYRSzVakWREPLUX5D4I1fugY
CCxWUQYwNcmC3kOriUbq4I08Xrs8fEJPMme03lVWjdM4uuML25K5u/fm8ExW5DwSc14PzgbaBBvR
9ZtxpD5qKZO/mvwSgnctx/Ehq/OaddsaY7CSJ2XmDUOYOwltnjyeKNQa5Spqlusy7EoQHXruGRpa
O3siz05Nj2gYHHMYw02r4Ajdi6YXUooO48CgK7B6F8FExW/7GOgVFifFouWdNSNY8btxBKaLuftq
cCROu+VGqWBN0CDbUb+Nb0LG9TVmrlhm96opJiMdKHX0iHDRJpIgt7rS4laW4mD7LYRnLfvaxYxR
2vaYhin1ZNKpRA4qKd8CxCBWrES+1w5hcpB2d0XKLlglvL7stKc2syHdapm85kUaewWVebY1kV7S
imuZOW0JqJNFtyObH3s02zIHJpQtfLowLmIA7cgVc+pk1dBRrae4ZIiWCcKuOoHyaXyQvlWMEQcE
WLLDNLvDhnvGuXalDovEI0lqeuRAs3Ujy0dhZpMOE6IHA74HANyj3EYhVC3RfWfJN8/VBjB2iKRC
b9rP+67NR4AEhA0xgtF7aDmyGYiyPpVRRzLeAPYxdd0AsWV969IWnrCVYGiexHCAEE6bBlaTpHGk
7AfMm6sUVY9DEqNoWF3OyuRhLR/aDgdziHjcKUFsGZKLUEkM10qAJQkCAQivAbQz20Pmj1CrXFBH
uENekFxKFFBW9tI9oZY6vvjClZvWag5miG4slVRLFrBlz9mMZlkM4CMpzVQEkAt1OHe3hGCYqVIo
SIWLr1JMVDtbp8GQy9waCAGCuWhJCacr1lY3VoDsDkHQrao9d9u4iEZjPwY7v5x+cBSrssCay0sX
ZyTyfm6tamuUm2iqzJ1BE+AMuLe56GFyq6Gub7oxtrIesPq91/IqZ4g80OKog0yHY/lGQYGZ0nI6
gB3cKygbvEsPLYMMfR70NBsrRNS4uBsyDlXRoSJwEweo3BKbIyBE6dHJypD4qYuq+nnST/0rop56
Zxy38BfqpdqwzECBC9WlXSNDik3YHBYPSTecJlTR/HUVEXW9TLp7aKcYQmm+3RwiA2KzSjgwPodh
uKGJYQgBz1qPcNQY9I0Z4n4XENLmc9Tz68CdXxK/HnexL/gZysttbjuMFlanQKASNAp1R1TEGtC1
6rHJ7TbqdzToAX4pXXnQFA3+kbjVWRQF7T3oO5J98x4Zt96g1oMFEC8lSMtF1NqbpvOYyDAK3+wm
YZZrjDOwnDoKeEGEy+zgWKVzVbd9ZHL+HoXzRbtTUQZzfWOkqYFGG8tNM0btTfQewkfv4Xyd9EOV
0pGg1l8BaJ7aXemszeIGCHFo+OxXLuNpKa161/ssAlv50q90h0gorVGyBisbWVB/aQcO0WVv8J4p
icn90kexXShlO3fOzJAisrrajChFstRXDcp+4ZQYJIt2UjiTrO64xs0s4KxOjW1bF2EDOdHUK/Ho
KaPBjsX9uJ9QYHmVXjRlFHqZW0xuK4g8ClT5W1WOK6AGk60jsEm11dcvvo6cTEXDculMFuTWQlID
ztktIbJ54LZWS6ATTPG5oblrHexEGQx4kmQBE2rkLxGwXYu/cjrh4DLHZck9b3DOB43Kn8Gtbu2+
mq69ZQpvmjGwz2MUFn6MJSnB6FOhUqiDatpgcNl/btzS30bv6V6ILQIRiNDE8NbJK3BKzXo45oSD
GPWagvshbSYF1ZGgSbZBgGx+gEb0zg2s+IGUVVNYrRrXqAmAz7IboWeSWgxzGm7Dy+ce5R4XharG
PDklkv+aWREC7+M0eDeJa+NbA/aKDzUW9C5Q+UYtoQqr5mDj1wtsYrWdqF7Olq4uVzXOTdQSjxnv
NDvIYJCHqHNn1NAF9qd+Z5NevKBGjPLwZKmuKL1+vlkm1NBH0yZno6J1Rt2u3ClUSndOP6CM6vYa
1UPWt7ToXYV5E9c4qJHKalcFbpS21qyzPiKYIqk1VkSBuMqRObuFEIu8APspVOZ9JFrLe04fHtP7
ZuTlRSwJUnxe8RWvkMQ7zXEwaRLtatIMEzWd5RSRFXgPdohr9pKk+jbRfjwPXUrO4kH9T/a+rLtO
XFv3v5znzR70Eq+rAzdxnMSJ43rRSKUSeiSBQIJffz9c9+6ytb28xuX5PJYzigWS5pQ059d4B4P9
Gv4oZS+PSZf0t62Dclo8MPFl0pVAs9QTJ1MLFHSgvPFIXG+8zrUxB09UHxuW0IdugF6TqsC8MgRc
qGlGR2oZI/6QVzraQbSRHJZySTKRdzdLMLq7uu6iq2KUzcmw1n2SJOIQchTzFZLv4h7KlkxpHeTQ
8nEAR4asP9wV9dHj6ok52IHFnIBY05zY1JmrUdOME/cBKQs67UIcYdnBD0QXaZBgvyx8WuwV5ilU
g4/6sXcQgqD40VbDAS7k8FyWfrNzep+eUIVNiyn+nk+B2XE01j/kNd/TaPw+zHi/ENrTybi2OqHM
8Wsalvpz57PqmzIzBOxxG/zOYrIXxOk+ggrhpKrygg/1rF1AQ8LykZop+TxXChbmaz2UxzqB0lOh
wc6o3GscAD6HGOFa47BURkEag5boEWdCwYJ8bMPi1KJ7j5Y39LZ06eM2Fp+a2Pkct6AgGRl+Lpzw
aXYd9T1Ct711jHcboUObAZSTiTELmH+g0XAKVT5eNZQdRECXfTfDR0SBjkJR1b+aZP7bke1hrFuz
x4X2U4Ea27F1GcHNzGufdKC6A23lA1AeIiMOwXZfs2M9wyioFXQnZ/mLIgIBU/ls2i8j0Rn0Ap+S
sjuiK3rnTuhyQ5EWcKr51MooHZO/DJ8/933drg0gXB+Rvg+TW+9kr+8KKu5GHI/GkrZonk/3A/ZE
8BebUw7kEXbJVMn4SIPAHOPRJ4cSsqk3ZdOeanced/6QfEUtDgUWMv92B1R4phjgWDmF5uA3ORAG
TlUeIhRvQStJ6RQfO5x3r1GGOnhl+1vmPv5RfxETmkTo9AkJmxz/JCLz28TzV+i9LofQ9xacYlCg
zvMUxffhNo5adignAU37aRgzP44Bnpd+kkYlUCeAuzvfXeWVaZijLT0OQEHAJJoD0bYk0LMJ4V2T
Oe4SfaYluRHDqPcDzi/cb1D0UYHrpkpH824Mp0+s9PjHHHy6ayRVlCBFCZrHHN7IHiVxMG2ucOBC
IUMf/Jl6/OjJ5mFx4MKpGJ+/zD4AYjweccwq8tuGwNsE85wmbvlbmRqlAX+Kr9C4R/28QauP6C6M
d8bT2ATi5TFPDN3jwj1+ECj6jJCugV5bTG8Sp6KZSnJyE01tB3Qgdfij7qHunZtWX6GJAARHOC2Z
RnPwivd9n/Z95+yxUNlXl3l8PzUJ+TgWhULdqeYgIMzwAPENShjl5OyEDBw0g3kIP2/wOCQHEczl
bhY3yr/3Emf6AAON6RdqjfIz66Lie4iN6uQrd7lBh2wBvCCm7S13XBS4OzM/MNpIcfSnHGe9RCZ7
tAfgSBBDdscELMSR15R3oZ7o9TDX4T7sSYSK6Ax0Q0yq6Zfu6JhWI5AqTC73cpFojiJivDueKNRp
hKiu0cDybmD2y3CWBBpdadd/HP2lvvWbuLrvcFo6eJ1Sd0JEAsS9yt3B0aP6RHgFq+igcb4j3ukf
Y11HNwZe8fuEhOMNVRgeyGGN+3muf6A9We/j1umykEgny6WGJZH6q807oDHYuB+F942KLq2K8kj8
dF7KRw7NFbr8ZkCSAY3423dLAIKFBFPKF0eoDdz2aEf5sC5kPvJsbVCQ4iylC6qnDn1Q7fSLt8Nw
xb3C25FQP6FPVZ76Sn0s6vvZWzIvxqFo4nPayhUgGMx1dehZBWdC7It7Rhd6hU2z3w09wBoT3EY/
xmNb7Lxl2vtK4ug3qeCYJ0tzjPtcZys65DtvSvSW2yU/ThUH7sRE931ZFvh9FHFct8CxuuDOw8Sa
Cs0xCoElt6zFEeDj5VDHE4ebEOi0uGtA9SlyB3qPTaq9ke6oDgUh7gEVc4KshdpDBkNF7+AY45+K
jtS/1DLi4NcHyXRYehfeyYHJ8RWhD3XlKWY/gDLPvV0X8PB6iTiNjygLl9faiAVt9iK/C6IWHRLd
4T29Pqr3S86LT+WUJMduKcJmX6ulvAMIyt+B1xxkTeOPV2FtQNdSbrzsqrGIYLYwJDCSxxr4hnp2
9QOF6m7BEDt5Bs5QfJC40x4ByGH1ru4pjHGCvgh20gta1LZoBzC+WI6DypPrspHdbV+VZZawUWTS
iZJvNa/Ur05PKPa2ssqk6chJouZ1Eu1YXsGeVf3yFie/QcuQ3QcGJNSZjuMtCrFFfz1FbZPGK8bH
W9E+9Yr7kTr+Hkx+St3S7AI3GMgh0uhDAlZBjzKp9PeJx/yzivmCOtuKLQqecUbaAwikXsFHyzMO
CVXi4K5YwUkgMc1IxvX0OCA5nJweICZVTezEnpFN7dRNKNeiMOqolbErSnrLYTeC67QW/Z4UzSMU
dKY1KL0nSPIBP8VXKJXDVlRV/zfCagVbtdjVrucVgFXQ1v2LMOArdq4ak2vwLshNu0RAbaFS7dxN
K5QLENtwPgL7xa5b03yIZyJ++cB+hSsIbOmjADijFRi2QsTKFSw29F11NM8IsqXpp0O5wso6v3ce
0COqfpcr6Mwl+ZJ2jEZP6G4j/0Mt4VPXjKt3MjD84wpdq55RbOMzoq1YwW3kGefGVsgbRNKAfktW
IFz7jImj6EZ/ip+RcpAJOKKsA/RcqymKQSukrl7BddyoKAtWwJ14xt7xZxweBkr9UfjiV+2O/r1c
MXthmMgPyYrjMyuir3oG93WAhmEhAPEH9fv5AGWwH36+PE0Ru89Lg/zo8BvVDIe5HcnuX/+gyrvK
RYuTjLjjdCukHNiZj1CtWT4l0HXb/esfWGPOAVikK3SRADaXtdEiU8eDDZlRwfTUswIIExL9WuCV
efuvf/Dj3ooHL1Zk+LhixMcVLS4BFa52dYtO1fIMJ+9bkKCgywD/7g4k+N1z9fJ/y7j/s7L5ztdx
P8w/uvZH/7KOu/4PfxdyQXf8NxrWMP50vWCVrUS9/u9CbuLjH6I4iFGkR7aDN9J/Crk+/fcqGQZG
Q/B/qRL/KeQm/15rr1D7RPUThTJQB/5/CrmvIbtogsDYm+BBVqEUTmymDySSYh83/JZRldyGispL
fr2vexH/PH79+4s6bFcJQFtc7EEQFORXrDK3wPXX2aw1zj18IKjGGkpAoJddd8HbFQP9Ajv/z0+u
f3/xk4XPySQGApdlXwLcio6V+m7Qq8H9enUPykY4kET3Cm3Aev9ist/gcJwbw7UY/eIXkSTRy5QL
zwonYXAo9D1xU0DBcPm7O/KKafQOR+SfT7KITVJVPTbNmWfhME7jlS/83Et1j1ILzAFifdP3Zfhn
xP2PwMDIW4AF6L1wJuenQjvUvVBcX3/rH0rCP+9gFfqdJgSKLxxlFocGLUPthijjV7Cy+QrcWnN6
fyTP/YgF6UZnP+obRUDaz4PpS6ep97tqJA33ce7APuv9Hzk3XeiNvJwuI6ouRvkD54Cyi8KdDkb+
UCeg8G9cDhbfVKmRmqjgGCkE1x03sf4ULZ1/gWd6bogsZD8QFjgpAiycUUz613pulzatOrSBAPRZ
PD/dNEbPmrgvlrSbJwUMzRjPAOzkR8dT/BR7TXxhLZ2ZAVuQDUDizitJJTKO1PNpmnoBliAuxv3x
/be3xCD+s1g9Kwd4HfDgswOn9biejf6Yl9HsgkUS0/EQxVO0KlyPQKHmLp8+176syytPx424Rq1L
yNuoHcLyqJni/U6VSewAchUbtE1RePYuveK6Gt6IJ5tIM5dcc9idiIwt1FH7kbuQD6nDPGxPhQsQ
zFOp6uWXB960d5wcWEOCLJfwQ0dEq9IBsqTTxslYF9qLqYY8LS57dS6zwdEt2i2hRF+hG5M/35+L
c3Nt5Y2xQVWx0pXMcp53nwO3zulu7kOo+297vpUygCZfao8nImuiRjQ75nXtV9IW9Nu2x1vJQul4
NEFVyKx1mwq0kr76CYmR9kK+Ozc4VqpAF7RvXFLLzEnmIdwJF2Bi0DEI2RjGVrJolp4kHepJGXUV
kOrQPZOPfuUv6sLgn0lGrnV6wAa7sIJhU5h7BSQv+mcrVREEhgG3jNz5/f4cxG+Hiq2YAOehcG4A
XEE7SJq70S2HX9oZPXoDWf2puTPDCNGC939qTRBvRKVrJQ50BRRhyl3rCqjz7iMvrNUX4hlDPiQQ
xvYOI74XmC7lAxV1IRWcWQTPvewXATgBduUFgoksQX0kORFlJACvSV5UFz7q3PhZER70RitUkXmW
16JDBXD2A442qkNagVqyV84oncdq/uP9ITz3OVbAT9QRPgOWNhsHQbsj+AQhPAPHovu67flWwBtB
3ABNUJxYa/Q0DpUY+F9hAw7PhdE69/5WxDuQw3M6MHyyMklwpaSxPGBvuETQs9hr/9mabH1nbga/
7YFJzxJBFkisKNr8XAXCzdEFYNt/AtQVN+iCFHq9HxY1aFYQzQYrSSiXXEj558LWSgudn0+h52GK
HDElAAMH/l/aBRx03yrqfNoyTRBze72txI5DgJiacQxHgyvfV4sOrzUj5EJOWB/z34H6X8ruXTPV
LglaCULMXA/7cBzCBAYczsDg7FCiDxgMJRRGGKPghYz1XD8RFgc/3/+2twMKgjKvvw0V0nqWIY4X
KN/67UGEeVxdzX6hnI+lcLTzhRSK88/v/9jb6xEYm9c/Jhw03EnX4Ao10OiqrGPQXtzeLOxCDj/3
fCs7oEzvlBJuTZlqZueA7ijsNpWcsvff/u2EGtnuf20iihEYfZEVcdg5B5WME0HXeOquRylivVdB
SX5PJqou2Rid+xwrPcxRK+OwnxC+KByBfCG/9iOoD+9/zbmJt3IDao3VIOV6rtQTH08Fy80X1Ejb
Il2cxdw4KGEf3v+lc+vbOhn4oB/xkuNerqMGfFZvoe4XP2qLaNd0bvkdsFv6VTktIyfIJbB2D7wX
6ADv//a5IbTSQ0tLnwcejucdrrNXcTlCq9OdAhQW33/+2+knssFZiVAVGVxcYcQM35IdTrgESFDh
o6GzDAZkwfd/5sxnrPWWlwfbvAmEr5gnUOJDNycZYjgtY9Fd+IhzT7dyAG/7ViRrWKJrwr4sKIh/
ccZFXm17dyvoWYw2OlpZAo3jXl9HSn9xhlKdtj3civjCA+cdxCE83MzVroc16KmXubfx6euAvTzO
SCjrT3mPYR+C4IZQtJgCju7ktncPXj+9cHyZtA7WZlkX8gdUzNHynLx42DjuVoBTANbBGjIiq9oZ
gpYAPKF07188iZ1bNFZUg1fkCX9p8faz/h1UNahP4J4etw2NFbZzV6OPyDvchPqWp4CxA3fuqjrd
9HTb6K5yDUPdJOGZqcrrbkJfEYySr9uebUWqAkScGVB/sgKtPjTBQMJTaClf2ILODDqxIhXoxYb5
3sgzx0T5SYFDcjWBkPnntne3IlVxZ2pKF+PSOQUYAo7qdiVv5WHb061QRWO37AOBo3vCSPBpcT1o
vsj+gjzbuYFZ//4iUrs4nyaDMkmWz4ssYNLYoyTaee54yTft3A9YwQpaV4PWMTQ4PdoffQ1PlxjH
920JeIU4v3x7GQhKisGHkVov78NeHCtQcLaNuhWmRafCKYk1bmTQmGl2RmH133Zt3OuNS9IKVRrJ
SmjZ86xWcbAcBHMqNLDHwTxu+oB4PVW8mNnIzCDWdZxngxIzEjEfPkNxsLhQYT8zrbEVrh4x48Qb
LEouy6H5oOOWwVJ08MSlA8K5H7AiFr5EyRIUYLv7tSdnYJjkDAIsRDEu+U2e+wEraKMe3UZvTQlt
0AHLXSpghiqqt6XK2ApatP9LqAKhHxBA+uhAJK+OEeiq29J8vH7Ti7lVkUB7FVYv6+KsvrAwuvWA
Gfy4beFYESuEIa4GeTXzC4jdLZVqfsYCKsS79x+/rpA3bm22XjkP3SJpoJiSBT7zEbh9v8Pt4HsX
FjjjJJ8WOausliq6EAbrgL/1c1Yct8MUFBMT2FdKUcFgxHjVvAPgV391pGLDxum2gnlxpnqqcoyZ
cYAQckUeguwWkm2pAnSN19M9hIXb1lhMCGgCpjUHCV+xettxyhYncns2BUmHJCpo3Kdm5P01oWbj
YS2y4th3eDQGHhLFHJbebQxkzD3D6PMLq+lMFNs2KD74kV4wJ002DIAt5p67HA1Q+ZeG5tzjrTAW
1I+HoB66zJvBEDngP+V3J4zVeJwkhNjAPTXTeG04I/yuavMeajwDMPRVfS1Yk992MJmI9gBkLPVh
BoYu3i3KKeGFzPlazRmS6lcNXuAn5QMm9AFVchSaRtqxtSVfQ06zGGso8Q4AW5R/SHjAlKDnegZI
br00XyvTSIBSh4BC1yZc0MWA+0ZWFSJyTmTipQtQmDd1qckBuACiUs0F8MJhHf1MWB4EVwNR8e9J
mIF+Msucw3Au7oGtnsuAfisKH6zkC3P0zDZ7IwZDa/12CZjBGmQ7yHUGHFK3AYkb2HoPkGleFgJa
Yw6iMey2VZiLW38Me5ZWFGCTAwcDwmS+fgYho3/d9RcODusvv/FGkZVAxWCC2m/bDnerRT2ozi/v
UKj6wWCEt+uWYKp21VAHkMkWMoFqvogv6W+cW1BWcp3nouzKMucZ2DhuypQ++k13yeV13bre+irr
OBR1GlJfdcmzZVCS7Enuzwcc2Nt4p3lzNfaLfng/h5/7CiupDr0LoFlQd1lD/far54niZkkceqkC
f+7xVjY1AxQjl1C0mYrCBQozJDy4TRJcbXr50Dq6NF4dQeIobLIinIyzX9SARhQZqXja9nwr4ym+
lCDszg0EjGidgoangDWFQvm2p1vHlplNWpPZr7Oq6aH4lbvJR+n15ILe4ZmRD618x0KnVHqo4dfo
TvkJxNw+jbokvpRO316ftmjsqBcnlt44ZHVOujGdB+n/NRVz4Fx4/pm9PrSCy2HSNIG/DFloarDr
G7EKP4RlTRP0Vtvm27YZsKLMi0pdhxB8y2posNw0rpi/0KZcLjw9PjNGVmgVTWhQLStUJqIcBiGT
10OWqQEZCzIREJzac1H1l2y+zs22FWewmIzAx26c1KVjfVsNzl9lAozupmEKrKS/eFCgLLhhaQdh
kRS4m/5q6otL/pxnpvrZD/nFCbiOICjBgB/MXBdiPLsEbPPoSFmbhPu2ZZDweP8jLGnW/9eqAdoS
0/TidxToEk1Sij4bgJicrup8nP3Ubfz6SddBIW6icBjK62QSFb7RT+ruEAbQHLw2UeR1d2NhAKx+
/1XOTJZvLW4Rd+DfQdAhi0whzYEkLn/EDu6E246wqx7vyy+FDSf0+hPAqalpHqcJ3wOSxiVA1pmX
tzUSHZzS3DIeCsC0ZfjgQRy7apKNARnYSQsyO7ipSDy8oyabaQClE1/N28b9WQn7xQqIBkwn6YM8
qxcE5z5ALn9qoArebht3W9+VqjHyccNNUtq7Llj1rtyTFvj4TavGljf1dDu3UoVJymCI9V0bLwGj
1lke33/6mWS18tJfrhkDFiOBwCGOaxAhvM1NLUEdqqBHddCcy+kUeJAN2PglVrJKgCIGrcKlKShk
8cFMM+Y7CabT+1+yxvMbRycbAwnAOPSnhM4z4zIoSYEHKsW1B/djnTpuJ9QR9T3dXRPX8bYl+mcb
jxframjzuoK0AktLR3r7boD47w5KODIEos6jkMiEzlp+fP/rzoTfCkh9OU+ToUVTRJWTalYtdFck
ugd/N3AHb9up5Nkd7cXHFD0sBkCkc1LIWFGweSC/Ux+gptUuG3/AinHgVfxeQHwyBfOg/K7bbv7k
9iCPbhufddxevL6MIFli5tYBqAoSQMMEHkRF/Uv9/nOjb0XJMplS++Hcgd80jx+jWScnyAKQjSNj
xQVk+Oq4ZriiRl7ErnqcxT8odRGjdubdbRBgkjdt5LLWTz0AJQ0uLGXXQ6ZQhpugjH+rFL4Y+UAC
DI203WZ60Um0E4TpP3HiWfjeAMa1MXfYWEDazHpI+rzJ2FyVGTic4ZXLSrbxG9bs+OIbutxJHMAa
AM8PIa8SgoZ424Dw9JDny/B70wK17XLEQopgQlKCMmYprhWJOzAiVf5j29Ot5c98qAb5NK4y3aGc
ceoaA5VNHNHhcLHtB6yzS9uPkRQGP+AOZPzmt5C+nhYPignbHu+/noCqXHwEL4OOacjnO9/MZjh2
wNRVFzaHc0FgBTD32QxRsaHKFkBYmj2du+WGgt0UX3j/NYm9sfnYSt2TWUQcN6xcl2d3Gl0oERwc
PUO3lfM4vjDJZ37ExumRPifQo2aYA48X6IWHY8tAHZcRpBFylGQOm+bCBuoBOTq4vmuqLBhFCEVX
6e/9wdvYgbSxeXUcNjk3PVwDKTTwdhFU1b40lYy/b3t5K5L9KTG17vB40/s/ZIGCRi7DbZ0219rB
mlWc2SctgmwoxD1E36tsluAyv//m52bXCmFtlnAZehQI80KSBRor82j2XQ3PiqQCA/bCr5wJBFtu
vcrDRQrhlFnsFgqsSIj25tBPCejGrpvtN+0YTYoqokVWKYgNSKij68n4207yNuxOkIJCMiwuMg8S
0mkgobdiyLyx0O1a+7CoJw0QUFBm4xQDhBx7XnTTFVDv2zT20PV6neQgMOM3vRMVIF84D3ObOLde
T5dNNbHQdlw1AASD5JyXmc89J/Mgd5KhfRg8vL84zwAeIRT1+t1zh3h53ORFRhaZNMdc0AK81Bo3
2EmKhO5LaGL+OUDZtHwwTgWT79ZzQVabKWrUm3oooQ2hUxCqEVOMA/5Sj/JHpBU8EvOKfH3/C98O
DAhOvf5AL+hhP4LuP+RVoGVOBgl5hRmUpm1Pt4I7hlWAiVDhyCBOl9wEGnKPICJeBDyfe3lrd+aN
AznfBlMOgY3kJsrRjYZvBN/UTgwT//XQGCajXAqeZ17CfkcD9JhQMymO20bG2pkFuhqhKnD1lyNK
6S7D1d9o+Du+//S3kyq0i16/ejvOqqSuy1LWoZG+i5OW3RXSCUEx4OMQXPiVM8NvQ+FWvVFgUQas
TA2t6LRKwDHfj3MzXNj4zz3fqneDdRhXQb44KckjB+0lD4R+fUlp8NzDrcgGWQZ1o250UmhkgmjX
Qhm2mtm2qAK78dXBWk5IpRXFw0EcLA49F/UNn8No29qh66y/OLb3jdCTVzlJWpSyvIUXunsFsfZt
+IXQFsVr0XVbuKBJCpHe+ESiOT4x1beH91fmuWG3QrZs46iBIEmeBYr/pryBUAtEnTftkzDnej0w
EPsGFcUZMOwQ3r8FFZtC4qwr0/df/UxQUStkA9l73cgW1LsEAaEq9PtcHfjUqFSwmeuNA2SFLpps
IMDTDjf6OPCzadJwFxj0JSPPM8NvA+Eg/S2DpOJJSqqqOjIof6S69bsLTZgzI0SsgPWoUYtijKVJ
iQbufoDuLYhnVIK9XnRQYdo2zTYmLl98yN6DEpTGkPHaN6ZIYaKwManZdudkNNjOZbluWXW9g2hd
A88aug3gDQHM1yu07Cr4Kgj0FqCepb/3BOTipQjU/fsr9Nzsrn9/kRjIAj5GWQUs1UKHOzCJH4dZ
eRtH3YpcDhWdrl/wcOPAFBq229/Cyvlz24tbgctGDhBK0qyWMqy+CoK8uHU4EBLbNipiRW4yc+gm
QvQpDd3upzvLq0agm7/t1a14VbSv46AskzTRVX0LtQjYZrglpOO2Pd9Gw8kgnwDbn51U1ib6xsoQ
Jvd1fekCf2bF2Gi4Lgx1YooYbiCA6982qJRlxSpot2lsbI+8ls56NgbboIZ/wFVbQz5+Nv5wIdus
m+l/Fx/+y2YNEseh9krB0sC0wWEGMgRJ2Rugdl+3+tAUdbztjmFD4vy6gDV126/bCsi2DCKreinL
TSWa0EbElQbD7TPk+0b4EMeqyed2vHgrPTdEVsz6glZOBeA2Fo+rnqiCrzvEk+ZAQcYPHI3bSJpi
GxUHys2vk08FlcdJjyVLG+lB1DWE+g4B/mXjHFghDCmYOQQJAl9Cet9A4T3vfkqPsm1n/diK4giq
/8lMAN/pqsC9iqMKRqdQOd12hbNhcHOH/BaqFvknij9Xvcv3kDndViL+L4u+1Vyuhn4tSyEoKo/l
6JWHJhrnbcvTRsEFZRc3VQi58knNwaEaoEMbNCrY1GrH179eM1wzGUxAlqH+GciPDNp9ux7a8pvK
27CgfP106NH3gko0jxYPurI7qOo00U4uXgfmFmGk2rY0bUhWDsJ9QaArlHqTDxXAItdXBn6KF1bm
eh95I8utOtkv93SpJU8W0HbTUpVLi0ti66sbBTOV4VC1RVjAQaNx3H3X1vUlr/szm0JkRbJKnAjG
pNpJC6jo3ifJpDNgvfTn9zeFcx9kRXKgymCBMFuSOiWtfvNljh4E/CU+uTjMuXu4RIhvbtOY7+//
2rMkwVvjZ0W2pAwJdsHeD5uEuPjMioBDRhE/xu6FK9t7OC6iGNUnQ+TdwkYJaGGlFz85UR4sj41p
k3Kft0uTHOe6g+lQDulbdWjiooSiY1DA0uH99zwz5jbSsB9mlPjy0ElblYd/9KoGQtIlin/b9njr
ZJ54cM7wuMEpxc2D3ayaJIND9ja6LLTLX6/RUEBuuQglw8tPv5Ow+qVlLTYOjJUiAlrBsKxVuOy6
ps1cCLBf+XmzsUBlw8bgrAQZVsBwU7hUfIwbBxqN3baaM/RlXo/KAN0jPZMpSRvt/cyb+GvE5O9t
02klBV0q2ga0xomEjcBITs18ZaTY1nRHFef1i4MeWsI9Gi9OveEnLLQeqri/cGY7t8yt4J9h4jjV
oNinUvHyOqhdiF12gbupUwHR/tcvzicCAUW3wz5b8vAxIE5yjwJMfOH+f+bdbVwYU7PSHD4C6bOZ
Y+vBmazol228RphKv353AyE0yLIOSSri/pcSwx+Qot82LDYUDAmvGToBAIqHS9Zj53Vx5ufjxu3P
RkjRomA43Qsn9RQtv5bwQXuUJSPbTgg2RKpiA5pZfoJTJY3VB9TreLrETXDcFEc2RCoheQfoMaOp
23fRl0X1/CMEQMTGBWNFqQ/SuO5g05X2isPFxoEZ5Acl3G5bWwgo/NdLBu4w0PydkAXyOJ7T3ghz
FzchvzA2/ho1b+ycNkaqnNAR1XkD3JVR7U8CLELzYRl58EfhzINIq3y+9+GYARxE+4NNCVyW4Dvf
HX2YmDp7k0BSIAXL52cJXaD+GIdjDUEj7LAn4PS7dt/iL+qwQHLxoRwGGl5463NBaqWACjKjozDw
xJiDCHVd7iQ9XK0G0207yttwKwNF9rYuCba6MhxP6EVDYJbreluk2tCqJpCQ3l4mmuYaBk1wiL1j
Y7Gx9mRjqWq63vlmj6UE2uw7LgBxgiyjOG0KJRtIVU/ewmiFSoKaYTWXe4wdXRgG7Lc93TrKT4pU
HnxyWYp6griLRUG/FMEyf972dGunRqO5I0yMeHcPQthlHhOIlzvbQBihjX8lNA/gz4j0S6Cr+MMt
c3XyRcG+bHt3KwmMIddOTHGchjbVN+ZLDabO3By2PdzarsUEN+bWw0mgct12J8f4i2bhNmRc+Jx3
XlQrh9jhDp1xsnNACzgRKO58MJCf/7rp1W38VzAVvu9WONkl0GxMW7CLdkKwS7i7dd29kRttETiz
wGU4FCMwkGxSjwE07X74y+hAytuR2wgToY39ckq+xINOaGqavrkSUQc3gQgOaNvGxzpX1y2bO95F
NC1HmAd5zRNpt5E8YUr5el/S+IvQSuDgu8SwTIaXyBUTtbvtuu1ZwUpBLJBxjUOeaLUDrx4fbhIu
JIu3cXggXmu9fRUFijgtjnlgvB0c170FXeIS3PQcoMD2NRsbYIxieARBablvjommBgEbGQZHIm+J
ddoETjjue6eoxyvC4QJ7jPyIaEiMCtz1t029FdWQXMGduNc01U7iHtG06XY9NuWNT7d2YGeMe485
C01Rfel/aDUvmbtM87YLhA0Gaw2sUgnFsg2d5ipORHCQsd7Y+rQhYDMci9uwRi2fF8EAYrv/MDYQ
3N806jYCzCniKfF71EfDNoFXL9xpMwMfrQuqWGfOPbYO28LjxevZgDO+zA2aq/C0KeLy27ZXtwIa
/AfQ5H1F0km3cLyc27KpgCRoh37bmnGtmM5hhdxO4UhTruCvDZxZ+7loa/Ww7fWtiBYOaKSLL+GI
RPsiA8SlSMc56LfdUGzkFypxcAsl6JfrgsOKqpyaox7MJdGmc/NqxerCepiRx5jXCIYbaTwIkHhA
h7xQXDz3dCtWhw7av1DixbgT6OsnASwwYnebpAscal4n0hZgGR8wTZJKNlSPgHcHn/QoxKaDeGAD
v/oA0gSiimPgu5fyE6GcPSWwt910dQts3Jfvjq4WboHdEVbKMEpTZnqKW9i2b1rwYES8Hht3CHC5
CoM4pdrAkrPEHTSHezjPP29Z8oEN6wpY4cEqCxU5OF5AlT70+gdhlvzTtqdb4apyJUPll7imYFf6
4pOG3heTWDaFa5BY4cpJmJQUnpIp87ncVXoYdvkkttVZ4FP+euShqg/PSVOQlEOH+pi0s3PbCtbf
bxsZK1wlS4K6KkKSroj6g8yd4LA4tbdxzVvhOnVIv8O6P4koOLQxlJ38yJ23LUkbzRUGs2kqg5ut
btWY73ooR121/cCdjc+3ClxTPtaLK9bNtRLf4DnxlLTBn++P+tuncdiGvp7Tmpm2geAwS1Vf8keo
DC9VCqOwxkuTvth2qoX6yesfGZaugeMOakW6xnlMiRYeHxV0Lt//hLczcWBjulCZ6wGUjEmau0GN
q1YCb+ldMVVs2nT8CGxYF3HYXLYctwlpPLmbijYdYFm+8e2tkA1N0OlxJjRVIa3qA7S34wAy1TTc
plIPj5vXgz/CI6VRcNb5P5ydx5LjOLOFn4gRhKPZgpSoUrmuNuU2jDYzBAFakKB7+ns0q/l5p7oj
tJyOGJVEAolE5snvZDycwNvv/DBRsauv/Pq7XWsY5CFRgYjTgWKauMi80tn7Exb+oze727QDc7rr
F2Tb60ws8PdQ7AGhelXBCF5J//tcejOCCjCiYDRusHOvG3hPFpv94xDxZW/+/2su2wu6gG4NYNE3
x1lpYlWcBli9j+eBBsujF8Fv7xwR+C6A7t8/F+u0uUSvg25gHlL7r3GHbhNxbBy/gchJXosZ1PJT
DkvOGw393M8lb2MBQXu1/Pz9DvogCOxVGvWsva2sLI6NuZq+ickjRlZlH1vYFC3e6+//yAcvcy89
62vHpnpboqxpMSKYopWxqqSwec6u26Z7+Zno8GXpjFx1gRnZN7qK5jsfp+vU3mwvP4vgqFgXBcU2
6tVDL5YBEzTb9+sezeWR/bucs65e0A0N3IhhVX4UYRm+DAD0XHXvY+EuwkQEp7UPLUumMMIHKGOz
mlCOcQeVyXVffxdhUAWhVQdoSraBg/EmeCBeo4ZN36779F2EqTTg4mDJ4dq/bOWPSdfmZsij6wRK
LNyFmBy8FAjgFWpd+cX4uNCQBEsYA4jougC5F6GtNLRL3OJ08mqM7ZfMUuCdyz+FmQ821V6EVvRh
bHIHPWdrxsSgP92BhHHVc98r0GIAD1zoNyLL+64+hrY/w7shuG7JBLuMgKlmKabcExlGlGc0HEj/
dYDP0R+WzCWE/0fs3QvDqmELmVJzmNEOrpszrGf+oqMd/ISJ9thgTqPd5i/KkRyMnPq6WjULdtsM
c/Fgem9weYy8GTaJNY8WOS/zfF3LCqZB/xskYMoXbJZpgVq4QfYR+at4cxWp/cN173u3z0BuhzIj
wkPzUV9JGOvHhHnddd1rtleJ9bznC71IrZjfBlLN7U9Llj/Bpj7YBXuRWLVSnJ4tPpxzUNzl4szC
4XIa8quKOGxPS9uchVHGgqkBHUbdI4CBmxQdnd+vevB7nViENiqfoijIhpbdg5e/pUQN6njdh+82
Wr3hNjjr8OK6uRIYkG5VNoItduWnXxKKfx1cwVpWnYXlaQYWdicLzn7lJv4Tr+ujt3r59399eDmy
vmUj4Zmrq/5QVwW0bmy67ra514bBHpmvI2A4mVjdQ858+PV1cKb9/UP/p8/wHwFoLwNremTcyuZB
NnW8ak9oeo7nMYAhh6RbB7vOaR5HKRTvOllS4+Xw6iytSy8dEJg1N53pZaxNC7u4cNnuYdTQeHLr
vPyxjhofLpVTpNVVdSwmdtu+QsWg9voNBcoAsjWtAYTFffC6AUkmdsergP4f2i8VZP1sjzj2ng0f
rvvie9kX5lLjaROorM5bTrNY9S6rG/Gnsuo/Lcb/eIV7YljgN/3KN+RkE8xe3SFaTV28AeI2FEkE
cGgvXemRT6Vv+gIT1aJQ56m8OKMPF7MxOYrC+YeAuCVIPeiplxQu6/MXSkd/PJi5F7OMYMkxH+y2
Lj983MtTuJJ/WhzSPkkar/4eNrVv/6Dm/GAn7dvXxAtRnocLXDbHSvVJTQArhImn5X/9fr1fgsl/
PKt9A9ub+kZ1MwqKG+CJHgyoVRQmfNviX0HY8q8rehrPv/9LH/2SXcDh8Eeea2VFNplGHwPl7Hs8
EntdA4vRXcgBTDFEtkNRW/QCdwNzYxQVmisH2dm+m91E3bDW8F7P4DAsLLxQSfsQOR+3z6sezl5L
aEto/aAMRVLVhoWEF6WSLRVX1l357iQp4TgexJqLrLXuJ8GmlihJXTeXxPZiQnOp6RZbILKgyAsJ
59svMYn+cLv9YM3sxYRVCCvp2KLCMsEP/LYBWB9b0o+uu3Xu+XOoFVMSWhuAp6bGRzp64u8FLjJv
173SXdInykGHmwjxSidOf8wG3zstIBT704jMh2FuF/4xhupq1B8CNJzD6o6ZeXozFbUG7uC5imHi
O5qvkIBHD7B8hd82ihjN+FILmIvKBbPvX6qNNg86iDqbonYxf6ptofx0W82ySVWskZeg5zigUeu7
+QGWk2JLpnxqdYrGQdukowU26A/L/4MGMdvTzKAuLgO4XgmEOR1CjBwU29+qpZxLaHXW8Aam2FV+
rwALe0ZnaLuDDKbFnFpJ4Fl83evaHXeY7ipKnmNUm/qe+GcZj4iF1620vYhyKfINIjEaZoZZb5Ok
qh1JiCqv9P9gex1ly6YYil50VoaR86wFIuagIxtelyvupZSxmQp4fPgi2yIg/Grgh88wsdTXdebx
Lf83W1yBAUTSdaly+Lr4CSNklDjR//Cvo1SwvZoyLJwdp3kRSJF4KHGCo1pTq/7Kh7M7eDpoy8s1
GIMsV0h64U1ZNG+qy81VLW62582t8DkfzDDi2ddFf8OUGOEQPjbXpRd7MWUH2x1/GQcE72pFUxEt
s3PbXzk8yfZaSjiUVUiFIo6b4wh5B3iiEg4vRfr7HXtJHP4jdWG7HRsNU9/CzzvI+OBbniyqATGZ
YvK5OBvhgr9//1c+OIL+n/RxHbd+mNHPdbSfviyTUgyEaKL+1C/+oOCxFz+CEim2yuCYsDb8btsF
/uoAbfhrsmFyMFlzJf4K/bb9YQQqmBgbR3p23Q/bHR9VpBlyyVVknR5+6Dz+busrIYxsL3JzHqmi
qJtFBhVs/ghoc5Ohpe9ft+P2IreY8xo5K9KZzRF1F/GCnGA+bw5XPZe9yE0N9TI1DWFZ5OLpYVba
fomjXD///tM/WLR7eRvjgV6bomQQlXTVmihVtkuKuZHxrQfIe7muALh3KgWMyqm4LfAbkFjKvC+/
8K0T1y2cvdCt4oXYdDGxLNdtfih0uZ5Ix688a/ZCt7zKF+JIw7M80ORYT36LgUr/ymC9l7l1IFS3
XlXxbJyGupfL5tnTRMy17eS90C1AtXj0Cnx+F3v2fhU+1OBwmrsuR/mHevuvsgpoQgNRheaZZ6cA
giT+13DxIP39yvwg0P2Tmv3rw/HNQZaxOGjmctO3xJSlZLYN/tCyuzSl/yNY7xVsU7sspJlQkvaH
tt4S25ohSMAxWsEGo1HHjwN19lVNdPzx+5/zUSFnL2vLc7igbSRikOwTVAHKdRCDXDEB8velNHXv
2qg2l/vKWLkjWfKg0+BgokCYstxng9xQYyKHQTR0klvTmvazi/r61uTarySyxXA+Y5oO7fDff90P
4sJeJ6e02i5uhyybGzIuMoDs5psPScKPri+uo4WzvVpuqMItrv0ZUQHu5GlPBp54TbP84Tj+YP3s
gWlUc6/dxMaybabTyTJXPwmMZ14X8/dauWqOQpCDfJqBddKn4MyP56a35XVp0B6UNnessH3L8elT
tUlW0fKeeVcK7dleK8cclENB2LAMLBV2w0xMn6It/tO8TfDBztqd45NGv8SCrZ01XVyjdtOY7qXZ
bGUkRmNcm3I/GK7ztmJ7aNoAcsrgakayfmux9GEFXv+IJrZetYToXjsXFGOulzykWaTAFTtwJeBE
143V8CcM+X+vUbqXz5m6Rdy/rKI5jvUJpgJ5qiCtuPLr7wQ5tfP7sBiYj35hFCWKB2GKl3Gdkpbu
xXNeaRvUM2EXP6twPKy5L9Kq7q/rwNO9dK4almII0ITPBI73BC0wIDlrflUbm+4dRSuvCocNlrUZ
a03zpmHXJ8Octd9+Hzo/eqlsd32MlOF165MssHr6hqq9vjdL/SdnqP/Oz+leOTc1Eeoh7UCyouuh
V1/6ofkWFjx/Bx2j9+Q4eLmT3lD4X33VT1NWgGx6lcaWxrudXTIqVj3NBHLJGd0OEEATNI3Hm+se
2+76NAte81mPJONjq7O+EkeMvV2XZ9G9rG4diyiqlo5kxrr5Ky+1OE5UjFel6HRvE2rbkMZhja9e
FWH5y2/JWmO6G5CGq57MXli3Cd4scADBaYCS//OoB4fxVEq/X/fplzj+rzxLuWjqkIH4GdyQq2ON
mgGahuY6gDzdK+oYjncSBpGfDSXEmBI2vgN8JTdxZQTdC+qqNQLRijg/myuSp+GiZlBW4uskHTTa
beVQ2GKAeolkkAGUPzoVCPRtri000b2eDjZWop3anACtt/TnGZ5J2UC0f1Wlhu5JaaHQuIU2M16s
14XfrGXVz82Uk/rDqvzvc55Gu/0aelXRlTXCXFkDWil9L64WOXlQNkmrB/2GCm2wXLfB9gI7xQev
ADEKJ9nK1hvwMNaHop/+pJn6b30d3evrtlIT+Ed5fob8fJnvGNXhY7DxFVh9JqYiyV3Y9AcfQyg0
7f/JVa/aeXsZm5lqM3VN42clrPIefLYVd6NT9qoMle41bFsYTpFfAL0Ollrx2A5wHqjWdb5uce01
bK6sC9DCSoDdQ2cPvVA/YLy3/WFpfXCChpd//1dIEn0P5vOGfZHzafo5rFv9VYzVn7waPvr03abu
m4gNtC5oZmvuSxgGtkkcNH+SUcE+7LID/v/dku5tRT001mvQW2mm4MdpoQaY2lVIcJ905SRUVnN/
WAr4sdz4K1C6iVjMtFw0Jl6VrhsNti8OPGZIawEc+xVVGxtlyVcUH8QcxjRZbVNPh7xvglzCibaE
yk9sQXm3xa0rJTT1oUjjsc/9ZAgx6ZSgWufiJOij0ME4ri91Eo2GrkmxaH/OBq3bMdHt0K6ZYBNz
p7hANnZws3CRFDDIc8AQu6Y9rqyGWGVdN9+eMZI62VtbDZ1LjEY355MtYMR9EiUqAgflNnifGRqI
QJaepvTWbQo0W1VMm0LHsjfuUwljkRcfWd743jkYU+ODxaQS6mZvSWq9+eYnm/i2JEM9lZOswRcs
P8fl4JfSX0nAM4Pr7yxniF3eoGYFxykY+4rJ3Dfjeg7XDQsUdnUYT/mSNwQkMjNuZX8Soefnt6zz
NprUaOJs9wJ+ajpd/W3NvzdNd1FNIMQvVC4mjmK4JhlrvoMJb/7Ci4vyQ8yoJT8Izcf8gUVVgDNN
6MXI3hs9Imvf57if50Nfnd2ISmCyAOTsn4DfZ/0NATK0xVf0bZSQcKwbpDkB+Q4zRr4mHlwOw0QX
HvlMhcfjTzWsp25gCGnFaQUUvUgjypb8eaPcn+4tpRpNWVQDS3Fm3uDypGwLn6ewG2p+ld2sm0Ph
dToGY6wk48NgIP9N/DWezGFELvFYzAbeX2Tc2Hrati2apJnzfDyAVma341j09JUYFfTnYuZArdGh
rx+WLlfP+IYl9FygSlZvHV/W51KN3wWS0u/GA/8o7bsVO6pbqf3atG79XI8Vf57XYdQHunKIVRzT
dSu7SntAORNQ4mRVBzR1YeA9xcDNnqoRtwkUOeLeJv1I188UWhJ6yssRFZNBBLM4VappaEqsQFUI
RLJykKVaS/SR1zboTgGx6h5m0FXzlQPXHB/iXo0v0ErWZbqugR5fNevy8sjmsFmPfUQi+lnn9USP
S6dzfTToY2LRDv7cfI5oIcgNg7PVAvfEyg7pEkU+dPXCW8qUY3bak/WwDPoQR8yup9aOS3XDAoEl
ibVblOBQjySPkwjxHa10z6ydrFSIKmWvBzhNLWOs+6TkHeEQglQzTT3c/B/U5obo89z0+txHUWx+
rXai4bENa1/fcgXDEaSDakDjywZ/axQSf9A+EI+kY/VyCDe83VPkandf8DXA+9wW3R/syrvpado4
dW9C4NEkxkLCKymxbr1rVuq9udBsAEKALB88wtG5rGULpFUr67lrfXx7kC0e1AjHzFTM2OfHOHLN
fF/ZMfZTvMw8OpBBhb/ytqnc24obb55C6RaFRxLb7i6MHWqRUEZ43zEAQYJEFUuFqlZZdnFKOxKb
g++p6Q5uT2j9ejX4/7d1a038ePHzra20HbuYZxY9pidWbocvAo9QpTzyKw+kU6hMb1e3rVUyBcsC
zBTx2A9nscUxo9NfoklLAnW40Bz746zw5J/yrZz5icESd7gNePesjHeoy2n97hc93ksDMOicRgWc
A7QMRHuhbrZzSKMDdx6H/WKzBPUZAObC4JVFmAhywGssd5EjBN2fnE7bfQ8/7B/RErnxtoSsfHrR
jjbuXtelXm4qj4h5uJwOYUkkbxuLMnCkICj1t7yqkyUcpzoJxjx4iQSKlgfPr+0vPzdz6jxUPvD+
L9KY8dBUeZwu5ThmIe3g2z6CTx9s7ftFQiC1Y32irPlb+VAIStgsQPUfidccjL0jWzDz2WAeKy2n
CVfIqIsTv3ZlsprJStzGxBPKFF7azJA1L3HgfqyjaMA7mV8s7MuoDLGZH2YS9QkIVE1aoCubVGpG
Ohh54oAlowo8Cq5wza7D4lYrb5oTZwPvES6lkEcP0YbHOrezBsfD5wrkIEgIJCTs7mTJnBQwxMUR
YItDaB1L4dv2DSeYOi+2pYkPqmIhiyK+35ZmLCQsL0gq0K2dQJnzvsxOfaec5N/hJkSfgiqAw/rk
dbL1cdyomSKi+6pMeD2sn/thHN5g2uRuO03916pTwxsLuzyxZbklPg/bz9bW+IGVF58YWV6bJfzs
4Doq69DWCQ9UkIIEQyUWJT1X0EZBhr+EgAhr/Q3whvCRTO27V5co2a41HBz0PH9eagwABLE3pCoH
i6XvcjSnxvhkJpRCRQXJAWP5U6urJ1aZJYkKPmZeOz735fYurE8PC6YAswZ8SemZcTgH2sMK7+ry
L2/MhTRN8aQD/t2OwSOMqG7jOBiPdmket22JR7lNfvkTMBy6HYQz8Tcd8wJVInBktmk6iLqPTtUA
o2XdoV/D+r5Ktnmr/8LODkiyGfuzbTcw0vyoPiM5sYdK2Tt/jXBYwabijcMw9j133Q2jy2NV2yUh
lc8fgrnKer49GUwY3OCg8O/CQG3HSVArfRfNn92yTm/WmFVqb4wS7DF3nzM8J4XsQzalyY9tgJuM
r1yYINlQL3m9rp8btLnPoYflW4IRnfZ5W0m/APF7muyajR1934oAD21WUsTVIFtWH9cWJCAGuGLG
OrY+EC9mGG3Kh0JCjjcmBSX0HUgl90M59gPMLJZArDJkfhe+QOuoTwPxAFqBMf1JwT1VspBvp2Dt
OiNDDmo0Nhoez0jfVBnDcASWC1h0Q/kY5noNZRRHxZspcKCNwTBK1TU2PmCNHKKitamqFX0YfaW/
837o77fAo+lU+0ceFv0Dp0gmx7E6CyRqCQlMd/AD7cOWq0aKRCf+MqDJfbKNWmTV1ze4GYu7fJ4f
SuV9NYryEzbPgRQiPKzzWMo6J5tchE8T06uzHfOveWGmhMGmPTFkGWQFj0J0KXR5nn0fkduxV964
7wwIm6SD7LCSM1n6A3oG43fMctZpG3llId1cDqfQINJ6a+Q/ADYWPjKiOA6KbX7ZoHRPJ9UO8MZh
sRzLwnbJtrpZJyulw18ldBdl6ruhLZO5ClUKo4lGjkABIrY04r3gS1RkCzpmFZQ5BeOZcN7YJ5Z4
1YnaaEpWlS+SESHkgrQgodv0jrvkyKExIlEgWwyjV5C+0MjCtWW5FXrgTVob12xJPIU6oRYhkSyk
ODv4MS0PGBcuJUSJQerDJDR1F/0mkGQUw4LsXOZEZXOb20Q15TuYS0aCeVIAYxiSdAkd+9qDXZaU
KyyG8EdouJ06llMHrD7nx9ia/lbU7mFa42/lVj30dX12cDs6BXE56mfMmsZ3yAd5+9SAj4FDLprH
V1gwz2viL6x22C0dhKHT/NQVZtUpyXscDoJ1MZC8kSaHGiW18m7ahvjYjJbcV7oRSsKbKIgSNi+8
ldxrYtw0Yob8okaskeUIzLHFo7jL4aj1WtiFJD0y/88ijrRks+/dNVt0UGV4iwSov/dYPSjJp2E+
KD96dcVwbqsRphYVkjSD3O8RzHl+6L0164a6fgTq4W1k0C3HXR3LYdrCXmLsM0om3+Dy0pQ8CUU4
YGmIAVmS75/jIuzJaeO1F8p+8dszbie0hpRWrH+XgM1kS143fWrsWhxgk9NLjzYrO06GlUheMdOZ
RFFhjiXnXeIMf+jRQpNeoSoZ0t4cbdiHzxRNQdhZwXO0B1RLVjnH/4WbrqzWBs+u7kb/RpXlkOY4
QV3iC7OdLMU6BZSSCUzg1c1fFSstTUpStJ/zTaNCInAHk90U13GaLwAJ3FgRmk+bWdwhdkueVg04
dv1atm8tr91dN0cOZlGmgJvD1qUNmYajrTSSIEwRHAmKdt8a2g0nRI3mEA9dczA4rw+eWsrPhsTk
iSCnQKq4ek3ihWF8Uy5t/Q1e4xCqwTsXrqdVV944PtpPuKNN95wQnIvRFjUjTFAblnAz4RFPZcS/
THbs/5pHMFt709ITNazyZd504U2JRPwOAFmWlEvvfx7q2WTMEAzIOCx8Ai0mMOVd38thEUQSsBit
LJuu/eUTXGnjbfoqllik2uoONZ2mOkO7qTG12hTPVQ60J6b7WuUfXEi8QAba6J9DMbdf0Ias7+w8
ITsOh+FMw6bFEivUKOOIeDfxxlQ668U7s3zUNw1pwwMqtJH5ZOfe6YNpwiBExA4X6ICAT8tXXqgU
bNr8eRa6jSS25fgWrwqGsDwi7T2kKeW3OR/9V8EKPDtlq+aZsYHgIu1ZD8l/QNAlpdVL0DQ2neJL
dj3UVbDJsBmDG78Ygtt+Krp3UaDRj3sO8ibcKqNDHoPPNdRg0Hug6911ayPGUz64RtJG1+P9wkBI
lcBLeckYjZNJ1OhtOJ10neO+E5AQPYAc9ye2xLi/zMN0XtYmekA1gHy/WOJIGF/2WMyFmWErZIvz
tJBWSNsE9hmHTtQlQTBAYglOZhHKJsZcYj2PbbZgMvQGIS76olVoXkhFZ5g5ePf5ABG+tHyDG/1C
EAHzbg5TM8SImLxfmiOO4rlLdOkePOgmUyTh8V+Yuu3bA1bloB+MZZibuswzJXOPggFE6iGOXBo/
YJ38wEjnDCv5+FO3OqzbVS8HEbi4lXrtEOFUuOmvMBO83WoYeBZj++IYighymXy/AS9Md+xAuKFP
JGTd9DZVolmO8D/mGGczBPZA7ZbMc+l/WqoakTigfelSM/sCc0rzSN+72K6vs1dMRq5tG3sIbDm8
FueywM0k94qvSpQryiDMgw5/6grvGLEg3uSwieFB0UG5dI44boOohwhfhgXAxHJCAejIVw++8JCg
dc95vw1pqHOYwghIDm5XWiGNoUz8apGIJF2VNweFyPJgJmrwfgYGl7WcFOEp4vl6zjFg+Dyhu3RQ
jE+3wqpnKJCi206hYGQQEyTGx8wGuBwKOWDd9GkLUPcND2eDR1TS4lS3pshwjuj7aavHNKBrkw68
4Eft1wFmtXxeyHz23GGsbfPQo8mUIEk2zzag3dHivxOUX3Q6w473chhaVBl8Wr+jTDq9Q3Bos6Cv
i5QNc31YETAT1o3FDWpsuN6tqKOi9AJBcLdeGHLCPmmQINJQBeZLmXe9kZDOqy5Rfvc8wUlBsmna
Wgl0a3CETd927A0i8kSGLnUkYIcarN6byTkqR0SURxE5JaEcxgofqllL0BCZSQmCbDrQnNzk3Iq/
oR0VJyRK8Y3pcHHEBz5xg68Ejr1NkQGKA3HlM+6t9GiNC5+CMHoMm6548bbm1XGN/ktlUlEHA+BR
Vf4VbmP6BpyoapTVApNUqYEvRtrHywRjGLjscJ9Et2pkOtEhnM9aOiMKzmCXonLX3IP+Uksa6ikZ
HcSOiylXTJE782MSpE0GeAPcenSkR+Px/BhoTHz0Y969FYNGQr3AvaX0CpFuRLkD4I7DU1MP4lOH
M/gbbAaB/erZfOopChXbnJ9Cq8oHbVWNGXWAm5Zq+rpx4ksOpRliOK/OJYztX7q+PDRIPi/ZmJFb
OQQH0uDGPqKXgOhvUlybBC5b5VPVhTaBdbI6LIr8CoIiyMYGS6Sk/UkvNJaUIQUjWzUdgFf9ewN8
9nuES8U54HBP48ZUshN+c0A3wT4SG2baiCWxYf229t500V73R0EoS6pWlNJz63yoNJvSfMTP8jVb
M1TmyY2J108rUq7MDgpBl7W3Iec/13p2WVtGj3444xcU3SdXioeQ46I4iwllo8B7K2LhZzzWqKoC
Efgw9UGNwghK3NLYIss9iiGcyGEeBzOsX+eGPRB2SaCEJgnozfUBKqXXwCuRUkbmnU3RmJAx/FHq
dkopzMQfuG9m7JJhkHrY3GsFlNghXDGBVRqazGsrkhkTSNnaNCYp2hFA2yUCSZRt1T3yE7xTHA4w
ot/8+oAyALKuVuAuASQgXs7oAfDvF8d8XaKktpg760CtvtRFiWxrS1+05/dnf47KdAxoI5E/rNCs
6DfbF6g0LUYchoY/dpNBWqqbr2TpXuI2bJEx9DqZClpBE1g0x8lW9tCY/L3yDUTFAT9MIE0+FBRW
jd5EnixsZ55yHriDmiZkcMpo2VSwaWM2OnrFEqcwpI9OZV8RqYh+03knjmEwLywRce69BHgJKFVP
6ivgwTcOr1vGHiTAWPLBkfAc8aBr62SgZX8EnfxzhLb3oItabmpaG5zhVXR28Ez75McmTqrGR0gS
EyagFtX2NwP842/7uBcHJQpcj1oL0No8oG2YEzokwvTuTnvGdTIA/ecV2c47clZzHpheHzrmvCTw
1vUW007qE+n7AeffuOHHoVLcWunNgj2gyGruXcFe7BxVjyMrwuVSK26W1x56gGSmTY4vbtgDmG+z
nKCEkVB6TO+LLjH/Euoej2rEKM88o1g91Hpm5zqPcS5PECt7KHmp8JMo4DGQLeBNYIp6dFqjCp5P
T0xtQ3tctBnor6LcbOK1EaPnRsyOJjpHbU/mFLmODEoStw/1XM7qjnsDlbj91SnerMUWxJlr3i8u
JOpmZCFMhgEqb8iXyY/1jzVvpvCFx5f0Qs6ViB7ahqw3qw6LCWkKDsD3sa4mekYdfQoTjCRdNjBE
n0cPbqobhpddyJHLtn6XcjLhOnopxz0HrQttivOLQ4EnPHGniG/1lzwMq+YzAyhyOS5F0eWfYCHc
Zc7TuCOzweCq6eqpZ/flJuw5jyC6xkYQn3zf+U7GaBWppwWjiA0qdXN933NuXbZSMtp06G1bnP1y
G7svje9wzlZmdTYbGPe1NAtd8rch58QeUAJFf6Ua+28QulDcaC5Zllw0gdNaj0ygffIHKjDhiLm8
R0CegOiU6OnMxzBEsfXXMML3/XYpvWFLixW+x1J5m5v+JmbDIYw9EszHqCzttyGOi5PLq/azYe3W
3kbhoB8LnErYGIFQ/c3o2fKrawtc/nm88q9RXQdfLJ3bLSumS3ZRlCHQvtiNqIn2QT/DFxdoeY4b
3RLzT3Uwkkd9Qc8fbZC3KL+PS7uC1wed/U2ouDb3OLt7c6IdKMY3NS3JCesLp9f/UXdmy5EbWZp+
lTbdQ+2OHWNddYElVu5kkpm8gWWSTOyLYwfeZp5lXmy+kDRTUnZVa1p3Y5LJMkUyGAHA3c/5t1NP
KJHyrJpuS/CCt0YO+RW2xBZGq5QYF5jQ7rqMaF0LBh/QL6X+aNd6zoSHMs/DqrHi+mCwWwCSohU/
8Gutx5lOxjiO5Loae822mzvd6omSacZ4xeh+SS5mh4rVO0mww1OOPeyhWyp9CZOWOwTH33XvgzUK
LaTt1rU7xq47h6qQDhhRY1qPnZnU+fe5bsg/oXRkjk5MIlrvx1z6Moid2WBw7QIHofIqmanU2vhz
NjZ1el0wA9gMvS5TLJNU6+pzrRX5yVOquCrJgRQRU1Ta0WcKWGzfOXY/BaUYWuOm1cxuCNe09tqg
1dJ3A9KjCAwZ523EVPb0wbNsA7e0KtYDjawu/dHSAXzGziNDv+Rw8+Fqiu+J1GFFUq+dQ3DtbQ7j
uVi+j2vnPGKC1NddDhl3smRaat8rCX4cpV7fYZLO8mzvYMQ+FXS56iJkcp9FDdd4tWbDOgetscjh
rVkzW098N8/n7kYbt0Y72pstjPvC2qw0mmvS8nZV1eon9mpnOrUJGXS+J+euDlayKq1gsQ3njpth
FXAtQlGIlC5OXEI03C6scuuBuTNdwUaXShAGuZnAa/rQHEZbTXVQUIshTFJznOXnwYxt8S7AlO1d
s46Je8ndJGT1zYL0KM6QJ8q41zQQoDAd9LK8q8sNinDh7NnbtT2sl8+R7qytdoj5MwV7Z94VRh3Y
TDN/RlK6vpATX1270+zuxmqbPiFIAMDuObzPq2P1TYCNL5t9rY5rRv2Yk/6tpmR8aOHKntpprLxj
mbUT7b0UjnjorK6/1larrULWbPrBPdg+z7lrOQfL1jSSHuulDnStMG/HJV/vywWePa3oLn2tymkl
9MowsqNWxGBNYPtpRYUKYBNWMneePdmPtxT/xh20UFz4aZaPOVmgk6dejHbJ3KDztjoObCDcS7GR
TP2HlMuk7QyZMebUG3TvPs3Hbe/QGTB4O8WvVJVzcWN7FgSC3NROzNZqsGsuLtB+KmUbiNwqteMg
HZlB26peL4BY2kJ7qe1J5941xKEym3d04yvY5Gq8WzvpgNpvoy3eMqvJXj0A36shnhwt8Ai/MM9t
rS+o+8Gt82ABQoJSzF39mT6u76K1zK2nQbP740oHvO4dO/eejWamrSU7qT2uyVZVHzmxnMQ+192F
7IUVOIhFbPRY61ZQCLtW8pQpo/NjqYk02uxLDHI7wcz70xz3j8RrbV89/hv7W2KNhm/g635fi1TU
+2HgqY0mytSHFhSCXq3IOn/VCnzeq7UoeUrYw9gCVhdIrGWfziOirksRlPmqDB/RYJMd6slaH+c5
8b5VeUH5Xuvz8Egdmj7KuORCxONSY0iEiH2rUI1kfsFx0MPHC9eLSAGku7NMKJcyiZtjPOPp981y
be7o6LdzZ23OeS4NsuoYf1JYelgqI96Cpi3lB14oK9npc5sWTGxYyzqwEJK/p1U9vOlNq6sLvV6P
xw009UPVcR5HsgKS3vWSDhakueLsbfpCcNSai3woawVwLZ22a0P49KYIas9mu6gMjaNpg7GPQaoz
b/ITLfZeAOaS5JwU7B/AUY2WHNDTKXSf2Sxp7FVSfh/tXH0rmo0jADZweZ8UlGVgiXa+17N1dq84
PGEz5FDBBhqZNKhjh/moaZV13c1NOp66TuZmkGoVI3b6YYU7krmdf2ph6HSeaJSPeyI+5RY1ouzf
LZDPN61yjOrskf8ch2ufghtrWc0eDsCapHthEEwceCWkdsCalWaY1NBhlJFb9qkqzerrUE+tOG1V
XLi7uHSbd5j6yfG30SsDo3D190v74QVI8KspaJt4vhXDEBdBb+EMDSDS2etFPDzbFfqLnSrdsdrH
o8axbFpxSybyZgMCa5DdVFsOXtIwEXNVRB1BcEa01ABgEdV59WWBZvbZXUxY7b5qd65VzOy0+VLf
sAlrZzFrMLrutHwDN/aaQJrjBjAp4vaRsaM8MaoXGpd0nmyx72SPn3q2NCcBjCt79ykjesA6sska
li9tbUCNLbP8kzOP4rnTtLF8cxRKDgwJ29YDWxRxHW5Lj/l7rFr3euuTaQ6liocbK/WmbxvYwRas
Wb3KXdPNdIj1Ug4QxLNF/vnGMJ8AD5nUrpZRLLS/4Ei7oR7X89zxo7dgV8D22NZy91DnZVNfFbz9
lV0xZ0WkTtvCZpQtYg9V82TQly8LIydmjemVE3VmTZ9NTNFH7mo0Yao3l8rXFk9au9r16vcxtoAD
BBk3Zmhu1fQEeTwbO5EW07S7ZOskobY5IwoZo26fiTJOtn2MZfUtmUQ9+oXtdXo0DRRvAUGVdXlf
yqyHlygykD8tB5TgsS5qMJlSIe7lVlz3hcyuWrNC5i4KO179XmIzO/Zb2w/QI4q6fZtmQ0VuWpfP
rA8hniZ31Ruuk9u54UL7rQeWrjcISmgzXtx6k95hmAUhUplLRePH2PK6h2XdzIFqtJjb77KtVm/H
r+g+s7kxGTvNSzgrVSkTWYaTzE5EKn1T+aQEZA4KHis3dxIGegzAL5q33pj1Jep5EiYfLJfpGGKG
yYrMZLCbMNVsLuvgbCVFu7Otb4lMDOu6VDRttJ/tsF2gKXsZbxxg97NXw4IFi6EXQ1QmEB57scbt
7Yw3+5Mbp5cskGEwvxS0p/2uRxUyhapsrSYc6ULEC0l1Q38vm3V2zqmaTWzJgLSmtdOGZKX3rpVZ
fYIer/k/re1W75qTNuIGFsCdd6uGD7WhIsU/5YMLcDCRqlS7L1lBGYHihGDUU7lyuoQMaTNp9F30
HoGdcNDcVBDhGnxIpg2BhQwwuV5zjY3TKDX1aJa1+aXRl/EVIeh88Iomdfh4W4OWQNer6TjLyiyD
da2cCzG3uvpbmleTwQk/UNFtVHtcob2RFbLb/EFsbhXVW6G7IefkhY8o1R1zMdVTVqdQ3pqhq5tO
y3jTdpOlKZjwND4rLSGvUC3d82rrRhYyzqTbjm5StZ+XxDGbIBFLugXccLZSBrHbCyV6pc8BUSaI
ysQ0JpR7M8OR7h3piPY2s2p3Oqzs4F6kDVkjA06A9tqtc9f1bayd72Axcxw4lOQAAHmn+susILMP
9XFph6uxzrPbfHMszZ87neZ3ZrsN2aLq7cy5z/Ns0SwOfm4DGCPn8x5m1OlFMLaOyIKsxOngN8sG
fNUY1Konr84FwPQ6Veqk9yPtIK0n2667tUvpgyERV9i0PNqV1Ez8iWVfXpvTWq77hLzU+vOQw+Ud
YQ85VBz0SKsPEivryHXjSVwmbUxluJmllDcT14J47ljPPV+4apg+jSOZA7WfeWRVcWzkdnrHKJEE
LV4yDE8kTcn71jWKu8JN569cKspiC9vAeHTHNS2oFFr7KyJCA5mCbQ0rvui+tSO4UI8xYqsRf5Sd
vYpgXtLUCgANnFfpJSv0aFEvLLtC2656c1JXq5VDn9jjlEWNXuivnV6uj8Kp8vpZdtB2h96LeUkw
Rqc7zIIR4t/dMS8xGsfctqgXY22fE1HL5dbNRPd9tLr1zS2aKUbhdOnTNfaCZDc2ur4gtxNFGQ6O
oYexqJI60gib+e5KE97b7s1W8zloxRekgxvvscptxpeP8ZgEDFE0D2seM5/Ldoq9a1jf62Vmksxk
a6JlHLPGoWf05JH4BjEPRlig9Wjv4qF382ud5W1HpacnL8ykadSTO8Yg6DVDGa2wEKZxpgJT4gGp
DFWuH69W+n2O2+YmcTBxhFuXcM7VW/kiJtNognRdKi2qu3R9dNAOTHyIhO4kSZq8ikxGYSahbmyW
E7R2trEjKCNtGNdn1Z0/1zaQp+ScSn0JP2oBSdtNfBwGrfgiIC0Xf+xVIYGv5pGImCFXS9SlAlJn
ZjWeMyG8JcoH17i2U1W+dK1OUS96aHpdOPGG4G+FFZo3vMiBRcvyGOf9ahxzrU9j2B0VxweELhtV
myN1aOgETvINf0UDjuzxOAdmt1nGqWgun4I2v3yoFs2+V14B5mgZ3B8R52GT6xkMez+5xzZHNEbq
06C4DKCrEQPV+5kz3HA6UK7FKA6FNhbXlFzDvJtI6nZ5k558M2Ire2q7Jga/WLQOYE/02o5zJ6t3
pWeWCBZaDEQRPLX7kk5JB03vOIpSjJxPBSFqla9aK8bnsr1ASsi+q/pQp1udMgylBZrMezfrdp6c
um6XjpqThQZcQoJuxSg5+Aa7e8J/gLY0zfvuct1p859KN1WP68gw+/vYMljWrs3wLD83cd35KXKS
OrQ9lX1Qtw3MXjMUl3+wUsp1105ptUEM9TVijwDVT90iBxHuNfOVytWExoozi9g7t5TPMWVXBnwo
BwOEtdXL3TY4y03NwPU86Ce9/zqjh3yJR0NW4BvGEJoMmjQDNSkmRDR6XAxhkdXUKOvSjJBftJDs
RLM0PjnaAGicFO14fRmRne/plZKecd/wzTuYua05pXU3LiEcjwn5WLamOEhqxzy0Vu2SAr+V6ns6
ps7DZNOMIkVwSUGv6o2X1YyOi7/pZeoFVpybR43pAOrsFasdeAmeqWhQDSjcjOG6Cns30T+0olwe
tz7t0TN1stnCEfXpR2lOVRMo22LqoWGlAGjjtsQMqPW0sUcEu/VAKbLMblOExJdLb5dvhVb0r3Hr
sJDEZCG+IhLljMitLqPetZfvWd/1E5VXSyBLv8bNdRGXhh5oo9Jk6DFMadoZutOoKJm0hkKNosXe
AXAt/S6bvLKmyd+cdj+LRS3Qq0bnYddvaucmdvs4u0qzgV1JrytrgTY02wSOuqgKhpbO20NDDFJ2
M7p1q0MkmfqyE0XuDZzQl1K7ssbEDAYCPprnCvXo8id22X+lKf/BGhWPluQTeRczRLtQYaNZ/2a6
df/x15wCP3gtVm1blkXAUgxyqy5xTNNVtTTGnzivfnGb/xPB+o/BojjmGai5ZmJvxxSsRy1hle4H
DymAz2izVIWVYVKX0gKv32im2zepSrMLs4qhpLuUFquKON9r57hYmv3XzGY/xpHCImaNg+qWTQRZ
dJaWayjzP5vT8S+8K/YPzkiKf71wLRATVZvV57ya1bcFyHzzzUG15OFIBdz0l27dj/GkSaqcovaM
bS/nJTmvWsm6Mzv98a+9uvVHp4QUxkzEX7ft9RUTpmVM4ihEk4V/7dV/8GF4dSYSncnV+zVvRSQG
We8YACb/mqnnx5TTsvMa4Za890Z6FZGPtunoTOHJ0z+x+P+LNfljyql2GbHYOfO6h7D/JsrJH1V9
/9cuzA/LnT7DaJiHuu1Zil9yz4uYJN38xQfmh7XeqnFEGnshAAu7ZC6nLiM+RvOXkjj0H/NNF1QV
Vivybc/0v/zcJKrbqc38ayNq9B/TTYutLTMKjHWv+i57t9uuvO2MJv1tOMK/vy3/I/lo7n7dkvq/
/wd/f2vatcvQ7fzw179fZ28drpTvw39cfuz/ftsff+jvT03Fvz9+yx9+ghf+7ReHX4evf/gLBDcQ
+f340a0PH/1YDr+8Om/x8p3/r1/8t49fXuVpbT/+9tMbNcBweTV2r/qn3750fP/bT5ehl//++5f/
7Ws3Xyt+DFLmf/3P//T9H1/74W8/efrPUmdivSdMRi5J6/Kczx+Xr7juz47lCt2GLRUmSTzsDjX+
g/RvP+nuz4SaMb9DF0J6FFD8UN+Mv3zJ/tnG2cI/tgvwJ3i9//O+/nBn/nGn/q0eq7smq4eez/FP
Rz67JIBdDMy/M3ElcR1DtVj6BSKfT40FFpMZHox3pqnqwDzR7qQr4byjUAWdQznvFmBmzND0M6OS
w6cMvO9ZE9ZLaoJ00p+1A0fQsPTFzmEcKUoKy0nvB8xQJf5wZ7qomzR57wLatWEqSu/LwrSb1xl/
xIOreewuvmlKTwTSYDo7SvvWfdxmcDx0I+BkV1WXW6d+WpKHpHVkS1WCb8MHAbexOInB9RO0iE6I
TL49WZOePCtXj1egf+RJVIZpbCJOZTlJs10f7M5aszuEhxllj6FKSOLO8dqIEIe8DnobAX04ln3R
IWl066cCIuAeC8J2Z9bNfDIQJ8NclR2ac1X6xmbX1ylCj9fJTtaTZZrelT7r2QFkYQ7KdtaQm/bM
G5CZ3XyLx77eMdljChQjivaFTJtrRjktZ5qINAKUIAsGICBxrPRaORVouhyww6Ey38a9pRb9gD7K
H0kKCBlB/tyZduIrFzKgQJB4WC0Lc3NpZ/aXMtOaQ5Ek5tXiLPg0FLX64FiPSs2MGIiTMTBHsTF9
dO2CzvVQSZvWdW0by1t8YRhKfV1vzAK9mlMOKzysZj61roMw3VI0AygWpr1ha15YuZN6GUphnRTq
BcSL8+AcLxB057fUoEcAnYVNYJK35KDqnwS0zM7ZRni8ptjuN8byFGAaZR+ZGgUfVq+8f2gp9dEQ
TYSXqt5repQQKXuiVjBlCI8Lz49QZ5UPh0pLkkBj1AUNljuEzVSY5xR4/8UBYAonU7ygJp7OqyzM
6xm7z0s8jXUoNkLxydYlDqFrFRJBVDPBlDL3yuQCUFWn5DFU9kveZLbvzal5cGxwCB5KzzERtTpT
6tM3zwBSqFzBjy3qIXKT3HhGy8WHoUhvzPchren/5mSlZpubDDDevQxbMel2WsQ112jMtbOBhqQE
0B479LdrV/VhpmahH5j5gJQ6yaF2IGHiB8j0ut1tlox5vzEML2CFMm7HdYFdRh0LYTGUuoMp0MrB
oEiLmnEGVvI6IVX/GSjIQRVQVlN7GJNEXpWdJZ4yz9Y4JGt3juwBesgH6TPlQ4fk0Zl8TAT6sNNU
LodAo9fS+EmVnOyisNFNp1ZzmsF9d3XiXsRk0tTu9QS9gK4TXCiMX5bdrMQ1PMHwknh5e53pvavx
IZtRBZZk2IfDuOK9QZZOdUD+V0dyNvNrbZxTpCZzfS4nYXphA98ADcMtIkiXkQw7MkNdEII1HWAh
Uu2TkEZ9DQ7XDQjrxINpNTqbkmI8T1qb9GJG7c1H25qsoxG38ruzevE9o1erLlzbQX/CpDngVERQ
IsNUrq4TxXjHwJriuLsl/E/iWUHcZ8E7t3rBHM5xeaMAZ7CeC2bl94NW3qU5rsYR4/zk59mM32Xp
e2dEWWU1t5vOCPnGxhwG/HaRz6UJ/oR5bI6tXdmWP+YzubBtXjoCGihfZvbhRL4O7sX5qby5PmEL
3k7CcJGBDNnCSs3RMN7xcK1XunIUOohma/OwsMEXfBQaXqg4XaDqcZMf+ilLzwZc790AU3Yd2wrN
UFk3hvTjcdKv1qkQEulqkUd167rz3usr5xhrzDD1e2JIb6xYOlcCtqgKykraxx6VQ1glVhMhfKO7
1El1uadzhrb3kMIcpTaBQeS1m51dUk2vKlfrXhSzwVbWI5oFP4vXh6bXPzH8Inu0vWr50rq2Ihhm
TnBfWpp+mOJl/rU1+2/VJP+82vhDebL/aC5Hev//Q0lCV/RflCTdWH9kfyhh+P5fSxIsrT8blocV
gmV4qUgoPH4tSaQ0fxYUJbZte54uf1+SWD8Lk/Md/5EnHYeKhqL6t5KEnxEE63oE9cL9X8qc/05J
8kObSxduCB5PoitNxMzMYPqhrSH9XKSmnKvjli22bySftK5YIwoWcq689Xk2XbTx+VUxHVvBiBAH
SBaLbHuzevmf5PT/sf/87Z1QaumYAoAHzB/6iLFPmQCL6PDYFvORfTfG9GZmXyyv/dNRpxdX+z96
+19/FddQN0zdMSkHuSW/L8dUnxsircbqOIiY3YsJ4Yt+RcyYcTC6VO7aGI0mTqTyRpNJF2xZs9J2
lPlu0yk05Nj/2czeP4Yt/PJ+HD4595Uakxr18vXflYeOpzUrLBjq1Gb2osTyPsOCZlHXmsfURlCO
RDkNB2F/+t1D+lt9+vt69PIxf7gMf/i1P1Slml0YclVreZyBxxCqwf7LojcC6bp/0hv+k3v7+9/k
/NDHjXJNy6KT5TFN528QOMQTTvSgm/NeZn/6qcTlSfnH5+Ip5tBzhf3LxeT2/phnF3deJ3p4iaNW
xjgznMIJZzMuQ8wOfttZzxRb+8qT37v4iIk1SopTm5p6xKSwzzq8+b4Cz7WgwN1WRiMqCPRioJj7
cshWFNY15lb4Gt/EdN0mCmPR2oRYf5oHaenybmQQig+8+o3m/VahQPCbXH6OufncwYYdXB7SdPpU
AO7verv/lGtuFsDELBEB7FMoLXf2vSz+wgYx3WMO9C0PRVeOcCVcdPeGMkaPZiNunrsBN7s/TvUX
vddu1jFvTquRPgkkfDsrn160CbvGmjkR9vhHiaQLN0iSXqNkvPYWc4/faPRj2lFOlxlTV3ECbt2R
IOMewDVQpC+o37uEhYiO/5NdppeTr5qjBnPcI3M5z8jLiluUGVFnDO6OBqH3x1T5ZgeTg9Ng12fD
B0Xou5LLSmHJgAzMtqyvLRi19Iu7Obgqx10zC8569GedsURu1n5CEfBZ1iQn2qb0E7Fv+jdbn5Fr
a1l8oORtjmPTtigH+vaw9N6hv1hwzOzztA63aIg/CqLsEVDazd6lWmMm7ApLwfx3ejsKm3E8tHXm
cqgbnxK57HlQvmlxqvm9wgwxlq9ug+ElUdQ8g9pv/UbJPaJ4rKgC/c7GZwNo+lkMsdhPPeuFHG/k
ST1+aNM1Hzt4ThyZ6qZP0GW6gJTRVAy4JfoYcd+GuMbkGxr72ZE8F946VpHIKvd5GBHP62v+qjcC
cQc1GnwvsiCvZc8h8yLkouPBmCBFPSir0+JaNh5691nTL9Cq7b0U+fzJ2uRCj0bTuFZWGeZGH9QT
IxY8yoDWWQ6bgcjCptvJCTFUYolqdcwd9bbk0eq5/lgg1pICzxS1nMMkxyFNjVBLhxM5NtJHA3+G
RkwQ1RFEji8VLfj9kiITHnvnturde5fOAAWPBsc66KyaKtqG7GGDv1mXbA7FUh5QnzzbxHGheD6x
O+OohCdTY7TkcPzduZePulcfk+U9SfWrUl8CKM89Wvl2JFBNI3u8/ibMLbSm7ujG3bVOXPpavmLw
Q2A/+JPQDol8TNjQm9mMsAH7CGnRxwl/cT4v8rIDNJGu4hNxcMFajhEKXnfRkcm2LwvbqytgZVl+
SXMH4YOJSVj2iYjnvQExoV27Fp4V+GuzuBnL+qrFsGSnN8m4T9yHhHwKo9sisYVioFddXik8x4FP
V4xXo7ot2glxyELEyqvlrl/N9Gs7vmtrH4yYI7Qc0fP7oImolHeJ/LQRvFEt4YLGUuh3zF3kj0vg
aaQ54ORK3vOaLjL9vmwOgtddO7zDOYe4bbZKOw/6tHPb01I91EyMjj0ZzZM/YcGFDw/QNpj2cFN3
VmRoTrh0OT5pHVV7t9MNO9K8z+n4Wi4hjgE6EvTEhRtkL1xer18eFvMSsQbkPt+0BLzHpRnB3vop
Ap6G/Im0PG7ro4bBRhdnEwldXGBkVOYpEx6TAdpTbjBiJeERnqpdg2Z0bFJc1G9WtUWr4fAY7Uki
CfFZ7twqvdWnKaCujezZC4dujC7XsiLaPpvtHbESgQ73VVUMFTPR8rFMPVUjsdsZlf5gKQwvyWPr
NGjc3NBuL/SJHi5GulNq2rXrFPRl4tfx5wr91LhFm0egIckQiBFPKxJZmelYJu0A2uzs6l+z7jxm
2G0zzR89cTWk8qAEhrEYAWNtXutp+aUDCEAkGlniaq26vSU2X7M7rPBZoNFJ1Jj2iBHrO+1AjESg
tDsUdUx0e7hQCbMoSHnRI30bd+as0Op/ZY6WjaOEPeW6xudhm7e5/ioh56pK8irXelM85Fl64zHO
vL5NagYBJG9W4+48uwvJFSHEBvsaRgNLZCFywMCJb8hS3euVsDBeW8al048BRXjbyiq9PQUuNyy3
vNDoygO5W8eZZMpdI7PXurs4X5HwIg00+l1b9iihE/ezSBI7qAa5YnBYd6iJ6PnR249sGtsq5W6p
LrRS8l3h25uTdDuR5/G4mIl3ji8EY1MWFdk5wBMTk0zc74Y+3XUSWbe918zEDTOtOzdCY9AxQzAZ
ThJOWvkRb2xAeYc70prPsNrvzdTJAxrRe1TbV6R6XUnSZqJBJPv/ulRC5v2figrEyaZn2A7eT0/+
yAtlsrew3XraYVBaODM7iJSUAwK8+vESXRUV6XYuxiEPoU/hpalQLBPXtxBnz57VXppZdV4XNTf+
QN4AQSkjKUfHqex3skcClCHD8fKvK30xahBMyO/xpkw7dNl9sPk8V5NjPCnNfoEwTSOPdSvb97Z0
kQzn1AVIwPKnZUB8w0ij5SYmXgCppH5t5kdv1bLv6JycO3vcqq9cHUd92drbTpuibGiCBl2DX+FY
JDsGWT3G7iu0TDJLXhLD64KEnj71bjQk+JMUV7PpdH4uVdRu3stWF8R6JByn4D+oTp8hSINmGo+2
M8TfGnzpKwK1RymX4Uy0s7pzK37NsEr7LlVdfr3CTgdictlDGN9EgEG3fkvXvHnJ1mZH2sv10A83
uuEU94PtaqTVVJ9nK8b3P+P7ge0BF0GU1WzeZZ7C4ifYN8U8ITPamm+6i8OJjKm72Gk/zUZqRtba
kYWSA3ZgSc6YqgpQyg6vr7e6h6gKnxhW+TntIgvLEdoOLz47Xa18y2X6i996xRZUjeLcnUqxI4r2
NYcvx89I8iQooWYF2jxzlOj9qR7Fet8M8qXR8TONnTh1qEiutW7jeXWTGwcZByiS9+6QFAWeVWEP
UmSR4riwsXZSllR11uy9eXVPFF7mJbwBy3WnJUAB7MhsIexNntKPTTPhXzS6276c2lDVOFWRwOZe
e8M+eLVs1qd1k6damIROZEW0VtWr4SByTIfPBCKZQb+t6MdXhMjGwLIudF0x7leNoaRovSZDoSTs
BqgHWqJ7jXULeMZbJHdgQczAndy0+9Kbx7cBac1jbXgvZsWgItwHFNrm58TD8IYj8Y6RPFeLRSJV
XU5fsTST7dK3+Xlpli5wpvh2Q81kVpQhOJV9vSCIesTRiK14uljGqUR0eFdtYK5J77wsZUeFYUyf
3bxU9SvaDXtF2tEoAqPXwjtBN0sHz5tOupOrkYUwmcioopSIS2ooT3n9Pdkg5CLQ4b0VPe5MX3eq
+aPU0a+Mdfq4tVLjUVA6cT08McL6motTXuylSt8Yw5Z5kZMnT+Mwtl9rQdzT0t6iY/QHsjZAvork
kJN/5SuyuvhUo3m0+td6Zn8I1tFYcdoNzU0nx+XFWeRpIMforpArZl4lt7DdyLcZkRZp5blQUVM3
Caqq9diijzvV8dW4uoelpFXQzGupWZ9NREDolzILnbgJNqpPswpd81Uf8u6aBomqaVwjDfw5Ks0h
KNW12dV1cDnQNo8wPKqCfnNDnWXEwj72oNlxc+q99vpCETSclyWuAg8tEmvfs77LfEfQE3qmyfxm
jHsNE22AMn+S3xqiKeRCslE1+SjM9aWJ6kX6liJ1akYtKl/wV2bEiUxN+9igQyrK9Ohld2pbEfwY
535Td3pXXQN/ze2Lms72ugYFVYSpf3XnO4Fuv3SnnUfmN7bdrwUoYoWY3BrfxrnGmF8M+01pT4oF
W4/9VeKie9cxuyb6t2yrTyiqM5+kjeRyMuImt1v70Cvpq9QI8mWosAB426HJhIr6wtwJr/JdaF4v
K7Dw0COVn8f5o+rPxsBwiawrg0QNvsbONYnxnJBNUNR2pOwZXJLkt46xqpeaijI6hHbyW+2o/jd1
Z7YkKZJt2R8qUgAFBV4Nm9zM5/Ap/AVxj4EZFJRB4et7Wd5suRnZVTclpV+636pKysMHYzi6z95r
E0aF1VFQSFbX5yGvjp73UjvBNsm9vUfC7yIBWt3F8FsVO3lJIq/roVqeAh4RY3GHF/iM7L8hoVpl
+acIf4zmumiKBaCJVx3UlCvS5cVtb27o1f5imS7YAdKpYlgB92Sxt6tawxujeaGyxkZkrX8QVRUX
k+u8QVG/7Rvn7PVZ/Pt78x8pgf8328lf9ML/+A/9P7jDdF1Uif+sGH4Zf3zLP/6sGP7+Bf8lGbre
b6h+MohsidTCNg496A/J0P6NCYSYlgdRRMDzQ2b8Y4spo99sH8HwsjSw/9AZ/5AMff83OLwBuohv
89zzaHD6B1tM51eUY4BAJUJ+PkIrNuZh+dcCiw6Pb4XRdN0WrC66TdEK7HLGVVSiqdzPYKhY5UwO
I8urWPLeLGMvH8sXm4n272oufm+O+2+p5/KzSIl33vEdT0o7svl7/Fk567u86pJUZbtpzua7ak1W
tiNWjcPasYtM3jarQT0hS0hfrDuk3mdtjabaqgg3tnFCB7TOoi8PTkSBHE5Xq2ixXWaaWouhkC4D
mnF0DCUi8HkxzUG6b3SK8F+CAlIxXIz2LneBfxOMcbib/nRJ/Bt97qK//fLLoYMKhKHwspy+/Ie/
/HKmpsVAMODloJ4O5CZyKAewIb7PfWER3ygjfishu4uNOHB6Kzbshf/GG/F7b8UvP4REf+YvyyUX
SvANfxEJ+7KGyTW0w9aposq+6txBYvFQPrlwIP+hfyu063p7g6L3vjrawWC/duJp7lzCjQLbwt/1
kIW/TuJ85mzv2U7DsXNQrgPxl8/c+LAikmGstyjn0ibxAYgpNsXo1/tBDdMQD77Vy71cIc6drLxY
nhvN1HNifCfp7s4RyoHK17SLB0t77XZBkxI3TRPKFwtyVrSrWNCAZ1tS+7PpF/9LmaiJHjaWWFzn
XVbIeFbzMG6ayaN6NB39gcd2FjrPOTCN6Rjag9shz5BdekIXjCSzOojGa71K9v59ZRv/ZGkxPE1A
Nz+qcSYbP1PGE8KnAK6/WesWeNYiA0QT0k2+3NuL1WJlFFKnV7NoKzTiwLBT9pt2Cu46MiJQAabe
+mIKJoKdYw+m3ua+nEcQSuF0CYZbMvrCHFCKfSVIwW6H0FTVt3nhFPbqMsznx7Qhq7Jl58DR0TFk
ugmNEL7BbmY1X+XkNd5WQymathGuxBS+fcZZ3vfIF7JYYxUqp/ySxHf7i3UsWMnQK9shv500LadM
KVID8JV16HIkSHhJ0UfdCt8yBO644ephboCAItkgapLk2//5TnL83xH8f76OHYn/+qL4C08KG+LJ
rzeTFbmVqWfhxMkE//MV6kU2HbXOMhnLyOB0mH2fScs4teXeUf7tDtcqcsZyK0RHclLo1WpeFJm5
8TikLZQTqK1Lx+TvNH7sFuCxjgAzyTdJqEr65OcjIaGSMpjxgn8BI5TNF0iTJ6C67uXEJ/RGQtfF
bG3jcN+RkMO6wM3eM7eU2AdiF33R4aHlQT0Aar92u6FNNaiskcTSwQHgWR7yPuy+hmTb111CGEI/
LmU1UWXY5w0r60616XFWZAB2peZfvi2TOe2frdVb91xppNAzXa3zZuzbGimm8Vz++q6KGiZi1+1f
mwDRcmM8fw3Pq/b6OTaOXJh5tGOsLbVztY+/eh4LKDvFWh6ll5sQIUakj6rRVrVXER4GOmuS2SYR
6l9ulrDy/Ws4YBpNeFidz0KQQY1dOTfDg6NWalx55i9cqwORMV4ogw9G0liOmx9QeAH8KndNpl2T
lpLVfAp/UQGkGz6SxR6mTT8yPT32Gc/L26qyptMsMH7vIAXoYlsVhvsKb7pRN2ap8o/MWvDa64QD
PNKXSRaCrrJb9+SJgCl4LtDJzbQERHXJ2JEES0dwWHiTwyTkFA8KljGq1fWTIW3FJyi8LnkFiFcW
DNppi3USjClJiN65qG+c19Q+IgEAshPm67XKTE+klxdJsxlHEkAHWiRmNC4LjgYRqGb4VHT7kZcE
sVfFFj6R/OCys+YOnqfqzanWoeB0Vtf+KevAp28AEnKjLV3SGXrl02bZNENYPZvUIpS81I6CQTlN
2aNxmq57dJq+RsubADNu1iLIv2XtWJfxkE+UIi+8sLPtCOIvi6HKT7u2i6Jxe7Ep+nGIMZRN0Ro4
xWGqIrQc6Q0Q2OhYQDODOD92G0gxLFtaJ0WvcWjVIg/UWLCey2G0K+LT/CGuLStof0bFrIhVBhl4
Htuas+pYDVHOS7yrl3UbtZG8l74LYAs8mLLjyOB839mJh1ekSirrM40szmlOUHbvtu0tziZ3lrba
5WbOR9CTBaJ7Fy6c+XtrpqMNIQkzjEOKVH2BLsAAb5Tn/HBFA4BXh1PIVsqkyt0JeM68z0xafPE4
p4pXot1oBuVEDs42nIbgOlv6OEDPqLcjFI9sE9Yk0Uj2AZ7bEqNK0620L1UvOWCs9zo3Vo0kU4Vv
8B0bEmBulX+WhSsfoiViSzPbQ0mzEf7bFC01i8oLvdi8Qv8lPxjpLqjjepFhFusySF6T1O1vBrvT
Yp/ZqdI7Wc1Az3iq4x+p/Bn/GJg22cQG2SqIfTG4966c2ilOwfc+ioFETcwl6FocvMGnbZoFrhv7
LE3NUdHNhTpJYm5yc3kI4Z93Osu9XwFawrDCAwNeZXBXnDWmby4/tO2wE1t1uFnwl7M2ssEekJ7N
CMw7+CmsPdmrqSIfj8zjmKl7i6IFJvBEWUTGt24YoCZBK9HJx+EhN9D1WNxFjLkAqpzade/klBzA
EozUe+d2EF6XfpfeDxlQl4NBuInicoj8ddunvJiPoEHz5pWmo84508KAZ2vJLi4iXBErWO2UeOO9
jRKTXbPF1iwHRlz4MRhkLPqQh+CEZ5Q+HDp0EWStnsYkAKsWJBIrIDiuipKlQm/K4dNWcw/6Cg8Q
rDjtWzwgcSrd5ElZ5Xs2kyxeqDLj9U6EWgebwgfABehMlQBoZtDLW96bTc5eoKsfiylh05VO8seY
gS2AS5N21xJeWHRG6u7lVTOvQ4MEFZJYUuTq1EbkAvFbFA1yp2dFmb0phVxtgJ8VMjIumOa9CpfA
2hDRa/nGOM12NFldcN/1CDETqPb6c5oby9sEtcPL26qa8JGGvdw5tNPlFqsrsNGLDbA8ZgSH9zkW
o6d2Q6rMd6gtfOFKv+Z4kFba2DFbUXCHivp69kYdsiMFXiwDzUiUJ4YRQ+jxMjNxIGjbnj5i9n+C
KH8wqeJghta6oGOj9LWvao80OdvOR2GTstz4iU2qHbgDVsXOyEpc5cvI6sahk8hsCzyMzdfUN2n0
zNC5AH8g9s1aQYfjVUa6pbrK8WuW9y2mwjzWs8VTYrCM+LQcFQ6HnM/w6GowzFrabLDykHXNWtvq
O5APtHyE2FqezVQqcKD+QjxqJQloQTAIC7QXgpf34EJ4cAxNNH4trVa8i0hE36ExBgGORE1Oi3zK
yqpiJJ6/afUIunZNGxGc6l7k7Ya1bDHv1UimAAZTwd6ggoUQ7FbywTdWPspTVCRQN/qpSzX8hIiZ
2lQDzF5vARayQfzkQda1tBhvwDc0byIf6ivhmX7e2YBjnjD38Y+ye4xuRW4FDnevltVuSnqRwsox
0yPuJbvhqaWy56SmnIMEMeiufQj4xNnh2cJr1VA3HsLjoFg905M9bNrJEh8mj5iKBWFPvVHkzy8A
Y9uI42ICiZ2sRFG5xgXsD/uFLiq5C9uxSmJbjPlbid/U3w9BVHzL20SU5zxYQ3fn8Wp9QkR3W7aV
Yw+DmTgFwcfOd+rYSkFn42pbIL4kqugvnT5FhLKSGTQs1i32N2uS3XCUa1d9Ua1DFKZBdps2ONuy
M4KjVPvJeOqbHnr8LBRmEeRJXel9loRVvsOQnL71i31Zc5GLInWpx5BkppOZNyEmmWPeqsA0hEA0
Xuqu6OdN0Kky2jK5eN5pAF41c8FjvdQM9hYoawumQEBJEYBask0p4C7RfFTagsJjhYMiim8HOUhF
l60Uxgb9KgLwixvoIxfAxYR5KJbOGvGFDKYAMXgS5eSeJt1t7GgFsp6OKnnw+sC8Sf4vy57ygIJX
ZNa3VwTCHaRs6eYfmi1QvaWRVfkbxpK12QSlNPaulrper0Hse3dNflFdiaaCSF2SAl3ICSvsr6wV
tBXDA/XZB5LW5Hpdwjp2uI+4UkfFGBIwJj2N1mQEy4qq+On2JlAb344YbjqnI2bEEUG8lbabTPiK
cvPOCylinQbJiSWvBEix9UqUuW3BocM5+FPDgOhai33dLlOystPyOF5Fed3sRuIF3mFiI4ExsjIF
L2VLkIgZzBCB316lYhvirePW5bstW7an5idcHTnFVK0rHcOKrj+XRazDBs8K7+cVGfu5EbW65bEJ
C8tb8/5DhVkEgrWVSLZ9n2QnR001EDDHX578zAqemzqzLozWQC8xIwOuAXrty58KXG62y0iJse3X
tC1sIjg2yUbwV7UR+ab+YV51Cb9uNeM16x1nt2Ysu4vJ6ght+5k4ug7iv+1oYMCra1+4VOsVFGp1
PUV2uZn8WW2tMcIbjFHycoQFKNOiSNrs6ze0A0x7M4XqDo0VDOlUPON5jTZ9JfTTfMGYKViyd82a
HLNiyfZl1cwg463Q+WYnfsahMe+u0hq3SzLg0AFul1+5o76JlubJcjHu2mvzUhOH2/J4kFdhY7yr
ZsyOtgnbW18UNEZmmFwI3amYu9s6gJtVuypPUiw4jYORoQhuuEqt7cpClK3Kog9epfpb1ZTdw5Sn
yxWkWbZoVC5kOcRMfZk4WG+DWPNLMhrcxNlINVDHQ3soVXNoTTAf2DpMLPPbbwlnuTh1iu60OIIV
cKhugjm8IappHcIw0x+TCY1H0pglN6gB9JSU0q5ZqOWulKo6TCNZ95BrJRrS767HYxnTcbhpSSyL
rRT52QHwS2TaIWfvs4edEYpNB9vAWe5Cs7AbgxC7nZmh30dj84IvgodIszbB2dGdtEfHxgX5GY/u
6N4RncFy3QysowuR3rdNffBZY1ONkQdXHoN+Cw/r0avs6m5lrDqGnW1vqaG41aPGXgIIYbNqZgIV
trhZHTFAFdPPuqnD89hT18A9KI+ZNfHGwj4UJ32V/Wgq9wt2GYoYirY6Kqo5ECHFtp8mAeosgrSr
o/KcZAqCldUXe13InMvNB3BeeDs3jfIdEsgRunZUbgo3TNi0QCLyJo+Tm5nkXqxeyU6zPE1pA7Oh
xZixQ8qsd2YK/L2D6LzBbYfyjoUEU293W5OYK3NAle4yVs+VHcD4HXEcYgjcCdNTOWSq7gyIxzxA
JIh2urD6jqdFNpxBEc3bZYZN1fbMd8IPvRfiM+I+cMWzV5AWDpljDC4dvbD+HzPGtIHXH0QMssu6
SKBpEC7KeLWz4ZZsRMbIqM1qMr2ruvwxZJJ4MNJvrgZqh09UJWj2kmF2k3SRwaCOkB5YxYihnNmF
n/VrXbKKx2vJhWtHCRTjIl9vShDR+BHKI6PLvrf67Io28uQr3uBtVrEhK0X4QI+WPsvV+rGK0Lod
YD5tpyS5nq3pXoXdKVnKZzM09pn457QLPbA6A8H+qpPkY7sL3rCx2/NSlOqaEtS451UWsyjmBDTz
DssCxkF7zLA9XZLNvLv8GvwiHhhkPwgOfHY4piocbg6oB5mm/b7PzAXmlyVDh5zLk2tpgulQakPX
gxF3OrHT5zEU5rZm4M2wdTicuRzra1NFQOhSgfPIhoe1+C0k9NXfgc+j38A6B8S57zlYmx39YclW
Bjp5WfyZhOUSsqoInB12t4B0r2PtJ9sN3mZbO1vw9s6mUCGHegPgq56SHe441ARukBtm1nqfGh+/
VOOD7ii/A0eMdsRr3zvY+p6uMKngtfDfGjDH5eR3J4p55kOvuC15KIlDGXLKphEsDblAROsJCHrL
be4RMxiX5ZnoASu/VGbHjqQw8ZYi2NiMGIRGpmMXjvI8yOq5YaO2w2W93KSgko8msaLDVExwcND6
4mbIyGC4Ofy3UUo0B8LZVMjWn/3iaJwA0bfK4nldJum0S3Wo4yof0mPnzVi1SsmMKDXCixVNr1Bl
xpdxli+LGwQsihl7cuxQVlPmkLx6Jz97CugFYInwpXLYoI6E6ORGQZu7SrEsbXNbp9GW60jtOh3s
8iV7Wvzg7AfoA2XEvZNWWD2I3rwkPfdcVpbXVo4yFIHjvVoEbedTsAtLL4mFrj4temSuB28Ez5uk
x1KCG4KFwS0MoP+0ZulxQRVEqaXstM3NeFOLcInzhIOhrIps60PJ3fHsXzAZXM4RMwCNzq2/SPI0
B6Lx2dadU3MgRmfFfTnfJWjgG9d2vlI+wM3k2xb3nOInDLxjCt8EipmaT/2U3w7DUO7INhev+KzD
cxrB8aSL8EeSB+8TWLAjpufwOBSzN8XYDbFY5QPxfPeByvePgaVMj9mHK0QvAYTB1Dy7M9Sp2ClK
h0PxiHwh++6gfZ5gmJwMy3BG4i5rW3yiqjxZ66TvcPNnG41sS1f83B69tA6vvZUTjUq0v2fbMN+4
VaM2SW5B/lIhLir2tWf4fHwUYwCp1/aOtoXvpxhpLDLzgOnEY/wLo+w4es1zb+H2gpYDIBvEmn6t
xYVOgen8sV/0FbdIFyvGyQ3T1rtwW7FbCSXPqBjIuEtUviYcaDYjbs240h7h/SF1DzVpjixuCuDR
KYlnfn70jDx0s92i1uSjjqL+Vg9ixLU2ZLRR2Utw7wY2WRSOV5tO4Z51Z8GPPSwknNrxyu+R3Wu3
f+rX3j72iZu/AXjJY45UyT6TPfH1Fbp8YmcTvuBUo67TglFTHcRv5RtvB4E5ugcMeAxTSF/T2F1D
cklu+3q6nyprX5RRs8XpCmbKqG4HGO81QM4B2NfnX4AVndOUKw32YxPzaCb4MfhKXbmOuueoxRaB
ceyc5RhIRniUPI4d5ytghOPqj/0WAfiqlOFbz8R1ZjWRkF1DCSxWIGVxVMh7/kWKMZgifdOzJx5G
67QMwcmaC9TcsAZ73SOdqDiQNJfxJoPI45XHGZvhFpwtAR9N6GzB7K0CfJ6mCrrjSjwE5lzuxxNI
rD1sMsD02n0K/IKIFoD45jFR5Q2guJ/WKjq2WaW4X+3E3ZAOcvfdrAPMlh9jjrJDNEQd5zTZigAr
EAizC4DDf8bf9KB1JPacd051ML4DZsA8FKTFI2/44b0uuY8tK5M7j8awrVzMKy1EhioY+zMZ3lp7
pMoktZ47D85bX5T9VokOfQsaAdhcEHMfxKh2cEBbGNCyuluYZJHK9XwXdVV041vD1hLQzrsRwT9j
mwkofXgYsrGIfV3AgLVq+ly9kAczBPjk51q1FlCFWSHKBCdwFObDkgVIk6ZmPSdRQaHcTzVf16Ti
w2IhiUULE8YyLT8G805vMTSj8Xva65exnV9z1z/oJnqGpzfGQOYL6Kmlj4Zrhxj8IPZ280Ipqhhq
6zbJ8rE6tdboLTeq5N7+obK+z25NGgKQpr4EsYmLgj0dWN78IuUvLSo87L+whWdzM5L4Egt2TWhr
ezCw2Ee6sevWA5M0yPRNkQhb3+GqwSCuPDezvkQyLK1D4VjZCpwossNPolCiAPuBuat5L1lWgHfv
wojcFCK+z9lkLIT3KsMo8k+4hEIAPzNdA08e5I/mNkxaMkJwW2v7uZdi5BqOosY7apt90q07O9I5
dWi61XXYtdkb1SQ96gFFec0BUwCLkk1d1nl7Vlz5Ok5hdJmjdKa1AYYBFqH9ETDkNTvDxxjc0tlZ
To+DihTpMxQinwPktM62c/RN6c4AaPuleHAHHC0/hXWhmcficiK7GFNdKKmbJuim+REHLF0xSbTy
Uky8QldnoFeW85oUBQaLWs9df6SKwJlvbegttNUTbzQvrGQm9DhZeNOhnmQ5FXEUdJ7myq8xg6Iw
+bbcV9XUdiyhpgmfqBZruH4ngnapIQoI0+LpIXJ3CILFHV/m1szyGTt4qTBqoTQWb7MD8+0Veo5w
7p0gdWlqKXVCbBZfpVkx9NJQPiGJSMfLFC5SQsf8vGPgHyeIntYX19iNz2AHA+s4zsoPXllA9Eu4
S5FzSTD6Oe//T9lhRPwcuRICOqySpC33a0AWeNumY8d8tFYENfG0h2H9RlC0aL9Hq8VYxOmGQ4rJ
82q485fO4eA+ZJXjHjlnJ8HZ9KM0hxysX31tl6rzDnC2uzeVANDDHmPSmK0EwoHpy+BnE+msecAh
g5I9lCRn7XDOqG0Ll9D7bmk4suAQvTCjJ6YdfTBM+LAv7G1FaZdJl+jI2F1iCJROGR28y0Lsyhkm
2t8y20XHsmt/srcix2gPenKcknPXpQHzol+REvVB+76jZro/hgbY2CHgFFrcWh0onL3k1XdqvKp9
r6CoYKFJ5SAJ6Kp9My8J1Kt1EfeqGD+o+7B32kumF5/7erciv9853lR9ljy0O9rZz77B3NT0l0MC
oR9vl9J2yFCFXS3vXjmVuPdB4pxqsFZI/F8HQ2GaZF//JHHfwDsM8UfWHCftit88gprclpKY6yTR
xi/43Ks086y7tE6te9CBCs7Pkjmc66Nw/F62Orlx0qyE2F8I/xMVgxu6oe3rEc+ce5eA43/JMA5e
I0vcjUiRX7PEn/dzW4aftQGx3JDWzbcggbbuNOC+mMq2fk8vnXotftOvvlymT3a61aGkcuiQt5N5
xMvLs7oobAG461Ivk3tNsbdlM53X0eU39dMfg+6XXbnKmMzjzpWfE2G0vQ4vfJnlHWMKOcnwNHtg
0HBFpKRHSZ4gZ9pHkJAUPTUI7ca5E/03aaKTtAo+9oIIWV9ABGpzFHQ2wd0xUH25W5f+EPJg2OeM
+LG+BHKH37FS6FPdPH+PHOeMDeVoyazaL1k4Ye6I7rPKk0dbg/grrY8W+0ccYBW8t91oJOJMc+zS
dh3/I60B+146C4lf2/PkV9NYAhdeXRX43Byz9se5NlAhtcWRcsNmM/qBIyt5xnaQndwio7EgC4bs
AcB1jyE/gRCIxj3LmhyKqs88xtmA0zdXDOjJOUo3irMjrlKJ8/yYCobPbRioVADjrJzvTj3ZcpvN
aV7tfUhk/a5IgO5tJladDyl9nTP+95UdwlivHI1KU0SvFX+pDGL4EDlbBrfUOykouOVO+mnxAUYZ
e3mTlFkTZ2wcht2QS6RlNxzKFyhDPY43sYCHZC3LUwTcOUd2v4ZhvkHKteQhqCBzbzxHUtIQGjsT
ez/J5hP5LBDzqG6XhKjKWAJ1Se+9+brLfrIYYe28UhBqAyOC2Lx3A8t/YgzmsDmmzmBDlrYLs5VD
YAEVo9MEMKKfM8qRvxm/Ye+lbIG1kVNcZZia4SBwc1UATzo8DDaFjpg4ptV2KV6olU0IOosSyhTt
4sUtlwaVK4QvvKkd/An7wa8nttdyLd8nmDhRPLG1zjeap0i2XXB9VndahLk5OYDOfww9G0Tk16pk
82VB2tzKtFXJ1q4T0Kw5EP2boOVX4HFe9cu5nxhv42bOnRMWVPBP5Qop8BXc0IX3mvVMij4z0+1Y
01mFArAytdAUqVmiMTINp7CMrPClocYt2bCwRZr0Z+ncFrbMa+7UlMu8MMGabWnoBoPQrWP3nHOE
zndBneNCbol3HX1I+zRhglgH7ipYf6BBL/YV5oRofOE8hPgvQ7rnT31Xyp/JVAXlNhlZC+54c1Pa
EfiawMjKIPWaDoUfXEOcdF/mYOlITvwrNEXTtr4zbSFUzvDdaDNVXMoWGxOyAP0m8uT8Fna18/yv
jF3pPNeu5uiXtVdeLcwar2EEj17PC9100rRv/0qDAJpgHQ67JKj13UyoNA6WEmxWIvT4/V8NZDdK
fKdhh/Qjhn2DS/fbQF76Lli9gD+gM9nrfp2zXF397gD5R0bEO/Wj+TL0P34MNx/qr6Hj/2+dhh7+
vP9sNIw/6s92+cVpePmCP7LJdvCbpA3bp8oOLzbTwn8bDd3fBD7DSAoRkEwFfPK/jYakliVOsF88
iH8YDR37t4tVLIh8n4CEDILgnxgN/2ruo5bD48qMIiEAiwucR79adly8HGAxp+FY9kV6lQSyKTYZ
I2jAA/LcqWm+b2Y/vQooczoOoNvPzEHhA+W64RcMRUQGx7m6h1DoEsvx9Terq6xjF7DAoBoynTd5
RTVRF/X+w0R6BD8L5S8Yz/Zj71X/dfVxzfx78ot78aT9yX10+VWAYGDiw4N5GcP/4lkbp2is8y7T
xy6a8u+i1/T3OG17JXDP7OhKBBObLyUs58U/C37rNxoDJNhfGTz4Ys0PZmHFTryzvQ1rgZDQd0fl
avUVFoKzy3mcH9gk5sff3d3gIPuvs7bnb6Hx80OLJHAFPcA82GOb/w2R7K/58d9/Md+92FS5hITr
X8x6f4ouYx3q7AISxbEPipoaGlN/2EtpdopiLZaAC2Rv1+4PlFbkBMd0ti+Yy08qdeRJyjk/jAX7
q79xe/2ff2zfw14nPUf4ng384tefqbIpp6d+RwMS4Tv0EQJUmih9M+OX3K+SBhMohdnhT7fVvzFr
/ptv6vscsUQUcPU7fw0dDy4mnsDCf1nzQX/NB3VZ5q5kX2Jn6OQ9L6/xSDkKrXf//PvSNiB94uxO
6P01l5QUxk+ble/L/pcr24ekOFvtc2F6rg671e/0FD/8z9/SERcz85+uZzABPibjKAJDGhA/hmTw
65+YVYmHNlHNx6Axp9YrdR+HaWqf6J0evhODEt+CPnG+zlg1ccTYySGbXPXU9152DSyUYFM92ATH
YJCMh3nU8tkKPcqE88s6ey3YKR+U4iPeorPk4TP7fISBNDdf8pA1Ctvrb1oiRzQZ3BkiO9RPrbI/
wopJYLxTd/s6wmof5qnjJAMYNy+y5inxwnUnimF+r5agPZQyDT6gSG/6i2xV1h5HEqys6csQNOxW
vXryr10gHU/2wAiG2BL6hG8D1tzWCpFbWxBJs3q9/HeR4q4Qbbjk2xSvH9q3bw4tzzOYHH71wV3n
7YSK6LPt+2m4GiTnkmO1TPM7G13tb0Pb48DY1UH3yMKw+XAoTVYb/oDGw8tBOhp53+R3EaZBHG5m
uIvGdHiylMB5xYV8tqKZLHkBJ2EBSr9JauPuoIojlBRJdbYxWC5xLYWPKDxI93sbdPYeaG1/1Bml
gTvlXhBFSf9a2v2b10kQrKnqaB9JclU/4J6iUZYU61Pl6vDc9qIFUy5QKFmNK/ClvWTD7mYP05jN
Gn/KEuCQ4q+gHfoA6ben8GIZmh/ardSNBx/2ANUahZ2MFK4TTTUPVrc7nTfJgK7pMYoODNRlvPpt
QvuX459wRyTfyUd5Twl4/HNUUwagjVm2QYY7gGdkeV0gcs67ISWHjRerfGqZ2CiD0Czy3ASxlN5B
8e4MuUuAjWhnkLu7yE8vDgvrHkb8cByoAbnJTXqg28e/R3PCqQIw9eR6NPClrT7BRPpcSnkNhvR7
JK1sH6XVnRA8eDHPlTtsYZSZ0Gj/SHse6wh/+Kbb1eO3DsLt6M5fwIl26V4RCw94BfRYGMrmKXSj
9AtnP4qUhO7oXA2nm2ZUdNlj2nTjaB3CLR9ztg9qr0XNohQ52XSlR/dlmSwPXuF6AAFGc98S36IL
bhyeJLvpcBfwYdD+U7doU6niHly96BKEj5bkKh3lsENbCmHFK5dsbVmkse92HgoNHdHBaotPzh7W
EewOaWRtzXe9J4AGKGrjAiWYuFO1HERftPIQWU5x34A/3btg9u/k3NM6mzXfk8lCui+zZFfyhLij
a916b1xqOqZyxefQQBHplX0JNi/LD1bo1AeM5XsewdfxmvshGa483WIaDbzXzu7udGe9uBSBbU00
jduE4OATFdjdqWi64QsthWRms+ZbR/zraNe8kI59FWCJUUuU/ZiqlOPzGKDr+SJzb4jFYlN0gl4d
xRjkNHeCfA2LkON0flqaBN1flftKNfcFLuIrJ7wYDfJ6NV8kCj3bT83doye5tZbV37tuUb11U5Qv
seTexAQj6eHZaEyWbN3rEG++mw7WdhKzqLYsVDiPXd5NO556LY6+JjtSBWges4RzszuGEO9pBeVQ
PVZbZI7kmoVylFMxGZ36MZHi2hHe+mrogoi1l39OprfvJ8QSeZy0oJhnHHxcKNkZ5/xSxg56yYbm
YZtOxiq6nZxieNAcxrZ2mKR3zQizYUrNyTT+c8OO4x7L+rUL93ivPWu5m+3OnLyg+RymN89Kwnh0
vHO55MTVQ6/Nf7JwedK1EAdmA3kIC3/dIUfiaOZlu007dadm0qNr1/pPnFrZ2Y3US7vNehsG2Nkx
l2R7d3Lqg8Nb69v/ou48miNH1iv6i/ACNgFsCyhvyCJZdBsETTe8S5gE8Ot16uktJIUUIS21m5jp
nmZXAWm+e++5NEyWD0wnK7hMNIOgfub4kPGpzS1ZDqfKXnhw3Q33imXnSe6/69lo+0vukfjwZSy1
LRN0/XC3xMWBzSmsxObZkgCDh9FjlRHZE3DW6YYhqj7p4NB293rfoEB+M/FCH1nXxEon503srcLY
gmkUo5FUSLdWmaz5Kuu3NtLFNYLZtLbuqfWlMnEMwtOTT7bUweHlDo6zkZd+iNZeBhtP1XN3MvDO
b/ultC9LHc3bjjELlPu3ch5e/H6EOTNXhx7pIcX5PzTAEhi24mpb9lYM/yFzKB/MulQPRKV6vg5N
rsljqA/2Ei0U7UzBKwnHFUDS+axRB762pPnI/JVy0uwVXf1a9ho8VIa6ycWjAX1bGqazSygUHajC
esIAiTVA65mvtOxbNDl1b1XnItkM99DB1CiOLI42dmu6T4wfbs9DkN6t5p6ulU8cWG+yn5xQo4d8
S57BuZqLjwHAxaM29tKj6KVVoS7HZl+bjY/PpS23WLDHletF5OUTdJGIv5xrWemBCfFrXFZ7pqPk
YD/wBpOGqFg2rfZvqjwnFEvExMSwicZT3x7PlEJF6TUHrM9UtCB2UNgr3Nkehldt+Mbuj0GmAHuG
hzmnXJjlaB6+VRPRAODjGBm6g+339PgW3rdZj7iOx1btLS0VB2wWzpHlVh2bwRgY2e9a529UCvFY
i3Z8KdlNw6xHWVZGHBE3bLEzVnTctKYidtpZV11p4h3AWB1qmeB+kjhMTPBKXQoaaHFJewx++Ff5
NGLhnGlpnGc8KpVnVLs08Qn5Muhihv5eU7tIITwtkWN2RGjE00PerytIMeKu964pM1Dkb9+lmsCk
vtSvDSKNbqI++0GZ64ZG2nCx3Fuay5d7jMds5JdrjpxIluUX/+ozhpb4yrWcUbnpnNu27tajYwZR
bZAo9ur2XEopwpEof9AaBf+DHC+JpD1vt8Tuzl8igekQiATwcFCWDTzCEqX4Sy+ifhPp9NRHuKzC
FsXaMvIPPlx8WJl4LfAAkht3jhKQH+evwgzcds5YWlV/tqP0K+Z0FRBAcYI41Z9yVCuTqec6Moru
QThavZn16a0XFDxS6PeAol8ESgq5TUXzd4ypU26kHcg+OWhRc9T1jFEt3H/BIQsDP9/TvoOs10FS
zLz0Xderq7QnRa6dbLnrKntFaW25sZT/0RP1RIzx+AxirDS0gaTN/D2LGvHSxWqvc+ZU/Zs3zmfb
9A42b/qWHDEl4UUsdibCY5jSx+n2fX7yc4vWYlH7n1nnP3f4ut+nIgqb2v2QWvOWdRVNzLLzr9Q8
bOHNaKB0jFcDGl5gETFH2LZvtT7hHBkZgC1+oniFmP9RKkNMvAOzV2Mk3PuDmxyLSIh17cUTHbvE
iRvCr5j9XxaDRqhRGjzYrsscFP8+4YTfITFJ4OgMnojM4s3TjxqEUijjlbmlDmKve/FyzmA4hXnR
QPSBMxAfJJncnZhzrEzNeBznyb46VOxFss+2yZw+M59mNta79lPDl78fwJ1uzX7Zo9g9ptG3mxNx
4g3Y5HV+n/IlLrBJrGJUVczk7vEPLfiLr1go8W/i+Al1Yl8EWN0AT8ba1zWi9la/N/Vqw8Z6Lia8
eJphHQYvxaTV/Nhkul/iiAORysrsMR/R+puufsTcAuuHQ3FXpV8tH0wY343ULbmTgQvHuhpluqud
LP0EC8v7K5mZI35VQSWNCAny7+QnR5m89twZYifZFhp9LUHn0SAyivHCLNQLmvt8e7xLEkylqkdD
LWdGJukGIo08DBnlZ3WCc3KcJnGqxQkBS2wVY9lnrGzMaTsDS4X01/do0kq3G2pX0WNpcYLtGTiJ
EW9qv1BfSGM2P1VvBTzZ2iURzPXwZe7FNK87ziurSlX+MycKRa5ZhAOS+FPlo2bznef1R2V25baB
9or5qkS+wCe+7MkkdKsiNp5zF1vGYFFw007GK9OHYKLYxVR9uXY6neC1dXCnlCiKLI+pr8QutXjd
O84wCCLDr/SHvXt35dwMj37q6NsZ5tDGCB2w89qhbsyXJp4orCqhGUlLgk6a7T3ti3qJ/HnPVyZZ
82jNpM190Rzkggmsu02y3irBfVAbb8Alj5CtDqMj2CPd5AVLgrdpyju7tQ5tWFpbrOPoEYqUU2Yl
996pFhMtBXzahqYlUFuwY0nTWQLEViapIa3a8mH8Z4tNMl667InEVNCCpxqTKdSg3pj+bvaLn1pX
uPxol4ysZ+W3rzCw6cU9ZAVaMhP+h6R/MjNKmaevBntjYJmwjMwpXtae8dwhie/G+dgYFNbdgdAG
7AcU/Y0T66+snfSeGoecsq/V4ux6v9xzmaVD5kYEhK51EXP09R6j9DbmWKGX0d7jkqYhlJWnxAfk
j1sje+ElM8O2fKNguMYtb33FdnIR9qEGSLn2mk+sv8bOsz4aMgmrUVIlaD9iWN+R0pK/2Au7t7Gs
xCWKI4yIeIj7JacRPmueKQN6ZvkDSkOthb13o9ijyNpHfYqw0nHZ6MloEJQqzZVn5iwMPjOrBcbD
gMvub1q6hNnn6Oz6HRcfqW8c151uRVeGVGHVoe5mWBeUD6jTgyylmS1d7Ca+1pwSiJPjR+5VY2kj
dS/oephbuEO0qzQnNcfJr0c7FcQGQ8P13yMCVVUYLaI8lGM9aUEnAEehcJqh23tYUk3OvlM59UFd
3nlgrn4lP6QeKlv3HmgwBQwKhMVRGoHBmK/CWiq1zVwrCvvh1i2d2OGT57IitZzYfOF+ACLFmjTO
Hh5DZYzvRWFpOwMX2HM5vbeu7VMgk6gXSkmBkg0GMyi6Mq+NhQ3LHpJ+o2cih/zaF1CMJh0zXG5b
e4CS+pGAxowBKHqwEsUh0TBMl4hb6ezLujuBrrCvvPoypGyKemldI9LsJHhagQKfWyDkG8tNPjPq
l55LX2X7eUmXa+ndoWbksc0vJ5o9fKQjzbxcvdS8djAV/aQMIBzRMzPr061G9zRwAao0gFIr6ufN
plL7MmqrZ10nnYBPG56JyGe2DPJenauwfWG5hTrUnctpjoG7GfIRa/ZMv6HVBYZJTx2jnOwSpzb5
lsjMd4aY9ipqjZONE203uEtzTbV71ywGQzzoukCqchHZvnpiQWB0bW43InO4ILdVvsdkZ2zyrv0E
ZEfEYkzaI46M+GQ5sVinTjP8IaDg/5jNSA0IVBrOfNjaCUAalX1qvZiGeIPGwJXUZvWoYyC+TbaZ
isAkvmRj3jW8d+qOKnbQ3MkfM7yesDaM5s2sF/2FbB2l7ZlMiotlauVjinX/y69IyOtUeKwIitmP
aa4XtCpy2HNKRJJLXlmatfGXkmbdJVId7AntGSOcOrodWlEu4fTtIsqa9E3dOlEekmHn4FHj2TaH
0twPUeSRwU2/Xdm7Ic/jeMks8821pPtVcs9fUdNk/9F1Kjjg6xXjxWVTBW+mjdWeU4cx3megin2v
cFhvdNr/CgZLXbqojTuSbW6svDYDnY/j0yR44Af4HQCPL1wTykY9y1q9k7BZGT3escSq6MbzBjlg
NCa7uqqb6Y2etvhsebiYtcF8SZIZOzNEl7fI6g8Fc8k1H/9rbMFTLqHeuJF9Dx2Mw7HUl2xXNNze
Oa87+4E8Y7Evxx7zjK2yrVOM3U6Yy1VMHYqbTyPVkuHqMX2yLeiSV0mQCdqLlj+N3P82WP2Ky5JZ
/rb1E/dcxPMxr1BzR1tV+/t1nH6ZxX7gIZ2xpKbadO8mjh/9JPcv5H9WuNtmgnK28823WAejm39y
A08o2kNyJttE8vCiSdPaGvT1XdyWEyqTzpnaE0VUP4zhi7TjnJ+Tvu92FkHgR4ln7QmNzUbdFe2z
qsyIzvO7S3LusFpsRwU6YSX0rIQEpWXJL2hQknVGR1lP4/v5A3d3rDGeZ/+ZlK6ebWl1h9g20Hl9
Da4KsCCAC6230zRsdLrmRU9KRe7JyAl/647jcFGOaApglcW5xrRvA3v9XC4LWQV94rxWEYx0Qnab
An9jl837zKbEebGdfs29gZBinKnyM4046Y9VbBy0JUFvHuP+9s+JPs1l/a1dlLZXiS/f+hhTLf7K
e5VfPVycCSNyWLVZHTITcI6arWvk2+fxI5ry9Gjb87LhvnTuvbL5GJbeuAiCF6AZRicKiqV03rwa
AJCtNO0xIlK51uOx+RBu5J25UANmNqTfnwzaWeSaL5pGnabslx9p58zjUWopI1wm76ioPHlsJ3JB
PgatdYvlHt9eZJzbNK6OCWUAzJsy+xP+cnEek6xa651FtMeHtfZT5lm0MUCf3e6py498jj08At68
y43GPC1TRQouIj9xwb7EPGGRJaNZaAQF69hS9ze/z8ttAa65W/WZTnqB4hVO9EPi/9E0rhAcvgpO
nkkD1dNWPzP9qLTMzxU1TYP7lMQzsokmmkfw2TatLdr3BJEGd3BtOUfmr9alnQ25ia0ajra5yAzX
Z+LStg04KDMaVYVtptePoOTyc0NTE5u7mX9Pkjc57Urv2nSGuVedML+NVo+hqRMARU0nF+1UxsWp
2IRnbPIfGj6ZC1q/jbrTD5e5J/lADV9/64c0OnW185C5fXGzirI/lXo/uzSH6jW4dqfwrkVipvuo
HaqtQzUsIVAq9XBa+pSVRVW5SRsFA7EgKhksXPVvAw29FCy1CxjOdLDjs7LsMpBwkJ4xgxnjth+6
hVYCIHGcO4pl66TWsPOJtwdjptyfnsZefzW4ffPRzNGd79hnvbPSXPpXiWm618j1QXPmfdV8gJD3
1lR3eV+Qe03MTFwZtlFSwcjEcCA2NurIpSLSf7MnJuRh3FHJpdm9sR8Sgo6aaTvrxDbmHcSS+ca+
znHe8qEIiTjT/73P5f8ka7/8t70e/zs9+z/9qv9HPG7TRZH6n1Xv5z/y+7/gde6/4V94HQuENrI3
OiwqtW8aIE3+hdfx/oFQeycx89+EcyeP/IuuY4t/UIeBox7yttB9614f8i/R2zb/YVoo1TwLrsGM
RIj/i+gNluK/wJJNwwX7QsjIdnGZE3K+a2//QVJN047+RRReBsrZeEgxOa3HooYZ4sb1l1Ubw5t5
H0vOtDPiOidK59eUXpi9fKARLDqlKrW/I6qb8Cen3r5I0G+SbFk2dDzZpz6jxX6V2K77bmR1t20K
Bs+Y//3q0Tf74qQAef3FaKRfNeprcNX2GlD6XD4BemgvBpXHBHHV8Kgbdn8mn9m8AsagClHBxSKZ
4ITm5GrE/FMsKL6p3bK+xREDkJF6bU4OK5VSvbDoU3v1nNlm82r+WTWRfSOtwQdJUuZvnLVhaWAI
VmTHj5TiObuJduHTktzrjrul3DiQA091h33e0R9jWoHiyX0qjCgNFtN4pqCYEhWsDau5nwY+Biv6
8r0kXem1sZ7uGopN6iGg9uI3UmBs2H3XjNGCpnAPEhVu6+REAQz4hZbACGYVDyK+qbl+0liEdkns
qMdhjsoN5+mY5kx8MW9YCOcTCJmYn36Ae6wae5sWRbnjekpfNmlOThJq/oYToD/bA+hHbbZfai4V
H3nkWzQuUjnHKBE107og6zjbxZDVNSqBOC61B8Kw0ue1Kwaxc2ttfIlZqVdkWWN6D/RCQYBQglLZ
bnjtLUT/AJDCtI7t1kcrTH6GtgSGWNKXB9gJbkLJuMDjWl/Bafwh+55sy9bqrxYiJYg+xpANbQVh
09gPjgYVwKz7R+a579qo4dZuLU7QcEv0e/SPMorJbkPlJMOlHabXuBGc4yZGnfnw7Vrpk5NbJMby
/Iw/vTl4c6bTOLckG8vOMOQ6y7Efp2OrJQHSHmFp+Z2AU+ICGedr2mxuI7N5iaNrSE5a25Gy6tuG
H6IzJPlO0gWhm3t7r3WJxLhZfjQSTx3JH5EFiOlN6UTZBulccu4Z7wt1JoG4VmvV/pot+sC9CRng
STztXSJWts1P3Vndup1qjdmbCr0ei6uZRNGhJtM5VWN+ltAOg9T3slB0HpKHZa8wcXs/htJsDuo2
JvwuQfIbDWN4vF8diIJtqVTlssooJAXks3JmQjmZY60MSjF1eyQHstwDGiuihXi92nra4QOm+3X0
/0hp7DUaQAM3648M7wjxW6TXY2oZyTROzRohZDOaIl6PKjuOJriaZQA8imY4rgGUHK0G/9pYoGBP
GpdtiVu+tyoC9IjHl65uLt3o2VdqXvpV7rY/nSZv7qjqB/gV18pEvLqHWbDRlzilSQ2vXVf7mphs
nTqRZk9Sz+jHmC09vBfvmmyHwVSIguO8IM6l20TIeBHk19LbgnmZZ2/zWQfW53D77RGg+p6/UZMl
H2ZRAtQmfvZKrSQOnLodngem0b2n8VklWlg11cHtKPiprL9Zme4xEqRnEU/2a14x6WiKh77zQR/O
3MGlR4OkpdRPNUfIn61uvTpT2YaDpCXDb7WNlc7kdWztndJMfVPJnIuaTF6iRWJbJHtbzeXONXib
iA+m7ilN0+bVnq0KdqD8KRLaiSpneEw7qE8+AX3LYMLSv8KyIIoVc7DllPFMbOC3mt0vd2gvzlg0
9EIzxhBFAVGzJnxbpNnBaXrGzINgalPk4ysBivJsepaGq1+DUbi0yF1Tkf9Yoy9PacxoT03F8hfh
NQ8rq4DFjgHzmKdutx1ywXLX6YjqQAGjgIi3dugbg9F0Nk0rxo28T21D+zj62xa7ub6iH97ZTNgr
uTdEuARTV+2wRMUEI3NcziVjG2WLlaCvc8P1wuCuaHrHGcj10UfdfcItb36msD5zhHjO6aMo4ZBG
6cGO82tktuBIChAm/N7lXOT0OfheBQGUWfYvgDixM0Y/e4+ddL64spN//Lx0/kx8bYd88a+0EdkB
BSkTGH3N++IcCFPGiY78RRY3LJji0I6zB9Ol1rj4jb1EwHgm/v/b9zAVbYQ/eKFG9YrQNj41Zlm8
djMF1KZY9okkRR3HZnXV6pFo1ZzBbCXRI961yQFzwBG0b6bPmbllhOweKsI+VsAycBnb/EcljEk7
+AoBznPqpJMiBpHjtuZXk6T0og+a2b0CVwI6UhkRSA76ZSyIQgVKs3nn7lSLgB9Ar6vmbbtZs/ee
NmkfjIEqZjmsZiGhZveFWxF+k7Rqhg9Xo6TFp5DoEZMCo31qt09mXWthZ2caweK0pH2GaKo8WRm2
tsAgtndrKjapMTVZBtJyGL8HvPseUvcY7bihN6+m7jkvtlEDIMibZGFoU1TiHtcFg9EO6fB0t9I+
a5ZXPZlN0j1zFPGYlVYiKARe2A4e/ioyLOh/OotW7TsTmoy7nMe2Gw6YkZutEy35rbaN17plxMGW
Vx9xEFiHdJHTF58HiL5FtPWfeYE+087J8DfmF81hkXbWzQXdT7tPbLJCjnhqWCutx5ywt4EyNnXV
+GQOzrr1mF3AzcN2E/nPJN9XZIcurYyetNxlJ8ZAMvQq2wx+cRPwbf4CWMJ3x1yu62YuYL9EqEPw
C1uaCSiupRjR3IzURYRJktoZYchofkiLOjp5OCvu94i9bYxf3kgQhKQXcUsz1Zrv+3GRzp/Bfyzj
jizDtERdgKJMu8JQf7VjBLkYj9v98T077YCYwjsKnSg0UX+xfMfOzTYGRjFKWWe9YDnW8wnOIGNO
j8rmtaG73XXMDHGTvE4li//UPjOJNJGYbczwcdVBKB+Auw9sM1FhtiDNc9gtWebtE4oQeAQ5/cV9
Izc9U/o/hG6/58JdbkU7KD4cGCcNga5fh7khqmDVsYNKMLSSQxqToiNBgeLZyXN3k0atDOWEUFEv
w9ZNjG830199qx9C2TnVpaZvaxdnLat6HU0fRZTu9BnFh/fS0SpU0nprIuCvUh8P92La+mvKdwzr
ZTbjI5tQ9WfMGPeXi5L85ybmYpkqa5UVGTUSXf7lQrJ6MEtjnTE6OFlWXj05DfRGm9wUFhrd/GgJ
sh8rbaxvMZyYB+wQTIuKuQo7MRlBo7istkWf/YyVH63HDnD2klvWTcVFzVGgauGQl4XFq+q0YgvS
krNPHTN8J9oGmDsX48McH2i+rsN7WF+5il1P7GhsQH/QkuIxrmVyIGcid1NHTZ7fZTHzmpGiBzJO
zZoUixYiGA9rhx12T2PZdVhm9w1jin9RC9Pu1mHER6LXqG8UdmERqQkPQb9KZkrUsiS1tLVdZ7x2
ZJoTE23qU835ztL6tWtEz35xSsnU3yMWxPbjfmkxWHojtQWWF+2zYjT+4h7qdg0YBeJE/UHGqXVk
8MDjOYtplydzuZeyGfbL4JpvJMspM+cgTMLNRG8KHAIGOnFl5lHekqbrgeAF5hsbZv5YOOjgQ4cB
bcER6q/NlOQMmmrPqG+xLaIhDM94S22Nw5k53xNA9+eckWbzKadUWzdOv42pj35XfUEeZ5lTVYY8
+HGo6wx/OUUZScCnbIRmV0XHkhcNdFoubWwvcDPWksEL+Wp1ZzK0dOq8oHMRetZcEs2cvium/L5j
7ZquBR5cdEy47WYZ3pRssd97Flx+W4B7ZMo86C8A5kyTPyglYbBkhWWEhdIjPjjdezXINa2ThM7m
qLHcl5lGiynAC5A/TZlVbpm4uRs8mcgZsw0gdRaaxTdfmsGIp5G8YdoyEavz+aVQeOWElZUPrP+U
g8cc5LpeklRisvsQaW26sWJHfpnZxAutZXn919S65SuvqQLrY6E2YK9fxg6PwEr58PmIFF5cu+c0
Z2YGXpuotS5asnMgeZ1Q2QgC57K82HKQWKea4sXkGsDCxKWODcSG2MUPoIqYuRfdE3skAQIrYyGC
GhfYpmlc5xR1w0dj6YClPerhA6Znzo4EwQJJJ2LJq4gSPRByNHdUg/Qrq4n9oJcZRxXCfgeDzfnQ
9pToFlqph54k1amgKAeaon1hgBx0jNj51iQyrH2VJe0uc2xtnWQMuYLGHcr3bm6cfdZ4FAczz2cH
Meawcct5x79iQ9Ull5YtTWrGm4AEn1OTnD3prf/NCBvZYsYzMTKI6fsyXmskHgMB+5LLV8u1KEH/
Ylm354fkDjAgnK1RlahpR6xeTfe8JNYT7raD12Xw0ITxyIXhc/B/rSnem1kHOUT5e8LwnHHJaaS6
untj1Arfl3/wE/otJpLb+9GxT25tPgpdme/8rB/RCD4y6+s3TaUkCdus/xIM7lWWHOFwiQCP7coo
lw044PPUTve8aFMisSR/LfoIVpreiMAeTO4M/ugAJi/fJq9xT5M9vPrw/Nf5QCW4X0ZnhrTM/NVQ
XqRlg3qKC2+3zJMXhVyNnTPuBOht4BAzcju3xky5dXGvAO1n4hbDWBvOHDCnirQ60FSGqJl1ws+F
EGNUx3vLnSXzzbRUzrOkhWSjRQCaWsP5GKPEe2ctJPOc5p+Vjp018KlGsqFiGtqrXs3LugGTv+Xb
r8PI7JA8o/xFjVwSWd1SThh+z3WBOz2KS1M91VHEkJ7yIWjuytCLbd3EET5+fXSDWK9hAUYi2/Ib
2/XiYxjOsJZ5cR8mWo8SXGVDmI1N9Ni6Dlee1n210gpFy6U3fm+jHHxn1BxQmHjP0/H2rBlSb+59
iqvRnLSL647+k+mPXIwkE2fIT4xk+zON68WDw+DmSJZVbNp5AD/bUzngSIqEAEQBH+GCZHVUAs74
lHyHMybmNWD0P9ngEbCaK5L01HJOmnm0UoQDSAp+OHvtbXC0Z0kALYC/1LILdR99L9SOeyWPLC2V
K8iMxarFd7BrYcjyN2RPUvElwrSNMD4vD/ey1MXWRzxWo7vrR+6g3F/QgkqcPm16wfAX7yeuzG7D
/8P00i3pjmRlzLIJmK/gJY5LXDVG2Nw5bsAXKEjq+dPBgH6lvaSjZjY/sanh9VKQChYLt8Q4RIHP
aGnNtwc1DrVj5Y0lLjSPUsa6WK7GUD1Dhtq3DQ+ZBlYttDIG0K1tNBuDGlW2XFJq0XNufmumGre2
7sybbpLpN8HrAe9xdChG99PtxiMSOQN8o9gqyX5c58Yz20X3AOGuIdsOsFKHGR8Pyj5GkbkgWVc7
U0R4Xu1oM8r+sa389dxT1oJsthvykcowJVbSQKNt4qraJ4z8kAsdhHW9cK4SzOm2iKJ546tmDkXW
vSGlDA9dXunEN713n57aoKqzLRTZJcjy6JxzJN81JPKCeYnNlVV2N1XSVSOzU13KX5og3bVeo6nH
/L22tCUtBzzo7xaMzmvZuS995JQrp6g5yiq/31a2N14KRgaYpOkJtdtuzy1d5iu3nsPIxqhV2LHY
EPzA+EhZ5hrB8Epxgctyqhnf3OC+hQsh0iTPtW8gQ63MbgkRjqJVzBTG5iS9hqrB+xRjLaKjaVql
Lb7OZPLbQGOHxjSq7w3BP9SJnh5pzKXfyGDIjWcK0yvzvxSEZ2YL/dwUZRQChrpNkXWBPKJj3hxs
3jymPPigudUDFwgXsvs/qZ7fFVjm8l93SGVArvG5MaevHsT1qix9TNMVKZI4hpqUNlMLWJRBhuzl
vhXosU0VweMytCdTtIe49blxCkTi2op3MViFrZ6baZg1HGDnqd2Jusat4OgfBnvPg116Z5q4+Ilm
XH0G3RB6ju5evQ0EFUmf6ulGODI9GXDPHHi8ihXlYkbijncwcOxZE095Ukb+FhXkytlDX4sBEXYE
k0GkdAKK6wPJBRM51twxB17QFafAv+QXvD/enPyAARSkAudypWIPitTYLCsa4eeHtrVgzPBycqRK
t+glWpj4/RO050Aswx0s4vTkhSc644p3y8za/WKWoEITjL/SQP5rrqISpIM08RfdcGWngDSb5UMq
ThRUlnKOK23s+MwsYFincqsJ+713zPjT9+8K/gLmxSxOzZj8uOyLq8Hic3M5lb0buE3akXmBKO6A
qXG81lMGq7Lb2A1ajcQMG/STtY2J0UIaLcLYraoXOy+T7WRPx46YOxvHrDYL9hTii4cyQriLPt2R
58qa0j9FWdOedH8CsW3dWXlrQzYc06Fogn7CDBxKRO7jkogrKJEj6R65jrqE01NZgi9blnXioh/R
0BZz66TkMSJmXL6kwt+jhZE2gTW1LYqsaSgZmrnW0wNj3URi/XWEYZySGVhjmzgI2ImQpwGYwcnr
PvV2fEfsCf04s0JHtr9uW9EphXEjwN7W0OJEDirBUYd1QVXf7LPYp2AZKMuSu7yaPmjtotukR3mW
7R9J7yDOhwtz6JWbFz9DN72bmSNWvcBbKkpwcBnC8jlVyXIyWtN5WWIWd81Gwc7tN23IvmoTD7E/
nokNY1Jt4h9S4DRqtfqELaabwgHs8YYROCeXbuW748lI8ZQMbCYTdrk5l+1qacSlLMU5oSwE5Ru0
Yt+wTSs0P9MR+keK3EBPmrMeANfgVy7hnP7p6nXH899Oj7RsrpUht2b+d15eB/1jxJeTsjcu4OXC
0sr/zPQBek3BGRI87qNYOsztud6tRF/CFi6Sty4rtH2s0djmLSeX1fxF1+xlhUmi+E0Gk7xQhbnb
NeVyZaJphZnWA78Ar8sUX6tIRevAsnizUq16djPKrkhLb4n1pefCjRtMf9NNRRzSHfBxMS3WAHy0
0JuIfaMavJt2uRuwEazrRUuOdp4VePXiCeeCs4sGmx8UT/iLxItHjYYY3gft3fHHjTlPa6w/2Mat
cgxEGSHh24Z8tsv7PM0zDzEm7pw3ccuR5EcQ7YWfeNSlCeBs/K2i+mIbPJTckH59pBizbmlOLDBe
1vEWaBWfGC1hJfAYy6ebrcC4lhnY2gj0HMTieEGUFhZYCH07TJFxTCZnWGPatd9mDkrwQeh9s1Wp
6G/sJC1J+nJGSKY/JuqaDTeqgrN2013NMdP2GPccMk9FxQBX9GzdmAs6p8BJJANjmn5IgcUbt7Gn
j5yXnTtIFlBRNsfOTqQ8hHjfiu1AA56RpVDKHbJa3GHdjwbgK9vRxh3EcIhVMp8JuGPnhikKc5t+
ZXiCM0MVJuMm51+e9+FxcK3N7GfPcsjg+VZx+UlI/ZhFGuMv9US8oQ2tCO8GLtkb3OBVCmAKQiMV
7yVessM0olxUnmTin7o/E6SAQHCUmPUOT6GLp1sKdirmYPJoz9U6VjgCRM0MoXV5ESA5HVtmsxa7
XlrfSUqL0NkZqxorsUPadCUWMHW0bro1FhDNhSS+SHnM9ZFs2aJYVKAlwF6OuzMz0r91Q1OfFrUs
vNSEkjfqjO6hx722LhJgVbN9J11z6drNXi/vTpQXd9CsXa+VLfYNSrhWjcG5xzY8FU6J6ldC1v65
a4n34KPzea8rJ2FlJecVtDBjb+7EPq0GH78Ox6k9VHp6GpZWJACQ3KE6RwaGPDCTI6WUbe9ts5nb
s9Hmc8gf5z9mjN+/Nb2lAmD0YIfoddls3PbfODuT5rhxbk3/lY5eN2+AM7i4vUjNsk3KtjzVhuGp
OM8zf30/6f7ubQmlVPaHZYUrkBCIg+HgPc+7kObfG/Hdaaa3RuVdIgrOUBHZ6RdMlXCDCljm57Wb
rmeny++sFWu5eOUnNnP+OLIv/+bjdlczeku01XKGBlXk4otRDuJXytkGAFYMmrDpgEIFE0kxOVEH
sTOQP93BEW9T3Lq/99nu3Xj1uHxt/HX9XJB+PrJUKS+Ek3GU619OXXbhkhHN7G+W45jvyAq5NznO
dh8nFsIoDrJPAInjtyu8qPcpt5sfsxggmQfcEy5d8CGUitiIevPGRSKaz3uIGLR4V6LbvjZX3MFy
083ebbCbviJPC+4XIEXXJKgGTrXo4u0hPhYXoRWu9vp70vUPTsYTQipIJw0uEKd0yH04l/10bQY8
KfDBRPORY1+Lu2DlfrOwSZg50ifL5zXI83vAIiapptiJtnaCqYnbh7gPKCp74xbmjtUD5xEPjAXn
jnrc2GqtJILoML8pm8S7GUspkTf08ssCB/jX7A7TZQWS6Bpazna19JTZzxAdIURMbIvLfgmG0fzg
FLK5s4BCfa0td8PxCapgk+3xrx5VSk4aCL2PRyoRZb0RV/WvxSeX7WQ+6KJ9+DQaJqD1wUj2X1PW
VBQeoZYmW2rD3f2cD8A6/HWMuRl54y1OhNP7IUF6LfeVZ7k6K2/WIs8vvCHo3wzxsLKFcbgohuUY
PJR2AcBdLwbs3RrOeJhzISCfl1thUZNkIjilbsbF1L73y5/YHnj3YnXN+92tcAM0ktikanPnPUfs
JdpJRFr/C62j21eSLO6ez/6hmoP6TbwjfOrXPblCiIW8zkhS1hmnf/ijRfi3RBuvsgiOLf1sQFVn
0CqH//0HVUCh+eX38fuz/7iqx2zc3k+/++3D72Eqx/+y9Tn+n/+///g/fv9p5XFrf//n//zZTNCY
aS3JmvqpPZGD4OG03gKyVf1d/d//xRiwnf8A9exZlkQ/YTv2fzMGfPs/XGHauKLztOqAH0CH8S+5
hcs/4ZluCpTDfEDqjf9bbmHK/zDdwEQbcTRM/68/+F8F2owVQ8dQ/eu/n7pfH0uU/19JvkGzPioH
lNfP5RU8CFWSOu7kQdTLcm3XhX/bLMA0n/z9/0bringDIk7cr8y4hzjgsrw4+LP2eV9e67V+tGZ6
Ig0BXrlW8WzKqOj34sLnaHeY2MXPeP6cGJmjLuZp64lvUWXTQoJuY8RSIG3edVPvnzE1OtU40+Bp
49itD61PUEbuEHyC1PqJh95ztfCn2lboCjLvvaxzLCfC+OlmtRvkfeal1oirZld7b2NxzTN/ZAjx
6MaUJxf4IZ1p3Dx+txfmoqkQLpbGC3J/No5LfFN8QXM63fdirP8KyLhdNxjaXJVNY19X9WDdZlRH
XVI4mf9fCdm/GwdqCX9fJJ7Zub4T4dGUQYt1b/fZ+qk3aorZDhfhdohXPoi7LlESBAuXWd6z9BpX
AliQk209d7GjUdTFJUZOUV0WtWbjSvz6hrXhoVFakbt5P9tuR+Jp/9brtxK8I3sTyu/awu6SL7m7
y7t2sSy9lUHFTzQTjWZxakUjToHXbJHi1pKw0bW6LpTgFd7Eo8CYWxF3QsCpyfuUxKZe00rstlvT
g0CVFXpUihjWGPtna52CM3SOEyuDUFAgrl16YuQSiRYH+zKe9ZoB7RbHX83eKwHs2t08+3OfPuQb
tCgr23wgEu2n14dGgaz891Yljn/Vk+XemOLa5YUteaip27MKMsI8ibk3c4NbACWJ5B0W6h5+e8HE
Q0POXS2Qo3e15dX6cZQ5RUNGa7maf6kS0j6q93LlzSSKsf3pU0feQseoznByTn0m6/kfOgG1gnuX
dtFYxh/jmVw5lb6am6ZQQjqxsD/Jx1ZGbgfI2u3aHxTgv3n9E53quBLTnKXGrmnB7WcgcD85+Itk
axGf+f4vN04FgzIqe2a6Bm5VODN4FP44exxc5p4NWECn81agRHVnLw4vEVUb+cWU3ecV2F9vTu1H
vdaVwEZb5bUkJpqohlyD1s5Z3rmo176+3voxwP65c3J4fD429rLO0McGP1pmCpxxkM0Oy1S795zp
08vXf+LU8CuxbcfdnIKzlFAt3KvYQb4V2Lqf9vibTyLbXtK4bzvHiyYvSG8otG0vBotHTr2eK7FK
CYDV2eZqRZ1vvcOm/m2XFH/pNa1EKgj1wOJ9v4lINXvUmlLT+aWP205rvbYCJVblUpZdz2tsZJsx
yqjHdfSvXu/4qQmjRCqPr3UnIP9EmYMZeAx177M1l2Q5s8n89PpPWMfJ98KklErAeoZsY9heMqp8
uR/KwBzuu2T8SE38eAGIMPNwskvqz1mzXMx79/eeJ/ZNt7r7pw3yEM9orXmDtRK+KDl+JfcmFYhs
iNRTpelavE+G4YdwxQyTsfkAU+gOsmFwQb5vvMM/yuJ9IbM+v/6HnJj5vjJ/HIjqdkadXYTABQeM
vPSQaVBHotX6ETr3dO4Lf05gYsd1hIUYNdgF1ALeheMzZLITfZfKsrM0GdRza7eibELmsyxvi9l6
r9dxZc2ZIbikmL8GkW8sX2xvfdj3+pde08dZ+2Q9KOu64iW8CaJJoCK1RBtRkKJ3J7WkstgAmXHS
fKXxBM6/9wZHtTO73/GLvTTflXkSTxLWKI1Gvl+K0G15wE6ESR1O31lX49J03yliwjDQMJ3o9XE6
EcV/vGGfjJMN97JKeJqMHNvc3lIaWNxTogAi4sggef0nTk0gdQlC4+eCEAqioy3boQ3Kd/5cat25
yIg8/8xmPbhFioti5FGl+Ih4p/s6QR+91uq5ryw/1CNzRLfZE2XR3XdW81drpWe+9Ilx95WYtbee
mnjsCyIAEBlGPzycGJTToxSc5jOb1p9L7wuzyVcit0jbSda7LaMZtSxVda55aD0LNTTCisexdpv3
vuxn+HpTLK9SzEJvCsiHV0tTm7c79LOHahu7y6rxvau1zeufeoOqBL0rsJNOWuFGq42a13GwXvXa
L3ptK1FfZJ7X8zbOCSMosA2mvLjNEd7oNa5EfW3DSIz9gSMGEPJrpxH5dToHZ45fJ4LEV44BO9Wt
2yJmk+vmkB/aXgRfZpnEegvtsXTr6WpoU1ltWHFmRRPJlyvqKwG3NGLXHBglCOt0tfwZlVCUgOm/
q9L+Uxl0k972o+IYoVk6BUpfL7Lj+YNXWTxH9K7edPGUIBQuflRlTm5ibdc3edBi59bdvj5Z/mR9
Xgi+o7H80yGfEaYFTdJ5Ue4sJUyeJfnhQFr46KEnAT6A3vhAMd2IGxXGjceyiI/gw39SDls91hk0
dR6x5Ze02zpP7ytRVfesQ0iu19Wu3DKyBAp0lBQWrKPZ8TS/kxJ6Aj49eLyyijrXu2HT/bF7k6nZ
dSXyeE6TJujkMkpqP79ehh4pgACY+PqnOhF6nrrpUqxhGNIvI5wcvXcStUiTOIPeBnXE/j6dBmZu
Dl7CTT+iJvlj4Hs3aVJd6vVbCWoKll0/BroQcRB+C3XNA+2o17IS0AXMygQlaBkFovwB3uJ6MAu9
aeKqWypSkmH0EdEZxtEMHmvzfoRnodVvV4nnQva56Dc8CXB7BsKUW8PNIjtHb56oyOGhlEVpI/uO
4hXKuZE33UW5IZfV67sSnrzom5uZZagLWz+4pUqJSqZcnnuJOK46L6xGrhqdqScsYHsyQg78e68R
Di7gej50lJkBbVzsC0AV+53eX3KMsydHyqWFz7f6vkS2XCdvGgs7uhX3Z83WlWgNZGOUpVthuYi6
6GDE46PIhzOL9rGHL42SEqxTIqidx5INc4jWv7PAJl5Pqz/rLQWuEq/pPBXFzuNrZMTlcFNhNAUX
RZwZllMfWAnZnZp9L29h2vgu1qfUaJbTO3fCYevQjIvAULY9Erw8fI71osFRAlm4+4LZMKQyw+NS
iAIPG450a63xzOn1xLdwlFgOwJS0CA7yaJyMDCOf7hqcn3mlNUUdZXM2TFksjj0VFJ9gruKO6XYx
j+56ZhqdeIWiYOV5BIjUGXK7MUi6dNl0lcFjuIAGUtxUg4ivq3QY7wGcgkcx7fqAlZDze2xMTn16
f5sS6j2aXDQOZh5RUYWYmloW/MX0mlYiu+hAx4p1LKKjI9KUwkuJhy96TSthXRnQfBdz2COn7PA5
yo6SLoxg9BpX4jrdjdUx8RqKwJDEB7fG9WyxzgTeqXmqRLXFp7MWO45DS2DiU3J7Ay+keeU4Gg08
XUpXf51b9rI18pd5AIOVhN5aSb0Is5UIZsGvqdDIc96+8X3HaMZ3v42bu2g1L9TNeOiXOKhsUYe9
CU6hr8DRce/Uez1hXX4+MgnclRY8bB3iSvbDT5M3deefCd+Xv6hwleit3By7QEzlwyBN7ZtlSiiU
oARE62wl1J04Qx0dIC2qQxO/IsqbjTvKiLXik+vL80HZoKzZebLUIdKrEqjKwebGqhVDwlUC1Gnw
jpMe7DnoLtRsD8cS7UyzbSU+ByRBOBotLcSt7cACdtFTDaET+uIfm242757hUns9Df5n1zrsQ/xV
r2UlNouMeWLWM9PEs4JDd+E7kBq0mlb3VgizSd1iORZKSZvtiBhxcc68Nxy3gX+ecYS6r8oRR72k
9pgjSYBk1Id2/jfS0O6wjPvyqNd/JTgDqJY8s/pl6GRjeWXIPFrdpdPau4W6ubb2Hix4qZRhzSnK
cGLIbYvWJiSOEq2ny22f7hTOiqKB7Vbc25sDHLv79fqQnBp2JTT7EVtsKO9N2GLEeDc6NerHfgru
HH/X7LwSoDkekmuHP0RoLgMaeFc671DiD5qfVAnRZutFJWOrCXs5XcPFTK/Bsmd6K66j7KHmZsAZ
mZM2rBMXH4nLOv2XW9G/qckR6gY6QZNMjCI7grpLcSjr4eNYZHqrrbp/Tvh+zuiwW0z0UDDDTIGZ
bGhdk8HrPJ+J2QiuwexZEamy/xoDnsz6/vPrM/E4415YAGwlOIcCKgLIlDaUJZCXTX6gDueHXtPK
zmnP0h6bHgjK7o2A4IIW0zn3zIgc//KXuq3Ept0WS1G1VRui8sUBzU7tD74p8hvpjcGldGP03LEw
QMt2yc3rf411PAi99JNKzLozMMnBl01YduP2dYNJXRyoScqvpsDP3lQZug05Q7ZvjRG0UV8FxYdg
F2WI/B3ydC/XD8irpyN4fIoKM65uijLfHkVFsUuS+R9sZIxU11EvO6DMfjuOEMiLoj2W/rfyJmt7
ZCHLIq/Bu/7VDCB8BRwgPZ0NQtLnE2wWsWtu41aFrue9L4Pgpwmr7/VxOzXBlIVIulPiGILCaVuM
VICVYMn7Ghs5vdaVhShos6TPPObYCBrlQuz+fsj7/swnP9V1ZSGag4ZllOewEM92cjDI+DY4DZd6
PVcODGVeJ8AaijrcNvMKN1SMZcCS6Z22/8zhJ0mXppnREWRrGZoVV3zDlQ+Bnf3W6rilLEZ+bi7o
5d0qTMzuK75Jt5vV6mWlxZ+X/yf9ll1fFVISNH6e/EyM6oe1yCu9bisrBoTFLognhoQyg/G68K/W
GScZvbaVpSHzRzOeBz8Jgboi8BdNiSsF0IbXWz+x1llKBHk+iN6ybCrAZVThgjkrb/dmj1oUXReF
7xiXhlO7B3DZht68VyXcRlMX6bzsZdjP1pxeTRM+D25lsha9/gediKs/7ldPvvKU+lUr2rpmSbBu
bF+MB6Nt5jOjdapxJa62DSvwuOIqOGfZJ8NZhssu3fX0jkKVcG/4PVuklPPQEb2NJhBEbuY6esNu
KoG176UVCystwk6kxiEuLBw3hP9ea8xNZYX3HLsfy6pswsbovmbQlw/BiCWOXuPKTk+2GHPdNGnC
NJ/jS94fgIquZybLsYMvbLuqhnvI9wpEeVKHNa4FYO2HiSJ4Y+kgBHsWRpnT8KZJas3jkKrazpDq
bU5pAvFYso9pdUeN9Re9MVKiuJh2r1issQq3pQZYWnsLiqTqw+uNHwf6pUGynu/fvOcCVYOBEgZb
cJ0GwaWbQ+sIym/m3pz5xif0A//gZtYZzNdxd/gDRinWq8WDwObW2YNRtnlkzKn5uC+J9yYx5UgB
+iyKtyCy2e2rye4enNinJ625YOQEt2v9Cd0AP73X//qTXVNi3pkXc4L4QfrH3DGXm1t20xJPwrfg
M/IV7krViGtqgbPbo33UTer30DXQon+ttwyTBerz8A4s03eN73sw6mSntw2rqvHASrJqhjsX7v4G
0gUPdErW6jOBcWKhU0Xjo9g9J3fYhyfMRK/dBUjIFuD3/vqYnmpdWS/aefSoAR6asJPwK+GUQ/vH
hkuzdWXB6HrLw4qqJe1A0TXUZjib66B57xDKTk+JlD2CQOHqKxYfKjBv5tg/a476cbye7F11TBG3
54sKGjowjFL8HVuGnnJCCGWJQLNEUqAiK1AOUExg8FMzPzpnbkzHv/6FJUIoS4SY297wmrrBdIK6
hT3FMaPebPlmLavhTDLp1JxRzstlHc+b03hFWI1SXvZjdT9v2bkpc6r/SozD/Tu6b89VWFRyuZOe
t8NiN22CufN1riqgi9UUeGZzBG/yKuw8d/hULtkD4K/6s0ZA0biyu+MM1kPp9koQ7ZCwqzH4nIyA
x/UaV6J12dMNdtBCz4P5gP3m21IaD3pNK6Gars6MhVRlYP+DkUAuckhjcvjxeuMvbu5eoOreLAC9
1mDWRVgCbHAw8CrEtWfaOVTDyXw7AS95u052efX6r704P6mZVBaGGNZLas0WrkvbBGBS9I/4fOkN
k6esC1uT5hIKdBFOW9pcsPEB5nJHrZWBnqsrQ4NbzJYvRBaGvB+XgIwC70znZJMnvkKgjEtZkQOC
sMzOvjdXYHTeYNZ+29jyKrPAsHipzhGUCFCHqO0peI6JgCKJvwZJ8DaooXpofdpAGSAq4qwFbeOx
7fk3CIfbJHAfX2/6xbMV3VYWznmGt+nWXUliryO1n9ptfSemQNzUxRR8SRxZfHz9h15MMPFDyvJZ
+6KjgjMowyBxkR2VHpISylyP5oZiuau3bsU0dQX6i9MIsLFsgPPw+i+bx7/lH5vDsZr4+a4WuHUN
wIsrZl2287t12cQHf3Saq2xO6usRMCrVH6jhszrrbmI3MS6sOs8evdrP3lY77LrXu/FifPqWmuaU
CZbbG7WmqKPSmzbA7gQjYb2mlQWy3bEFTKSTRcLfhHXAVRPgmZnp3ZgtW1kk/X0uy61KUMWv4Fb3
EaOzFaaAXt+V8DT7vEiTXaxRW7if2UGKi9rEIU6vcSUoW+xYUPkma7QPcriCFwSinJLnS73WlbBM
cWpZMOk2o9LPnV+rX/QcxWb5Wa91ddbCNQPOJfaoTPvfWElEwXZO23Ac238EBFNRiUXLqc1ZcAiO
0m3IHuJ+wbLHzcpPIND03lAsWznQBJB+peN3Y+R7Rf7e6BIP1ETlfNEaGzUD2K+NVW2uP0BbbDAD
rlr5DuWpvHu99RfXRB/2wPP1Ik3mwWC5GiI/rZ3vnh3gDIZ92Q1eKhMUrQSc9Os/9OLWxA8pcYvB
vBuPfdNHHRZVh6LFfsmvmvYzZsXJh9GBx3Ro8Cu5ff3XTixAavoxCABqdtsgQ2CA11lgQGPTFCNa
ShDbOQfWFF+GSExbxku8XC86d7bODNOpjitRnBeLhCJoShKQ3dvG/Ij1nZZAwfpH8hHE9JJ0jsTk
acJ0fFlvdrhbmt1WAjirZTDvaU23bdwztwJ2cbnFeul7S00z4u5cunD4jdBwUxCrwwWVDHrrmqXE
bm0Hq7EIywhzH1O/3XhYxK5zkvH/uKc8vWBmU5ysDVURoVeBeTZNPJHyG63prSYYDWn5y9TvNA20
R2DIe5ir6cwR4sQMVPOL2PDMKbRCPDINF1YfiP3DWDXnloFTrSv7Kz6jmQfxzgizBvpwXhioh6b1
zM34VONKaLoTPjH+MBkh9lLLIWs44jj4f+uN+fFHn+QLZnImSbM5BnnX5ZMB2DSBUabXtLK5WmCp
ZpyNDVI0DU4XgHur+pte00pgwqAHPynp9VADZxo/D0LroM70VjbW2ZwCd5abEeKd93bee9B+ello
64/+8ulQg6vf9pjIIWnyfsZUWfrYbGsNiJrJM8VUTDN+AuGadO/Wab0qW+9vvaaVvTSx7HFrgPBS
4AequXCxqCSdfqnXuLJ/ukEH9aqmcYwk5GFfjjTB6ZNe22pQrptRLtgTge31P0wVcMFk9kfNAVeC
0nPtpPAETOChw9PUFbe4rOqFpFBC0ov7vrByDA3XebPwBeeyMTnzfq03KkpUFpXd4fCwMFNwmvFc
POQnU7PjSlQORW9nhiPAL/r1VU85O6X/WuoVIMPPlym2MNDQAb1OZ3wGzI/Gqqe5sYSyVS7Fkkx9
PBvhBvjtcNyGHZxrtWaJqWbsqnlg3R78IHS67ZPZg7R0dth2Ol8S64vnY9IlDmasVd5FO7YCB3Oy
P5mGd45+cJzH/7xgYGz2vHHkX3UKv7KPir3BpsHF+NPfPwSOa1zp9V6JzqEfBwxB8Iwp2gzAMI4L
B/zUzz25vLxnmmrKyG1NjiaOB5gjTRM8cWA+ogTX/KpKgLrZYu7gJdsol5N9QeIUN7Zy0do1TTVT
hDEllAx7p+fuVF5hoSnvHCnOVWEdR/elz6qEaCkse9krSCu8O01/uUFpXTR7O93i1eweysYX4szk
PDV/lIDF0X6lIKIDLmIXM0ciyj0g8dnBo+d5xNjrc+jUjyixG8/lvol5a6NhkMWDs/v+G5nlP+ps
d88cSY+x9MJ4qUiHqi3AGUJFoxLJGQ4bmRV5uSdOHubtbn7ABNa47AJXXq+12PU0Q6YKSMBHe8bQ
2TjuifZjHKAbqo3+5+sjdiIuVDxC5ufdInFujrhJWbdT5xUANB1b6zJmSiWmffji9r7HXDuSNXjj
9Ptdl296tXj4ozxfkVqyS9y1kyPuK03ftU4sPuxmvuu8rfimCknA6wDcfLDPZDvyRx5sv4FIrs5M
01ODbj/veQKAqoLNPcAFKR66PHmYvVbqrUUqEWGpsZCtq36IXMFLZVvA9s13rfcyUyoxPPbWAtC1
GiKRTD+RfjyYZanZtBK5AF6TbrbKIRrQar1F+4R5m2FOZ/IkJ9YFlYTQDHPgpoaco1piUYxdFReQ
TMwjJgQj1WVaoaS+DTW4q239sdqllRgTejUc0mH6oNe2svviPWCN1tZtkcAxxYj9byh3f+k1rcSo
wY7iLmMlw3UwvMPAM5Y34OCn17gSo27XpZ45ZymluFt+cOriAxxAvSnjH6PryfVphHEzz0u8UKI+
PRQ7pPjRajW/pRKhsIv9JF+NIOy7MTiY1vDexW5Ic1AspePZjqNaWwVhCiAeT9K6v8zQmWp2XQlS
Dgs5nkH1GO2efItlwNs47x/1vqYSpHUyY5BuG03kN6wtWCAebFKdeouiSko4GqN5XRf0UeoG3xIH
CV9DIu9aq+cqKsF2XI5o3l6DYegeMK+4ztNzoXniBKWSEsAhT4WJI1Ek8FJrazO5mGLvG0Zj3m3j
ayZMTRV/4Aar68Wbwa/4PH3kowdE3Vn0tmn1nRkPxgVwXZxHXj2PtwEmiHNV1WdOTMdwfOHEpD40
YzI2AFdAclX4nn2THX0Mq9TVq3k21YfmCuh4vmDIHlmpDyKVglgg5Zo4R1N9ZqyaRqZ1M2ZU8QaP
RmJhjyH06sxNT4nT1nWlKbFUjdY9u9nd+OdudIveGuApgQrDr+z3WWaRVafvqfT6G6cevWpU2MvP
Vy+rMHkV8+cMb8/JfxdkY/3NSfFQ1ApUtewyqLLKoA4mi7zc+CCq5ddYz3pKW1MtuvSHrDAwVsmi
BtNgdjp0vEOJQZdez5V9dLBbUIO2SKNSii/SdT5PJXZ9em0r2+jkjT6I6g5bnQ0GFf7Ut06HY5Fe
48o+KjDy9efhiM01svhCrng1eE3wWa9xZSMF8GHhSUDPRbY2F9IFaZ+vXqHZdWUnLfcxxbB4jsNg
mrHgwskdb+lNM5+iFl/6ldFsRjWQd8uDvyw53Xdm9aA3LEqAGsmwY9/UkAfKvJvO7h99NLx6wa+W
X86zt83tkMnQyF1xla9jctn0da435GoBpuNkVWFujU96LPhCDg5vL++T1qCoWIN2GtIuthIfxdzS
oIfFmAwnNb0RV+suEQ0ETrMacdjUxnCLmAWNaKn3DmuqlZetU0N4GAovdPxV/rXmm/f36pFl1vyi
SoQ2rTDbJc2dcGs7eY1flnk1FcHfeqOuRig2FMaCMVPIoyxGu+2bvZ31TuiOEp7WDhnUWzwrTHoc
RfGKyz3NA7paczkNIjcgRSwhVnL11WyuB29K9cpjTLXsElVcLBqZLIjq5RvDOW5Etl42T6267IK8
dubEXEJ3E0HU77borkv8288po06ctlRJ0tZJ2cDPGMNsLwoscDI80sdBbzFXay9BLYoSN9kxtI0B
j2l7/x1sQm8aqoqkrohHilzR7xmNdUVthsD/Smouibayf3b5jGudbY7hUo23+2R8mOJzx/9TA67E
posOpl3JJYd4uWKSuNt49KTGo1Zs2kpsprbErCUoxxDfQSqWg69Baui9Ppq2Epyo8cYVqOgQejl2
xpZXXsN61jxqqXKkABuZvUj8IRxt51MxFQ/+XOktKqoMqVjwI66aeAhd7K7B6Y1x8lDmgV6tl6nq
kPJs8sCKyGPz6a8Kw+kLbwk0N09VhrSDiFnmzB3Czk7XC1eW/kW3Dx+1JosqPTLlXOQkFJtwtQLr
Qk4pzlx9ohlCqtTIcYed+M+R4x8V21N5ybKpd3JWpUa5TMfeNbMGsYR12U7fLW63ekOiBCde5pU7
4sweDh7W0lWytrgO2pqNK8GJU43Tjflah/hbVW8riqXyiwkj++pKr/NKgE7BlE7zTpGQ5W1xd5lb
Di71MKF3PeWOqeoPujKZAyH2Maz38t7dJxsryUVzdFQBwiaMcSktsw3FHuMHmRfvIXb8en1kjsv2
CykFtZLIWPKt5+pM264t7+PRtn8ej2DYRC6N5kaqirF2OYjN7uyaQm2sl6eBcj5xBlp8nH0vdF8V
Y/GWM8yuR8VnaedDdjDRr/oH0P6N3kKgFn1aa2KXhttV4dzyWHthY4T+tyl8+8Pro3+i+6oqy9yn
GIzg0oRuOTefjTbGqdSoLL0DkqrLsjGTD1IzoTKwGh4Lt/uFn+0XvY57zzMXe1f67dbmU9htf9WD
+Ok4vt6e9KfO70kqGpuw2CgLWh4X88LdMarcxEGv08oSxjvi5PRLNoWzwJCwdsRFnvSaF4s/RiNP
+p17fkIVYjyG8eTWP0kY7Z+4JT3q9VxZv7DETVxLHBlXEoZ5Ym8fcak8o+c9NQeV5Bklj0kmY6cO
260LrqqhXG95tDhHIzzRuvCfTxQYPbLInKUPTdwhswO+cpSvZ83gnnOrOPUDykyMK/C1Q7/3oUwM
7A5bhulqMxz7l9bIqwWFm42OeknAr+xeEpW4pF+uVa4niDNVNVIzpZv0830I8VR/hwl6lMW5lrDR
VOsJZeVWuHxWnL3m/BE36BvX7fWWFbWaELPsndfFgmU8N/wLLo6PlWf80BtuZTKm+Th3tZV14exg
N4nh+R3ukJrPOaocaZ+SPTXspAuLzl7fwzDaL7a8PQeJOc7of25FQtUj+e4+guw3wJHUImgug2aW
fzVZuqYU/PnThdtP5UVeeaXekUOoEqV9WLs466ouNFbTuYhLHquuJMrY/vL1T3HCckOoMqU+n6Vw
4qEP28Kf/O+72Yn5nRzj+itv13L6VHndjNX5kuM+fYNJFq4Q2BOI9vMicBO+d/zGri4y0xjae7Lc
OQQgu8cSFj/1nNOFae8XY5BD7pLFbDzGXZGU4dSLx3Xog+VuwdO1egPSz55u5jrFUDxLVuvQGbav
VTjpC9XnZrLwdG9Xqw3xsr5B1P21X8/d7k9wP7FafL7syVjOdmq0HT6nFP/frwGO499cI+P6I5ux
P5oNbcMnjNKL5a6dqDC77uNhWg5LM9haZ16hvukOSbHaA8LssIj7a5KWP2DNau3RHHee/3VJA6Nr
wOIu3HFhlUFzbabLmUeLl8+jQi0UzGW9xL3cu9DPgKJdjXJaxeW4Z3nHdcaQejogoSrBRIOb81DY
XSh35zIwa/+y8PAAez1yXt6ShFo12BlWNcnC6sJNtNMHs/S7q3RKBr3vqpYKWp6JZVkxduGUp91j
XVX2dWZMhdbBTgRKNt3zYb/gmTSE9kaFsqDXHnzrC62BURVfi6QKb5yYNx2PsAc7lvelb+jNSVXZ
tc/GtlvjxqCXuJFTC10eQE3rGZ0JVdslPHdKu3rtyPC4w8FK3DvfaM4M+Ykpryq7phin9niOuzDe
cQCH/5Le+ZmPdVW1xmdm5J8LxQubkyrwssrSEZhLsVlUQfW9qIe/Z+iDtyzxkIH3ZP2GL2P8xjDi
5nJdxXYYimq6pdB1uDa7KX1f2XN6OZYtL59r7g93aWzJ+xTsdo/L8ZyeGYgTcYMH7TMVSh20tjm0
xE2SFn/3ZUmda7yuN3pz7/ijT87nnj9WhbD9Ipzt7P1ud+mlOyMv12tcWRArPzDyxScm/bX8nSbb
Xdvp2YEIVYRm23NFhX/Zh44bXE1egQe1njOSUDVovoHpqjs0XWg1snvLxAtup6Eaz8y5E19TNeTx
drMht8hKPuTLO+E/xK6hdekXqgStWL0mbqagC4POxNU99SLDzzetG79QpWdUe67oeOEZZfbKfWWT
9QUI/keteaL68MRTCma5IIkW1E1xIVNZHiZJEL3eus9UfiHIfeUqlEKX6I0k6UMxTeadUbnzu3wT
9f3guuV95djNZ05W05mqgROrlmpTkySYsTRuz8WoNOKLZoIguxlwjDekwnrbhepV0/nS9Pu1bUPH
NO65l970/a51PRK+ss3ZGLu3geBwlPmz+7kg5/B+9dpRb61R9VeO26SAA/jMGHoaF01G5hvgnN7+
r+qvyr7I1sUgarPZaK7LBV9UP5Fa9y+hKrBIkzpZGgNJxlH3l5Ms+WFtq0yz58r8XJok3kTB/cvr
jfUSx4Ds0M2u5n1IVV5R1WN0VjGBpTayNzul7dR9cl1/PbROLGaq8moXVTktAw8CzZ5+bTlMD+Ws
t5qpsquYM1EA3AZYaGeM90MTAH5wer15rqqukjZeFwr4mlDaziVewF+KuvysNyTKVX1PG16NJE17
yMUuszL52eyB3ouaUFVX3TJ28VS0XF4EHoarl/w17Jbm+VyVXdkYZhtLxtLVjENxaznGg4wbLZAF
JA9lZTEEmJzFg0ZSm9bXrCz+KlqtGjAPBc7zI8xaTxTCFfCuHb+6Lioe6uve+a7xNWn7WKTx5HgU
bFbXNDtt78b2PrdH+9AujZYRBY0fN6wnjXfmvmZYzQHI8Zs3ceLmlzLzxv/D2ZU0u20z2z/0WAWC
mLilpDvYoux4+uJsWHYSkwTBeQL5699RVr7wlVWFjRepFIQLdjca3afPefDbuRNVwL3cLiCgBxfa
XJNDNU/f8G29SEmxcyclVRiBgV6B0peyoHgOCeDco7LzcU4sfg02Px3LHOqiavO8gnLB9vcaDtNh
XyvfnTspKUozNAinBcyhE31YpuD7VC5es/vYOH25cV4U/SosvmdMFAM8v/1zzPmdvOLVSIu1nbCy
LO3amX6rLrkl0UOWCX7AqGbpczNjddc7YxpGUoPsZhuH4CP4SN604bL7pI5gtHL8s7PhttUMTE1s
24unNlbmGVzV92QXXk24sLrjRCZuix5cdvpSEFaeuMD8dCh4ftqq1os1AT/huFIkZb4vcq4uUY8B
Nms+oHjsF1/ct13Hm3lUdilB2t19skP1fZvbOyWjGxbjFrqMrlfar0N1Ga0sTsvYzgeU6HOfpAVn
4vjR2pQtdI1gMaudRVKy+I0hKHR6xS43iYZ6bAzuIPA4Uta+jSUpYOvcC12MnTueREBLTDsoPl14
CbmLmOiEzCCx8tu540gQ+WuX3oIRFGoa/KyoiRPSBvdy3KvB/fKSASeV40l9WPWg9uMVxrTDJFj4
/6ZsPJKh/qxj7QXsxm84N95WMAP2alZddrS8hxKEGFX51etw3Cwa1XI69V0MP9LNZwwlN4fFkHt1
+Rvm/sv4AkehK84n8MH1uktQdLBJlk1emB2cimM0oWGBHWeUSeqQHaGg+nmjzPNUHJNZWEvpqBAe
xb78OfYP9Sr9goub0K0hmJNrTBldtO2fzao/VWa91zS+mtwrpuii6AerxmmhgwazRD3Ub/tOys95
1BTHtmkwdUh0AaC3iCBnJJuCfrfznPmMTYrYxdirKLB01LYGDQJDnWDEFDeUNH94magrbdSzCDMH
cQQTFVQ+griTPU7tMvtFB1faqO5jAwYqW12CgD4tQ9YkS+yb2bjaRmKCuAmbCdKmaok+VbRlRzou
y50M4cY166obiXzgnIsCbIK9jZ9EseXvY5RSfowGQcmnsIEv6+RPio2WzO2Cv2AwY9LMBlS1jfU8
e8eDoYPNBjYgH+548W+dqcuKqSrPjbsuvEJxoRzGCsIF4Om33aOuhNfkv4h/wdq3ahdDOdeXIQ+6
ExX0IZTM8xZ3ofbrsne0rJEjDOqqr03z932z++UfLtZezotZ1xyutPIBkFUgnfS3foZmh5enumj7
lm3lwDQ4KCnasIdRzHGbaCpzT3txAfdcbOFYs66+lIJ9JOVqwD4Ze41n46M6TxyJW7bsS5C85l1Y
HRgNmoTn/T11hBu+ypzcTBs19/M186MAxT0X+7Q/BVVND7yiwYPf6TuuGk2U681M5kJY0ScTiMRI
eI/n5tb2HU/NKdTqQGlfgax6ME0CAfvh1Fe2+aMsuuXN7/d/fR28cn25+PuCZAY1tgGc1WTvTmqv
1sPchDOSNRjQKuWfc96Hd37rRmbiAvL5tkLNOkIlK86JfLcVqn5WJfN8nLhw/AEjp8bUeIovpnts
9TcxWL8U38XiL3sVFGLlGghrPp8WFvLHoM8+//4D3DoU9001rBxUSXi2ZZNsD4Lm6mhD6wPFEbEL
xkedcO1ri9iQUVofiJyaYxDNf/rt3PHdpt5MrLJdXywTf9fdtgKSH3uxFmLnjuuSfpqqWkworAAl
8mRYNr1hpvErrLh4/AE6f6yBoPulG7M1Wab4exGNnt/TcVoo9qiVSqIvs5riZwsCk+NGCusXblxE
vjaDlAOHXh7l9kNPV30CL51X+13ELh5fDmQfFMGzBMjq/E0hhvr9WMSj39ZdQP4GPrpuJGCAX8f2
H0Xt21bd4z65+sorQcyF489rK4iONMy8p/sEzYAYkg57CN5FiEuPT00bijs5939p/Ws/5bhrudud
BMIawAiMSUSZZ0kliXpaxml+5gMYDKbc/ht18VgfmAlYUhM5JoBijE81uL/Og6TiAURx9DEbtDqE
nBTvIzGz4zaT+Y8YCGhgzrLwCRwd4qGdiH7IZryLDnwEz8CRbvt6yrMseljjzpyaeMlIUvYTe5Lz
CmzDhBH5E9u3z0XQ1A+Dti17CG3b2QN0ILI+me2KkZ/cdPRTVVLow9opqJcjpMqClGY7BnbAlnIi
5NoYKTHJ81hPGrLHa7FLlaiCm+dSdGEDYrReZH+yOaw/glQLTN0h6p9fFB2392h102epkOgQIrv3
mOds/K4Pd3ah2EW71RWuWiCzLpTux2Zo7qRoN25a6oSyFSBOEYQDeLyXcnwQ6MiBSNLIEw+W/Nkr
WrpkqTQaB1uVsFGqdkiX9uR/bTfZo9/iThYSSKYlvhTybinjw26j9lStdefTgUJccEJa3QOt1uOp
eakx6pp8Jox64SKwsvteUDsAkRsKimO1RU91u4EnENbp9xpxwfnQGFctGI5RwVnG5qAw3XVa1dj6
ZQUuNj8fFt1FXQe9J9o2h2jm70bAR/weaS40nwdSahRZkfoF+ZOIm+KAeotnRh86MSykBrW5ugXU
ZRsfIr2coUSTe2786mE/9SzIAvFFDiW8y5ZvoO0NSP45XnL26fd2/h9a/pXw62owQSaQg2Of4mXM
cvk2Ql78Lyi0oqOFqFSybxn5UtXjdpg60j5GCIYPzUqi4tCHm3jWzWpL/J/4v7wMTLl9K24CTYSq
S+g4tvrMMvp9HKrlTsC4cam5AwMizKKFARpwqYMAMuRUbRSDj+g4HfvpqgFAe7Aben41J36oqF4F
nhf6oors3PLivbIk9FzbiR5xZFZ6ZTy5rPleIdmq8TxtG+7phU4EaVDnIXiAaQjCjjaB8jSDOI71
6zW5g1VFZ2eeS1kCpRsRcEHkuPlq9vB7W77eLa+YsjtZVRbrOhmJ6NTGbXjIGolb1K733lq3PMUd
rJAgg4vN0KNEzrbxY6ktf9ygiXOCpN6okgHFvPMG4rW0tjX4RWpj3jdqGBMADbLh0HEzv7PDGt2x
5Rv3K3Eizspqle/z9W0Wq7/GArOHedcEKJHa8c4ddcNb3DmMBU2eIC54CTRZvR0I1OShxpE30JZV
fKkORdt50eaK2B3KyG2Y2Z3HKPiK/bzgT0tKE935K27ZxMtXj59dOb4su1YM4K2FL4sVpaxVI3Or
Zr9ik8sFy2c0ieMZIodgAxOnuOfbSVbB59/v/HVUPI7WcWa9i9VCW0xfwjFcD8g/AYIrlgUYY5Bg
QfrQjE9D3Bud7JJtCUhYhzSoMJb4+59//fCVO6BBwWtSz12JUMLpN51Xjwhcd54Nt5Z2eklNtKlJ
CDzyDZv/kBuYS8HM6UWADm6aa2nnpyvX9D1y1R7fpBktJiem6bNt7xbT/0uWfg1Typ2CKNZl27IA
aU67EQPG1T4TH0cLWeNEq73Zk7Xh7d9GVmN2yFaUk49lpLPuUO1kegq7nT3yKQu+5EsFPxlMdqRZ
RN9s0OOBgOWkErBg9t+HjBKvigdU718eBuHhKoHWKy8YdXlQU2sAfsvfexmIC/aQO1jBum3PARGO
ZBKzTSXB7lVMAdD95b4j4Bj2IhIFjnk+mK39zObAc+mXQeX/Oqi4TaYMiwsQzvtxmnp9RsVJ3nk6
3TBtF+uhxrUPpMH7sYib6P1k+fTdVLLyijfKnZNZaUeHYN70RSzzJ6UbjNhaw/zSN3eWpM4jXiDz
BeagPJQW8tyc03ul5xvH4g6QyC1mq8br+TKvdDtZShdMeOV3AuWtxZ0Qr8Khq3oGeXpe1/9s6Pll
0OX2SteUOz6CrNPOCpNIFxZ0YSJU/m4i5A8vB3Kxb/PKAPRqkdJuun7OcEmhUeHrnNf+7E9RkNN4
2LU15SWTXX6Ip/Ag+3X1sxQX/SbBaWLzOS4vSz5+G6lekiiPFq8UVrmIpr1Z+YjPCRU9Lj7mqn7f
xv0HrwN34UxV1dBGMIulTdMd4qhVxzFSfnHFhTMpzF+hXC2CNNZ1d7D1Y2fHye/AXZR91HGqMQ4Y
pEvQQxU2yMqEdd3mZ+MuVKqQpLLIkbBzM4VnDi/6pOdl8rvsXZQUBjmjjC+2QKGzOhXdMR69ANJC
uSCpao9wWxZDcWGqf+zb9Wlj63cvS3FBUqzuo3yhawGCik0emZi2o+LKeuW1ygVJtXW/1yTExqsd
bwwW4q0zlMxrDgDHQl+6PtsHFDQNPudcrOS8Mk0OiorMLy10YVJ66EOiFx2kQ11mj2B53o4zNPD8
jt3JeHN51SGZZJZWefc+aOa3Sy88rdwFSRU7qJ3iooAPVQ3uNgO51aAb/IzcRUfZeafCLm1xCQR9
4mGbP3U2LvxyChcfpbocN33ZlRe57eakSakOvNnuDbvduD1dgFQc1aCMXLH6uL7b4m9T9sPrW7oD
BqDQLoshRDoR5VD3EHPal/c4nm68jJQ7X9AtsgataYD0sBrZHxwj8ElF4/zYt5V6uy7iR141Tdpn
xXIJ5nk5zEvv11cFVOmld0246QqgXAqIlkDGJdv25ZTbRh/9Ds3x3U1c9QpHkV84Dm0stiqp5twv
6rhYtSDEV4Y8WXFRpOwOUbC/sRHxEm0Typ1AEE1u1jxg+UUN5bFj84H5iRAI5cLV4nmVKASFWDoT
OtHN/jUqeq/WJ0L4y69JegzGBRXWrgZxjsv+R9uM92SYbziWC0ibV1FUGPzPIZGXl0lDrH5akZX5
PQVcRJpe68BWbMDq07okYSxOTTZvfvmGC0irKmFyOjf5pdYjSQodiMM8gYPYy8hdRBoY5UFYa3Ew
+1B/AWPg53gqvMaaYCyOe+YQPQP8zyDFA1L9iWXN54JJ4xeIfwGihc2w1mSBtdAILcbgzQrcmN+Z
OGXhFgkS7YjCtWrRfMjITpNV+enz4FSce5XnTS9AipNfZLDxQ7dGSCKLgd8JWq+XM5ULRQPdTqWI
iYNUB2GWoGUI6VJl7HEf1s7v5F1AWm3aeK1CGqQTOPgAPc5BAAH9Va+zdxFpKmhjMRmTX9qFN4c9
Kj+OYf/db22nAEPnEP1rQ+O0QCKz6eVJhbGfk7pItCrKO92i/Z7KSOeYn4rnp0muzK9y5ELR6lIt
a1VscQp9K3Ooh1Ae+2zze7G7SDQ5ldDj2WZ02aGkm5X27SCbO6fyeuVbucyvNa02kKqsQQpUQfPA
xnZ91lk0PS9i4n+iUqUfvD6s234Hy0Od5csQp63Mj4HdtgR5h1+/U7kcs1u5SrXjmZeCOHB+o8E5
+YTxMr8HtotxU3ms6qBDkp1tNTlNPThllia4Jxn3H4DllQqpC2ubd5mXZoarosCrj4SQ9k21QSRy
rZZvdh0Qfgi1aQeN4GTN5veSDe9MQ7LjFl+FF+L8Q7EK8WghxndAWxZ4jnb/2EbcHPqek8fZFP8z
s8k/8rJ/Cqfh3ajbJSEcKE8ul+IchrUGsstLN1koF0W32i1HH2XP0gJ/ELU9eNtF/8nLglwcnaAQ
C1ZhoNKtpP2xyIr3ANLcG26/kXy4pLa7Nk1p5w0vKVaflZUghoN53vGxW4tfL4KfikttA2kSTaI4
zTp5npi6ooP9IkN0/cmflp6aoAhqoePUDNE6JsaSoDt0bKz9ZoiUi6SL41UPBbRk08XY6bDO8V9o
9/sFexdIF4XzEM5ygX50TnJxnJZyLQ9hE8g7Gfz1fF9zLSdJgGofmoUrYnJV5cMh42X0tPJZn8Ip
3/2Cg4uoo4Wl5TCJOB0ESU3fAGeras9Hgouo23i5b4vBxEcOwa462dqClk827nLmV5xwQXU67gKQ
Xdg43SfRJzHKfA9N0NyT8r5h9i6uTtJsNgy0H2k+2w9DQP7cGPfcuJMmrPuCGLl38Ci6HevmRLrC
855yHAoaaLSNuhYOxdgDVyrGoEN4r0F7o62uXBgXwAxNtWiNL7rM+mjLWT2MdB8PdWa7N7QtqiPu
SPMNrSJCEzOI7HmVXXDqZWwetcF9uYAo/I7pvs7aIxSlL2NHJkI5iy7KUtmR8U2nquZNvKLYlpQ7
yU+1MgzCjuCw/DKsQ1YfACMH6zRfgYY60lCUb9CvK49VJPs5wbDx9qbO9+nh2oItE1KU1WNYgeDh
97H/hie7aBY8ksO5GHqVNlPUnDI6Ree9seITWNDkp9//xA1rDZ3TqBkoNcQaqbTM2d857b71vfAi
qxHKlSbOdL0TM9S4uoqWQfZm4MlihV+u/1/R56crYLQ78ARjpdK8pZ85hjIPM+m+eh2KC2EBAcE0
AjUkU4A7xKkw+yPGf8aj1+IuMNAGpovyWcUpYcHbeJwfQ24++C3tPOCQsgHUKJFt9jv93AwTKKeW
wW8+HQ+Ql35T1PCE3YxxGs3sQ9WtzzWc1WvfLipwEREdWDshZGbqfVbTb0tM74Bobtm30+cXmo7R
GGLpkW5vdKZ+BFp6Lu1EYzsVPCRX14l4Ux24nKYkGFu/l77L2FuU/dguRqk0Fmt1zGbgpG1f3YmB
tw7l+t9/8h0WZbVtUUZPrQI6i1T1fsg76WeELkQrBrFrRIAiTcM9mx+zXVQYeWUff28p17N9Jbdx
AVoMAm8WLWiF96ZYHtdak4TJbD+adUeE0WF85117NY/Xfsf5tjVeH3Rks0I2P6OUsIJHs0giFXZH
IUj1ROIF6NUCtDK//7NufBAXiAUhv37fqk6mfUf+ihsInYWhXwXQRV4p2Qy0CAaZNmg4JlzM73Ze
+WE7XD7cKxUEhBlDmQ7cfuzG/Bs4sf1SHZcPV8hiErmmuJfGNoOaZFF+Bou1F2mtUC4iS1AW7xZC
YanasuXYD/R/PZd+2E3lArJ2vdAuy7B41e8qOccMYLLfm8m13vyrVUoXbLVGrKAFSLHTXkfsbaSZ
flNqvTxG4PNNTNSXD1U4Bw8Nybs7/va6H0gXfADRk8KqtZdp2XDUMfsyKev8h7RRKtG5OVKzfPr9
n/a6B0iXeNeUscI7FIJtG2RzL10whgcTSD+UmnTRXpHic16IRaZQXAbuuS+CJLOB1z0gXbDXXvUz
IFxaoMJmzDGHrNppXGqvaCpdLI9ui2EQshMpgBRnY6vHZsj+8Tvy66f46RbgZbFUhaxFGqkS3Llj
PyRtWH7xWzx6uXg1j/3OZsFRWUC0xgux+Aj8TX6nIXOjtSddNlgO0g06VS3MJWakTRoINv6viHl0
ie34tQ377dRW+3SCs8xJb5fpLZItL4JxIV2wz6zIaNc94ilGlfLj1ETVA6OGed3N0uWjmpeW5tsu
eRpuWYRLn7B3O2mje0+K1y9Q6YJyDC0G8E9LkcZDAYqRTeijnEK8WLKB2D92tIr88kX05F9aAIZk
d8oV4akI2fiBi9EeLDfdnQv6RrxwIYtlHpJaayZSXsTqNIRJbYnfY1j+Almc8nBb9omnSzO8ybvo
n3y+N4txa9uOzxlSYjIY488pGbf5xOkWPY987Y5eTqdcp4PJzwD2X4/czoeW1ezIQfvttzh9+T2X
IBJ9VTOcyrpWCSp7wXNUSy+1UQESyper50PTDUsIa5FhC97uyoaPKED/7bd1511ULiWG5HWMYBSA
FL2lKbp+frM7mBR7ufE53k1eFQh0o6hI0u3zA2Q29zsX/g1zcRFdEHfG0Hq78zQfA3LMTIYZANDD
+5mLi+jivW23Ulic+Vr+kItYD12OSRmvM3cBXW2GERMjatiiafR4IBNQoiJj3G/6RrqwLkj3xAiO
Bue+bB8I6nfJxJhffihdYNfWLEMbVg1PSxJkz9PQ/QPRwckvwru4rnzn6DwBLp/G0zY+Z4tqH0D/
cW8q85bJOG4qaVVOFJPreEuHfxEWnm0/fv39J329HCV/AXWNE+ZY1U5TVlX0j8aS5rkbsuEpt5X2
C+suhSxShLWHCgRDX64LwDgmE2hLiMPv93/jaFxsF8PUU8jrgKVRCNqfnLcPXEde+mMCcrcv40A0
7Koma4/Fy3VKQP34RjS71ztLutCugKLuEvDiautkPPYr6u0g8vYrkUgX2gX8VRZCTI6nhQJpUW0O
QKR6bvxqST+lmDPnMBnR8jQjwb+D1l8ryj/6fczrR/5p6azIw2gw2HVUqXe71Y9LeE9o4padONfo
tGdF0xUlTSPT8qNd+y7p28APRyBd9liTFavUrKNpN2VfwzI4joT98DsT5xKltuG8L7MQj4WlOMWx
bJI2Z/vRb3XnFl0WugMB3LJ0Cpv/xdzAygFy87vpXPhWN2MAdsHzNkU7wCaVzqGcqJin57sALq6m
DowhC0s32XYJuLW/77b+0+tYXADX3st8GOOVpW0tf9CB/FA9/+y3tFOFGspWxeUiwrQbQDecgKPS
fGmYWrxqjPIX/AAZoERPepqOecsT1pK3VTz5uaeLDRuoEgPyIooblBxFU5GDKQo/zJx0oWHttJYk
y5so5Zn5h6HlYoyfB/0CDAPRZcigmJCSnb0HeezbOISGp9/XdG5muqw6y/s1TCcGQgq5GNR1c5V5
9UOkKwbe9HEZb2wI08qYA9vA6qj9qAykiwtrATioorDH0oz/G+fFhxoMGV5n4oLCGopGH8D5NBXL
hiZ4GfzbzX6VT+miwdQwLGW0bjQN9UROdaseFij3eZVV0VV5ef1A8SPXUFeK0qJpPkd7DaZLPf3P
71Act+8icO0sE+Yo29GaxA7ifYcytF8S5OLBttaC00EZmspWNN+jihQf87D412/nzqV8VTDcdDvT
dAg2+xSt1R/tZP26FtKFg2UZYSRfwjDd+mB7iMY+OKrVb/5EuoAwFkFMU/eIhVPXfFpkD2ntKfc8
cufiLLqyRo1lCtMlr4ZDXuVBsoeAZniduYukyves1lOHR62p2h82X+FBUJTxW9tJakHyVItdU5KW
uuaPMqinQ6Qw4ea3uuND+Qj5sSLsSFrvDYRw6Dlg+rvf0o4LFeCm6WhjCKLhnhZcfVnq1WuIQ7r0
YOtA+97ybE8rq2d7wKQs+zzNNvv0+53feGS50KZ6YhAvWAlJI1ChggYrmiymtrMo+CuHWNKdWs5/
7f1XOgkuvglA2cU0e45fqUueHVjUmQ+G1E0CQVZzUKDXTSxrwE4muQppAilLCAYECKN7kG9/864o
Tr//c2/k2i6tCqmrLu5ZvacY3NoeVSC+9rPyox2VLtIK1PtFNMfZlna6t/0BA/FKJWCm0/VhylTj
xy8mXTHxzkZCjiTe02ZrLAgjVnGovdNuF2vVdNnUjSPsrd7WHzEQKAdW3ROHurrDK2bgQq2aJY43
acM9lTFg/ExT87WYc3raSM3fzEOruZ+ru5ArgvPISyp3VMn49lWWfDiE4Ey61w64PnBe+zucSNLt
S18qXe5pHMXLCQMs+t+yV+LvACi+Z8ivFVUSkn44tcseHgWP4gOTYdDDFrSXnrQAIdnLhCCnQzGC
RJGkO/tHIhQnAyk9awsuijgP7dSieUJS0JLxQ913l6ishoffe+B/vFGvHZ5zaa9BKDsM6+7pNpIc
ZGYgwLBgNz9PxdYeM63KR95hMHC1dXPI2B4mJtbNoQrb5gLtxSoRIwTOBkyBF4kagugEGlv0UotF
7AdWbNuj7khUH7NmqI+/3/GtmHENnT89/delbuloKptCi3E+jTH62jvZPNN0ly2pKztxnULH6k1e
JOjMLw/ILVfPvUcv906Coc6INfaKosE852aSQuWe17UL5jIUMORxV2u6VuhMNQbkkhCU8Nu5C+ID
4hYKhhviUBBWZ1ATPbX4xzM80JenEm/7VJRxu6cL2/7qTWmAJ+V+NSgXb9UwodY8bPY0n7Jvy3tE
/7+9zNDlYZswbAJRzRGBual7aAEIlKOTOYj8+OmkC7gyZDeY6C72lIF08K1au+7Ahvmesu4tJ3JS
uzlbmq7Luj0VbKLJJmRz2iBZ5/dBXSo2KGnStu+xOqE8S0TRk2ThlV8G5uIKA8wBbIURW9pDwfuT
HsPtvRjHwHPrTrbecsVqGqgtbYrWnMyGedSYTX4zcxDIfWnpgTasbcJ+SQcWfqfhoI9tGfpxkYJB
8+XieaUBo+st5ibqRR/G1WSPwC3mdy6K6yqv3BMu9goZTUSbYrJpKCr5YCGObI5xSeTZVFx/41d5
Yivz+LjH0+T7Fzm3aqaitQOh25zaAsGmHzDrTbYnL/91QVcoZpQ9G/M5BVZhfs6iMHzgGBT2S2xd
3FXEViMgJT2ldAhF0pdSPoboUXuu7lwjaxdugG+IMa0a9mSmj4DHewGvpAu8GqOYTnvLxnSssn9I
+aNcqN+8knRRV6y2csnwMksbvj9Ay29IppX88PuYjtcGy45pEzqNQNW+lZXtEoCvyjsR4ZpF/mr4
QP++dKutGTTHiN6Yxt0wPPBum04AfERP0RRmb5olo99kvtybWn89LgNC9/LHzBLiUVzgD4l2FSa8
jpc/7Djqv3yOCfo1zurx1Nl9igbM5Mz7M/DtSwI5Kz+wEoROXq6+iTbHHFY9pFWx/LtmJOWYl/bb
uJPzRU0Vjq1kfYppmS88sH+VceB3WYFQ/+W2p2qJl7CByTfj2Kaaiu54DTtergpW7pertzyIsiBY
hhTi9YeFE5LEtvSjqwAZ7MvFG13MEPPE1hHL9Fu5A0pigi5+9Dt0p58UjVVg82kFYZzeNRi5ZwxC
2OkPv8UdjwVYDtKGW9alXTU9BNCCTGLZ+c2egd/t5bnIcZjFuIg+hbJy8DTquH7czOjpoy6IKgrC
PBO07NOmoR8xhHCorf32+1O5UZkBMcvLnVuMOeFT9n0a0VE8ZVY+9euCq6M9ZFH7Pgj5aYjlV5Gv
xRsz5fotawB+2mx9r4/w+i0PjoaXv78VFiWf1fapCs3WYaTFsMexV/TvpijsuVlpHiaridZvZV9o
P1NwAVdbvEPcTcVd2oTjeG7boTs1DRs+/f5Ib0RUlyVuxrlVCqluCplUc1yC6X+d8XsDYPTz5WmR
ddbhaKYuHZsvFgWOpB2b9c61c2vfjm/LltM+blib9pIch3DCZMS9us+tpR3H3qzdwGdR4UhW9fEh
xD9+R+349NBJtWmzYl0M/IR7WyUsYH7DqgBevjzrLhqDmAvbpQhz/YMEW+kpCll28Nq6C7WqeJv9
l5yns8zCpMvrZMCMqefijlNX4FibTRC26XqoGiKTcWs8Ly8XZwWswoT8JGrToSDNWfTDcqat35yt
cEFWNe3HQpW8TscyfN6X6XNt7zE13zBBF2IFOu1aZ3JvUi3UXxhDy5N+LT/4fUvHKytRZ0CDbG3K
FP20BPasOXJwv7Udr4T4OiUl+nJpwIQ2Sd3p/AwigdIvFLoYq9jOjBgqTKrs3B9Ko7eDJZvntejC
qwrVbllD4yZlcfYtKLM9mafRz/dddBXVtCgLFRnYyhie9igYj1VYvvc6dRdd1WYTw9Dj9dQH8oQn
ypehiO4kOdcM8pXs3gVXlRErdcg3k2LSQfzZqoAf+Q5O+hEyqXcmsl+3de4CLfO2nIICc7vnfsz+
KdvwbzB+3jH1awT5dffcdX++TwAqkik7Fwurj2VOl5OMwLOsFShc4ibYn3cMUd/5sVt/h5OEm1rk
FlOz2dl2miakbN7zWnol+NyNB2gysqEoo+y8TfF46GN7ylfpd3VwF3K5cDaqho/YeEbMQ0e6Sz5m
fqhr1Dle3ksoUVAQ8uLrLo1iaEkrfeKiVkcfy8cU0svVeW0Fusc2Po+jyA5B2Osk3mmX+K3uXNhj
J0H/J3l8Zp1ewOeKDH9n+rPX4m5EyHVYXmmQ47NoZtBxkH9Klvl5lBsP5gJqt1uNU8FU25Pqn1rZ
e9U/uBsOuhwsYsEexmcQ/qRotQDYwQev4M5dpKUMhmZm63XXAo02klUHqQK/pyB3mfRUFe5Nr/f4
3IJ/pOgCmzDMtvvZiUulB7PLowzCumfbxpemnodjQXTpZ+IuWR7010f0lnN5tmXz2EDs7KBV4en6
LtxyVLowVZmLc2nLt1GdPSvrlwpwlyrPFqVoBS/EOYKEY9KE6yMdYq9CDXeZ8rqwCDHhrsW5Gr9M
rHlXtYtfEHeRljXmKYnUpTibEt4eU/FMWON1TXMXZ1kjMoVq60CSNwXnYPkrqvxkwLmLsrRZWDck
vJ51IMg5DHTwZIfAD33KXZo8U4PDathqce4mxdEgXu2hUuGdOvMNNngonb4M4fP/c3YuzW7iWhT+
RVRJCAGaYvu8sPPoJJ2kJ6p0pwMCxFvi8evv8h3lqOO4SpMMMpA5em5tfXst3awo+efpGUVrWO4b
/DcOaxUXz5Dz2A4dF99FkJTZlq48J1zH37CW9dM2Ye8p5cBUVtRkOcVs5i96DnDJLHCgvV37sKRH
gaIQmF8N1G9jdfEwBhOqeBENP680u05qPyMz7gqFxYXpeNWgXRLHC3iWjmRt5cWxchcHleGkQeWw
BOuwzpFzZ1mYJH4q1twlQpe+FbyEE86Z9ss/MdFfDVaj1/noCgW2kKyOaSj4eWvJclRkXB4Y30O/
XZU7gUNdVt1Ei4KfBxt94HVfZSrgXmUa3CVCV0Eh2hKHHCZIAkbN+h+x+mn6c5cIDQyklHkQ8bMY
GAOOZGc4caSeh6TLhApRIDKbADcAq/7XpmB7I+an+cpdJHRvatSdWou2oz4AODV0oAfie76mNxKD
3LWsbUI2do3FbFm6KMrsVZAgiSFfk1Gcb4e2SNm7QobjRyIhnHmQsxhVBn0j8dhu83Kg87D5Tdv/
cJjTYEkgZHgVDHsT7P0ZGTavl13uUphKhd08biY6TyU76747U1l4Nu0sh1RtJm77lJ2JbXkWQPiX
zVXst9ZcsTzsaYqYloXnXpkji5tHuluv1BHQpNeHx9zzfsKTU3guhuKkeJmXK7/T9K9vvtyVrZsi
JdpZoKfjroeZeL39gOP6cNzrsDl57XCueN0QqraZoyA8I5B+3un04r3aXOm6rloqAlgyPM8afRKT
930j/KaKS3hSBAJitRs9s1SaLAlUTvfii1+PRK+Hk3DV9z2lG7a3oTqK0iQZSKb2Ti7j2sovsgEu
1hmwPkRaqiTnfg2/b+NwiaS68+G3Jotzyw0N3IMSs+9nVYot7/V1ks+2ggd95BmFuRwlb9a9NH24
n7t40JmQ8mtfiXv36Ov7xa+6xrnpjuPYqiId9nO79vZjGxXV+2YZyq98VcVTNFSj563AZSp3FTeR
4Nt63irxAXn2Rwhq+QU6LkUpQ11sy8KXc2qb7Skouu6QmGT1u+O5wnVEDGqkHVoXLDnO6TQ8NIpE
fjPTxSNniNLXhZ3QK0YvqDUqk6xt6Z0rzY256fKRe2Pqcccl8qyw2cD0sW2eYLpZPNqyDu/slTdW
VuisW7zhGpG2eAEruolkADwPYxfeu13f+n72elMISNCE/UaWc7IlUF+mvT6DrlFvrYz6B6995z+q
d2U9QIxhWs5QRR+epgDljBWMv49+rTuHKyCjDqWS6B0WdCprwvArS4xfrOlidkPTVZB8atbzjg2z
CUSSjZDv8ZvzLmNXhWYYId+yngnv7AODEsoj0Xi/8uoWV9dME0HTvk7tOU7b46jGt0s73dmOb8xH
F7CzAxOy18ae22B7lzZleggLM/lNdhfKR7pumqOejOdmDo6m/Qf6IM9+PXJdAT+hu2HEY9vs63SO
BIXqY9udFlv7SQ5wl9y1QzSv4RaM5yjoikNUpO+DqvSTPIX45esvHxLYMVakm86l+FQTbXDtqX37
2zlbA2FJhHL06Wyi7qsqpj/wyuG3Ml1WsqlhetWU1XSma6AylHUMbG48F49zpJaaIf3Fiwk3zPiH
LkNyCOIh9TswXFByW1t9dQvGh5d2P/SdfIlnFp68pqELSq51Bz4E6i5niE1dapJ820T1wa/p60PN
TzN8H1A2s4bFeJbAfLKKze+U8Dz/XUdQMxgco6kez0aTf6WNP5Jm+er32c7CROZ4rJcZTcsJjvDb
IwxP/a6LLghpuCx7Abngc0lNcWx6RQ+o3fcrjeCuBF0Dcd2hh6TmecIrGGqmaPxwTeH7bYQuDIkk
XdfwIujPm1g/hi29lH390a/D3SOTQBq+6Yr+HG/x/tBo8j3YE78CaTBlziTc+6GuGt6f52L9O2zF
2czUj+KMXBoykULA7kp156Vdn0eznrZl9Up6Ry77WPGyRv312p4NpO5yEQv7TKj2KwSIXPaxX/ba
RP3SnxHaqsOUhsdohWCbz3BGLvrIYBRFQyTqzy0q5E591JlTkg7UK6+O68Pr8ZQLzMeLNRzO2yae
OT8zG98JUa7b0n+vRZHLPrY2Ciu8YbRnIetgPg22i1B8QUz3TwKB0/fUlulTsjS7n7185NKQSS0g
7Uhn9FMUk5NMjDjU0/jNbxCcczTkGvVccdKckzH4Z2gTnaWD1F5nBuITZwzgqkX3QOhzMXafKIRq
laBewVzkqizGBdkHNXf6HCSGPRmUfTZyF16Rf+SikHxTIpTzrM8TryCSFCxtlhJkDL263EUhsT+m
fWcqfeaa9MfOjnWWokzbs3XnMLVrX2rUVrbnvUi+6W47Q1v93sPg/wuXfjH1XdJx7cdUVGvdntE7
5imWfdlmQzvCqS7S+g0IT/XAB7q/01LIS0jS7qRpR595G1TnNUlm6EKpRh+vm6HIlqiRE3yX4yGX
sEWkJz5OCnbzekNvoyrx0EQIB7qqsBcoj/pVk0QuOEkMhHsGhdXLtuS7jejjYDavXEPkUpNlmFQb
hYrXeRpk1vUQWeQG/tF+s4a9XksalqYDrZBHakIJJabhraw9dapBeL1uW7HUMuxlW247/dRAD/VH
uXTld78PdzYBsdeLher7ngfKfteTOC6h8GMxItd31ERyQJa63vOSMOCHdALbqKLRT3oQF63X/dKt
dbqmSsY5IIQ3ZUmXrOqqP326JXbBBhiYbUzKDqhqFHwckxCO2iLwAjJil2sIUNZdrfHeXKLVpscg
GQto4LV+nqmxCzYQHRta0KK9pK3dDokeXnba3guVrsfzf3cYeJW/7nI+l/HaBl1/gVfN9B7J6uWY
yHTIGwlZ0t/3/K2fcGZ7lVY7RNNVdwl38IL7NFeHeOjKk1rJ7pWAiV3MoS/svqRzBWgw7i52m5/M
HnudTZDOft1BZUd2lADV+rKGWl22zspTtTK/hGbskg5VPa+9XKf+ouG2XvdSZAFf7sz4G/3ukg6p
YjBJCzp9KYnen4sFr/t9v8rjqMd7V5tfh2axizwscDkilkt9oUFPPgTL0qiM1cuUqyqFoGJQxaet
DOPH30+k6Ndz9T+PQVU/jQMcMy9bu72N1d/T7qcvF7uPQLCdiYti7fVl3PmfIujes5p5pZNid08j
Y4Gb9pR2lymZmtM8IkcYMq+IHomM13MzaESzofAWYHXXJZmu7Aul0rOCxEUWZkXsIBamL3NXwuIm
sDVOwcALpYScwesvT1EYSlt4XV04/bGlkFOzKvarjo1dZqEebT+Fi+ov9SZRvyfC+nkyePP+/SS8
nkW/2DBdZmEOEzapYGguMzR+0pco5GV1gCwcYlZQAcW/uNL6mQDFLsIwQonLbn3bwOWbPCaz/dBb
+en3f8WNpeQiDAuuljXrlvZS6/ob3m6/9AE8zn7f9o19xwUYugUKkH0HyroUZTMcmrjaPtZTMQ1Z
hQuKV9gduySDNk0tKQWEvk6LPaTN/mZm8p71263euY79TwkyoNbQ+d3C5kJZJA40NvrUp+O9l/gb
m6bLL0VgXISeJ5zneGDNl0XisT/pdHqVGwHhSsOkf9x0Q+9sQLeG4/pH/vTH8Kkjyz7YFuICtDsl
9RJCBwwq7bRR//5+wG91l7OYkRemDUT4cUQGuFqFrc1CXoR3oodbjTvRQzfJyRiJxq9MyVlTg8fK
6p4R1q2+cWLldpnEOpMeywB2VSdRDt91NKuXOgz9ki6xi11okTC9TFRfmnA5TDKB3/2qP3r1+3+4
C7FsKtBTc7Fx8W8Z9J+mYLgTUN2Yoy66YIZg2vGQqy8DX+Y/YujIfR4gZ19kdc2hwa+G9g2JUr8b
euzSDFZbOUIZBMPAFX2M10EBGoxKv63ClauyabvHqCjGVlFN/6pweqLRXeTpxux0aQYbr1W/b32D
ktyyPa4lexvXc3vyG19n6q9tA1nwGh/eJGF6FHGfnGrYSd05yG59ujP3jRID7FxNc+Fr9YbhzpKJ
cf7m9+VO0GzKiJZQ6Wku3Ro/d1NcZoUoPO9DLr2g2p0knezryxKl+UoWEKfmvdd3u/SC2UyF0IRW
l3Yo4dk4dCvuuLPfTcKFF4JQRKZOlurS9UwfIGcUHAq6+11BXXgB9YbrbHaqLmMr/6xxT9yb+U7T
N/YCF10IZqn6Cfrrl3heCcptVS+fo36cXxbS0XdFENB/tWxqr1ce2Ny8Pq4EzEtauRl16VIjnsJt
Lw4o2JR3TpMbG76rEFRORRPzelcXM8vur2Wbx4cipNvLXAbtna3zxrpyMQYuq61Q66wurZLQH56q
/dAMNDr6zVBn1c6ySWHdXaB1vj3bbi1P6xBPfhcsl2PYpmXtJ1RQQbTWvu25eZLTPtzp+Rvd4mIM
NF5nGTWsuFSQdDs0RcyyAKkjvz3exRhqWAO0NtmKyyLMl7rUD2NSfvDqcRdjSExjkhDSZhCv5J/k
NL7RrPVKqscuxCCjAjC/atD0kj6ZpvscNsE/fl99XQA/RX1jvEs7gce8KAMYKIp2XOFiP/0xmKO8
brxn69DLLgjOSTMdFz09W9p/9vtu9rrpMFgIcmhoWtLwU7jHfVYF5B7EdGsOOgfqgLPaxpUqLgFS
dqcViovwlFF+mW7Yn73+dAhomE6FIjhz0r5T0XqRJvWLBFwnyaKF/DUe14Jzqvrk7bx1ydvCSL9D
z8UYQrMUeu7L4mI6Zt+mZbScBpFGXm/rscsxbEGy0K3jBQSf6NVeQ8EIm9Bvv58tN44mV++pVFg/
muHTlVGotBFBNLzlMKpvM7mF86OBZMeRiuDezTbFSP7i7u/CDdCWsyk1S3Cuh0DxwwqS7NgV8fwj
beb4Acm29mHrh+CwR7z025JdBSga2FaoRAXnbTfdjyAN5iMuFNLrBSV2wQe6Wlqsk8EfRPtvU1m8
S+Di+PuhubHWXOqhlB3X8EbHWRL/iMu6O6qQ36sbuTUOzjqO2IRQpA2KS5vCaU7Hff+w07l+aRqU
uzdMmEzDt+QFYhSeCWZXFyoGWtnO8xQAzcUsTqsJBgC9n2tB7KIQZSQsZi9ya3TtT/AgftePxZ3Y
7dejwF0SQoqZVRBaA11ht096qd7s1eYV53CXhCjtooIWmqwAuLck65ft8yy51+ThLgdBlg3emS3O
3IhsLywBuiVGP7027mIQYbhOKoa93tm003OzSZ2FlBKvKIe7FISJYPbOi0We61o/N1P0dYNAv8+C
4i4GMZUJm23BgjNE4b6j0qt/DOnsyeC5zAMvtR7GHWW/M9E/SgpBxBH5NK/gjLsKUFGDuR3KEUdA
D9+ZtLF/JcR4suwu88BEDyZ8AT+0VdtXGpTvbb94hWfcZR6ieVZyJVye1Q4f5J3Zb9vIiztb7//T
0f89TLgLPTQD6qcKHCRnuIm1l40m84OdU/OmqAwxLwqXiMcBniCZbBP5mBQ8eIctrn3e+h34SzKa
5QsVc/EupJx2GRzbosO8ziLNelvP3yPo/H5MOlb/U8V7VGQhauHem6pNiqzVMfI4hWDmh4IA2hdG
Iog3BUPdZFwv4akp0uYwp8R8K9N+f8ADA1wPFq3f4kE2MNlazUsKte1pzPpAzCYrMWUuXRzthy0I
w0NcpC0M4xoChL4soT6yjEkOZZnq65oGJfyHU8sfQoBO50IHzWMAt/DneFlQSFoswk8VDGbwr0Ox
Pionito8ee5qIA57NUGrpPY6kbmrfrXxCUKko5BnblAZu8RdZkJsIr9f5L9+XeAu8NEnbVmb64f3
MPX4MeKy96wYlKITXbwpUHn29PufuXEsuFDGBLCED1Esz3QgjzJtPiwI6e/8Cbfavv7/TzcP1JbA
38uO6VkSvOsEzXbi0bD7bSWumBXKAeIdmjDyHBt2VpJ/ggGrV6DKXShDWuRnGjGl54amMmPBh4DS
e9riv047QI/+dZ+kXdIRLB5xljU8Pma2FY96MvTQTrvxnJZOyi3WdjJ6KOV5jqc2i6PtUkHZwm9M
XV2rZYf6YB3E6RlJmWe6V/TQWVr5jakraxVaCD0m9Z6eZ263YwRp9MNQd4PX1SlyP510K+KTTe85
BOqHw4qk5OOURH6ycJH77fEig1TIecsTs4a5jHSV4cHbeEVvkSvKg+LBNO015/lq2v2ZskodGrVv
R59NIHJ1eSohIVZQ1EkecPsxQTFPVgoZeA1q5MpyJTAn6ktexCABGM8WEMRZVXA/3bnIVeKZNSrR
h9hsOcKt4WGZyvphkX6+rZGrxDNyiKxNCWX5wpOvRaseoqm/VyL9680xcoV4KmKA8PGa5R1kWjfx
qZWdV3YZ3gCvtxiUf6Zx3KZhzgSYr6Qc2QHlhF57Y+SKclk2ASyFYWAeVCaXBh7bJPGMmSNXg6dq
Y9miTCPMkVjejpNIomPF/EqzIKT+ulvSNBFdOUxhvg90PKwdKkskRHG99sXIVeJJWzxzUCvXvIvK
5osO02V6KndSEq9NPfoP4IF0CZ6gG5YnJVI/qco0qf3O6cjlO8qkC8CA7+j2uB8zukAJ8Sqk6bW3
uHwHDOCaeGv7NSeLXbOunJLjCDDRb3NxWb7VhnB6gCVXXtNCZZDMfGnSe2plN1aoy/IVCyxF9ibA
Zt6pPlv66Wkg9pNXr7gkn7BbxCDQGeYDK6OHNkCMbAWKTfxaZ85UX1gN7bx5zat5Cw91OD/LYPI7
pCNXo6hVe7ybIgnz+NBsrM/iYvSciC68pw1L+C5FmBdr9AScDHaZ+h7eeGs0nahIbEOS1kMc540R
H5dZPiDjdY9rvNG2y+5Z3Sd10S5JTkv2Dgn3D3xL/A5+F93rWduMVSvWfAyKpjiMVXiV+Ocb/Di8
5ooL7sV0o3SExVgOCgh+YvxzZZrPfk2Hr6chadoiVhIHEcpwYE4ydzHcLGPlF865+BWUOCFVBIe4
nIeA3wuUC79T62q87kWRS1xVfchY2yGS64JxypI+fYA48x9e/eIiV0UDtfRgMmFuVpvTeXna9t1v
t3WJq2Hn8SY2G+YQFF0fgsiIt0O6kHuX0hsT3WWtxLxC/Iyiz/sNwh6dZNXHNGGBX5+7ojHDLiDi
Hbdr3swJe0gR8p5qvTZ+K8mFreikNOibYcvnkkYZ9BWWrCVIdfiN6bXHfrrrgjiuYAar1lzHSwWJ
j3B8alEUeud141a/Oxv6HCVzs5Qdywkp35jFvmw28f1yZ5WKkXThFgdLzi0RL6Lc7FNM18jrET9y
bVu1hUMR/OaWvNrh0jXXZfMpiUZ+9Ot1Z1OnIupR3VYxHBjpMZbkBFcwLygmcpGqaUlUpCa95VUf
D1mAep4DzI/8bNUjF2DGrSUepg0fLsYhfBbppk8SD6l+C8mFmNnARVVE6HTCa/VMlRlzqfd7xO6v
UxiIU15P9cQuJWtwg8MmUMwPlCTseyNi/YFtZrzzB/w6+RW5GBiZxyaApDjNx6RN3xapGo9NPMan
VacBzhDmJ2oWuUCYGGBWPiwJzZOu/BolwzspmV+E5/JgTWCDaWgjCgmkmrxlKWuzYo7jOznjGxuC
axZowwjXOnVtfUneExHozIzkb69F5SrbjIr34L+WNYdraf1JN+XydkkYdMZ/33yKafLfbHfkWgQm
myEJNPCWXAf99qGnMLXJYOzcn5o6DI470+M7NRbQvdRlqf/8/W8mv/7N/7wOrziqwLWZvGsof9wC
XF1VEDwQiBt9hqPv9m6mA9LDv/+xG2PjUmnbzLqtHiNsqNz+Ae3Hb4lQfmeYS6UNcbnwvsUp0y7p
wXTT30W/e54DLpRWwRV8gGuSRdqgKQ+2t6gZTf18RSIXSuNJQyDjP9g8rGPzDOs3e8Jdc/CLYV0u
jUZRb4BY2Hwe8SZ7LUCGJZvnQnYxNNYkSBNAZyVveMeylOKfYr0zL29NFedc56Hs12Cg+HC6BMf1
qmAyJtoPhYpc/qwiCVSACGa9LoCJLIHNDFnW936z3MkyjStsNxrYJ+e4wFZPKglkZrYhvVPpfeMA
cPmzdWrAc/TNklsghx/nEDBm1lRjD2nAEqjnXHmSQJFLowVzsEkoYC+52sOvM58zaVHP6NVHLos2
QSWpbtvY5lZNPAM0UEM/bfji1/h1r/sp4uw73kDtbbE4AooWBrjisprVL8vn4mgWa0nXy2BykazN
Ce4mHVKUyXe/D7/GFT99uDYdBCSsWfKxiKbHqV9TPDHDKsav9etS+6l1GBIsccKGJR+KIj6Q3eqM
pHz0bN1ZsJ2EcToKsG2+q8Fk9YTSSC26exWG1x74xdHoWmKayYiuQQFpjgRu9ECwI5+LqEuftljW
fieIi6ZBE69cbFFM+RKwNxCB/LHQ2M/RM3LZtJYWVTzUmO5hX80nbsiWQb3Ys7zehdNmLWY5Sznn
QbR1b8K+tU/1zJM7EeeNndiF04QoCQ6pfcm3se+yNRQfKsU/eE1JFxa7HtixnCubLxF5rvRftvBT
N41cJiyN6hDFYuGSd8vWHbZ5D7Odmc5v+3KZMDDdTNMFfcJIY09km9Ux4syvhjNysTBa2zAYBDZe
Em5V3poStaIwDvL89vD1NrAYRpPJ1mgdxXkPap/Gw5BOftdxlwETtajXgCibDyn9BAb7TbITz3no
3GgxxU1bV+jzLtTtqWrlu5YE24PPRGQuAxa1CuAXYXOuYJ5wKMjYHob2Ttu/3ruYC4FpbmqodQiT
w9pwPeh+bB7XeaqPaqn8cnLMZcGg012qYlZzXrGUPEzIuj6qhvuF7cylwdqiJeuwp3OO2ob9LPf1
M7Vtdwdju9U71///6VTaLcOVNiFrjoxoXT+Bgm3e12SonqcijO/9yK/3MOZyYYnpWthB0zkPq/mp
pdHnLSm9oj3mUmFm01FzrX/POzqybB6DMavJdqfxX98IYYjzunMUapsIvIOxPyoOX4XRitOyGri2
QsXuA53D9hD2BTkMEjLvfgvBCV4hbhCiWMvafOzH8GBi0pxIsftZRDCXFgsXvlFYxIx5pabzytN3
rGrvpNNuzCMXFVNR04dkRto4bsPoOVgGSB6asD8O4GzuRAi3fuI6Sj9NVZICNmgSPNilZbj+2xFR
nRaDVZeNrbgXRv36Ps5ccioFLdaFM+6xYqjMP6YqyclMrDtWaqPPRTyxJ76R5ovXYLvPm4HBGDd7
Uefb3n1vq6E6xQQXLa/GXUxLEJQopGNvc83Sz0W/qGwsoGXu17iza5RQLwvIyie8EvJ/4RfwArHY
H35NO2FyV0VI483XIww6Ll3GWtv8PUw99dMMQHrr9SyqY1XSXiRLHjZh87aQJVw/becFwDIX0Gqr
XnEjpylP12zZW/V9bCT5x69jnK0hQam61UaMSE91n3Wo3o9dunuOp3O4M1TSggzYutyobcqmgj8P
dXgnI3hjE3XppnK+iowPvMsLSecDK/OQtCqzfU2zmi9vVSL3B974vXjCaOP18Mo2RmoZbGUOdSR1
YLTkWZw26slrDFzaSRChUWK1mdywovsLCRHyZCkKxvxav+Ycftrg2CZsR1uMwgQX8Ldyq+UjtWt5
Z0O4tvLfOxwerF+3vpLI2EBQk8/RxrqsW1J2SCCwUACswEmmk9BP3YK56FPEpxQwLplye+VwOwiv
ZKHc2sPve+nGMeCyT3GsA1t3+5iTeJMfVIsK26Zv6cOcwvrlzm+IG33lHPxBF7RmT4slF2tDD1sC
IdwtbIPLEprqWIuyeOiQec7ShYagn3Fr9VuHLiEF43cy1/FEX/gq+9MOz+xTsPrxEcwlpEZrw2Hd
LX0JipJlcufQsfNUEGUuIbU0EZ4WORpvyqbNQL92PPU7EVw+Kh5Z3DOKpkUMv5t0bnU2A+/6/Wy6
EZq6eFS77dZ2SWhzsS8IJRjqmPKhTtY7j3U3JquLAW1KxUUSQc6usaWR2TB15bloE5brNWV3otRb
f4KzsOsg7MmqkR9fY/UDb0UHNcPV5Pfd8//0yy92DZcHKvUIT+9iGnNInZUCHQ/1uu36dlDCbfQE
dej+SRb1+LxslT7MRa8fiNXyxDqt//39J9z685wDO6kbbRaMUs41igjS9Fssh29+TTvLvA7XdW63
yeYBXSF18keV+BU1MRcYqoYdmmLRjChG1+9g8MKsHy3IXLGvhQOZbAUeLDgP3iP3+S0q/LSamEsL
6baU0NIdsRaI+hEn0KCf0vpvr652caHWSng6b/twdVf/Nq3vw2D2XMIuKNQ0S2vmtKQvWmgEdOuJ
aXHndnxj7rnKWJKytWm3AluPBtaQ9MshWtrPfj3iLlsx7WUk0XZhFPjDqYXwZezHlDAXboTQZ8Vo
p+rctO1XpnmuGPED1pgrXsUMCXqZCPJSmu2DiIJPianvxIo3YhQXnVJdvLTtHJCXgg3mKdgROUR9
n77RhvAjqmX2j35978a7M2m7PZHkBW6pmazlGxR/ffJq2mWoJqTeK4i10Rcp2n+rSR0NlBfv7MY3
pqMLUVXBuvF4SckLtE//JUnyZRulX+E5cwmqQPZx0RbokqLt3ww65EdIRsYnv05xIlssT8zDEB8+
6P6dSgeozInpnljVrV5xFtIIycxqkJy8iGV8WzDzZDa/Ii3m+u3BFlDotEbT6aoOKePfipjcU869
9dnOudaNke2jKcJnMzwNi+6fANckz4niHmysTwuVMvISp/XHtun/TLv2TkRz67Oda6haQjh/jfhs
ttNnq8TjOHG/+48rRDVCbiZRw7VHym/duL2kbXwndXTjo11miug2tA1Ff4RdfUrnw6rVg9fMdnkp
JqtgQOR73UnqP0m9Z1vvpx3MXFgq3OAUOyp0x1gVb9umzhRr/O6xLilVbKbk0MfR+URsn6V63Y97
Od3TILjV286C3FHHs5i6CiFSVnwsgw2+efvmebl0yaiyDBdGRhW+CCO/VlZ8TevV70R2ySiTDsvK
7HXVDPJNu6hD3BK/qe1iUborxWQXTBNpcJ+bCwWnOJkc/eagsyQbUdRbAbH5fFS9ekJxKzuait27
C98aTeesbIC8k0BTLHhhvtpmPK298dOWZS6RlKa7qrp6r0EbsjRjOvq7X1a/2M1FkioVxjIoNAWS
GmSzNY/7oj2bdgiHtlqlSm1Q5SHkQqIqW6evXiPp0khJ2GkhVzSMog5ssN1Bm9QvLnFRJNTxaogm
m/3FcsuyKh5XKGTDdcbvw6+T56fU1RqEteRUVLk11YVWzT9DPPhBVMwVxJqjvU6UrNocCwgAFQFK
yzLYws2eo+kcligDt0tNpia3dbk/xQXTx9j6pnRCZ3GuRT0JPtVdDtG2LWMVf5eEkIH363Z3bQZS
N3pt9xeU6sfZFlqShSryC9pcAGkfOhtWid5fNOuPkZafGCvv5RVubCougDSkmoxgu9s8YPVXucPv
YNLc8x7rymGRKU27rjPhi5nXtTnwsUrCjFTWT3uVuRCStAq7FR2bXAb8rwBGKxWpPEN86pydaxOQ
kRZJi6dkCbPPflofmBL36mmvrfwim+OqYi0TmeBgJ7p86/vu21JH5I+xM+pDYQV79JqSrsNXCnPY
KN1Zm+/L9ldT6UuoiBf8xVwKaQwHIinqjHPRQec86hPyXPPB3Jnu/6cPf9U5zkpNZl6t69K0OSzd
9TFZ9fDAumh7KJqNHkIe2UMxdERmVM3zpz1O98cFc/jbEizzF7wLFF9CHPDyCN1f+VjbMv62jshx
xHQs20eYk84HKExQeQoJH4+FmuKHfeKtXwjgEk6sNMEs0O8veH06QtCqzsa19tO3ZS7gtDG18WiB
aW5q9qzS/WM93ysI/H8A9ItOd/Gmao+2GT7YXa4C7MEHBRz6CEtOkzxV4GT6wwz1BH4g1TC+XaCK
8wTmNegPQSDXgxVFdJrqCGlBPlfBMWxSWmWo6Zg+soaSXBZWPZaFJccafjaPCUrJv5ghTd6gSh2V
5EqI8SjphoGh17CmZRH9czGyfOAhHy9jiPdlrab1GTaVXS6H4d4Dxo29z6Wu5KTqapjQnbH+Pi4i
J8ZPYIG5NHmy98K0/dQhLonI/zi7kuVKcSz6RUSAhAa2wBs92zk5N0RWDkKAJCRmvr6Pe9furq4I
b6vSz8+g4d5zz/Dk53HNyZiJjw0333O69DjPY6bwvWGucM+Xb+0Hmcxwc/nP6iHTtEKDAHlSxVUJ
9eOrjNjH2OP0PZvLtTBbq1jU3vg1vGR1Bd+Z6h9OjL97ke8Kh1ZEpIOKsL7pm6XNRxmaE9wtPqaW
p++5XIaswvZd393skad3q3ArknOq/mMHxntDL/CUWFbVmb7hjbiH3xe4Jt2HiljynsxVxSs1HVLY
bkCM/KuKwuc9ST+0BMl7Llc/wx4x0lrf4NE/igiQpjDrxywjyXsWl2m0S+HzoW8UmpJ8M5iP9ar5
EAJB3pO4QEVPRGSW6Jo20fd2BOQDoczHDmjy3tJLjSba1D5GV7rpr0S5m7T7GLUN/jL/uTV1V6et
cujlxzA0d6vVF28of/xIrUDek7eGaOt4LecanN/hPrZmzpuh/9gslbwnb8GQncGVo1c3ltRrOfU2
zq3aP9TvkP+y9LIqVfD3wbgz0dUBIsitMMZ+CCwg72lalsKxKQIce2O6aD04UskccrCXDz3z90St
fezlvmIXXQFbjRcm9700gXxsxkzeu1ptTi7dVCfyOu6pvzOYzJxjk32Mv0bes7NMvSFiHDY814AU
o8I1jOZTPUcfgvLIe8aUdSFpFySDXocka4sh2cvV1x8j9pH3dlabEkMi+CavkXMyb1LxnfXjx+zG
yfuUsSHA0AcumfKqI1rfVxH9HvHRf2w1vidMyTHpvIzhG8Dr5qVydDl0bP8n+dX/bkjIe8KUrLuA
zPGKX6GqTI8ipfUVFCpfwn98/uBrfVfW+z6J2rWO+XVcp6RMPNk+ZWvIvvz/7fQ3+XeYYfznAUn3
3dO47sQ1iIGI72kixMvSZXHeTUQ99XEz5bx142l2TJBySLaXrU7npxEejL/Gwc/dMWVIdK26jh5Z
MyzPglTxQ4o69ajTKv6cmKw9zXzPiglerhfIAeAcu8O28f9///9dw5D3XB1Wz0k6+5ZdGTX9PQLq
6N3gOGxcPvbx2X8+HWSygzZTcXZNl+qbj9xLgur0Yx/9jumVRFgtb2XMNergjr5LvxaKZ/9UpP/N
wnzP9LIyQzihX9kVzhwGkk/P94LwkDwnerYfqwneu1uNhOkVfHcGnEJtr3KS20F09T9Bcm9g5H93
VuQ938vF8VhZk+1XjXn4c+vVemlwbqrCT9lAixj2+B3QS/JPmaT8b37fu3kWBp/T7HbPrksmsxJ6
1u1U06gtYWeijxYVys9/eO9vO+t//WHvyu442duxWTAbIt2UzC8ulU0o+mCTUnbBFA7J8/lGmXtR
hsVpOa6MQN6WuAlvcAgBLxOpjKUOcFhD3zx+0mxVn9p2y55A+xpcnvqZYj+aGKyNfcHoD+bMb/Xs
k4y7+qEZI3WC+9byqYOZymWyATEMsbL8BojB571J1cHVrj0ZiGlCl0s6J6cMaWAnTyP7uaMuunUd
H5ecCdrkrtPDV0XgVvcPD+dvns27w87CfrPTvtqvdrJIz0zsehD6n3LC/u4Nvz/qwhwAW7T82mBX
n2BC0ByZSRHo2Yb+edBb8w/TqX9jRf/jDb8nk9Xb0Hib9bgVkEkdX3qz+BKtm0ryRQ76AH6T/Qqb
Av8Twgh2aEn9OyFtmidm63KNIchpqDf5D5SEvzkg/4vJk/qkVeAMXwe3/xrgSJNXBo/2Q6/rPZkn
8g6+f2kg13Ti31eTd8P4D+f637yr91weGqm24R3q9jiyiC6zOhRxvCDFaU9lEeJs/9iCe8/rgYcw
10nlCV5VS4uoGk9WfJCrTf6L+Yd0ALiwiuSKvST+9EJWx4CE8r/+/8N/uyj+1yp7N8WZpg3WXFOS
XlmXZV9EPK5X2nBzmzbCHQal3HHp5XYVqVw+hI2S92zAEM8bn1ufXhsgr9cUS7WUUOB9rJt6bwuW
1H6r99GkV5+l4aqtTfKgk+zl/z+tv9sH7xrBzXEab4zSq91Xa/PgUJGoRZLP///jYSb2N1fu+5xP
YN19p4EWX13Ma5UWdYNM4FAs/ShimmdN7KbnfZn58EsDws5s3uzNCpcB0iwRjIS0JAxhejtiVJs+
r8hgG/6oMFicuyIMyTTXsAzmEiO73Q1b0hYIWOjSL+O/t2A+rhih/lGTz9SaY4Iw7fcNb5n6CSOD
FqjUqmZPk7zfTWPviV66Q9gyclJbyqLDEDtcFus86bOByFceaopU67Hy4YQR/i1pt0bnysLrdO4t
i4vU1KyEdSNM4ZIaF3A2Qv52RlYfu+3gK/iU6LhKy3jX9ZJPVVsfEZL9R+lo/1W92et009jkPs7G
r5VYq3uHwJhXk63Tg69tfKwF34/LXpnmzzZsweXdyrvqIcA645uRMo5ONRTa3YOYBiyPfED1Z7DI
dRPlLU38Q6bbUA4mbnI4s+Adby0CY8PEDNpc6m91outf2vk+b3n30rd7epvhb0BIeD2uRTckVcmj
tinaZjJPIqyizknw4tjjdT7GsJeZ77OuWl1RMcseOqaqhwiZY+duMkmUT8h/L9odKdDnvV1J/wIq
NuyLa5N9ixrYuUmhOEG8APmcKh3/rFLyh2+tu/aNDl9gAK9cDilSrAtwx9oS7G1Wmn4YypCO07GR
agD9Q0cVcGQBM8EwD/2XfuiILEhXr/om1BmZzku9k/ghi1YQ8OEh75dzE6qVfvau9+IQOYufnza2
vkHQqW2LWXBz9ppDIRR1e8byBJohdtMvCqYw/QLgZ8y1gGfnl0rJBa5jQ5tt9QHHpmvGIrKdtLeJ
rC3ULtrNxR5U/KiNilMEE1pyrJQzKocuPZ2ichwWpy5j2+n6wa5TOGqs99tuC8txov1wuzjRi9IO
muYM/YgtbWdC/yRa2cVHNngRH21GKD82bM1CVfZmBxyQAz93/YMV0STvmK98/cV6z+MHJ5N95HmF
yjEubG1b3+Kb+C46ATckuy20xRTpylM7dUeCdJ5whHhW0R/zOOv9Maqs1CcNyn7/jcxbuyS31FGy
+JxgWDEjoGCe7S0hcUdvV8yk9E+9q0TfJnrAPzV4Juypc00c5RteBjvWmll+pEPI5HmxVZCFjSuQ
y/I+7hwr5mHL5B3cyDP1KsCLDUew3OHJIx1+oNyNi2BIsKzpWD1VM8T4RxC9+XKsfZ/q3zD4GjDG
Q3M2q4eeYiGe5DTP/Opc3/TAAo0G1NCrCRPucd+b+bGVkzo0IaoWMLuVn0U+ZMvCv3aU0v7Vb6zt
n2RqGCqWWGJ7plPS0/NuU7H+QRhbNENpuWh/a9M1UhdqYMNQJnXT1JeR1/34m2ahoXcyRgTvaxuy
VZ4pZTr6rEzao4B0g1gl2BgNTQsplr76gp+y02PvGeLH8oVG0t5rEQ/TCXaLfDqkZojtp06k63Qn
EqxrWAKbSBw84Vv/Fd5aE0On2dXJxU8mzk59O2X+bqdqrM9Z0xj/Ld4lQbZt2g8qKebg40nlno+U
XwTsB+yvUDVvWhIHRcmpSeBLcu5Ws6mbHnTL5MzrDJU7ONxrt1/WzMyLKlrGkFAyxmv6drpOCBP5
iiw8Nx77yff0luA02tjBaVc111ZDTvV1TjmH+w+3GSe5tQsiinLI6EDZ6XBWmMuKv6l5CtAduQMy
5wd2gViZda+I7BrEtZ7h7a5DzbpTt+DfI3h+d9UBTqDSP1XEDXGXN0lL3BllDNIFS2bnuDtDbKhX
e9wzOdjbrcOLuY94ikFgrtrJ8BMuImgGkkzr8bK4abG/RcsJPxMHWWSuYVqh8iHwEMp+aLvk1x7m
aDoZ2OOvTR6CmLec1ywq1ZAgL7GIjfPTD0fEGj/azra2yXHSaAWPqST2CggV4ka/Dx0uxT3fE4cL
KmNGV39BxbtEz8InyXS1cOVZT6nphLxN2mSWPxuHHInPI+yM7LHhdKy+0SQs5M6I1I/PaYNF+mcm
0SwuNSa3PoZ9PknSv9KYjOFMkTAQ3wx2Xm3OwPb3v8U8z1ud05nQgOxFusTHGTkHyV07xny9XTxF
c5R3s5Ltj2mcquxeJt1Qv67YCHOdp2IZqs9y01V0bKqF8CMR26puNcQDUeHplrC6NCSlsN2LlujU
hsmzG0VaQh+zpDc9h3IJHt9DWSHTCOG2MS6T+OdeT7Eu8YtM25Zvm2PYiirFFGjJiSUhFgfCE9be
apJAoVfscOOYf+3GD+2PxrJm/DHuOhJoz5DW8Fk62dafqAND5PfUabq5MsiIT+zINQWUdBjHPpG3
cI8z4YkgB2qozwZeeHIpoCMd/Xmq/UrVeXRq6/Zc8yXj3zSjaXWA6DMzGlkTvGdrznejGYcpMhTH
aT6SPppvifS6yi1yJgVu26oaYILLwxhYcgAlgMuhrKllLj2JaR6n10HDRIedkKQK4XK+pWDJfW8m
5set4NOMObnZKojAcrlZNfOc2wRBB5AA6fWEyDY3tKeKcq6SUvNMRvYKZH6iT2SGceBS0DXj/kdj
7NT3OW2TWl9d/WYoVaQ66cyed3IRLXRLc7/zUs6jFXWRYRwZnxobtX0LpzqQXy4wmNzas4hsMv9h
cc/FaSE66k81oCdZsp0HZJAK06BgWvVQM31MnKhUh3kM8tMOvJn37dTxpSWvUVXb4bBOMv3T7MIm
v4WZaXvu1wTDOJKSohu1fSTRymJAcEmTnjqUG/ImUyRez0PE5Lqd2Z7Qq4Tj9Xbpl8W0xypEc/zZ
0lbtB55FFWtOiqwt0o2GaE5+SkPiM9wE0+YkGe7vA9y3BzYX2bwjC0bXcUKQKLnBJ6gASkfAJPJL
9aiMslCMm3n2ED/Q7RJNwR7UMsGqtp/gbjjDP+DkE++xL6iFr80JmbtGpicYqgZg3bVdM3GQVIL2
lO8yzuxlQWmJY0M3esoz2F8+SRCwrM9RVi2pPW3tSMhzglxRFR0hBvPr1XCnm6coGeBflzJCUK/J
eotaV2jAlM13FVEfzlKLayJTd6kJ3KVwxGbudekzWJP5YW912YiNyAtLhiDx/wYbDQjMiJn+C1nW
EF/scx3VV5TWnH4bA66uBzD8DHmu+j1uL4gPwQrk4CZgqDE2bDSnNUT+7Zu06T6d8QLX9mnnbLim
g9G/MHDCbdhU+1k5tvwRYqinIV9mO/ePFKbc063o6615oNAksYdtBbD7slFwcM8gKRpd53NXM3hT
d3Tbjq5qB/c7S5KIHTs1xvI1ncS0vLAJLO+XSplQ/WzwXVHwtELs9fdqFBGPwRbea/6wm6xx0E12
3RjjL4u5zeu401BWDOmGDRyGeU0KQLZ6y12cCnWRwLaPzerAdoJ5U69PpJ3FgMNibZuHik8qQkmJ
3GzPQWnQmQFd5DBLScInxmM/J0WsTYheJud1vxwwlKhYf34LkDplQuKuHkUls7oImY0oqrOdiV8V
/NeoLzgSZuJ7Pi9MX8i6M5cTmFyfdpM2L6IxqketL9DIHV3jUi3zJUYO2V0qg+3rvG2k8fekajuX
5BPfJo4LOgpkwIuLVLPfwa60nlzR9NuW479HIFZ1rJ6eBtwQOP/Aoq3CmqtB25JuYe1/sWqLnhDy
gvbdwGPvxqJOH3ccaSTsAOzSSH3CqoX5qYCn5XIZJGYxOXRkW3yfjF5iEFtlLFO3nEuI0Yp2RsbD
AR/cnVu4GKyfwPdqawRHD800IZkBRViMLGZkPpXdhGDyJxQMOoacst1GdYxMzMXzhNgpflRiSiSK
0Xb5lsoRouGMqROKLtVCeBK3mTmBgE2Thx2FIAK2CRaWOwQojAd/mZljvUdN/Ybw1ckcIeGt8fOf
YWlG8dcCo4UvCyfyN9pTHGfHbDOwGZ5JtU5lD6PRXxvP5kJjjngcBzjNVEWQlUptgeOHztuhWSDf
8ad0ApbhL8r0iJuI1mii02HyYa7va+ThLWOJcezoVRmlu6TIAZgCmR5ZNizkMeV19Kr9IsGVUegN
ZEE3q1v5Bb0x3ESmtlcW3jxLuglRNFHgiM4xAFdTVtapHWHdNWbjXb3S+MdAEUfVF2sTNaQqydxH
ichNAx3AN+SGRksZ0dVObd7uSzXf+XVpVp2PFWrZCbOuuCOHYVVV/13qXi6HFluCPUuExE3XzIuF
dQXmPWPZ+H6b8nSQDpk8EZ/3orfwxCVoePtu/uEoS5LTJkmFwZlYoxB9wTFreED3GrXbYa8TeAUi
IpisKcs9EsqmE29rVt9ta6D0vEyZnH4ja1nZOh+VwcBl2DGbYC8Da9pwa2CKSTJ4AE64SytADiK0
DhckUIIr77q2QA/UJwe5TKy0VFFShjZeX/Uio5MgJH2w0xZFZYQQoRPQd/rbQ1PdH8fGN3dYK/wm
lW2GCdS4RcU49/Ri6DZ/albuXibB2jWHm1mGhg1Q5pgnqQ1bHsMsyGWfeJquGETY/jdtBroAXAff
xId1z1eV8Sc5o8lCUQITugSN4UnjqAUPbU8h4Fvax4EGeDCt1U6v2plwg+01IB1lX1tA3dl+aWGs
UfBxH1F/L/OZxaPP9RpYHm3SFOBQh1PTz6pM2D6c0di+RT1Vy7XROKFkMruiN47dJQkgm6TuG5Rs
YMXJtArwvt9j7MqQ5HDkawuJErFganCneU7712EecGrBV6xsKpEc4ETFUSRYkVO5fA1j1qIxS9W5
H9F0790QH+oGh8ZExF60I19y6dIMQD8gj7HhX2g9j1hyoL3jpKgOERAUgmcQVcexjQN6Jjdetmj9
Oab/rhsVWjYj8H20a9ciWYcKz1+RZChMO/obiSIBfUA6/UEbnHzuOxwcqY7m184NS+HTwB956JvP
DW2qi1GhujbS26eQ+QG5PJ4XpknUYdMU3i0JN+oAzjgKpzrz0Rk646ncfIOiDnEY4/dpaxCJVYE8
3YAk8gmaMYwoOFVHWRFzbnuUgWDdrXtasMhUsOxD47yBeHQCwYvfEKRH9DkD+ndSbuZxLigdEblb
pdLAvIqtf6U+oARGe5s+IrRGAwAQa/8bzMn4PKTR9pxC9nlySswtBA87HprSrFSNjw8d9f1POy/y
ZuJ8eFFrT7DyicY4hQNLrrEYjp4puG43fXpmjTIHWGVjoQdjz50OGwK3snE5GkR31Xnsq/q36ox+
aDKqvrml5TmZI2MOtE7cl85W63ZsTTPwq45de9Rm5FOZpJ19YUr1T33asR9V0us/s1qjx7BwlGaZ
lJ935LzSOyCN9cOMbOnLQuosylf4TpSQpaMI2NrJnTTGQD9GnIP+zHcAXWVTq+rUsGqFqrPv4rpA
bNN2rrJE1QcXR9GSi7htkrJ3yInM5TBvAeBRM9myxf11QMTTlrwOZsXFnOtui2+SVOzjF8JGGO5n
bI70oUMnMxzQr6dpPuxZfU93oe5owtvpsADKA4xktp9xvJlXRMrXdzyC1RveHZpENJYzEAVclNFh
FDK8wEMNDp9hQtDJn0o3bV/EKKKQxUZWDj7pmNY5IoqGR5WgyBz3ZrpuE+lCbnHDqXvMw/r2fkcB
rA7tmKqHlGQ2K3flgarpDgVGIXHX/+B8FReQ/NyR8Cj8qcY47EA9l+oKYm8tcotqlRVYHY0qOiCy
TUHAOH+gYsE2WmYT96VIGCwAuhAtSFFbmQh5EFkGW9hB9AYqzob6Sydw+x2Mof7NkrzXKCENe6qJ
H/hdFEb5Kxba1gVvAyrapFnNa9ynAqsYM4D4ADYM6hSBt+oOndzG7yjyhq/VnlW/nQ8UAJyMFHLe
lhS1cT3ZGVTwFX1msc3ZPGGzDPE37ZbpHodC8iP4evkdMJh7XCSkg3kct1iT0bKPdwvatetSq/on
70b2F2o28dXGRqArU3aObjZ4n/+pKxRwOenTrSkVCqX7eR/qvUhXmt0kaiA4zMeBPLfInkQ0OdZ/
ne9zp24In2Rd+MaS4Vitw26Pakhnd+GJM1efvIEgAr8sy/ERdkThaQBrdL7uCgodhPiqpUq7UrEJ
LGMCiQErpsXP7n5kcQunUNFDjvY4rAInm0xx/j3u+1RF31aUdVcW1vHQwtqOl3u8AnOF81GbHcDu
GF9gkggP/ThdJUMQTaWypx3T1jMwD3RnOBTjCtCQ7NytH+PYF8JuEWi5HudF7TwnX2vVZw87Wd0n
l8BTrNzFWIUiRd5PKEePvO4J18E6+JcOiXw/xxE2bGssh/QQbcY+0zGNvkfOiJMLctQ3k6eo/xAF
1w7nbdH6C9LV6FzG6GifFlhp/m72tmvP4NftUxFWgHtHbiDahBqiM68duNAPkF7Z+15As3OomKvD
AagFnwuLJkRdFXD56YyfyK4E/CJ7oiLhTZny4PCeYu1Vsco49AfOQTAu6ljUaDpA+BjLMaT0KVs2
vFB8du1zUdv9ITYgLucOlwWiPOiKK8vBKtPeLKpZfmg2IJXQb11Kcu5TeYrTMKLl2zZU4emwgII8
63YRgGdVXdZki/aDpqtyV7132KktyBrkguem+IHRsbnoDDO+xY5JfCF4dD+iaQH43qEwucsoZAnH
Ku6H7SLa1qUXm6XiW5jc3D4KronNp3a32BC42bi/AD6o2wNSyef5vEfrzIt0MvKmqtcNshKklPgc
lrFz8oDaaxvRJsxjXch5jTV6uGZeysrTt/uXVC7LzmpU7ddUx3X/lI1JHT2JLSFbkfTerado6OHQ
3m4ieZxm2/xoxx2tNNMbAE0YurSYriRp8rOrBSoQKtmgDsnYg4Edh0AnRK6mbERTO8drqb0WD30T
zX+FcdLw52pddkCLB2gFwp6+QwxU3f1gc0NLsU8N4h/lNtel5agMAjozd5TZUp8CxJYibzWLfu6z
EHfAJCQ/bdRvF0xBTPOT9iF+noMyaIZCZW77GFl2j6Km8QUg5GPdLfQhUfF+hS8cnqzbHJSVgVQC
cKM1NT3ZYQVf1epJvfZZtzV5nND5gqTLJi2IXtVpJ/Cv/zYijuAQ+yF8qnu33PZpk64FXVbrS7Yy
FZ8igSRz3w8kK1H1Bgfiupv6k9/mFlfyhM4s71siDw5QZZYblyAeZE7r/o4kshnzAZWlyVNqxufa
wu4Bp8tiTi7p9l81nTAX7mrYu973ZA7jIcsg9r0yj6MfOK9EdcE0gr6Bu0Uo1mLiYTeSj0yndbny
3c0HkmZZc255LHkBfJSaI8yYzFLamOusWBRk/HxYOKYeG99czpEaOedJvOBEpanN7pmM1iJKpf65
0rad0WPoeD42cXDigDMLNU+8qSMnNmvyKEMSCjoHWPDlqnZmvOy233xp3VbLvOtmZ0rjwV+DgXvf
XsRE+QOQa1Y2HVX3skqxTogWX/hIgFhJ9Lk5jC8q80VFI1yR2zXrUOo12b9DudKmLRkGjm9/Cmgg
+ZJNyudLQscT8Jo9zs1Au8PKmHmtpno8kmVC118PBpOWOQvPU3DbdxZPDLp6gxFCsQSU3IdJa5wE
oAvK+LGGt/ynbt9bOHBVffsctQhjuvcSYTLo1hfYfDgMJ5BVWaEPLDz4yf3JrcBxC2w8YfOhh3d8
jmHa9uyU36YSqD7uATIBAczHPu7HS6w68UNldWv/7LRfmhztJeCCuHd4SNbN6qYKtCEFECgLMm5V
R/uj56pqT8FFs0eFPGa3IOqPj9UE67QDt1rKUoO2NparyNq9CJVXzytkHXOxwWHhE2Zr4XefiA2R
KU3SnFmXNCfc87iZlDdXA2QMCid0jW+zhbl+0AvWFKzqto7d1H6ph+umBe9z2wBoOE8qM+uha7bu
hwfcfVCu0t+WlM+vMITdfm1obK6A4LHq6LZ+gncTlIIdlDry2FY+fZjQ2lywtfRSbjT1XWED1Ero
bjpBYVxEo+FT4tKRn7hxXX9548dvBcYDy71NwQy4wQjLZt+3dU8wjwuovnFgBPO778P2M+w1Uccl
npNPjcJ8TGmfXMBd4DfTklS/0PCw4bTub+HymJVsv0cesAqUXBMQaGgvMBrmHn1v5bZbxgd5mSEU
+SSX5YFULC0NS9v5jALB5Q3ZEFKb+PFX5tZhvlMVpoQHy9V+0yIV6yI9DbfjYtipjuXeF8DlagbU
F1lKpa/MenF40YBI4aJ7MWLABYdqTg+5WdMA2AGAKSIcoZI4gVtPftUeY5V8jjCeGXUz/0F0b6Jx
1M9t7pSuvmydXwWW1yBcqaIw4+BZ/HjHolX/MWmGIpjB750hSSHFnEUovdz1o/Xu7EbZvqxRjTEn
FGOfV1xtuIyHXQPBXFOMgr20yEfPkuctovBHrKP4MPfEHZIY07IGZwwOOorKkMpaHCiJ1XXvJ3tc
KH59Eo/1cdAOoF/W4pIxGPPkVsj6CGAYQb6LmLUvJ0Brz22boRODySaG7yGu7nrtUPLO7Tr+mJvW
l1VgDLdK1Jm8l2Q/Vhr+fphaqQoJoxk5L8LOX8Q6TYgkDjhDIDcRd4sR/ZlulU0x3dH8AR0YJt4Y
mxW2YwEgQKXo69Dp+TgapZ7AHZDlyMVSrj1bvk7RsJUEQ+dnL6LuwSAspQDO6c61qKIv2O0gjMZw
0M8BhyWnqQrxYRkAIOAuVKeOTi12kK7QlkjEoRXGaOxLs1uUcBvEHnypfySJh/aSSYfWTU/3wYDx
KSvUvUWC4daZDMAA4qD03UQtyYGJrmg5R1glriENOfKt4LicpbTcjH+ewQspCYWOiq2CnY2r1nOa
YBxr7bbdotnYjit2xOPMIn0GKYlduu4tYjYy+wmeI93t2LHsYH3z04KP9y+OzmypcV0Lw0/kKk/y
cGsnTgIk0EADzY2L3YNnW5JH+enPx7nbtXuCYEtr/WPKH8WRJXVeJfPQOGtihsochniLn5pa2G9r
NbCFkszzGION3WTVOb952L3D7pdD6nlLnh+2wYbnKNwiGbzSpp96z495s9RfXgFo6HV2cR4rpzyE
xT5yilvWF4KzHESz+nJM0J0oTY2yJUKRxXPh/wnxHc7lcfeABw91ELY/yrCaMiBpiNF82w6eDudT
OJnQSqp8+Y+gPaCZet4vavD/MHD/VcUaPOPRNYeZUIHbVsNarQD1r3ZhhyeIX/dQWVt8iWJt3cZV
fQVykMdGlfArRR5npu2sj117XDTc5/4ryMJ4ArRq7ij/LjNkh4qL3NR/XX8azuCQwY9WT69j2FZv
rR1QyjYzA2BPGnPC2ZrmntzU6Nlpq/Cwa/CIzAriLmlKHbvJMJguMYhuDnnv/MZUNvJ5LuKwx7pD
wVKaIDz2WHZ1ipalT+JVLGtaop8ouezxLRxUg7BJbTR/b1b1y63JEPsq197byAkN7T7wjwXNjulc
7mXnndZp5iJsAgtG5kmZ2i4eunl0PSszAb4qUKlpKnbBC9CJ5X3Z460/M7aZ7QUotR6gq4z245/l
uPi/RWOG8pFS51AdBycy+l9lvH1qkm1thDyUY6nc6x4TpvwVVcoe7vi4MasLFy0BRLeW5aNLULz3
sOuuOfjF0rnvxnN2dec2TteqxJvWUj3H+Mk0197icEvarXLWn/GsS/U3stZAmaSXlaMR9PILTBvE
Xa4J2dNzmc5+XYDpGif+nKeWGdoPo+IGAdo4R730+f+tiPXRDafptVznqkvWMdLWMV9UbVJA3ZDR
ktJ3ylaSnopZVKRycMsvoxof1iu3/KC9VUWu3lgoJTNSy3HTpVW7mzebZHD9I66itcyItXLsNG6V
vAKquAgamryR/xb0e/2rrIXpnx3i/nUaV1z8G90fq66Tipe1fhhGqbo0dsjXZO+EyPITruW+f+yn
aeeTLnbQ2qQxANZpuzoarsHzEc3cxbHnmwfMnnnxMVmDiR6Ztuzqzaxil8k++3J9q3rFw+S6cE/O
0TOr+wvqNXKeGkCW4l9J+N+/OUSLTcAcUvXqsAg7YpsdQBgug54dLwVp2q0nRp+pOI5Rab3GK08J
6bd+UyobaUIVNnlSKCFUUlhz1dPnNlXgxpNYyHWGEYvm7WUqYWcO1YjuyUrCAakvatph2jqIXzu3
53/OKtHwHWH0Bl88bG1JWdAY5IgfuPcnfaS52Jo/GmH1698YSClyic3Tm+6Zx0hy3VLFtQ6mzPVU
Qf9Rd168e7UFJ046iBdZl06WY9Qdaong7K51ER01/2+zz6+xEZ1zRvGjzWXU1tgNh3DsovY2bnqL
T2FZR1Jd1tApGIuo3N0//WXuinS1PayyRT9DNR26jgzcnyXQlvdjoxBBqsM2hnOQE5UhiPRJAmcX
N2o84vlvxz9fHWyfT2hJRI5kQCaWVWwPo+OFXnfPTsq2m/QuUWl/hBFCjJm3BNWOAKgcgCzucfUW
g862agEDm+0iaK8KQqz9DYPV7+8jB5b4VzuTDTMZVO1a2WcbD6jfMSuEqOUgtxorZuN2uypyjrsT
9D27UzlZE/mlu2OBNpw6fphFe+E8YYGj5G5w9w+7WEJ58MYpqppnyAKzDrfIdsPOPpA9ovb/AqcI
tq82nMsGjtsE7X8biMCsssrzijKTUbUpmY6u2NW12KGwSZsOsBRvwAPdaf82zj/LnaZBKPhlUimE
aMFmRJikjSO0xqGQkJvo/gPvb8Ijb18bLYdoMvqKLr3tr45gNRsy7tIwovd3FuwnxuOc4JPuWvkf
L3PtX+3JrVSiVm/1M6eeSt7+hoLWdHHGiPSRKf5XlHb1tTD/bBMMVymiMaU3M+6Kk/SLvX3Og5Hr
ercpseIwCeoL5FYnXpqomvPH1W6X6WpJ9Kl3dS3pTstH3R1QrYtjzePGbLKo6E8Z102cbF6teEUL
xgpGRjVZbx1n9nDk+2/nY4U4usU8H3lHJ7D3+Zb7ADpfotgD+Ynmy/2jvG2PgBZgUIG118h/ELDU
7BxQG94pDzSSK2eI2+dIVjH9YVtgB8FhaW1XkyXgtx8lMpv5MWa9MCnMaKiu5UDxcGY83t+jjGGB
E2/edummqsQX8bYO0+odY8fexoT9YX80w7DuQ7Jg8djTugZ/fbLQvYgMjplaltozwjCQbOpeuWre
0jxv8/JMYlwJLfnNmCe8PFg5B3d7VoW1+u/2Gtjbl025tXMwMws54Ohi3jbXWTTDMaGNvxYnHk7T
imbNK4LwEnsTsJ9AXZq6TUu9T+TavEoAGTUvehWCYMd0aKQx99h+GIYY0ZzYy5AAfR4A9zVvBCiR
bK2W/Pm6fRr9SAWPI9MuQ0s5zdsRKVl31zRVuF8CDO4XBOzBbxFvdnlEsmF/uEG4vBT8ZAkeXJUh
sbUL0IOGtn7WiATCPwHY/H95ztty3pp+7Q+EIIAMhjaj4CWEfvfvUCUsP/zKN4D8XR9RtSTs5bY2
Vt3c13CyTBteN3/5Mva2m73F8hMub/vT5WHXpLHMSz8ZZt+H1StwiljoV9M1zpcorZe67Lg46FEB
ZuQ/ZyZhqCZ+WEVS7VZ7lW0UHPuiW04iCreapPkVGML+fpEHN4YNMVJ/luu0L+kIn85dscgiBAp1
mzd3XIa/LUThH/KPh/1l94X6NBbGgx81RUj5vdaNRcKwsZY4y6HI9RHp5C4PcT92DCarV/Y3YQhD
S/sKECXD8FVbzwEKD4Kd9kb/ByX3rTT+huvHZNuGGUR/KyWUXVPYOoeJKWovXasZDZwwXjxQ4BV5
DReqsPNHAFzcXgmK12b8R7NU4RxLxCwMW3Y8x82hF6ZzTpbUlvthD/mg3nirwvXbAQHAtSrqQx9j
YGyd8IPrwr9jLJv/KmdQDs/QPpcZKZwyuEdFxlVdUVhxC+JGheluOe6516oeMVYCLEzjIH8sgasA
NzVaheqpcAe/eAaoCp6BYJviTzCyU9hzvXwMJDf+wF+69akTcD5gmppHzn5rbq3ngrPrh59vRZiG
4SKiY7CVDcLTUFl+db+20mvfG1/2HJdFaYnzygIWnuMIyCgLA+CRDI1XNR8Ke0Wj0plI+BdRKFQ+
YVvb5kXxq5tOaJvxOZdCv4/MeKR7gKwNryiU+9ptgLvbqXW73Ts0uPaeiokOgaOPLonnau/WLi2p
qAWeXd0Y5UpCLHw4PJamKfPPVrS1eAAQWvIoDWQe+Qkg0q6OngpCcY0KRuNHmqn0pRsqz4eE1opz
aa7j8W6KzPoqx11RNSzcsUxi1cE6DFCcp87MxSXsOOnPi5nHlSpGJHwQHJxD99KMdJ8jILWbl4Fb
CVl77xu+vUICVH6IfR784xpLny9jWRd9WPeK7yKoyD8N5rx/ibc1fLXjIH53FU9ySpmbbf0zmyz5
b9Hnf93J05+RvYRDtsFgLUmZy604tjvQcWoxlgW/Xc4+q0zmmIiR52gNxH5cunJUbz62fitrCTbJ
//SMGeH7LsXyQxdue28x6jyPMlKIUBrNz6vNhYFjmOcwsS2/HgGOQzPy1M9tr8onX/Wt/bg4KFEf
2nyyHmSHpIWbszc3aTFWoc+um+amphJOBe0nlquubNujCK2SEIB22gVsuVN4rz3KucvgTEHx1He6
TFe2hESyTC/JKoL4rHsUnktvqQ/Kg8Y4aQu3fJQOuTtPglOxPOz1NPxiMykQACifqWsAxOmvTddq
GsfoM2oRLjV1mdqRv3GI9W5MJoy3uZxRUbn/CowzoNcS4/wtmHef2nG0ix/dUuvhJaLOs77oslXf
sz+vSrIbD3jJLJ543oKpQn3tIvE7lUz/3ZSEudkRv4BVvrCRxMNRaXe5+W4vroXM1SVmXkBoEVuu
99zrYPMPLFvj+La3LkKycA269rWSud0fq2JDsuPAwYAIrvlY3Gz6QR4bx+4FDEMzNlmx5l107uUi
qgdkfDUA8aKm/B+UQj39UnErh9echmiRMEhN/AT2brzmALJ+hgp+ioAel5lfHKdBnTRS+ZKLCI7p
HA/Tsl5atL3P9Yx8M5OuzNsD1LApnpw9h+ouLeSYtw4yjHSZzmE3T7zBtdfn3Zp57GVTTBM+CW4+
cYXg5pvoKxepYs1bhU1ejEHS5/ukrh6B+d3Zb/Zyh2CZUHOCke+ncbC6rEXjc1ErR0VS47hYUgbV
6TbSeH2nI/J4+mEofsThONxNi0u3bmwFqIEsg3xKw7WIo6Db9FrAf6XDbNGjqXTueR9MFCZIQ8sf
vIu/i/1fLXmLXte9ra7t5qrPEdNJkdQD/WYp6/pqrtMUB+gruDqmFCIW7Z80tlPfz7BD67FT1nhZ
yTjky1RD+CTy7yDcb+nPzbSy+k/HgTyF22TjUJq8zT4j4hc6i9c9JFtwZ0hO+2+U5w4sMwfHycv9
5FNnuvyNYiHC1F9Wp0/nauovyBD0sxosv2TeNL6JD2Lg6krRga3l0zLvqBB4EydWtdD+h3SiS7tp
cJsj/7jyoRtU4N17ypLxZeyUbg8Ywmi3yxt28N881fNnsZvpiNALQ4If5IM+Sqdjt/fbzl0ytxgl
A6G1PQq1RFld1I1Jl3kmD2xyOKwOg7LRRe7j8IcJqzkuolkfhO90GZ7J+bAx3j3MBbjmgOvgc42H
mgdSNqQg7XI4+OPUPTl1LrtTW5nmEWqkO5fO1j0qq/KOnGUunONmlkwzCyV1vMdnIWvzxKc8zUdG
wlaiJgnsKWXDRV/qySKbC/iCH5LLRvMDpOj5xd5oCPJjOR+QVBDluhUzclVfx2i6hybUwIL7yn0x
jj6cyKCvvtiLX0L6m/uz1s7k+KcVH5H7oXVdUTlQr+2DO9rixS2D6D1H+lakuIzyJYksSOIw3gmn
013t/t1QR+2JHS/rtRTDem69BhFMt0PQ9vobNiA7/Z749Kjgs9feb29ogiGDXMU9AL3ddunSE0x/
KXb0E53jFvJs5yL2GAlc4qrswn/gJ8YYsOkcYVXjKFKNbf+W03vM6yV9a8oE/pzHrTTTlb/kA9kW
qSakEOwvuA+xtTaRbpw0L2f7vAvURseibawh1ejl9lPocFdE+1hcitXaEsn6da4cb3wZGu3lYErB
Yp7DqAdo2MnlG5JGh5a5IZlFGc7QZ/0MFg86fNXL912/DyfHFdF0gugy27HnSrT/2vb83dGA0qlJ
ASYQGa6e1+6HiT3XPIILI1bjYFFCHq3d6Vayph3uih1rz3Da7N63Dgp2tHyGXKI1abZiFosEck8x
WNZ2bMV3eV3mGrFPy3YUozgS9+E0w5AaLugzxyDCrKmXOQvmOixP7PP+VyzHANORv5QbtdF+8RYg
bruzQ0s9CaK8/KO/68G5MW7O+cEZEMm/21VjAQvaVnQM141pmYc2OiueCeY2BuwyFayP0GIObWEH
bF2zSbowGPTT3q9lDpi3OQrkeyxyFB2Ia1+YVJaZP1sVmDLaoX8lpDS07lbJxnccY0f99P1hO3Cg
FK+0RzDakqpXMX5XexxQ0AYlVSYotTkIgBM5xW1IgBvReAxdsPLLkZ+x82WzmBzL2Rci46pEq1Ag
G4LzapikE702KE9Wg8T2ujCwBim36TY+EEWv6sxBBGKenFmNDqQJ5TfZ9zlM6w20pB0lokXFkOIm
ccpjsddB8LRuuMMTGcgteIw7Ee6PCPnK9YIu4ru3wOatuta8qt3dEorRP5tCVux+9rb6p3jInfKv
i+mAsECrAuooIVzXxG7y6Fc8RH7wRMfu6PNSW6WL12hoi0NQ2hTWzVveBOnEodCnWk4YTRKF9k39
MBN3L0d/0SLCSolqtPt05AKBjJjzqVRxajzUtg/xrLRARQuYbf3k9y7+ZcN4TC2uFz10ehjyq6O9
Nj+u/Va8eXNffmEQA+72S7GGB62NAL6NfT+a32Bj/f6+W0NIH2BKZJvIWRXCbE+NmbTZoJMF05QL
rooG4NCgjwcsGsefLrYdmXVjWNmnPgqXv0Up46wM9lGeJ499IaEW1WQhqs8Cdmaeb2qY5i7bFxPp
536fGwvRS1VQE5GXUpfHJe6b3xYk/njryyIaj74fm1MQWqtJ1qEtraT+9hkwL3dFZvKqylCnWX0a
bEH0B52Z/6xyWT2UQwgDGpUum220VohN9n0ymWaU2FJ8MrZ8hbflo7eK0AaFJ+y5Top28fLzPMgu
v3nWbn/7PafeQ1Fuoxa7+qQT9r+Gdawe+74PDRXBgXgVkvJRdnQ7qh9cgW/yuo6QE3+LJsTptfdl
+KK/ZVwQdHDIdz6Idpe5tdiho6xtv/IgOUzSzbqfx1HkT+2OtPKlY2F/8rl00RDgrDvkYtz2B7eu
mjCLoLk/GbYI1HN7TtEqQei8v9uN3C9DjiH0t0uUy/xMieE4ZDZajuIxaqKuve2DXKpLiMfv59rE
4sUe+3ACfmKHPi1dVT+5RRzCKtbNUmFqi6u8SIumCM2jZckex1+IGDolU69z3n3lywV8f53av/Fa
yfo/ifYsOosAWXEA4FzxW/tubV4gWMX2UdTbCsgFTjUekNyO3h+Xb+zJ7VwypAsLYC3bUYLiVvJm
6bzizN37J/azdXuGEVu6jHDL/V8EfgeXpLDJXeg3lKJJG+1+LijcD2G5etGtRwH4ik6dh2x0G041
INRWvozzMA2vWzTWywNDeL5ckKrVK3kpQn8SPC1vsUfHyrGNe6g78gAGc4ryyLKO3Iz4FI0T2ddI
Tu5vyk8HdReCUaDcl33515RIxys05+PJF3ahnizk0CqxeoLJD1M3biwUazFe6n0fP9ZuYfRfUGPn
P+BuxwHBjlXd8CsW/zbPZdfpqA8mzXyGjHcZ0oILEvsl/9gpUGkOVM0tUF4DXWExcp82iYs6b664
NDwwzQ5/5m3x1GIdtxEp+kE2NuqJZjVN/WzNTs047CtzHaaeedSlxLFAuSZGJxOLUu1T7a6j/lkw
APpMNnVVp0OUYzdtYxEAHNkzlax6yldIibVEYkKwEt/oEojp2sxIbo5uV0p5F+VYjBJaceRlzvOo
A4QUPVUYtiMR9FpL97jycS0pN8U4kNZozCt1lUZkkcKnQCEgSqz2/2xxLl2NuMrMzu8iqMVfhmcU
G2bpxqxWiDMzdGyWuYsxzh1y6Xl/+jDsuQOgGHgwwD2O5da6OKDmWb5bmEzNISL8SSKlpaoEU3Ux
AJAQuyFz/tciEsA8n4ojDKrYR10WcW+lwfTAL3E+h55TMBWFc575W77cEHsQgkX2Tl+n/liDd8Cf
BZDnRTT8jBaMVUd3Xs1jMc11fxwpnHoJ7NL7ajBB/bfNPuzzFsNV3Gzk+vVXlTtAkY5BSBgzXv+z
EaMcfT23+9+KvJpsnPw5eowWB+p5str5QRdIc++o1rDfxpFN5lgKW6ESmWRYX8oCGnIANyim5pCP
NTRtVROddMKeF3Uv+PFj5ziacrgiJrN+uvSTL1nc+6rMhhCSI22QxBQZenPxR5Z5MJyMQkydlNHG
YV1pt7PfGicInJOmvMdNTcugiet6WXYdIAzhCbtts5XfjWbZYpXKia0M64BwcpMyE6zqASGG4cOO
NYp7No56EcjCefAZU3DSZViXvZqRESZ2y/Q0iYsVGuV+dnA26dTmzvKMvS+cXtc1KsrLPrir/4P8
nX1LGmW19pH73rsPzf8ViGNuHlEHRO1Dl1u85OB7eT3exKjqjTZI+LoMOzeqwU1XfnSwJC/RkHki
UAd0ii4tCzq0peS3FoOZ7YMpQ3v9hX7zG1FmGLJQpcshwvtOksBDS0iT99bv/EucZGSBIg1qG/Mu
S5b06iqD0YP26tXqHO2OqClzGnfDSwdy34grlnp3TVkAFPKZGN3m8rxNDTdlE8CPdrntyy2thT/q
K0hrFCFI7oQukBqECDQSUfR6v5czB9rzzhnnPtqBjT4wxZGy6ycvYrRDCCdE/Gr3tp6SbfHn7YGF
zHyJIYYvTJBSz9lQAoXHic5RPNycNhTBknCGhMPZD5z14I4WnE63j85LTCLXNdgiJLzskJuHinYI
f7KvRu+GE+wEnqzuvHYwP/Tmodjd6jMK0OZx1qGfqlD4/yn4kc8CkfPdrHz/aPyQyVFCvMPGoJgO
dG4dMYauuCGD5snpnDKldrZJRKRhLNcp6I6iayShd3U+wzTH7dWUMnpdCj8++XISyFMaN3VcDukK
NelHwZFIrJGwOMA6wdIR4ti+891t+wf75aS1/mZSx7x3YUiC9qlfovJpl1ZI4vfQZ0GLBHIc61aw
b+etf4C5dp/Mbpkry2KDiuvbkpLQFzz+0nkIm1xKUX55o8QzSIV2tm+TORRdIN82ZSMR9ZftHRJV
/wxc/FBJK3rnM1beeo69Fcq2D6r5lVisESNlpbcUxG3j2RjW9ebSwfgxeJhPuKvDOPOayNxT6N6+
+a1cPxsyLXRa8lZ40DD8UzuG14c91KhUnK57m3jjDoIWIXpXmzn8gZHJ+W1VtDtgyPFfd7fqro0d
1kXSyW1+7wzSQPTcw0kwiD1EjDbnUaGnSwwy8A9Jcc2zWo1GIMpolfkcB2DSmAgpbizLV9sais++
XJ02tcfZPzQOXYVt7Dkv0h6/r62IcDNdWGi0e089NlXDYWNoa/rlbzXy7CrYixduWnWHdnA/LP0W
/HEtm+GS7SpKiUriflCjd7eCvV5Hx3U/PL/dnvoQEZuNsvxBu8J1kDhOObwmEt4fhcbDhGWmPs6B
rvHmu8VTzJd4G8N9/Ic9B1OOh1laG8NsVIMHZXT1FPeBJFco8Upr+2Aa1beJbQikoJ8PmKLrtwlN
7c9icYIDEVcmC4qiw4SIGMtOdCS0PraWG3QH3ELjrSIkIbghWaWAgF0M5ObZXSf3s15tMUBIwSwf
sFdqOzPWsKdOszmvXQNkvPKcbJkNyLD8AmQPnLMLZy0zHMjTBxvgB94MZEEezhSV0JOEml+EZXRo
+iGgBN2r8aTbUE3FtbRkuKR5rdRhNHW/p0su2RL6spNZ7yFCPM27Xk8EhgJUzIRoffNocfwZRIVV
ZhZjIG+ka5ZvasAf9rNjLyOKECzyN0mm1dnvyygbbNQsd7k14Y6DiX8mqwGVt/GkzbMcVst+Nw29
l8XjDCNSWRoElTUobdQ0c0TP09GZI+Ixuqlrznr9ltp8e7Qz3bUBy1HsN3PKuTYfFiCqsxzX5b/K
IEnexASVDmjrOTzUMduYwn9NbPdCOZw1KCRJXr3+B+lJtonLyoC1AEL6O3KxVqmj1g4dYtgYvE55
qfHF69phUe8RyHRgHNai8+aJNIn9rOSC4KzerDu+LqRCi/nW4dq43Fik5TEP8/YSoDi7I1+DJvoS
69RWIsgZ7Y37wDUasqmWAw3CUMXI4PJ4E7/RjKwjNqVJ/VzYgP+0XEf/lSS8HzvX6x71Hqt33YS8
PGY1KUhEf+rt8Dspo5ZWfzBtYb3UIpZ/Ted2R9SYgNSLpYfUDcFpwj36jhkXsfYxS+UKRNrq/3SY
53/ueQhhIqZAMZbsaONygdqwKR19LKMFPUDuWlDiwcdIU9u5I0r7RvBVg2KxFqcRDC3jPsqfxtCY
n/Hg90B6df2TjT16nTvMB7CLVddly8jnB4cI+lpBHj1LAnh40xH2/109zhBr9BF5YOb6vYtmR8QQ
DTIN0dQkXeEANaA7BLzsdVGnS71YdzbcxEGv9gpQr12HDlmXLk6ajPUhcpFlnWwPnv8Cco0+2t08
qwJqGQBAAaS0fVhC1A6XxdHdmbjA9odX+WFKAEyd4rVEuhxL1CmbVUhyw0k6+WIohmCPYRcrFohz
PbkEGOwAZo9czua9MkI/WwqbL5aUoUl7huCzH3v1diLcLXYysOW9uDTkCJQ82dq5srR/E4gAew+C
e+8Nf/OkMzmP5QQsHnQf9hrt37PmTizXXmh3+AEnGj2IuJrqt0JOHmEKXp3qdvDO2vNl+ItBe+84
d/BapFU1yPMeYGwkOQe76yoINm/2Yd6eWSX46MrOdvcDsjE9nkWPcgbhhhOxyZf25ANsteNra+a6
Q43ngkNOaidQiaijsDgFdr/sCT7utvtJAvVSp2NV6G8tRFwXv9s1r3iSe6WBsEPiUvKXxeCvt1Nj
ZOVljtd3Cp9avHU+8R1s5b+Xqlbdv6kLYVMBUZv2Yr7/9jsVGds6G7Qy3QEl7cbyHLEmfYfS9JZ+
COLAcT9xiYYhr17YC/kc93bpl+wcjVnuWn9dwxNFlHFHOx+fSFpyzQZpOTnhd3nCGuozPu/+GQQ7
ftY0Sb9Oq9zcow4NIgeG3K27WlM3r/cY7uofPTVi7/sSmDalOXitMi/o1jxriQg5D9KX91XfgHs5
PcERsL8ojjdezbRsVPRWTRqlv4/E6HdF5W1+5w2M7L9qolgCFOkEPqKPMubLsFEriinW8QuRLeFV
y+z67r3QcR6eAPpEflRIBK9F41RfGyaQF88y/vvEQgExicyAbVSUlX8342Y3iSZDgPAZ4+joBdR2
VS91PqSQ8G02dxxGMorv2d3UMapZnbMIOfx2JN0KFTW0/vQ8AJtl7rTbN4Mb/AqBI2DgYZenE6aV
uGCDy6k8wD7BNdAUOXNJuf6T8BKnYHBElXazmC917og5WVfSlDD1Vn/moBA2QGq0foH+1S84edfH
GGSoOSixsmsQbMH25g7inDte0ydshPJtJgLqtIRlcN/lePZbWtf+zRKg71Q468oxbUF7dPx9t3iK
QvfU7tN4cxBUbsctQJ1Qx4AQxzJnRYNaqfEOxkht+7jzsgi5obhDBcDv5TQa7AORcqGEioQfTCK2
coQRxLOcvKkXh1mhnSUJhOGVV9sjdkF2HFGx2tBDT2Cy/5U7HoUEB+t20iq0ISZ2c9kaUF/gpCK/
yzWELuGuy5eiOhI3czPF62WOTZhp1rdM6Lp/ZEsl7QQlQXs31HSJQKKst7Zr1F2Q5+WtH+oczcLk
/Qw7y2nu6rbDPjsDA9+iScUnr45JjbHEq2MP5uLnvoAByZv4rmEyIa/DrOew3sbgqVd5PF6BAxhk
sJLXoTsclNkI8ImtMqTfYkfTrmT+hBljv5qRF3OaoyEbR6cjjwlumLyL7g5roM9+1yPiLYnyuFYA
7pAkU+B8EszMbJxXZfc3Rw4Ke7vpz8Kf2jT+jg1Je9WGv9gDnCNI4X7ArD0+qlIbRApObhepY02z
cyy82qaH1yubhxW11mlwyeyylRg/NkzE9qXmMmWWnOVhlo44++usJQredooOQ9hYJF60wRGF/Hsr
MPwFjnrvXOncHOJ1yIfY11Mf7+J1ruzxNx28+kkHZGnwbgwv/r57L2VJ/hLXph2YhN6PsEoU5Ub/
o+7Mmtw2tjz/VW74aeYBbuzLRLsjBjtAslirtheEXCqBWIh95aefH2T3jMxRSdP1NuHra1WJBMFE
5smT5/wX+N1Fzn2WdD6pZZudBkbx/AxtfN0p/TJ7msRRx2YxSUTVVZEnB5ocukwrSgg3AKYmwwGn
Z8bnqV2oniBAR+pnLt2jJS9nn3SIUkNTzP2fNQIwe6QBEPsY5vVBkxALdfqGHW0yhinoi0sT9Ytq
PVyESj8iLKA9cKAX9pSd1Z0EMhzaBw+6isUB3GarNFURwEo30CNeinJXAVSWnIXSSrZXy7L53Had
FKpgCzhypssU5Ii+BHCb2PnXDnIgnpujfcmGOTxRS9qZVTK7JkHvWUNw+tHUq4WSSAVDXKGk7OI6
ODin88SOPK8w3PLcCmXccWCYJMjfTKe8/thrLSjoFkKGrYHNDLTOZPUlotGsnmqJUxqi5tA+Gp1c
PImQXQEBVYIvCw20qB4+r9uBO2jsqaf8WfcwLy+V2N8jPKftTelb03mWW4palARtel8y51rsPm9y
UxkA8WgIEyQXYLmnfEK4BKMCcHpqMuyWnA5l1ShWXKJv8YTLLhoUMh2OY9ro0n4ZjflD34pf1ouS
fZB06XRvDKfiqOun1k1lzn5iMZYhnV79QD+q99Gk0BGfNZMmbHIVvbQELRU6V+0Wtyh9AyZLPyUn
UR68gXM1GoA5QHWQSltpnUVJK++jKK3a+7kfBV9Y1PxAeQHiqTSWnqEAZUtrc0L6Cs2ZL2y8xrMu
AMxemalHihoSkHltnG9OQrd+HoUl3Y2XIfcg3ktwCWqKGm2IACblROecoUGpRqWMqM/qW+jN55DW
M9Sm/8zzWm72OZvVCXbHrLU9xh9Alkt7LtrzTAVRMLTkRjwVNfWDEq+R8R7QWqbmDvIS5/K9ybGH
cMhytqgdiif0l1hdICzOt5yiLhq6GMlpgIjE6fnS39D2LEoigcyp4Mj+ClvUrvUSzNqBdiVei/4F
yYaU7PeSFr55AT10LwDZqV9+rkL5msjllbTwkM6AGgzMW+VEvrGAqLXwg9906WuXYnjxZ2NeGzlm
cD62/RJXnRi97dKbBux35msc0iSjLCsphnIGxSboy+FtFieytml1fndpQaLbXxSdFlPiuOu3ZkAv
zo33tvu+khRNhYRCYVfIcdqPR86679nnfiEh/MqD1JR/3veaADQB5iTHnH0gv6YPQgGA9m23fTVJ
9Fmk9y4DO6/PyZ/qsH4ymOpvvPaVfjNdJHADijFSEkEERamlKBPeKOSvXcs3K9DcZCCA8QmMsqtk
soKkh9m97WFe+x4DRzZh50AtJ1WENFL4gEneppN+bXt8bhuI7pnWcLRGf+mDkq+/GO1tFv9AAVi9
UgDupFo8ibnRxDq9bIGKE46opIGDnyHJ+UbTCvVqdaoIf2qgPvgQqfiqNOcj3Er3TTNRvVqdSzGa
eS9VTVxa5qeiq2/BzHx926Wv12arDMWZOknMnnoUOcLV09usU9Srpbm0I4JmSrbGItLe5nKrrcXb
pLrVq4WJilcG8zRd4xSDOFeVNqsKK53fOMGvlqbRSGJLnXxh2ZvKke5zG4FgG9/4KK8W56kHq9mb
4xzr87TrpTQQ6/zuTY/y2vyYJ3lpO0BCcUWugRfOx94Y3jbi1+7HpoKi2iD1U5zgK+gBXNA8o13l
t424crU8s0mCPQwYIpbWPLnpFo6uCIFnb9s1rz2QC8jwraaA/es33m0z6i9Jor3xzq8WZk7VA3oO
GpzaCfKKJdScDc5q8Yuw9crmdm2B3AnnhmTyMiDTR8t/BkgCwEp64yO9Wp6m1Z8KdCDPOGoYgJ/T
fafWb0uBlKv1KaS9WUxp18YtpBpPKQvDbiUEkt42za/Wp5ouGqK+aEETwCHdC+lTvuTz27Yg5Wp5
Ykt4kbVibOJEkjZ6j0EyWyBN86Zb/79skCVD45J1HafVxUR4YLqhYVU7b7v4lU9KhaZMLnFejgHX
FxCfE1+CNPjGi18t0bHss/M4sbllYvmIWganyGr8lReqpmzP7gcb9LUfMpQYUVlzjYGBc/goC3lQ
q+M7Wu6AChpM6yRJqDcAqBE1xiVeahoQfXXZa6Z1vvjw89N3EMSKKNdomxlJb3HW2WrlHHScweq/
aIuIQyIYu03Du3MupnSXdCAi4Lw/IVkIV69bwXiNoLa0VdbidkUwe56ejYVaAmwwm7O/eTtXVnEs
RdBgIIGWG9DtWWwgzmOfTkJUjupD1lnHHM+fcZ7eL+uJQtWlAKfEUe9S8bGNUQnzo1lVhT/oYuoN
F8vyi87aysLNXQFc3yvTUTpchNMUSWBhNF2xUaNed8tipP6Fc17/hKR6qJTdXNvQZIQviKoa6Nxr
Uww6JzYnRCZAdylBg7LfHmYfkp9zjjLnKTtabZIc0Rf0xLSfPuarDGNs0N0Vp00PfPROMrsPF7AN
kTqWR6Gaep9yvcD5vF4+LxaZgS7uzlQZWjFpjFASEDiBo0Z9yMw27VRDmiDKLxOANqFfAMpXCpL9
iL9DeFDt8ynZZ+kIAK7eSU0ZcXCtHhYzSQJNAMqiAwu+QQoKqtAKZGpCYU2VbydNuZ1MbfY5BJ4h
4RkL7BgItk5FO8qj/TM6em6V7/NMzdxsEAJJE5fbAsEgNK1uGgtdynOdP13Ks+mQnVWrTzM4RP/h
sdnM6pcKShr5pmuVZrG6KNbeqrAaHEB2iMd0yxoOWo44eHEy96jczV4urXsB7hpcIs2R0iRxTJ5+
oSgdHCvq4HBS9SVIkGsMdUUCuV0ZPqzh/h11xcxuJtqiAKRGCSIIxe5H8E8ZpDAUjRzUIkRfn+ku
OtAVIfjocrczld5YaGerLcK1NLYHBY3rpl2HfWINNzUzcpP89EwL7bPA7Ei1ECeZNec8rSGFpv2c
Vk/zsAZSYY6VV9Nw0VVLL+97sC37VRMPOfJ+Xo8Gq3MyLHggEnqEE+qdOygjgzO04pMkI6mBZiwI
wzKn7q6Z5wIYFfAFA7CybkKfVNMAHfKABu6GhDAZ1Wb8atHPds8GJFeDQlQ0wjNxW1qddqqDBmMU
UFsdxZeLerkbBtx8bq3U6FGH7jsEW6RlT9N3DSxItueMHquM6K4trcthxWMKgYm1vUA6o19Gx3GY
lDhdSu2DOo5QyzpTfIDrr++1uabpiRTo+f2MhAaDoM4OLVBrfUAR5KBR3JCfknpEP76OCkUX9xk6
mVR+etEfZeu2FXI6LnO+RycJ7JsU6QpIGGuZ/H5DZ8AZkrxW6+xRLXIewQryLEsRHYEEDgmdie1s
fAmIBctdgbyKf56zeCiUHXX2P410Mm/QDUUSZ+hY3uuluXy4ZGUJ1zzLtABFddmpZyyIp/YUn0VF
/4po/ApvH91QxPstULm6ZmQXv50yZa/JdPpdeVyQ5S5PBy2zZNNF0hmcGBJHHjikRHCrtdnSq0+n
E14BwPWwy6bD/yIllZAjgtG+yzKxCKW+ok8IiW4/XZJ3ZaZvpJsL4C+V+o8vn+sY1AoLBEVTa9yK
WbW6gGuSUB5rYVdliRoC3f4M60x6Zwmc5MAB47FJp7x1BVSgsEnO8pKfJ/GooR7gLfMqgFxpknGL
zCD3TCgGTycoKJ7Zd4ZrFh0CJEba8SxOMJbWTKz2/Voe0Z5KDqjhHwXieFNRCVQUAcSrnEIkhB21
R+rflVBm/ijpTVgVXcgEE44pPAg/MU6PKGzQEFgaxam7M3garUWaCPYUazppL1+aSq39oleKhwlY
tE3Cnn6gSIXMjL5kgtNVo3AQa0vpnXkcaKmXVj0+C+BHOrRKqvYx6cYX8zwKO5GC7a5feZY0ScY4
FRD6WnmkbjsYl3tSi4sPmqO5uAK4SxsU/fQ8qR2n6knH50oA1i+e4VWsavlJWocVl0jc6ymzyp51
AQ5ysroKJezudpihNxUDFmaKOqRAs7qFR6PWuoXisvWJ4mIaikObvS9FZajjSVCn1RlQx93n82QZ
jmINH7teqPYK+szxdJ5TIy56c6VZow+fR2QdnMoaLiCZVO0RkiegqgFaF93ls4toBDwdlF/B1CPs
IUkmGgaI5YQW+I7gUtTpfirnaNKkLp4q3XBV6jZ3hSHivl2UfSRU4r7HW8RTtH40nPWc3lJ9xPjl
oo4zoKVcOfk6XgpTbenGTkCMuf1k4PjgFEuXBlpjIJJkdY/TqZTeizxTANJnOCyQ/Gu10ZonFHEu
o2vSwlRcM5eND+Vk0UdrRdG8ac+XEJXbNVQ14HILsvpBC+hTQWi3+JwWJ+AeqOdV9EeVr4gVmPd1
R290KLMvikgjzjkjaflhXCtxZy7ZfK9oFkZVAu+flgJoBzIVRm6T2ZTOKRsHwPQZagJ5KU1HYQQ4
MCZnNH+MwVRoKMmP8F4wF0GNC/KecXoy2gYYb36mYVtpZ7QW1UXyLBlqj3IeaCwhoXbMh+lyq4oX
jh80vYhoKUJ0JcgTv+lLI8cdAMgTnVt5aZ2zWHZsXLUi7eG5WIBym6rfpacFESAMb8a7GSrZY03F
fA8uvHqCgjJ6g6ak7wpyYtKEsZkHH7eVNQRitNRxIeGuIkrKScPFp6cpN54qglBe1vbccIQWLiqw
ePUkgDuwvCxpkSjXV8Wda/UwIz9Kzx2wdzGXT2qfzEjAJ3d0VQQJSkhXBjJbKdkdCiDKyCcARgLl
lrVPCemYA/yyul3TnCd3NoS/vAb/7Xn5H+lLfftXytn/x7/z83MNlgWw+nD1438EL/XN5/NL/+/b
u/73q/75nv94rM/87/ol/3gH1/37c93Pw+d//OBV9H/Xu/GlW+9f+rEcvl2dO9xe+f/6l/96+XaV
x7V5+eO353qshu1qaVZXv/39V9GXP36zDM2QDQ55//b9Z/z9gu17/vHbw0tVfC7QHDoBq/7he18+
98Mfv0my+rumy5KoyIakmupWDZhf/vob5XeY2oqiq0xCExLOb/9Cwns4/fGbrP1u4XBrWCLMM1OX
FG6lr8e//8qQEAYVZcUydRMy8m//eY//eFL/58n9qxrPt3VWDf0fv8El+MEhAjmva791DfIVeKRc
OaCWuGvj/kY4CiEZNOYQtnmgRMyP6o15o3sGbSW/d4xwjaWHTrGlY3KX3Ux+4lWH9T3asN7in738
OAdZTD7o9nG+Lz6X0ebcQw4HqChSg3GHKYC7+Loj+YlTuHgAeHo8RbDXQtUZ+fPikmO7xX0Sy14b
LLuTAwArbHcQJBzBm3aKe4oARDj0SMMs7CJcJnwxwNcrKILcXT3Br0M9bh7SmAquW9wAg1zs8YBS
bdT4ja/555v0BjyU5CvuEKqugBi63SLwtC8O7II3cmwc9aC9Ad/oAkl3LzGiMdEUQv4I+wBDUg85
i9iMwaLcCjflQxFbN/UBi6N4CDsvczBqiU5O6gkHLTCcJDJRygXrfjgdS9MGRKXndvGU3I7qbC9/
nuMhUr3Cy7ksgtv2S+Rh2OE/wnRwpEB3ITt7yVcEk3lFE+rfbkP1pJAruG2AZEWIREDU+554m+yX
OAvqoPAEp+ebjUHlnvzZbyP0YIJuB7Au6EL9IxLXLk1VR3eVuNgb3uwbQRFJwXzLoYN3zffnOzST
AutuRCE7Mv3T3ewaDp6N8ajauK06aFcFq4s8u5PYeXyK89j0la9SXNwWX+Rn69MQ0pgOsJWyx0cH
FoULVdeZPC3GgMnXj5yVfJI0rwgg1PlgTEIkQ++S47pf3dYVfdFVHOAOrn7M78X9+cvlXbtRygDe
0Fa2QdN3N6LbedqNcmMd+qh4aJ4qr42Wr0hdO1pkuGcukt2edlMgh3mgRbkHns4r/PygHjS3xMgj
AmbYAEJ+MG6NCKUmRjsLFKfwL8UtlBsXXaIATZf3atjE8m5+j+CMi+YYN2t6w3PGn1cXo4v7806J
Rtx/bPY080a9l26ZiUHiZX7ptawTkd99GXflk3Sb/cn64ZX5nRGtIHNtPVYDwc+OxUN+gFATl3v9
UO/M+/xgsAK6PcD2uIrVXf8LR1jlmzvrdb1gW+pXdTdye7nWaXEcVmf2UPlc/MFt3MTpw9E27IZ7
6NyvX4cg8w1WZRk10cVVPdEj5XGFRyVS7N47fz7dciRwRBu3LX/2ZEd0CvsdJ0kfdIsDFd0DbpWF
kttFrDCf7Dg0Bjt/zjzDYxY5Jxegoav4ho/ZGM9bYZYPOzWNz0HhLPyDG5hjujhfhPWdtpNCwUPA
OUgDlNtfzpz6jZijV/9y+fP8NIXDrgiKJzO3lzAL1mMTWsx+LDum3b3gGI7wTnVJqLwhTD6SDUXl
To0KJ3EhLXxMD3Ik3aTZniaPdtCPTMgojeTHy712b3i9P8UG1j9hGiG8ty93l5vE7331qAVKfWvy
anJTJ7elwxJwrGV6L9t68CfHtMFU219Hu3Q+fyzt54qoMLMWVltze0+MB1exv3zNef/ssiZ5Ldmz
kzucQ12u5PURJrH7PARtQGAl1woHf3E1f4rKxgbW6Y28GM9Y1V5Di/ko7NL3zDi3cT5Te4vw7HGw
JOPmvhDD97BnHfkg7Ko9JR8XXW2n9saddctJhp9AyfognjzzHllJjDOYDnIgB6hwuplbuKUHp9/R
7CoSjmu8fS5g8z/To54ilGSnfGTu1f7JYwlEbVh7akC67C0umCoH/f+bwclccGIe2gsO8vc7oCoO
9Fm/8GHY2p2/BiNbTe8BdLVH+2vKjjC5RH17cauICoNLSm5FOa9qQ/G+DcnIHo2PAJSZftmHjqtr
rhIJ7EAC0xgOj0fJwk3ujWi0FVsOhBBNEhfT7KfUHX9R05NU8UcV5m0dbb//ru07GwDskS4SD62n
Hy5sZbXTB6Ce3DYk3QQoyhe++GAwHb4BQzk6xv7Ek4BQzuDM/FZwHwo2oNHT+GPGaLwD7uGv3tn+
wonBGW3oJU4STIyk4TZBGVOb2I0sQ2r8/rZkRz5tcT+ZgR5MPluzDVvQR9KLXbH3Or+c7W3abJsk
f+Fiuuv0bK4T79YDye8iM04IVJ2PRRzhCuCxLX4a4zLaLtiHOnNMdM43i9/yJw7Hbuv1/LPZiuzM
YPQUGxTbt18gGs98Bj7p4grK4+2i4l7lQijMhRZTQuZj8oiyEV92u3jrSVHOZBncv74I4E13YnYX
Hpxlt3QvzMo84l0H06EOYrfvRr6dzPTR+TJMrRsGjU1c8YlefHPWhl9/zh+5PuMK5MJJPN0Tg8G/
MJ6Se/bwl/NARrtyzPUYbuaUcEsF0zM9IH/B+pXH4jQuC/BPEalcnG7s01O/a5k7anBxwRc5pSs4
esTByMlsldi5+BWPE7EnFwYoa9ZFo9gxg4FniyIhPwONdlcWzuogOcvd/zVmOBHxMFMfecqw9LaN
ESFxFgJ1Z1Yjiy6q2IK2qVx7Fu+T3JoPoRyHFLyt7SW7dCEqR9vX2VKlwR93a0gk4Olh4hUwQLwC
7AxTrw63wauiywfzMMcrw4EXlG/y7MkngiRo9qeoj9ttorp6IBy3J224a1gRA6gfeKnfBchMOw/o
YfAdAFvblfMVmyrb4nZPRIWCNbuNBbQQbrrkT9sgD9w8JCxmj8zGoaBlwe002+2E8m4I9FAPB3Zl
JFI9KxR2xKAdwvIh4uXM4+2zVLK8bY1QLvZO3yamxFYxc6O50wSd7lA0Jlyy8XgGK2+bEtWe2BQi
VxskRBcMg7wTwSPxuoD2j0ve4TRsWL1HtejDKao9ZCbRegzrENmJjq0uDwzmN6fFzC6ZeWhI++2f
VqRFuDWyZuXgFMyhwCreZmp2YwZyPPlC2Plh4iBIEPXhKdiWw8BLQLraChF48qjkuRCviT+mI4TY
ND2rhGFrv8WqMhgZUiT4v33V0c7cihFVmAadazCrZMZy9RjRgCV1Zz6hDXRDTONZn13pAJWC8W64
GdUpQtJfl6vZhTvzRBQ2E3IkHx6MXQWQ/23RyXgNpQUWJKE+mHku843Eu7fAr/AeuIushIRYpHBX
ExsF64I0WgzMg/ass3zFOwp1bDE0ENzmM/4thDXUVogH9TtmAFm/zDfp2VyAjjOlIXPzyZZt+Mgt
kUiQvzqkbWHiVm7jW3xPhDMIBKaHFbpLMueUDDKy0DHS9bHyLbZR6vy2uClzB9vOs61WBNK3MIQv
SsBKdZB2tjEz5yt0+15jkghETaj3zmQjC2DLnuTj9THztm+7Hrcy7ZHWcSebSrtd3J++1DfbULcx
VTqH8rpH9OTvG88iJYds9piQYjfHc9CSqJxchfjUBpfdRT9Ux/Pd+rKEW6IwkNkg8h52IZGDpZ4E
Ei+zQEjZ045TiVeyjotDGkMag7EZ8mNc+YiPxWlcByXVcd53XHbtoT/0LyeyZXBmAerJDkkQ0tlP
pc+RKuRefMGG1G6LPhPMPrkUXRxkbQ+cimyoKmRJddD4WQi7gFeRjbg5R4rMPjsdWdGWdgmcT1qH
Fo5z8gdb/CI4KWcGy2m8LW+BtuFW/noYb5a97uQ+wnbexbOCgURtCaGc9Vxe9hROJUmEAoV1g4pv
cPFaUvbCEaNmp90kj1pqD/xBfDCeWv0JVxB9TyLmnfzzYp8Dk6OEFiCexSnAzhgW07U8/RFdOTUa
dklUPzG+TBTVlY8jp5BqJ9/Ogm02dvakRjIZnPJJ/WI+qrdZwPDw2vwh5Xb0j9mLddPt9NtzgEST
f8Z1BJcQL4XXfSd4gofMUsAWSZq55aHoIGheGghey/c8kymm/DrhvHR2KIc6o5vYz0OI5YutBfzC
bp3eviU3/Vx97mubiiIOiXvsdA1n9BFp9RuPNC/sy89qi0KYnUXWJw29ed72QX5IRFdjnvCH+pEX
k/Ntj1fYDn2kYR35ouLQMHApqXMOs749NyR/Q6i/n9VlJ3wiPWUCCv0+CXvXtNNHqtRylHXRJYDD
6lRu/lFiPjwvPMTkeXZnf/E+Y+xCUOhs0zZZidyj4RgejCBbZ3b1bsPcHfhpdbc0dCLtVr9ljSlr
3LRx6NhcIjhzcbwUXSuQfdyl+O2KW+/wtSesAtFfKVihWPEoP5+jLKIGDunKX77CU/ISPm7LbtEp
Xjh+tXwCAo62zLLFymG7C9uClhAKd7Kv+62/3cZAnoy2WvqlvC9v1jRQ/ZrNbUvrSIIIawlzugk5
iB4Mj9lOWE/93Du7Outh5MyHSgCJZxWw5/DgmLvO58FR2Gi5eWdbNAhZ8+/2AJBr9bdke5vcl/ji
PH2lGceHbMO1HUFwAuB2MCJii8ZK5r1AjMKfLC65byTQ2PNIox3+SwBCu9TOCUhk5xwEkCXivzND
NrAvGsR/DO/IpLesTtjlDpsah9GKYOfm7KmoUG/fg0HnGBpU3sDNji6K1HyThCC/pYMWSTTOgp7p
t481wd+KygBQPbd/8YRgeyXbr4NKEF9ADa2YefTYRowXmxKtqncXvyC97hyTvReQa2CGDacNNtJg
q78gp7WFYW8bZY4ABGXSgj2yCPXXnowRU18+KPdm9hYSF5s3cMMkUv4pEuPsJo+2HNs0GFDZ5gSi
ugtfRiZHaF44arPDbMdFgaziuyrb3xWsf1SsZGpfzY+Osdvvv0u/8UDIzmvdSAeSVDLN88WpKCyx
r3tfyFM8nYIRe0ilOBwAeAAGmdXMuYJDJ+sbRiARUHXgWpKfbWnuxU3D8nbLt5ZI2vaF4ESAoz5F
LYnM1L4ck6fkkBy6vXXsItmbojmQqHBYZKy9Q42JpHqONWpG/Tu6/B52plFCjjw7OhEbm6itUBOe
4/5Q+tOuCyv+xcp02zQOw06Ptog4+ubDtB3buEO64O8X+xY5VO8c9E8Isx/7Q/7Qv2zbgPS47W/0
JN3C00LJrtkC+jtjt9jPE4v7zH6whSrL1vhH3OI8ux0CNEQHLbzA1uKvJ5bRFtXOTu7i+r4dKrd9
BRvznUA0pIES618lEl/qR26DYhJxE69CPpGNJty2lAsHy5kUlc93qJw4EFH4iNwFMs6pZtuUFtbb
7BImeM2WoyV3i79lN4glbFmzLb+7uFtusJXvZK/xewLZNhDspQFocL92L9++zonkE6FSwhRPpGcb
Udmd6+gSV8pdr7PcbajrZFu8E24NW6ZBBSGvgpECUe/rD3x1wgA6m970DvlFFpriLR5Wbxz1UXYL
ppCNOViJl4rH4uCclflQudj8F/Kfzt/ySMutyBC3HJvTAt8B0wQoHUfrtjmI7/O7cxNmIqlefphZ
3lsQgdmaOs6ZJAzjyorsDpKeu81JSN244tnibt2l/lNOpjhGnY2nJDGivFtgZcXdFkDC7WjL4Zo1
C0WGIyABxpuPW4o4kv9sKZ7itaKPqRXoRg/2grMlhgsDN0ZsrcQS9C+4dSICaRmVHJI6/KK3Q4nB
ekQ5gShFHNsnz+VNeju76KF6W8kBSWUiVUk++/PVKn3DFP9otV7BmqCqawVkGOOQvEhHNab7RRli
y/eexHtksOCCHib/4m6JrElo3FJLya9uheNMlXn4qEXZg3Zb76iq3V2eyz2//1rcGL4Sssd7ZmyS
kpyOCfXjLXvASzauHqZds5MCJb58ralvpuQ8F0+myrn6WaSTGAIFIE7QrLLzaCIl5hDnd+F6LMk1
9NtuZzxdYup7LjJzvuEVcc0Uyfbnfc8R8/CRzZHQ74o3BQHv4nk4K0fyrfxxiM97diESWpm9LPFH
ipwtpQk97CPrzkzd+RlDWprdvrprd9axjIjvRHHK51TelKN80++MiKO3tx3w88D6C+z9X+rO/Ljx
8o9OzSF77hAj+Tr8f9CekbbSy+utmbCu0n/ttv/7b/f/0/vv3zdnvr3z78aMpP6uqjr/aAi3YPPB
DP27MSMpv5uqSLdm6w7+szEj/45qhAjyQ9QVGbEl3vSfjRn5d0mTdPAEFrp42/v+K42ZrSZ7vWwM
kY//5yYnpvgCnbpJ3KVUO4tLbMHBhoP83XD8YA997eJXoOtp7SEEy7O4m3Vchsb+XZNR5rTehEzl
3q/qzFCxVhy1enFnIXLZCrCXsl9AATdU3o9G5aryZopNjkD8KO5a/KdLeUGkurdzlO2AucgaRMHp
5ecjtF3wRx90lWNUOCDKyYUP6ky0xfY4wP/iG7w29Myb75MXSvDoTMiquBtlEg6ZwpGAXqZ5eQsS
k6G/gnlmijkJc7sN0OLqzZPR/AKcui2GHw7IFcRTyHF/RBVG2knqxVeVNLY4/UyoPc+opGjFdByL
xdYWRACWNBRkvL+61jEHJP+0Zr9Y2jGVqHyU5s5sh0N+AjwoxjoCkMB+mr8C3T+60N9nhtvS+MEz
u+ZY1I1mItUrirtFyz9g5m43OXq1xVdwDbGkTcGbZsY13UIqJwlBDUZYqj4pkOiW3Pv5hV+ZGdd0
ixQ2d1/2rHhDfLfCnNXpppqHn1/7lXWjXi34dKkXwJPc9HlUPCAJxgWDatxLcAPp5DCpf/EVjFdm
yTXlIh1qGfbcRdxpyou+UEQtM0foMw9dkwRvBJRGBRPWt4FoI4ReUfNTaXw6F5W3FpueEBWkVYSv
S7sEjONYNb6ASGGrw2rMCvekIdKUUsJQq0O+ES3NIqWh2oWLaDmokeJ/BBMSn4ALhMIutRxlKt1T
925Z3zfj4J8WbZc0B1wYbEEuHA2T6FWsjpuSuAmeqJapgo/LDeKR3IlmAwupa9kv28KTUtLSogsI
PG4m6xFEG6cv5hth/IRjpqt3XxDjRcZjRcOKHN74giwEWkq5swGhTfU+v1DSUrq7nz/L1+bJVQys
5lw7mZecJLJ6aLtPar6XoFz//No/PFux7VzTT/J86s5jyRrSWwq8YHghKFNAmpFU6vNwWaN1wLGV
4gsCA6OMAwT6yMpqunN22jULKkUKWoQlzcIOouowxoVVxSt7mYs1urOO0y8m2o9AC9ttXkVRTPZa
WO/M52lqvFn+UKDB3a2fJAzJavC4G0ychtbPx+Rb7PxRXLmKqSxLLM2EQdwpZvJ+zZEnM2/1nsQN
E+yLJURr+YJWFEtLOw76AOJUlFw8DHZKRjUcGbUJecByFN+nZUmhD9/MlAnfSdqu0VvbVDoEsyjG
JGdHtlQH/2LUZegH5rGl4JmpftSYW6dR2Eu97GjNV4mLdNOMiDyqLQWel0jBVLDeQbU6A6qpqfgA
jLCuDwkyDHryaBYvtYR92TD/IqV/ZWtUr3YCZBdH1LcZe3lEwkWk7Zn84sryK5e+5uJsNosLPH4e
awo0CivXEXstEfzy5u0peYsgOCiylCBcRemTuSJ1WTgrnHJ55FwGTli/vF+AQ6+SxvYiwcy9w/cN
nRicEGR8RH8+H167yS3Gfld+0OtcafHnRXlqWEMI/IdceP75lV/ZwK4ZPRbuyQmgTLYWNDQtxRNU
J1O+nNsQFbBf5AevBI9rWk8zpzluPmwyg8CO/W6aPyvCy8/v/rVx2T7yu3GB5TkVPdzqnWUB0ghX
7Rcb7mujsn3ed9dtygZpf4nr6oSRZETBqqfIQQtzOIVq9/Dzm39tXJR/foheVj1uMXzInNzW+k3e
Puv58eeXfm1crmJVrc94f6YYYJ867MFBx7u/uO4Wf34Ql5SruNRarWmIGMzuGjTiznkXgD+nuVW6
lUj9JzcjIwOcSn2ye8ryqJc4VNbq4zwMrtGkaHf0rkT9WcgAInRFOE0ZclQaBGxgCHLnp4niT5c2
EM7YfBaUlzs9ysbbPlvuJuNGRsKnP3/ukToS1migSDo0UZZ6luhj1aSm+S9yutcG7yrYCJOxnHEM
JCnqAEHS17KEt135mlWkYx/RZdl5O6Tc5+tegVD88+fyynyVr+IDCpLlWZX0y+7cbzWpwhenE+jw
uyUxsWIQf/X0f/zw5e3Tv1sV7XC5CDJC8rvphM5l1Km/WAiv3f1VpjiijcuKIwEoEGi7pPtL/v6y
fl3T0cZ44Bcj9MpDla8iBWKomOLmyWVXps+jtEtwLv750L924e333w1Kk6M1JqNnsdvklVO7bX5x
w69Eh2/Z0nfXnZeTZBiJfNnpfeNvipBrdToK6S9i8mt3fRUgFA1HMRSimDAD7smTjzHVL8bjtfu+
ihBpISY14riXXZ089L1gqwlZOGjHn4/2a1Plam2KaBGq6NOQ7P8vzs5jyXFkyaJfBDMENLYEqJJJ
JlOLDaxUQmuNr5/DmllUY5JJMy5e2+vq7iAQCPdQ1++xMW2JnwYgvVrI6asCQ+P3979x5g3EaQH4
T8/DJ0xbczj9RrVptGcz5j6zMS68wJmOF7NIDfOkwnuYSM0ztyRGL+3xz7U7i82A0o/GSmm3/ZHg
l3tpeXSu2VloFo0lhaWtT7te3gTj0pvc7/v4XLuzcBzsyh8qfAV3DefJvXisjQsz37mPd/rBfz6e
pBSF3p4a9v27Tr4X7MHUa+pwZUXM5uukhS7VQUbcZcVW6twgf7iuL2axiA9yROUAj0xBgjptdP1C
JJ7r43kkphMYk+L0vMHafMjb5XWPOwtBxWYfUlJIRrbeh9yDTOur2pVnYRdjeIlLD+2m/v2gfpT9
n+vanUVcExehZ9gkJDxKh3gfUHh6XcOzkJOHvtSSnBxqDYBJ3SC+siNmMZf4weQlnTbtNONRmR6b
SxvY03N9sXabS3GDEIN9s6EjouLeiJv7FgvRoed+tbK2FEBe2SuzAPSbwKOQjF8J8BUapZt88K9L
nfIs/ooO22fIB/JuCpYNtm7DdXOhPIu/NMAGN4xVBnSygZEc2dcFijyLv1YqorbUaHdk04CQ0r9u
FSnPAlCdRCmpMfmiT28yZO3XbRqo8/hv6uybVLRTaQ+QKlyKgUfpwoj4+uBE2LMAxIY2t8qcfpjs
H331SdHyGrCao3q1Sy2Y5lOa2hyvCUlhz0IyFpXwusqc2CdzlNQ+iezn9w1/Pa0IexaTadkXZlMQ
k3IBYleW18rINKCvvm/960wt7NOv/jNpxZRcYRLJWm+grFgkmhN8XNfwLBgjVcZuzqTrOyRR5sZr
r3zgWSg2mQGce7BYnJrWYlLuwmsfeBaL+PRBbGxoWCuOarpt2wuFCOd6eBaL2BunkRnw/bJgl7TB
IhijC6P73MiYRSPklVq1T9nD1iqoDPA2lWPmX8qmf9eF/z9pC2sWlLKp9D6MsGknog94AsfApj6x
XY14YAphLm39ORdwaOPa8XFHGHFH9MVDItaUNKsSKppR3oShf+FdxemlvnqaWSiHbZhLasXT1B1l
RujdtKLFK/KmbQAsEhlNFDqt+QBj4qqcj3vKfyOjy0N+IU3GnZcEx7LI76oLSf/MZ7NmAT3AoQyK
hDcBEx8B6s69uwD+wvdhd67xWTw3NVdX7Wm0NapwygRfPPkxlJQLX0E5DdqvvsIsqhPTUKsaVOoO
xogjdVSalf4qM1DN5x9eHboSBbm+It0oY7vDqffkwO/iB+z2GLk3hbnQFWUFdfuQZ8iCI0SfJhUi
Y3fh8c6EmqX+95NNhqix5yWEA5kCg2g7oNj7vlvPtTxLDgPmggmLFbIOotx8i2fD9+2e+1yz5KBN
uYfhCO2GOAfnJWQ2yJXBeKE//h6PfPW5ZhmCOvYxM045rcc6k6L6FUQ9eaBKlmpHU5nWQ6R+2tGr
3NnLqPuZmU8a1TA9nykz3Kz8nfTartNWY/GqTemyrmPXSCljUwyIXsCIE3Vb1C+69PB9X5zG/xcP
a87yTSVHtV336bgroPrG4X3d49YpYCIK9bqvaM5yCNc90MNUedzlGuyC5HNsrsvxf0vQ/plFE10v
sGrNxh1wzZGNyXVba2HOUsVE5TTkYk7teu5JpJTCO6O6aqmPqdB/YyVMigGjZHp7zHfAlrLuwlc8
EynmLEOoQp8qOC4kINPgZrF3rOS6gzRxKlT+d61SYtEitDIfdwaXnlRbvn4/7s498Sy27Q4vGiPR
x91Uu8rRv8oDURbmLLQl7nxhS2njDla2fri62VlIQ11vcOLwhl33NIXdzyKpf33fDWdSkTELPzwQ
/KbCd5YF2yaS3gcL2buaXLVx4LLuv58ObGuoB/0w7iCUc2dYXbfINOZz9MjSOM9oFiNfDnDLK592
FnaD1/h8PprFN+UhGq7LPsYs4qAth0WlMSCy4Ih//UciZZcu6f7adn6RO6mO/09oVIb6f1HnAd4S
3bvN1KzjJJF7K2PaStMIaNG/l7Gtliq0sljQjQ2KXusPIBynyYtl7D2Cglvl+c627hm4zsgFh/IU
V68GqOqx6RZ1BDQxR985UXyMaXoW/eoraQsPY2N5G719aPArRGttb73IoqijpaZWUANcYXxdUphj
LE+c4AmL5VSuFnYgHCl4ruS370fvmSA2Zrmh0c20gsw17jTMtWHOVu737f49YvuqZ2fZwbTDsBx9
edj56GoM89EPfAdQMl49b550L4fYLf+R0seyf9W7D5/lz/e/e+59ZtkjGOTGy0p22hZ8pGyjjdcY
bsrCmKWPOOyhmNoSJw4/uhzkxnWziT5LHqY9QALQT81+YtDWdheWR2eWBPosbTDjiTE5fVUvejVY
zCXTg2H88vrrLvfFXHao4hxtWBAhuTF4UY1FqF04Cj7lny8GjT5LIAb4QMy5poGrbeynTh5NiCe0
6EHP3rv00mL8zBCZ6w7tpFFZgXMIKLo1hStecWHIn5kI9NPv/bOYAV5Qd5V2+pYp3A95EWU2PL1L
l0vnnnoWqPFotakR89Twjpp82xfb7wNGPTXwVZ/PAtVLCjRloHb5lrew3+8VrF97zfXGJzl4DhBj
TVrvyp2+SvLoGAoBj+kA3WUVBnBr63IDz3uja+NNxsUlkNRlCcNZzs17IVG1LLFLQXyf/WmLTRU+
ySJwM4GvExdAgFrcBPjo968h/p6JfvUes8jXOtFZ1FtzGF1jue9TAF9orsWdc1/+hqrh5Jwv+b7K
9TBgG9lapoDOJmBb8bDtsNzQW3M7sNqvq0MHiqhMMtfS2pUETRl/qwiEnyJTIoC14AjdTEW6VSjZ
rZHdDroGvo+EHSdLWzwP2m+QX2hu3sxCetREt9KV9C6Pf8rNi9kqy3qgaNvXF4ZkrFQMwTJKaEbt
1wnRGkgoWoxVkx8DyAsU1uGlJjrqIuA6Wfo2k4mJ6R6056Ju8HDGJaLSxcKynjFEdqvhR5Jg9CW/
J5ni1DK1HBXVj0rlAD1ZDCYVi5YE4Ot50o9mrkAXN9d6TG2R5bl9spxkzBotJ/WxGZH1g2G9WOpt
nFP/As7cHm1wyWsJB7ogko9WREWqQa2cIhZ5+ikbOqCkD7yOj7UKcKqsr8u5c4tWzPL8vNRPtyxQ
fWEZXfLbFKch8cVQ+RsK/0Qql8pWYvastYviKbdurd856MgFxHZc3wqx8eOtl18IrzNJYW7XGup+
gKKQnaSX3HStt6iDtUGdyveD/q/o86sXmY35TkhtbsNc2smSWBjVD0z7wvEzUW+L5CnJt3a79dT7
BhiAbf6q/ce86G+SGhv3VapT+g+xpDMqRy9hOGl7Nk0bKykf5baF2sbRg0mValEsPOsBxONLgF1A
gktDbaxShfo1FNUSpUcFbjrRDW72fbtUshJxWu9qyk0QvYTmfeavGwp1iku6wzM5UJ1Nwo1mDjiK
ygwIGUYKziLd/YWO/HpAzFUeXlKFVQ9nbpdSpzQeq+7p+3bPfP2/y85/BtoUGCIsTwcrVn0bVTdg
HqXhglb3tEL44tPPZczIw0sdggP7mVhDKvgbrKmTNWKRBdGqI2OPRnnTW6H7/YucWVDM5cyeCvy0
98ZhF3tHvX6q4r1mgGDrLrzMueZn+xFLhMXU5cxBHiZMFZy3Yvyo7RBs5iUb3DMri7m0uW4Bo7en
FYuc7bQMzLe19XCeim6M+MI7nBmcc1Gzkp1IgA0TNFs1tcVbY/l9159r9/Tn/4whkYSJGhe0G1M0
S+Vxc2HGPNfubEHRw1bW8RrjaC7eDrLj6xc2gee+5Ww9keFNKGDPjTsOVF2zypBPp06tHduTOeX3
XXJu7M/SHnzKTsOOl+O58iUpPzTpUMUUnso19zwYc44nwfGlhcW5bprlnNzA1C2LOKIamsxRWmuN
0Oy6rDPXsbZjmWdaUI87LB39cBddum08M9bnhvIiTtQxON0KQg/ci37c5jn1/C1WB3JyI0ua+/1X
+DuHfZGC5kJUGKZNh7k8B/LqbSZRp6Le2mbpTPJxyhv4x9gM2D+b8SihpbfCjYpnplzj7oqrTzmB
rQd1PK68SmClWrq9FK6r0HaGYnoqyudMa9ZTiLdc9ieGLEeRuRRWq5LqZMNaff/850555ypXSGeZ
alVEVta8JeCsy6HDZJE9dtots+BnBLpmoHg055KhLO4L7y4x7k3rZ1VUWE3iCACLSJ6ojY7L3cS5
mmTbbhetGii8dXAv4pf0ZNN7KQOfmUrU05//kwaGQYLs23DhqGHhgS0O0LLrDmHnSkQrEJHUniYp
v/rZDq0L6fdCnJ6Jnbn60AN4LAflaYBYv7L8KPXv3385zBG/nv2UU/L5pzemRg7ayWaDW3FZolT5
wq8e4v4jFXdVxjnZ6H/43Agkxce9vqhaPHMwGypehP+hlhR/AykvOewwJ2zYlNDxx89+ZGxGb0lf
OlQNIFN7Fz3l+Amwq3WEiZWGkW9v4izX6MvOxJjAF0AIKSwZxj+edJtUuyC6ldMHUez1dFdke3na
J/quGf801aYAhym9G/FjOB2lusb1rXmqZdTnMuw3S/gPZoU1mVWJ11iL2d/dVMb72N/5cNZ166Op
bmGI+d1rlpSYdQT2ciowWJs+zeZBa6pFE+wno4evzAZFQ/GuO6VquqpmLwK13gcNHljNkzk+hcVR
6Z/K/mFqW7f1j3L2OEHK87ZQ8OJs4+PqW96NUA+1nUFRbGi5wYQtVbCLymhh93ex4nN6/Bxru0L9
XWtYHIibcPTW0FhdCwhrg2WMZt5ZZf06UvQUGK/QXJ1auufRtfb391/+3HefRUHnq32ZyyzUKCyJ
mkP4f96kZ4vCzrV7+vN/xpOGZ3iaD7TbKxSj7KdLqfhvEH2RI+eaUIA++KwCm0aNR61vmiykFqsx
795PcaHRnxPsBuK36PXdW+nTrWS+S/ovL54Wk7W1rVcj/KMP6UNRJfe6tNG7eBOYjwKTZZ3dae5T
YHedMAoK9H/f35OheYYCFYZX4CFl7mT/QqieTpy+ev/ZVF1OoQqDk/efIIOTDINy3Q3P6nDTye5A
fr9uWMwm6bBU47aqG9bv2NdgKyGuWyPNdaWQ+TINLisbjvg2wveic79/3nPnznNNaZwY2f8KbDqq
UyFYLm3zR9BhAq4sMil2W/Ew+L9U81c53hQhtzZ1i63vTYrLfoXZ9kC9LFXmpsrlZOctxPSzGg8c
aSQWhuGlTFWTq2UHqT6omOqJZaNgWe0ly1D5BDu7ydI/klVs2yw7FJW3SHDkHCTHs6aVH3YAOp/r
6i7xlk27N/07XT3o+srGpeb7Nz8TaGK20rcNaRSpx56+LB9icWtygHFdw7MZIeoGXOh9RrDAq+lX
G15YJJx73lnCUcFESOnpDEKWsGAw3jxOrq574FnKGa2kkFrJ47Lkl+SLw2BWF0SvZ1YKc9Fr1g6+
3MPG3NUW7vDslAOMk4buQj///VJfRLRQ/psqgixQ5UDHcCiWykUVmDsNp0MnkRVOpZqVr/6xuMD0
sqHGswjfsDhhuSKni7CMDk2BCY4vfZgZLkySfN365e8pzz+5e0K6nlLkMO5So/mtvgaq9vu6LzTL
Kn7vxeDU+wnl+sL0XOXSUu7MmJrLZn1LCQu1ot2W5WzgBn+uelx5dugf4n4/RjH6GMV4reSbK0XJ
Qp6FbK6mBlB4Hhf/+8FatRfvPk79+MVImntKd3LUFkHLAzcesgpzWtjGs5ViKp3dxubJyPczG9lY
NG5USo4W3HOQ6UQalaPDQ2b9CiKdsl5M+nTlLo+oQkneirF77CmjhHKJRfyzl1LRJ9aDJRZyg48f
orfubVIOU370y3WSbFqxnjp2681dX7+p/lUoSfl/T6j/GZCRAgaghFW80z7U4qbsr0tFJ1OLf9co
9QiXLZzoLgmsZ7eWLzn+ntkuzkW6QadGohEq9/jaXQ9IbhHnnI8EeF9pVsDy8rpommt2/V4dW4rx
SEtKBlMeq0nz6bqBP1tjgHLX5cI8xdOwaWvXvPKWa67alXLPn3KLdoV82771l+odvu5veS7aHVQV
jIDZoW6vngxqe7OcO9LnFvfV+vGaDpHn8l0V3qwh+y1ng026b2uOYNsLy7mv5xZ5rtaFOowUVuHZ
DfW9zKaFot5W+MZd99izKVzVQS7Up8YB77TjqpYvtHvuoU9//k88KoXmA+dgDapH74b9mXCdAnhm
ed1Dz6Iy9HJ96BUGSUk1tudolx769N///+Qo27PjOVNm3WzmqB6alTZssmJ93ePOZu/BHhPZaHlc
0/vhi1vNv+quRrZnMThJFawtpSXnQVyVl2155fPO5mBrAiTVyDFJT7hKvdCTC2LSM907F+mOgLJr
1Yw4cV57x+75qs615jNwq1fyZNBod1vhhXddo6c08s/o7W3NnhLtf5+UY5/vG7XOvf8s1rw6Yw8g
hmHX6ziIxRYKk9T42YsWrEt9onfDAdsBpF9FCYb3mNCEGOh5GbaM1rHADGlRQ3TJ2WFE9xJitSzb
l9lLWrwlmr/pIeOG+uSGfv8LsdyyxCTChGVfASLSm3qCEavc1Fge6OGzFR4jKk6qrd4dVIUjlDsg
POu20IFbvSZduU1VjqejdxQiTiZP6jYOdOSvRoJVI6UxziBjau0XWy9Ot11e3wQB7hLDWOzr5tAr
2Y3VrBvvYRg4UNkFPtabGJfXbb0Qg4LUVfddDi7dwguPU5/vQmk5GlgQM6Ms6rFfaOm0tfN+a9vZ
WvPF2qJuOevtJzs09EUR+MYmV5OrtgOyMfsguQ+azOtzroowRs4XhXZd8purp0qZUT6Y7AbC5rZW
3gwzxnniOlGCPJdP2X4bFplKdBb671Z5HNOn74fnKTN/kfzmqqS6iOWoSSaqK8ZVZ4ml1r5VDKrv
Gz8z9I1ZCqyhigKh85lmqGOM3FC7cPFx7qFnKbBKx6roBD0ddGtW4os0XZ1WUd8/tDiNg6+6ZJYI
qzCpGgyUmGcGvLtV4TaZTaZ9qYIcAiK2yS04O+G7aaq4rfUpGW8Fute4xsC96+61iz4nZ3pvrliK
LF80kUGil603KX9Jr1yzzCVLoRwK20ftsFOKl9q6U69iAgOdOn2tf9KnaOshjXrSp7ryn8ef33+N
M53wN6v+02gu27Ia2CGXQit/P14YP2e+8FyFr9WFXbZdMO7MyXY1zrSnBoWMBODyUr3macr4YgxZ
s5GvN55a9iWlGapnrDJskGR9cBNW+2H9lIxv1/XNLAxCZKXaENHhuPvvr7ujkK3Z6I+FZ2jxSQOK
0cNzyf/865bKc/G8VMu6oXEOv4u0ZpmqDwXFFd/3w5l0MBfNl21fDTIVyLum2raDxhUSsvzoUonC
mRE4V86j71MG0fLcWY0o51GmCu26x57NQ4o5jYE/kB0j86OUpnsrATOhJOmFXjn33LNwTL2y7rOQ
0VFOd/V4uMjQ/fpKWJ7L56UxH2LJ4y7Vs/DLRKXGpRBQswg2WuxIMubxSrisLtV/n1G3ynNJvd/m
k9HV3AqrwXoqbLfJPwZO2kCkrvukXmspNr2asSwqgN4WtzLtMfbc7z/QuR6cBbFq5H1fh+Se+IEr
mwvrwb93nl+khrnqvooQmdkFySez/F2Ap36cL1pLv8s4UfeS0C1HLIk1fVmwdhrTfCnLEifVWyi3
rP3gPFkWNSfvtOD02Tq2XlL5bgJh51Ov3L1EVrv1qUrxUBB6ovvZdz/i+jGuN/K0bctuNZiWU9m/
JfOStaQ410mzfBGl6pipejXtVMFZz42GYjwv0mWPBZrcZjtUOFq8HeM7qhfSWji1uA+Vh++/z5kk
O68HiAKdkueI3WYa7Fs/XHjTtlZeE3vXW9fdq8rzqoBRt4yGcYAk5AXM5er75z7TZfOagKqK6iRR
rWGXxHxLc9nBRP2+ZUX5e931xfCaC4a1Hs1NkmesbnW4rK2j5D+N/taX36z6V4+6MFU3fncXF7aT
mT+6wOfS/QYNCZ6gldOCOO+6TeDfWsWAV9lrb75axk0v3hixCzmV1pbI3VqilhG7NVs+ivrWBEPF
f9IeMw9Fve60arWe8nYtIfDLjQ3+rpsaM7QmAKIa3CTGw6B5N4Vd7ET1y7Sxvi4w9VfFwhvwWtH+
5Hq9VcwnqbIOeYOKUjtwxL60dPyf5WKthLhA5KHb5ePDNChuXNw03rEXGUePhutlniuDPq2kjWey
tTIK6r+tRatm+9wuXb+vl1w5O5TKu1X0kHIwkU6FM+Be1vn9Q1DIK116yYo/hQnZ5fR39rqHKZpY
yVLxHjP/xkuUndeHq0E9TtMtwmYng4pGnJrSHhx6p0F87FWngXsp3SpQu3Ox0SLQLVpKb/aLPAfS
4f2R+x/9gOm+ieZTRJ8FXWR0reO3ADNkKBUbuY+WVZlvYuFTUFUNi0LG23OUt8NUr0cZS0PpT58O
x5GsW2afpXwTN/VGtT76k/I2BEkRrHTu0iLlNS12dv8nlLd1+KLkkSOnBQeNgTtKh8Hq1nWkv9Te
Q4yGv6rSBwCowUgA21xl+/0KPwS3jw1Xbz/7HOt7rMlPKGlZP9oRkBT1UCbTQiItLfpxJXx7lfiQ
FczKUclGkldBLQfFPP6KAb0VYq1YqlNQ/SCGwrVCUGbmI6dmnBgt4JKvvbFx2jBxbO7pFGVX4cvd
xX/MMjxoE/ZZVHP26mHCAdGC0IkWE4bhj2RYoz92+8pYT4FYmG26ZCJFDVIDaraX2jLSHnXlWNtP
/vDURfBbjx3e4vxtc/r/Op75SN/DZDW2hzx/LuLTXzP+2j3ZOMZP5YrL08peOjH0ZI7O0x5ynrmu
lWqhsNXuukOHFCXgCs84pNWuVN6aEbd1bnaH7NNS3uv4l1p/wJnuvPfRexftZ8I/M8U6xv0uNGFb
JNI+iSCp7r3pw1M2kY5UOHX87jgkd0VyUJItK2pHok+FDUNMIMh0vX6fpnuww738YIfywqCYpZQO
HnKKKACMPt5xlLPyJSCNuFzX6VsXZUwxFEuxwKg+0mibtdXeS8BRxLiqK9mqKdFXUPcSSPbGyoZN
qt2hCXYa6aB3+96Aog0KApSWSH9Y+lM25q5ZJ+5YtU8D7mUKxxIY5e1ZKi0bcZf6PHB9U02Sk8av
U77Vm2HV+bs2hy3pl4tQv6kyTPAZp1IMs4nEIwkPFB93s+VKIReZlPtF5qLWYlTZdHkfwUuobU5H
0JhMQDWU2i2tterBFCGsgqTd2+FR1+5M+ZhaSLNPUDauxUQbYJ/ww6zuhTLc+pryMCQIUVRtIcUv
EUerE2KnjOtdtupW9hg34cauJBcHiSUeqZnEFTFC3KR9SIvf1RAfDUu/OUFhPTVaq+qDZ6WLJK4W
uYRPCHckQw1XWeoXSqqzJW1du3+ybSibtbY0y3cDHHI8IkEvfLfxh+eE85Q2B6MkHrHmXejgJyv7
ua2RQRF+lq+5djA4pnWI6QE7/RHqaG9K04kKsJd4S0qYfbTUM6v6rYHYP6+eNYE0rw43Q7LVKT03
O5eSA7RWQEfUF9t49JSXNqwOCu6TPiWPANcdRQXBqWTLov7wO45esvqtkoefAlGfaUv7oWYeyKbk
ZJ/p5Ea6AAi9ieTE8dVmW7Fp6mLKEOTiPUcFnwzlQkYn0Sa43Fsn+yb4z/XTWEJzbL3VMMIAmPDe
z/RVNG7rpNkVyQo0biNxSmyss+Fx6qhMxe8eQGP91mt3bfliKNTw30vZK6eoUnGjs+bh3xhA+ajS
RwYJkxFUejY7uJNrbLqIUNXH6p1gxCjto59zLa/4K6NbB9XSyu+inrOqlyh81AiWIAO54914ir3j
fgwwdOQa8ceQFzfka5uyM0kNOKQDnQWvuJAfOqGsIya/Tn1WzYepRm+ZuElP8Vn5mnuUe9oxv7Tt
/X2ewd4rNU7WgqWpDE+h+pFVNwKytxoUbgpfSKfCDKEWJrRS/1EXv3Vlq9as+4ptrt8X/i+Y30TE
LT46mwg4W/JTNDcRj5T7N+iltkbXsCjcdTpQkeipH9dSBxvFe0FEJHLh2hokhmIlm8ivwl8DdXZ2
f6/Xrl8/2uVbZYH+uZO6m1YJt03zwHkPs2gy9r8mTSy6KloqkrROJkbRuwFfh+1UICrO6cybjiwb
FXgqgISLKKzeZ5nAWCFn/QVtKQf9lK+S8ZC30aLMyF4QOcRRxPk6wxC2rCeg5dBYfBAA+pF6wG3i
HyYOsZN600t/DGwM0e3IOdEvOPsEtpCfNkc6Jn0+NX5ZBhcuhVVBvpny2vHq5qllnq/v03g1+nea
6g7xbUClpRmuZXXNfIx8zIlDWEWJK4sfsrwZlJ2uPU/tndBeRHJUE1A75n0poeGihrkFuaPcdZa1
ElxDYYURMSP2wWsD4jDbcJuEr8ND2D1LTH+VhZl6U2CBPFWc3/IbVH/YmX/n+8ipI2lXNT/8TiIw
tUXfASppwT+hLcth0dmsybqNmbd7K6lBkKeOZrE0mMo7pfISBvQhSbmKYOGSxrGLw7DjN1vS88Es
di3ZKS8AWUBSCmw4h73uKGbPagtn1axbKlTHt8WjLfmruNtHfb22MwmTPGB34YpSsmPA+VVQc0LL
zW8YfMrjPlZ2af4Ht0hJHJPgpmkfvbSFJf/eTN7Sr49hSQ4e9kX4MoW44k6QFKFzcHKthe91+hop
K9jXzL6rlhIbKyaD+czwbbQysWvJe5B60WcVbahVAr8RMohMt2YbM5EBhlfbfkrMzdQcSj13yxAQ
SrvL7fQgiv4Q+0i18AYapPC2xFasQXIvhcwvxmCyOfpD8fJ6yOuHoiydwvPccIJj0RW/mqHcDHAK
eWnPrpzcK29TaCSRfM/6kFRgrRDcGMkPJc0XYRi6YyO5dV6vBLTRGrKeHzuTddvpPxWxTb1Tv6rH
2lMWHTFUN/GuoQsMNhkhaJSow1J6ncnFKot/TcxvKQuYiWW9CiMrZRCrLLJL2O99rLvK+FNigjMw
BG4rkEo/ctbTMiYVZrCZ6GUw506gT3etLi8zDZwf1a5Bu/Fre99Q66Tqv82qXsUmQECJwjAv2zaj
vFAr2ykZN1GRbxLxMWSFayQNCwFH7EUDgk5XllUTrkRoLLt6U1WlOyTUE0onO4ybuN3HRvsYGZ+G
dvSMhzg9sgZt6npd5f1yine2j8JElE4ebfCJcYwW8gFEdQRmUZTuE6G7WhQsUkPfa3ns1iXLw1zZ
pMW4qKd0ncO+rMpkXZdUhOmC0MgdhfTcaPRaCyBS19ad/ru3sfsbuXvozOJVNQ/q8FyMb6wZNp3c
f8CD4OfVnS8gygxQ5ooeCdevsVjLvr6MOI2djMPQmQuhsKJvGYyszIuyO4YppEHlPuvhdOkFgdE4
Eguq1hjQaffsCYa1MF+DVF1NbXbbZSAigwGHp/K+wrAyqMRR05ly+nZRl/FOUWGxWCBMol1Yuh7H
EXZiO3UHbTDFJ8zQOBTOF/bE6qaynDqE8CVvy4rVYkwDKZ1S1a4O1dgcMJYujmN7VxbZqojrfWhm
EL6CDUpyR8IAw6JRE4lGVOAVbUzc81kbtYhvOzy/Vbp5kqZbO0NCpunvCQm1wmFHsCialM+GWj/D
Mxd2nm7rfqsPiVNSRDTYLPLxolH0ZKmmw0M89euM4LTyDh+WdtGxmB/i4GiJYT81+G+ouuw02W/D
zO+UcFflP2oVeoqlMHn1rjHWG7NGqB8c6pwyJ2tXxNICH+olZnpsbyl1y9e4Gy+8z84DL9m8tIa9
kctshYP5TrVveI9EvAZ6sA7A68H7UYelh/NQp67H1PoTdbjl2NkyNgc3AOJzKpq+bftmlY+rxrwz
VR6cwr6sR6vetoeyMJdG/6Ao47rhGCiXrQVmfKshVO6rIr0tGzSRFSpWYIPsZBSYVHrz3LBL9I0X
P8idEn08K8fIB0Pq58twMqlY7bedVX6a2IMv+obUZrb1vigeMXBZGMp9m4c/Uy04jmQaCiGzch1O
oYOCIU2xRh5uM9GxuMMRXJC1w3rItineMo2aH2xrp1MqhsfOojcyyrZyBMrWxise6mrf+wbZ8S20
f+LNVywKvDzjMGBKYxMUNqj4yeLYAqutOPQWRz1T5TuiHFZCBkVWqfsemwFTqC6xtS6m54yCSZ+J
V+8fcVJcFhZu5WDven14krHwbpPY4d6H2sZ1LdaJxg9O0iIexltbAs/YmytwEWgFnLb3lmXQQkt/
En7imortjCP7CfaSfTQ5PSE4eNmynV7MmiVBqjmpYUDiFkzotrTO0EGmpMq4wX6/Go62yuwqBIhe
3XuZKtCKOrA6zXYVeSvH8dEuP61SW2jUcNbq4E5s0ybk5sOgOQ2bhdGqD9r4NKl3We/tpkZZKkB6
Cn1nQyViXx4Ezdqz2Qj7pas0mgNqZp0FMLWj7rbItU8NY3qM+sv82EC+zg6+uMEWemGLdyV86YL7
zgZ03NyStxC0V+G+jDjZKFvE0CsDd31DHp+kIHI8TwFunRy56WL9UCy46V0bo32vRsHGG+1tE/t7
Le1Xuq/8jlmhGl1w25svY1dyYcWKwU45hYEOWakr+384O4/ltrFoXb/LGV9UIYfBmRBgDhJJBUsT
lCxbyDlsAE9/P/TIl9eyqjTq6rYbJIGNvdf61x+yyM1Rx+YJm4cprTUn3MmwsZp+pCcHY8C6DX9o
gqY0THiyYFHSSzDnXZm+tPfNk0an0VjMk8VDZ01E1ND5W5O2DrRjb6LBne3si2GRmvVSJfPJsEs3
YbdTdeUuksKjYGosZE9HDSZR6WSkNBqqJ6lkDYzm62B/OGm4rxpCkqOfbR49Mpi5AxjBv0HZ5SEn
XNpZJ1uvH5rWX8O4o1u4t4virgzP8XCZG1M3oxiOWs2NxTHNmTFb6tEUZHjpBIyz9YzlPjDrU+lz
DExvOCO6Vk5mdC4tJ/s1BlYUvEVAR1By05ApeU+4LkPi/LVIUa7PYE54aeu3GMTG1IkZK8l5Cz4I
wADaCtyGd63Bq37U3ga4kSqDX9N5963wahO8TgFtdPbG7GhVKu0QJqSMmmTazGoaUhQzY505y5pv
ZomPwiIqsrE2RnkCdHQVHj1u4nN0YphbCzPtXUeKVibom97rNPi8EyQDtDYybYJkzXCrBaTrls9G
++ybNZvsx8TG2aL6jP3glEn9JqBoTTX6CSWBhBy7apR+DGXjwk4nf+A8IyMK55jQ22usbuzqxNwN
IQzuZvnvqHpzGn8fye1aqTh3lPG+CrOllX5I09rIyFX1t6mtrYfQccOpXsus2lij/hyMjUH1QG+s
aNMyHCf2PFnbVhb5i03hxVmwydL+PndecwWwBEDKMEg/66nVA/k08dVaFK4NaQyR9SObdrL13MPS
CaTfxXgPrDHaV4PEOhH9qlX74AAMJdZpbJxVQk2ViwSh96tqvGX+TgC21xvR5utGXzXIkaXkmFDJ
9c2PON8WgBg6kdPy0Y+IhYQZK8KfOV7KcWguSl6mOtJX0/QxULBMdJcDftxac0gUsazAiGN8lQwU
T0BsMLfFXSak5xpvyy7JTzH7dJWSn5Cl27BC1OJMCyWGkVae856k60hbFPSl0+BldNrQvw9Bbx+s
kDBBSrjMDBbO8Jq13V7278qIvMb8rghsT6o6r3Xe9Iag2DA6xkwvZL5vIJvc/X7b6smdZFRUxh+Z
Teyn3y/7iuqvaLyk770+iIj28UEsH/3J3zj22mbMZRLsE1npPqufypzg14naqjD2nY2qRgbMbec+
0jhW4bhzyCDHira2oKebmSulsEuazB2hqjuJfigHNnGnXpghgcTFANSkoH8QbkZVMFQ6oB1cVDJX
qp4FWClIXxArUznVxe+my5+sYHanj++C0VrKBruG6XhG5XtZSSK03HlhTLytKg7CZqFkySEYT4Oa
XuJquK+HHLE9m1gsrXSF6L/CBwdA3p+LTcJWVVuvFnF0FRQYneWiypQhUsTV2DfM5xZpliIp50p3
ngyMXUAnHhHquti9H6vJeUxysdUb5djq/XH0h3UDm1YG3FalbZbivA8GOf/1WJeoxvOlNcSLtCeC
M3HVsQ7pMSnHgv7Yjj+Hi91q+7ZtX1QBG0WlC+18sQpUH1S3MJAES9ewA2KroaQpgCNGqN7LNem8
Uz1xwGPLYPXRRoz1u+yU60ydvEpGtZfpu0yRlm1hSGuRvU6+vjdgHIwG6SXJUo0SclJb9P9y4I3F
y9DAi67Gk+orXt4fCnw6hhfNGhbJnPD7I6idXVcme+ztXsKJndsR63oiUjPmBTGf7Z7EG+Wj6p8r
Ijr00FpOEjk6rb8Mk3KZqeKuqdNhYZnhhaYEgoDX5zTqzo+wtXcizN8GAXvXLI5jZWyVpMZUQpaS
RWy1TKUYRdEICTaiJIYKL1hfhGXrkmtVB0kRB63mHo/XYDzYBJvHPLJNE2ahKwePsbUsTMp8pyWp
wMauQi1MTzdq8lwm2a3qs4GNWyfFAUWU4U7+6VJF00epr8u6JE1FAn1r6DOcul0J+v7QeZTrixUX
Z6mqlk6i7vKGINukWjU4+wQahKjh6lCuNpWzq0uV3owVZvcOnkHlwoxeRXPNAC58R93JrQWyWREu
XJOgXE+FJ+mnONkGto4/kc4CqIuNqp716RRCx7eF8ApyGpZaWqUwqi9GgJKlz9/sWdyYdKvQUZmD
ESzKv5MXs9IYV1X8s2VOMP/7LBf1i2k5UQwKhfBnlGptlM99D4ZJXDjrFErEFFtJfaZkb2UcW7Tq
0FIwNFN4tlTybA3yORXjY/ALDIZwo2ky2zVbZC3mPYpGL2Gyk+xFBghTU0oPWn1tCms9CKInGTz7
g7wKOvAn5y6INE+G99LJlduO3ZU0l7fSQYJQk5ubvfpMXYcPo36w/Pep45iUrFVrlOtKBw7G7qMv
f1nlQ2XtMofkda1Z1uI4hPmq6aKl1t2ZNkGw/PVy+k13vOyNctc13bpxdA+/V2QUzoICYN92REkd
q5oo4PE1H7ehsc/UbJHlB8d8quRmWQplEUyyJ4EaxPLSlpFrKqobmRbq/LeGtV8C8SqM2VSHOrwA
MB6RUygQv5RwHUn1j6hXn0phpLyOYg30dcnsnUSmsRUsRbsdjelNpuyshxavKTSQwdYXG7+qNp2E
t2cur8IIlKojWlIxVjIvwsjN7sJfQ5K/RU3GG5Z6kik4an/Z4+AWg/0UaThNOlZytWPiiRP49BIU
tClWj3jCrIJEobbe9WLPsbFlga/bWt7WCvtA0n+Y7FJFU24m5SEgvcTk+1fc/THqgBh9Yklt/a1t
e8hy0dkJzIXWc0YbOYZaBQDSNOWbvLczz5IJBZ7OZAWRfA3cNwzjMteiA8YtZ2JjDqJJDrY5bcJI
3fqSvJFzm65OP4RRflbgcrVts/bpCfpMX1VJv9F7wkcYWyjpMdAek/G5iN+d+D0WbwFHgIK9SXJo
tbdCALW3d4FxEua5p2fLsQsOQCIBTCQpXSbTe9w8O+Nz0n0MKK7y8aT3GzB8mIKyvQJB1UJjaSYo
FY7zBLtWAlSY98wUlTrnCveBerZBZRx5K7W7QZyT+hiUJz09KuExUo7y+D6os6X3lWXo9WWy6iTp
jC9oztY0ybGb+miTEzH+CNF2NtapN+7S+QR8qMLkMpo0pFW2TKve5Wb8Kor32iDEFYZjw4k7LAff
WQ6Ry05kY+ISXk3qXQMQPg+x+Qy8SivdCXYKHoE7S6cBQy6r7TTiXmkvR+c+ke7qDvQoP0q+dpm0
+mBwpAU608ANzuRM39aNgXKY6n+6N8TWzz7wKYVxcejkd0UKNprGCyWOcbxspKcheqwHV1V2QAU5
xlGJmK1qmr1qrEvN8bJi3NH+p/b8vPedpZ2k6NS0d4aOewkDX+ZpAejlXiS7vLO1l3hS1wiM9mnx
qg7OQesuekM8rpLLGNI4b13R3RmEDXpO/2bIT22orOi0VoETEXpI4lVLvvZP9vzzFDgbXdKOs0NO
2p3t8Dnr4LZ3j1L0lDEvaq926cWlvdPDnU1pvtGtX5K4Gi95vJXqZtmM+rqRT0p2h5qfsYbbrO0e
xim58j6ePY32MGaKm7IfC79i3Z60tD9H5NM2xF/3zTpV/RczPIfsCLKBxw81IgMDGj87WuTWut7S
zmSm7nb2tZPSraTR/8h8UEk40wNkyaXcgUpK1zL4lQXZu1MVy6l3DrIW7E11Oqgl0+em0dzKgt6L
B2tKHe5E9tJg+46qlcn8kTCUCBTgmtCS6nm8Ei0pOq3dLesQ6lKoeWr/SDQgVsENY+e93L6rtVhB
nVqoQB8pQIaRyV6rSNeh/IUCq2rAMkr+JI8fO1Fc7e6qyNLy34SCT6gKtzZhehg0dSfgCqaNJ+WM
8L+wH/vsujfkpHjICs4/rms3q8o5ltb3yPG3zmByFMmFMXLdmEFmt5G/y5m80QjkpJippQ0JbKzx
k+YRfcEB+0TjJxs3HKMgq7ShzSQOJc3cxtFrL/VLxVQ4Y5nIqvp6SCo3SNVV5vy2/eGahs2iBH8N
nNoLUL3nP80k+eK7fPZMbuiECP2NNJ5/Y2UwmvKSbz7qG4JQnwjTTgoeiZydRkZZDMC/tTZvfXns
yXT6KMsQDSleFy+jrzg/n7BDbx14Iq22E19F4sxhkxvZWrNPtO0LP52+4P984lEt/2cy9f52ifKg
+d//Uf5PJAet1EeSwMgUuK5yu6ldByU1NsPxXtlasbwYJGIINW1Lx7iPDGOpq8/+mFKG3uUOs5We
fRhkRPGLk1z3d232hVjj0692Q0pM+2SSwwDScQbqTWIscvUN9gNBWR6S7hcz6G3VbfL2EcKPbh5L
XNRNjCykysLJIVmk9BB0QgQDHvzsQTW+p+CVbx1/eBwFYIKDU23mgTkTlvq9JTS/Cn88iMrOuqaR
Ibu2jGZH9Xf3PWt2Wb/ZL0RRF1Y9cWF9LbULYny+931vdgtLJIouOSaujaorE1b/TaajfvPqW7We
VCKq+bqj6gUQEA1gkO995ZvXn1A8NZ86xIh5u5fTVTR8b6e/tfQJSRTIg34c98r79Fz8+veX1T6h
FP5/hj6RKlnGaLEd6xC0oHn0xmxIC3wyTBGD6/QuyjRKQP/sSPPMGm+QmvmiSA+l/sIIQpIOeryL
qCbKmGQsVd8yiVglhOVW06+8x1lWDKd5Oh/JzrpXfsj+W19dHFVem9JDGPRwonbKZOJAzMuUKZd/
/6xZFfUXTuB/v/aPZW6pcaioIP77VFxH7EpE3RPH0IgXrazeopKfGPrD95bof7TXPz5rTIzMTCuW
khXfTfXKsp/+/Rs+OZ1uXXm0XO9yRY/Y7YNDEc+9wr+v+8luf2t9aOpdid0m96aXCjZighglH2DJ
JgT8K4/Y/6jif7v/N7tBH8uaXBm8A7EaulN+zouDrD8U/WubOqCMPgPkba8dmuJgpa95c8exXuTP
lSTBdUsWoJhA16lbVO9Z/+pIV996jtQXEtbNEcCWUA3C0Jt5ainhtBMA7RTpqqh+a8xJCcM21ZLj
/DFKnozIg868sBnZxM5awX/JqkK3tY5qt7bEvQyOKP+M4rOhvDvTC+iz24d3ynA/mXMc231WOyep
3g/xKSqgHRQVQ8bXEnzHrOr7INegRsLgCS44Gtr1RMxucR102Suzp97fVVC0nV3Qbf/91D6jhf/n
lPXHMjPRhbVxhy3RbM9BMwjxiVEN9prjANBvwn90XCNQCN0ovJJOWAd8d4LwWw508m3SZzM4hSTQ
eu2H6hj4G/EVm/qzRX6zWapFoIcS/IF992E/lF+c6Z9tareei2MkFXZfwdjP+2eDhFHYoMBjLsZb
eoD4twGO6+rVECieMpoLWZ4ImWYiEVhe2WzDZEu3L9q1kY6AhtxsphqWoR6DYvohR82do+ewDcyz
nYce5oJrBXB5iMxtMG2yQHPDLDqM4MmJdsiIZ4m0r8Tdn9yrWzOtVk9FPiUKNcEOEwLxPSMa+dZJ
q2+YZtchl41OTOOir0xTPtGo3NpozXkDSZaxYnyDsdwvtBMbs/7mWXib3xk1oqsr7Of20YQNwzKL
vyhUP/vS863/4yVTpAzRdcl1wyBznR6kAzKJ+F58ovwfg/2Pq8skdmRyh2+58s509Hvdxq29UiOp
eZMOyEWsH/6D+fPfu81nS+2mPErMoJF6aDqzPUkTe803Oy715nU3RVP4Yr4D04/p9JXZxycH2q2T
UtbZjqP7GbWcU61rB0o6HCRLhiZht9637setp5Ies6GIVBv2xWvn5b+/d9G5JPtjOcQYMsuRzWKr
f1TWEhTne5edb9Mfl83qyHLkgjoRFiNjLucLe4bP7vINgKEaQS0JVaWF07qNBQE4C0rXarS1ln7l
wfvZR9y8fYmKvaYNExdreYYSv3vzHJNV7yRfmBd9Uuremhd1chxqktKyf47iMAT9wknF3gbOHNV7
9DzfK9NvPYziVBfmkGCeq2bQzDdOG6y+91xv3km10vtubBRk9U/Bg/TNhX37QuoFA1uZEYGh+FtA
fWTt//62n+ykt0ZEph/gvjl3K1GySSA5UV8VYb7898U/2Z5u7YhUh1ThDMHjjNaKfjtq37sbt3ZE
5RgbIOPc4qZZjTNf/IsW4ZOVd+tGhItBpWIhNpIKBym4xbs+gTN3rsZ46evTFx/yydtzG+ipmokd
tDEfAiw68zqYL+iwvrTmewfNrUeQZhAZEjTYOphVEy1MXfEK6Ibfe6A3/UJg2ErS2TxQw8cQDvOH
L6rmzxaK+v/uhTaW4tk48p1VwxPvUrz+99f9L+zpL/2NfPMu6q0wnMQRw15GFjZiCxjDSRuCQ4xB
qzT8moIexiPSogatxlh50iCj4tqacC5ldWEyzkoL2Fx3pmpDAEbmUYXruNQYemZrMT3q+ThP+veh
rbqQJWeDUK0MH51MX9qjuS4mUFltrZi9B2Dm6rho+PnPWR0hJTJUhdeJJotAh4OJZ98wpXtdbqFq
Xhuo3ZHJ/BxD2cx6Y0S/VOiyAqA+k5FLmObrKR22alsvWyz+7NyTJvOQBuPWifnj7rfBMLV9nJRg
FSJO6rP7Bkt/X7/YKsyETEWS+oiHHeyCL6oQw5rv59/u8832hFpYUahNBebdLXLbJ394NOAbSRAo
C/tajNwf/1XE0lp1tO3otKs2qXdjYzLD2FntyFxebDLrmPuYl8NP1TEvHxxG5eWit3/NqERS7GoL
MZFarGcXkkFbJtAAAnkHVXAd6Ah2+NNxuquSX7H6hvQBhcNDzuAw1zcTs+ehWw06PJYpwOHQE1Xm
RfC8I/FeIP3CxcjVm2aRQha2hgEd0EZX4lXCdGOClJQyqDd+ERxtir3WvfSps85ssTZCQBIY2uPP
Qv0ZE1YyiG0ML0O5a9OV5MC7YWZbKW5dbgf1A5jeFWb3mDT5XSm1+zFhqNQzqUSn3GiFW0Mp8+GY
JBo2sOJpbGBK9/cjlPkg407EJ4uZXKlbcKQwQotw3pe6SxNWcMD0TRrq7jBKl6KF8/mmKOOio9ks
w2KVTMnTQAR4Gj0V07As6r1mrgqZWT2Wjp1SexZ/KLKniTRkYYizhIi80vmf1aiHISvJngZhvBvV
Ba9BaZ6wwloM5cYs20XdnMnQcPOoW2r6e1odjNHwYjN3NaE8502FUhFOOt+qj7SfJk7upE1tIgfj
ddF3K3ki3BpNShY2l6EqZ/aXZjSXsW89GyVFp0oevI31EN3Dm7ayfJniUW5JiiuiftvDwg+s1CVZ
cipJnginrYTASj+Rseel0NEdIyErw3YVvoLBR1cwWfoAKtY8YFyquu/pfr1V/GbVCxOzU2enoPZ0
/AFNVbYMrXbTMWtro3CZQlZI6mFdmR9t76+iyNnkFROvUHvPA6jTCLQCBrR2Ji/NSPXy9DrW2uwS
45oS7r51ekrVX5F1PyJlACR1gUOgpjpE6GWubXXbNjTccZYeTj5koh+pU57tCVsmJijGQkKPIElH
J26PJYPfalhm+g9tzLxQmw0y8m5DI3QPXnZnT+KgOBcl/D0ECDYVKAklzHajcAf9QRZi5yRrECXm
ov7agG/BRy+GYMWUznJM14GDDi3IaUhxOApFhi6WQ8KsliKdHjobQVAFbVTWFzlPTM+f6+FZZiVC
jRoYEvi972Z+AVUqWzSB5NYjNiQkv0yOtdDEM9bHTRS6yYDEJIOZOmUroe1kaA5mG0JnY2pZwvZN
EQG8FYmGrHBbxdoitDSiEnH6y1A21odoHFYYQeE+uIyTa5LZEAd+95q9IKRGaXZSjj4dnGjoeeC9
6WpYBmnyxUB4jXAHB3EVB63GeG2KbBUyzbDjh2y8NDIE88BxeRhwrPYqomEnh2/vsI4BI9vkWcpq
zIk0tBjqJhX2OTCca2/toW9l0J7LaCcwNS+HlVmbx44N2mp+SCmawAS5aNR4colfc0xphekWYxPY
s2mYLNP2x2DwfnbQdAgd6bXfmDa6qowAa9S90nirYLe2w1M75Gs5spi9nhMb50x7AzlIaRO3C4mP
nMWPfbIrpjuFI0yJnpsOVnz85pj6pixN6Ib1xrFk0Ll+USDlTCF+SjIvHYKfOzM7FwnLeDAWNrx+
2dmMztG3SGxrLEyjC7dvH20F9iYce69Iwt9ynO6C8JoxX+ddmg9EYUCAsp51kbNF5supDZ59pl0t
tODMyY5m8GoHUOFZcC38OUFEzGKENFTyisr2UwzTIydFp0ime7OSHzM48WOGwnjI2Zdj5zWT2BHD
IanX6WB6Zju4tQH2bNTFS92b214+QEoNMYzB5gH1MCakZr7Son3b/1TqY5QeVfnFFsMqLjiVB4aS
zeyaK/aqzrH/a2yrbVNq6yS+wDVcjn5+pANwdZ4bgTB1cjVKbJmRAbYO/NqW4ZGfbRTLOdbqsa9/
VkzkA+G2+NebLVaGQbkc7a1RD4vKemztV7AlL456rzKfjOxDM699/EJ0mKcjJQkoOrr8p4WOYSJ8
R22scx3flw2JKcE1rp+yaMUbtRY+VzPS6Bgk470gFiySdomw4NKxA8PBxV7VZeKCEA9WUxI3aILt
XZPLrsggD2RNvOzii1+0+z5HpwEXx4TmXcHdNKlMaKZMx3nxx4uc5PBwIbAE4UMwXfkangzpSLb7
n1rvH2r5LOmPIlq3YMJIqYZIbFNpZ/lgws4xYYRUQmKfHVOy0XrvCk6c/neBNi8a01XWDYfWQurm
8P5WP3xH2Q4hU9YGZqfEYk1lGb2MvzAY0s2ptlI0UAoLCrWL0X1lovcfvn9bm/Cjbm3eQvITfQQx
Yu+Mp7ZRvIi9uakRh1cfuojXOaVVC9ElqnNyoFC0ox8gAHgZmJIrQrRv0cekZpfE53Dzr3WWeZkR
UOepXsHrGRfgjva27XpIV2jeo9atQ2lTdwWscAet5tVJYYbmxcpsIVVBDP53ZYsc4C8lFz/r1kKy
aMMuKcMepLeHr5gifMe/pjqHardppMqL2IxRGm+Etq7K6WArL7X9Cw7sQk1Nzyr6RTihvUSIVcLy
GGIDRfYdISOLCVmEmBCQSstK7/bQCqPhHJfpssR13kzuuxzRaqzum5lLWFKgMuprdYTxVumm+UOi
nFu8D6ZWeHahLWV/9OhVf2WIUJ1kWkUBxlQMDcYzmemrAiFntBXoxKL23oDFpI3EEMmPPe6MFmKS
2D+m4TtUWqPsd8K8xJxTsciXAb2k3VnHOIGRBprvU1khYGPOUCQkJQqk080OsyBlkVURkvJVjepe
MJ2uIQWxHUz161Ttsf2hEkKubBXPsoT7NVDi7ETbSQejCi4tG9eIEmBoVk51dIxTXXttdFaLaSPH
25Hn3qDm8gNYxVKx0dTAhZxGXbDzy7WfblXRuKYZehPbmWHB50RsYeuQs5VyqXN0synLVbdQ24Jd
HMonQiLtTe8uIruE6M9AYYsZqo7OJUQ5TDOc2llFCQWovZZMdGqafIjS0yS9cmTAyBSeRuVU9pcx
Zk4arGT/OHF41tXVnmwvUNfSsBAXqzlWw7Tw51mLvA+ms5o/WMq9kdRL8o4XOkPyqDt21o8GXWa6
HdjWTMplQ2Elz7x4/AQSnvsUvdr4TSTI/purL55k+RwGP/t6H8XPPtrqiLWQsf4041QGP50aLRUX
jh+KOppDr6k12HBtpPuMtIhY8AP7PkSFM1jwlslCW3YIEetMfhjSc8Fc3SJ8AKLt0s7UraMqK9v0
L+RyLxNnTxaGndSrsoR+r6qHtgi3Od2PD0W8SE2YUzweZ2RcUD0VzWvmX5voUcmcHSIhPAG1B3/o
fkhyuU95pQvrfTKHc0/8J+ELJL15OdlnDfhTVzzoLTuEjJAhLHY+7E8t4gaglo6k4ArBy22QifYy
h8B4LjKftLJh0funkQDPEqZb9eYrl14tFjVCDMfCv0B/NPCozSLUsnJy0MvHPl13w484Gb2i2+FY
NmeFUrbCwtLZGBXtmPMqauWZ4OEFLxkaeHTMpDfwsr8p8aWjvJB5+s4j+i6iR1rxVvt7jamweg9c
Qrm/VCESt9PR0A9RP6xt2/EwAWnl/cj5kemvMUqHwXnS7d8KqX5mVCyDvrhYevCYI9aOcBrBBqXF
Cd7rfKjxISdQQv8ZYO+95j8qKaYOY7jOlHe/HZf2QBkAK9yt9Y0erkdRoWTfKwwxU5Pet3lO4gJB
dAJvrkPUjg1D3zzaUrOXC3JjqrClZzb9zUR5XXTNjxCPbNPp0GCFa93ByIApkYkGsW/heWbtMkB1
0OjVg9k5W2z1TwJVvzXCak29zMRBTUF4pziuIGUnnltxQSmE+r8z7w3E/6F/mlU0+Kf49qodHGZz
bOMBamWMBbIpXCFoqugBxFzMkaznSMMqhO6bB4NnI5qwml0kH9TiaQBA09IRocjkJj4VOVoOxbQv
5URUyPw8nXGd95um386HkJpWH5GebmJfc5Gcu3aNIEK/jkAIGWiThCRrSgMPwQeWFduogwZtboZh
18T2naVnCGujo6bhk5tCKqzaZRisY3xX7Ca7+Iq+blHCBHV38nVth3XaWvdn2ZR9mXR7a3XyvklZ
i+xGNj7MwniRzLmmYHNqLgHk/rp+7Wt/ZWVwmx+I7ClH/zDm1jVNxEaxYR3ig/PFUfbJQTZzA/7A
wVEtcSPQS+9HRIVoosP6C9z+v8HCX07+W6diofSm0NVq2Ntd+8hGdvJx6RlMalANUwgiokZqfzuD
8Gn/xqqB+sN0EZbtJ0m5SwZ7KzfTU2h/xE5wcvyPf//av+Gt87E9o4J//Np6ciq48yauYam+SCiA
ZnqyKIsvkFHls+vP//2P6+uJ3fdVyjivlDWvneRHEexylaQi8RFJ16BTGMpvFQHLuN0JzsNujE+p
daq+TN/9b9byt7s+Y3x/fAP8yQuT9ccvBEOZUNerY4YWpFrCItv5wkFxQchkcTcQoxChcm44pzKV
EyY/tOUemuuAo4Ktyt/A+ecbfgNZhojAooSh+D6U1op4nKIvsEX1r9lX85VvQEvLzNFucFbtEd4v
KiJ2QeLQJG6gRVxpnBGG5HuKH5I8Ujdn4p9H71WKT73iyVNzLThNplD3KgRqnANLHZn0gGYhzWl9
z335ogX6yjC7lT7pu7Dsl6H0osMOLzT7zil+iLJ3xyBaZtlTNVmuSFDCldumOfjjU95WHuZGDmpY
pb2r49jNMBSpAZkr/16zdzY7KfuZW5oHVH9V9ZzIHdAavjZkCQ2IydjZmwIxUDK5VvmCTUjqo2Tb
tT2G3LIHA6TLLApHJPJS+xyySQ6ojYYim1EE15eaxewwUHUlFcVbElIoJpB0Mc9IW1ShoX1szWEr
6bD5Z5eOpZ0eHHmJgFWfkCpWp7DYNqPvGsCDKhjEoGWbGB+uhJagaBHSK1u9TBb4uaFPLcbHuC28
ugu3lmNjtPViaYQj7dWe9FRAh2pXArKRtxQFb9PwkRfBvkTqU4UwqNEx4tGiamtDHBw8qwvCDRiS
HaYpOtVRxHlM5c65KpSYNybzggENuEDQGKz9VWAoWE5ZPHDEr8NLrKvHvPjQimqT2qOXdrO+f1eG
D1E9vSSC8sdEOWgqS5pOt4w4cxDqNflDnxzV5AhVFHsnP145408tU5ajHF+s9rcTvutq6JUCB7nM
AvqI6baSRa3K7pBvpPLSWqU3aeWHaPJNK010bS+WvodKjuC1PWSatsTRhFZed/FVWvRmdj8hJxco
jup+WInCv+RdekDy9l/MeBCmLzbUgjAtCM79kQARd7PAEjdFa4oBkqx9ppzC6dhSP9Zj8GhIz2Nc
7538txWiqzUyb9Cq5YiyoBPOSQ+1XRtoPyMNDALqhiP/lnoN9THZWo2Bd21J2vpzjHILi7GuXDk4
bOSZfh9b8heTkL+Nc3hBb724qyTuWTi+oO7owQ2vQxB6kg2JJEQfN33Fcfhkx7XnT/9jv8OyNVex
ERL7NnnMyBo2moODsPXfx8XfBiPzT7g5Lpwpp02hltoX8iYOSM0bxq86SL7eX7Zp++agsAIl0sF2
xX5ojl1/5Rz44sJ/m2/NX/lm/zcdrRC5BVbeYRDR+xPeYDjJkXicy18dcn8bN8wfcbOnG1aeNslk
8GDRcpRJS5CgCWC2izEtieLHUF6Puc1uE7mObrv/fhKfPeab3T6fSEUZ559Vh2+aNdeGqPowAfj3
1T+7aTeDKjsJw2zqeM6BIRNHvh/UFgkqTnTi178/4D8+z9+e982IJvZbuLSGxjlojvN+vY3q6JSU
+k/l/1J3Js11I0uW/itlb93IQiACEYBZvVqQvLycKZJKTRuYKFGBeZ5/fX+4zKoUmfmorjbrRW9o
lHgHIBCDu5/j51jK9PjzJuyvvfhmxpkEN78pok9BS1Ky2eHRcofO0slQIx1ml7OsJqd1q8dQF+c9
HZfAd6ftKHZpml+WxNO/uOJ/8ZTDV2Pi6sW6UT0DNtJjqGOABV1dTflDFn+e6k927tFZs59XRLkU
sh9hhqqPcRA164+cCV5XTXNnRztSULmASl9L51uKEvzb17bN5b8ZzPDVYHZRKtCXC6gmwjzkEFmo
EL79yf+qrvNajbghExaDYib0Zfqu8Jd9U9hd2E/nnl72FY1pjqiPuio/Qb0enR/0OMrqQ0iLkKCs
bcuzIJ2OU/1FpHApK3kB3nQUxbBS0+PKPNqUnTt7aDapEgqbQhBsYAzq0iM8oQZlOwS1XETdouys
C/qdjD9n0dfMr3d0yJ3VS/ahWuazDMJxnryTwPklXqtD+CWK1HEX7ssE8Yd1flSzusc6mjqB/MWo
/Ivl8VpIecnC2Dbo8l+KvKIMkh/PqAbj+AaW+weD/d9f+P91//kf/PtbVS9tYuP+1T//8zr51lZd
9aP/j+1t//2yl2/6z5uvI63v1evXvHgLn/zHN5987b+++AedZUm/3A1P7XJPR3reHz7ePlXbK/9P
//hvT4dPeb/UT//8x7dqKPvt01DSLP/xx5/Ov//zH5tC+7///PF//O3ma8HbjuOk3nKq54/6r9c/
fe36f/5Dqt/8IPBlKDzpI4K09VlNT4e/eL95mnKLGwhfoVizna5l1fYxb/J/01hS+PgeSeOHZjMy
6Krh8Cc+T3vK5V0mMMIN1T/+67rePS+s52fBMPzx738rh+JdlZQ9HSivmkGM57t8r3JloPArdMPX
W0QVqlF0UbICpZJBw1ieGoGJZ0Z1bkS1+qH1x/GOXmxxFdYqepxipD6OKiXaxzlFngRgqfPOTEH9
hQXNTtc7Qf+18nX9qYsMSmPNIExPbazH7xUcnj7h0stWdfrTcP/Nbbxkv293YVyA72DziQo8o18d
Zy3GRZXbgm36YimOwW02HQ90XdJVNScVDb8duJlNf2Xg83dfK11Xo0jk4gV6APN/ClzCufZLmcPD
W6i3TWCi3BpiBsXtOq+Ezehrtrr7xQJ+eXo+3+rP3+m9DJbmeXJk3W/f6c7gr/Xm34V8adN4X94e
0wOf8s+t+fmbGE3leWjwMm9fbdEu9LrEqVN6roX0RxJOrxhPkjEDgUnL0XnfL6FCn3kxCxWmBtk8
h41vXimk0Str9aXjVP5ZgKDUiNorDUPA6TKkqp8M2bmoPDT7/AKEd5Z4qdKCFVbv6Lj1QPXEiN/d
2zcj/L8ZN6GlDCTuBfz1NUtXDKXyygo5I8xjSevm1CQRoh2TOQmlwF9F+TF6h1E5mHkXipUkQ9bj
/D1caxQHJ9rIL9dpFNdRVK7TaSsGKuy9bcanWC2smGzRKRK/xolqUhdVDUcCZ8LpSBxu0dvuVmUe
fGtMyPEkQEeTAnJdYSgYbaM0beMV2mltd7iIkplJWt7yw9B22ygn23g32WLhBBweQ+RuohFdu8aI
0NUSMcYRGgMoaIVAGIFWWF34clP/quZhbhDsq5wTsZK/qbkGdov5fLGLJwUZYe1D+SOrE7ShpkL0
6NkgEQmm6kUK5T0grPlk9icUlbq4pUi4FnPZg461VAZlkxIK+UqiuNnb1RPI8qmYR7rIPjrJPDSO
H5ZwuGhsOqPkVnqAECXKMYLcgQY816N/oWiK+WPpGw7RzPOK/hQ/lPu8Hdb7tFb++xhi5HIdC9N0
71wbTlh2RHlxX+R9dR4T1o9YvnbT+t2HcbzupjlNkFcw4TzfzFmB9K2PJXazC8Zuua+CakWZCxEn
pjRaRnav80z6R/gCIVK19IoMMeh94xwPA4y+k8B2+fngF6U6KmyS0T7ueitI/Lx4p12JLpUfI3KE
7cNYLccy2JRtJ8ef3uOi2F54Lv2Le97F5Mij1luPm75YJxg2fvegtWMpt0bW+0F3DtVYdmH5VNEM
KE6a1JPNEcoPw1flw2OpRTXRtJyABOcWKTpYylvhY/ZdH/kcQcP3TL2qRT3BcWZAkgIufxTXU7TP
Gjc59oNWI+83VA2QBFvzmDTzVvllw9bb1j0ddvFy29CrzmNvD7ZtPto2/G7b+o30+4f/VVDizvqm
9Y7X0Al3ta31DoNMKPQ6jJH/VC7O2ie6c9HWkjoL3ydpsf6KU/iqIseGpI1rOPZ0gMoTi/lVnjip
wJtiY7kIz9yWsvgOj248KYIeSYkhuZoH4lXjeT9qELUo7LuTtdVXKI6EIFNU9tflrAFmf3tjIQ74
KX59vqYAgnugVKA5Sl9tkn8OTNIZ7hhuIjdPk2lMfL+NiX8Yn7x3UFdttmFbtgE8XMP/g4Drtn4q
H/r26am//lr/fxB2ic2H9F/HXefl96p86pKvP4deh/c8x15Cid9cEUrpEYEZ5W117efYK/R/81zl
uYE0iqentm7AP2IvQq/AleTEoWK3kv52kvwReznC/S10fYUZoPBCz3hK/0+CL3kIEP48YrX2PJ8V
6hHIySAIPP/VjC6kcEufTfRapXLpkMF2wnZApXpp6dKptKXMUkEEIl2pFbbCQzLIHkXAyaNPp1C6
2y1e5egLLxpHGI89XHgQ+IBTolTLiLl4p9HFcQLk54/Q5HQxJ45Z3fHadTHbc2cf02gAopu6zmd7
q+Zi07Mt2sacB3KizXHd9SiYOV+GsHLrRwNbqN3hNux5nOLxpvG0BJTTZrgB8UO+DhHSR4En4Qvp
APbb8Xb/61kihiF/v92He+Ro5Oy9Y26yDB5sEKUfos0587GeTFmt12OfieLSzlUOboAHiPOQhhli
WgU+AHdDmNZRulN0KPEaIm5L7ON6LXKR5TS6BRKeqasrBMBFqdFjrWGGXqPhNjgPvhwozibzjLKK
27jbW7JEL8Vlm4eliyNemqKLETmx8j5PJp2qOy6T/9FNjpN7phqIeSprKTS2Hm//NPVBHSCbaax6
iPo4/Dx0DhYpma7HpEWQxvioDZshzWLq9tk0PElUOSrKfqVAZpT4LY/OiWIlNuGk/+7OdVLX7sDb
s/lOIlLRPMZNj8SeXFRWX0dTLrL9mKyR+Di0vv3YqDxD7NftVH/Wx5PskOSY/e40cn2XbMkrC2Bz
/kG7v6fTS23sMp0nEyqgH4piyadbZ13T9AlXNlddr6Ir6QJrZTXvs46h+9w4yeQ8TJHSzWPpK4HD
R5qXOCZUPMnLyay2O5qGOi1O8ZWbIqg5UfMhtlVcnOejRImvymonO40zIh4QCs618pMUA5GJdP3a
v/HdZhme8qTmWZdopWXfpdt2aPMNSqXESW283nWx7g8PljOlPc7rwKgPAy2TE7qrTZF3n1tlB43Y
V7kw0TJKrdT1Mu1CaCzSevVuYWmE8VnpRSEszCU04d4mfUxRPIY/lxOYKWZMHiCTf1dHcSdPKi/O
43ec+QzeWFa0vEHARQGwn014u4Bil5eZDaOR8rnRV4mLnvVHd9zkcb2wzMOzIdcStRcn4ziagtTp
z3Xj0xUZLw53OwYp3zfytPv7OvDReig7Kj4nDsbLH7HXwVajVGN4KmoZxNduNVXeHovyuD6LfeLO
qykjvtuLnvDhFAEDfiZJXawf4PH36vviIoYzt8rPrp8vuuxWpu+gJTr7Jp75HQn31f0QDB5SmVMO
I0ppWvzvIuHyFFwCMgeRT8zkj0eYYgzc6K7DkzjMSOsNU3m5RiZqPldtls53S5kn0Q6N8cw5K820
6AsMGyfnS5fFyfcqR4EQAUer0vvS5pGMjwY/IVQ50iX8tUvrjHwEX+X550sz1lgKuQ5JRVxLNKlr
mc1HUiTZDFjuLUDq0SJz3Eky60JcnCpYcPCgjT2vdJKuH57vNJuBwO8GlcnmscaigvmvRe9eVEvv
7gqbdu6XEV8K70oQoU17RMwZKqq33HsEhlhcpliSQEUuVST3oSX62AeL6t1Pcw+s3toQYWFS6e6y
jJSXXZokR7XSVCU7UVDbeDhP7CCBIWRfAS/nqg/fV7YtN4n4EU56Y+V4B9e5U0gFa7Rmet9n4gmx
GkanWyyaY0ApAaWZGQLxfh3YkE+daBWswKRmFg0OmQMLf8z2ETSw6igdnBWMZBq+r7VXxfdJQ3Jz
MYwuAibt6DXdWQi6coT6byP3E2KRYP45C/JahKvT3C/KJvHXYZWx2GOKbCO+kyTFJnUOwBhnbTnf
5Sl3dV7OFXPZmQv2UTWFC4uH9lx/vlCTnwwX9CDHJZ89bUqDJShdlqNiswg2YrE0TvwBatSsTynP
lvPNaKIU5c3RMTgkHa1qsPZd2o7DeOUHGDNPaMh6sKVyBINHujuKrtxAei0KZKgzx7+CySf1Phly
ns/o6Jmq5uz5kHodM0v4mgsdG0dTJtkFEtPz0+ZOwv6+yMVr9iR+iPIxJXUIWNZ1kAQS5dARS+vB
88ubZVJIhR/W19IuzA4xRXn+gO9try+f113PBricmUgkJBO0JId3Zd0YIBki5fX3tPGAZuq87oeb
ZW4z927IS9KzTEaNvKq6hM9jB4GYmh1FUU9z1kkdJqxSG6Cn4JzQMjgGd+FAFvSZUpWhlgDJM7t2
pwDEV0DJCQAOpUqis1iNgaEP3DQ8n+fFP2b1yNFXHT6xWWsm5vPvXV+PzsPCqc6Rmkn6fdakIhNN
Kp3VV4KGgvj6ebvKDwdfHgbZipD5tkzsGHEEz5pS8HKK5cO2oOcMD0Ng/840PSKT6CljivFTKPc3
NZ0t9vkzNgp0EArf4we0VkI1o14VrwsbDRq2tH9ezc78OXHXbDrG3BCV6xqTDpqRreNHsOznviM+
/O8g8m+++WCT+OqrQ196vtwixNA7FM1+qusE3gqNiAjwnAmiI0TAdOOBT0ff5oHi/lHP+fbYZDkg
XuaY4Pe6iO09roBue5RiviiObZQiaFXLGq3fpaN/uRoxZAV45j+gxFfqHaI5Bn+wMgzpIikgFAYJ
UoyQghAsuJJzLO1xtRQyueiUoVZA/tcP4rigKl9d23iMp/vUUeO9rgxEDDO6dXsSu7p/sOMYsOH5
A/sVahfymr1ouBujJvzaZ52bnHvj4p/OrVtKEFBP0cSDt2N+ksVVWxyn7hT1u9S0xXuN8u94LHxD
C027DAXtJLHfXE9REuAHy150rAQn8LlaNTJ50TpHWIBYX1UXxCrjY5CHw7lp6/YXRSnxiiuwTQuP
KqVmRhCcG3lQW/rp2QxjZB3bY2UAO5jJ6cYhuvoNdBzUumWxQaOzRVG+ptgAJK5Nv8Hhqi8gGNI9
TKdAI3HfseiZVrFAiDJNZpg/Ok3VSOGkiPwzL6zJw8NITtUZcse3Kidqvkhta1NkdluCn7KZ3eoj
oW+IjlxFFXRyF9Hd+EIwI5spdMcT24r2oz+W2kGNmGebIcCd578vnauLC68Mh/pKogZm58Z+9o3p
miMvnfP1o+M1zJcDrnjV65hW37FgCoZrPIrj0Y27Hm283IxnZbjOmOtmdfrQo0oXHuukaQMUGt2N
yORyaNBfwwWmfasLXEMCmANBFnKBHDDYwkweBw6dKm4DWpYguGydGOFLpAYpP7ALav8DaQOynCMF
F/dEpM3inMeiHPH+CFwkVIehcL1TuzHEoixZcRGyHPKXbTOjmTg1blOdeAXr47xKYD4ua1WlGHHm
VGXjPmapDE7Tpw+xh8f6+TRhV4bYoQPjABE+cJFqDuJvgVekN+WCOtK7NsxXb6fcTbh31Tn6iUmU
3wmktnn6skX6V6xFEB4FuTDfM92y5ZZLF070dwRYXbluT8yBWiQ7mdZ2C6LqNUhQJk2JEv0sMi0m
yXNur/s0xpOjbPTaXGnc707VIQq0Oi+r20XnfvNIJXgg5vRWGKhRWP+QXmadXT6IsQPNS50zNmzd
33ZmM4A2g55Oqy5CGVI5ZbXg75JP75y0TcfjZNSIadCKgUZo1JcD+pMLW+J1NSfOCS5yaPq6TrP8
3peOZW/xhuVXzpeHyvjPWx2wxEa8IePV2vXD1xno0LSUjOZCXkxeQs/YEk50R4EVEcyE7by5kwzB
FJwN0gxo0YXI5V77kVd/pT+CIIvNl6jgeVhl72EERqammg9qweXt1HVLtJD9gdGeq2gLjyZ/QSmk
tiRB2BU5DbBFYpH4HmuelwkpaW+eGGL5mK5ri7AEiRSHTZ2lenzwAid5H9mMgz6P46g/J5/hk1Mz
ltluFE0NxT6HgnyVuX3GmZ9ErKi7qWs5xSEJbg/VtARdZia2vOsyI+W9LpL2e9wRexw7benmt04l
1gfGOfzc6AEJ+26MpouFAsKNCEvoKUJFNexrb52/jYGz2l3RrIxDfMitNHHXcl5nfkzLRRKh8pht
rNJgadzirKKRcvkSFHb99PZpJQ79qC+fIQCO7xvXJfWlErWVvn/aEnvZ1OgR1yvP0Km7z6YotuTD
mbgwGvOINrO243c6BtfymzEhxjZiaJjOadURVNhFEXIaRbB17q+m+uFko90UecNo3UWcOMu7JI2g
xR25NZ32aKznHdygYvaJDbVMTxX0sBAGki7NLqX4Skdu4XdI1w7KlHgtbOFD5aT+tEsn7uNIRLmK
bsN6lvahG0IXujFuTvYY5VSN+NWgu+psnCt433GAL8buObsn7yc2K52+rR/Xhq3+gk0cKrmMOMui
vNrE9fO1H3etv6bqxs2Vq89pKRAErKDATDA1BXxaMjYiOV+LZZ3e9+WUrB+GMpb4kxOA3ZqKVst9
QA6XnVRB7CGefdgtJmsCZO6jpPjO9BrwazjkDuXazRbVcWeNj6NYsXM6HqcN7KB20Ls+DJimWSrW
r8wm4GSFDRCFhEC3xcnopQT3ZsU76ykh+c52nDg8JdtN/P6cI1VZwwzvUKf/kcop92/0OOtzEzmZ
PaE3ML5D3Wso9zmCrXovfNpeKTtKi8wwiRiUKX9ttidLYhCRtrvdhMLLPJXHbtH6mNK3qMJ4uftp
NLaJUHMJve5UV60+d9bWS/cBBh4cocIuMZw4yvR3b0/cg+LWy3nra+VrTWznC+2BZL6Yt3EuqrWp
VXDhekM+35WHuwVFILgvDrcUBRMPbOqLsmUfiUj0VTaH6kvVl1XxOJT+YxvkpOg2xj8dKXBGFuE0
Y2+SOFquUqU2oniaQr6YlzG7SpIue0iHYqXdIc4E/Zq6Ip0YSu3dxmwWEOmKIaTnMazRnu4KGk7T
JuJpdGZzgSgOOXUjfHxfFoBx/AyM/0X4eWiv8tGK+ILzSyRs84iU/yIYfok0BjoUxsjQVyGQLwjW
axZTwU1FlOecC+Isx//kRJVF032mp++6iab0ptU94spLnQ5pejSFg9c8vv2wvNfheChCF9RZ+wDV
vjT61SbjtfVCdaXLsU7wivl8MSGIgg3wV5GLUy23qc3xxxSBVMS4Iioo9giDgLBMRyTmMUHaRpoy
Bc17JoGE3hVmpnvPCsZX50pEl1VTe8A7ouVwRUiAV9p8FcO1t1jWWN8OmcVICbzyqMj96YMDtJ7v
c1KtjFB7S/nfvuOD0tOL6UkcpDcYnpHHsPO1sIO07uhJ7JARGt+KKWFj2FYtxUBz3KQxWoWNO9XI
4Yu0WxCWXlR9rLTCXMIfh9hhn8lw5+kLNv6jzFdxciLnQkgCuu2wizND1QHYQmzB54iD0/N5JYZx
i6qTvtkPzbCwKQBun5TFKqrTtULqCjcLL8hPxyij9jAZjpbLBSD6s101m83zrv/2QHivnj22PwoM
T/vG54D3hft6JMrVRnma4UkQQxWQ+5j7zn7PrZrTe2Xcdr2oWOa4seHghi8goJrex3HOmXWEFL36
kLhtK08QV8+SXV50I2VgnOzoj6XjJm+Pm0yzsjGCLsx4xPlDV36dhlgithPizutCHkg4rfrhsfYU
Hb5O2hfw+Aa68fCuzZMLsrT1QVWUk9LRfMcDBkEcP79JZFgAt1TA1Sq7n5P1kz9uovyUvI6pQ2xY
tX9c9v6NqKqP+brJo2gHQy1x6mXxaUVfMCWN49lk3lG3sTqDpr/JG+duqCnSZvQodMCXfb/4x4UN
79w5Da7lgLkX++hwVOstn4iW7EL44em0DrjCDgkkjbPUFd28QzbuPoo4HkcEp2mIwYLBL+fouPSm
knbbbLyDdMopNZ6Xpf6i6+kDjbczWtToeQdW3Au8Dxw/MEf0IkPX0hpWraah21UkyLHQ3ZMvzCCw
afITfTJ5q32XR+XYf3NN5ac3MSTi7vi5dixsEPQPRd3ctCUuh4v2z8o5v56NeWdo/rfSuYYqfGtd
IsNEOs2+rpfHoc0u9UyffBJi6DSHX7tSt3cNKdbebxVzPZ3UkT8gzW4lvTjxQmTP19VHYux/d5tp
psvcPRll9i4e2wdnTXCnq77LBdqzbUx31OfyfUsG2giQED3FNATZi2Bq3jkRTdYkABeewAZ0HtNv
saTLvcGRNk/pXw3hfnhdc0OFEE8ohZdcZt7ZefmiHf2A0mN3WZux2ld2DY5BBeSHbOieAuRVVq2C
3WI3m73c/xCE3Q+3y2kKjYfv1ra/e3KAZCsdAqB5+uFF6502tGlH6GzLtcBpLdyRvEcPdUJl3lk+
mZ5OpbqmrRES+MXkr95J2jRjv2PfSmgsHykhHkO2cY6orNyIKNi7KW3Rvvtdam+8ohiM+RxZKSTM
6RrV1tNCpdcxToBHaRetJ6bHOqnwMU/ujPmaKvG05vVdk8kHkplPy8Qo4TcU4UiYCEOyV2IQXvik
EzNk9ikb2IIm1SSPtBV4CZO8rbAq7+Ta7RuI65RYlaa6jml5H11VjTNj6oX6srnN2wilfQx9kyva
cTuSQUEB7iSJhEClnJrZzimy9DvUdjpbKQj0yUaC2Ky8aBnpv5i0SK+JgXHhIzYisX17q9rgwZ+K
RoaDMRQKJM3VwnOBy1/BsdC5u4wSLsIqi7H604KKBAciCmpo7gZujPHYHDX159Wr4LsSSRf99aIx
+Nwlaew6FyuaONX0P74oA1QYuAZFCBOo8PXRmRYgVUa0yf4ZXKBvhoMkLQLCWegNFDECvyTOE3XR
229RuUzFUbP2a/MDYLNDeRx0inzmFyO1UaL+PN0YKQMySjABBhcCRB4ELX9OGpwlSYXIkn0LNbD/
hiR62X5v4onTZ0DNz+5tS9XzWJLtue8iOZr0DAUfWV4VZe6i1I61LDGz2pK7NsMU9ReM88OTenl9
4P0A/cQaIqAE94rSJUaBj89ss71bhKp73xtibeClqiQ4MNanNTgItde9p8jlw0OwWR9g9qlpyL00
/myG7BcD9poOBbTPwRhqSl7EYFzTxgT4acDYO0U99PgdZ8lo1Fkq4JpfIA+L/QXerkt81rhWIqf5
PJ9Cl0rO48qhbLHxTDyYFrSgR6d06/tQPfUcm3tHlcMnGjV62jxGRyIbqFL8ixy7RbPjOuMLJCh1
07MQ1nq6QZWRFvm3p8FBSvHFMMOck8CwBDggsxzyL+8KklfbmwBD8OdMcU3hnJwUbZRS8uHQbz5P
scMjTpZkju/HNE8N2pu1iL6m+ZpaejSz3BGYDWsR6rNiSYSmPDMTlPRmomwdH+A06lsoNIS5i1iT
GRGsvFqSlsp3kMbMftzZy/B+RNujOYOjtOJf7QzCfqzRa+xuQTTGae8rhzXz9r3/dYoJNgmcyWHY
C0m58tUT7degEmKkFXFVJXBflrmhwTphQSJI+T1tupiA0QcZmcBXZwSzAoXEbvTg4CyVUcEvJtjL
EH/buiBiSpeJpVz0Ul4zojEgDCGItGSfy+BWH6SUyDc4lG+jU9cHZj2Nc2pT51mROiP9OBofmF+M
x/as/5wLfD9Nux6bpoFOqTQw5su5QPnKwFkr8QLQqC7VQmb5BYBt+r5zxZT/bhRonJqqKd6tYZkk
Z0B7VtxgLM1i8+o0Ke9nygXRKQS+1LuH+DDdqnBg7N6+zpcDtV3mRuNjnDzmLbvXq52BDKXwYLyV
FwoFPXZ3//AdIm3DZJd4EhtbicLTctu3jR5RZveZh29fwUE5+KeRMiGV3JCMDPatMiZ4LbuKGkuJ
O4uD4fChOIiGgU4vrOC4v1UBaocnxvGTjPZ1K6EqdH5SXcCRyNGrygr8n8JCBFDGswHT5wO6ByJM
w4BOOr++q2fRPjxXMIGL2AlM5mZgcvTuwzbrprl+lEPb1kijbml/MRJXX8susZAJ1nKe4QL47teC
ISwun2kBerLlegtxr8KOIokS76HPdaQvC+mOyy/27cOtvxwayTQiT4RlyYknXz2dBkfq3skQE2mk
4xRod81yvy5dgGqPnSopzgSJkbj1ZvSCdsUUCXPTmXi0CIstrjjtDmeJTBVZD8zUmk4rGTjg/c6w
BPrKOCHlglmWRQift47VZ8dTI7aC49ww9mWwipM2F/xPOVa6QklLoF7Muhnt1WIarJ+E23uXymIO
x2D6A2ja23Pjr7uKYQAgbYdS6dAwPV6uoiRTjhdl4LT0GWrvBkpbPJ3305BXt820eAVFbNnQS3eA
9RpeovdepcjdkDku/m/OeZ40JQOITmTtPJCXl9NWcF68SqT75FBLW2wb4ws/ldRxw6BF+QJ+QVcT
CueRIbElXGge9eoz75pIcFWDlYQEz0W8NVBQat4erwOY9tOE0f5GnVOsIwhI7sbte3mBkVXkdhSD
9/WSj+X7qp5X+aAyF7IKXpxch3OoPRWHRF+hNUG9oJFJiOpXQ/ls1zcTL1pz+CV33ei08WU9hsgR
P1d+i9aLEEDOrKIffpwBx5w0y9r3z/l3G4EaXL59Q4fI5M8bMmxL9IyzAKCEK4qyr5umbduo0hTe
cMEEpSoBZtjpu9BausnjRoTtbkzSwbutEpd4IBRFVp83LKZ7yAfy8+jhc3KS9VJ22Ab+eutSWwT8
59URHxNPUWpjOnhEf4F+Bau23iQHk0XiYnLAmM9XGMnVntIGuEpDEfXjHGSTi+5WPfPwp6VoxyPi
h/W6radhwPhwbYMJQwjEQa7NOg5XBYwf7Mtlif8ZWmUWZZs8WHc1TRFghKGffHmua9KhzUwfxcCQ
tIdZ1qnABVH2g2XC23jsxCcxBFQC8LHiw0NIETxWt08UWktj+h47U1mRvS81treih0eAosrc9fin
D8MXB7Z09D3rerOS/dCgeUtbeOX8anG/zC8Oo+cHbuhBGASH5BtfTlbXWSg9O6O5yNqArIEeIbha
hZzgVcS6CjWs65n63BynLJR41Lb63TppIh5NHhbpj7KYedfb883byqQvnqgOtbuhN+y7IRnfqzAm
LaVaVAVB3cYzZdQ89giqnrkK2pYhlnSDI5Icfg3Lb19GNZc8hrUYniZleUO1hki0Ke2X36am0GI/
HzCTclQUPbNeQLIZU7HR9p5jOtfLWHCqDuNgR6XUjS6HpAJeKVCR20h4HV//9i2+PvHZRjnoYa2H
tL0EpC0vRz12R0WlNhjp6BKxc1J5Kr+LxzTp9pihkubZMm4FXSiDVOdYqyPf9fb3v1rSPHaAFbJB
32PCetq8HmKaI4qIQUYVuVEEOCaOnOTInyNqrrWj+NmlxeDv6iF26KxaGoSnutgPbzFcjrO7YNv1
LgiamSVDLfj9F5e3PeEXM8BsASMxNju8S977alZGUevIWArnYjw8iOfaILIu1OG2HsDqoXdqe+6M
UTqddHoB+y58N715Lv/EvhjhFK2quChAd+cr6VPY2S1LsoqzwC1T9KthrroXS1ZtldzDV7x9A/Iv
m5LZ8nURCDJaaf5SXJ6XOZgcb4gvpfXz/KTzHOju3YHHWOQEn6dtnWNkVk8jWYCPNEIP2KMmJFSC
Ku++P58NNs/GzXQ3jy6KrGr9d38UkQ/IrePArnkYDtsPXApU+aKip86UQIpv96pPmcAZ6724dCrp
X3YyWZEvLNYkvYUPiwXi832vUPX0Rd/N5vHtIfhLeZ2QKQglEy0kACc3fznFvSIJBhW0Pj4SBevT
LWuo6sLb2A2IGmxR9TA6hbqzhIfd/u3v/sv0AQRWMoRQD6OZFPDV9BkoIzZraxxIcJWafnAY5/0t
qIZLcC2Z2N1xl80sqsQmGALEOT87Krtr4v9CYeKv5RsWulFwflhnnFKvs1HQAAcCQ5nvs6Evm2MQ
djJmtGXd25LVDhkaLLq7wKOW8tUzVysctUeTZzhG96JCdv4Xh/mr0vdWJgkgzYJQIcj3N2NjoiFe
piFu9ktrDBgdvfyYtqtu0zR28TmPgPS6rVEaDAjGIIWnQ0AvYQ3ke4WXcmgpKRf5Kd6AC80RBMfR
HnYQp2CRAZj0XZo4uznohQGs7PH2XVLX3Ze1QCrHBrN0z2o1axwus57e3MwtqnZP80p82tq8/VU3
wyE6/3kn8UPph67wBD6RIXf+CpKrIVwhPZhRzBDWjPeTYGs8dqvAyl0i/zdh59Ubt9GF4V80APuQ
t1u1q2JJtmTLN0Sc2OydQ3L467+HpD8gVgD7JkjiIi53yjnnbVXl77zIAPAgmROG286IRGmd4y7j
xCfZzx6e/Qq63jWl5iE/u0paCdEayqVz43YmjSzFZ4lLp9vYDUraIA930uWAulMcQoS891FX78AC
OVBbb+D3O73uSSBlOkmo6mjn4XG7QdsyF+Iisy7KHrY97dsGDn7K8nrrYzT5g/snNMh/3x17AB+U
dDD2LYp7A+r/L/OfuZPCseMMT7O+judXqyaf5cxISHzGGplKqlmhyGZ0YufGqpM0egA54AY1NOG9
GL8tFZMakyJkqo7jx2PZ2F53YNrf35dcxwmWmlWDg5ozxUs6xcJ+24vJn/NLs6JbLoQk90aFE6OU
zoq6b8OsHPtYuaH/tLEzq7lmpLjxVRJ4GJRPic9OmRzt6udw7snu5V9BDt3aqN6QEcEP3EDxTIWU
z1tTVokAYjEgN2dtZvtMf1iXfGGwG/g/ECCK6ZvVGePg7HCBLsHm2iRT2EgNSB9v5dQsaSErMYSd
Qz3HnKjP3sxi7Jp72kH+jnrsuLBwhByM5ltj+JIfEY/wNDY8PvThnNwWRtj5D9B5oLdPkJRjopIH
SkjmoyBf24+hOOTxNspOmkK0HncbchxXkp7RmOaqe+vtuoG6ExWI7APsjLsTrTFf2Ibsl1zaSNZo
QxaMj/OWPOyVNFH186S+IwnhuVTlNt0byXH8sbGOgcLTlYO6EVHgqgVEbusYl93b7SfPNcJJcYgd
LLnzXbOy8zei8LZclQj4WJTKaXct/LBuEKAJB380pmu9ZZ6HXnJ5b/Bebc1cThx5PJppDzFs/yzR
/SlfOc9BDpNj3/jlGD+BF0hU436AnQmGoUWWERHs9NPwIY/6pn4arDJtSBsF9CRfV8uefWZXy2K2
aqZzB9e1TVA1ODaz9aMw61y/5EbsyQOqK+VdvDBhJcutOXR9vk4jIxKqO0yyyuXn2g2hwlXI4add
LMSAoKIuc6hwfaa8O1vYHhYxjFT87kgtl1vDjoRxOBAbyyFbkXbUDXwNyBXhsWxvanBK/k8YZzPm
gsWw8OzRjrwlwrb7bzGquy+O6lJ1zXuA8x3CBtqWxtJ0icSs87jdSsLwzGShrc6lxQpi/FKywMcu
BpnyJ8uenxsPIbOHKL8Yj9ABOOMDqu3yxsD3k1m96DuI/5UeuuYIgsKupoxauER1AfI6jfUNdysM
xG21YCwq/QcGl/XfRg7D6EPf9OjxUkuHw8cyH4vuzRH+tPBS8pSKwwr5LLfzRKfK9l873EEYpvin
TEcXnlmbJa9kUhjAArUxlrtAhDi7jaGXRvtwhNhxMW2hyqsciNY+RCPsjiOCCTxHy3xmA/48IUGz
+fY8t8vpBaoYSmRtRdL6NIXcZ6d65fpOZZuxG7om5j2R2cHpIcN22SDbGkbHwoePxpEPH6dhxLwC
6W/ivBbQT+Cdh+YjuEE37ySzXf1pLFlLT1EeAcshRbS1Bwspyl+8WQ/RkwntD285O2PBfpOGNyGj
FLbr/Nj6QNjRsBX9UjNl93LcDjs/6C9brbfxPhBL5S7v1ZX70m9hGW0vz0mAMfZJHJkTZ0MDtx1K
DkPqIBoWuv1USNy+8xmX0XBoEs2AzYXF1uraDh9gdk3yaZxQEuDz4RAPN4XcljGud0E1fWV4LxH3
dgAe7ediPbNk63otsCZY7bizoZR0b15QivnB5u+1uRdhGr5uBIVslbwkSpn+PRz36m/NvKW6NwBt
XX67rw5haE4E2VfmslpHq1XWrnYCMsb3GUOt+MZjO7iktgubpPLazDq4RmbXaXxa0BhCT2hzYi0h
oCnjTmat8EFIVTOdUUd4HczHRJe3tS2L6ibQPd78MGfjBp18QvxI21gDKCFzpPawnTk53GCOQNdm
EW3yp1B6oXHvQjXF9s6Rujq7XAVf0eRpSpdcBTNW3UVh0v8gpZhumK/1WBhzxmJ+3M5Fc9P6kOJ3
E2rb8ZwNZmqdnXSaW9hWRuVg4g3mfpiAVu0b6FPUcwmybTHssroshjuHIUByhmKysB7ckBsODJaV
alppqi6WAy/joJMmzaGDppCij56YtHE2gAFJ4HX4Vop9aLd2+XnouBuxiarat8JOkcOZLr3FDah1
Ei8CgIGeSMAZ3Ssduaz4dKhxfEUeUe6gOiybNsVh/jg0WCv4VCvLaeAlJdck63i9JvkHuINZHUNd
FtY3P9DLNlrO+OkJGoNdfU4S4arzLOxl7DdK5ZJgnUMrlE851LmwfKAgRKxlFPFcPaK7aOQztPXl
uwjn5S7LTEYnOBLjoqhPPhoHNBdWITP/hzTGcc73dp83+uPGYYpNzKj3sVQF7GjYyjP+2Q0rwYab
uVyrP5k4a5mylRDuetxvEqCRAHSenoPceAhn2q+nKOPwOhWNmznPA9emc278tv1D479CDv+uR3Ee
MJZ2AK4efbuxFmX/At1UIzCC9vRw8aSicE4ggX2cvKnubpuytPCrZexX4bZmFBeTa/m7mBzO7raH
073HPDtHC5G1iCKVdHFtLeo+vSlsNarTPMu8Omhhi+pPoT6m9b4dp2KxqaI9gBwfjOldpahqyzNs
L8Srz4ym8LSgegXOfAgoEBF4k3+qRBP2JzwpegZqE+XJbiynPj4hAiAKHJ160KNddjh8f9/o/Zc9
j9aU2SSMX0aui8L13awIqcUUFH4+XhUUtrsRSw3nsZ4bCWwpRk1ygjXkvgWhTmOND1zeqy+mbiPb
OgWItKyPzDVr62YTCKJZZVHsijR4C1wMg16xWnO8F9vAzfg0cE58UOS4JSSjj3N3g0FKZiJIbFj+
c4QLzYetOhvMoVV3k/SwJh7HEqh8R7u17Iit3HPGBnfPpsUg4lax9b70EPwNctCtTJ8y0abGPtJp
M/xd5aXXXD1fDCV94oIoFnDU4FnaNjwhz49OfuVG5QuxZ5graOQVGNLGRqn/6WtjsshwCLXAlqnO
IHNyjgr7sl0q1BScQ7Jxqdi2CVg32dyYTetRmXQY9/8QQRqkf/mJJLRkI7kxROVO8dy6maFQum1y
xa2RXEWjNKfi4LH89DlGisTnzBU6sr0u56a6EY6blMcsakzrNPBcxgXPPIH1myWyqz/VWpy2wnyk
UwtuE8kMFj7yqikTMTcbRNsihIxaugsH2o7qfrjaGLt6r5Q5Y/SwDAAoMk1P4DqFLpB8ECONsOJl
dZa7tLJy52jZAXZEfgRndi8qPJiPDGcbXG/dtjBRdSW6RfUm8pshdfCE74MaRmUhsURA9wtCzDgb
i1p8XsP8lEmBVSCbXBDWuPYxTMDL+TAjoXtiJFr052T2bPAxKtRlCpnoJ+ZnZXpTz30JbVp3Mfzg
lKk9TkxYVZwNHxAF32K/qB98M0wI7zCwLNOjORMT6Y2cj6NL2udT2I4TaRcko5T3lTWV+ddkdlXy
Ma1djG/Lgnb2wyQpjn+/yd5B6gwLgZThy3HwL/AXu+3XRhGhTo6iKRiuYVTiFZlXXfPkGpH8JFZ5
rqgdIg+mrM/FG/b3yCRCc9QT30mNFBJHCaYCaY1w7cD9YGL3KGcUofTBLM6yKIg1KZ02Kx6NSVeP
3gKnX7azu7aA8/Z+jc96mJbek4Mbxanzrao4V/y4l1A1dBCtX7Ew//CRf+2N1ykJRD/IEXjFeBJy
xK8fObWAJUdErOcyGwpsLteau7BSbqm4qqbqkpYCi+Kt++KYX6bOK9t3QADH3d+oCkk5jObkUATo
HI6mEU7evrLG+aabGoC8Wmrqu6CoAnJJCg8PdSFKz4Qpt0w5o6aXOHAhJilmCPiMZP+pePnDnwat
78f/DKfA4xj80/8HANjvBtGYa4SeCIz57Lexg3iZOFwI5Y2Zs8QlR9vXnyR1T/vwYtGXyefeqcR8
MsAJooOkFfrr96/eez/9RxwEc8N14S9A6TFWeO1fN2TbQMqPu1TiEJ3SI3ODiPZoVL2MHkNRe9lL
lRcpKQnDWDvGcajt2L1GHXVtmBBpocjatG+Q7AwVgiiA1nAX9j5Tt2GdU7tD4w/P7ESmf5CC5rbE
xEIl08vGSJjKKUK06VucwzhIU5TezDPn6I54GRrQVUCS7uCw8L+kLhliBpT0LUOIhfex/aCNu92r
hB/Rhh3wGDxHfs/W4HsRR/e1LxihX0coGQwzLN2TN5LFBnZLnOjDM06c2vVYPlU0vbjrH5CQVVFx
dwq/fTfsQvsODSppDpWV+ujE0jiEaVl3TQ1umDDKNzhNcLYMudJvMIvsrQ/bzDUWRTy9aBUtKgpS
fsPolmCCNLyrYeVxs9sQ7U55EDPz+v3X+q7wYUdhyoWfic1YFmBncfn6ZdrkJHCe+xnv396LgvrZ
iUJb3bWzgRNwSZpaRuahF4RYW3d2/5XXlowUtrrOHzQtSP5pai2d/tW0qiDtBe26xJbWkXwNcdtU
ryJid51VofLmD8/9X3hxMTQDbzYgRQBFvF+OaW2WEHhFdCdmP28fyliW0R1pNFV2gjVssLwK1x++
ug5Iw9OQcmXlOyNJUvFPUzai3OWCsOZd7LWZ+yTgBKHOX6/ZYKUK5Tln5LS34jTRe2siE+amZGpX
LeEXH5VXVe5b2NN9GpaLK40H05/MnwEk9JjkDsT0Yqhj64pEM0C0KoXMLik27umpcyr9xeAr4Vih
3bAOY6seB7OTIPeuMMgHm0qaDSAvzk5Xp0y4tiXzh2/9P5Ujd4exnC2+y70BHvDrt177NPBePwck
zwULxpYQpnRHg9HimDV5CWp0FTxjTOGbB4uy/lPT43uyL7n3q7uhcMobLWGueH9gJr0z3uFGA+sk
osD3EImxFv134ESmXVfRNWKHLwhd+dGB41f7sqowI9EMOPBAzFPVf0Otn0dPJacO4ve0tj/ZuGSh
eomk4nSRYSb7e76ZwjkhLAQL8xu3Z2H+/h16yzv6d8sABspMjknVMqU1/8PTG5JpoOTPmruRbIL0
tZvVIJFcDyVShWgEub5j6/BYG3VnG3DOC4M+X4cx3mra8P+h8jInzBhi4f24zvU3rZT5U7WwEN0F
Jt2aADXEZYh94yx/wAkEL/phnMLwRsXJSLJEEDUEpOVjSK6ME7T9OXKp6PZVZ163cjFuKjVcXJ6u
vuuYDMQnoxhjtdCtBv19NJoM0D2w7O8l97A6zJbPTMEI2/COITIzPXBHejhMj7C5JOhS9HvUMUl/
0dmM6eU8BYtXNhoxKlvDGUcM3MYlokzIOOMiKLr85Ak3I/UpKGMgKIfIlSFlE+6cKBbGPQFB8N52
ltF06s4dLTKqttEyOnbeTZK6vInff4/Of/YCozgIlyw3B6wd855f9wIjyBGOoJVcN5Sa+C6R3RbL
Wzk1KO/8J5fRwBP9LrooCANqOjbA5NMXo3BlyqBZEr4+LYzbnuxqAcJtNUBrZxwPkLzOmarmp+1v
9s3GK+6jscF+Qa1T78h1l8KcKo6Z076dkGy+zjQqzLJXDFQ7iYXZva71IRpc622blthM9tQpC0zy
pfLSbeXFMQb73lB5ZN5bAaqgjhGUDQzZJGJiwI3AqCTMSCxdxFox2XllmCiyJ/cPL/MdKWmpSZko
2PDWyE3zUfG8q0nXTV1hsnLFoYu7WjTJckxUmclVtxFWUxWZC/EE57A9/KTlqt/qdSNBVvWHa8L8
zyZ1HEh8yEoW4iU147vnQbQFnwBvFnjzZNmTQD11Q/CY0688EWjOXHrEq1kiFa3+ii3k5ns2J+5x
UGVH99s41JDoUYfitnPGgweboN+vvTWf+pczhMqdF8WxZwH5/AdQH3szHzNuhqtdJPYRhzGjvPVH
iywNiX1ge9KrnLW35NztOuYJDy0+MnKXe0REHXUbusFd5ESBdVckTT1deM1hfOlK7DwJPFGh7R2d
NqQtCcqaeQ0GcQuTj4HtPN/Nlj06pwjRtfyks1CFf6KL/FrDLvQkrgcGT9AoLFhK7wl67mzXsBoH
6+qvvdJgEjB7BWZmZptg6Urezhz0142eji4d6CFepUV2kfryUuZN9dJCUZ/OgZ9Y4raAmOte/FLR
lM2+ziVugXaPVTuj5+wptZo6+5jnfvW1jMIk+tM6ek8cQJzl+NAy1pocVva7gpx36KmhmPUp9pql
Rm1D3OjLLmyTZwXp2dzniVqmhF5MtH2O4rG7Hbw8uWDq6OME/Ptlsyzaf6+aRSlmOZJrktNlIff9
emJ5IbckAVHTaSvC4dANVnewacFOVmebD6LIEZRQB9v6JrE8s3yG46QY8f7+Mf5DCHLBKaEV0odZ
NkII/91zqNqfvSJq3NNYlOKHEcqJKCq3Lj5YY1RREGm4lGdPYXj5wXb6EbIKotWyw0AlwILgtl8x
mNDoQFIQdi0QwKolllNNC4acEkAs7Gb7QXm1Vvchc8XuodWuKj8W0rIbG7OA2NUPga6b+hsuOmX9
hxYbBuO7V+0HPo6K+L168AE86C+/vmosF9UwlUnIZbeAPLNppuVdU+VpeqcwfuzegtwvIM1uXPrN
B6mFyjy/TkjD+AV7bBd7GJsq5h5DR0O9NoxM6BkiK6Gl8VKf0rOU6LWbHR4Xk34gsWHxvhG53QE0
bUf+vHrEuLKrvUs+RqbzYK9OYhuLdSsiROFhuhKs+CJ95QzmlKAxSJydPeTR8B0Sq5k84zNmq7dq
cNRwLYaiSY/GDPNhN6wi923mUXUj8+UojEZstbxV5e1yAWMLY89C82HdIeh+SgDzulieVs2zdh5N
lEDN360TG+regK4NShfaOcYemD1m9x74D74Zrk767mvmS1F9gG6VwB7GhWN4DtvW8b9myH/wQsB5
UZ43yHhr5jdYtS5Hb3FeKxVzMbXY4t9yYAPN/sSEV31LLH2wETw8+cJ8vNhAFvxK1J9QnPbisBGW
rT41xQUDr5hEnxxf4tcYd3Cii0g8TY+bTkaHeZQeMlCPdEFC+CliYB+cNwh5A+OdjUu7DSI2Cuv2
1OlqC1RlHCnEjazgAfvAsR6sGnnncUNRti/LduPFv2zrP7A26UgHYY6c7wGvrOmGfkrJ5ufsLfNS
EEuckvJC77RZ4O9ATzLxebMEXdc5HccAu45NeIVzsjQfk9wU/slcO8+ftkub7wIXDPi7HIYAzjQs
G5F8t+sQY7dy1ghr975tjeEhlwSdTDvDHWc6orJN8evh182MBaXGDiXZgqRuAp1CSt5kJkPefGCn
Edncyhjwl+sdGQcf7HgM2LurF5rXwpO6GjjtVccajqt3xt4uA4xNXLUAlgt8STVdejWbAGxk+S+9
SrY30EC3KcPSzRGiXgkBDZAav+knqRCRp7Nv87HzL1FUhBOupg1TxX5PxnBPjHwFiybbZXEXACJ3
IutiUJdFdWLli3nVjKR9gXlBpRF8915VvPlVn1pPG9cLn+5lcwuuHX5XXjV8AWqZx6MfrifekIWY
3bhOcFbd+22G4+TSB2szlJbZPRAsR0QV+8uf0Ax7/IHDzHLmfcu5ll6dRpFHHIs6hELnWaI5FeD8
OMcrCzh1inpf7Hohm/x+W/6bwMULmERjYkcZGv1jFcqZn9kwfX72ul7LnUNrERy7ROjuaeRIzXcy
NWx9qcw+74gpjuHNf6uiok3PomqHnNBRSy0wLBw1nlZn9cz7xbHLaT8GtA3PmR0lxX2M3chu254b
AyLrlPmaGSKR38K4YQQ3FrVpPcdkTfTxLkJbrM4Qwyex08Bc9m2TsT/32hazTQyW1MORW5jEOV5u
Mt8glOeLRv5a+QfMdlRy2Zw+SN20qtsmzrR6UljA7WCgE5KIq5U3Hwtbp4QMWB6AwrYXusAtz9iy
ZkwKbY+Zn5L0dzuANIdEwpWWtzZn3sr52vBdVGg8PTMn1eyDFhDk4Sfumy0OjRK/BbZtxj0Vfex8
NQBkYCWc1DsGv1axL+1AzI84WeLAhYfOhF9ZFnn1F4jqqflpmzNsf1+1+oVgJhb6b62tB5jlAgux
p7zyzfm8uVJsF+TGlS3yganhslT66fKzaPIpYS9pimSZPLMcwXAwW4Z+Q4yEvV7Qqzl8CVor6mlQ
o+gef9/+4DEOwSTSDIiy22wKa8+GbNPlKs3PNhiLoEhbTMGWDzq/wuMKqhsslC3zaiDvGLECaq3+
DgdQzsYqb3GLwFkvXWKY9fCZI8IPLj/37Eo22P59Q1JjLCCtk99bU/HCd9OEJ8r0KTlG9RiI63bQ
5n02/5iAQmoyiRx/JEE7Eeq2azulDj+75czMrduq8C1/t3G+c4OefEfp0yoyXlckwMdwgH2GamNB
u9MVMckHC+K/D/mMk65a+Z7bTH+urMVGMYJFThbnEA63bt2RZ7GDPY6JySArXqhMJX86dWYuRco/
IFiXJgNY3JjTgOAjeMIYRwmD2Yrnj/wxzcsvbm0D/cFHv8SK8n5DdXAw5K/YNnFfjcK/by3Zeze6
nrk3g5yT8TrUjU18SWBhmYEvdw774bOITK7oTdGO3fjMh1BGAWskRN+X3LuV66vHfjX/g4/l5Pde
AZrcH911Jl74icebcHPNmIlc18w4p7Ug3Hu3HW++OwZs9cbveu+8wbM/AQ+4hOme3B8ebmOdjTpL
+k9DiM5+l67Dgd8Xmeb7uTOWUs7iObMIsFzHfU9Y7SsBRSWt8qteig8c+EIOCKfIipihgdlyvmPM
Qk4yBo+T+kEZAp2vmYicGoHYCuYvYLID4draJ3Jrm7ZG9gRT8PfPKd8/5+JaASsApzC6Xtd5L9Uy
2ipjrGW3181ZcYJ/AlcPRoo6c+LXkBVB556qyAZ7QJCv7Muspd2esZ2F/qxSqAlbUQAmD40sQ3fQ
HoRnFdFJZsGcHhY3y/goVhfJaYJ6cu6FkesTfui9dVO1bWfCeurt8szYKjzZqWdkZxwpNQrsClH9
tUL+GLCjadzOEO2ptyvPqMKRMBFsu09GV2aa+CmPuyOf0vaI52rdvaRFHbKkG9zLg0Pul8O5q31V
PqcRlfO1QJwU7hJg/umYD1nAqtLEnAD/QOYkjERIem/lUe6/brogp4MYdHI2c9StrNUI6/AMXE+R
ug+XQ3Xz0ZkKRV2wmQOWpi+cgzIZQMOmiObugENj05wtg3yh12EuKTkmuTgU/pQTbUYgK4m8WesL
n8oPmdFK88px7GKc5OANtGewqPTh96vhfYeGvJGxOnMb6kEH+di7scOIow3yJ13BRbGr+SGzpjm9
jAzk8ExozH+CSJDlHi3E3BsGnixG8FMAkN8/hPVr07qM6aTNReASm2DTpr3vz7BLnU2qbRMcZjGb
zdbzqDDgbd071oQRMM/WJFc9Bajf6lYpaLdhbvqXum9HIllX2tFsIbR/oHD0sT82IY7XTQizw5vb
NiWtPAI1INhXieoH9p3E01qw2zk7fv9R3hG2fb4gi81lI/IHhULwt/Rp/0KfVN0L4Jc0PIHClclz
3bAZMLEmEemlHgy3OaEEDceXDajZdnmWd5xMaVe3zYe29/T09ffP9E6ozTOZPBTEEaZ9jOzZVL8+
0yD8QVEapkz7U+gXm0AD4FSMR6jN7RNkxRJSM1f/d48JrmWRheMY2anCGNX6kupiqn94bhtE99uM
P1r5zVpiGUZvg4ZvX9kZblOqYbn+7DBNB/LeEYd6g7HaAB2AY+73H+s/Q3iXl428g78AtA+I+V3L
23OQ2AKs4xyssxZPivptK/KbtY3rh7rurpXMEuunkCplH8Cd7RYHNKAe/0PqB7W+6hirl7OeqON2
ajUq/sOTvt9lPCnSXMoNiewQney7RdHGsNZhKFbnopqL4tjTwkEG97EMfRMYH8bMi6l8Cc+dK3nu
ErigmEYMRvcUwggnAGlwzNuuAH3l8fABOXe5Z3Gt5VYFnQ9r5g9YNdO8pCRbIKbNXBSLv/8E71j/
jCNxPGMAaJmLKvG/3qP2GDvdhOTnurkXhVSvnKBJb9HkBWkaMiP30jZ52qq/DUPYOv/Nr7xemdjG
RO9zVztV/5gaUx89Q9vrotuq17H9KWJIU4HKVYU6qtDT6oS3QVe/OZPZyJeqSOcBY67MrjD2HMHT
8MqV+XGUY8QVP0xT9YcR8a8Q/vqRA/bwYiKHxb18D20jyGd7c5leA50Gw7PsLQpMctuD8YVD6Y+v
GPL8smD/PS5DT8Hq4CSGT2JiGbk80b/Ojq6fNMo9EV0AT/xc75vCrAYTZreRZ9HeWeyAnj2spDxu
s2AEKNroVGMqFyB5FeVvCsvOzjvrw2jZYLXbedOWjNU+iAiXxR/13AIhFzh3fsvw/oM0EtT+R8c2
mwZyTWO/ZRiZ+Py8RdWWzfaQXbB9YtqwadezkFv745QObf+wzcurVWEWDE79NUFF7x25UjJ12J4l
9oIFC6+YR37bZpKzK7CL4KxAF8hw0HnojDmSgOrLYyV+4A3PGd1jTcQ2RkZHP8ao+jCTG0Fu5mjY
/dNm9gUWyRfCObWMZFYU3ZhjpvdSumQkyNCzxQ9cE7V7dPhn8hEKNV7p2+NkmafDF6+PFrQ6K4D3
w8Bb3uiccH4fN7Req5gXQJ06U/w4crqZI6cJRrxeDLd69epuyp6lmDBmNsoee5Wj6xER8GNbHJuD
giQCdTy2Mx/41Bm9ML8YynfKH1m8ONttX9nGa2tdSKKMZVt2NhThPrgGKXfvdRhEOH4qmil8aeqG
Z9sqjhILbDzaVvVsp/HMW7JgYYky0zD8+T4fjCT/avQFcoLWmVO61ij5XkelLB9NBILEwBriC36n
QXDZmAuNg3b0ZQNDFq+P/tYtLALmkd3CTNgIDRgEApi7MUpYUl8cQ9zDoAkh+verfneb7o1iXg7+
oke8FsNr+6fPjKE4B/ZIUqdX4kW/Q0EBqLyzZQN51IbgecGTqmu+9RYj62eqOVDswo4ZP0S9rPlo
/kqVKMpYFzdz1hvDayE8yueBjUH4aDWVHf7fMopScLwpck8yUX7yMWp7n0G4gaXzfeM0zKLwzUeI
+sVKCcHZdauZhc3m1kQkQOK65GG/GNCPKHyJkP5MW+tdzDIlsn62rI+5T/6PrQg1mWRt4WnsyBNh
PIe8Jw01IyE1GzHSaovA/h5ZIt53UEuOYy0W59Ja7mfqp2OZifi2SHR9xxBo3vdWxFeTOUQa1Nj1
97nb4wvWZ9Mj5mc+znluF12YtUbHPGjDBzeR32c8hE6F3/bHwZyes2F0vlWp0Hd50/kf52hSWPQG
07VxvfA2jibjXiQ+TpJY1DDDbSml5mJ+QGwSn5pOqqe60+PeMLQG/xcVIWfQZuW96SZkM4bVjT3W
6siE2LvmZTIc+kAZGInPytwRBRx/7dJivsqkhbNOe3sstdPem/Ece/DWaueLNSTGN9jMxNJzyO4N
aA/4VYr4vh4b56ZrevtW25NzTk228m6Ayv+qHK0vbtN8wkGzRemEPuqAGiS9hWhLZCnUa5zeuvCh
hSFLJGdYHFAwOsdJRNapnSDu7RJDfR2hz+w7Q/tPYSPSLw5mwRduODPawS1V+1Ajp1G2Mg6NiVNf
14os21Fph+dOTNfMJJwpnvP4CH95PGAIGxhLOWfcGC39yhzo3D4g27QOmEY7f3MIM59pcYC6CitV
J0gn3ZPorfgS2JBKjHwi33iwPjdFFX3w4xrmqA3SwnF7V4nkkYzO+had/3QMU43WRCbOTI8xlydD
o/Y7xJXHMKrrInVswb4SM7FfDGx796hrkhMa1+jbPBJfKEYzf1HV9N0I8wm3MdSJqV/+ZSbK0IdR
wi36SHRhDK8ydD9ncohuXDO26dZLThvec+cc6qmYd203Ps44ce4i5B4AcaV1CKKU5EaKmPmsdNV7
R2QnaXvQU9Fw7EBr2begd5/MwsLhjMS34FRFtX1R/BI62iTYxy5cN9Xn5EAknG9z5+HAZlOEDcR1
3eA4I7+6okNuYxbBTVCJ761tRFfy6rx9KBt9X4pmAJt3xNcqc9IXvCGIRRia/o5JZ/o5FUrWDCet
8pZA+giNmPqr6PFAjezKP5dIgA5YtvlkSPUKGwzJyVtWtiqALJjS7OcqNA7Sb+VTRRk0HmLsmp8p
paI9xtW8+dwKjpidmhEEKXKJTTVG/4yJ85RmZvhPkcrp0a3hCVfKnL7gVViKve2NwbEy3bH+rIzM
+hzOAcJwTCi9Hesr/STNIbir0MjfOr14DtOQ75427EDsrILrKz8IyajkxoLyXqDAEQZevDVycvyB
3VPkOOlZC6+6+LnIHuwa/zmEkPMXEnzcPRQa49gOcn7B8Ty/9fIgZHcTFK3l5BxbU+R3tUcWUybq
4EZ6M3Pz1F0ErXikyHRX5jm/KPu++VFEMvrQBwwdTbNpr0XkvTpJYz/aVCR5hejGQfSKISWuxL4i
1TuXoT40tv6IR1D4Rg058WVDxdWZSTJ5l3ePIQNCwj909Bhr49FpsnavctVe0rFGxdL1Jnkn5fKK
Iux8wFyHfW5l3Xnwq+RQ6+EjZJr4ye697/6gJ86jIbi4oatvbPrCm1BlSbzjFpMMOvPpaybLE0yX
7m5MEmdvVZP5l9eYs7Xr1TjsSzQ3ewjD0Sfbnjnt3apNdv1YWK+NO5sPUWMML2WQti8BN/VzYUc5
nszYnz/gYMA0xyq7v9u8LM9kECF7ZxvgICczHIICvK88nP18t7L3bjLoz1PmjjuWpJfva+36n6zY
i05hyLx85jihyorSr0HUz5/nGg7nAj/mxwBPVVYUXvhfSocsVuibHIV9LHGbENXFQf978st6/Kg8
/95PGI3bZdc8IovpP7gj1ib9DBmQxW1/cCeYXdMQ12eYIxrOSyuHuzRxg9cswREvIPLsVaUt9Boo
K38r5iYXcJDqH9UpH4p3W6G5tKb21Mqy3NeGSh4A55y9J7R/ojbp9/DTGgbv8dDv5jHHfMIp/ipa
oyADHP3hzg8DcSd06+yyAS5lDsf/bMVjcTaCCW3NVA8PCqNLrCDj4L6M4uiz07cB+kbeiGLs/5ZF
c7Nvgng+sxv0VwK4s2Efl5k8Euc2kt9ug94hvZB/j7n1AJegfCu1YSOLGskX9toqAEqJwFgKpeID
DIz/cXZevXFjaxb9Kxf9zjvMYTB9HypRpWwFW/IL4SAzk4c5/PpZVHm6VXTLNSAwGKCvbYo6PPnb
e22HckLcRjslSpUvhu+zr/Mkc5t0KrJyhDwlZV+7qeQVN08ad3OWNEEjg+Ym1pL6qRiK/EOSgObe
KnUR+kBa4noX9759j9PQ3uaiOcu8XHc9djOf5BBrqa+122Qg3r6z+/GyVoSzzhQDM3fGxM4yKT6w
OlZnRKQMGzOt88uYveiq0XyMwUqc7lh0kl2uJTsnNYO1HlD76Y0RZWmt6GdEsEQu7XQtYeR8UGIB
xtNDfnwtiZB7ELRe6ILlwlpFBQqFtKmfDS6l3Qa69Z7zqrPNnEA7N1OQonEgnnumGFfuhnETGiay
HbM2qnMl7T9DkDOv2FNcDx3zAmUuaYdVay8CQufTwmLrzPZzDby/OqvJvvjCSQYg3RBde2zOJqVX
TvKLPOyciouFDuzMhi2AtdFMv3ouci+5BjMqr9EaJ1d5W0nX9MuSnU/dN6vaBLjQE3TBGqeGkya/
q36QLZG5tjWMpHT53gSUbfunQVO+GX4kfzJT6aOpxp+bvOHiCn9itAqpbz82SdQ1xK62wZbYnOxL
DHHqDPaM/UGPc/OBNIAQOGNc7jIuRFe+1XMiCPLuBgIBVpXeDr9BOzdcx1NwpoVcPq+iAfasrWQU
3mszu6ag0CO6mCzAWsr6FDTXoENlQMSpeYH+obpOIN9e2BRs75y6VXbYeBJ1Ffelc0+tuhzOorYN
r2Td1295Vsx5u9IoX5jPEpFD64yEFDYTpnEuIVOYgLtZM64Mp2d72SvKvtRbxR2wVG+jRg/vlNAs
rrFAi+1QFM8h9rRNUcAQrTGprkXhyLeqOcgfqhy/nkTV8abEVHeOp7tgiDCNaGCkH5lsxiuyvpmZ
W/9ZIU6D0qURQu3OP5s4dVcVN8hrOKUJPXoADcsxsiq8dId5rln7BoUaDl74YmxcMrtaRJhe4Qe3
+zAS7D0je7wHs5B+U8xSes5SmV8AmNUFrKXwQcNGlQLiHpt1pHBCyKDPnzVkMD15YgjdhjyJzw6X
HledUbSXI/KbDWSIbGdV+jAV0VJAWBnumzXmOnmLCdFEXGv7pUuVluks9K7wq7L346T8WODOuEp7
xOF8DmkiLqckWMQGyhAvIhQz7M5brv2/S0VOP7XCm84YxOc+w5+T+Gb6lKmBwWabfUNcdFBcww50
qMZYsWyqfQ5F3NJp1QtzCMT5OBItn9TJlcFZ6iPhWOjQJC3bsEu3vhaSHVA98YzrNojIM5PC6gt2
neRZ0gPVYziQ6pgFsgOJ1R9Wo8ELF70mxSvBBXFLzpR1NwBvuK7YdUG3key92dn2ZdkQapFrqreL
03K8UO2qXIkwsVYyt/sX3KRzJZro4EojxYSgnDmbocq+yVhx78xMlzGJq8RIYpYfNg739ARoYcN4
VDBPnUeypGy8cjR29mi1sNoFsHju2jbdGD+RmhtgdKjEhc8khr5PZPWmVmu+odY6j6na4koMASGi
azDqcwU8/NayZIx8Yy+L25EbuYdYtVCMkLCzphhPVHzSBPquj5rhhriR9lIOSt21vVg0z2OsjxtP
LVhErSjZpjW7PSrz9bke5EVwFzepsRv9ttj4afVxCGXbNUMLeXMdfBeFXz8mfRp9QULlbCpUAWtU
X+oaEWq4t7pU2kKNAfk0eAL7gEVtT7dIce7HxBy2I6Tp80CnWL/14yR7MGLh9I8HKSH6GNY+NTS5
QE9beu2dU1lK8bVpQZHdlBIoJOZrKYMy1WsauWN+VjCjkjbB28PNCz23dGInu+5eJesyWSrpbReP
hbwT5NukIEFs8uqxifntNvBg9m+7MdKcsxiMI9IekSjhptZDEFoNh6TkoeEqB4riq9RiRJcrXYQT
WZUg9yiyd2QLTj2+CgZFfqCAlz8qahWRYSiVUvYI0G5oV32IhWqb9bItPqbdIF1Wrc6ZunCIRbgr
nZwrlRJ3QP/I7Qn3AVpo5IUrN6OzH4mh891QqwPzBiuUo517MZcueyuKku8qjbQtK8wWm7w0Qvni
UAJzsoL39ekqqqtCGMyuDw4IgkVx28eiIBprAoJwdQQsBd0bqhmvPs+1zMzdLgh9QkB7LlZvpKrh
bQ6miwM5w/J7kxNGEPXSTVPVCffUxDBkUKvzVmNCx1ap7XyF/I4ty3f97Ix26V2EQzp9y9dbmMSu
WmzFqGYFjUwl/qnM2a//6F/vj8ZXVGWf2NzXHG5IeiNgJyeVODAuW5ZV/cxMB/pBI/eDdk7qQmve
aG3O5ZYT+9zjJYUKjBY/2StNuY5M6cLsSiu9F6NsldR+Rb/tPZCqxk4GFJo9GkR/jHvALFq0qawQ
d0rJIQjXyOsnOnz1GsWNV68EupF0R64aV03Ib6bfyYm4nQsjefgyXapG1xPSor8I2dig7eyrhr+p
tiaXRVI4VMVLGnBxJNhC91QtJ7PCmeY7RjCBlVEhoh7gaQeyW05eo4F7sunA6CR4mL0ToefK/J4d
gzW66qkooBkKnqT5Pbsicqnh1vAnIASLWaxc+VMh2nVagQW+oiQtYEOMqX3Z6lw4XLGmV99CqyjG
MwQSqUW0gaGJ8592QfbMMjUih3tH7CEJjpqbMvQ9+axkFgrcjkjI6sQv8Qv6CZkkfgWDAoliGg7C
1ONb4NJBVYcawvwJGhxlcK+fdLNUd5BuREMxxTeyKwIdcv8iGpPIPg8Kq++uWtlprLVdQJ7mBjEZ
jW2TGw8CAnvmr5zCi6WdxV4aLVtRS+PHhBZhTn8VosmS4O7AYjfxOabag51kZFPf4bfJL0C0o7Si
MlAGk22UlJhvYDA08eLbssStCqPxlGPhl4KVbVk6GF68wjZlNKhysyaIFJlJMc/2nEyIEwMyl9VQ
PMeBCfX1DpJjBFfyOFBautLhXjQED6+fBSMKnu9Ths7H6rXPJ2CD7Cc0BR1pBFGnkJd4wREJcGjh
hKPsxh0qjasqocS9PsyurNnMugWXd4O+/n0ZZfI5H13wQ0p2ZI2sXJ3e+YsRMkOwZWocbfYFlYAY
akANOM9Mu9I8r0rWj0evdbjB/v0PnTmnJoquIjtkS+Abp8jKCee4NX0NJp/BJQMXMpJqfOlIiRNQ
QtEfAedTApgeZi7t0wY86HYIRtneVTXnFvA0nbEnRT2vuRsbIjcgJ49zW0NwG4QVrbvINS3RryQv
U05hy38ZyNh9wIk4DGawvva8LG2ZqUq6VOwTpjgQ03co8EWmUzRb2wpkgARylm6KpGY9SMc4uA3x
iVQnvhahevPvBQDYmsrTNoI945eWiy3WOK1X5L0Rced/oeA8czbBUNcVVCquD+5K6srmU5VlxJ2t
lILaBa7myVV2cAge6jARN73YfQ5UKBG2FJAOTr/DtCiF3kiNFEQK2tmfV915lhWIYzI7cJD4T/bD
6HUF4jBP4YkBaRa7KQ3O2coSBIrzw8JSloIJvMR63T1yw2HKexirGTVDZ9AmllItbpF6meo9XcaS
3Ag1Z/4NWkJ3SyM06i2FjdLbHt7TFz0/1bdrlnAFTyo3/lra+/dkaMI10TQhf+p1E+VSAz4+J2w9
1JvHoecab3u4rWflYuHBtppFP6jRcFG3Kk09Nc6BhNodwQFy7AGB8ivjttR7KfmSdNxVrqMmqIIr
qcK8erif93HhtHfCRPSHZs7UvVuEXoorQm4sUYGkOL12ctyO8VVF1oK0NhKKZ/LKI1cjd2uTBKCf
AHIV8IF6IxrI99uo9SjqOARTKeBzEF3e0q3UkkhhDoM3pRnyW/t+OJLj2ZU5GrqDzV3pJcd4Ohg0
wee1MkHv9JtLpzWj3sVy1w5wNriP4ZcNjZB/h2KETzJUHau8lPmSse3MNDafGPPcnWqqyXA/FC5q
TD/G02Gjc6hCsaFlRyW9Tgl247NvqWUjHHbcBcvJ+lD7yzogwOesRjzn8G8PyoLD/kFrVPYPqmzw
+ZLaoKMcPqVmKsyVB/VBb/V0F7SLXvnk5Ng/dohPMQ5tNc+v832ceIo443JzKj29Fl0UO2Rz0/WN
L7mxPQbqVqlMUJ61L+SIvslvvznsL4sCz2a1HgmwTQS3CnpxJwdJEm4tHXDIFTLWzCO7Q40cd3RS
3XJDAjniC/ZpWXMOHryp7pWUk8ADwW9Z/9yJMTYwEiWEbKSFju5Djjzt3kuqXtpPkYR7LsGcDxQB
DLNfHT6035NXuuMoJ1lnmkf/my68lba6LEusHFdaZJXaRy0uY8ve8sGa4Cpw8K/s4xpkLpm5Yiii
HyZrqvEEp0Dt9vHYmtlVIJsNlzcHV+2YRYx78NetdeMHoQdoKYNgslEs4dRbNTMSdeoBfXnmEctY
uGQgQ0BdhZkzuBz1CGsrkUmVZ1zD+u39Ye+IjZ0GN6VqKkrmQUzx1EgI5DiTX8fiYfeEKHhSVwTk
PrR3I++U1twFFJgyfzqQA6SsTN46XegT6AaGgqbbUR2dUGK8QjKO1rVpwTbYr6gmjEJNna8wjiEg
degoxZLI+Qq3EbG3jbD8DEOkhcFvygzVTAgYXA4YhbzPqNc/RVpWJltZy9pmBzepU1ziwcNbCkdc
YeU+3esxA0HYb/qiJ5J9ClVO0dYxbu7IPPPiO6lS4oKyGnGdbkHiUnujTQbeDcJf7gusVnG+6UVW
W66Gtyp45rSMVZZDJTb5Vd7VLRGPRWpEG0JV9WEjN47iraU4IXNmUmib2qo10kq+DoIQ4IPwCju+
S0CsFGuf7pztBdg3ym692pvnYvB6sVahsyMM9sNiDVyIeEryi83rpIzEKS/gL/xXg10E3FVSMkDB
aHO3h2amEB4sluDDnv1QV+9xqoE348As3cDZpbMk4M+NbT50UnMCTOnMV2jHMAxcKIbOdzdMrLDH
m4qirIN61ILiohvK9DvK+qi/Dzl2RxsSC4qnwyi17cIsXPM1/wh992heAk7226v+NZC4kyWdBc9L
imgvQyikJvQah3UA1gGvxG6jURch0trOWfZIlcTw2Ash61wAYyrb1yFq1T08uiJ5lPi3LsR0dbj2
2hbNWiQ/jcLoME8LqeFRXldH9Zrde9av7Rpe/qYsgIjdq/AnRLVSFT+uwzUnDPSvlWgy58LWejJm
VW3wtZ1CAmW8qoXfA91sNQPYPqaEfej5he0a8ZCYDUt4F3Sbgwy1ino8H4BY2B1jrmfoUSU2iq8h
8CNnDb7DqK7scdBeUi8Nna2mNRlZ1wn78y0YSOzUB3eG7MUgCdG9wnfq+EWRQr66v/NXx64mfF62
JBY9e464yifh5gDblCOkk0hV+P8YBLIR5gCU6uYCwyeAk8Zpg/Fsoh1+slq9dFaEbrL0aoOM34cA
gXb4imC6FGRvl2bwqcHj8NQ2XpfvDvrf0pYCae1bQi4uTL92JIoTXSTHW70em+Du8J5eJVBXjpqZ
RG4vSUh1RDtU/VnYR5MVoRq47cko3vZ5c2OWg1ptX7e9//Wt/2//Jb89TD/Vf/6H//5GthzHrqCe
/ed/HvKU//uf6d/89XeO/8V/rsJvJSa+H/Vv/5b7kl9/SV+q+V86ejI//efbbb7UX47+Y5vVYT18
aF7K4e6lapL69S34Paa/+f/9w3+9vD7lYRAvf/7xLW9Iu+Zpfphnf/z8o/33P/9QFE69f4U7T8//
+YfTL/DnH/vse/jll7//8qWq//zDsf7NdgVMAYYZzs9s/v/4V/cy/Ylp/5v/ZpSTiArIQJ7+BKBb
Hfz5h2b825DJMiFqE2QuNlH+qMpZ/fhX/+Ykzv847aKBRWKa/+P/fu+j7/f39/xX1qREnGZ19ecf
x5tx6VV6xtlbnx3qCYeC4pf01rY2ggRi4TgMn4Dx9ddvmuHnj/v/PF49nsgiC+lH1xPUGZRFWd51
5ij7Dz479h+/f/7x2e/v16d53oq6IIfG1Ec9c4sUF0iuoMQ90eEjNAMItVOVumJRn7oJea+tJqHt
WwUZCtCIbAtz21dM3itb1ny2D4Npn5CUHivV/vpltGlVePN88FEySXQDCgBF6FcKso30vpMj2bwc
7DrrXckaKSWkQyHuft967/xCr4mZb34gWl7RUmszt23iWP059RSvWesVFIHDdHE0W7z9/Mfr2d+/
0UxEaodjR3wpypwuRlB2bg6ap65FXKkBYbVBpF4pTdzEa+RJGc4kMlQVBOhZ0JYnZPkzQ/rfLzD1
m7e/oZWipq1QqTU+19Jr/CEu0v0fItaoIgCX6VqKo4MlXebYKaGNq1CauCv3iYI+saa/18az3Vvi
DymS9o4mAKuz1sr8h2UAZFr2Aacf+ubXyxmpnT3UBvj0ynqScw5IHs7FE3cc7736bG5I7Cg0Kw26
Z6yF4YvMRH+ZSbB3T9wEvPf42dyQS50hisAwtklttR8VKpagx0dr2czzGrf5pmnw/EVCqIWxxToy
jlu5lyA/mSLPTyWwvPf6s9lApWaK/zxiNsh1IkQH0+z1VVEwlDa//7jvzG1zszl3cJ0BJsFy04SK
3x2cy6L5qBH2Kp/XUuBYH0Dta+b+9z/snd9mficEXlKaALaSm6G1NG+rsArqjyn48BMT9XvPn+1o
K1tu5K4nP3DMFWIyfV2iAhPGVXmiM03D6e/D0l8D/VVi/eZzO0iXkgbiLUA67p93XakIdAHdQGmm
CAPdWfhjZvOJpmPOQ3Rouaid1PqMAgi1jDFTkn4rwrrrl43r+ZGvyFsohH1quwLB1wOl6uAms0zn
4fff+r22mr7Rm7aCcmQrhK44riphtUuq0tLgRwx58Sk28KGfaKr3vrh2/FMC2xexbQnbLal77qV0
lG8cXylPeULee/x89vBCTiPgZhBbFCrG5KjXn80xFydWrvceP9tYcNuQwwMwsUglfIE68QlSasAR
rX7/Cd57/GzyaEItG5Ihsl29aqeY2sHGB4ukkiLyoh/wWsx5841jRzIKKEO263B+4zg9hWJuy8ga
u9tlP2A2oC110CpFQoLpgNH7aGGru+1DvxgWvv9soFnDpAvFOOAKRFvhGafh3lkFMUKDZUPs1f/y
poHIsi64HiwtF6q/0PcVlXJ7ha6jPLU2Tw3xDzPSq6PxzQ8Y/MjHHc0nLsgQKjeRD7P7NpW44ToH
t0IuW++rQ/ZEUIP2ucn8Ljsxk7+355lOLG+Hd9L71KjRHrqY2xNxHkiVB6V9hGuA3L/uyHxcZTV+
D5DVpkhRVyHg2ph6p+X3rVybzcIGng3QAXShZcdQdFNLajZa2FkoilD6/b77zSxhf034r//7m+Y1
2roPC7VwXE0ey3w7Kh5ht4Y3jsmZcDRruPGrNP+BG6tLz/TRzoxriv9qdqUCw4ue7BjX04lX+eex
rM4vazTRGqKOh9GtPVVfdxoxL1WqhIumUXVulLEz0KMtgSnuJHomwxoNiknpZNG7Y1o97it2Fhki
R2/rCsubpFCj8yIIHC4WvTyw/ePHJ+i6FZxflssdeuf6SOoSAppt//vvO8E/tzypc8ePb5TSJIPA
113qKfazwcqM20VKly0Br4aiNz2MSmUWcbXiuBBc5AlrbyPgbsJyqE6MkHdmCHk2x1VhMQBILm23
huuogu8uS/lrLxRmi0DFWMF9UyPAoI2m8L+JdCQSa1m7TRuDN7+ZRgoIA6A0XRRmKeHhhUrYzdDo
SDSX/YDpg735AaM+xkVjlta2KQxlC1Db32A/kzbLnj6b4EzPISaq6Ee3Ii3BHTOk1SaSkBPz53ud
Sj1+d3JZAqlnmw3on2xPlUCyjTfk6sJONdtXcGKD5hDmo6ty5l3JgfIpI5Fw4XedjWbwypneJ/7o
+tZQXzVDJrO1KAIlWvR8KsjHTRNAXRRayUwneamzV9s+3nhg105YA/+54Sl1HD8dmVspg08e3YL4
uF3lZP66NfRx9/tOM/XtX5djAJPHT888eKqjInUuFfoXjp1xu9NrMP9u3VmnCJbv/QbT//6m22ut
1WZR7HWuRudHgZpHW0XP40XH8V+CaOFaaXo3mh3xEoa5p57ZbCIw3ouGLCS643dXamDD9hg1Li5x
/SJMUutK9MnCV5/1ehZqL44VrXYLaLYgSwy1WltBz4X47z/uew0/6/iGh2lamsyIAp/eeVz79WXj
ecmyjjmP4+N+VAIqEtW7svG76l7roGfcGKVtBsva3p6tYzEZtWgLVYRmfjOuY2E8D86Qnej477SN
PbuDMyIpJsLea7fgjCmKV426KhxsC4ta3p4NWg3BMRAju6XlpedSZX+XOb237LPOLbuQhkpJqsyf
r66rhboyWkpBy159arC3o9WwvcYOlHYyD02QI55eLW+Y2SKFLVNQO+fpfeQE68aOm5VpqieLw7zj
P8xmc6YDkiM7h4fM03X1pQj1ZOeH/rKbLfUX/i78LDv0eTjQoNTFjUGRLTb7ResrAOLjZu9ryL7J
ELdbowY60iutulKEVy9boqzZEoVeEnOXJjfbDJPfCnHqC0wVZVmPsWbjtBrLWuRB12yJrMPwqRvP
Ulud4im+M07nQc6yZwB9CoDCTUrBTdWHX6pJE7qor1uzYVrAN4vYTTZbZF7YYiLyWRsQQwufPltb
LS2S/FBCjoHQSbmqKI/cepafnKBvvtcws3HaNzjCiDwjukah2EioFkyOjVRL9ilJ2ns/YDZU1YKQ
kkb4rTvoaYZXQxOGKzq1/ras7dXjDk8UmAqULGVl9aoE43mlbKo4GhZtKAlZPn56U3pC86FhuoRV
fAYe96HStQ/LXnw+UiEepsMgEZkRSNdMj8+DCtp60bPnRF4nRA2sQIIDVRjYGwIZH/LYy5dNAuZs
nEJ3k0rHxoglhYgOwPldWmohL3zz2XpK+RYeUm9LW7To38NB+aQap2JA3+mI5myUovJBw4bd3OWx
FY4/tcLrPVSav2zqneedtiDzgliHBw6ZQH7Sgdbg0yd3d9lO4zU74s2CCqBGxYmRN4BYynGT99ZX
AImnxKvvtc1skHp2WFhtWDauMZTDOk0Frx6fqry+9/DZEHXQKEFLJByGqrxzZUPdu0okT3xa1tdn
Q1TFjlPWZUh3DPD/amn3BI914SedjdFRzx34MHHjlkarrRS7f4a8c7vovY3ZWqp3et+FGs+WoupB
b4YroKQnErfeaXBjNkLzDoturfn1Fk+FtJaIuEAuvuyMrc71WwrJNhZsJWlrys5NOljPdjkky6YW
YzZEoWO2zOa0SRJkYNzyHeKjZTO5MVtFdUEiVs+d+jYfWzAT+NeNZSvoLzG7gwG6VHC2g9N8aef4
1sBdLOsjs2EZJnUfEDAobUX6OOJIjKyPyx48G5IJ/nAUqXxEPYi/lr3zAYDRsnnKmI3HpmjjfujM
2h0qEJzEy6lu1GjVZtmLz0akluHJjUKnhnaBlEDN4jPHc54WPXuepxYnYTWJFiXUtOxuJdn8gk1n
4cKmz8YkHbsosDfWLpLMfmVUurRxHKtdNnD02bKJi8tCoteCBjdR4WIVX7iT0GcjMvAD6DPYBtzG
RszRaZXAK2A+LGvw2ZjsqL8PcFCqrRIIGPPU9uHy1st6ij5Njm/WS0h7ckwEEpr+xLjVGvEt1IdT
bp/pGf9wQPxF16Ubg4xjotqWqXZr8Oy+aZc+ezY0lS60NIwbXL2qmnzZ2H50Xui9ubBVZqMzQFCd
sJ+dGPKjuRrl6DExgxM56++1ymxsYvDQO/z/tdtrQx2tZd0j6wsCuxIum1rmEi7RpcSQos0moUV8
IaTwExf4j4u64lys1ZKCVJrgGLZN4xubAiLHChWztWwfMcf9lUFrcafb8+J9f9vkE7S6WDhCtdkI
jXAZAP7WKteOtasEwSE2I0td2OKzEdrg1jWdpq1dWSQfdJyc4DaWbVK0+fg0pAxxclq5k/R83aVK
uVb06MeyzzlbOAdu5Ss7rSGwJOazX/XnoWXcL3v0bHz2Jfp9W5VKdyBXBCy5VewmMth22dNn4zM3
SM3E6loS/yOPm2zMr4lMX1b2Z/o4nhJhp1cx0IvSzZG/QDJoSulCauXhbtG7z1VOnYQKu9Abvmg7
fK/YwfWV/XXZo2erZ83CEwjSmN3Y9O+Q0e/lNF3WD+faptbDhx0leuniGyUcs/PVjZRk35a992xw
hqPuVWUPCcgJxJpkhuvUPrXtnIbgP6xBcxVTJ3Ef3AqCqoK0NZpVaZnRVWEK0EVkLg7L9hWv6SRv
FlED+3QWExbhJqH2OQn0T+ARHpY1zWyI9igeE5M8csZ/W521gE1XSqsvLHe92nTfvLgP0CIsNWxx
qF4/pS30fF0SH5e9+WyMBjC841IOKtfAOdjhE2gGfQX1MoiXLdKvzOE3L4/DzLcbEvfI+pI+hKn6
EBYLz+Jz5VISGgUHZh7tDc6HWg5vPM1cVoaa54aS9eClRTuQnOalKu4wtf6g+F24SOkL3ud47lIt
CMQtobWuJ4+kcpSFSyDnMsEYZrDjh5NRKcFYCEo3a4W8kltrV3T+wtvhuRaqLvUGTyFNzvR40Q7q
RWL0y8bQXAXldD4xAjiBXIt42pU1DhdOCUpsUTefK50ceoncq3HpQnK9nZB/pVwvfO/ZGlqGVCcI
0incyrQ/hUr5IYmLZYe4uXLJ68HW+yIqyUSKCtgBPqHqQ2ovmw/nip5ai2Ay5k5B3SYo1iRUfGgk
Z9kWdC7nkWXOWZkhF64fanBxOi4qto0smcsaZi7niSI41m00MG6cgdyZxjTvklAel33RuZynjeBr
obUrcMOW6lqp9GtW0oXV87mUp5Ew0Rk9EJYqd4DmMtcOU5aM7bTxojsc/ELHE4AVp/Bb61K4ll7f
hz7ZLXF9v2QYgfY4frTvkQGdJH7hWpnzOcs7ZRVgi1w2RuXZeyMrlh2/z+gzfgAhOOPSD2ylXiys
f7xSBt6sREMMr75MPeHaUoVhte1E+qNxrG7hYVeebQLAbso6WSS4H4Oh2gBqBGBVBcZuSdMTYHvc
9JbVA2trZQH+xFTX4ObKtcapfWHbz7YBdYL6rtIy4Va6NWW+kIL6JR6Aai18/my3jq3aLLuetskD
4l7COn3sE2XRWq3MtUbQ10FCWQ3tntkChzeIrC7Jg7Ml7f6LwbbV2im9uBNu5BnjJ+Iv/DPdskW8
qGGIPjz+rBrzu6EOfFYn84pqZzW2BrzVywluWfb+s+0ARcQ4z0RLy2tVty9L+5GIpWU1BWUO+im4
MrelJhVYuyP7M7zqHipc2i5sevW4bWrQRcMIE9Slx2OORfqykgbJ2i5rmFmXLyFJ1SLh6UYLdNlQ
xDkJQSe6pDX1618PNIoz6+8FWb948dXchVM68SPTLGLQWmEf44h2/Bhk1QA2NK2SPal90hRmFhTG
AxY3q7gFWVORmGWl5hnkiTo/i+JMN1dWEnIZDxnelmGy6VFRPnaFCjlXHoos/pIHgVSsTTaW6kYx
uGvfWqLpm02icEu2NqlSQ56BaQf3E6OyvvfyiMQIReY24UlCHTvsFCCHoCBJZWzWXRLW484H+Fnh
tlPHZpeqhJJsqjbVss+9pQMAqQl8ir5WMDQL1x5Vp3VLyCDxRtRAjyK5Nex1RhgD9MrB8pszAGa+
c2naGb4wuRjVe9WG4t6qZrkXYVWOrpw7cMJBArb6pi1139i2VqdzhZ1MIZk+yYE5+1nHGdZ2GWrW
Ks3JBrioYF1Wu0SpLflipLW7NXzHdj+OUnpdZq2sb3S5BTIQEUo83idEA1mLdiEwko77Z5n6bduK
Nge/4TcfS7sYuUPN7HrZyJ2La4osrFHnO+RqTGhVQ40u4bgv89woc20NuVIkeNkid4dcAO/O5Q57
eCGHyzaXAEyP20bJQmWUtEi4pp8a/VatJkCmRZRzsVk0fOcKmzotOk8K6tylPvCjE/q5IVXLxOjK
XGAjmq5si8HKXeiOyHfqyuoTEqgj9ceyd5/Nya1RjFrbqMJNCjB2KysvNEqbNoFmC7vOrPXTXm/M
uNFy1zQIF2d5BKirOQsfbh9/Wk33Bo44kGRA1r14enzvWeHCETVbDVtqhH2i8t5GAwPeSc6h0S66
tlbm8kOjRTNFIKxwESv3K09yCNlLlHxhm8z2rqXsa2ZMOdmFohOt+rj4AeR/0XEEcNhxe0cYr9vM
Il+nGRpxjXUwnHgu6bJF1p7tWgMTTn+mmpXrl7F+SWZXhK+jqZ+X9fRZu3QCShCoHDYIsqKvGquL
tmEYLtwgvEasvdnRC/JWotFnCadGU65RlEHTlTrZXfbus5bpCGOAr5vlGF2T5NzUWqNemaTwLdPI
K5Z6/F1Ba/kImXI6e9ZY5yB+5c+caYdFV8HKXO1lEQowpgA8Xa6y+r2ne41rybW1cPad7W9ULWmc
cJoDYDWCc+wKf9XUabpsNM0lX0qp9E3POdkFOKi9BKjNX8a0SZcpP4E8Hje8oWpZBERPuMaEd9oD
dFXWstd1xona4Tu+OjK3j38AdlPPM0G4u2OiaOWDiEMCBT0rU8Wmq3LpAcPZtSQ5QHrYxcXO2nc4
1O1IDDbyZV9/rprpSEzPshQ0d1j20tc06rRvpcTgWzQy5uozXMCm3ETsbruhCOy1lEbgLdIgE8mi
wy78zeMGhEY4cokxLcAkwXgEtfg4w4ZiqOX1st9gNqeOclPip1UzV9OUMJ4Iv52+imIIXQu78Gzy
MKuR1lf5AUOjIooem094A74te/nZxJHU6UAAzJi5ooTp3vvaj7E2lr747FjkF6NSESiXuuycdwQ/
nKtqdeJUNDXuPxyKzNmkkQLA9zv4JG6tt9U6lnQKGd14t6hR5hK0OkhKX+nazPWa0t42geqvUgMC
2LKnz0Z0FRH/QBBk6rLpv7ba8SIp/BMsl3daZa4TIxqIRGHyHdyqV4NzJSntFayhbtkiNpeKdSCz
7XbihWqxnfurCBTYeWA1WbCwYWYDSXf6nIBFOXUtI4vIh7DPiHMclg0iYzaISpI4fM8JM9LCg+6y
KlN9bRG09+H333SaTP6hOxqzYeR08dCC2OZ6YdQLNlZy5TvbRFagdpvsnbNlm/25hsweTM82NT+H
2KrVYhUYdTR1fqKRN7//Pd7rQL8Mq7AqWiekbxrqfVPLd77iLZvo5yoy4BK1LZOigG3WMDZhyVX+
2BDcu+jF5zKyjM4oxagCt4pVenftIIn7LDCWuZkITDxeQ5IwUxpZrZJplrQ/iFQz3Do07GWNPteS
CW4XZA8gG8VwbiXywv4g6X64sGFmyx8hodnQDGGCQgCE0xrzYfE8JsDcFz5/NmgB0ngeka2JO5bE
HGTxVWoFn5Z909mQheVNtRqHIMbP3IMJXTXtS6cVy4qbsLmPP2rIPUIWeFOzC9v73JC1dqZLVbts
2zHnXecqcVNjyct7fsC1k6KSkRcDmlzWNLNx6pijNRgV929KVyvDJgvRI6yjLIvaZUfcuaTMJnJD
sLNNXCUwh43ty/Jtjp/vbtHrz1Vlgxlyj9AV0sZX/D4na0KRr1VVGM2Jt/9fzs5syW0c69ZPxAgA
HHFLUsqUcrQznR5uGOWJAwASBAGC4NOflR3n4i91VTtCt+4uWaaIjT2svb74X+LxpbAsS2JYeGYO
r07mUvU0Uzq6216sszmiEHPsmIKCtdRzKrcJKCNUBfc6B07nK6NxcnQZ2095EoUUJPvGwaEggCb3
pMZ0Y5Wa59ADPwSK9PepCb07jhp3buXSYfsRqyS5W+F2eg7AJx3jxnl8BDwwupIoUOBeO4r9lg/i
3afidewLvdQo2JId/yugWx2B8vNx0F201/h/L/0D0B7T+uO6h37RKYKucWbvC8mHtqHD4wr4xD3r
GXAj1338RaCZIpFO6I6KG9Cdf2Vs/gBA8vN1H30RY1BrBvgUe3ET79DZSpac2LT8yUjj/Z//D1d3
fBFlAGdVIHpv4mbW8Oo4mWWXvuYBqofaI4cHq5FnsruuhxFfxBw68zRL1lTcAA2SHRLh5XHXsv10
3XO6yLe70DjUiLG4AWmiq0GA+GwH9qfn9G9H6iLkUAI/UWGcgPer61+gqk5APmy3v7aBRn/oH/3L
X3EplCNgvbdMg3e8bLHI6s7OZu7L1aDZfuo9Ntr+UFT/y0/OLop2yBNat2ayPbS9FeLo0o1CHRbJ
Q692sGGg6L6yq3Qpoms79E4aI/HQRhZB6JZ9RiC68gJjFwc6gmkHGgGjuKGYoNvYH21M/xCg/+2X
eP/z/9MNy2NoOXfs4NainXN74nJJj1PBMT/P2lWS69QF/6Wiw2dnfZ9HsLqAkSB23dsvfM6vW22l
7OJgL4HPfR8MUGp5ao/QXBdl09Eri5VLIR0oqCiWHe1u+qRIgOwJqi54f10dxy4OMsk0BY9ONjVd
+zNwTWUyZVc+84tjHIAtWiaLj9735NDw+ah6dl19eKmhCzBC6xcumhp09rs8je7m7Mou3qWGDrJC
kuNdaWo9+Pk8LIu9ATb25aqweSmha9K8W0Mc4WWn7XLQGmDDwGVyvO7TL04p4cI0KYn6m7wHLwuq
189zG64zhwXQ4u/ntM3yNlqZ629kYPLouAX5Y5bXSVHppYwuChsGe8r0N/0wzLXuivsoN//f1Plf
XVr/pdS8lNFtA5ndEk+8tjCT346M+U/aCHFl249e3LQdGJEzsBG8Htf5UcjpZjDTdZf4pZQudNvW
qhaJlASSuBzdSKpdpn+IvP/2WC7OJ8hfIPS0Ew7Rsk4lVGMVbMGvDImXUrodhmHLajUoe4UCaKPV
01w2ZuTXCdLopZaOq4CdC5FyLFpN4LIWsjF30yb66/Yg6aWazmVjM+ZzzGvld0zGPkAFUP7vU/qf
d/of0sBLLV2S7VBeAFZ6AyhLDPx7D4zAGSrJQF/hNjTdAK+6x2U+ryo9ZOiu+Wq2AFTCIVNn4Tg7
TuYDQEUt+0vlKVtvmiLu86s68ORShbennZ+tWxdAKICchRcuPCaS5jofBXIpxJPcxnsMfvuhBxvz
mDYWjsWRuG58DGjR3yNU7Fm8S2GXQ+xVBw2HfcXC5vaHX+2fDwu5tA9yfoYJTx6WQ8gpqKEE+OFc
XBf9QFr6+zdPhcuieMZT3xUMILwNv4nprttOopcCRTBZKaxU7HsFbGx76mEz594xPctY/+8X+p8f
DZASf//2Y9/brKBdXm+my3DnhMGNgHZnNP5x3V9w8cMaKxxY5kDJu6nTB1UAs615cl17/1KhiCw8
jTXQHwf6bocGEiiW75P8Ksk8JRc/rAYgYWksPnx1sOOWSzKXk2TXyR8puQjgSedgcOBGd2AD1VUM
5mqJJtP3ax46udQnTqIoCIkbe1hZp8oiirCTtyXkqlSFXHpKtpAPkySK7WGCWKoEW6l9lHls3677
7hdN1MRrHdNstoeIv+ODxd4e+pBe+WAusqzeeDphtm4PsB1lz8BAiu8Z2fOrMltyKcGLdq3mRsbu
0GJ7BqjUDixEhlXOqx7MpdPXjjWIpl+RWOWafV9U/KI6dt16Nbk0+eoUWsqTTtyhJwaQX82aQ9NA
Rve/v/k/l4nk0uVLAtYD3lhcHLNGputz51SvjgDVSnNMjMYt+L//mn+OZeRSb9OscZPQAf+IlBWg
AbO0rcbNXae3IZd+XxpwVWszfHrbjn1dQGxT8Sn8vO6rX4RhMeDyhp7RHPSmQ9WrGfhO1VwVJYH4
+HuM5zohVqWpOawCTHDVFQyIar5fFSaBCPn7pwcVZ9luPBBl3S6PdBGfdjqkV/6kFzF471SyT+j1
HMDcBE5KbkMFSep18nlyqUgc85DbHBzrQ6QiUw27HgHMDdc5N5FLPWKTJNLQIdOH3s5dBVizrEAc
vc5VkFyKER0NaDmbtjgOw7i/7kRvbwMBX+iq9/FSjtjE3lMHsfIhNRT7KO+3k2b0Tz3Cfzmol4Zf
CaVoVwfOj0mE1vka/ZhATb7ui19UuoIy2oCfkR/h89XIct0hk7Xdtny57uMvzimVUzztxPBjqtUI
meOwZd19RuVYXHdW84uzqpfCIeXT/MgXWg6cnSW58tq+FH/BiGu2geGjVYJk9V2xMF6njCWXyi/w
Gfqmy2d+3N+tj4SnSZV0hb8uff+P4v3/dBkHIgEcC1NSw4XrdjT6mWTXuQmSS9kXSSH7iZVK6gzy
h2GM7pOx/3DVq/Jfki/YCHUmHpOaZU7Rm0RL7F13XrlP133+RZ40ajoP0k35MZnoBgv1ZEnO76t6
f/ITfP+c/650QRP4e1wH80yD1tlkR6Wj5daCrKYel5y07QF7qnlzatXuuwe7A0b8h9+ZJv9RKPzT
X3pxfPPAwIEcgHDvls2D1kZlL5k+CIFTJ49dswlZzpMCrqYc4xl3+zYEM+anSQITqo4orAehSrmL
NZy6JkTNX3HsIbsDpTWfRBkPgAj7EkmOnu9FRgv9sC6Np9lpi5J8FqXZZQvyJol5H7elsblGIjRl
+One8YpT+5c2nXK0TETeq1MM/iyb6oCCPm/rMK/eVCLE4OHBQs6vfZkKIH5glR36bRlLyl2UJSUP
sIYXt1SLDNb3Cj1LC7Bcb6TDF1zyafykmULWO+RD8VtphT82bk7WOoPuPAZ1FaTMal0962/24DZQ
lwSJl/GvCU3b3JWbQSnjy7TI2u7r2CeC/1CtA+gHi5z7ZFQJt68hfHmX0d3qXYWtHGEatVTe96Aq
1jkWJ5sDiIkbO0Ss2ZaqAd584NWa+ZCqmq17Su4omH382KduV9ivmqdwC0rAWOWZXrOHgbi+qEkf
+7jq8mxGFlaooi4UDHDLbW6zeYR+c5i6trYcxWFeoUOytRO+2TyaHATLLMfeyNrfNEmOtBGxJFPu
jF9r6vrSFMjsSk4jqWrw6di32SrwA8O+5T9cD67eUZspFY+7YUX21s3A/D7Gtonj+73pAFOt5Y4d
leTIvaNwRNiz3MkHbGgU+L103wMoX7Vk5607ErgaIxtTZNrFbQAO2H+fC9UD6DutaAafcmwg8VcK
jOoSACdNQBJri+jdBlI6OfoIWyw7RFtw0Mnd6g4Bv+U0nViKRho7ZQKI31Jkgh8z0Y3VlG1eGZTe
AeKC98xyXe6IW8TBG8SoxwxYzOF121g7ggTRjhM7rekeJ9UE+imDS2wXZI0uRFd8BeFwnO74tqNN
06XEbab02qKZX/IC6GVkUNYCvVyBAhcPH6goTHaEwYrY7kbmKbraxMJbbceY2a4t1i1JWDILrWUG
kzUi3XcmI+zMmDVP9EueKlrUXbOkw3fUPoXEoVHJtNbLkE7Lo3CkzV4hz5rVcQg51oT4RKb0vKcR
E/e082L/2Y9yctiYMdGUPM44tN1h1F1gJ63oMH/uIlUQhvAGqnFa5irh+pFYK+j3ZGiaIpRNy1V7
4/26pmdi+mT6MvgspCB5LgTb6K2PKYe1c5rJH431rWhLMYviO2jys/6M7fK9qzBdwt0FNf0UHqBj
XQr8x1OU/JgGs+4nxXQIr2InlFa6w0n6MSR4zW9bwfZHy0l7JGwuhqfCuDw7EDByu4+z6Lb92UNG
zyJMouEbUNTvTsTZafF2HH8LTG66uyGb43AzTYNsbmbGqblzM89ZNSRxwr6CFp/wn9SL5hEr5NEZ
Y6T9BxYIVDn4tK1bGARF9dbvhT+DIbGCYg9A6xfJ+4TXWmJj8EMeOjk+0rbp6clPvQuHaO6G7ZYH
A6h9nm2CfCZZI5qP3cxbXelgI3giDoQvWFVQAJme131JzcNCdktOsc4Aiwe4o5meXMrz7kg6MeW1
3YYVsdOnhemO0E9T8zCDi/xDwhNgrBr0l/xTtxGDUNJNmz9k6WRNWxNMq9Y7McDgGBRYp7HEEOVr
+9oVC09OSmudlbaJTPa96/igq3ZcBAC2BZjjBOyhJN5OC1DPtraekai2y8hoOcrd66+x5fgGdUpa
CjtDMDKrPmoXUw5btIyH8d2Sp4Sh3S4eZ4/FtEOqjf/GSPAZ8GotWIwVcArZA9Kl9hcgpTAvHmTH
VAVgezp9DnOcpjA4UgqWZ2Us9r0/eYtt09cAPp1pym62+YZ4v2s/TeVgcU37Eh3vdfkhqLXtR0A4
+R1YFga3goBlDf8INvLy/mtq68wh5RnGnYfRM5WWWKQc0xvJKReHdW1jGcqW2mK/89vSotG4AS/F
bwkI3uSIdbauOy1ArUXlbvo+eslSoK/rLslcVC8EYNw6D/s+vBmyx8PtanfPb5yaoqaePWvCfQyC
1zOhy9C/oNnLgih7KS0/wjq+tWcuUMY8BjRRimMielx6tmnSGXLspNvuVUsGUU27obZKtMkjLC+Y
pek9Vuj2hX60RChsZIyJtc/9RnJ2C877PDxOsLvr53INCSg6MBcvZ284PdGYL/YpXeZo/AtA8ULe
ZzJe8KKNnZLdz1gWO14HBd+25TC1Rb8e8S/bhkOqRLJ8ysTaNWeAxIf4hI3UTD44wwDeOiAmyawG
Lylufu3wS4ax+dIN6e0y9W0LCTKWXfCiFDBTOneDDfpWDyqGtJdB6ksOiwb6sFxtGNnLGPHivCrJ
3wom0B2ETXravCa0k9FvSO1f3kWvt7BSYeFog8lfIP/cfk/LTHxNgXceqnUYxW+NLa83hTWM9DZD
eKblymcRbqkfPwuTDDXskPuPqGrgkbSTCEBCaXaVV3xjePUVAfTgcQWxvdILkrVnwTA2PLY2YrUf
+prB1fNDlo+rf5A7C0nd98OSvig+F9GxmyJdddvEShAZCF4D5WVFXLov38zAUJYVA4xUKota8GGw
2Pt87hK4KdaQOTV3Hn/wsLeyrXvkTugtMBFv9ZCY8EUY09pKYYEo3MMSMP6rM2YrkyF76JQgp3VZ
ovgGe7Y6Ps1QYN3yvEhedqpgBtNxnPpXQnEWS86iFe+DTCvGcO8TPvRjjaizzI975IrDWvCxcqS5
10OkPsGzd33KQfsFhlequO7n6cdOurkMqum/gU8y3Cc+wO3cL+if3wqAZxNkHHabAIA2aWw/z7TF
+igSrT2FfaGF4yC8+gTeAyCjo+SVgbfC6t5rOv4o1hjxPsKG1J0eFojKB4iG2zse2239DX2N7UuO
Ketek4it6V2R2337mY/KH9vVQrpcdjDofypmm3XVvEWd/tBJBMNv8aSa0iyRjrtKieDgqNK0iZxK
YXLdnndGramhObLuxi+ZevAKyeBvgK6fY7srWo8DbRUeVYfVdMmjuXlmWjfbEcLIcfwIzZodXmBC
kN13pG/WGzWHEB5zuCDo2mwYzJ8SWOWspXLMszLe5rn74kbTkm99F69PQ8zmZ23M3pUeFuzLio41
aNk/JtrP9MUCyBh9iTEKiz4nGSIpbJusTbFFm8gsDVXem5VVrQaB9tz1u6nm2eWYTmXONVW+p+ux
sG4YblCc7PrBQxPzzHHZ5qZcvYLUqk0fGVdjFXIQE00DWR7ityujwTWQH3euYmbPD1vG+1NQfdX4
8asCUazMt96fPHR0wzR+hhovVCGekop1ichgbuKBSzATl7i+sNBVDA2BSZsLdSsTjcx+0UABrpze
g1wbhRpManKbeuhvQ4OhaDJm9gDqdVRJaeayj1MYMJhs/ISs91sm0idHAWagFkc0Ce9KbMU25J/Z
l7bnD2vMq2mmOBmUkptOyHWs9mHAqCEiyQtVfj6BMSZMSQcZ34hE88phkfB5IbI4R0M+moq00yPq
DLveMJmn2YrfjKj5UXdzh/V1CivYo+aDnB5ipX2EuwJOBXc8a+N6mGa7HVPaJ+sTHYmBoTMG9/w1
KUbfHVcJfNHzzLr4S7EAvVMvSYPeUtFHNnsMo27yIzGDZ08YaMbjx8Vm+1OaSElvtJymaCuX9/bF
mCDiYicCGsjiZqUatck+tvyuQcjUIHEnSfscoKyKwEzH6f247H7Gwr2MKfMVbDIbUeWc9vpJLOhh
4uG1cj7EAXvb8ohdXHoomngca0Mapivad5I+JE6/k4Kz5T25LiDd7Vqg2NeU1crNhDp8CHbGR2Xz
w1BIWHOVu8IC4qvGKm/81i7ZdG9Gh7S+6tohqugA60G8usW2gkKfIUgwB4+K2zbzGkllvhHUgq3F
JBc+AcaDUxQnkT31+DLkg5twMCsg1MGlD50bb8SG++RrSoxfjywXkoLHZWCuR5M+LuqQy+4HX9O2
XGK6H13hti/j2HQMJU/aDMujg1oPEc8gpe/Pca89Zv9NeCrCO3h3N3t8txSFIIcC9KEN6RtS3drs
QMi/eblG7UlkY2pfnWzo+nE0wJtjkDOzb0E2fq1SQM5rLbpPfHOuXHX0KwjsWU2Yy5ZmG7rbzmoY
pCTY60eyF1f7brkucxTkM2S/4sUawm6ZYP4GVG9+8CqP70TM+WeJhKrawvC9hZH1E0VL67mjLGuB
KbAvqV/P04Sb4Vz4NvykeqBv85gW3S3rO6wX7MOy84c5YuaZePgPw/4+fYBzqCuLLMCNxJH9BmnL
/Nai5WSe10hDYG63vHIRJBdNlL4VxbiUYSoeMLOCx4DOVWzKhbR3CHHrKZiCfUJ0bw+CDZkoldos
tDeAnTDg46vWgwBRCxwdPB/nETOa/rZ3eXvAiwHoVtaG854VP4uitR8SliTnjAi8cLE0VU+yDzI1
6hPd5fZUZHr40BK9QEjlpBBzuZGe+6VsUb+FYwAPMdxmK2vfMrrpsx1CwethnLNK7W7fjqMZ0nOA
IDf55KMif2mljwEaYHbMo9tG5auXZYOzUsD4IXTkZ2+bYD+laZaFcu3VVkCcTFcf6v7d4eIkw7bD
CKgwNGiwoud5wVu29fE01G220ui80gRb3NjY9+RsOtrwxyXaFntc4VxB3vZMsqziIVntnUt02n5D
LaZmQDNYxG51r/vkfthWCXxxO64IrVSb4i12UpOnOXaxPsArKIww2Viy7jRFK5dfI5xMgMzS0Kd9
7Qs/uTKgcd4cuHV5XxmJrNuXTRzFsSxDGlz/YyvSeL5ft2ndvwNV5pHgd7ZIcXtLHORUlwOW1IYD
fKEadmMK2Q8fNopu1mEak1gdbY7AV6NGb/PT/C4oPcy5YvETFrmG9A6K8JjWlG8pP1Gs6m2/e9yi
6sktttCkCrxdu/MyLzHJSljNFMj/9oHJ8AHNnpyhrwMR8n63LHJBJOrGHDmUVjj6LwLtF/9VpIKf
EpDe0fJRPv9Kl1hE3xTmy2j8bFMKrCfGKl2FtwOZf9m4VYAAY9xWr6o1xecMLhX2rfAdKb4sy8zZ
UKf5HCFZacY0Wl8yvw9bW0aM5TGynMaoijexZI/LXmzhd9IMXP40PTYoD8UANubHILuNw0Ijncwz
qOWp2A7jCr/iG95HbHrOcD4Rg0ls3hME4JFytL+7EY4Rt0NMOn8bi04QVSe72cxUyizLWoANJlTU
KF+GuQpIUpFYI++x/sNgkSL6Gy5aYd7kEk3rcRoiy0/Lwl2KX2zn3tQzk9v6TfAU+6RZJ/jyzXox
r0fdEhVVXDh6189tk1UzdAD2PgxD0uInyXusty6YG1VGrzMqrDmD0dCb2xNewHtibu6nls03vtmK
j3PMgl1Km+67fgpSytIAQFtiEbF1MahzxTAdgy+QvhSoWPztQLbswLI9icqOu7xcrEcSXVpn/fIh
pz7vfq8g9hSHXRDS1ZmHp9dUtgvQKbd7ptLvAfzHfijjKeLNGZTxJEuqRe5DhAorkOhm2/Ea3+Qs
pfnZ4noZ/uJ739VhhPvJ08QWc+ijeXcQ9kRNdELFFtuKoD2O0FjgtFRwDYs/xauFrHL1XatPvHu/
o/DILIVp8TT1FS5Crd5STKbIcei60dY6Snt/WDfs56CXEWGxc8872j8WgyfoA/VBPGK9wZ1k02dj
6dLGnSeC/t0DZ61lJyTd8lsxdJN/HIVfznbOR9nVRQhblaaIHugwts03uLmgImkVQmo/GPFgLeHY
kIC9jj/JvOgqvQfgdrDURG773MTyYbbxIh9M45Y7p/U0/MXMVojDVAjzil5KfFBRjFQM3ycrTmHP
E1PJLfFvKTx2fhmWEVJ2cJXp8SYj2ymlz9UxBkzdVTMK1qkqMK9fQU0sNgwtEDwX5KRmq6RDI6SC
BxPfKixyhbakHd7gOQgmKw39F5TnsM1hDxMfLbqGNtq5Oud+Tbsvm1/n/X5PcON9gnvNxO5V1rt+
qWy86v5uKqAOgzPgttUkGxDjmjV5YqBb1uuUbwN8ORpAoUdkFvkH2sXoyTQLiv0yAxXxvA9NtEE1
O8u9FpikI1VoLHbjfjQjiDMnJtBHLBt4nxS/JoveGu4zVC+gNm4EsqfdIsY9RAWf7Atmbszce7gZ
IPn1IKE+Jg5mTVVRGO2fFEai35Md5e23sU1t97mbWqzMCau1hBpQJa+KcZQ44AKjEhAgpaARBKoi
AuCqP3c9Wh9oNC9HsbhASwSKrenLHQ3ptBZ51nXyLvgc3ZMSW2b0m1n0GFcT+ivrU9Dt7j8QPUf5
F9/Mo3tya8/7c9Fx1DUH5RrRn9a222iHoMvS38Ijsf0mQuvVeti5hle2mOb9E8YHCnqpFX0mtZUb
7nlzuw2Lx/Fm8xuLu/iISQ+9g8UCbpMihdF5OfrM5Z9wHrw88M52qFwKOm73vnCj+OoVWjIlClmX
PNCIZeMvPXAuajE1hr1GbFfrYyDFsD42EzhvHwr0Vdl/uknuUS9xPP5Ox4XntxttJamSBHbZ97jN
WtzY7ZYyXzdZvhW6AikL4t9qpxCsvazwNiLnDD5N5C6FOYk8I2PaNMB9ZBsfuEaXtcx07OF2rjvz
i6Rx3z2yvRmhAWyIGG9hOx+xZ2w95tlUgeG0e0xvxqCPIMF6c4SoSasKM5HUfR+9WiLgDXdbnCKJ
PsgXItWMKiJD+lhTw/WAAgZJrXp06P6JCtsRdnElLH0ouyMZS5G6pzYabyPwVLvvoxZ8w78qa+yN
b/vC1ybVWhxkHBdzzcCTsaKcjQrdEdmURFmQwIQM0kn5DvcC62yqh67n27mxmH5X2PJoeVrDR4Es
cEVvFKbRGGRO7Tlbt3iv0BPTyS3i5IRZ+4x7rEQXlYoS6577UM9qdPKYbI7Ov/I+FTJCnkQTG4P4
Ci+c31ooiW0sgfmWXapV4U5MqkgafpMxzcJ2ErSIizdnwGG5f3/nNo1/eJ8MSTXQLZ6e0ryX2+cI
/xqOqwEV3+SO717USPLXYl+TR/den9w10SQ2XDRQu8IeKjRt+xQUXZCYGQeHgxWDJTSb8gqTktTb
kiyKjz/6gJANGVfIFfll7BrNR0fzFMkhjjkaAGDNTOa88MkVT2k3rC2uxWLYf4oOs4Rvw+AncUza
ZIxQDM86HkFSzkz/IUFqg6sBVN8kPWqE9vlXp5PUF6WFDWN49HniileKxloPeAu69/Y7hxmreNOR
m6LnqcW45sPKh3mBI0AoJKvydYYrMZbetJGnTmFqhZck0fHR5EjysgMoiG6+w/5em/pqxwRoUvBY
M3mf1yTNbHHnNeZA98gkiuxeuCRZXkY5CHPO29hPp8iBdP4tJgQ1ejZuGVZyJhW5UubMR/cTgYPP
h8gtrv8S7aAKVhxZwHgIThXmsV8s1lRUSvL1dZdQr1UFWTCi6WM5wiDGtJH9UWSLbl5jNIgqNoJO
MKz7OdoB3zZ1DHc/efK6jUOJXGPYK5pv1t2GaeTxrUGP3N9Ike3kjXY2Tc+9wByv0kRhfH/ANjAx
KPBGtOnRvF+2NDrOhjFXxZkaohJn7iHTy3s/akxhP3EkcOSZ5mMfUUxrshEDmlBKANKKMsybTmvT
5WlyazfH91udbBEZYcjGvOOliFuQzlCB0eE+pWZZ3tIFnui/8jZx6p6gs50fZdo5/uI9Biu1bNHj
w24h5GTP/TjK7K5p5ShefIEHcxdYIZYzcQDioFsBfTl45GFPnweXq/a8DYaLT0hq0UpC2zAL/Yy2
QqHQb07gsNaTyuEw66iCt0YWdI0pXl7wo4D09t2AOP8Ky1Cy0Ipz2ECqg8IgZ3GnXHmDB2vzQZvn
zeChYeKJNwFIcpbz8BLjsWM1iqed2D9h9oHu1oqTfOT7nt+nqLqiOxY1aCOWGYH3HHsfwhXshgxZ
pm/EkM/p/S4n7E1TFib71feOo38nHKw5jhao5tCV1KMRiwklg2SKYN93hcWdUcs3tSYFe55gmrCw
47tRK0X9tqVAsxdm5+tQceW9qIMy7zw4u2SPqWmS8ZRgD9ffzqN2cd2uQY/3bIHLTLk1gtBTsus0
vo8WSqMjZou2r2XRciTXel402mOx6uO/thz097tmb4ftI7rKiUW7vGvM/jMe07j9rsVE5InEWFE8
kd6H+QHb/sa+SlhJd5+mMU22e4qt5fA7zOmg70NoowWNk40VFXIXTHswqHOYifTwtcua2SYPjqjF
VzYA+Hky+ApD7XbGRAVNe4ZZd5K8ayjX4sghX32UK+jin4gX7fJg7E7Hcw5cHTICtL0b7ChwG0B0
X/Jk+I7OSYT2U1pEekGLEClYtYx4z9UBwySBbgNC6Hsx498zER6ZNa5CFFGDY1LMBmsOOn1/dlyj
Vm9LdG7505KvMoJNQJ/3P937zfgzd2i2YQc8bU/zxJGEEEQ6+RIbwyxOXZuq2Za6WLANjUIagKcc
DVFSxyyNIIuJ27l5ZF3+/zg7s+W6kWtNv4qj7uEDIBNTxLEvMO2BM0VRww2ClCjMSMzTa/Uj9Iv1
t213t0XbVaeqSlURkkhsbuxE5hq+/1/jErOB4mE4V00+v43F2q7Xandq6xNhgC1Xv+iK6bxRkVw/
uU7dznec16k4DgQqfo2NTOczxCddw0ZQoee0pfF4T1jsOechQyFwS2+jRqjO2IKdBL4ryc0t32AT
Hl+mSetcH0GQuVDUbEvKFqCkj51eiSycZwa7PxYQiZyIzMbAc9Gb3cR7dloA9TZodPpQ1LmSvlOj
n6PTk75y6f+LgJ51P72RLqcUxUhL9fGFnGzPNd8eISAK32J/HXc/rRQqDR9z+XZJ4xVZJ0N9mlXa
2ReU0ZSm/Wlh+Ex3qEk28iJACpisdCIz/I2MsBcZCEb4x0iXd9CVvcmmVs1QRbr3uZBP9h/T3uv2
O9bKqsS8DmTokcgfXZKe3PpjAhRin5/ZGYWjnJfkjhNzTOkkrN6s3wzslr81nP0/2D3p9jsukrTb
HOG5CLw1noIuU/l4VS+awqdtgG2hKDYXmOo7XmferwNlooBhuJoeUJsl6fj1j+UCAv07VucdwZ6u
VNpyrXdixSzQKszRD9yA3nUB8RJ9O3pu7m/o9P8DivTeaKfvhm2QQtgxcvrO+TBuKpnCNs1tifaa
VIw6eKZVRIXr1vyGxviytv7Nm3vvZlVAV7Gbm1Zsu0y0GDFtiTrqWr/xhv7T1d+xWy3z8AYn8yy4
i/q17I3nxW2TP4Zuvjf3IUzu6jZNrJhmFwF7v53yqRJ/8OLv+KzRMMZGTbYVU++KwB4pshoUOH59
Qf2nu/LuOU9WOhmWl9txqmsDZ+qckHhz+v6xq7972s2yFbA13BdSNZxtR48Zjbv68OsX/08r9N0D
b/e0a9q1YLlkjmd+H5q8XnDM3kym8rhm3frtBMt8RE9itX9ouJ3+3uQnc9PFwfHEihkman2SXT/c
FgblmV9/Q3+Thv67B+Dd0+0Um7DnLZVx7XoZhS6v2RYKufz7thmj/SyJfPmTRhqNfcjb4qnY8yeD
lWYdkyGfMnKFNIuYbfh9nUXWmv7oEBL9/af7r59UocNf/5vff1Pt1udpNr777V+fVM2v/758z//7
mp+/46+HN3X7Ur8N77/op+/huv943fBlfPnpNxFx8bg9TG/99vg2TNX4t+unb+rylf/Tv/zT29+u
8rS1b3/55RuV3fFyNXy1ml/+8Ven73/5xbgoxP/rn6//j7+8vIG//HJ+af/3//rXb3h7GUa+1xJ/
9lwpHJ7K5e1vf2Kaf/ZghXRp6IZFCv7LnxqmhGZ/+UVaf8Z0UDcc12U2Fwk0J8igpstfmfqf5aUs
7Om4IVO+ZlTq//157v++Mv7+EfD+//H7PzVTfa/ogA5/+eWyI/z/9eO4wrIti0F//CJrdN4z9pMp
x363h+l+3kYVaEPq3iqdYbrCMZzf9STwUjaTBzzBe3Eg2f4F5i0cKuZTOhcPVNgfGKL2qXGGx3+6
2/+Td/PzS7xHkekCXVqgE9hcYXyaCu/k5duXnSr+73sZ6djClHgaWtKyXMd8t1dtFEeyZeyLe4F1
vaF91LM6arUi/N2vQskbiZwJLCXt97rtzTXd1aBcfr+Up8o6eupWqN+4Xz9v5XAbjs1LwCu5jJwR
+nsjk0p5vVjstLhvri0Swd/ay9/FP5frO6wr3aKUIwHk3uPyHXV6fbTS7p6eyw0TIs7TmkfWVF8h
BbyTovk4UnjWle6rdo5+/e7961vzTJNo2nU90zbt9wu7Wht9mSozudPX6qaENhu13wpMDe9vvp3/
/PgwO1wioPFcHQt2x3lvKVbYotBTrXPunJJ6QdXgG0rrOD+OJhyfWjEGquRWfjYLihbU0yVcSGHo
vpl5QBXe4viNkZY33iXx7OYIUC/x99nL4zbPvlmDsMnlMxI8T3eSGMP2L7pe0CFYqXaF2GLIU69m
siOt73FWWcxbPS/WYJhQhffu0oXpYLlXIFzO6E/TAJNq6dXC7GljuZ3VWD9lXt4etmWt0oBi9o+1
W+npNpgznB3RcjpYszx6hbvG/TLpwbqIMky1/iPk6pz5Qz0wlWfObZdeo9qXc7nLKqZd1kbmnI3g
0O2XdvWswwwvTa3F4wrm6t3mPC0YkvR5oFBnbL5Obx/Kbkw+CcAxRBWXIS6OzG6GqpPk17O6cxHa
PjqlrpBODy7kxgTRC/uNtsPdu4+yW7ubTNb22bHTPpoG/ALKBlOeHIrkNfds8+ziqEu7B18jq3Kd
7xz0S7CCy4dpu+jRmtJ/21wjjQQL6eS6lThp1LTi3t2+1TlZ19DMX7J5XWN7v7zdS3+12rLuwGRm
Fyft7FE3289p1lwQ8dWOC1y3goUq5VU6pLCPTI2lGyxIMlVXcacS2d7og9ZEoz13wepifjmmCp6y
zrwbVcn9tsvnJh6trvAnEPQw7bfu2KUtwz5yZ4zyQpJAp/10VHOJWx41Zrp9Yzr5RsnPwNQRcdPJ
sjoxVhsoy63ch7VTDANYRzkEezM+G6MO4qMVZTwI4D5T0zs/7dzxhCO2d2VUk7w2+kW/7u3F8svK
2s84pHgHK8ny2J6rNthX3Q27xtOKWBtaV74Vk3Xj9c0GsqEXfqWX6tGWumTJTPLNwfRURtkltx3q
/TPjxJLT6vbLebOEhPweGLU+e/ujEl53BTa+/Egn93WuGZuIHNyOB8+rA+KUlQZYq92N47Y/lItV
Bm5qZ0ecc8qI2cSCRv5q8Jk64m7rKvtUOIOAo7MHn8pS6ttpJ8LG4tvAL569NYVJHNj1FJaDsTCc
+ocH/uS3FvBfjTV1hKLBvlp53E670Vfnkj4K0xq29tQwtQR5Ee4I9kh5dijkfLpwj4/YFEM3ZXIQ
Dz3tAQpvLsVIzQJOTeaExlbaRtWOkw1UHehxORC7bdYUXCwHeoK1qBHgraNsh+Okw1AYKVQbN7k+
1EuTvlFK6elOisy38H7w2zF1/N5T3qmx9Adl701oUaM6ZemkbrV17k6lzObITaEXS8/1TiIftht7
5YBflo4P225SvtjWQ0OBw+29nfsV0Fju15XRH4hmliu8fHp/M6YiNlLEp6oHGFBtFstW1UFh1wYO
nFt+7gZph1OynaGem+Kltj8uCT/DmKdBkuTq2t5cSseirf0S59Q45YPzXXwvi+bJXawQnDlKV+iq
qVvyaBbl9z5NPozCHjU2SiW/munah84wf4QepxDbJJTmMoXoBP+8O3qwyTGnou0b5KJnqwTPtZci
O/XztB1rxYgfAIXxZtra/VJSUuFSocGm/84cNG2s5oe+nb5R6odtSEb3vu8YOOHKXoatwCE7H2xx
s2lrcRIjh5UUU3GcKg2OpkIWoSdOFrhNP4eAdF4GqEELyKo363FVpUbBbLrZUt0+9SMbmDFq+otm
W8MVjX5sathdmQ6EWUMqEFoU2VYcOQCgLuyujqqqbmOzZlK4btEoZ8aMujcWz4wo+FXHxm7sG7D6
Pc667vtetN61BwQJe6SrAHwFE2NlWce5UgwgZdYmHH3r+kh28tiajZRqUfPNnPUp2E25B8vosjmW
Vfm6bvVwXKnpPBjdMr9BaZYZLI+8zBia5qe57YorWU7daRyS8tZpjfYuVZak1VjkB1LQRzUhN23h
agIkPkBExnzEttWJy7npj8tCc2cQG2xoVngHfJDXSGtUHk9iK1CFUOlaNG4oxWHvS741faSKtD7B
HbdHaa/pF2OFDrNVCW1iTsU96KAb5W3SBQKjG/qY6QQBPdfB2socVtnMAIXaovMbrXWegCvToFLJ
cBzMy7GXsL8FFmVqgMSODlk6qjn1c1db2N85EPxtxA4QAUJc6b191CdRfvAUbJpvVVse57Du571b
9duxulfU94sbaJHl28DYWiQJ3hT2RScPdtdRGVR7DM4wxwbNWDLn5a1RIDNLQ1jUF7WCsjN0CLl5
YgProPmwIg/GInsDEWRxc/DQSW/0o5Y14HJaTVHf0vL71RGvGDal38150UIxJMOd6xTqFTQL2jGz
tTzUzLW9dQphsl9b1aEW83CiimsEmrEUV6urc+8mAodJFd8mJsyJqB8MYYUoDMqHDJSLm7cU6YGS
YW76HN1dqOOZc6jNAkKQga6z3yBBiBVBxa0iNoicRlQBJA7Qtdc7B7yqilivs29pynRDuXbmudDk
p6VXxo1S6avOm4AAHOiibeCQ8LoAMZOPwcBFYiDUB+gKSNy84tBucLsJrMQeHxpnytCAWfqtkY/V
lUuVCXmHtbkUDmqPQ3BqaW/XozxrGSj8sDp0xRLMrFj0w8NaUSNNE2x+oRCZVkMrBQ4ftcgw6UMg
mPIYOWrOPy+uVpxqT6OO1mdc2jK/6tuY0lFV0MiNpkWARwY90g2Ua86WsJuRCMxD8aOQSf+SWcbb
cvlvsfqQhTOeswGr7qCn039jpctLYWMuicMHfTLXrI5r31VvpH4GgYTL0yr0b7LIXtQitJcZkDGe
JBYjWqmbTxcbYfwqMYb1q2Ibb9sSw8kmmZew8kR6nCXevM7oLkEOZBIseTsEubtpwYB6JkJsUIVu
3xBfDPN2P1X6S4rSZfGztH81xP4mrUY7tXCmI7NF140anpNfrZSUIrue+2Cx51dRObxnfWH3GNEB
BRTvOSO1ebnFlc/yBUhYuJnz2oRaq9wDmpM7MKVbUdMc02XUy+c+/UwzJcrRq/na4qT+Msv1DkTO
DpOp/aHV+1uvaeM5nQaaCYaAJcKz54pQQ8U1WY1PX8uEH1ymcCh1IHvboTJl93MgvRHgzSm0m4IE
POwYiHQkEC5vFFvPrc6TBHZAxiutSo/7rlUB0rbJF42uE0rRmzug3l4OM3Xi0NbR89RFssUTRM1J
CMsIrFL/2hhldcSRpQwmurNnUYoJR8jaO3ejrXNkptw1EymkyDc3rlZrP8g9YVdmeFGcV/Y3psHT
7dCp0rnFZF+pZLEOhtVlH7HWmP1WELCX+LOcQNKGQC+A5e3d864zzbntvWoPVLNrz2m1yWgypPGc
4zbHk+pSVeaMhXYtsH49T1hNExVuNj/aup7he0BlOuk+bq4cfFNo601VrWjm5PitQW15vUBi3eSV
fLENwq28hoC+qG1yiI5UHXO3mnxCIxXuLQQ28B+dv2ayjpvWjE8skvKarlV3nW0tQGbdGo+9JIg1
1GRx2mYn4LkHFpwM9cFz75BclffVQNxqr+rjmvWsGvjOi41jf2p68al1RxmN5mpEetX80DdrDBNV
fgbuyg/uRZIFjp9Noarldld1DOJw5FD5epvPUbYk28lQazYEFTLDZxRWW+wxGzrzPXw6ArC25Coz
UYLxlE3gMGLGK3Tuk3u7Qo8xp1Z6wza3HRlmDsRpFbhhdOAoBIIqNtqc+U4pXV/2/GS8Yd5F5bdQ
26cSaBcqQ28ax5fonB6HQVjf6qYsorrFz7Okz/h0cdji0Oxg/J3WfVIslchlKlfKeoTDbqgKnNSg
wziQIZ0RsVmHYeAh7GAizhh2fYfYsqOuqS0EhmZ2GLosC4tZpDHRgRU1tLD9REKVSpl7YPImQUVa
B7tqBRSoam+KHKVC2W8QnV2Xx2u3vZYbwoGiaLcj0OubVbv7jTew3EeVeacst7LbbbXQG81N7Ts9
IaOQMyKVurl4eJlpYLaDGSY7bqJ+Upj7hxXV3l2SzAbk5eYt4Uzv7zghZPsm9nWMBdbnh25H+2W1
SXGsNmN+zRtBq11XaWSW+nTsqma7d0W2PRc0VM7dTstKanvhe/RWbgotX48tZZerdpu9z5XdFR/p
RAJ8OeO6hJmmYWJLfnUoQYOi3BOPVrapNFxRcvp7YpWPwmiPPVF4WxoM0+KRJdNSB8K07Gy5osaw
gWFnpH7JZ8SUyAjpMx4sMSxhMyQiEE3eBpANKGH2qfNHMNa41fcPls3aXDS9jPeZiirT9iCXE2K6
45Yk0Be5sbw0Q2NfGpnD3d7QASzsy4igaiWArjC/AsprAy+31FWCW/+xEoV1Mztd8Wizgk70f9OD
HDizCEuLWxxc19tutyTD2tYvtYlmufXyLM4mczt4do8sCSvcaDZwu0GYTRRYTqBdVmWfaa4PYW4T
hiK/FnSGDWYUtfVp4dk92Nruhktu1HHPPkkbUz7kDDw+ZS5in6pa+itbX8t4HgwVsqGZ107Rj4Cd
aXarGrt/aMxKnI2msaLNxrPKVLYRVkPVHPuWT7AryET9LGcKW2MzB2ynzgWgprwvbZa/aUofKAkR
vNYaAFYJ6TaCAgaVIT+hbqqOHSpGXwc5vTJBqsgwvWdyKuV3M9HTPGZeZA4zUu69M8JkBoXdEyEj
cydGvxj3ngoTaZU0J7YGV/D859yXRuZGqBxp+rlN37Yy86+UNZ7o8BKLWZwNab8vN4U3t4E7WB7K
Msv+KNGRH6wUJ/kc1XAgO7UcwR3boEAUcVjhfv1k19rInTTr4zrW9HTzPSX5Mr4nmiiD1vPkdV1U
r1ti9aeZ+QOB2JP1jjbRetDL5W1yJu92azXYDcu7bIxqRdpPhz276BkyrWiulHC8IxTMEuFImQXD
5jDiJynInjKJAG5y5GfElFiI5ab1xfQmWMwyqR+5cSm3fC2/IXG6LIv6q5zFyi4lbnlS7GvctEoa
mPoYmTAz6D5E60/KFmGvSEKzFpUOc6JQeSvI88klbetaHEktmp3RPJZJkM5T5WtTNvOYkCmvo6YF
0tnBkeClfXse3xIE7wD8k434kfWwN4S2WUlGnyxTevQM4NeJqalnlS5l7OZMx+nQfiljOOldYx55
MIJ8kSeoJ+tOlGX9pLk7E5/G9rn0+iSSTZv6bbLbPt7dRYxxNu/AqGZqTmqJHG2QJyQNn5lITlmA
sC2GHUVy0pbAAAiqAwS4y00rmbSIV+BFN6dFelEPsauL5SBNw4xNfdEysFBzPVDz8nB4bTJuKrnx
adHLMdgSjYkyRgnGOiZmhN9Xg2nCJTpF33QJTlHM7Ci1APmtCwTFtq1MnRogMnLLTLWTo6YfYrAQ
SWDaHPaVM0SDset+6aKqL2dZPqqCuMkBpD5kkCUnbdmGgzLaJZ7mXj/aHRDILL0+Qlkz3vAW6JSu
srphfoZxvSbr+FIUxpe5RRTqriPyTNmgrlpq4GMJINZljjzg+ECinqTbkVIVuXqeFT7LuL72hqx9
Ummh7lBf/1AGCROavCmwZ5Sv49IXd54smiM/p4dgDhVOQ500mhfV35otZXnL8Yb7vB/Kq0VOrw7/
sL1RJuHhK+/IXXC3nN30Nt/2kihI2+Spw2siBpXzjmU7qCsgN5TNI7RrlnC7QTiKs2PWzmcv1c2X
cRdbBMw7+fuw0U/shINclAezyFqHLRsi/zpJkzRoV2vyO3ZlX7bzR9dgNGfTFcjk+9E8psNWnxzu
0h0iF54Dt+jhlTrjoR3djHbloBNUJuz5EMORZug0SJPJi+fRHXyaCLybTjIWa5+mo51Wc9zl7pdO
muOhofh1jw39Gnl5J+LVZO2CT2V3hZXPB5WsxiE1LocV+VzsoPaIFFkDKS4uFQQ7n7HUVkdztjbU
DLwM4Gj2kEpDnYTm2jeNXIYwEcjU9tW0QzjBCgnfmh5QvGZ+0ublKalKag6FW+IHABUMA/26ZmUd
pPTuj6nEe0LVEzjrQkGhGWsjbjeqDczU7b+D/2Yf8JFtQpsV6xsNheskv5SMyRWXQOtFvGdUNpZD
prVh2oGSDwPnyFQLf0GzxsC6yrwu5wr7CcegBEBPnGAubZorKEAzTifjc5l1epAWyYWrGyc/X3bm
apQaAu5somJteo1v6z24lm6uZydjpE2i7VQeHNVemy5nr4d17AFFb+lb0lY3e4W0d3TsMugwE7jP
Ulcdl5Qjfteatz0t6xM77hTDY4045UzbuZC4LqQjeDQjkKsDn2hynNNLogjtG7a7haCymt2wdmA3
M2Gv54VpXmek4uZTx/g2LpzCdrqZzgzT4ZVSuU79Zdf8FLAH5Wu7p/6OmoV2PWfUpJXGYZJlEbSz
1URzQ3mky/tnIt8i3Eimom0tEh/1oXNKhWc8LhtaKUMuPnNSFmwTiN8MeXHEcBmISg45UtUjd69I
iT/Vu7let0J7wtRkjgYHRrNNGYznJpOJV4FT+6s7UI/au2+yonAwa4MTLXpn+E2x9/eXin7gwdrt
vulsb8swi6/mbE4fVm/YfCzl02OJcirsZKd9SkgXrpF7NmGOZW9IcK1flI8y7qnQPRblvd7gKyC1
VxeDP1+TA8e1PdjHxUjyeyqXma8MPlsptO0mM7B212ZmZCA9cU7DOFsPtdVK4iN9ulpzXR4GxoLH
ydrMQdl3uL7pANyrOW6+cPM29FDFBuAcLA4Cs6tFYVQ+17jHoO3oP+flJq96ap0fpq6B/pwGdw3a
qpxulGVqIcy+CDRNmc/0XGZILUJCv1FdSi+hseDGoN6TWp0BAv1yrKp7DAw+9fOl5L/s0LUZA1p2
c+mvHY+iSeMu/fcS2ugOpVh3ZypSWSRNC6Ny8+diT8arGU8iXCwbGzIkYSQ8c58KJ3S6RUSNScgj
p1R9lLIxUQjp7oj220vhFC/TeV0H2Zal9Ntm9V42Y7cPXbEYFKUqwkPMHUILCPjKWPYdWZrTHQqz
mOOFpD6g2Kr7g7aVsWAS7/VamN8ypPwVtQ5w2m3OYPdzjHdW38aF4q7HSubLVCrtdrKItsYVak2H
dfR5bpJ7Qb5ImlwZDwMKlizoHWplFBAwxMgYeedCNV+Nub3c4mE6xJix7J8Yvb7fjYheMjJE170W
S/upm5s0dI2+fUKx7ktj+pa0hk1zgkNHWHn1QkUbuNYwtHubwMsHb5uPSbZroTXkxlfXq/UfJIlf
rDJZbmm26V8xXCmeC1tNQMVUWM82lgQ+ffbssaMOd2BIJNYAObAWhr9sIW5swL3esvCexaCg441l
qp90dC6+zJAxwlTt2ALh0MPIVgfpRNE7PbJyKOG3hdJSBODXoRI221uElWW4Gt54MGFc/MTZ66sh
6S7p3DbWuBXMqlrJPfYcpRS1tG2gDTb1jnVHdvqdnXS6S0RuYNMzPtJqzI4VZwnFYAIP5tVJf1YU
1RC/IohCNRRmO3WjpnUvrSg0591ul9fVYH7Xl7y6Ii21wSKT+a7Xc3LZDluPbKD4mGQy8dtuebXo
GUeZVWcHBHYzZExlaNcbPYrQHds1HFhj98VC9WEeLEJfcQlZUjRWmGipayvVtlfj0nAvGdb86tgJ
RgFOPa93aPC0CN28eTYEkl290oyg1qhxw8Vj1VjjxRUbm6f/2OvFCDLPrB7Nsio+9AhS7mAKeBaI
SRA6DN74ZXRFZDp5VH3VjHVnS0ZO5bk1gptlRYWaF0nG2ZZPr6NRyRNl6eW+0l0Ws7sI78w2VgWl
02efvLxsz2KfxquF0zXoiv0ianC1G7VNcHnGeERLhpkkLbGINLinnKWRqVmq2QLVmuIK84/h0LrF
GLQ48pM9lM6hRgwaTCmUXehVy/ZxMtzCpLdGSbd3MhRfJkbdozsaB5AN11eTGEP0OO6bts1jbKvk
csKTsZmX/zW50pD4Kd6voLXWlu3XRIzGESL3O9M19jNNxM+rtz+jhPteCM4iR5+f24JaqD9lrpiC
tcO/h2zBUh9duHKlVn08sNIZqqPpSJzXcVgDnVrDc6cZ8nvRmVseokVyr5MyE0Qh1L5UbtfEDmV6
PeCw97BVe00vrHPOru1vy3STu2Z70JmAdcMPt/vdWojqYNZdGWiOmzFoThnHYU8wLSBzmjHOK1KB
or1ct8PIZ3Wwk5T2aiGKa4Zb4fM+0NdpjAbFfm1XoaCfeEuJZMccxJ5TFJF0LIGWVU1/z9M+DY5n
40GbrUczVX2c02mOZ6Oh3ZjpeyiTMYtcLcuuqDY3Z6o8zcliKc4HWTbTCWq/IzNyMEZZDJo1Tcm6
pIvy0JXzeiwoQ0e1rMtHEruUjVjO8erZy9EyiMZlYiLJlNKJ6zFJY1XPO3189pAJiwRmjLs08ja1
H2ucT0N3MckeMFsI5tRFOV8KvMLKxA7nRewxnZWveTFbh1S5VTTB4gtfdAUpu9f/yDVvRy2bSpPK
ONYbQX+J+USToo2q9hfYMv07xXF95Fpb/2FGFBdNE4PBS6x046wcF7KPGt9YPetvxgS/Cqx0zFBz
lyZ2Bse6Qs62BtIeGYvE4UZjPP9Ovo5FyV6UERNpkbZ6dR/maA8OYnLaQG/pU+nj9oI3Nal6jblX
fjkdcheJQ98ElM1eFwMz5r6/6G/n9ANnpnxOtq3mHdnlJ+648c3raoyr+g60oRQ5xQ7saeimIuNS
w7fKdsp7QXsqqtfKDkrPqB63ybM+l2O9PmuDNXbhvKII9dLKDAc4aB/Ce/C7kdKzU9qfrUHh9N6Q
geOokKFWnc0rRHP4N+QaZS/XoX1JUoVadnQuhlgtigidTtCLhgg1iwulOZClqLTCtVy/MkjLhWEv
FGNUBnuuiXJLJAIEMLdbaqDgNA3qjobdx6a7jEem9oy8+DQf63RJz9LDctFuHPPzVhmW7heZJMjx
nOVu6hCMoL/IrrB90L9qlSTQsoZExVazmgFrTYSrMBFekP884YJmYX1Qu1fbZIEluIb65DFmnuLA
toWbLcegT3QGjui0vKdsKc613pq0Ke31iLgHwYAmnHgE14m0RY0Hfpr1sOHWEtuodj71zYVp1xN5
Ljbcwypcdp7SOiNbKFAf2ClWAcjCXnGdm/zBbuqgbLEmqb1pvsraoYkLY6yLCCkVuhwGerJYCbYc
2tuKELGnduu0W/WkbVWBEMB0X7NEFsQOmLK0ba5iCgHLoV6N8gPSK+9o6F3+upY4guEbNh8o2S0k
ofUY7UlbPjn0VR/pTNKARXGFNsdThln65azfTWZS+4s+L5hA7fn2QBGdxi7MvYlWJcdGjuoCi7Ln
U0MpQ3S5uQfLarvYmwT+DNROcCzXxHa1yW4P58yh0TfJLbZEdSuKZr5btdYKxl58rx0k6lhsJLeL
aMYrZtQWJ2SgI60rdSF0NOubPtUUSFtHp7CIvhjhR+Rky977KHPeMtIFnK60NBAmVpEOatldb/xs
XoI5t2x/Rh9CtrtS1Bs1ikcqTYoPDMVwHstqKb5T2ZsmvE73/J5GZBJsPCoHeLUdtbGHkx7LOws8
lDS+En12W9EIpHa/6yfsUMQnQ1UeesdyeGi62UTANpn3uS5oarb23Uy49GCR73VgOhWDECYeUxQm
zSV41iNTF91JlVUfGf0RSfJVmi8Xr6yNhySr2y20hY6LKYNpKa86RsfgNBoduLRcxHP9Pl6VjlW9
SoTqtGE0cWUr074ANkWwpdVA0HGJ+ghRYroHNPmcVI+MyfHOozHKcNrcF3wzLhq/aeu4HltJi91F
V6TMJpiStzzlMS/4gqPOzOjKr0nXkGXtRP3DxW2M7sjFx8XKUSTb7rI9t+04HE1MFSoyyjw51Pjp
oDU3tNsyn8C1nKyPtHGwaHsN3ZNSFjcjYcT4werH6sdsyORzMpj7Q4HJzjOzcyh7FalG4bIdI7ty
HhGxwN24BXvl76LciBXQewAI0vkTtrQumOg/T3iyLqd1BSz10dGuPpnbb3hG/4xLQ0K/u7r589Xn
DpsP1GHZR/qrj9tKiQEPhyTTI+U9MEvvN3jHd8QeoKDAMw/Vt4NG20Fm+vOraYvAbjLR68daP+Gu
pv8uqcCFQ7RNXQe/BeSxBeOcfr68Za2SjoGlPc4LWpIHCJLf+VlwXdPF9UxCvNmu996sNq+L2nQT
w3qEmsEt7eJk9Rts/DtYl7fw0yu8x1vx+lFYAPIK7EgZB/WSfLHZ5H59Sf3Li5jQkgyq8AzLskzz
vUs+WhVbIJ7sHxzegz1HM+Ce8Vt05s+iFD4Mk0Vr8InYdFJc6/+Qdl7LkePo1n0iRhAk6G4zmV4u
S1JJqhuGTIneez79v1j/OaelLIUyeuauJ6ZbSBIgzIe91z6l7w4l1C9V64ujavSrhspxp6JL+Jly
O//90/w1qDRbnRXO6FsJFpHWyQcStZg1O24bfpDs5agUmNb/3d8//USAEZU60MYf5QTXak+48pkH
+OtN6VKd1bM6IlpLNU8jcZWsaCA/ldFtr47PFZeXsXhNhbUFWXnmUT53PKpsLkxNQ7MkLws5uHXi
elGVOS1uQKFZEhLfc+G6buIzotzPDzM3wcDSZl0wjFiy3E6E0+jUPTE2nXM1OYvhrZpcr17BvP++
S841cvKhT2mSS0+nEQn2tXS51dHDpXFOnX2ulfltfqBecxzA+pz2zhUr2tRfedpSQxvTnsk2/Dx8
/yjlkXmjy2dLxidzGnKCdmEC4xOEt3lIRKk/9OVVNHb+5t+9MccWmjQtXZqkMmAoP+n5OhZ1oarl
dMPdg4+RdIw3cVhlazLrEM9oSXxmTM8z+T+qaVugaldn0bk5O6WFaZ68u7CH5YeMVdykhFSna2eM
/StbLbLLQrP9+9Yys5cu7u/gtZyV7p8YZv5/25a0WQhYN2ei7ud+8/IWs5qpi5vM2sYKtywqZ8n+
2UtukukmDWr2+Pc9Wit4mhy3qdSwA6vkXRSHZ74F56+XQNnC0hzk4/BI/1ouRA/OkBJgesyDB6Hv
pv7RqTlQ32j1owdJMUXc9H0vn6jx50f/1OLp8sHFehT0WpYeHa3ylrWMLirHXJRj8AYWhvu5guMY
tzp7Ja8PadEezzQ/T7Wfe31uHqm8zZyvWadhSaMeNtwS+ukxKqu9N5SP7YT8hRp0F4YhnlnPXLQd
2s6xMPd4OO4UTk9nfsJX75y9BfMc2wAH78Pnzg/jShcNJ7WjpuhXg9JcdklEAVWb3u18ejQLbq6c
4Bnw62U+GK6BUWVhKhal4ug5UsxtBeTThsw2pPZSaNWBW/P/YFA4JKKxPvLR4//5/APbzkdBjcbm
CCPzaE6zedRxFs2MDM5Q95nQMCuzeUXIdGai+XJwcAoVrP2aMFmTP7dcF7WIZZSkxxhdYz2y+82Y
o7FrpMZ9YTzq3S+7vlCGM/mVfwL8TgfFx2bnafbDNDpygAmqgkHhyWGZKduSK6j+1+gfjcABXfro
ERme1NeUsVFkn9tP/YlC+q71k9et5mGO+DNNj0pMsWCKxhsDdMIySJEYmulLZyJfbwAbL/oAWREl
uFeqF7+Tzrw1EmvJYrcuwRqAPuIQZuykShVkEAVSovK1DyoFiat6Yygj0uk2WxU9bVRTesOOIeUQ
ylEN3ilbMHs9du17nqIgNDJ/OcstmPlckaGZI184grcNm6O6Cga5ktP0iBzsYMfU4+2+QOZcu2ke
rEmId3WdAeMH8bLXhm3rFdxi6sl94vl3ZqbeeHHBBp7/DEUetf3RFUW2t0uxkmN528OLd3KKp0Nm
T5RazZgSGTIULBTASWALeqDE0bTBasmhtZna766Uz4ggUYP3zapKsa6P+SHk8pbaLsoE378rw7pd
RrX2IGr/YNm/Y6pYiXR+mnK+8W67DUQpjr/cToLyE1xGdBdjLu8Gpb/IonKVj5pcdrgditr/cWYi
OF2956nQcZh5hclOh83h52HHPDBRdDeTo2raN9RJoEQ5Q0GRX9kPvrYJRsSDKco/c9ro0XQQg3cf
hFAvqbvVnvactcoR8de5GVKj1c/DkftgTdjmfISgankyPek5VZdQ5sUxLt8MVgL6SVKdVcR9Ga0d
aoXK+Nx0dzqRA2O1OfNK/l6Uqexj0TLYa5jzP31+JRAEos6EJ3FUOyU7TNyUrHWFyKOwkROXuIP6
Do1xeJmcBo2UVRXXTTK9UD0M9pOAoqIkurlve6e5rsoRNWcIj5qQEblW+7h9+/63znPR5/dkCNWh
Ax1H16U83RWNVt+KCHHVkVIT8rF6rVrZKtXOrBZ/vxBDCAHJjSULC5k8OToEDvqoOZvmWAAagRnx
bKGWNnT7qHfxKmrqC+7m198/2Ol2j/0ITdqmwEvGIDhN9lTGykoGQZPx1GsYBoRyUEulf/i+FX02
B39+f3S15AhsUjmQ3LR97mobzReXv0Z+rJxd2L2F+YM94UJzQCk7N5IqdtReQhXmWnyRl1ccS14q
SFbGlF1Uw7XXI/DzOle3n7OY28PsfaASkyiAeAXGjASDHx41X78Aobkc1PjGic4YSf/ufmx3QoNv
zqviJHGyVIWRX+DTGovjJJuDN8Y3MNdC7FDKuUC0LxZFkDGCY4tgUTY43X9+UX2Yi0rjPvKYJQhB
4rQM3qjqJ9tGsd6GbEivQ0cOl7gAxwOyF6RM4XAucPjvUchPwOnLB2k5nJlOfoJJkEkPYa84huXP
sTd+ZOlElb5cIGVxklepJmdG/d9bJNpj+8EpwODMeRpjp8AsVo2Yl+tnjvkq+ymhJj8lK99qgq2R
D9p9GldgMQeBqgpYtvv92PzycXUsm46lCk2bLdEf9wOK2nKvCIuHjwxsUguca+Hn2Y+wgUcH23Qn
/cxtHfPM5Pf3d8dD/3Fwzl8E54LPrdZq4CEdmV9ykID0S1zFGv79ButTG38+yg87ndDyCgVFaHGU
2sah3NqMclkYP5FIINWFG+qsMgEbu83OzClffC0cuXXOdVLHf3267S50gZvDs3mjwrnrbMFNVHc/
cUH3fcd9cbAyOD1Sd8Uajmn59BBZhig3tMyqjrUwrmsvuwcbig4j2fpBfYuW0CWC7Q7j3q6R1Ton
wKQGSz/oKP+dtPgBp/DMSJrXq8+T3OffM4+0D+876Yt05Cq8YkNLSgGzEyMHKcdCqat1H999//R/
7yfmxiwAWazcaGFPhu1AlXYKwYwdSWzdqTnSmbbZgRPbNnh8/3VTLH7M2nNvUn09qaGEI/PfyE0X
i190S1aHc4wFqWF+pL373mideYt/fxmsSI7UODSpJEOejh7dGRQyw2hNL7Jj1slbXQ/OzDhinsJO
eor6g6YjXNepYZ8eyVFcSLSSU3200/dKy5dlT4ZG+TbYHAELfAaDK7PjhK4ycoL/4PE+Nn0ySHRk
bL5tz2t8XWxLMeeXkFtwpsf+/gKR5jrgz5hReZOnqwgpRVaJisO4sbquxIqsm5f4ONLDFCbTmaXx
73HIzk01ODiybzH/6i4l6tBjkVx7bA1rYpOCeiHQ8Q+PfZC7RRlPZ776k4+Max7p0GtspVVN+3vc
x74wRUtY4LETdrZUsrTYTK2qreJkLFZk77QcKmr9X11LUDvi6pwiomPouGdmgsHnL9sjsAc9YGsd
ba9u1x7JK0vyleJDZ/QEC/J+93GvxOdG6cnCOLdKrcaG04FRltuqk09cLymdJIOqHAF49ju1EvG6
afBItbnA9VH74lqxwv6BAyUOYrbKe9uv0VJWXRw/TlaMdlkLJiB0bZ8cyZHxDymqnJvJD1lqhzzY
57Y40zkng4FfLBhtDhs9qq1sKE+2DoWaaC2GRoVv5zke3RanTnUTj2cWtnOtzIeaD/OsLI0Jkmim
HHvHvlWLIr81gzl70Q+UC1XN9fX309/JhEThkMdBhc8iA/5EypPpD0y8Pku0ymM7LuKBnIczH+u5
vz///x8epySzSJSqUx7LXw0egeC//Pkno6gYptxKFX6+HFdWgrzmzIQm5uf/MJn+9X7m7vrw+0Hk
AUkdvfLoTDf2T0ccOVVzRwRmFztQh5Y7x0y/kA+T8uO/65h5qvjQMFEiQ160sjwqxk4MbtGeebJz
HXMyVRdF2nMZadAxTGxoCs+VR8/9/ZNZZZzGSVEneiabrqT8oZ6LTTzz941TYpPTNlaO8vLIPgmd
7lWhnPncT5aZ/+l5y2Kppq5hnx4ea78ZcFIo5dG2b8t8M8iNqF+/7+O/pvs/H9//NfHnvPShj9W4
6xIr96sjNs1VNOspWuL/7AdFK5DFnru7O/NAf/YNH1qzMTnBeeBTpE7sINWudxjyv3+gc02cTF6I
0B19nL92zPcZqTPiop3ONPF1v//zzk4mLBFVPnwKmsB5jhzYUf6jCeufvz+3/+EtecQiZTFGw2Mf
b6t01d7+d2/oZMKC9x4KQt6rIwfBsHXJqeyb//IJTqasHrizGSZ2eazutIHZ6UwHzP/5XzOiLfGS
aOwwUfp/fkEFp02wG3V1HNJ6g/0liIj2yh8JZzl+/6q+7OkPDZ3MgHYNfRqybnV0rGsF1Nvkn9mD
fDla4VJQlKJ24/yZ+z90NWqjMRJ1VB3VlCTQjsuJ8jq1Lr9/inONnIwn1E+DCRakOpqhv8bjcBt3
Fv7p7Ezl/8upxIHzbAmqDeYpHw9VVCdHVERHe0O2QG8ub/RxB7z4+4f5su9naAuHC+Qfp0VNOI6K
nZkMLSn2kXfQ3yfARI/ft/FVt6NmYPfrgGwjWPHz+Eq1kgAPvauOinWJ2Qr3wH/wfXxs4GTlQ9rd
wGijAadetuWvsDwXsP7VW6KKKlUKPxAFTg9gqVH5vMGpOKbPdb/Khw2e7yI/s2v/alxJwd2fhryH
utLJa/KSxsOETP3DbC+U5HGorhpxZis6v4jTL11qQNkkUiIusU7mKtsBzdyllLAxQN9pTnmhqPaV
Ycy4KX+fhMG0kHNN/d93/8dGT6aXoGi70lco2hvW60JzXr7/6192zYdHOnlro5/qfQpv6Tjarunv
oBGgZGvaM3HmX7YC9RutCXePXEJ8HsKZb0fsTP3yOK6C8NoOXiVnFu3MSvLVd8LNOnU2m9xuTlKf
G+Es2WCfEAyAeF+sdfNM5385vj78ee3zn59ssAK4Vel8v0V5emSxas9ls385wMjGmUcxJ/nTk+eU
ctWnyYETm22QllZtbNJTQPiQJL3R4q2h/0ev7P/aO90z1kVlJmNMewnbknS6HUux/H58nZa4/+wa
OcNbOgfpeY48+WasBmdY03rcBVhbHPl4/REW1dAesKxiGn0Rjft9i1/204cGT76XMMhReVU02GiL
LroGTZLm2++b+HI4Oxb3JwbrC9zJz0PBMCpu5jOaUPDbDRpmybfSsBbW7vtmvhwNH5o5GXF89ga0
cZrxMjKk6o1fbUptQ8C4C/4F9Lx2Zqb5asmktKMCnaSfUDF8fqwyJTWL5J7iWGc3sfeWeqvYuoCx
kpzTSXz1pX5o6LRUbZkdqHibhux3yF26PFOk+moEGCplCYioIOD+3Mp/2MaoRpriFGbGtPW1bW4h
/QBl/75rvn6Cf5o4eVVDFMK3NVI+VIBjZrDpzk1mXw2xf56BC87PfSGBE9idyT2Fj1dPS+OFDDFR
SbDrqTzT7V++LjDErAIIQCk/fW6KMnnQcU2fH/MJi9IrZ98UQNv37+vLx/mnjVOZZFfHIJtwExwx
80n5AJ+llCtC2c81w10yv/Z0jWb7+r9Pc3q/ZJHQNXqpnh9VkeZ4KRz7KonS1h1KZLk1ZsNdT6Xt
inCU8BB1iMqB3WH7sgYuIMsqcgmZjxDk8F8A0bR3FUgUYH31LPlPlCTcSr3xF7KQygI7uwTgRSL7
ewgFeZv31hNQGBSBxfQ7VhTrGBm+6UZjWRpuG1hgIUkIJWWh05xtlibtTV/58cpXUm+d6xRQKJ/O
jptAMKkIa+EbnIQqfKNYke+Tql2OwD1dLPnFBifCq91UZGZxJ7r0y/BXjmGrxzREelzZwG+rIeLV
mP3CqTd/O1bKc2oEQg7Y7zYpMR5Lg/tIcF5RcJyGcZ9NKeffRl3aMEwUvEUEEQBFIAbD9yV8G5Ih
lgmRX+YWZAmp10olka2PA6iWUBIxQLYwTBXTWTiizFzLgNxCsdoBEgW7KtYGb2sSPHGj5ckrKRVy
hcHHerKwrG90oHObrAzaa5/Mii3XZ+VSesQMdypZvrWdaisTHtM+Jc2NLDIzWingM37Uelcf1AJn
d9ZyVQ4/q9jFWce3EpZyK4SXP1mNX2+Mvi1Xlsahz8kxxtiBbu0z0TrulCTKqsKq7iIVt1yv6n7V
0jeXmdGKd08CptEqo78fS1NDxDcOLUA9n+A/WXFlMM2ukarwMMrZerwKuzZ0p9IXi0GOfblolQGn
VQnuzCEi7D5vINXHaebB1ATed5H0gXah+el7KagCoRSxd13bkZo3QqKspgiaagbtAluatqhGvv8+
tIdfYecAFAOVsFJtz1yNWaiT/oJLGGtJdRnGtr2fs1O2hjPi8AjUhL40xSHwyxcGBrkv2qg/+ZOJ
y02De9a1c+6hipfTb8ZkFVXjm9Yfes9fdNl4V1og9qsAxVARBGRaeYW3MSIvWtrOZGyHdnzDJKJg
rbfpDzsrXROSS+IGCdTFQiPs1BIiWtl11uxqsylWfeFdi/Cii/chUaldgUWsTUk3iYW2wSfhb7O6
l1vEk2D+AN/goSHnYuf1Ml7qcfte9cqvcjS4sCVQZONZFUGGMkXyVBcBM+NoPYKYGs0FxVWAASTZ
ULqtpk2dVBbGkFpgqPcBt4SBcpP1uX3QirxZEw45EE2HQ6ltw+HQw71am6QTARsr/cvakr8VR8XQ
YjcGcbR4MDvo5iQ0Wb8GESHQQxSy5OzXrxPFU4liE8NOkLXJXYEeXlZx0O1qT3g/PJ98+LrIyfmA
kXrtjHjsnQlILoZmuKxZGj4rGgAOKSEzEQFCNGoSCoz3un0VNjD8QzxznGGNVxOALh5c3H1xab+A
UDXXJfbApR1rONRSj9vBvKgOACmo+Kv+ZQ8EZ5d5NmIzPOIIGIIbW+0GN8jt7KefmtZC53+uddka
7gDEct1Fk4U5NJ/QZhE1V0ckmIRKr62LfCY5FVnhlq2aLEIHVkOozUbmAfMfLE+4limqnFiMPjHt
IpzTXuoFcWEhBMaqeCVvBhqm6KGsSktBWtCW47IxrN8BtQACEpt6gzU7ALbuJ0u9sYFFRERQTgkZ
zY5tk2TZ+bkbNKqJs66ZsTzkXIfG1Lm9X7a3PuqgdTN78ttiyveBzda5ywDDmPlECEs5IWuMS2/B
v+HdiGmOpA+Kp6gN9SXhcSBm6lDyk0muVHQQe9BsGtiSpMwFQYCT3/G8VZWXzgrEl+5OcAfXqUKI
K6o7+ZJ6g7oktaxZhqVFnB1OahnGb31W/y6w7yGsjN46Q3nQixYM66C/Zh4Tfm3xAmRZ4G62y1dC
S8uFpXnkGP+Jw9ajyJ1aVKsp4vxb7oQhPFmQpwihviOhkp9ZmskyEgH+61SdFnEI0M9veCdFWuHT
tjN9Y8KZWfQlW4eOpGUEp6DQsm4E2wnopL7nX+RLTEKYljKsuBRlxrgPrRp3oFEmP600vTdLy3gg
iCY99LFa7scp9w8+F0IEXwuIc23IF2/NJBYMp8qr9MmsTTNsytiJewB5vr7vSfBZa1zWuyJwzH3m
W78lYUk8W5xf1JYDj7CvlQU3gCoCwHpY+FoLSwra1DI0i2ij9VKuuoiioMp3soalYv6IWtFvOGTW
lyARm6uikNG+Spl759u8C64JCeUbAhwyufHOJFS4nQnEtuMx+CeCk3AhROuic8YN8KdhHVAOY2j3
LdIPfKDYQrFsS32210TTXuva3p3qWrstooCA7S5qW5Jp2z7ahApG0F51op/Sq1nWNTbPr0S3h3jR
DA/Kp6x4mWrvH6NhpnNrHV5cB4Wvk9vPTpQ1i7IQUIKcSV7hmSUVC6eVudCwSUMIlvEFd1SPVm08
GW37c8SBsiATM/wB6zYGecUu0OiAnJrm6CygcFWHpFX8GyMERuJg4F82tY52bYhxtxGSlSyouKWY
DUMh9a2XRHTC6BvVPiskwlPbADBgkEan0WsILZ1gbcXZwH2eb6ybBHNhNvO9soSPn0tmb5EgqV1a
VgsjKciSRdJk036w5LDWKj3a1Thvr7pYorP2JWBqT/5OS6S+NZbjvdo0zaoXif1IEnUCdZPjGZlk
xdJKgdSQSY2N0zS1xxrEInQ0bAWY6ibjbhptiAitjDDI+aL7QapxyphXs0shAayRb/5egEpdBBHX
UTURd2CXlfB6yiHzpEYXb5GFTtdF3vKV1HrtX0iyqJZRTmLYOIueYNT5Liued1s3idz4Ri03jZoO
qwR0BX7DtviZEUm7bdPSXvJTxVrB87DRZEb6qlEb/c4vpQW6DE7QkHJ7a8Wdcw20gmE9ls6rTQoe
qSakI0FzdG6ga9srqfb4C4eGjzdhLwXKPcDSXvzUSPR8NrEaY8aMxxQw65RSEFAn5n4tbkGdyF49
irL07rzWB07UlsMmzoTnErM9rkwfgbGTTUzSHlnmraGkcyLZ6N+pgI9+yIAVcWzYT8X20JGk03kr
btWLOzlbsWMMVatGYS4C4oY4etCjtRl19ia01ciNyg5Tv4NOLWrtWzOrYdR5bCeDObN5YU3lbx0k
/2YETXBkoDM0hPlblSiBy4zdbV0hdlZZjf1F0sX5C/xmY42gVyXqypMzA8BeBOR13qnkHEKScHjW
RZDk6SEKRXNHTPazWas1m6H2DVygfzkOenXZVZrqxqp4G4y5Dwd0MmahYZXtiQFsoODA/BmD7TBQ
nEOXK9jJRzXu7qy5CtClLpSMudVuwmldVAZKP/zwa/Ihh1tvGIulQjAZvyG570sRu6jT3m0t4joH
8foeK941ZApXw9KUrl8LNbjD34yNfkCuYLEV2/RlbS57uDULdejbTeI7IVGkY4yq1RTkAPrDSuoT
YXuhl6wsybA1a/KJSeUO2sNoCI4TUdLswzApfxhlGm1xbKWuomcTkQp188yLHzdaF2Nj7ceRq0vr
j3CgrHkFQ3KYo6HBGsTeHVAJ0tKxJm8y6mfwVm3w1exIBBe3QXXQItE+NLmtAfIKY9cpMvtSqWx/
bZAtzy7dbG4g63E2UMve/1VHnEPWcTX2xwLYTcXetSufrKS6GAbjF9a7An+6HWSjuW8KaO8XwAxV
5dJQq/wXpvp5OHLXt0hJRgVoYXQrwgBJvwxqg1W+zCtxqNPINq9rSGqXeBC5Wjb5uFJYHjujwSeu
gT5aQkNiMzKZkAgyaa4cu8i38RSaC0MoT0lNwGhCAtrOLszyIS4FZxo7DdCOtjAs7LjPIWoE7La9
xA6JDm70eIdwYlx1aRTciKKL0Mp7lXVLDCng70redr3doH9Hx8rcb9+YoWW4nkV9oazKtCbIubSa
J2FoSAdQLtr7gp3gTu+UcF3CoNlFCR4EhS22a7SgmxEes/sfVGM5BvW0cEiyWvgSRjGiCxhZKZsg
1YwdTO2FvosK64H4CD4Wu/IBLVZY6pneFlngPSUeAV8ylhpMabLz4n6eGLGQLwozCjhCUUvkjBdc
pg05d0uNwLirFKxd5DpQKtnm2wo/VSRsamAbMX8a0XgJLMqA3xIZ06Utipu4TJ5aEOLb3sR+vWh1
jNVK4lSbHs3qrTWolRsAH1kJXaZrAl5YKyByY4FmYOKcD36yL0BGA7/4zQz84dVSvY5ImMjYGCLP
4Go1wRUMVxyh/mQIwsqtzmNeEPljk2JO1zJbB5E2WFttCvSF4gEIZA/S7bSwta5jr+Jbz2Yya2dW
zJDsetyqHkF1EYp3jYpHnYlaT75l/VYS5FcaR5L90GfKg6PZyqYalfzZGckADhGl0i96Qd4svBsl
DRpiRUjaDjsdrzjzwtJQSmULIAMlENrdhUpIhVt6fnVh9vBIVN3W56RWfVFwzNcWZDxjUShGZSP7
XiEhAArkjVoP9oKbL21FRKC6NPxoWqQxmFS7thD96Na0pMqjuZGq/3Z8mENFTqSAyHwi3djKuaE0
YCUFnmC7VQGedibdVUcJy1TVh3XKSQNId9f5pKoyKM3CVaZ0uG00Shxl2HTbykAZCQjWv6hqA+JG
ahADif/vOk6NdoO3tv1FnIJ9MIdIuQI0Cdy5N+p1ShjIY8B8c4BLErvREEOWZnBpN+x5IZ4QkUp1
IG9vtar/3fVkhgRNR3Y9+eYXWnBLAK9ng67hZETHaLF4Ym/bMdGwJZqmCZyjrrdXVVNYqwBHoqv5
GmGIpPou+kpgBg+DIOYxbedR5iZsimqcshdj8l/HUOvvfS3Ld42hEBmipmMe7tArJsWVUQoyLeyg
Md+D2CDHtxp01xuiZEUya0iapIeXRJAhs0rHOr+qG+2tEqF651Qc+tj2cT4LwM7FXscMMBWQdOLB
/JWZVrOdM2GPhI4LNoUVcIlcRzmckQhcQCX46ajjgxVO86FzBBRaF+z7lETZWK30lnFK7bbP2Mdi
T4OiFueE1RNlsja5HV1YVVODRpmOFDW6g+rjoPFsf7iGC1yDSiRPJEzVYBtKz9/aZVb9CDTbuuVR
9IVpMTRDGx9VTSw2DC13kNAZVHZVC1RtEIKarl1xIS4fWuLsVmOT6L+aQNOunCjWwkVJPhNXmEnt
Nsyjh07iQkqaGtKY6j1o0FWZohVCMzWAVY0E1ZgllbatHcYa2JGXqYq7FaQsIA62zuQ5Of06cixv
1VfFy9BV1T0FJ8hX/uivkSwCeZR07DiO8kdmBfdT1A8uVSCQbrqdA6PAU00pUl9Is/3da9acvh4X
26CtJJMPfaYCod3lo1H/MLpMOcAgsg4g14MrSybTOo0Ji58ApVPGLXgMMZcBlCcQzfl1bA1sXZus
otQnqWX4Hp+m8crK8tshhnrZIhFbcn/MOVQBkzj0huOas3nKD0OLtXOOnjDt9jrM4ANaGYtdBi+I
32cGZOto5cpXnWe04OVaaTO+ScWon6eOomSRzTusul9rMk+v2Bd2D0MGZ0+vvGDBKTIHgWpUGy9t
4xlHxClhKsz4iUhrf51lHTuN0UhXnG8INFFHSBZFk0TbJs+dvW9p72Ux4jcspmlZlAb8S2m/F4Va
gmhP4v2ojMYlbqrMlU2PRcz39epHmbYDB/qkgbhaSfjYGI/Xdue3hHV59bpIa2+hR+kLsqCAj7V6
CwYwU5BNhL43MwZ+O4nXmeaxCNSCgh3MefbXZMP8jj0jX+a1Ia5T7uFX0PapzslOd9vGuY3BQl5Y
EwBxygjVXmuHHhqw3d5YSUx0swnPBkF7t9CVQPmZjLV67HQRHCuygi+d2LYeCT+gXMUxdcHLJSEC
3dsaRJSxlVY9uqC79VWssBeu+pFTmBY1ruK3Ghi9vE6fmsb0DnXeV9sgEOXWE3VwA+O1djMxgdWl
W5Zt1GsHvaNrfNNnIldLY5X3cPhSL5o2eeRoBw3qCfhPUSx0nbgIxxH55k/OUOXX6ymbnpWgtSjD
FoO5a3qkfrhxEZaxYVuLGjBLXSj9Fl0yGD47oDuSHvFAKM1dP8itXYR3pQmjJSBfc5VIkMGRGkQ7
lO7llUNywl7r6+YwwUtmWamEfEc6VTyZdvPoFUlwEMADyWsGgzaE0ZtfD1y895SB5VTqGdWq1lgP
Ye2BjDIHFx8MdauSEwEIl+SmK+EBM5liA/MddZXmerPl49TXBCHJlZJpxV6phuxW8yLrcZjsFysb
GC8q8w3cz2adk4a+GJTM3kmjzJlLyuwOoQTB7eDwOco7zVLESvjUaVZzEUZkhhuhAlG9HcqlMk2D
GxWJQw6AUtxPYUMuC2UKcibMxvNu6QzBMTApnGVWA2WxoMivKhMzpKhN44l86m6PRqcFdTposyJV
7e9Z4ORc5tV2eDTU66CgUsE2qNuOnTXTX2MYUpzYmAuAPqUFRwCDCvwbian0PEU69taBD3WJEPn0
nTosFjm7kg51gMG81OuiW2epDN281MltJgUA/YyEtyoNQnrhGLlGVhPgZhMQBgMB8ItkjF+DZw72
CJGJIvCbaml740CwT9MZl61JkW7SQKHmtXiMqlnyP5S/tTLut6SBgVkyVUuy2jUFIk+QIyu1L7K1
LvTgUqvyHuC0BVzdIZ+hKjX5QILuI8JilW1b8cuIg5rMspKSAACrZidLTLBKP6w0z2vf9NQRPkXe
kcNI1BTN3nZg02UzEbZRm+pRQ43idlXK6Ym0XC17nFGgfX2r5ZJFosmMd5vp/4IU7yfcrMWexC+y
OyhBUdl8ClOEdoNPCBgVBQ7JFQojVa3UVe0xlBfsgp8iC1ielkLjQ80Y3XYir7g5gH0PCdZae1EW
bPtCaMsc5d6OGKd0X5uIz/n4jABjaGvmMBdb51AQg/xkTEXlEddAXPcow/vWCTin6P1TUMzZAXJQ
9SVrgby1KSKAYW+T0CXOaAKan6YSgnyqews18n4UQd9fBkPrRSvK1GV9H+Iyb9dRUzX3yBHIn61D
B5xaTWRKGejqHgiyvRtgST94lVq7fMCos83a2/kj2wrNCX5ywaAuM9snNkkY9sbTFGXLMcfbwTIX
rhH5/b2dkyE2IbBeKn6dbKK2p7DndPnMzTbc0i5eUjV7ifNULHV81dlqsCqlPHScKKtV4rU3iQ3F
trVB55P2FHF2CrRVCfONqm/80gomyK5IE6oOkjsWpSv1Fwje6TsTVTvNoTgrJ/pFWS33LrKshd8O
Br/HV9s1YbipkMdfTYo54maS4Qa/XLi04W4tsrii/pUKMkNMxXybYijiGeSdvSLzVy/x52Llz+oh
jQ5muRa38wPgBnfzfG2aBwlBkcAQIHtySHcT68kiQiDGwGhvhF6KjSngajdcL4GeA/nvm4K9xZDB
ldUiZ2Ph8J/8TlmMUXwvBJdzRVM6m1Q0L6nWensIOk/k272M2nwtAnosl1ijiS4iF4lqfUIuRe6k
l7IfxXYicWZZq+FvYO/ZMrUOVneTorwyrB3xBQxRkz18mniPyMycSy3lBmhpjUrwXsi+vYtMu/4l
QFK6ztjoYuHISVzFUeXoK9LV82t2TO2FDQHe1uuffqGSMJHACW5ER32MWNdDMOQVfZyFS0cWTDe5
g41LQqy8bgu1P8gcdiNF436RhwpIdIVSdRZSpmiz3Kcu3FTraD6mgmPjAkUHA6x3BGn4gdaTv0Xw
WCKo+VM6SjZGLh//H0fnsdw4EgTRL0IEbAO4EgQ9RVJeunRoZOBdw+Pr93GvG7uzHBLorqrMykdv
xgpB3ARyYZZVJ0KjyyW5VR8JorNH8m6H2hygrPTJhtw+NrvbAr7TjC2hsBjoADLi5rPd/rmdEGCa
JHaPIGM+OPPNrYtGEljwTC4wH9K1ZP00ALNHAnGbYwjR2Vm5d8EA52yLF11T5n1MxP20youh/S1c
mikr86qwaqnnpCFg2Y3R7+ROcQjRbylDdJH3hpMpQJFx+JQm+ZieTrVC1PzG1Gw6xqSe9B9Da9tj
3ekERELwWhUFmzP3m4dHN7F+bHvxkEB0w3ok4bukVl7qJpjL8dPitFrnkAsCMtK+PA2igjJFM7PY
njNMjBZZXMzIM87IOtXZ4UhBNHL+VTTIxzQSM0nVDuHzjs/aemvEMHQMlNtCZvTr+YceRc2OCCH/
wGT6XxczACeylFFhWjaS3xIf6Trvhu6pIT2eqLxMEXZIHG6SkyTguFEMMSvqL2WhvmBqmKHd+OwX
plzeVHb5KiMVeyAA3FUzGk3/ZhdECI2eW5y1XhX1sTCz4qwjNLls33cTeeFDCkmLn0NLF4/LPi5P
g5zkrWbUH/CyUT3qffcyGi11eqpNoC/A+1qJ+crrhH5tjkPYO056WFw/Owj9XoArfgL0VjpqM2o2
TZTFa+V33UYNrtqh58Dea8oYs8aU77XKNzkBS33lM31fy9R5N8r8lXVp7+DKNg6XRJo7mIDOzp9M
KjrZTd4GJXN+HCw2puPGmI49S3SbsW2LUzUp8oNbb1mzaDQTc0ykY2ZFPmhFwYNnQy3XFt87uhE5
6aBMP6v2DsvIDOQC3YxCjL2wpTQXE4AiOdpi5nSLDRWrtS6F8ldKz6KzgtWAdOOaK+R2wv1beeVE
sWHqSeMgjDzbDZ2d7O4Z4rQ7CwJ/6tMygDEKs4kofPIC6mCcmWvZAGS4WzEikGagEAoNsXHi5sM2
jHKV3NF0E9PdTRcxOh9SoBMk3NCBZnVBId1NiCBRFoB1bY8Tnqyj7iTm11jAXQKnbWxHRbwhyc7V
zrOH/GZQsW2jtL9lYHO3qWhg59i5ce7S+2a2bQ1rgpqXIzvS9kEIp97bGmkQlSfBH6pEfcZJUocR
zK/ApjYNFr8wuWa4D+bSyiBr6cOTNaDbuCMkDYAp+Nlk14ZOudwNTQa724ZTIRgvHX/TGeScny3L
zvcjEQ6DHW/HfESJXt6WZlA7KEdV6A52/8h6+YyqRGhY2vT5ziLW+1Sbqj7ORk2irDU0t9pJPcSv
uafsWxBtmyi9tGp8silFd9pkMSrrNBsY6V3EtvUvx1ftebaJnyjdTuzb2Zyf6qFnBkWhEbgUNyXx
iARxFRcVC14Lf/xJMjG+R2Mp4tUsZo6hjIOhHqOfYpjFJvMSST89ZmjfOv/BcE9ELUf7RosRfXWO
VW7BYYJs6zK036hJgyx1h4fSBFYRmwt0tFI27LlF/gEgnn/QZ3BNlZEMgfSK17mvM6gqXM9Lm81b
5q1qTdXfXFVWj+fSKLKd63n9vVzU2ApASRS9Nu8MrS5xPggq5rkimn+c45VInZe87v0tSpA61KK9
cygbnX54IKhCdEQIS3/fupUMtGScHuopqiAI3BEGll/BOfP/tNz4VnQpyNjfDsaMvfC0/G207Ow2
zDMkdBX1ocWNfCmZG4fZgAJsOlF5SP3MOZA8mWzTIntJbTenNTX0Y+uYE19AB+StzOyVi7CDKsXe
nxhZO0TkmvemI6O3LJp/yq75IHYkDgzOc7x+bbJBadU3rk5NZWsgn+7sE5wvrn6JJHvJvpu1m8pZ
zBUwLXOdcBKdy7wl+Wye0dHF9EJgNk5+P84Jio+Nh1HIgjR/Q3sFhLdnW/Vh5ofYIBM8wOL14PA4
n4PZxWtn5rr1DB5xsi/jk8+vuqVzMx58Ik1vZEFkgT0xrHN9+A2yz70f5joGycZuhayU+RhHPLWf
Wzhr1ux8Koq8HXkNuE58SUp9P1mrElriJvYdg1fB+vRSdEDiIxoSre/dWqO/L/aYnPxS9gfaHGIL
0MyTFZEbI1Y15gUJi/WBYZc8LnVq3aBMZmejJkl4iQlRWeK4CY2khjDLDP7Ckly28Uv6RXav4pUj
4LLmg12waiI80rvGt5EB6oaHLF4zBIPkZrTObpE+Kr3Q7D+pu/+/CPhR3PSVTOYhWFztx6F9QX2p
P/ypJ/pj7Ptzxsm9SzX+NpHFSKhu7VfsBvE9t2XZLSSYB2Ipbt64dG+CT7ZmXMUPrpvyqIGMXWdd
/IHRhzR5G2P2kLhrI4rHZ1m57qWJeUGdjGlTyhbwvgZEv2nFgn9qeK0kkmM6wpYzVJ+sBhZR1+gg
MvDUUIR+bHR7Ex78tddlt22zpHz2h9haA+cyA/ZiYLSSH1oGshnFp2Pq7W7wZus9IoPuRau9KOCk
BcCKjOIRmZMz38NMFLS0WKEXMzicmx6DhRKwLWrR3xSizuMwDGSwMJ2C4HLP1TaysyWa9gu0Ynli
UGXjBHDl88zAbCWakfzcqGQ+m0gkUCSyM3Q6/TtrPTof0mX+LZ1s3nPDW3ZTnLobK6ZFVSiSlWYH
FYGFJmF81O2/XTW+xVr0DL8Q2M/dxjPlDAiVJz28amJ89SL+DyS1VmHTIizSJqFgkBp6cdJR/dO7
Zng1dDqglK53lVeEec66rjHWRC7IWpFcaBojeCO9G/TZGO3ggIxr3+2NMPLxKEyyjHCcCfPZ6K1f
tiBSdvg7dzuZVhoYRiPZN+TKRB8ybinV2aoTyBoAaWCCmVQ97OeS8o6IsTOsGs1fw/pryZEHLqU6
aQuV9qsBZMQ7bilzkwzui9cK89Gya3NHB4aJR2QNB3zNzeI58iTTZqE3KFLgU/IpIb74iI5YvHQO
7oty9vKTIQ6Yp1REZ5u+ARoieLZygSFXdEG2h+cM2UJ/tLJPtokZ8Nxkd6EcCBQvq84QOsnMc4Y3
YHxNi42B6whx8dyU34ORPshlRgq9JvmJmEzdPDK4WVXMDbLoB5oFVyUBoznp/Hfp3wM6+4LjceMI
tbPFM6gsUIfGOnOeauPoOEwnL1F88JIdefIJwpJO0rbv7ZyGKu8EiwecFJVySQ9kr4rk3YYjZ2l8
vbsl34nix3dvjU21qdM+tCdGk8ZCP6QfO4ahZR8mikvlrDHbgjrm3ir9xcqel/ISJ9vWZd7n7Oeq
RWH7LcZdzliq1QIT93dZnWb9kiVscl7vQnSP5JgPHVIJEzquNtX99dBYYuO31dZQA1R/moqfnpwo
Uz4w8zcKBVUPMpePqSVWm6h6jux3rTkZdbp3ULGFfXMbf8Otd6rk3YRThTXfPBnxazDGR73fTO3P
zBzDybA70lzp4+vMrKqNwnHAhUB3ZCkwwAEosp2RHuz56MXprrHztWPv9PxW1s8lr46i4T57HVN/
koKHLl/X1gnpL/A6b10NP/dfTcR/CytOZUr62wLKJ3S8S6XedM7LqM4OmbkdjSN4sX2Rk5lMM83J
0OvfaQypFreq0dJY+sEwPsmIfJKelPDphxNoVRgHt2c6Z9cHNXLvwO/ICIfXy9dK7AUTCbi7q0SO
q8Y6xBiSeGK4R9Z86izeNMZVg75tf0TVNTf2Xfxzh1OQIBKMDl/gWTNh1J394q6JfTBrGd2bD2ex
xYjpftvG8zy9knOyQvNo7bP0tjXiFhEAGp6dbptisymcsDN+cuTVglsV5kGyaIARz5V8SGxwfFi6
srPHPS7A4dmt3mwqel4AHljEikpTqLmD/RJDqtkz7/0yMzN78Dzeq4XuKjuP0OU9yJ6c7Z2aAvxA
V8/RgsKC9Z4D/Mb1BVhBnKTZHGOoMka+y91yNcLOi+tkNxgAwoifxMSLyHTfdpvOFtw6myPPfxka
Tl4ftS1ntCpX9vACq2BNhmXQUA2m2TZBYx6JjsHsupujhKyipwn5rTgLGF1TaodO+55qb2zdK2Rf
zzpnZGr62Ry03cWZXnT/sZHbFJ/mUv8xsdxq6lVfHk3/BYv/kv+NIGwQsiroOETz7fQhxbS2vbOR
TAd4xfyRNC8JiNhB38lo2otRDzJiQpuKVDEfVgdjfIoFNIX9jDnH1gd45PiAyqfWeG2tdaVrO2rb
fWXegTzAh5Jfu/eR8It1xWdi2LCqh3JViH+T4OdLTwu/Vp/s64jRziwDlgRosCGjCAbt4+vEApTv
/4D65Pq9uuIHj2AQxUA43GRlwLldzG1PVmrKcTujz+/vZkkbpmZ89meDioQDkWeApmmt5WWYtNrr
gEuNPO+VJ2+Zc4UZtcusTxP3+1ySR844Nqo/ASlj43oe1eV+FU7MErFtrXMNf0C98llDT3Mq0sLA
t/IM0lqnUwSDU85nGyitRXzEJN8cMEBpLA+SlHVXrrrkh5zrqLNCqI8NHELPIUdnuBpAnAeFPo6E
RMnKud+sx2o5KpB8M2DV2FlH1mtZfeg638hEw4NPoBLAJzaIn/xgzyJqGXI8kFZuE28WeZ+deXer
Tg/Z3K0LTf5rh3qdxcgO5VnMe61468dvR9/NxdZIrVXmH0r/q3KuhKUFCdnimVVxRB8UfWLpbEuQ
cyPYv8wgIe3GvZpkWwaN+agFk/u9cOaOzbfKnl3nFON+ceqPqP/AcRaymEflg5pmPCwpXvfdqJ29
aUf6XufxPlx7IH/Fu1Z9NExuapse1/3S2qeIN6VLNkWxNdPXdvh2y3o748TFgoAN7skm+rrBhlhq
Paj0lCO7XKniy46ublsH6LQoNiQePrX1G8igAjgsQwci5THuLaBLADXK4V/tXO8QVl/bOeIxn/6Q
Q6r2BxvuDngB/XOx0s2fYgY462/n5pQ2XJ6c4h3Z+C5uRivdLsVz72GfXS7CuXK7bainA/If5V/D
yOTPxs0tmO9p2zJ6TYebPr8XOEaM7qhRZEWu30EJtDNcGwknkiCRPcXVFILO6w45CLgtv34XgEOr
wtIS8bGx8utIggw/fLyhfgnEeBtGDIY9g8LiwfBxBKbETr0mIzRh59udflvMKCmAAWciEn6J7vC5
kIchmNNfDSXCgxDXYcEeY3uN0XR2tC0TRkBHbzjPQiGXB9hl20KnrYJiib4dGhk5fligctF/zIa1
aaN94b2jG9BK55vCeYvlr3jofPjtxa798vZNdxE1/+BIr7waim2HRscW5X6M9wKQSl3pq3g53Q0+
w/xicapmBWfG/YCwfwruKQlTVMZXtyADBG5l9ehB76kzfuQPDjEfeCnxyGWWrwXwd84W0HeBv3xE
zlPbn1L/F9BKPhyi6QQFdSW68/1NQ6PmJdrDM2rNh6R+lCbCvOOGsBz5036rPJyp8piVjO0/n4kY
YgpXjwpURCJ+8pVm5xoPAtGQiwh7sgOcB9O8zMZetbSy+s6e3M3AtWF5B0NDl2g3dvog0ErG5YaH
Ffv6w6we5/HLNXhiPvLkU4sdNFt89xDHau3cN2usAKHCHqQPH6N7XKqr0H4qpMI6JgsDbu8Xsx+t
nHZVvi+aZ93CnPmlu0dhP8rxBQRaFe0XZ6PiY0Ea/bL1PcTm4sFnOluNlzy92hhyk+4zTzoegqPj
vUBumbjFkoiNlhfHfI7Saz+c9Ogw371T3XsqDsRm9otHvRImpFDxhK4y8eibD5N5q5muDw7v4/ti
XPw+pJFbO9039xHqN+nV8Cfl7yQAdJUnD7y6k0Nb0fNQFVufPt/ubnFmhIlp0XfZ2CU2omGXBruU
5HLW72TDcwHML6r2vfuY6uNpMD+jXm5z02deDf5QPdDRBMJV9D3lakDJmPQtwUsgX+uQMp2CmQE2
HYAmdEDutCXxA5ijlcsF7JWPxJrhUX2x5vtplx4mqBl5+51gri5KiA7lvjB+48FdNeZbygFg6il5
imnABLqggJ/QF6Pxt5/jtZbM5HTNl7QtSEpljMtQreCvz/Qsqw559I5Cuu39K6sXVAXRZsHLOVN0
TG7o1pirxZMp8k0yto99BEBksTloorWSH5ODvX98kfU5l06gNYAEmVYtzt/QFuslfhrrLxkT5Irb
M+VIqJhiKm2d6CgBznXxs1NXw1a2ubSiYiU1LNV87yMgc9/Etyg49Hrzpcl5oKv8YPXRt20hXqW/
zVCiSWDux1nDpajWbn8YyP5B7+bYBfvBzLnkjyyxuUhA4m6K5VU9DcO7XW9Fd5HVD44MDm25UeWP
hequ/AQd9K/yQtGT8CHlC3YZmvFmH7v9ZjB+GtbDpQ/pVBBn3BdqXzMF1dngWZl356/2rqXTvgJ9
hP/kPtmP/pTcet7OwPemwUSbJ+6y+Hk2F/CBKmT2d2q7Jg0nTvBRrjthvZpZ87XoYpXrbWBbP03x
Fzvu0QGVExFNWuTvo0roznHAoQSiPC8DHNJrrXHpxq+J/xKbRthDSyuWfxMuEflczn9+A8KQhRzj
o4co3fNR45297EtWYWY6xFx8RrCh1Tpd9N3gDqdePI/NRqDqUgPDC18ZCMR0O7r6gYnbN1+OdWuq
+/oYYs2xqTa5cend7SD2jksWALQcxwvxUgQd9aEok20P2HfE52fqt04de/uoEMlF/FNYTjAxPu60
vYlaWjPETY0Xl11/zdjiAl3p9FFESAYpLkjazLtPIEju3RhDm/51siDn9N3Kym+T9wOv8N8CZMcu
7KCwHyrrGQfrKqkmZj6/nO+2fFDa0XD3RbrtM8DDfDZEdGd59J2/Hlw8CkCuNkX8NrqS3HlOIjaV
DhqPD2oB3KMTGrTl/JZRjW30Ga0kwfmG44wg2zT/06ez3jw7GFfLE8EkaBg8yfqDqLF+7dSdnuQd
a6TeyDkNxZ8lxDqCcqSYVSXPokdXAjJTN1cpXrLRCYb5oWsk4j8l2ZuB+2sm+NNlyE7DxwPQyrOb
8NqVT8XwqjVPnnoc5+1AeEzpBUx+mZ8fnJx/ob6q9sOke7H9Y5vo+4pJRjZT/bCMWOSvUnMuU0Je
zpG1wVW7PObusRDvKbCYBe+IK2BIx+MlHg86/LOF7KGFFT2LwWpBOx1T0+np34Adte53Eehz6LtJ
RYvLzV2WPz6snRwZLDG2sFktM2bH8gEH1LpJIcRG9a5PXodqXrH8hoD9nYxfPovLMR4EzXovzX+N
GraxNa8tfQ81BocXz/Hi9bdeA2BOZr+osG/kcdgpkkdwGCxwxETDioYNyTgb/9mY+2Y9I4G6P7H4
dWDUIFes+73CHQoWTmlM1tlB+sz1Ne+BpcJgycpTXs1o5mxCMuuBCJXMoTm0h5Zoc74PV9HwZHcG
n7papLn2hsbGXBMWkpTcxg6ySP/zFAYlcwo1W//wI/aLmMOWfh8MHLDYLA5uN+86Mpb0u8sJxmCn
Ll3bbjNTxzG9fBvSvKBYBCWeWHvwt1bbhYlxxwkN66a0d83My+7O496rovd+qt5tW9v5yxB6Qj9V
FTDnegkYha3EnF+ZZYbWMB2Y7384FIfCHw4Qc27QV9fjOG+SOm5WplsRfC1CT+r7ztNORRYdY0vb
lDgAVigZv0oTm76YHqNZR8xHrBrNYHFakKE99ipiigrrAx8MdQS4K25itUoyLSDN+Cm2rLWh9HNp
NZ9T5onQrEjf9XP/YHDZYv4O9N5aNZoVLr7mB86YsQH4Nxe3rn0S9kB5vJQr0793cvk70tB1TLKN
MbE+4M6HhRQYvHHX3NeCxPK3pTKQKeFnGe25LJD2SoT6Xu0mKa9mMhCqSiJ9v7QPPZjIUhvWGYqe
1IGxMViGvX70OJnvmuYVf+F5Iqm3jJw3s+5WAxdml5ksA+LSMaOjFeWgktIXg9jwyVxe2qUNff4d
HZtkP0eBP6WhzcHRwIJd5gW7DrCuyMdjsWw1xzi1VbGzWt5TvJVEbwXKc0Nky49G83ZZNZ6VMQUV
K5gtcE0UTTjwsz++YvPfCTU9Mop8G4f+YGdybS3ADAxo4wSg0vLce9qxoq5rGckThuXNFaZe+6L3
P710tr6pQTdxj7HuhA7ickGvKBAMsLeTLcbdK3h7CYY6xjmVe8aaXCeMq6UPofgf5AbSwG7XeM2C
OFa7pu0A13XbXp+Al8GzRN0DlL13zWot2BC0svv7w2fnRsbh/OvDwRwN99Aay5ok6wdRUa0N5vg0
MEDq3HoTaczjdKY+kzOtcwbwjKV+9dl/TIgkDpwh5i8l8l9V8Xt72Iocrihsto2JBc2ifFzuzu/O
lnMIkYj9DfwfY5fuszFf+yrf63rJAmi6babyA0U5X8slxilcaxulkGHuDkSznE/oEgxFxglSgtwg
GdthTyphnEY6szuYiZLbQNCTmiI5Zt4IlSzaymGa1zYBVC2DiHyqj1XEWe4tLzYW2KGjGNaTMqOE
MTfNcIem+0wCMQAd8RjtsxkmE9t+0o9pRtS9v97jHupp6YB5C+sJoOaaJbWDj/dmlbKTUKjoreHh
nWeDaNv+VlouGAO7qDeakT5Z3Ws20OG17M0bguVBvk6OjKZ+crrsI51FaONewSS5m4oIsCElVQ/2
l3w+Xly/xIJWrCcEJWnkJ4USVnccyZQ9PB4p90fT15cZD2Ub81IYZeDhd8DOymI3pvCFU76jzpPe
30xf46j4UMpulcp6XVZI2qw6gKTEG1kHquIOIvUd1zUz+TqMlbczmatCsgjTYQqzzl2ZmbV1vWJt
OuUDpeWBHWAaLGrhTgsiMrE9k9V2JVgdYg8Txk+QlIzBbODE6AJ4DNIqcHLWtbrm4KfDqrq3ajEo
9cJodzaVruqLP6dlD6+wlndjRGUb5vNAQ7gwja1dnM8epCYsx14HvaXksBSsEpV9xkDPZAfQjPGd
+R6G24ahSnVs6QNBbAaGNm44FPYW/rq5VWsTk54/5q91nx76KdUDjLOXJZbwHO3isXLwK2KeoCFk
ry21y/eWXTXaNPQVC3NsaujnZmBG7vFBc+xTXCOoslRjDi9evGVpKxxTBN+FH5B5KOtKaymngFjx
jSXdVS88TASQWXPBghnM8BFnuMskPqstRiVsq/JTzjickhG5HJ8XP46Go32RYU30dr6MRSA0h3FG
WqwFe8s1zrVYY1009tYYtoJourfpTWCV5Un32EE2OFSqtsSwZK78WPxYLJoEc2YHsY3ur3tYqLlF
dYiguWCXv21/K4rvms+rLQj2oj5OQoVy0UOLqV5tWGeDiX8z82VEQwvzVZnH0l6erdTaYfPe1mb7
BOrkhhh8rvlyhklsey2c/IpRaDruYvj2USe2CdINa2Wh9NOb3lGlIj967A2ST3ojPPKjHjGLegh+
hr7QZLCTIWIEY3/ttdTjlG9xrz36Fl3bWO47inWIuNBonak/5OoOtWcR2nS3/vTP5uIaoDS3rE62
mHVXshoKSnw2H/inBukLSUcVbEcLQpH9PRPAjen+i2ePs5XNYhsbcud277njbKw8vYzM5boJ6vNc
su8VHRPVbNnyR9npAjFlF9uu9kbPdlw1bE2RPrIZzhgUURa9fq8Lc2/Y/l8jEnjhGas4cflUgV25
K+uW7jOK4aWY/G7fo5IX0r5WhNOwXM+nbAtwxZgNLc4ix32fNebvXesS5Kh9jDgJA0kuYt5PE2oQ
f2Bpoif5b1ktT0vPttrYYaqMo2e/nM5d3rNXyAKAU3flqmeLAXNWtWWyjJqRXNwM8HWSoixwL9is
LeLAvusoGikD7D9OYwWHev4w0wxAyICXx3GJxmev2wySvKd67vRDGbcoALImp8HB2K0QVsO44zyy
MK1JGlMQwbu7c3N22zOc+y0MgKPbz/0OZe3Hm6yNk6SnieEiayhhHYk3PRo2vVT2wzhWTA09Mi4q
n3YGHjBSshSuEQzAQtzGW0f3drGYaeHZWNXpJIRqH3THCZTjrXCa7a06+ass79f3lrMCgFJDxrRt
Vhvs8jCqLAQrHExmfHCifHc3wlDyrmcP59l9/sM4STCDMUzFuGRaVpYTgS5m9l5pXNiMwTpmk9H9
LtRYv0loU2014zvq6D2ymEoONGcqCNMomijEz7CZTJ89EMCzKPabIUdzbVk3LydV7e2YxEbyFprJ
oea2mawQqLBYjMO7YevmJTbLHv95WtrEIhJE86jNbO/DRvYeqloAW0kzDmdLv2H/e67zQkHB9u4K
0WDeDK+qvQ2g425bJDEbnkPufaet909Xus/X1SA/GESMvy4WCpbpnNo2ddVLheXjjeCofDvO3Agj
i2ShEBiFLKAvO+mWRbNqquwrhZB8qQQOMBIOgPFsh9jr9so0kArsWaPZcd77wW6Ok4q/l6ztt6wb
JqyUlwJipsrgm8by4hkGK5/REvNcW7GJ844ZnkmWhe691rUy31n3966mPRdZ0E/K3NqMswPNA7ls
lEwaskGmh8F0DrVPXoatWLeGVs/6JYTcHfsuxbkhKWTbLjZLb3UDeVxkXdhkLo6mFpveBJyb1IXK
CU3h2RiB/XRbmL/wHTHapkCyLc81v8AOY9gaMMhHdYfMl0by0Cb09EXWT6yn+iaqE2vWj5jS4n2q
LKxKpkwaBrFN+sz6Pn4vDywu+ZM+Y2PDt0h4MVnZuaWEdHiEm0TjdawT91sUDhkmc1/c1OTJFz5D
fTIcW9r32tbB5jQ/ofhvogjmrju7BEC0PvucCfYwdILYuXnGsmxA+hVrPSfcg+Wkr37SxghLVMtA
ZyCKgHXKdZo7OOGpplqOzzm+uUtX/WVLR3ubVCUNqG0KHx+2SwxJ0LHKd6lyVe/GXn8qpvGn1lV6
KB3jXDi53NregDJOLskbaTfct53HzrFD9MrVT2qX/bvO3yxqNN5Rnf3nvpToHk6VYYVkp/OoWjVs
IrO2j7ov+peuNVF//WLZ0z6y3IMT65Zm2vJXtnn+ruOP3DbLNOxKhFJIByLh9UglYg4JgBTlo6X9
iBb/vq/1z1bExpHnQ2c0MrZz+4S+giWD/5/7ksgKzrYsbVhkbnT+x/X4zQFRBhWOqJ01W0+J15jE
u+AeoYCpM+2AUUVnMN0yrHaigpPKYCDMLDB/ZaEWv2e0lM4Gu1xywhJjrk0TeaJmQ5WirOymPYha
LB+i71+GaWBPw/cY/ul+9aJXOuXpoHFQZyy66Ks8tdXWTtmLx8XY2thBnG5b3SWeevTdf36iQGyz
CUZcwNCwo5gBN+Fvnazz2pkYZERU1EnsBQb0ZYa1nD8lqd5P/C84n0zU70ov+gezJ2d5RXQOOrSI
2LRjsLBth+QXOFeCz3lkLFRmPqsLDdpXTHoXUkcNUDav+DSG1XrwccAn58XMvdsSBjHH+Gs9RqFp
2s8XTT2gz7EW1CfjJTHUPWIKHlnqUl64fr2rq+zbkstzkU1stZyHRFy9mJB8ljRJ7PCnGZcftppd
pCrOcrN+SimmxlUXc5YW971oRzrlLZssj1uprHHYg7Hdw06+x04Yzos29YwzIRpvHMk3nUmfTZFW
zNfOLep9Ww0ePl1GDOvJ1D4Gnxa2pwh+z2ajYvXSHPbjCwED8bDho6t90i4N7z+DV8rCvloXqVvD
qc6jH8uPPilSlrMxldV7zmDInl+inIRASvOY3A1J5MG8oISxhMoJV0j5p/Qmf9R7T/52szAiBHGZ
7F3pXSQX4dM42upoa1gKCw3IMwH4PgfK/dDIFyOcnCRoJTFt1LW2x05qrtphT6Qkqn5kMwqh9Emd
QI9H34BH1Ys+bFVO1AHrr/XOYr0oAHbDbHWOZtSRtNEVO7nMWNPJxOfI4Coolyje8LNGey1pEIT0
gcXyMmPJb9EM5ziS+IDliXbhlKv3Qr1v2CFZj6TInRsbH7FJkYbXGXF2AEyliUlfZZ1G5Sya5b0i
f2eHG1KcEsP5nCeels5MwoGUJVyxdC7ArCRjfI0Z2kh6QAutDKm4aoMBDPOu8zWERzNtNnAQyRZp
PEnNMRoFtTd+qy4xRtIRcmo7diio0tn0g7ymk2kVS8FmLk4f3no92+CN5f3pC/aK0LhXyky4icBr
44iGHN/zd15VBWVypLlfi0uDnet9RFnrZCvKOJ8JlWQlpO/yMqiTmQijux1Q+qzj4rFrgjZWEaYF
cYvYHIHIVuOV6FUnVwy20go4qZRqPSz1uR67Xx3uzvAoKMuwH8j0qkYr37fKRiBib8lmfB4/+Ek7
QdPTfPkSaeb4V3CZEwlmmf9Kz/1hjuWH9VjQZFHzZ4Evkf38aDgM7j/HE5gLioaMa10ztf8oO7Pd
uJmsyz4RgQhGMEje5qzMlCzJlmT5hpBlmfM8Bfn0vRJ9UxO+Rv8XhR+FglNScjixz95rY62laIh3
evlWtZ77RNph/EkIiRTuzSQ/B+6vYagztU+LWfKoHiCTxVDP7lgX3EZX/L+sL7qH9uZ6zFxUKp8T
zt4f8vJQxLyHyWqRW9Z9+NgWLg7GXl6K3Pa3QFKDtzJtUW2MQ9imKX4GawG7J2g+OL+OmJLivOHe
ZzaZOgqpt6wFYDUFWZLfQy7oWMk2wTbp+vxbs5q/0ZjeJlzPfmLu/dMsuJ9s638LjWPvoyQi2Usz
SLv1RTsNe4h3mpdZY3oukFslaJih7Ftrbuvy0BEnVWfyAyN6cwboQj3UEpaPxCq9azkG4F7mcE5Y
gBJyfi0xwe5BAKATUIfu3LsJxsdgTsWNOMR+mMzENhMADK61MVn4lMYhy2rtWG45g8rvsCExcFti
G763A35NyBW4sL30W4y03Y5yG7s/o4EDBUpLVNPpOdvQ/coL7xlk2HOrRxTCZnpUs3Oturx9jSIv
w/PQJttonBQvvmxk/9FPf0q3FyyN9cs8JCzA/PKVCsbkXifx+OJxEuE0b1FrFZl1GuuflqZ+JmP1
owgIUmlilLzIeZRu1rZ9Q28wD2XG/KeNA+4ohbyT63p+F25Q8tcryFQeV3KD5TfRFK9tfEuMLT7r
rGp2pI/1PcPeH7flth1X9gMBL4wAlWJTTsPfoiq/hM4qNCkcQsZjC92CquKWyeJxQpTKZ95NlMUE
G5lG494EvsbTrxi450HTCMhcum1bpzqadPzlATI5wtcIL8sQ3xonQ/wLOgPt1iXohwsnpS08L+Bq
vXJPo6px8KdTWMudzUolWbNqSbNg1v91lF/ui5wBp1jxXBer/5kiyB2qOn1vmooIycIhqCmcdZNB
cdmOi98iJKysPAIoGPtqScrPphTlByQ1dsKyXsMT/pD4AM0AioPu2J35sY8n3+iGB7i7sIpUo988
SzeTnPVFQl2ACLIfiBycQ3md4U3oTcwKIJnakzOH3nIYu1y3uyyw8q7OqpmRPXK9/DAOHr9MjFv8
ldOIuesa8nzTIDEQ2tpWe2mm5JgTVIf8uOr1Ucbz+Flwm+d7J3De5sX8LnPWvoDmqgP9WeCl/Mn7
mlQx1tvKnb/NUz+9ejLEAm16zFI3QnGZU0nDobH/wS73hyBCuSsix99UmTsc2oKdPkN4QuJBvKqE
7tYTLhK9X3TwNQW8LTj6+AAyOE8fWgBOd8pbCQgXwVJ+6xfEuNYPe/5HHmcpgM+sWKLsPsn7p7Uj
88dQ5zKh5a1+KpOKBUW5CDamDFGbvIIGSzgap0DIt5NMmJHSfvBRVdqXxczBk0Nf62FKpvISmdHd
M+G0CJ+UxQUerYIbXyfhoY3C7iu/gdzwoDA5Tr7zOMKg+gNMy14HraeLcvvuzo4+8nAUVL+NXvXO
KcXAoUSMV+60eltoLjgQWvPJYE66n0LT3qVBGtwVXYdGrjNyrfNA1BNHOwsPW33rZp4w5YTahmSp
buIxkaMOWAnanoPJ8/b8AAk1/YR0Y7a5P3oPdeW277no+3PbhflTb7Po3lVT9iZ8LyTb64zbOU+X
QwjSWuyjUScEULrlrD3xueJPc6TiOF1TkFZmoXM3kT8/afBZew+BbJv5qjmhkmBVcAXP8oAfKEqU
e56r1HyMAs7v4qXzzoV4sBNO9pL/X1MX5kByC0T46AQd9zZ1kNlCGR3kJL/WcfhpFlL4IhPLrwD1
5qIscW528PWZErv8+ypw04nC2ismbjNsCaOwbu7LH6uXgoMxyJTawUDmmOx3ozvmI0auTR8O+q8/
eNyODNHbRE3LM9Etd2tZU21IlckNa3wU1vKchsuNKOQ0W5un5qClCMbNKtxh32P5h/zDYDZERIf6
uJGHwIZyJwSL1bFfGoAJyFgejpbSG/bc+NA/osa/dDTB/J1dl+y6HTkaDamzHlKm7z85eKbHBdg4
mJiW4R+Sz3W08rEQ+gucWb/pkoH9FBNuyNiQG2BsUxUdrA8y0zat873xc2+XG0tAJlIV3fMz59gP
MzbJK6MGmbsKbYjeOyzWs5rfulJnx5oMDWk/ssVoQW39lrRDz54uz7c9zNLDOEnzNzXPus5PkfHm
p7YAKXkoY3aDTRjznnCX7twqJ4MUIByyl4zaMNeKn3puIUfUxCWQGJf0jRLjhdMHgcgt1tRmw5Kp
293IqhexyOXiu2u9Z9jmqI1ecq6c6h0EX76b3f5H0TtvgrPAPusXeQVd1b1ge+4f2EMrIogx6pXM
o0tIdo+EYBt/It14jC+kUoIm6j7bJZ0O7phHmxGB4b2uV4F4NaOvrJ135fJqDlmrvoq287aMbOUp
KfXqXjw3roc/1ndMSj416CHIxXKbN2566fBsnVMfo1M5mRkbU1b9KAfypH6x2G2XLehMPGaS5d7O
Wj73kTfrOzJM0bYN3CI7uJGb2S0hFHwc6CxTccjSEYBMgeEMEqon1aXVJB2XMlpOK1b475p1KY77
vjhQBk2jLXmDK0UWbDQzU8MfcCRthiFUVLjw+2JtnN3q+7OPuiRwu3dLozZ+YOA15cLDZ7sEb0OK
Fp+7Ks53lVpf1arYHkGTUgimUYzhc8GH1EQNNRwRXt2+HnCEBzMg1r5dVtaeWdP9XPN0xEjv1hgH
SpvQGt+M0JwoSXgMZDehu7v6IckQpSKRqp2dMMfYkU0cnK91Tz95d8zmOD8NMnzxh2L47Urktr4n
EODiNtuxMyi3w6jDfbnmxZ81jLpr3mQRgLmomM22V2wBO9/Ib6tuAsjYnXdohizYFxzezmWTDOz9
WEf1pmJASKT3QJ9w+NQKb9yFZqDUzkGum7HpLWniXu1arC9weevTWs+SELBjtmGQDY+ktatD467l
dumlPbEEyLeN0dHvYmLoQKpkZFiVOBKFxbrR83xPsxQQVzWkqHCiOBZBLWmCQ1wnRY5TKwgklcae
wMlp/mimm2tWld4nUAFAch5qfgkFcuVHZs+32tY5Jr2fbA1Tw66zrFGNleX92izYFlQ+4SNMeI2x
gUp53LMbqRaZEmePMbj4Jn5RGbu4ze1G+z0yAwFtbfrL4N0uKd4LRxQ7CnZ6UR5SW8lHbobb7glR
s0wQROGhUTc4lSEkofGXH/NV92s13xTdYi9FmrxZfxHnUozdj3JsFpxBXomx0uQcfhw2pIUWDr7N
pIGQChA5AHkChpZ1WF51v2SStn/mBWIQcvx4IlOSX9q4bB6qyX4KY+IHRoiS6wovc9i1LfGolROj
aebHtanMhQQwRD0WkDszeGBnVFyRGyQaNwU83ZuOlUdN2JzTD5u5MEX2SodY7oDbkMtpIQRj5ltn
nMjQlCEVb4a1WjYLmIdD3HO3SVT72zadyTKPbxcwz7NlQckYiNesP/N41C99wpQ2J0Qyqmkw4CCD
8FB4ujwJ9KtNli5vTJ9I4hyL4XQYgWoRjf2OVrDmxdqcFxQzCvsgqDApecyjhqr4l3kQr2E9RydR
kiH1Stx3E8wP9gAcbGRKqaA2OaF0G6YHlmPqOM7QWwEk1d9uj6+NT9pyU/HW3VPXw8JuqkFXjd2v
Bc4VLNPoITKk26OlynYd4Cl8K8lfHkJQcqX9uUzYirsuUqdkLl4YkYZtIJzvNujtHk789JSXbv0S
G2EfwjYW17VK/2jKNPlBgzh+4AzfXdvABrsxTOZHTo76QLtu/7NtCoRqrbDINZKNV5J+lWvAijgd
xteGl8nOpenyDryUcxdHuie3nLAMEhqmnu+XZ1B+2EiSNXZvrzjeXZ4NxG/OsehJysGrYgcFXYBr
ZJsYJrZWS3MMak7Ds5LTa5xV0UPQj921Tqtpz+kIT99cpt/Zb5Aa7/AG38jGyWYlE7VZu/R3WKb1
Zaq74oIxgx8dqhIiQIxJuh4HeS3yBqElGDymjxiyIa5OXXyHSqZO41rJJxZCuLv7CiPaREwBz87t
u4hlxiCyDvCyJtuqX94sqgeuOwAMSfIFUQPPWqrqb36kMEektbv+TdNB7XqFgtpp1JZ5IFbjNY6L
lFwxmgOcJqep9pY49nFqadmO2451q1+jr7tVu+UbplB97BW0Rte9rAKPjYJKsMG9iRlsqAlcYFDa
WJBaR3cdngsEFfSR8rsd9WMxxs1eQOg+QgIVH/7NTl7fUoXcQQyO2uuw53ri3kzOb1nM3SHttW0h
wTbdPsvkdA5zf6YrMPsgbh1ty1Lg43UpyqGkQxxok1ouyarVPnbZETYif0+LHjuwBp/rj8kH0Jvy
EOOvgH+W22td1RwshhBHk8Pov0t0wxwvsFKExi2P6dr7+3gpuuGAL40V9RrarTIOx0cXA1fQWRaa
drgMzbI0z3O3RkBlivwx8fL+Nx0IL2hV8mkq1ry7KEJy4jEvBijnrE/x9LN160/uMHRfsh+Sp9QE
wWOUYCDuKEv+RmH8jVUVdREvozybyAwvdY1bHasuoSPCNMnNTz5mLZMlZ5nmHFU2+SYDkoAVWjJQ
E7hcblN8iYQVKzI2UT4W2+zIY8KV5apfW4rvT4msuiOBWNL9JhbwR0L0mgZSqolXjk+M50fHJQXU
S2RbPLNmp1X8UWCmvFuN7K6QD+MdEG5JcqNNtzPP5G1uQ3OZKiqffVu9xUWvDnFIvDdf6pmEUBLs
B7moHx2H1s0wM2FJZygO7jLf/Jd8oaWu37M4wAwcOFzJEzeTkv0fDrIYN10RYTUB2+5ALPnuTkPI
XQ3noHTw33NnQDCa+4nsBlOPpxGOiwgWajmoAbSH11PjgZ6OVbT0oTzFLEZ+KLLx075f0+UneY5+
G/bEm9MqnDaRuUHN5cLA1wX4KRQi1W4ucsIew5ydQ2VhIVfj99mv8pMCGb/1Z4dVMASpk+tPwXXW
ZAE2um5ZxLV1z/WSxa5lw90Js1zKlAPAPNnsR9SUf3j8AjuvzG0nVGfP4xLZ71451jyPMmKbgY8z
3CTuzwUK21XbJWe6x+cTMrJPSOTpS9Vm8PpXfByRb5NDIhDytYkE/o5V1UfMCIz3QfgV++XHwMGS
P4pMjysNCpfGtvmOSl7GvKaDO5tAwePFl+IOQG8ULzEcCmxr+HoFXG1k0zXeKWtksMnYL+zidk3R
kx01bG9ESbkVij/ZsPrudwKd8lmVGc4Pxb+Tpb+QCUIO0OW0K+aIecCS+kEgik4rUQKMvrjnbINw
50TsOrKJna6ghG5l90YjRpf8KhzDxgCR7OQ6tjuHFO/tMFzgn65APJ6pqRx4qTqD5athogVnmF+t
A8s9mXrvwB8pOSxe+OWYBAN4G4eXQnUcr7lnAIw3K6ft1EHADYuOl34EOjyOCKiiYk/LpZhaSPtp
HR8lp6/DskyEBG18I39Ympwjk7Wgu+N+r1VfH7Mg877PyhTflzQGquA32Y1VoaDuErCMZ7Y8I/OJ
73KoTzr3fep979sCY/YwKknSONK8sZQ+MPJH7hfM0GmHYm5A8JlYfo9t0r/KIMeNSZAH3bxn4icO
ziLYwQMhhrE7d9rJfuiACdkdlEEcGcd9V2Etc0DvfEVOlj/VQ4zRywbOS1+yj2TpiPo4cUiEKA6f
dMYjkOveBbS7wL8O8PlVk1FHlgHMxh1gSUg/lg1gZp/AS8uzY7zhI2o970Yco1d1koBByMj0W1k0
f5AW1Nc0Sp7m7OH2xs04PQdQG1Ynx8RBcIAYjDabqOWYLMek/DBFrvbjbIef1cjBAhoJY/YcfEpw
j9sxidShnDU+l8Dr0Ol7Oz4lrZ9e6hHFVOJVs2q65VnUnPDokfl7wFqfozuOhWFpncc2CcpvRWDa
JxcBCzUVNVhJTbzHrNgw7WKwxecpBQ3Q9cmAcKsfAsUxkN3bSLvF7O8S4a4PocckQVQQfYd9CsYm
6sLmjCkN6tXoovNl9gtfeXUKnMEnCtb+Uo6ofkwtdQMCd9ZH4c7zivFa96eap8ZOr7y4HG3z6zJj
BFmEjLZ9Bro+aqnRLgpETIXF455jMyzZmfQNlCqegLX8YvBhTPOK20u46869wzix0ha/Bx05y0Mf
uPY5CvDeAl5LHiURc7D9QNzuRpUFx9GfS6Lrpj1G7TqA3vCXj47iiAP5eJ4ZUAJ5BRBjZVEwvBbJ
Ak5Ll4ZFwC1XwnBwkqyZftgB67iYxXpvW/pi05JuejCw8IEFb99Zus6DG+jpwOHLPc3dkPyuGunc
qSjLt2ttf0+eNFzYZfq3gsKH39H2B5nNzWGWuSYznCqYVrE6yBWzLltiTo0u44KmrgNXqrcwjMte
H4sFdTFL3aMF2r1ZFMnsKfbALWTRsF9V7+MvpU+jHibzs2tmlLnbA3chz3c3KSc6Bxb5e5Pa7lfu
6OCXXjo2ibVp6jtowN3OuB7fB9SAOH4vR5yHTWuqPRuI6ORn5G0iKlT2lagzyBC+c8qTONun8ejw
gI2rvVqwJbdu8HfQDmSoGw4MmQd2T5JDMJGwdIa1RSKEtMH/i8bAprN3nmNR60u1pMGzhWEFYwEK
CaETjAqjJ++inP3dbNzgCWwBtTuBeWe8cK9UBTgXA2gQRR/Y1FZBWd4REv5iO3fzUNGUvE2FD3yp
ryn2yPMRImQeZneFh3u7gKNmwgvGS0JuRVb89CsHMGMdNZSfk7pJAL5cnLxp3rwR5IwhbLYfuZy+
Keagc0b+f9sZLClFlsX3Phup68ylz4tqmDE+kAaocoq8phqQYOL9ZjWkHgmcf+L4Q5hbbXycZjPs
Ws64x5AD4JmCCnkJ3KU/8A5ujsXKAzDrqpCsZznDi9LpIc378J1tHJV9SyY2VF1iJDV0WlAW2W/T
DsWEC3ALwczsaV6KgTcAOmf7kv1Ga4WHRAjgngmR61EJEmcOq0Jb13gunQlFP6j0E+Oc/wMoAMkI
mEHg5+AhkmZJboH0JTkmZi6Z1il9zozzyYs+1SDGeC7N2aoPWeTHV1yumAFXRFKeyBhrZa0Prijf
UL7ifYuiuF0m12HedNILEl6yXxyfoalsxN81CV86si4vpnC4pYJu9MkuuP4zueLuEBYpcxUxN0L0
yt9GGJg2q4+pjzL2YNetcXVNSuudYhdvSQxEoYPq4bN/fWABGbzJGJQ0Z5Lp4gqujrVem12SrWC9
EpKClYifYZCc1sUnnGJaVnWVLZnDlgIVjOyi61TFMS9JVTMekBHoHWB5BXzgxBfzthaVuEPpBUhR
pM1F+DyHtuGtikfNi//NEViCBjQhSGAkd/LaP/aqaJ/KpgD9U/TiCoh73aYSgSA0aX0KWVycsNnC
NJCMNIfSBRJg0+q1r1iT87xN7hRQRR+D/8Lk3IC53Nhg8Hcz7TV7VbXpm64WOkJQDTFtotyfA8dT
b/ibvEN/myyAWzTHwUV9RgzTl5UI+SnrpvBQWjy0aTqB2pgxDltd1q956lfPjkfWlkPzgmEL9Tsv
mh/hYt0DT4liJ9m3nIZc+E+p6NtDCpb5FVcnDI8iiI4SYwLLzloSWWUtY4sRyjw85gM1w6ilNGUD
pOSEiY2RYRKya451uZItDo8+RHQOBt4NMyVHTGxzcq/mrIFonXQvTmmhY7ElfIAczZ94aMonkO7w
ODRMyX5t+h36YgMaXKC/511xjYpm/VEzhF29JH1c4FTssmr84qHCATmkT5CE/3KM6DyBJcKk62H1
2RiGRbo0kJmBraFK0KkxFNNdAyzwGpXoNl2LLMkfE8OxVRIr8SCOsLZ/JgGvhU01JjCPMYBFxdSI
ne/lf6GA1lyuoAkIiLa4k3DwQuSQTzaePwiV/OohW9zNa7K8DojlOzay02GJAdil1RAyECTmno1a
feyjieMJCWlgCjTp9I6LSTSvG5LRENhCVIstOJlwk+csFcvG1FvVmxbwMK+gzpbBZw4FEj0CmlEz
MdMKsSb3tYtUvGWRUD43QV4egynUu2hBIJolmI9mUtl3bH7zduaxxsCM2WeqAwurEyGzr1Kc4HXk
X63bYInIr2v71AtIJxD9xbvXjN7v1L3hs3wiQYZT5DaDf3ovo9nfmjFfDtUamUMgwu4tm3uEBJ9z
sVlygTST2CtGc/nJzU/ONCt8mmlyyjk4GtzDcOQ96sY9CR0W0EUVlle8oyUzVc3gQcPLJ09gZi3o
I4QzRHhMIKNfWOvle9eq/jNKxuSPUwOjzPIoPcg2nTZxe2Ne5hNuaBDtgK0VWtbUjK8p1q43wbiG
B5d8qT8hV23CiJqirBmTF7bBEVN5kT/P9I08hcDpMdgvA5iqmZIxrzV/jcZsw39kr7Ov9MnDF3HX
joiV2xyVBgN8UWCFTQHnX9u8atFK2vKOB9X64qrGObss7o9FO/J0YU6RI0MTdhgOh5lP3C4SH9Bp
3noRP40w3Y9lhbBUhC/N/FL7iHoS9eZba/3gQu8oI++wcjrVE9AXhTcw5xK6z4x/i4sPFRbjtRZ3
bjnSpIBGe1Runv5wbxkw4cvkik6Wf5WK9bPANfYg6oLTpRztPhxsceGUUT+uttQHhwq0AzQW2glM
/po6qq23/SmrKXtZUhsizwbI6jSl7LwYkPKpDPYKi6O+S8p7wqpQSMaIpUgQlN4dx4b1EoD3ufFQ
htd0ujE1Avim3VxiJ8HdifyPgc+qdAW039V7niHpfqArgo+g6oKrQOwWZ2wOVac6HPZ1tH5GdaH5
8m9mjiptz3EfZ5hbHfDsgv8OULJ+8tZVsYS19S7UQ3gMFN+U6cAPCBhHrMzqV2Rl8UHTkXcyWf0s
Wp6HyLw0DIS3FEOwQkaVNqT4KLfvwRw09wSbks9RJtO9XGducYigZHVMyCAB3xSe01g+ogUvb1PN
U4BtKw3phf/StrbbdL59l2yA/kRFJNgnhaB5qFzTl3IQPxcO4BtP2fTJYSNzXEGkcj2xrMB+GF28
ZKbEoM0ZdkiejNwYGoLhrXYF5am5xLjoN6lhsAqHZD8CKK5Iyc7urSlmgPkbIl9uB/9xypP2pdaw
d0DzJvEltLk+495rdmZZWHgKtdy3WRnwxh6CB1khjVHqVxzjMeSCmfwQGxB7draAtG4sIeIoYvMj
e4wUJmz1Gx9PvNcczx8NPMGTnYDFZewN8RK55RlFlaQtgutxUqDkorGLv9nWfIKlr86ynojxqjm4
qlyxU6iE3FM5xQMZFzlPCo7p0tbRszE4JGO/QU6pIDnmLDC/V23HxohzzqP1SRWkEtFBzRCHhqwJ
Hrqp58UZ6ttgRtojsyJHKORbWwSJpTxfKAe5HZ3ojUxPaYCdiuOaeyM+V/wYisN1xWNqHsJ0l6Tk
T7yh6Z+9BeolzxKQLzF9TJgXHbI3ErF1XFLeoUHzO76NzFXbTl+BO42fpRnjQxHSerIWoFcSJ5qO
6JXVdzEtMb0wemCpBXA2y7Dl+Eos3wsFZzDCVnIZfNLVkSTLJl1IAprW4dTthkvvkxDwQr28Uozl
IihG+owFhyC4ke8B8IgsQ2eCbjh4sNqGBGR3Eh49rBEP8LpSUli4N+i7m3cUe424LBo0tAL3sENu
WkYkyoKioVuhiiyQJ5A9Q1gIuhKlPjf48A9GTeFdW67N0ZEYZ8bV6U7ceIzRvYFkmPnpLnbL4FJg
hd0xz/E0GsafDTbCU49V5rkNVvpZRwoUQSZkB+Tn+Q7AJ7er3zOoLyJ4iaR49gtv3mX1oq+r7/10
Jw+gfMH7dKjYS+CwDJ5HEnTXfChxbw9cH62HH7twRox1mmqACbfBcQk1+dcW6xW7VW4StFKmLYdr
jZdSeE8DVrKbc0XmBuQ2hxmy1/3SLzzq+/oiQ/IBamw5jEUuu/Opqk4AtARe7zE7VZ7XfkD6I5OB
a0QtsHRGHoFaDHcAtbhwgQE52JQ4tJa/te7EZpnK6dCEXfPAdaXuKG1boUatPsnBpKevr654RjRE
Yv2heffziajw5Iw+ThvIqdhBCJh0WD0Q8ziW+0ryrMRcZPOOFFJOXMbBcf6suLl4BEq9MytZlUl3
A6bbqH/ruq5/Ej09j3Eb5Md4sXIHWc3b4cj9YOfPJhDI5rXmlbM3Qwx3velBLRDJ3uLf8U9FBjVA
jSEP+8X9NVq/vfYs7YkWsfXpJcbluEXSn2tqaWY5f9ChJo7k6oNDUOrxi8oic5ZhxsIoFJ8A+cpD
B2f1OZzDj8QPMLJ1SAbszP5g6JV7FjacTFHSEZAAugXNjPdDj9RqTQbBT9RHTzObSYLfUGm86OAv
RAA1bV47TQP40Q9p6KqtW3PHN6o8jY6KH11vKJ81B0Ws4oOdDi269JmL6rMdWEs0Zc2JIUh4EUWT
2M+uwELaS7HxfafaWVK7G71UwAgZ3LZ2JYWJC7DejzFvviFiyURjX0IeLrVH6yQu0R8EGNSbZaA+
C+JhiKHunFF4seOr4OydiGUfFNVfd6QRE6BT8XtYmvnJ80fno50RhkpXDUQO9XPLSPnATg3glIjs
L+a8d3xlBqWVIAz1p3bXjQhF84RLIcvqP/xy3NKIQRtUueJUZyyfgibpz7bQetN3bfeU8Ng5JQ1E
TDx+bCRYpboVmXUsNxSrsLhwCcHlXvbgrSmHh5LErE45Mvk2HMnlR0t0hwuArqfRX7ARI1aKFc7M
SOcHpiicS73frecwnEAZJ0H+NkTYJAOXVUOf82rwxMzfEOVrO9SOg9bWdeBzux5HzvxO/yR6cl74
rOwFJH9yI9bWJ7YyzjbPyTtOUlGOXlQBARKiE2Kmc2itSEuH1uAAmAZ1dPOeOHq30I/AevFC2uRb
lufBCwagbNtWrX/E1QLHCYQHsa0x2Qb5IljasDlL65EhAIs9YRmB1dh3+qs3mJadAyYbtgSaM8a4
NPE+mPy/cThOMetRa28nfQd6FWkp0jPerp4XFodthEkZGi6oucws49lgUY+ZArM4x7Tf5h1NsyZg
qGQ3Kt+wHL21V0olRzb+NPr00MEXjlgebQONB3rRuWl9adjn7/M4QAY1DrhzuIW41GLv3DcxYgpW
jT9mtuPf2AAr1LO6c4rma5g9/51iuOX2g5V/SRbo3aRY4icutzhoCNiBN1Kp4Cm8TQPY3WUC5Uf8
aEFlbuqOrWRQ6HnXGgHUi7DtBeEI3X5mdNv0vHOJu/n4Leh8AmIK0iwNiKqMoQsSODfdlc3V+mro
R/jO/5YCgyFx9uWYOns9JgsJPvxHGBDFH2fEeIkM1/7JjUo5JOT0CtiWv4q6EQ/0RHbfqICXfaW8
i2/w6fUoyHecRSdCBVl/h3cDalVZtmeXNR14EOUTpM28syvzlJ5Qe1At4eOGjeg830+T476yuiYR
qV2kSOObs46YKHlNEGWSipJRz60ecte6+24tW5AQdAP4XUqarSP8ZhUcII9/JOoYJJv6hvpAlcZ1
lqZb3Y2AaoyHczOGSRTIKT1imWF9QLidnGU3/8jmaHh3gXKBUEVPemoVnjJKjr3t2kRwlhVXXpdC
bqF78jVgAX7wo28h6QVmu1sziVixtbYO1hngx2zqJI7emEAYPs/bdrQa9a+YGeFnW7EKW6dCXOek
8h6TEgnWwWT/LJqGbJoNQzL1mFgxPXaI8B57XHbdpK1wevuelBczE5R0ovF9HW+2SBf4rEjJj3N0
HPfDkL5rhJtNMSFPoKXrI5c6EpyeNdgZLGrAw7Mj9DqMEQIA2w3C6jjMHpkIWa8yIiOviPDe6wE0
QvboXjn3yuNEGJz4cxBF51ZK7pJsYhqWmT25vLjwvjr2wUfPFifb4jumbiz3m6faEt6NcFHxHEIV
c90u2ARFwa3WBHxtJWmaNPRA4HtV+YaH/NUfDI+aqaTiOKVe2IR59wWZF4cT590eZKzJd2u5wA+j
nHgTtuRhl4SnuGOBkg38oNusdbznFaMpNry0e6Mhxj0GTTF/zxPP8Dbhsutd1qeszdZt32Zmn9Ct
xCWKg513tsSgokb2qGhXWvstbLeqPq6DCj7rbKB2M2AfEEe4pP65bfx/trOrINDETLXP/9ER/i8F
8LjdqFJOgRODQgNKaN7+f/95T7kqdD3Fysdzhfz3f37UseaMvdRPhJ9/xGuzreXy658/4r/70vkI
L2RGV67xtPiPTnaUNZ+V9FQ/yfW6BK/5wDREMpmw4z9/zu0v8e9t6fwS0g9d/lRKUHT9779KmnSr
t5Rh9dRk31AqdEM3HY/kMX1vCRX+82fdfuZ/+qzg3z+rI8mU3soRnxb7XsV/QxDhIatuic5elFjM
LpjB/vkT/9dfMVC+lG6o+A91u07+5TrQIy+uFgfVEz5dYmZD/cBUjKfinz/l9nP/x++lhe8bxZ0c
4k6+NdL/y6eMklWvlzrVk1Znj9c6ZBrOwKfCPbXzn3/+KPnf7fZcDP/yWf/xG8VUcnLB81n1DGIB
s/+4PpGdxbP4hSl4OzrIyyw15j9h+N3myKr9/+OX/e9bix8g8EMVClfyNLz9yf/ll6X4qgyxC3Jr
nX3myer0z7/g//jG/u2f/4/rMWR93KklvxVlXdMWMeXoxOfGPP7zp3j/6xv7l1/iP67EIAzk/yHt
zHrcNpqv/4kIcF9uJY00iz3SjDzebogkjrnvOz/9/0c/L15LLYLEOEGQm0FY6u7q7uqqU+fYdoeV
Inn0/N2oPzT6X//NhLCB6zZBQyLAhKrule9Tz1a4W7YwM1VcR7i3risaVTzBQtyTtQMPkb78HWff
W5oeU4cobMWIot5OFY1iKqlABewv7KvX6x16xqBXtLK9RH9Zm395LQXWyY4fed430qPePIPc8J3P
yyObOZQubRrytU3QIloCh1P6YkEbDzA2yh2ASPo2zs6u87Rsa8YVrmwJZ3noOuqoIfHyYpNw7egS
1aFhUYavy1ZmR0QhRgdMpjuyIThcOlpkXQ22rep8ngjhup3UTrq8wFHGv5dNqbMjYn+aBr7hcHtc
zx7IZ6uTa0ZEKI0Mywusfnvzp4GCyfZToX8yNPeubd584wHdOSqylBZ0WsmOTvaRUCJwSXEcYxjy
+gcEKZd/2s3ZYamyJeNGqqYY07/Xv6yPi1qSfEd9Ndrqa6m+AYn/+d8sTL/g4nSq/78FLXtJndN/
/Lows6RuHVrN+f2lAt4o2klEl8u/3+T3XV0lwgxNf7/4/aVrksCWsWBRgMg2IMxi4yla29OzVkCw
qeZ0gPOuuLbSKjQbIbqmvZJ0AfkEBY7qQm7Uagicdf9IKihCr3pR+/i7QuGwN4rzhBn1wvhg2rz5
W9QnN7wAD8tjv/UOk85NultsrlJHdYSjP8rcXpFl5O4b54tpvoWP/+3zwqB1qByjjtLQuYQ6Ndk3
770XLSZzuhA1WSVwU4VzpIiCHJyPQVp3vG/6Q9iveMbM7PB9G9COY8lsamF20JlEpVtS3Fdy6+nG
tP/g56umaXGhQNqv29M1cOF4AFKV3JIr67WsPpYQGq+csnO/Xld0nb4/VSbQFHZOpGtwqwy9C23m
47Av+/evrWpMMYmhmzonn3BJKXlm5KEUe2cTAj+VjfPujQ8AxVZtAEsah5cmfF/zdWBpkiW9BrD8
QTVfSB/f7ZyXBnThxqMTXhlSdJghlyOJckizlUB4mt/rc8UkUQ4vhqJYpikrgveArKMBpM68s9PQ
mE4Xy2Yw/sBBAR6ZMrECJ7w9ucCFB+VyHiK1AKym8n44H1W64Zen6PbQgkFFM/FNAnpVFh9dhlTX
0kAN7cwJhHwscD0NqSD1/Y56ZUXYB4o0lHWpacE5gLYJerB0ZRQzG+Hq+8IVCO09fQ5oSZ/r8qEO
HsgHL8/S2veFVeCXEzwHenAePltQFBYrZ/TMInBdODY9b7pDoC4cooGBfhNYg/icpTsQ5/ETbzjk
05bHMDmj4KxcABTOTF2lNiiGnFVRxhT9MSI3aLNTOEk/ALkqYXsPV2ZrZluwI3R2hiUrILKFYykJ
EJQAX1adE/uZlyhoCN05Lg9mOhqEwVyZmGb0YlsUCMxzqhfV2RhMbS+XaUET/VCguDbKJydqzlVl
wH0K0RMJ6IRM9vvN8z6QSVMopm6LwSBFYZ+GG7WkBEefRjnCK22iXf+cq1Z9DHPkvuUxCEH+yMZD
RdT9Ydn8jDs6l+aF0ae+PMq6pJTnfdF/jaSvy1+fvE2cW51/eOA7MhkZYTMZ8DIN4HHLc698Lsdz
AVczupOQbTh2cyd5D8vW5pxFRzQLEhmVvMyvp/nFStrAosBU2CVC5iBTqc4Wxr9anqws2IzzO7pt
cMdPYZApOn9cp3SiZUZ5pq/ObYNdn/zbdcUG0m7y0MsDmlscwwDdYLPVHE3MkgE1KAq768szbUqv
pek9doa2cq/NzZlh6hR5ScSZijhnZRr0ox2WKBbCdfEKtaN6ipQagshQkleuuDlnsFSV4YD+UGRd
CMA8iiZyqGX1GbxpRtn5K7j3+86EQakGkxhbyhGJobvlGVTmptAijCbu+3UgioGBlzZgTjGagDAg
UW/ufQqC8U8IIPce9tum/dKFzamjEaJ1IL0L7hNH3xe19br8S+Ym+uKHKEIAURdd6ZMar881sHOz
fRky6FGKL8tG5s6ySyPCFEN5WdHqWdbnpt6N0jEaHg2Lejmd5fIZIe9qbX/Pzq427TeHt4qiT4O+
2HHomRpRPjAoGZhNWb+Errty1axZEM4nK3VbRUdn7gyUziNxDnlM765ss19zLx5TeD+YHJucE5fN
9TAcy5E73RiqcyWdAMBkoHYC5eQU3xSYdnT3Hq6yDWKaKwfJ7GJdWJ32y8XkuVaVpOkwVue4B8fc
PqT6ZxcG6xEiWMpwTbwpwIIs+4cyOcDNSA3NIjDQDFMTH/guiGYoXf36jJzeTlYeErSW3VPuHuDa
S/yHNgCmJv0LLnplrLPLeGF3+vvFWL0ACtjcC7Dr60eqpF/cdC15PbvBTDI3smXjkraw0/2srjop
d6uzxvvF/JjAN6ruV6Zvuq9upm+aPNuSdRueuethQEdBhwQnCporLcVLCCmdF7M6qc0HxbG2SvUz
s/5WvKPUvvn5c+KvmJ+bRFtWwIbq3AaGGAx5cHqMSMPXZ6g8ZWg3iz9YpMvvC3vNDoeO7h2+D6AT
wIrerDwC5y6Ay+8L2wxoSRRH9HGem4HcOP0P2a7QPegQLaXeJhNO0o8H/yyN1POWF25t5oStpvvw
CMY2I8uQrxmRv0uyh2UL09yInsHC8O4h7w6FueB9ykDXWpLkeIZJp/VnuyLEQTvjx7KV23FYsswL
ztINom9LzAtRk3SQ2NCrs7KX0H6lk2a3bOB2E00GHEOR/3dJCwf6CDEGoPAWAz3giYMKsxlx7x/Y
mJJaAOkI1/RpkBdnAWrVfaT6XnXuEFiN7uJJXW3l1rhdDYbBO5qgk6yPI95Ljte7LfRv1Tmzd3RT
yB634V0UrcROs6txYUXYLwng4LJBv/Sc6F9D7egkd8sTdXtBMApH46z530wJi9H0GuFzbnBBFF+p
AxK9ILYIPjr+kFT3Q/FsK2vh0tzyT5GZZStMni2eoRRckhH0QnUeAMdLGnyZlLLblcVZMeIIkZDS
an01xFZ19vMjymoODHXK6/LM3Z40PBdxAIWUlmyTebp2MTcMC5AN7HcIdKQaOtxtS4E8hEEfWtyV
U21+OL9tCWeL3Ns+rEMJEUp9sFRKVfvQXtmV08+9PlyuhyMcLmEo9yM9RdyekLeGiKc1FoUkQ92o
iNmV5dqTdCZKuLJnCivUB63q0VZcn33v1eW0DKRHOYfPRNnV9r2FJ0rxU9E/9srKhprbthfLZgrh
a+gWPf8QTmrKhzZCsX2nO4e6WZnNNSvqtXO0RlOC7cQK0V4ffvPCD375yl207IIrbmEKoUIOJWPj
wIZz9uE9ncgOEZxcOUjnzp/L6Zr+fnGQ9mZB682AW9i0UnWbSl0Zwtr3pyFefL9s+np0q4Ih9F9Q
i5Xl0/IUzX5/gjaoskluQFzuLNMzGbK0+oyeyNbPnsfqxx8YUHWLRBiFCVksWEghjfNdoZE9Cr/4
+zD//Aef1zgpuTAtXg/CEpe9HDZtp1Rn+POQSFRXDrHZ6bn4/PT3i+nXKXvaY8/nZRVq8QepSfbL
v392I4DgpZbObXnzIAderA2t4pZnC3qwdPxcknsi23DX0Bm8bGn2AJsy9A4JAPXmndjYciHRiUdY
0QGaMr29YsIiU6qoKdUNsPR4vF82OPOkmxKGDAuMmEpEJhyZUQ1FVWjqCGnFCNzq3TYcWtjbD5r1
GFlok05k7dKGTtVlu7NTSnmD3Ov0FPlV+r1YMwv8JhSoZPO6CI5jWAN0BOOTb7bxsGxn7nSZSoMk
YQ1qWaJne1C8DvAzVeco4qWvu3eIFT9Evb5iZs4FVUudACUAC25qZpJtNIDJtfpswggCJXV3iIPR
+QPnuDSiXvt5TktwLSHCfi5ICjZwDYDnr4pvGaj1ciX0uEXnkEe+tCVuWaugFSS0sJWefPcTTAPA
vfcDQqaSfJatD6R/kM0cYhmiSHcXJCsX3Px8OkC5pozeTY0QehEAddSmzwa4w7FqPtKO+G3ZM+ZM
wJmgyrah64SOwqENG4MSaVXSnEnrbU4w7K6s1pyHX35/+vuFh/vomOuVzvctzUcVY6SB7tlqENg8
LI9jzsNBu/FIIAC2b5K5cWHZoMGz5qyrCF3TyZagBRY33X7ZzOxwDB4hU9HT4QF3PRx5qKBVlWA2
4R2x8Uy0ObcqauTk6JbtzESknEPUZVB3UafOjGs7bddrngcz2TnT861JL/ioPHTFgxU8q+WuWItJ
Z5wAVgjehySqVcJ44fRD349W2KQezqb3o96W6V/Lg5mZNAWojGqYXBykkYTBlEDKW8O3eg7uXdvt
x+ShHul/XpmyX2k3IezFjGU6Kq3GdMIJBwPsaFYstSNzhn6G5r2FdNumxqsUvejWs+rtjcyfODI3
eWhtEXPc0bu51QHbQnOIZibY2z8Yta5P2XIiFkssAWe6nJlFHQznJjmAlYfrDXRw+H3ZyOzKXRgR
/THSW6WTw4EDKtm8ZeMfPL4V7eL7wpxCthRGhpcOZxDrHWRvCbKEKzt31jsuTAjeQYtCbdBowxAQ
c4QV9AN840G7Vm1em6jp7xfnUNhLw4hOzHD2q3uUS4PqZXkh1kYhnKN63StebcZMFNqHNPm2H0fn
g2Pd/Tcr06+4GAXdy5oVBtFwDown05e2RkvnlvOor9Ve5meL3UrIYIBqF0aTqa07yH42wFK0U6yt
+n7gGPAE/ff3hXGAaVACu8OtlHHfa/dhvPJUmLkNrr4/BZgX84QsUwLooBzO3njnKrRQ0UixX16K
WRMG+BGT1AegdGGKNNtLYr+BigpdGC2/6xDYVe6WTcyuwoUJYZZoseiTKvGGc1I+I6M8Fq//7fvC
LPklUnZ+xxCQcUQIj323/P25KQLHqplgTTWuZOH7ck+tsK3V8WyYiAj/M+QtLaQr+I7pG+Khb+BM
gBi4JQFSXa/0QENd2ge5fAbUikLQ2UvhOwnvLesxaPuVJZ9bD2PqP9AJ2RmRcFIpVe4nWVfLPEue
KlnaVu2wcmfMvUN4IFrAnihCWpoq3MQllC6Zxxvl7Olw2rHL00iRN0YNl4AFfXCI0KJa/d0ExuMY
rgHq5mIOxkWTAmw2xg14Ar7mGubRUDk71YQDt8NHhGJjfe/QY+auDHRuKulfJzI0CAhuMK0J5Joj
GVf13OjyrgGrCAvqsvNNCy86xqUFwTGqsW4hg8ZCB4Pnc7jvf3rJH/g3NX3LoDAm4+eCP3RDmtCF
rytnOdkhrgvVXeitPBDn5snmQUoJjiIVT+Jr97ZcV++h8BnPGQQgCUyrEKgvz9OsBXyZcrehG5bo
cVIo5f6YZOO5hkHTr8PNj+Xvzx0CVJ8MEgeEQYziegQwOWk17cYDKo3hHYy6bijdSe0fTNOlkWmQ
F+d9QCu2rsA2eR4R3NE2qvoHJ/Hl94VlqONhDAuHQWjegZbw3tgtT9Kcs15+X3DWeFARlEi5rxye
RwqUgsiE1AZaoNrKcTm32pQIyNXzqLDJc11PlKai9dpF7XCOQpiq1Yqd/f6hkJwDN6golLVuMinE
WL0FS0FHGgpN20z+qCENE6PaDTRl5Xk89zynB0jXNTp1QL2IuyNJfA0SrqI7926V7mQHeZoso21V
T21YoNUk2KLMVm3R00MJQc+dl6bqi0+qmUr3PflwKKTkvl052WaW8uo3CUs5GDJYmJrfVKTBtk5+
tNJroT7b8sqbau6muLIjXK5BLyWFrJTdWaPVr49e5BAyymDT56fCfmmlu65+0yGoX/bT2+4Ry1J5
ZZOEtSkq39SUDYXcK83A7TlC1gt11lgtYdnd0QmY9wfLizdjSGNt+glxi1LLV6zP3PVI23GM2DYP
KtsSjhLJiTtHsq3mrDh/hci6gLqjuzrNnlxjpUgzu4h0dlCaJa4gvLjeJhXkTHQ7pO15VH/GcC5M
mJgc4mbk4ZYndGY/AoiUJyQslxVP/mtDYVyNcNM1SFCVe5SV/XHl4Jo5fQHYcj3ZIAZv0yKWVkh2
1vfduUEhkZD5MCrlttTWytlzZgy8geiB9MtN6AA3S5IVetGfg2SXBDTBvyraeXmm1kwI+wot44ju
IUz0Dlw9KOM+WmsZhDUTwpbSQmjz+hETqIQPwROtdsqaC8+tNwV5nIqEr0aN4Xq9oRfOIAar+jPs
M/IOXY/lSVr5/K9D4+Ie9FUrzWWNz3efbf25jlaeVcLntSkyBHDOPU4Fg3Zc4dc3Tm7YSSMPcFRs
XMjwv73r14ufFyu9Lfzlg6/yeXJVgN3uavvnHxjgwpAp8pJNFXebVwVVaHfNcEo86TN9OQFSQHBF
LRuZJuEi8PzfKH4b0YRqaN0id+F0xUDCGAOZnL2mkfGGDvyP3k+3pix/A5cTblK7PywbFtz3f4ZN
evpsIGmqKR6PZQn9meKGyApVX6GhM+uDtlZZFs7FGxOTg1z4l16ZZt9WyXgKrJ3+V6ncJeV9Zaxc
67NeZtIurXOeTIHbtRE4H1StgvP4pI07Y9ima/M0P4jf31evv+8OkpwbXj4iAbpvnYOn7Lv6Xu1X
Tvb51fhtRbxCanto0hYrWnEnIx70FQKaP1hvGw4lWeeBrYrI4swc6ggC0+EU1TLgHhsGaLV6Vsq1
RpDZkfy2I3ZvohFZwTg1DCdkvj73av3s5fQpG361crrM2wG3zG04A6t00wo+BphaTkb2MW23fXVC
v3Z5ymZdy/5tYnoCX/iv45WIa8SY8MBLVpDNG2tNb7PORde4rfN4J/MrOK/UQiJdkfA+RVBNp5B1
0Qq0Q+Kug+r4/WPhIKbMphqyw4F2PZaI9xrEaARakbFBW6Je+fzcalx+XrgMYxvwWNLyechzduq/
LVTR+m55BHNzBcCbwwoc3FQXvx7BUEl0t4SZfPILcDZb72Hst5BKLhuZW3JC1inZiBIF1YFrIxY8
qyHs1+PJHofdIIOGCW3jbdnG7ECgXCCXQVnopk5noy0ZoFEpn2you50QpjEoNAIHgqhwv2xpbjTU
+EHb0Rbn8AC4Ho1O/hfl8GE8WaXdHpRYTXYeNcyVs2vOik49WleRJqNoIzixbEmGKQUyJ2S1R25+
LSidmy7WQjFk0546PYR1NxMP5vrRGE+D1m5Ur9jG1sR9c2/WK2H89CHxKuZ1CHaQlpLbXne1Sg2w
nG5/gnIQYOJfaYOATLKSe1gxIh6PsAtDiQIHzinNKJAUX1odjfA1XPusEdqnEG5B0V4WEWqRM6Yt
oUrPiiBBJ/3E1gakzfuda+q9IfVIpon2y2vnUjXTCh1b6082XfSP0N6qB+AJP5eNTOfGzZpcGBE8
2C0sSuqm0p/CwCY6OqYeLEfaN1bGyf7ElKOg8kMFg8BKcONOR1FptLrhFPbwxKpy+YSI10ubjR/B
eryVylrqY3bbAIa1pgQqbiccNXlc6oiD6sNJNqDQpmCbayuH8uzO+W3BEmLLiPxa5ShYcKxDiABZ
/NGz7921AEyZ9Ta4akBDEsAQ6V87gtumeQ4l13BKEVolsvjYUeSI4+qLh67xk9sU2nbsJp5LO7G/
QoUFlzP1cuTJeqipoDmDSGwHnVuzEvBMZkXX4ZFJ19uEzqIJ6fpntRl8XlITDKc8Kf9OlOAjJMAQ
QloogNU5rYVOIrcHCqF/L3vs3LJemhU8dvDyjoyaP5xKA4ruwr8rhtdlC2Lb0a+4GuCRxqZjdLjr
9cgsCJYdmEt7RuZ2m7SmUgJxc7In2DYn9b7qSWoD5xmdZShAoQHb9KmU3KFuVzwU0DwdPDUrYMbU
w5UX2ZwjGMqvTmyV603sKEPsM0PWkxkPuyf/K7z9sn+3PPRZC+oEbgF8omhipiXw49YOqAacFOi2
I7vcuNJbhmLwspW5fcOr2zCnrkkIKwTPgcwz1luHMzqGTzId60cExiv6j2Dv+2+GBF/xbNQv2hBD
1E9PkpztrLg49kmPWLqjf1m2Nbcd6CckVIa6B+C34DQ0X4yc1xq7VEISuRvuMkdC2QwSHGQLN3EH
r7QcrOAN5iZyWieNEMQxb1p5vQIxPrscx1PsHjP9xQb51IVbmuiXhybmGX9tiAs74qUqO0OolgNR
W9SnuyxAm6OoID6WYDv+bNGlnJ1quCud8BGmuAfAs7tl+3NTe2leuDmSAUJESSUASpVdNdBm+yWr
HhVjhxyabN0v25o7XrgPmUzudsUQoT5B1CPp0qg8FEsYKXMdXVWkQlcmdHZAij1VY+l4VcXMDUK/
Fh2brBtvr/agSdL4AcY+F4k39H9aWCzvQr2LzijdDH8ylb+wP1QczJuGZS1OPRgqmErE0koVdJEv
b0b1U4BenWOeFGsldJ0JL4j0ydiCUiWSEe/80g7g2UTX8WRILzzukwFU4BPzasorO33m4CIwJhKD
R4nSmXgV67XZI0IQyqdQQoSp/CEhUup/frdr2DRzQL9Af40m69NuvHiuVjIKW4PVyKds/OSOe6N7
+IPvAyudQn1ekvY0xovv55mXKMjjKacKsaxhU6xBoGZcm2///r7w++VJTaPRYuWE6Nw2goK6eGc+
dTonbB5crIA1wQzEuFgm/5FALiCfZORn6KZw3okb+mVAIX1O/xQcNjcHXm5XXTJhSU72xyEEYSD1
K340BYVCUIOrTp/m7tdvAJikbuLKhTH/pMeRtWuc5MFF+knqGrSYjfvSqKNt2TkjJKzR1+XVnznL
6X1XobmDTE++YQJr0khOpZqtAiN+123Nz5Jz16Yroc28EROVHCgmQARP+/XCxZA7U0JE1+RTDCiT
N5jz2LgwpCKL82ZqyUqAOGtsopiAIRKOBNEb9A6SfRmOglNTma9NE549T4Y+NAmPMMquDGzmRAWU
+9vW9PeLgUlVCINwH/Hmb7/HECuVL2awU4O3xvmcIH++vFRzh41GNgmMi8O9KxbRNSu1rdKSxlOL
oAYJoQ0l9U0LG/qymbn9qlNeA/FFIYcm/+sxqZGrW+5Yce0hWOc41TZ9f2qXpIIzNdmZ03kmHDil
pxupnJvkjyUyiE9hv4abnR/BbwPCiaNBJ+5YtTae9GJvdo/1v8sTNLcOE+IL3jc6aWjevJ6gvuys
enCV8RR+Q4/X1k5u9SdLQBFNwYchMBGT347V+ZRQG9JVyY883RhQUywP4faCBIwBsRJ0csBWbs58
RaWnG81h6whv+S71Hj3nazCg0uL3uz48Ldu6XY0J+AH0lwz11IQqbP4M7SC0XAbzmCmPwVPgvtub
rj8vbMGgQ6EdTVfzmH6wJ+XhlaX49Sq4PpqnpneybA4EnbfweycfzFhpa+OYQeRdKohDHRsPVu3i
QTEeclWmV/SHgpqmLj1BtrVT+k/L03frbdf2hfE5w5DFntUZR8l5o3drWwaPTaKs+MOskYnKgzQs
QAox6dM6XVpApWYcleAVFRiEoTeR9bI8kF8dgOJMWhodBrQNEWnctG6NtN6EhMBHcvPFvmwT4Iy9
pxlnvwnCL8yytk2y5DUFCPyWObFyrJDT8+kbRNtvjPP2Uaud6gmlqvK5C8mHb0Y3DL40UmMfar1v
nvTA906QSCcP3DLJwfDK6JBrqXqH8JYWbPtAre8JRaphZ6TD1ImINrhHomFTVXn3MLR1/FdbBN4L
lSdE40Nb+RKNvfSlhgDiQ133HXJx5Rgjexr7aGWBsk7BH2ytZEAqK2qU9MCl0yJeNObPIapQhy7T
tbc+dM51Vv9Eg1DdSEiUh5BdB0iokgPzH8ph8L5lgz0+wf/ePCC0iHr2JKP5s5dbpArVQdotr8Lc
Sk+3MK9t8og3972VhjTQJQYrXRxjf28F92V7t2xibsNfmBCfbVrllqmfY8LZN5DVrjEazJ1dpCWB
+hiw8t4EE2B7JLVvPPMoy90e2dOx+Je2hY3uPnryGhRzfii/bQmbry9qPfZKbA2tffDkfwHnrZwv
MxYgmpk6sjSuXPrcri8TJfNSreDWPyq0Lt2hVbS8FrfBEBExJ/xkgtBBbIewvJxUoafYR6U/Nzx/
CgM8w3iPdOqynblhaHAMOBDPc1SKyUKkN5HUUFr7GMjf26fU/rr8+blhMI5fTIa0r4kpKFL7ABQ9
xzwqWmW/9PaofA6NQvo0xlr3bLRyvIKQU1Wm/fqsmvh3yXOzVeBFE5/KbtN4LTo46dEYiuKly4cH
xfbV8Q4AyrjVeZBs2PDfbDmP7roxqp4tBD03YQru2K3RgpIReHus7MqhDQWlljvbjIv9UOopk29b
Wy1Xo78MC3zfUNtopUhZ82l5wm63+XSag7cE5jBVWIQstBcrdSslY3KEIV6mG5vyxKZ8d2EFgDIH
OrkEIsUbBhyfOFv3ac48WnKxHV34n1C1QWR5eSS3njVZIQ9DLDQTqqSln6khqpkQpCBz42+78f1H
IhaIFinawZN5Q9CCcNvQ63IaHbUElDUyOLncbLr+5/vHAV8bjyA46XiwilFjNhgU7rL4OCBh8TIE
K9N0+4LU2SC/Pz9N48VLJFTqzu8MPu8a38bgTqo/3HXuS1EjuXFQ3kmNwr7QTbDIsLpC+EsNTwjp
qKSgfdTjXWoaf7SQYM+6Fd6v21U3ZNopeMGBWaP6KByLUCBb6DRl1TFXd5V0yLKVc3E6uK/3N9/n
+eGAupshrQh02Q8cLayOilqFH1vZ9j/JEsqpkYH+Bw2W3QMCxNam97t4JdSaHRkeQLabfssbmglf
z9UKnfvqWP9o40349l4vm8b1++vTuC/cQB6iKpLDsjoWCOqZ9UP7B7kQyiDw8hE+AF/jv9cWnAh1
+5Aj79hvJOQsQzTm3j8EjixWhUwhYxE2iuYpeqroLP1QPkvuBxlhjxUD0wtWWHzVJA0KVNGGRFEs
PSuN6kee7anHGlt3XtoZWxeNQXkrx4nl3Huov3/ijQepopPq21zihYFuXVvw4naHAOGo3pD+ylwH
SSDZLbfkIT/3gZGiJ+K1MjrrZrOXqKG+RK1qo1Th2/vCiVGKUwcEQmMEgHuNHpWuNp5t15DuQz/1
4evusvGtd0xUOZRM9e4rLw3zXdOhfo5C8vjUqUX3lqD9gb55gFx3WkFdu61QlaWHMbdWXlW3Fy7Y
Pp3LnBQ/OQCxVpKGQ+G1taMfDVR2dzUhyrNKCejARkEat6f4t7Yot2tC8g7WTnLT6oQgvXar0Qmk
sSDPelTjHWy0OzQA3x2i8L9zKU4vDx0uW8FxI8J9zxsL/Zj72osy1K+jlK4EcyIJyvSS5sQiwU5L
GKA1MdxqRxOBo9rQjsS/VF9kvf8nS1Lj0KELu51ekU9G1AX3vl+o3yI9QovV7dwdNf1i5ZdMgxFc
3KICTVKUYQF6Ee5/F2k4rXQ17agb+zF/HEawrPuVbTRrgocccQYPCfESGAPF0ePK1I48dTLYe9ea
xmfKP5QDQZ9M7I8TeFkYQxF3Q5krVnv0Xbfal5pbvGmIBMbIgOXRqxb56qcxN/9BZDLbt0gNH/y8
rZ9DM0mkTea47cPyeOcWd8rFgOyhFoofCQ4k15bUVYXUHUM9anZ5I8d3qQ116KbMepunHDtRqamK
h0qanGAUkDZdXRko4RAcruyW2zcQ4g0KJzCh8PRkF6bGj3T0bj1DOQ4o19bQKDrNLvPuKmeny+/f
NpjiqKfBDi5usTxQlTo4TKCHR818iM0XpVsZijJzFdOtDTydlBr1fNFAmNSZn6elcizlKHlEaBJx
pKZtX1yzVu5aM0avsKmSAGqMPpPvq7YzH8PBphiYeahgSoPxwRidel+GikZtfCjvMsP3PnmmFezz
oh7Gld87s7OuvGA6OS9uWCPyErVAbvU4lg+Ss/e0D5r9/ilnYW2NxDzyHDcaIOFQ+UNXYmJInzV0
y6T272VXnjndLw2IZauI/IhCwNsfjbPjkka+R3vc6VZCrJlA58qIEMKp0IB0fYQRyUF8fhO+syt9
csWr76vXC2EO7C41SvujLX9PAhRdIVh/XZ6naRsJp6gzrYNKqwuOKYYiPrTYDp319RHu6k7fIBCa
dBuw7+mPwnS8f8wq8DZl7ozb3srUccMFuRYM3XobDSFTwRQFIng+xFYBbex8P6i15th3arOdlCKV
0np2gWS8262vDIngk2EcRyNCO/QoKTsl3w3xvjdX7qTbQ2uikQcZhRzBhMEQXg2GnvR6Z0f1kbCx
RTon2YK9rvWXZo3jauakvrYkRMF5N9bZqAX10VE/KyNic09V/6ame8M/2FGFLuAhqB9jxBqX3eXW
46/NCqeyNJhNAu83FNyaMT4kvmk8DknTrNxDM1Yo1PGOpK5NL6VYPpFRb4bvgSytC8ZwDL/Ag7w8
jNvTwbwyIJxwiVf2YxlXzXGIpGIb5VILFUOavElJ1O0jV2v3y/Zud9mUeJYVyvU0dZlitcO2JSWC
kogBvblvSrK1h0O01dOtlh7KtW7BmclTgf+SEFEcKjfiZRP0JXGmFano8H4Ii4PvvH/uSFZoXM3E
CTYJi+tDKe+iJLP0XD121Ycw3P8ieN0Pfy9P2OwgLM4Epoy+NDFnqPJQhcfJV4++uiMQb9Yir7Xv
q9eDCMq8qypzeh/BOqB/0Y2/ln//zEHAJP3+/cIk1a0SpgkE8scuDuRTV9bVRwUoc7pp5FYrNp2v
Bs+pIhcrOYWZs5SUhTphB23nFgQ+6ZGOKZHdcZDvi/ApUXfWWq1rxYR4sVaenFWG6SrHCMl4tEnV
jbJGtLhmQrhWhyqpUyfBhNY/Rd/b8KFcUxKasQCSAsY1qrQK8bewPAj9SplWpOMxkit9l8bRA1ID
8cY0yrdlP5g1NDG6UkpFy0/M6kZqLDlhNIxHu8wf4BB9aj3ko0NIylYO5hmHIydLsWDqop92zbVD
NwaPaSRPGVGASun4VgE+UIP0o+7nm35N7ek2niVQhv2MdDup0Zunl+/6VZdpTnYyw3DjaT8N96Wv
v5rNQ5C5W2sVXnM7iVfmxGpL2wRjlhSYa8bvZvyQQREPxua9C3VtQ/C5cUj72FClDJDhxxh28+7s
a1+WTdyeOdcmhDOn7w2yIL6bnSTjobMREu7//m8GBB8ITaWoVcXPT0MbHqp678rpysV8e29y8JMy
oQYCYvrGnUe1NUM9yYKT1XdIqBv+veehy+vl1t7V4/cHG9fWhBhHr92+assiOAVmd2fZ4bNvrOb6
ZlwZQbeJdpkcwpSMu9436BwEgRdY/gkt98w+tdWLEW4bqkjVy+CtHAZCFMB+Iak4FSywN+mvCj6G
7G8YJAT9J31sthEA6CBBIXf8ltQvjf7aVOFu6P9Zdglh6/zPJFE1TSicCTedoB36uVbhG/bJTp/0
6GCWD3F8959MiGCaAn75BJCAjc5a+LfTKOdSBsblu9YKyEI44f7fUCZSx4m97Ya11EgCPactyD51
Qf6PZuQPaRv5WzJu/yqhg75wrsuH5ZEJvvE/i7yMqCsCR7pB8eRg/VV7bO2TayH97LTouzuuHdxp
fphs5bqW7yAF5yGhu2vNXHNjpY8d1BWCBLiL4CluXLiD2uv+izs+lOq293e1cSijByDBy0MUzqRf
Q5xqv/TCTABPMeETwPirBVXvv5Th90b5ib7W+7+PlgMBKfM38WVcb6+xJX3c5qX/otrbTnvSjRUY
7Nzvp4hC5YwsuiOLF3lqGxUP18B/0bMnKd455srvFw68aX6m7BO7lkgBJJewEKHcaR5YNOvUtv1h
Sn33inGX9i/1mhLcrKGp3A/Ak7jxV6vKRc4Fqs9SKUj8nFwYpTMlfKD4hLjrhzjevXtFoLaYlJVA
c9LpJFwSgVFA2CfXxqkJzU0Otvy96aNfcwY0kV40CkATQvl6zZFWz7oxVI2TbnSnQos+dVL5qY6z
lfz9zNITfvyiDKV958Z1ezKU9UhBderZKLUHdY31aO77bA3qA/AA8JwXruugUJK0ouhxarVdNByg
rF5eiJnThY6j398XFiL0olw1Rr4vd3fZ96SK7qoyvLNJtiJUvLGr9+90C5CEwl43ZxI9tWpGUJ86
+kmn2e0+jVbOSrGX6teqkymHoGwicQJhdb3qEiFannudflLGRH7u3dH5ZqOmQuqtaB+9jCPM6ig8
2mlkn6BykZGSURyqnmNwiAtzhMjSkO4Kx+w/gNSSV5x+5hqEzMygP5YHODXRaa0vdhfA/EIerVo/
eZ19lgr53vAyelYkd40KbubgBtOAHijqbFgUFRaSGDUn10z1k4bqOUYANhbg2dqdEsCC/07ur19z
ThjGVoaoghyacDqNsTPkyZDoJ1U6qWW60+iWtPW3Uf0DV0Vwa8JOk4+5KejadlrpHprN4NvPPugB
Vf44ym+R/iGTnhrp2/K+mFsrYDD4KmB044b+PPcj+ESd2DgZXtduJTkpdkZAc7lZWPJ22dTcFr80
JWxx2yUD9X+kfdly2zrT7ROxigTnW1KTxyhW5Di5YSXZCcEBJEhwfvqz6PzftgTxCGXvKt+5ii0A
3Y1G9+rVJcvgQkBUwp98R5VyXFQHFHjAjYor9iJmcVy38/oaRtfnXrW2PGAicq6PN6lrpOuus917
SmtPYYqLQtFfh9oYmS+teYNPlN1heesNQMbuUbxbRXm8zjAn2QLAr3ii6a/rO7jkxBysDNc7qNVQ
2zyXZRMuikx49r4gxR+8NcPCLW662ni2vObH2BdfooqomqaWFARFebw7Qc0CBs15/Sfr00gz9j6D
Npa0Dyu2N8gOwHGFx1hSDeAm8M7BzGfQLUubWESsiPvKtvaieOQdSC9VXMSLq8CTHa30aNq9gOS0
wAKZQ+xae8A/9HKDynvib64fzsJ7AxwTbyIkr5caSe1OAKvuW41jdKqGiZfuqhN/OvexK350U7z1
h5frIokEPHh1SbPxol0FnZQXNAQ8aUXLfFwDyFU0n6YBgJOEZs7WMiprZfNyCBwnHpDUnfRw6hxx
V3uteKzLkYQ0S39zlw/7LF4Jh27KuuRhitriFsm6LKgY8fKg87zmnTT8//ebAQYA1QC6ROQg1QIa
t3b7+TcPoOwLGnOHpCZ1g05FBLGoVGiaRrAKtNdFyGJh9kqfUfjruEqDlFksAFhAVTRaMn88ZHHT
ozfbv2APIzooFN2qtfaT/nUk8DquH3TVT1KDEcLoFL5meUVzwIr+c+S5pBuI5G7r6v1k7XWkuNyb
QZWWWfq+i5Q5ZtAhlX3BOCFyCgojgiBJ48mxzvrHHPjj6yq7FHmfipDCVUoHvdHQmrTPahS4/E7D
KEQ4S4Sw67hjq+vCXotMJ/W2V12DZQO0gIYk0HdLG2aaWh7FgFjsYxE7oOfOV6bW3NG0WPet+V3L
zYeEVWtSJM/tVChGui6uFG4Tz1aEJzivc8fJJ6YZfa27SEAlEeauoKqrNQigQe3Zb+x8rBSXw5KL
m3sH4Q3gZUCYJsmzrabJ+QR56E5qY3PbjyRIfRU/0JKOzEwEKLDo8yjz+f8n90FSFqYhHOHunWof
IXv3+fqRLX4eYJq5eQ1jnGX+maEyXZoDL7G3xm2FTpKb658nJn6erBHojPv3+9IuGZNwMyvF93Nm
53Zg1SnbVxO6PbzUsNKAJ5G5rTS9LUPg4l5EpKd45rIo6F0QY1c6y7dgRwHMPXP7uffQBD6i716c
uk4/++WYAj9VDDfggQfqq2JdYPrc+1bmNFKsY8ntAEyMISZ49AEvO19GJ6cQu6yMIdTbo7UvzCZg
cfPPHEiWwYtvrfSdRahXMwJxw/yYAVwFwcC5NJOkei3i0dvzcmf5z+Ndkn8m5u760SzoL3ps8RxH
8gz3mTxNxOe1YXBSeHuWH/KiD0iH40kVRqkSIq1Ej7O2y1M8ighlW2vajqBzZr5iJQs6DDwulBdR
4YzBlw6HOYVHBPfdva93x9EXKzsHHu/6bilkyHnAKJ6MoQb0ez8U0SFuxnsvm47XRcx7cWEqwNEA
2miB3EBeBokF8RNaeXvRrxmIUG/YC/rrehEq56suuUrs1P8kyYtJtdSjRi48TDvVPtPIOUQ2B2oS
SDAy/nN9USpR0o3gmpFGM8a9PSwI5CP2avJ4kEzIDr+zqPpqNKeLkp47RkEGrUxhoqMNHqpAUwEc
F1fy2mw386ZelO3HoqvMKoK9tKl9W7mA5YPuqLEfhlhT4PIXFeFE0vxLTpzN4CSmPsyWKZofRWEE
nf/LswYMtkYeQfyTqlLcC6oNjMwMzf+7MMlFexEtk8LKvT1aYYPcnaNShYEueIEzCfOCTxYEnigG
vkx4gTLbjQ7Gln3NVReNahGSD4jTMa0RR8Ob9U9u89Oyttf1WLEEuTAMt9O5lGKTuH8c7O96AuJc
ZUlIRkz+1eG3o3Ala2FV7dViRKUG7J94IfCjZU0vqVffd6Vx0L3mYHloloq0rWkna0u4D5jxsP7I
QufE/NwteZHpyvu4aDwyuHse+49p5W5jP/7GUQ/7b2Lm8zxRiTijpiW00d03fnuf+eQX+jo2wKwr
TGnx2NCyis71GdErkzkZ/sCJp7XuPom/lsl3Hv/JE0XqcdEv2HOp2Jk7Q3TJfFLqFg4Frdeeag92
WaHMngZe+oXkX67vmAyK+qscJ4IkK8pAjtRbXHPBSoPpQWIIPRCUie5TpSUBGb/G7HPTuoEoi5uR
vVyXvbiNIN9CCgSFmwtEgUONrOVJ4u2L6AGDfxIrTFWwiEUDPhEhKQTJDCcpG4gQAIp2W6oCjyx/
HzlLZHN8KLZkWiaYC4oYLHv7JHK/8bT7SsxIYTrLJ4Sq7izFnvFQ50ptC8oNMyfOPta/YfATGiwA
YA1FkQB8kYh1BgZR028+s1K76aZmM0zZ8/VzWtRFRHVY33y5y1iCnCSIYe3U3bcYsGyvnJcc3ahl
eF3I7Eov4pQTIdJORlwvXM2CkJ7onK70jv9sNKv4WjZu/6T5evujmOJ+DRRsEyRpNClCysVc/DzJ
HJwq4P+9gCHmdYZcM+Pu3hgcTOnJtm6HGaUR8Pmk/oIm8O1Ix188Tv/ByNkboIhBENXdegzcl6S7
Za2KjnjpaQDUG1om0aoH65ht58ST9T3aTboycvaT1sZBSpvuPi4TAMhTMT4J6lvg9cIsgOtnsCh0
Hihh4W9Gq5wL1cYk0wc9c/defpuYd161QrXYsnZTrri6lw4bPg3cLHNf+QWbYJoVRY4f4ewJwqsg
cfgmt60WnZLd09RN+nok5SY22h0dVON8l5YIfgZ4VBwxCL8kNYt9L5mpZ3BDFN8b6xcXD04LOgh/
N6p44pdcw6kkKXJMp6hyqlFz9hnbmmhVd1fXD8tYMksQ+kFdkUjSbTmy16N8mvLWcPYA/TMeMC3B
QKaxrtCNKviPiVbPuPPBfFPpmNmCFvNbzmh+39uCf277rrtpUjruqsTk4QiM6roCjP/6L1zy7yc/
UH4QODTVHNLilEczvW1KPMZBiMAdBX5veZ//3QZTOlGagfgPkwlQBcYstWZlqnKDi6vAJQ8PDxzv
BXNjLiw9oiYu+zTyvgv0k0dO+RI1qizXomJiFjta28CLgcaZc9vLvdZ1NAcRkm+XKyZ4SPn4WDvR
L6PoX8yaq2hjFrftRJ6knm7j2402GEiqTfoqYuVjVH0AC4JhQSDWwzwGF6SMkg9DjaAB8M5zAKQJ
02glqk3vrEGsTOo7U/WOWjylE1mzsZz4y24EXbBdwF/yzAuc8gdwXSFRheuLFofMCUEnJQJZuXZo
ZV7E4gRZM43flBEF02INyKgWmF1+8wHTwTBg7B1SNhdoQTY1/cjs3t2X5vCLjyhTTi4mpxrb/yRG
vtnRCJkOFYhr9jNvaGUlOySU16ajCjIXdQ3EPoBpABaAvrDzw0nQU1InJkBBRjT8jvPynuSWAtmw
aD4nIiRdq5rCIG41iwBtsB162VrT7ush5Kq67oIOIC2EWG+mjAQ4TIqXncSOW1C54l1L0Tvw3LiH
pnhODtfPZWHDkDtDhRqYN1S6ZDC/5tQt2BsRVmIEDTFD8n6XCToGFzgdhJWXSPE4RmUfw2PhmAdw
ia5KR/E+Wrjez74v+ZbKKHsOJIiz73i5KVx214n+aSjYqjOdB82bfngk+wbGU4XYpaMBswHo1UGV
Btq3uc526gPoCDYWr3UAsU2CEWYpNigZV9bx+uEsqBrMHwhooMVnwpH5/ydiEiOLKgGWYCQF9Bvk
P6zAQQrdGNuNSZudOXEFiG/pop/9jQvMJehAAKw6F1jRTG8xqmW+4ciTRb5y+iu+d/JpVbkOfYr0
mN42OTWDyUezcsqMPWPZJnLSck2tXP8xFGW/6cC/q4gWF1wuarwwZySTseG+ZNWkbitOgBzZE+dO
i74NYPo0UQH8wGajbxZz0QFhRLvT+dppiskrAKGADdLGBKMYE0YnPT8CsP+MU7jF8Lv3R6bowf+f
PFeXdIhXXjmlHHdWnCG6X3noQuIZBuyFI2YgJx3oPhWefsnU0UUGzgFUl4AclPwJQxI9adwBYaK7
MkWg4thTfV7av6HJ3ELX8Xm7fRludffp+vEsfh6FCxAuA3yC4v/58XhF2dW6hs8z984vH1Gd/W/f
l2ytRyQ7igjfz28IZnWqmpWXHBWopwD4mIu/F9x5Y2VrKd4b9l7k4AoSjrdKJvGNeO666DtMj9J+
G15mh1qnClqXXNWpYMl2/N5HLo6MwIDwNARNVNjZPLTIr957J/H4nN8BXc08NBKwOXIRSWRFbzkA
t9gIwp5T/bO/ff8BnXxejiD6imGQRYXPpzrIKBMneOe8gdffjyGqyMHD8cG1S9kPR5CmG9ve3Ftu
7YUCyNKtPWaNAhO7dB7wrxj+A1QY2hElKQ2N8SjkmrknbJtPm77aEbFDIfD6Zi1K8RAEofSJObby
Wgyv7Y28K8me21EwmO6NxwgoHjSxQjFLVVuaHYeUUEHqHfB53IQzUbtkOikA1xhs3JC9GM04GMv+
FlylX6u2/FYDEx7kaFUNauQ0ri9xyaJQmdWBoUDv3gVDBMusGCjTwQSynd9VgGl6nKEbOv0xdlof
tkn5YvooorS5n37AVQBsh/gSdIKXDCQTnbLREbG519v2C2X+XTYxxU28dOOhvvVKVQdRcuNvkQxV
Tj1q7gux08YRfOSrln67voFLxzb3FKN0DkaKi+4DULkDFuCXwDjFSPgERs9+Mb+KAlI4xR/SDNku
72m8ikpT1dK/uDpc5TNhrg4SfUlhCvSomVyHDRhi6L5zrx6ePe7kK076SWEIi6JecVaoR4PAS7qV
8skZQYRQWfsoKx8Sj+0yg95GpWoA8NLtBLQb4FyvYuTyCgr4Q81pDTEM3P/oWVWo3PIyoAcWXCzg
aNKOgb1WlIOD70/1QzWCvfaHZxyvq8OiCB+YcxiUZQMsLF2wWpGIEm+BfVfWz7bV7/wk+qdqvf8m
Ru7znlCCjPraMXGPm9WqJNTfjLjxkU+ijuKlpljRa7r7JHymjt5OtPDMPW9CalNk/zBq7Z1N5a+3
BtBy/9u215LYiRCBykKijzGQ1YlTkQDJAW3H3NJaj6LNQp0NSImZSuTV0tKQPsWLHV2sl6MEJhHl
Mzzd2utsrVk7Gj+kmeLptigCiB1IwIUOTNS5PvB2TKyB6YAvT/lLH1WPZs7WdqpqplGJkeI6x4gZ
tUvT2o8YJfolS6xkZYNA5Vs/Ge1aoeFzZku+qMBxjeQaXCo6caXM12DozDRpbO9n9sigQxv7BsSB
IqxcO2+DJE7LezaN46YsqnLlicgJOdeGUERdBsMegXfOmmwHGha2HmLDBkmbrudb0Q5lSEpd3Hoj
mM5SB6NmJ7dNbp2y+pzyEkSRaZ1tGmZHuxjdTBs9M9FMVrYYpYx2ktEx4N5r55eDYfQxcAWN/oRY
BCwzfd+G6EWOf2uMAIBa6t9tTdde8Fgkaw0zUe4FeONYgNKuhQa/xFijrGEEGQiVDnYUG0Ga0GRl
FV1zU9tlstG7SJVKXAoz4JOQFAYU93L0bVklg7DA0gTkir8yTRYYWh1oeBDHmf8BD3gqStITGlOr
8ntq72M/zJ2HGk9OsrmuH7MTvVAPFJ4MFI8BB5fT3HmKiYi5Cydbds39nOflZRSvu9L+VHSetSls
T1EKWro1YMKotunEw9xTycRaq4lFq1nmHiinH647boD7+Xx9TYvmdSJC2jY/iaOuy00EEoaxGg37
CeOJdzPm7LqYpVgCDc64/TDg6HJU7VRmg4a5VuZ+6NlzY/DbqZ62DrMAzaZ81cRtFuSZCqS9uH3Q
dmQuQaV3wYo/YXJ71iWIAB32BJYau1Xs3cL3wQgMVCFWhiBTrozlo21nrcPN/eigPw6DyesoUWj1
ggEhjpyLrR5+PxqAzp1sOUStBvImLMHzf8Wk0Q+tyfiacc1aW73hKB4fiytC2RGIAoTrFzTLIKzp
hrZDp41rpuuI2KuqUwSuiws6kTD/gpPrsNfyye9zSGhpBCZlf9dq9K5up9BtC1VQtLgaCy1DKO+h
eVuO7XywloIeBxGL2wWVq60j21B4hAXrwU3wrwQ5rMucEa9mgkB1TKMfsQMA6NDzr94AL3fdfhYF
oREYUFzEXxedkph+19eY32fu+4b/1iKDBt5k0oCRWiVpDuMkJwfA75sk6YA4ug8nMkLjtJcmXVvP
IsXehW264sV6GhV50sVlzVwnIF+fy6BS2Oq5JTopJgRHlmierTRbe6wAztjbXd89lywsCvMxXEAj
yAxuk8zIIlPdoA2d7JtBz4NRZ4CcWsxGv55o90lj26uiRNu4DyKxJ3TUtl9sHZNGTIRoTeDU6QBO
bRdEJgOoZ/5hAMoB7hB1G2I3w0vugYdoSIV3b/Ja3DieVn5BI3kWGnHEDzi37I5N8K1WIuxwNCu6
a7rIAEv3yNiGRFZxF2UotgUuL9zQpZazY3VTf7K1Or/z4wi8ddluatobEN4EXrzy8hV6z7fxkK8G
I0w0EJRHq8Lx7tK4sh5whSMlyXi90hureaJgLgV5L0bKGV5nf7aFF/9B1OKtbT8FYV3aT5u06scV
t6n9JMBBsWpB8B2iL8T9M5ZuAiK7lASEt9rKssSwNiMv3wDimjy5mRbvwOGbrzFJeFIc15Ldotgw
lx/huAFuOvcRGi/HrhMprIrckvp3XHDFo08lQFKHvGdmk3EI0PtVdOuMCq+w+Hnk8JDwAMD5okm3
cyzOMOvMBL6x+tOa3ae2VPUBL4QiaNYEbyLQESBQlCODqWLG4HODIFKNdqO34hj4VBbHsf6s6Soo
21LXA4Q5s6vEgXhysbHsxrQH8yjeSaRZIwb6gjEMGyf1tyi574y2A99gvLYwMDMEYuXLddN9xRTJ
/ghYGHA8zHTwwA6eK8PQiAzAKQQoZpXVgMNbdw31tiDKCNKeryeBubJGxtEh5WnfyGA7AfXjLUL1
IWAxOr4Vv2ZWvYtfg25AQMoxRxU3y/mvIbRt6QRXsHey2xqol8iuAh7/RLfUCuOcVsTIVpQ/JPrP
63KX/CQa/EFyiGBmfn6fi9VKZhuVMZI98+7IdBM3t6JTuOIlpT0VMV/cJxcz7ww+2f1A9np5bB7y
RHHvqz4vbdyE270yfXhg2r6Y7osCo6j6+hx+nvx4u+JGh4Y8sifP9tCsnNhcXT8AlQAp+WFabT6O
DQSwYefoVYDQUuGTlgIjkAxhSh7yULon90UaZeZbGhDKKBm2DsYnMmvbjEYX2rqmBZXXqEiGF1UK
Tz3wSyO7h7bg8y2rmDvVBTiNkEG0V3QaYS562GXr6/smSSGo6xIkIJBBxKsabJGSp7WchiGEFcPB
btapdocrrlDROEobdyFivvtPzl4vYeZ6VA2H+LluAkyJatugUFFOSed/IUTyQtMETitB6+GAMdM9
aJOm9Pf1jVIJmP9/sorEoKJzLazCGr5rP/Pizwc+j/o6IkfkxC+Qm7ThlocMYX/QwALdiiCNVEn+
xQWcSJAWQKwq1kUBCZiRTW5MlSItf35uFEPjyEwhc74/bCRWMYG46sCnKtQTFrLN9R2SbtS/J/w6
E/dVgCtZeOVhxKcV1f3Bcx/zHAzY3Sqe2AqT1ErVs16+015loc1qZiZBLH9BJVQO6eRPzdge8voA
RpK4uzHTo8+3HblvXHPdkG2coG/eXvcYYZ+6z9dXKr3FZ+lI3ONOBQ+PcZny5rFZlDVJqgPJR3RM
ogUnb0No3kAp7rI+nFRnt7C1YBOBD/DAc3A5EMUZU0C8DJ8fDPTIiAjDPR60egjqCrNUHRX8Snq/
vK7uVJh0FVSeGcXM9PjBwqyLsrjtwHUuPsf5Pxk9uqg2OYNq3PHSfp5KlDQnt42+pQmC/ajIX0QD
B4TMUyPGW9NygkobAzL1h+tHuGAN4M1xMIUX9ATgX5XcaiL8yh90gx8KEoz/lIqvL3jUs69LtmZ2
GkGuBl/vPuXD8+jeGNnWL47XlyCDyf8e1MkaJJcqenDX1yakjOOuz1KQ034VcYLZgn9qZ0N9P9CG
bYQhJZbq5lNtnuSp7HrwmDNAMG/DFqV8Lby+MtX35zvxxJVrQlRsqvD9agobFsSq6XELd+rMfIiG
atQ2UVmQvh9R1oGhMioPtvctqe6Jd1tninhzaQlo0kOhG2yECDilF1jedG5i0pwf8nttWtnDB3bo
9POS+upuijLIyPgB85C67qVD9u/9RzC3/6HoDLQnarDnR9D26PTQNLM8jNajL/ZRrWKWWnJpqOr4
CG5mOJD8JCrAXt/ZOakPSVneDUm6aVKBzDoPYuGtCe8V8e2SRSLViKEi6FiCuUvRs8fMomnoUB86
70kDSyPDg7LVD6qxtAuaNXcdYAImCA7m0Qrn25YnGsc8pqI6JH/iOhC/lAjmBVeJgSy4CJDTnilo
JZufmm7SmimvDuiZzYJas27LPlunbbvpfUyuQx0u094JL579zJlMydyzmbYr8lh1qNjvSNNWNI7e
r21nEqRtY4YbFaTHqvgYBZiHnoEp9ro+L6jbmQRJn1nvlW1aYQ1ZLQKabNou0OutKFGu/Hpd0pIK
YHYKSOVQPEQtTLrMhKeBHDKKq4M9HLzmAeX+1t5eFyHnE/6eyJsMGakzaF3VpxYuTOTLGkFDWzvm
IM0Cfs+KPrFun1Z7FBzf73MAaUdWG6A6Dw3h0sL0sgOFlksQF3iryNviwX59VQsu8/T7MuQzaQgc
Wo3v596DZa7E8Pv69xdcwNn3JZ9Ju6Q2nNjiB9qsI2ODwS1Zdo/N+m9SyLkHiGlX9jEaMQ6UhYLe
WKAgasJIhcpV7ZXkBjKiVQCCYS1d17xUZnkf8XR3fSEqEfP/Ty7hdNCqv9vF6RqJ16RRqJPqOCSb
TzRHWMhK8cMkbpNurVW3sRZMKmtUrUKy+yiKGr3SIcWNtywPCV/9t12S7pW2bIlexHMohKdn4Ldx
ez/gJnu+LmXRe72ZngxUrwWfnI5hFVkVdvo90Z4SfZOm+9RUeZZF73UiSTLyEgObUGWGEfp1ukIS
cNtPeR54RrMiZmKt0TWBlGFGtpGe3aBtNiC++AqK712llfd9h5xOR91v1xd/XVEMGcablkYUpQW2
uGRrWoSNuM++NZrifpAbq/+61H8XDrzbubojH5zoeQaLilrUGhD8oMDA43aViaQPKM8nMMvZTxil
Ha8TOtWBl3hD0PrIXmLO1Kg4hmWtdZGbBqUQmm0krTKo41d9hfdeVG+ycqO1Cq1dej/DF74JkN54
PueYUsgcfkjNGqWIBgRp2tZL3KASxtoi6U6zfODM7dseq5wRRJNRb+tK//yRo337GZK2TXoGMIiN
e6xs790O1TiOElEz4QH9Tuz5/x3vv5JeJ9eeeLOCmj3YzSFpsp4nelfq+4LuyviuUQ3OWzagN0GS
HvluVLdth53tyCqrAgGguyrRuXz9v52eTM2ZRVlfgGcC76NyDBzj6JSPFXtM9AeL39f6to9/osF1
ff2oFgPPE5nSjWM0DtPMGCo5RMUX2+8DnWYh+llvRFauQR/6pSdUYQWqrZyt5OTMYuI1HDklBBz+
vSkemYd8wIdu67fTmn/CiQi3qRxSzyI001gbdfvZduKbsURpr3c31zfw/+Nh3mRJV9EUj/owVDYi
A/rYkH+YdXTd5z6qA73JAp//6sjRH7/n9haYToV3W3ahb6Ilf+ICap2jX4cfhDETo+v+sYjWWatY
4eJ52ZgWhkI0+gRlpiiQd/GpaCaclytCNFW3bajwW7M/OCke/bXiEwnSOjBLD33dMW4nu77x252F
NlT+JdM2FV3Hxt0oFPDGRTd8Ik7ykmaHoVuO2+PadYKRg0VOcSyq70vuj+dZzBMHG1Zl26+N6hJR
bJacgmCYm66PBjaLonbuBDUYLn4DXuOW93FIPvSCe9squXM3B9E62JaxFJuglzKPA6q4KhTKZUpx
dZUblnDaEZaab9r4YOufBtX4N8VxyJD+LO8GmrbYsLIeg6cOBdDrHmB5CRaSlgCEo9FbcqGcMIxV
9RFimPUOmLEAU81jlI2uC1lexJuQ+f8nHg0T1HyM0JvD6hpND/ve/sizwH77vuQxO4OJtijx/dHe
2MkNMz7yLDj5vuQlRZ+VCAuwSYb4nGm3Lv1G4q3L3jnj7f88ydsyJE/i+ihPeNm8TfE6tbeFgzBO
cRLzJy6dFbjg5m4k0MJJGhuhdNf3FaoEM61m/ycrtsD2hsT9XuKlcP3QF/076tr/EyVpVqdjhlxv
I+cQp7vR+tp0L22JQoGrqHAvK/CbGEm3CtegvcsQRIn4xSlDzbnLMsUdoto0Sb1IW4BQwkGY0Tf3
lbfO2z6w0E4gPExq/ZBHeVuNpGljVaAx+DVR4wd5hUpRqPUfORcAWGxgTMDMKIMdWA9wM15UcPBV
tsIcQa94KCuwVCiA5Es2PzOdoI5hARwqYxwHMKfxNh3gfOm6Hba66twXA85TAZIqu/7k52mEi7Ct
7zP2sy23ID5FC+VT4wIT9UuPknVXKTRhSadPZUo6XVkmGRKv4wfH3hRFEGUb4q5Z/fW65Szp26kU
SaVRWALpRIuVEe1rNW5TtgIsLTFWkwr6rFqOpNgY65vWIhdIFPjRgTX9bVXVm9ygmDlYjIqodilW
P12UpNmu29qsbLAouwwQpUfZ7TSsybDq9b1Hjtc3ULWueYNP7htjiMUwdViXQVZj8uj0u2l4yAYF
rHbJ85yuSIrEilYX5phDw0UOnN8KA0OVbSbLC0EDEPguwQwupzeNSh/8zMON0DrOvc35k+H12wSR
Jcg+38m5+3r7AKryP1lyqrNso3gw5mipvonB0xBoaTAqCh7LPuFNhPQO1YpxIqxF1sRjW6N59KwP
xAGnS5BcQhsn+TSmc1Ymp4Fe/RC1iudctQLJAUxDM7QphQT3YE6B8e263qq+Lhl+C0AtwBaIJ1m5
dQRmmnzA9Z/uj2TvLYuzGCgqqJO+09pnJ9vX/GdCFf0Ny3bxdsqSpdvUaVPi6PwQl3uWPevJk6ai
+1NtlGTgyei6RT3C9IYRzZ+hqhAvk3Vd2IJk2qB+zDo/wjG3WbbCTPtVnD1T8AMU/E5jezRIbdA5
FXjuT2u47cgD9X+b5obZqieyapnSW6wU4It2Y5hkCxBHE2/0+nBd4a77FyBPzx1lzHlrxvMDhhif
B2uXsM1APxnp83Up15cBvNi5lAjhGSaRQIqJl565M1V4c9X3JbMHBV+f1xxvJFKBWfAm5x9x9CZ4
xMCT9sqXeP77dcBYvZzXeOaBjk1PzcAb6p8RJwrrXFzGiRhpGWVikNExcWuJel8nXyP7nWQHf7X6
RIDkvJKRpBXFTh16jruq+Q2eqQ8c9ImAeYUn9+7kNX3TDVgBG1bGFLQqDMaiuppoi/AxncG9QDdi
gCfwVyNiCIxrTWu0mG8NbZ33ihhcJWX+/8kqiOYhvS7mixDNP4Ox7u1vJUL+3FUVL1WCJC/md0XS
0QjbFWP6goi/WMWXzrKCsX/+wLEgfAC2GW4JAxXOF4SJ1Zk7pXD7k+YGqQX9BWLruohFn/+vCOAz
zkWUmZ4n0QSfr2MajRFM0ddaVR9YNI8TEZIXYS66IIBURAD5a2JB8/v6AlRfl4wvcjVvGEY88Zv4
Cei8TOFoVZ+XTK/WaqsiBY5Ac7eFuVOmuhZV6WRzJMuLGpPUiQudLZyttym/fTZVxSjVCc//P7GK
mHescuZKuJ2HY/qIAnKpuo2WN8k1DEwTBKBQTg7qYzMz2GARKIZnIM5X1igW1zBTRmMKh445NdK1
XiEAZXlWIU+EIY/oYg2c/i5xHntqbIzERxc3ZkKVTyBinuzbLLrnwsRohHvALT9iLSe/QzJIs2+q
XHQcvyPaj83GES+AmLxfnzFWAmgvkJaBtEqyliKNmsLuegZskbHz82JlCYXFLG3mqQTJYspoYoPf
duwwmX9iUPNUN6auQshcyAAhyzzQFqQRmPMHWNy50tl5RPpuFOUR48CTHcU0gztke9wbPjp+eH3D
jPnwz1Jjr7JAiQeJ6CWT0ZdD5qKtu5zKIxMkTFNQ2Q8YFi9WLdu14r7NzaDUslCMPCyb7CkfPyU5
3xlJcW+B9yFySSiSDIB4VXPKRTIAPws0A8DuoA8a8zqkLajzdho13lXHWLiB6TRrLf1SAktspL8b
TxHoXHgRSZbkRfKu9iqXDdXR875SH827ZhlS9Iolk6oDdulgT1c1///Em4y6k1UVyslHJ47WI00D
qOq6d1QRz+LmeeC7xHt4HoglGRpcOrPbsqqOevFbH3jIjE9JjOb7SUNroGqA/YX7wu5hECrUFKMQ
LkfJVm6UJsQc+TFzyme7Se7mWajXlVQlQrI5QoAk1FD8OUZN+TPTvF0bRYo8zYIICyA+9D/b5kze
J52MNXYgrWIFPzaZHqLrtRCKNSwo2ZmA+f8nR4+CAzG0tORHkkZB1t/Ca2yG3l/bqjv3sriJ7urT
pUjxVYyiQ5K5GQ5k+mQb9N7wmyAdEMnVYjWVN2lsbNIGjK453bagC8rq95bqvHngG+aGgsAMfzKz
QGWXbod5aOXRnIobisW2uiL5vaDfM8YebK7I5c8kaed76TJu2GNN+XEYom2XErSu9VPQaRpgCwIc
UKXIFBIX1MNHJ5MBzidME0V6/1yip3kxTSNILDSCG/rnoIq+lwTMPLivDdhoLpL0z+3AN5Xadnls
m+8jrdadb99cN6IFBfTRco1eeMxDA9Ze2rQm65oyiqzyaOO5q38OMAfy+bqE2a1IVwkkYPoWniMO
Bm9Kly+4prtsKNFyl9gstKoejcW/ClvcNfkQGr0TGt56GBVvr+VVvcmUXEM2NGaObi1clUMSNtZT
o39JjCK0VZOdFuWY85AFe54p583/PzFf1vHW65oWSg20VT9M9RpMXHTdc7cLWaqsIi1cFCDDRUOB
CeiydcFNSUWb59WYZ8epr1BuydfgGggqvXlvuAS6LcScsNXXdnL58tfarND8yE+P1L4BYWmpULkl
pT79vHQ4JKZTC9a/9MjzuvhU2xa/dR1leu9yr15x3iDLn/sHDLnkUo+MaGgwoMempxuNFmvMolzX
6Da8rt2XgRJGKoCaFNTq4AwFrcC5BtTmUIKLZmiOaDlbpeZuzL679Na273R/U+Q/rwu73Dk4AzQ0
guF5BrDLFFjCYe3kxIgAxzEOW8C8E8VqLl3o62RYHWkL8JhcDBTvQFbQ9pPGgXOxNnb/XOb3Keh1
zOm7239791oQVs5Tnv+KkkxnwJD0psY0xSNzAp8FlaqFZGGvDEAhjXk0HwpucrQM8tLMFADgHlOG
Qfae5uQBBo0p9uvS/qE1YCODa/YQIMid21CrFFxFTXtsMESBb5x6N8ShVyukLCwFnRFz1AvGAEQ1
s4c98TICaEYj6Sd6jKKePNbg9l3bXsIVmepLKaANn/HXCHZ0tOhKWQsbj7CpjqroS1w39soH2Eq8
c7wkQTPP/yPtS5bkVLZlvwgzeogpkE31WWRKJWmCSVsSfRP08PXXo8579yQBlmG570STMrEy+tX4
cl+Y4J4CW46kQYm64GJEfj6em+O9W2r5ee5iCaR0ouDZCS7V567N0rvbqhA/okMFLAHAT6FizB12
vTDyfmypfVG6atdDIVHf3T2ChQHuUJha0vV1WNuXZiycuUXGTVCIXm/Y5Qg4j6UGnYOOaMO+jGXj
Aa3jZE4KJS+kpL3bI1lfv8yfQLABkWzFhPr5cs/G6SCDOMbOvxTT01REKZhGkPBW79+0SzPcjgIH
dTlBLzX/oh5oNHrQYReMY30qAJNDqxAyrEx+VdeW49AmVZ7rgaRf0HDs2MdeFiEQNiYKBlgqEkcc
nh6/5EYQpFonpV+M7A2NYonyI+7Ot9diveh4MKCnCbV71hjCv+dFo0BD2u5TrEWLllu31N022lUk
vfueWtrhzl+iBNlEQtgJDOJUP+NERIC2sRiLgXCLYadWUzUTDFQjAuVRdxWREtTKAvTDIZCES1Cx
NPjD3GqkIdXASGAOF63aIVb27FkRHPHVesOCAfIDRWMvBpgJlhsqtwnIrrJhvOgdSMG80NoN9eH2
em8N4soEf/YQaiWFmcCEgsrcG0kFQfFqOy1HYHBnLmkDK7QHfD5QHru/QYLug+qxvLtvg1lh8gUE
HfFgVONuqsxIczOZYCV+lEBoNKCj//YsbQ2DxaGoAeOmWnUCjvLcNLE295fpvTcf+uBLMH10kaDI
v24BxlOBK4qxXrMqDQ9aKGAebESDCtIDupsG4ynvqaun7Wnu2p2pD64kBXt90v+WaA+TJdGLuy7e
ftqHpBGoMkHTzzcqFHQOExvK1OeRZE5lKJ6mHcHz4aKG5w76YxW99NNz3ILXZjoEBh6c+Gi2fie6
p9eTzaYBsw2eP9D481QcGY0QASa9erbK0G2n3muizLPQ41eM9zoBbMBgQpNVSDqgf5W7Iyj6IOSI
TurZ+JD7o2zcm8bgPs/O3pUvNg+KPmQVPq8N4w5Q/qilgtO7vWWwXzQbxGvgJOZ2vkGlxrapgREM
iPCG0inROg4Al07QD7EDVrgy98VggSpfVGJf302YuyvLLNi5GlwwDylE1nT13MiP9fwyhE92/H77
1K3vJphAoIzhqeBE4weHBk+QYkeqeo4bp7egw+vd/v7GRgPvOk61gnEgSOauVxClBGEFnx1VjV1L
j9lTQ4+WKPO4MU/wZZHcxBBA2mRyK6QHkhbFWqGfpXp4iKX+OdbGF0rn/e2xsN+6yJwQNKejtxsE
38gvrcSQ0jqSW0WudaDEvnf6g6H9bdGCE5C3Rt1nEGif5LubymER7i16o3FM0dnEDYy2c1GQQjPO
ZRy5tfo+0rvfDiyLDno6wKs/BT2WO2yurXqkQWSem+h96Gen/FED01kZl9szt7HLcN+CwhQ3HgF3
GDcOAwI+VplJxrmHIqXkaoJRiD7PnZNUJRRZW3y+kd8NpF/SWVB72DIApTZUqMFgYuP1W05TTUlc
y0FgnM26dH5bqagUsLGBWcoPAgUyq6bw65ySoK+LLjPP6filhtQ666gjluDt2xgE5K+xhcEnCxYB
ntGL5DMKVaDsPsuA0hOoGIa/715lCDYh9katFzICvNLRBBF6ZRyoddaVfRd5ena4+/tIgmD2oWDH
eBa4u6RQ5UGLkMs752jGQV1xl+zuNQDFQTQL4RKBkZVchNkRmo3EIGcNgl2FS7O7H6vF91eOYICH
KkM+4SwrT+2frBTcT+u7VgOpMTKf7EXXwJq53KUFGRqrNZXgPOSxQ8n8Ssbm1ep/WCJh0fV2XRpi
f796l/TajnpThaEk3JWP0rgTyRlsjQQSjND7MUHzvcrijaoF+VeaAXVCCldJvpv6l7B3lEa+N0Ji
fBqwgRADhBor3csWDdtKolfhZdbdIniK9PPdG4rd4CaWA+0rKyHLrBpVCkLP8ILMYNofExER2fpI
gzD3M4uDNMJa3wTk3DQrtTi8SEPhgxr0MVVKUY1XYIPftAV4ecJmgI0JPbyDvCeWaN+uLQCajnje
tkA3yNzi5XYieUKkgij2ufUAvm5Fu5Xd/stne/l5ttmudqumxkWEpIh9ntLdoI6ulsuu1r22muUG
muKG94d7sAdvRFN0+Lsr37oN44r2akzOYWHvzZbsBff4+vQtv8+NxyRz1hRVgPFAvJx6Qfci3//e
LU3w7/UE6k0ofdln1dxLEIFSH26fC/b/+SUB1yq8KLDDmav3NJjHJpxB6HpW59EtJ/id5dEOj0Pw
SgIR3fjW7rq2xWVBxjjN6nGCLbvxkRYmhQgusGEAEBYVdXwEj6g7cs5BYPUWqSQjONtfkz5Em28l
iIy3DHxGa8Bywj/ga4JyqPfg6GyDc/NY6mQ3a8Pu9nJsnBD92gD7AVcnpAaqoqmDJjgrSXoIO+ux
7PdG7tWqZ6rtMdDs/W17Gzt4YY878KY0ZpmZYkCZIf+O0u4YR/lxyrI/t81szRuUKlF/1iGLA26m
5bC6kRZ1nGNYSfYOxg+RjNXm5wnuLdSAUGziK+gJqOQBFqiCc9R8L9DwX9xd90OsAXQR2J7AxQ6v
ittYQ6w01LSL4Fz3QErtqXq3VwsxHxVs8sgLb6S+Yr2bOrMhxlmrvV5xMxFj8NYyI1JiCWcT7x+f
5+xLAA/CytTPWVi8pnr2rGrdIaTk3qo/C8muzPAHPKrLoUN4CG4fT/5HFnUlsl3C3VWLz3MJDMMA
+y7eeP1cgAaSxinEjBM3NPBQiUgLN+cLjAG4rWxUSHkurBYMVUmZJAaaEudfckpeGnQGtUlytxuN
+TKRV4VyDxIafNWyr9rOokNqnpUeSurlfshE6sybA4GcCdMFQjTOl+HBlRFXoHTCxpqh01hR8Jfu
JtElsnX8QPD4v0a4N0qX80wfehjRTeI09nse31uAY/vqygAXVVZJYadhCAPdBEUTK3H+haOwMMDF
M3JTonuDTRPYyzzyYpH74xnGeQaxU1aeRtaWrdPVvS6XWaJHgaWdtXJ+GGJpJ5Tn3FjphQXuilX1
vguY/to5kD6mZldnR+/2Hb5lAL0NuKVADQgNUG6OcFIrVQaR/jkMxgfJCtxypI7aCx6kjb1kID2B
LgoAGcHdxu0ltYnBuScH5rmKnvU3vRdU+bY+jwwoNCHAAoZqA1d8y02oOPbQMDsPyVf7TdI+bs/R
5ueBIUQeh6GH+XciKpWyGDrsI6SLtR/x9Ov25zcuQEuB10EYXois3I9QI3k2V5J0Nn+YRu8qGTSI
jMktiaiuvu6aBUoM8k4IwSF2CAAXN0+lYkHV3eiksxzPO8jnFcWTTF/j8QDZWdfSPBkJcbsUPB8b
OwzwS2AwQRJoGagJLA/JrELDk6YzOQ/hBzWNnV5Vxyy8OxCEZMeVEe4pDzV5TkJmpDDeyn12NzYW
/MSYOEAimdDNav9OmixFMxh+z1bavehd/ZJG8q7p8xeQyApC5o3dgDw4pFp1E1lj22ab8epOSWqJ
GNWcBWdCPa1zpD+TdYBe1e0tx84b9+YCYcG0KBm+AgIkSyPpUKdz3AXkPKMr3yK/TNMPsgfta6KI
YPcbq8/ODCijQLC/1jOWzbit8YIhOuinQ41gTanRLNeoh9sDWh9R0C6bjN0U1J1w4dnPuJo16J1C
iS+Y2ktkNo4/yCIJla3v6wpkgYCvAf6RT42NkmHMZZ+3l0L7nR+M6p/7f76hIvOJQUC0/hOefvXz
uzK0xrGwmwsZT3bkKuX/8fvcLR9Uc6nVDb4f2q71pfp67683oTfK5h2/HwEa29JXv34g8ziPAQm/
TDJkx/bN3X4CtNkw9UhhMLgrP/ckD4CbsuL60h8tM9+RWsQktV7czxgAoQDUEpBN4i4PSZ0C5NQh
RQccP4l2cnB3WnL5fc6BbuXQDHQjg9SdlL7kTlxQgYH1IcPMg7YBOUGk0FW+BminSjjbRVtdSlL9
bLvJJT3rSNB/3F7n9dWEV4PdgkBjok7Dx8kRehXkos+aSzN8T3XNnYA0DoBKyKmoqrVekc/3ybRA
ewe1Uj7TTeo6GoyqxXHuD5Q4VET1KPo+d13ETS/FWovva6EHoZ749+2JEn2eOxCjYXdWNjTtRUKh
2fgxGaJe7g0DgEXqQFMYqAesRL3MoaloYMvtJQcjev0AHde7UyI2LlIE99hROBF8QaYsej2epya7
JPm3dlf03++eIOgUoxrDpPdQs+bmfzbtycyrKrl0ttdARkLwGmych8XnufmPQwluVonPe5nxgz4U
3f/x53PPZ5Y3WiAN+L4KupmflR3tb0/P1u83IEsNOnCAE5HhXl6o06So8yylySWLdvp0UILdqAqS
nOuUFLB90LfD+ZLRT8snVzqS2+EsJwmAcRc7Lt22jtw2AYEz5MkngPEGUfvuxpYFOhVgbtxSECjh
g2+9L7N6tqPkIg+yU0QPdX+5PWlrAwSUNihPIx5CBZTHpg5NgB5YyUAbbfoeOHorqIGu12T5eWb+
6pGb4jRBNgmfn5Nxb0BKrFRaJ5ZNwdKLRsGdDJz4pkT2orhQp0y8WURpzHb+0vFbjoI7GTOIGhEt
4fOZPjmG/lXaTd03IIrvvj6QqkUZHwEZXH4UXJeTBYAhiDLibLzUZeVYGWQUBU/RxjSxQiIaRZF2
XIOZygyqSp06dhfT1bv3TD3fvZfQLoE6K9S+EbbwgX0jzZrd5/JwUeLnMiduFBb3rzOLWAALkfFT
VzgllEzqaWrIdInjx/AQkbtTjyxi+e/nudxKlIxhFPb4vGp+dPnF3N2en43DAJAXbicoBSPE4Z+H
upqoZJilfAErv/RYykruIJ9mA+rU1kICU36tUSlWAYMEUBeqxAhbOOdVzxDc5VSbL1R5OGXK8fZQ
+BPx+XUmt6YjWQuMs8ZtVWUa5qSi88XOJ/sNjPyVr0hZczCp3EtQMA2oe9vgejgYCpN+ZUV8YIO4
s9HZ1oxukHjwo2+lvQupINxej2f5ee7tiIDPT5Ian9cm4sTtN1VHW/M+ElWYRKPgpi2Vo1oJDZjp
dbeynZkIdpjo++zvV9ctAo6QNDG+XxDU2qenJhNEFfwWhmcJfDDOHqDO6NHjgVNKgBC+H4feV+hF
IZ4t45C/373S1yb4dEuoRVJaI4fqK6pTU1fERrsxRUwOA009hB1DvuMDuu0dTbW89zv5YBfPRFTX
3fo+wBKojDA0AqCjyyXopFop2zjqfaRRwUeXOPdPD2Agn52EGk6Dwp1rFYRNtgb1A5+1LsboOM7/
uT3/zA27fuywxKgdIVjHww/BapXbo23cN7EBjIZvVA9SgF5TJ7Af8Nal0uW2oY2ZQq8iY7uDN8uE
mJYzBfRxhhMdtH5sOkHoKQLXQ/R59vers5Ba9kSmCp8fsg9p+KHfS73wOU9XP58dlevvT3FfDAO+
L8vfldpP/Nuzs3EjAUOBxC/S7KxHmvOWJRMipVNadD7oYX7Qqtlbg+RInbWHuILA79g41AtT3LOX
a7mGikXe+THdK/3vLNuVXSiwIRoOt21Loy9Nc8RwlMgLEk/KdgTigbEghOH98881+e+k8XcH5Efi
Gu34nT/WA3TgJQfcQM5sNG4S/1XoQxuLhrV1WODosYVC68Sqf3Ayq2buwjrxq9AKfij2OFlgmU/1
hygLpqcxodNjpgyZiORhBdjGQBkZBpB//+G546ZTqhKAPCor8es61d+UejIDvCaFBXqOAYI1Fvk7
tFG3DzKTPleY+sgppHZqnNE2h71UdxAIDJK5gEJLk+9rwwoF78QnNpC7ReCvQj8ZTRIMOM+91ySj
eZZEeerTtqIHCx2pUDhvFfOxKgZtN6lggm1tHdSJdOyO1EbTb6Yo4R4KMt+Z5vyfPpuhtSVV0kuB
kN1JMpICCprTP7dP2cbWX/xM7rZW0HsUUPS9+M0UvXZ68UeC0ofaWw+3zWzcRRCPwq1topkRMBzO
TJK0I5lU3BLqu6Xs7hbawm6wIFTDGnGBkIFO+vIqmiHcbI61WvvtXgoupPLv//UozaKtCc0J6wpw
pCo51Rta+xlUODPPGNz7v4+KKTwKPJqIe7irLh96S6Z92vh6/JQcu/xfTP7157nrLUgao9QafH4y
Lkb+QQU5gY21ZZwurC4ANMSq73LKY6mNJbnxa82zk11oCdKUgu/zlSDaSEUcBfj+kHp64AwCf2Lj
BFz/fIvbO0UbV+UAwhhfb5qHrIMII2ndabbuDhgUeIuyhbgTOWnorC63aELrqS1lo4bU/XGODWeu
/dioXZL8ur2XPrM83MWDSpCpg1LERJ8iXzQttMCkodIWPn6N5tqtrblKYaYuKTN1H0kxcSuQPu0y
3FxPESlqz8zGHncTmHF/A0pfn61o/K5BlPzvPMXJG0Q0hktJo/ig9KH9RhNr3DcJXhQ5HHPVGWvN
El3uGyuCagbrq2dxLsrUy6kapFyXQ7vI/L4bHvRsUo80i2evDrRvt+dqyxAaL1H+BYpHA/BtaUjP
y9wicZP5TVX0p6ki/RPUx9L3GQrI+9umNp5/rDrAlNDYRXsvXwzW7DGL80oq/HQ8dulDWD338ftU
CaK4jaPCkB1Il7GOC+iKLgeEbD5kO3Or8Kv4WbH3qah1eGvCrr/P3SQUepCmXeL7CX1XyQtNXu1U
cBxFQ+Aedo12I1pgYUJWDtObWXu312Htr6AlBWEDqDbgshg8BobknRq1pjb6se6o+ndUFmV1F0a/
5t+37ayHwVpf0MSF/iqNZReXK9HOcW4ZII7xy+QY79JacJtsfB7ALfS5A0GnoYjDLUSj0thu9Gb2
x+5vdKzvbRmA8gVzWfCQAoiNvcTto7E3+lQOSe83UEDQPoq7wZn/MQC2IOBMkZ9Z+QM9SAtNIxv8
ofmtWr+zux9UwOyRhUOACF8JKa3l7NfTjLqcNCFZEgZuegCrvcDA+iDAAHN5gQpDzUDjdulgpSHw
pXT0DajOh7Vvy+cgv7ePF5Okg7wOUCGoPeJd5Z6MDE1aiUVjw28h7In7rxVkQ9d3ElT9QDmD9BjI
UlAQWs7S3GURmn9y0zeeG/mrXWW7lJQ7Q/m4fRRW+BE2DgRwOA2YMubhcHYCPWgjGlt+HfnKP+Bx
lvR9/beffoML6BiWAs9742jAGiMaQkS9rrkPRYQk5gRrXQTGUr8s/sWyYDCoW6OQhkeWT0DMIbFL
eSxaP1NM54VQUXvhxgDwfVQ9UMUBcoT3Bnsoj9RR1LY+gM2uuoMSk2Dzssth6SGwIho2la2izR0Q
2eV6gGXIitGb3PpmNAA6+dbGb035ZH+RvlbpvLu9+JuDubLF7bEilyLSBbAllUhmxa5E7wWCYnch
Ew4EFwCtCAl5Bht9lHRzaubWN+TXrtGOdto7o6WAxkSkC7Q1FiSvwZMDmDTraeTmrc5yhDA1Mls/
W/MQWof7pwrhES4ugkYqJMqXnw8RsEphkrIMgdNZO7O5208HaOfq+9xSlEoEEFeQdH4xP0mJm1kC
ON3WtoJ7i7YdRALrxGJVaRCf6tPeT/Q/5fS9iX5X9a9M/pGPfw1FJDm0ol5kyw54PcrNcEhAkMNu
6Kvsk9FLwwz2w84nI3EKfScnx+Z9AptkK3+YmUuyhyJ7rH5R6laTOwRekp/Rq4v4DS2bt9dt1YnM
/xRuX5QlIZ0qaZ0/WRVkvl976ccU/0ik1zRjig9G68/RmxpfbpvdeIJwgEFVARgp3EqemBSU7Fqd
pxGuoW/ND6ARgBm4bWBrPUFKiPoGNg0rOC1neKxkTdJBdudbVruj8bEm9UM/166qH3MS70v7+217
mwMyGC4drAysB2VpT7ZpnDUKafzAMN5qKfDGavrS302/wVYL4QWyEaBNYDfT0swwJgVVK4RfYBKQ
qoMkQvey/8/frujjhGcGDxPJDs410GfQE0hhUPty/dxEpjdMp85+Nqu3lrb7+2cMIDlisloagxgu
h1JUetCFqorAPqLabtZL1YmmgULY0hJRnbLF5kYFWkLWlIxUCxxOzpQRGKUZj0PnD2CM+lakY7NT
oo8yGDRPpaGIFHxjDhkoTEWhC3V/OA3LgZkASVg5aLx8iQIzGYMV/NFWj9EMyri7IybMHbbDZ6cI
nkPOkY4SK9L7mSVMw13Wtm5vG87tRdp4NezPcjPKkIg8eE6HRgniPJqs1g/KAA+TF9WiTie2o/i1
AdoG+wAbei1BTpIsGUupGPw2zPfgvXOsZHyV++TYT+QttcoXU6PUkUNZsP22Rgb8HrBjn4yF/Mgy
9MGEvWp3fmqNx++SeS9HBU4qQqhPjkoV7aA8KYcyjLU+l2Pvp3+laC+L0Kwb9w0icYicI4YCGl/m
LgJVDidoc8y9PwaaY3XfIHfshpNy//KzEAqZT+DMWU/ScivXYxv0WoXUZPxV+TX/vHdvAVWMVly8
AuhzW0HMWeemXaHU6fd9+gSf7gl5OMGrvp6lpQnOK+nKxg4a3PcghxzcubSP0AV/gY6SAHmgstt9
uYkZQBqpGKw0gmYeTdnRUZ+0rIn9LGhKiH+NPRjhA9215u7VIuWDrnwLaeM1arizazN8pkE6/Qzj
pPhlQ2ZhT1JzcEbQjhyCTvsJFhnwgZSF7g343K5VJxFx7/pxBKcoVpPhoVGh4t2PUM0GfZrD2I+T
/BDqtWsrh2KeHnp7fDDhtAPjeHupNyoesIg7nlHDsTQit5G6nmYEhJ2Jn2ay4upK6pTqs+O1FfES
uRp2VhYOjioRzUtsEzijUPunpvoIDyTtd0MbdwL3YH36GQUe4w7Ukf1d3WtSQpOp6uXIL5qH0q3S
h9vj3fi8jX0NOg9gOuHIccMt9DlW5CirfDr8zNDt+uv259fbGhfX1ec55wbk91XUVPh8GrtBQtzE
HDxTdMOsH00UqFACR5OKyVpQuRsG+6YP7KYvz7LulUXlgeHNM5JjqwrO6Hqulna4R0wf0yqXOtix
6vNQQQzi9+3J2vg+O5sAjILjGeEJNw5i5hnyZml8bv8xzSeEWrc/vzFNuLwQTNsA7q47dbvEGuQe
JXfkyuzvpjztk5MU1Qe8Wnd7mDbrBgbeH14t/CbOrQhpak9x3gV+I52Kbh/OezO5+1SAIgspZcCb
ACFAk+vyuldLjYwV4rhzOO6qX6UIprOxEovPc7exXui0VAk+L9EP+1fVCnInG6EMLhnGfWcBYssO
3/Lnzw0FWgGdlH6SfJkylHLlHU2fyuDRHl6iVnMyRd619S9iikrwa48PBANwXz7ZYc0Vx0c0q8NM
rTT1DVBQz9X4AXLd1okGu3bSVnsvtMa7vek2AkiWjEc6HnqDGwGkqlZVDjn2xId8pjM1T3OVuhE5
9pHh6eNHZ+916QWacJ6mPmYgmS+Ub4SATtjwUNyOJ1fNv93+QeulZX0uUEpHxgcNmnzdJs3BRDMH
fQoZ830THkNR2mp94y2/z10SFBysRE671G/pe9oUTtNRJxVyL4tGwW2gKjVICl6K1A9jY1fRn4pQ
3EAwDp0LE8d8MkNjalJ/st26fBjVgyWCu24OAiSNLAhFGMIf4lBD/iivp9Tvfyf2niiCRMzmCK4+
zx3iBuEvyUAi5iNL1QMzDRZIEUPVisceXLsMkgF6RmwpeCrcOgyGmYWmpKd+PD0OpHJaY5/3z/jX
0o9Fnnpp4Vrduz5/GwMRv+XGUQYfEGuWhh+HjBMb/lVmpjDU0ajtKvVV8myk+3jOXQvBm/yGXh9B
BLJpinnVLEGB6hpnSld7lCd1ioWqvDDwutQJgmMaOFV/dw1aw73+X0Ocu9CpBi30CoZ05d2uXpqH
+8++yTwFRieOvBa/p4e6p2qbfZ79Lt0Pgg23OU2mhuVAoxtSEuzvVytSDy1awo069SXNhS679Kr9
hFJjYQrevq19jWwUyi4Kii6osC3NmLFOq0zH4zGNnkU8tXdAWHF7ojZH8l8Tqyp6qeRqb5qJHxY7
rHapvtux2we7TBhUr50SrPiVJe4hT4IpGCKTJD5RnDbZZ/1+gijtvYq37JheW+GugrpqqF30duKD
xHgYnFJUSt8cBRI3SHEA8kksbklS2R4k2YxSP5hdDTnx0SnyB6MUOHCbCw+QHhK/AO2jwWi58OAW
L4F4MLAq0Bo3w6/W+ADGv9srv3Ung66QkfoDVAVTSxuIdzptMqrCh6SaEu97EXJ4a6auv8+NoajR
IjorTeHP5IsBAuAYZYQQ/RopkZzbI/lMy3GhLrhUkbpGphwknPx0VXkexJYdln6SRY1jDfr3LLKh
n6O6coUOjq48mkDupVp0KKrWaanuNFqya6x7Gwyx+dCYClVvXDnI8vIJ3jjTU9tMUGpXg11t7W2R
L7yxLeAIg4EFaWr02fJEL2k6dpQaee6rWfVaBcE/KWkf8jG+O/oBdAPpQuTWGIaD9+rVvAGqPGlg
JvrnpyHC02zsu8XX2d+v7s54rmt0qda5H6mn1PJFLRGiz3PbWhsBnqqRyPfJ/EF2Zvbl9l7bWgKw
BMANgEcJem7u1w/Qdwuntkl8o4OrcZGMy71dvGwTXVvgBjCjjU1tKLOg73J9N3zcHsDGsVx8njuW
aa/FcUuBLyX02Iy7tn8xjcSrS1NwKDfyOegLQioTdQ6gsfn8dt3OtpE2SeKb7XMyRg+FVHkDhM5j
qGblPlru/409yKEwHIqGDmXuSW566HmMWpz4NI8cEBs/WumHOp4kcxdUD+ogyh5tbTOcdKiiQcEG
dQ8u8k2mNDfGOQJcNtkHDiAvt1dpa5sBB8EUrAA9Wj0AoSL3+dhnePnzyivsp6Z4n9XzbRtbOwEP
GMt9MeeCB9Q2TaXXEahT/Mpq3QoqzUF/AUjcTVPJu21pPRrG+QmsAutLZ5jS5ZHv9ZogjMFzpqb1
QS2+dKoCEZG/t42sV2RphNsAk1m3kG2GJwNUuJtpF70UZZ5Fw+ACvmAMpEYfYSHrB+SE3ghxzbK6
2+dbDoNzMMymKcwihM+n1ceoepjLJ1lEcb45DoCEQNTwyfPKeWLKFM6g5MFyWNJ+nhVnAN0IUe+O
vjGOKyPqcs3HkFSoe8HIkHzE0e86EOS3tweBuIgdQSTRuHmaE92g8oh5ktTUrXMKwhQAIlqRv7eR
wGHj+F87fAMA4pQOUgxwW9tvSefoqVfQw9ju7f1guc0H5KhVUQfABrxnaZJbH0Pt5xg8DIkfF42T
TBGafh76/FlCVhUYiVLZZyDnTtu7r4OlVW7BtHGY22GE1Z5xLXrVdLQyR78f8oEkHhqdQYAJNcmV
dNlUt1bYlhKmcwidMXhVon/uvwYgXUoQXDIINV/ClfS67KJYyhCaRY4SnIJIcJlt3TOoPOGRAWIF
yFBudeZgQII9obkvVY8BkTy76A63h8BuqqU7q+OOhJOkgI4ItzNnYbQmdYaAe+Z3rZfpmWsnz1X7
OCexS+L7B8PKXMgTIxRHcYuLk/McnSRmNYR+qJQ7LXqyZlMwmI3pWljgBkPCecpaCRbK11rbVdb+
9lxxbgYy/lgDdBAQUNsCVcEfz6RR8llJjOhkgXAm7l5DON1j1750tXowyuFkio4JN57/GERxE6Uq
VGmR9F7ea0OR0BYCM9EJfW5eWqGANn69PSSBBX5IHU20XmtJdBriF2Cb0OTy57aBzTlDEQgEXYiV
4ecvhzClWjWgch+elOItox7C8BA03OmFDodBpFvAXdP/ma4rW2ywV95+NRC0wWpyeAqmXag9WRkE
KQQvAXdc/p8JQO8AJZPRPsztsFGVojQiRniahycFiYX0Ra6O+psl1LTgKqorQ9wNCTcmDHD2w1OR
9I7cdSDCPyXkPc6eC7l/zK3OtY3ETYJ/sx8QrP7/8XHLJXVKqAe6Fp408j5XbpX/ur0dRPPHLVEW
a2BbNfD9Ot4hr1ibLjjB+z9EEiQcNu2w44p+eACsPl/aq61ApVoCwVKO6TOt8GhPwddq1L/Evd46
w9TqD4kUihTRt0yiIxTIZ4ZLwp5e7r5BLuzKGvvwRIwifEX7ZuhFZts9ZfFI3aSfyZ4MaSlwRLe2
PPr3gPVGPwhwwNwNUTc64rdohlHprQZiD3oHv4JQEKNvGlHwfiIrjZvGZn+/msxGacpWH6fwJDe/
WmRUkvHLGIroybduIga2x2uKZNcKNWQUY2s2UxOd0PHkjEbliDi3N9cHXYcIcoDPXGEUCttqpL7J
ohPYz8anmDzp1EvKj/sgSZ/nFjsOGTOUD1kDwXKurBJpYkgTRSdb/p7Uj1BpcW6foK0L9coAr5mO
S04fZjmPTr35O7Z2Ye5qKQiYHTVzxzuFwf4zGFzaqLRhRMgzLQfTpVlDwLQenWrpUdrZtuCQbu0r
dArgXUHtDCUAbq7aMi+7gtrSGzW1zJkAQXUiq3ruhkBEbWTih155OZ8DubLEp+jLOdLasAykN8gh
uXPzDlY3V5egDGecbq/O1i5GIILyNPgcgE7ihzSB8LKf8AQhQ5g6oTTZT9GsFO+3rWztgSsr/Kud
Gxnp8gSn3rKz76rWv5adcUS+8hym9hF9Gy5Jf9+2uLVUAAcjUccEDoGFWu4E1DfQAmfiObLaQx61
Tqi6mi6Yu61FsoDJZ00GoFblS0/mXIJOxIjCk9rNjiK/5srgQA3NsUXyZFuGUBuEQgGa9yGhzQ2m
l7IBmDsYCgy41WUYOJEuIdCSvbCc79RTZFuPIfUZogCYBZDCLWcuJGYfZoBgnUrwLIYYkOLeXpqN
LbcwwEZ7dTuTeG6NXrbj02DIbjh6Zf8vrgFYAA6S0aUwHOnSwlyFgVSGenyqk8KRgNIWbK6N9YDy
j4ZSJ2ID4JK4EYTG3LZ232OKoilzWhzRUrVcK+z/1M3P25PFx7ufy4HEOfjysJ3X3Lf5DIx+YDbx
KeiDZ7su/yDmdiOkP7VuOIbhfOrr5JFU+q4te1FOhx1+7hZCneV/bfO3EFo1Yz0sYXuWUNAZn/N6
dAf5CRHLrjC+0zp2tUFwU2xtDrx5qLp85ip5pFvGwBphVsQnCvKAcjqM8p11gs8JBZEHuioQpoJb
hTtMTTEAwx/U8WmyDBdOj6MPhod+d8Eu37iAoAKAZjPA6ODt8BUkyB2MsQwC05OimY9Kp7i2HRwj
XYRk3JovHTscHiMWCqnk5VbHG4XqjanEJ806NqFXihR7N25uvHWM+gQRMLKT3GzltK8a7Mr0NKe5
a9BD0B/V3O1NG4DHyskNSzBtG04PWutRYsc9B51gvuSq5bSRm0JLT0iEuBO43syudAsVcmHhsbZ2
/+JwIUmGzkYoAyBTxo2ubIOaJoSmJ7kMAc+v3CgjTgQa/HAEujEuHdK9teQPstmCsOwzTcEfLZNB
DRUgqdHcw7278WhZUaMW6YlQaDxBVjxzorrWmQA7ipqynHumVtmPIS1LN4jL9pBVqED3xjA92mZu
e4pZPAdxndROGyHPV01q45HOJDta2n8iC72+3aADFAb/VeAwbm1s4DCR30GcshZzKwDBNuymSvHq
pZdSn05U0vFMlCL6SL5w+XlQrwzxToOZltXUplgcapLRKeX4oaHxs4UItnxrqv6o6NVzPRQexL49
JSz3kpE9ALC7v71Htg4YUmZI06Bei6Z6LkoyC6DOIeyRn6ahPQyRdIxELRwiC1zkbI1VN3cWLGSl
08hPnX64PYKtBcPZhTuJ0jgGwo7c1Xur1VTLcNzyU5f/D2lXtiSnrmy/iAjm4ZWhhp5cVW23234h
2m4bBALEJEBffxc+9+5dpeIW0T4v9kNHkCUpM5XKYS1x19DP4G3aJvrP20IWF4Hng4mx83mUUPJD
TNPzwnDj4mBxHVNJISXvtwUsOSLUY/4RIN25pDYNIL1AALjqNj3to2EahgDW8hudfndDoxb+hPG/
8LZUubPpjxIiEvpDXmHNzESXm4eaCa/dzKOHuKkCY04y26ZP8l8WweyXc5fFkcc/2TbdOPU7Gbu/
sLVz6ZLy9ZSX6FB06IGwh7jxosJINu7apN6iobmY1gOixkymLN+5Zp65Gs2SAjmUFkntcuckbB+n
deHHVN8PyAvkMfqVTfdO6PxrOen37pg9ArTo1+3NXgqr3Bm7HlSUaJaUJ3c7Q0n7Ii8LGDwa2gtg
8UdK0rGI2E7vp4mxRjm1YBiYxcFs1oxcgftN8v5KWRhd61XloRvLAIxqAXFO2hri58Ki4N6R8QC3
Dv6X5yw9tSzGacQF2max349q6oOdLbJ6RKa28rG+sVlZL2RJCxL5aBVx7OYHrdiYnp+v4aQv2CCW
gYG5ObcLhFTp0jJ6uyPWmNJDZpyIZqF4/NDR32DI64vvDghRbqvDn9Fm6Y48FyfHAnHfNEgqQpyr
HzXlvqn3Wufiin601N7Px0cybTzzjbnINU7PXYJGsDEstR/j8Mbj3yVIq7zft3/RgpO7+EGSORo9
mIndjtLDyDfiqPH97c+vbO8fX3TmqE1DuLRRcnrwVCXwxLFzT2p95NUpiV8w2XpbmDzh8R9l+fcw
5VqQU2ottz0CaYQBgea1Se7Z9F1VfjFU1OPOV+J7WrV+3OlBlX2i3d7l6OIzV+L9JRs8Uym5ZaTW
EL7gaqcHpX3umQ8ACOG93F7pogXOzdeogWBOXx5dnRybCdHi1HKrjyyhbCyV7nJP/4Rx+N1tUcur
+VeUZCC9l6OuUECUSu+LrA0msu+6b7dlLETISDZY82VkA0JYTm6iY42R0oK3BpgWErbfvcENpwca
tMmKoCVtRxyOD6KhFy8ZSdvz0cGFht7hA802zNfc6PY6lo7l/PNS2JOaXdfoBtZRA7OEhqr72JpB
N348+MF4LN558yTTdZ87lMLrjE7PDywNVbofml3dr/S7Lh36uYjZrM/MlnqtYFUFERUxQ5o8VnMs
X6xlBBdPw567n3CNoEtc2i61tidz0Bw8GHziPCQfZCX94w0QzAOiBo3cSARKmqu4WZ+RfEKwzXp/
fMqttd+/uEt4MwDGFK9I5MUud8nsAeNUqwOeDUkR5okaUP5g2iveZClcm7uaMVk7wxVfdYOrms4n
NIjguJn70GtkX6n80bUEWngcH3m0QK+Vrdkmmp/V5XNjl4HuxStjLUuKbSCGmTPEM62odAvX5lCx
YSjoIS17dTM0sRV5xCh2eZFP287m5fPHDQnt6MCkwwGiH1baWQ56VLNhtDgQ7OiEzMyWp68oVN2W
Ik+w/NGQczHzss/UHDRu6IYciwLLyu+KofTdpHiieRqVpgPSVBech+j/QHoodcQdZlD3vPQibvI3
q8u+dTp96gmLmGE/2rX7eeW3za5IjhQM6BWeaMBVv8r2zikyXZ1iekDW96ddd4BbROXO70kF4Opc
5T7Pzdyv1YlsMYPzYLf1liUTX9G+xYM/+xWzCZ/tkKbGQmcZfgWdEt95EWrlC6X1W/PLXy0X6g06
KSBSuJKxpriemVFb9GBM2aOilFuValsjxaWdlWxLh/TJHs1T40yf8qL8Yk9rgcryQv+RLzdG0HSq
dSeBfG98BrhVYvgqgBr+IoM2F9Zwy2FUD3hB0ruVVKCl78y8xCrrwOieSlv1VbK5vZdLbulciOS8
WxPkuSol5YFbP8pup/CfQl+JypcubMy3YfgLb+/rOmvdTp6TJHZx0FHmV+uHSfECFePrCr2rmzVo
frkl64+ZnkuT7omOt6NZl05xcNLvKO34fEgDJMl9Dn5HL0vBdNv4rLgzzUc+riXvlgLYc9mS52O1
ydRCh+yst/zCBNF7GuTon7NhfG32BbU5//bpLWXH0Zz/795KJucgB4B2bLc4xFq+GdvKZ+qzNmJa
oz+6oxFOdaSZwh/6D5Jf/NllDPRiHhtzcugTlHSTNyBDoqJDzma0A9e4m+ib1q9BMy0pDhpcoTPI
3CAYlRY3MKdlUwKPW4vmWVjefVFqd51qo5o1OnsSr/ZwLLnRc4HSTdJSTakGAw/wvtkQzOuJQBhh
625JPs+Mcf1I7V3XrpzhkgUiw4wyHQocMzr1pdecLKXVJjchB4cWgU7fFPKMmcfbejLvlHw/zOHA
XFLFpJhc5DZs0Q+GqMihUwDQVq01JC9+Hv0M8xWIYSQZENajZtLq9oh6kCj9gj3WH0RC/KNuqHwA
yxb5NRQUJE2gducB448QeKkTr/YKUGuylahlaQ1/PK0NvgokYaTrvau6MQPSOTno5X3BvzpkJUpe
8g0Ihub7Ct17V2wb8Uj0KuVYQpmku8q1QtYrRySBAAgqDkbDo0IUp9unbsyqIx/7uUxJtTLKHUAX
FrPMbkPLPDBsZ5tUati3eZQDTy1BJr0vaJi4zgaoo5vYJiHSzkg24z3lloeaioDgb25XPRRd+lCw
bF9aLMRqgrRL3zMzj4je33cxC5SiDt2+21etd2/Ezr427Ugt1kinlqwFOjzT4cxojDKiJAjqRDJ6
HTmYfN9XkVNti/IvjAWmCEA71OHmgZpLg0SUnFkuYeSQ9CGySBgSuH0si1fUmQC5PKtXKGFzAlUD
V55vGfupAc1LRze2cqRO1LbHTvnZ0M5X3bXdW1TCf5cmZxgNfaqBApORQ69Enaj9xvmcjAfWHuKq
C2gZ3l7ookmdSZPUr4gHWwd0BzkUHX/u0inkeb72rFpM45xvpnTn2iOaLr0CBdPYzndla/u8sfzc
bnxCzL1dmPu6FK9osfhi6vUmK9wjxXAOIuggHbWNMdgv/92aJU/Fc9Sk3Ll+65AHCwhHMRH+bQmL
FnC2q/Pfz6Lsaoy56ggYtdZi0CDeie5krOG9remJ5AztTiG60+PksooHsfl5YsxP6H7K+Savfmpr
cFdriiJFE23eWcyJYRBKf28UCd6mK8m+pXLjDD2AiRbP+lNZv9y0JCuzFID1sGm9gIa8xhlowQ5q
/DRqx5I/udZJEa1f5184+1rQ2qdVZLZxYBqdT/m2oq9a9aMDuku9Ugf9g2J45aLPfpjkbMjkFEk9
4Yfl9hMHmZSr10A4PajTXm+nkBnCH6tDr/8Q7F0t33i9SePfWbtfJXv7f+zo/3YIGM2XO5QmVqkR
Cq9HhRbUiv00ooXQJ1q5sRD7iE7FWKQIgb0TKmO3FV0bmPi5U57ttFi9QxDzflvNZxW72hjA3WBO
G7fmFUADIMLB+DON6aGdet/o9mOZ7AbA1LXWysW/aE9ngmZbOLMnMfSYRB2H9GDq012J2ndbNvf9
1K14/SWTQj8mutAx44AOI8lsx0yJ05Ti/p8sK9CKY2sPAbMS384yfyDJlsZrU2iLunUuUrJiMaVJ
Ixp4e9rygPQbz/0+ItfdececqMGoCqQF0nBsX0ey0RvkhpQxsoentkJI762N4C0+VcDdBMhBZCrQ
/iptgOYpBmUNfEopvk5si2ESvxh2PftkAQ+dszezex3zlQ61JcdyLlPaAVtPqcZnx2J5ZMf8VKS7
21q6eKpni5I8V1m1sSZyLMoaWASwuKBk3zxb8UXbhZr53Cfb2/KWnkQIIWf6GhQs0bd8qaxd22eY
AIEWNYxseT2GYE5HEWh4tNX205TrK8tb3r9/xMmRiqHzrAfmAxwzhgDRN89XlrNke0AhAwQLxmVn
wIfL5ZS5grykCqejo4fY4luL92Be3dzes2U7OJMihQjQZbPv0TtxYBwVlulk2vcA5dh2VTQ2zyU/
mdmnWH/IMLHvsM+sQvKsPWGKq1hjhlhUlrPfMe/2madhGBpS4g6/g4uH4sXLAt76qhE1wKtcm3xZ
dOfnOytZW9ur+pBlkJWmbwo9cusd/pOQ13xivpe91Nahm7Z29t2tt9xhvkUy31RWnjyLgS7Q0mdQ
bSAgI4V1uWDRlUKpMliHUR7V7os6gRmn22WZ5QNqNvBi4gNOxbftY7Zml0s1fSQO0JUO3FHXuOJr
dwUTJBFmeigoIDo7U3PBbDR9zyxW+IA1/mXbNY3UVIs3lt1laMbOfpNJb557Uv4YsnYtUXN99DoK
7NgL9A0BCU2Vjt5VsqEtytkRWZNvkJMr3G3Ca7/qjlr2AgC9lSDx+va8lCcdf5ZjEr2tsPO1fizj
zynInAZv07f6ipxrBwE5YBm20ceFs5K7g9KYg9ADhBbIeAXAnI7dDzuIy+9LDkJRuxlHCd/v3SAZ
TgeLrQ1UXp8MsFzhf1BTAl4LOl0uddQZRqdouxQe1WyiOlEPKXFDBe9j0uQb2uRhz9fe5X+KunJs
cy5TWhXux8ZjzpzyUa0ntLlFPNcjWjaRCzg2peOhWWSf2qJ9G7N4p1YkxCUWso48cEMPbzvHteVL
Jmq7XC+H+Y1mgkpKc0hA7H3uNL5NaDS4O5V9vS1v0eOfbbdkCJrCS4XruMDUFjfy1G5sN/09OfTt
tpi1ZUn67/J0ULN+flE0u9LwQtq/sA53C4giExVlVniB2wLni/fWkUqRhlXW3VTkuClJUj7Hdfle
jOM+jSu/nLrBN5kZ9CWPUDbb/YVclEBmxGiMuMlzU65iDLRzsJ/g33rUaItpM/YNw/ZRQfN7VSn3
JBehw+nKhNG1f4HVACwYpIPIksCALq2mctB1q5VxetC9fEdEta/RsdmhU4pZ1srOLmrMmaj5qM9u
zSrVqthMYSwGnSKuKSdN9CHPipVWs+UVecCNBQ0H0E0kjSnGDoBKKsTkZee35F5HI00RNWs9XtcO
c964f8VIelJOvc4UD2L0uHvLFfN3VjkrK1lUxTMR8tkYSVwMAh5tTNzH1EgfdNZTX5ksjvZKjKXS
5qvIp6iaAPV8WxmXFgfBGG2D154ReC+PKrEBfjq0U3YA+lUwEhDP1yv3wZIEXDczys2MXSu3rA2s
zzRuot3bKffdE1vjJF/7/Pz3M13zGiVD2gifVwqAyr/Fay1di98HJhgAemasZbk03g0Kfr7AQEGd
kCeSNLib/6Yyg06Pf0RIS8BUIzV6De39phsSKyh4kK7t0pKCnYu4OmYwjvZWj3i6i++92Asdxv0Y
1dZi6gPNzH/hGv2kJE1wW7uWLNRDORSVfuCKXlEMV4lImjIVyPQR5EtFFxlG/2LS5Amt7ZuPikIV
AwHbjDYMwCYZHrmMu9xCrjI7QAXR9Uq+14gR29g5VpVrh7dlLUTJc8kEDyAQqKB8Io9RKaQAgoSW
YUq9mQIh3tH84osp85Vq2w5fVY3BjJCFs0mUreIcX+8pZAMRBzCnOpg/r6KfvhO6GbP0kAIFHrDC
1RioAzO2iJ0bzbeZw9ayEtfuHBLRqgHODbSDgrni0sTGAd3yDJA7h3pQvoDTx0cNASm4laTO4row
/Ar2L4z+X2HPxoOI60wo6aGcvCrorSaimnlHe+9Bn8wVvbw2B6zoTJZkcbatCM9qcBfmTnaXWcp9
XughwOA3rIlDUhSRCgzQpuAfvoIhFnfvrDEeMHokKxS5zeyG9xiP7c2wKUdMKwOS2iPdHXBG12al
l04NfKMA50AjPUC/pFMT8cisqtRw37N3D6AjHSzdUVZimWvviPonEkOYGcIFcjWZpDexVqctUn4W
oOKRbqxRdq3X4v0lIfo8vWFh9AM6KK3E0ftpMDsETJX7jDkb3wKt3m2DXtqrcwlSwDIMVh47Bu5f
0dZBWaF3A9EfiY3ob8TMrdtAlENWQTr/RI8xDNOjpiviu1rZlzYA2Vc0e9E1AZf4HxmzmZ3dhzqx
ErXpENVOVeaPXtg2L0BqDe0MuO+DP+jHuHuaxtbXzM+3Fzfv0WU4jQjiTLB0Sr2gGhUGniWZ0USs
MAGN/C3FuDETYKDGbWN3a3qxfGr/LlU6NaXTkoZbkMiI9bkvmm3NaZhNSMffXtlCNupyabM7OdvT
1GnR5T9BUFFs6+SzmpUgi9xp+u80/dHQPKzp/WC+YD7VN427Ajj7Zs8Do9876fPtX7LkI8/2WO5i
qpwmBWIiCkmO2qS+Olgnvezv8oZu+nqNiX7lPD3plU3qxPXQWYH6i/ekTQ8ovAAd2Y+RjbbFN2dt
+HlNb2VWdNLyxKwsPP8EKDnIL1UH76YBhWU/eyXx4zJFlnGe7PipDcfbm7oq2rg8XjKjtunDvKt1
qFZf0SlP2K/BOwB2FC3l3wzxCEZJ8CbT/84dyM0yGgbFclDZk4PXRQU/Mm0/9itrm43uhlHKGXwQ
Bv2vUSIqeslNfZ806S5LNX/sadg7yoqlLHvqfyzSk5yP8EYjNl3sJNd+j0PrT/z19lktXdznBiA5
GTdVrMxr4EEVw/ZTRcEsoauFnHQAIUnvW8UFRXN3GPq/6NKdXQDegUgIYn3ycP7YVJlSUEQnhptu
cxCQCa3YtpwHQ1kFgm1ygKAnJOyKTWbcu8NKzXHxGIEPMTOZoA4j97ULTWutsYAD8tSnMQ5tQFJX
07OtfJ7QFnx7h5dFzYVXAG6hs0DydWWSMc4ZXgqDfc/0oKvCKtmCpclaqy4t+hfzH0GyLzMdoo7Z
3LMRA0ZIe2EV+EzQflokD7r521lD4F2oZeEAz8RJ7gwwq1luldCcyXumJboai8o30WnK7lTjvXUe
i2w3rJERLLrrM5n6pWNJKqA9VMiaHTzd2dbug15bfts9Wt5KXLlodmdyJAc2GamaGiUqBxhwGtyX
eny/rRNrRzXLP7v/zAxv41rHOpqxiXqm+0btRA73wgmgQo1egbIJ3Qa3ZS5e7mdrkmOlyXPL0kHX
kGXv0mGD7qbCCG+LWNUJyV2VtdmrpMC+WUJ8Kl0SJqV1bA1y5wAHrMBbkqnqFs0JO22cVmQvOjIA
dqG3YW6Jkt9UJYak1TyHmSllGzjlQ4KOrfKQp89xxjdu/KOaVlzI4n6isGqib9F0MDZ5eYZDgcoq
+soIUFO0TVV4b0ORhcjT/bq9p7MqXF04Z1UTSeXHrDM5mKlRwM5YMHhvzFmpUK0JkNbBtIoLO8Gl
2SnF13Gw/cJOfnx8DXjbz9fYjLkgo0y1aYHHyOQgkiV2VCGNr65xaywdxrkEaZf6SenTfHLh+4CM
4aFQYhpsi7Lm7XUsuXKMxoK8A7Occ1f65ZGLnjlZVypw5cAT0Zs+moZvStL6wjSC/IMI/ej3RLXw
TJh0M1d4G2Z6C2EY9d805JPi9tHt5SydPGqD87gv8gNX4F9dzbyGujaCi8zzC3AT2mscK2sSpGNh
hHZFPVrk8NkTXzLn5fbvX7oN0AMAqEkUz0FDJ92sscNZmqAn9tD6lbKbhgAF1XFtzmHJVc9UfXj3
I8t/lW0VJrebETRKB1L8YgVMkJCAASkiR0WxBFV1ttKusahjLgoZeM9iZE3ORnl1AghtUAofJihW
XH9nmhlk7msFnrHJ/nZ7AxePB0lYJL0QhiHvcKnPFRqirbFEsqHWXjv0+7zf/vzi+WCUG0lesAGA
BeLy83VsKJTm+Lw9WJHSjaEwnaCPSVCv0UUtHRKQGRBJgvTqGku7RtVa71XcOzq3gnYAxqDyWFb3
rBnmUtdTmq6xnSzt3MxAhh4xU0dvvqR6/eTyuo7xlqvKkPtUDW7vnL64ICSB0PEPbBIkJy+3zqto
HBdVlh+yqVcxwkBRG02ARAwXiwoakGhDRoBmhwLfVw1N7d95CeyD1IrraKZ5QczHRTBYnbYd2myI
FAC8gU6oZcA3ASwzAaCpLxLM2cae9m5WU4VhPMZCBRybfqt4IwqShhpSpXe/cRaLFQ1f3DsLuU+M
qs8NzLMvPwt+WNb1lp2QHJRb6U5XywovQQyI3N7BpQsBJb5/hEiuuhqpUguKDYRnqPPMd5GwG4z9
bSFrK5Fc9OQ0BGgUEKL4pbsZ1+ZWFz+PeB6tcng8XCWmjdLrwezV5ADtsNs7tbaYPwolW7n/l6wU
3N+IZDCX5Fw15ZtTYyZoLMTUp5rdqVTxC15GGFMCJ5b5N4cCuCyMQKE2dkW55bhtMliplR1UE+jJ
o02rLaljx1cdRna3j+bPW1+Om9D4N2f2Pdin7HwM6tg5VUxMYHYYArIELKAYHeOTZZZjwFN3cH3X
KEf038V91IoYCbyxdV+x1d/UqSsDlZtV2AL7aO8o3ITucOGrFjOQhfOaJ9xGTWioCgB3umZ4paQC
G2bTTHeYpG58FB7zjVkixAZxe7qNJ5XHgJhqzE817b6pfErvvZEXIZ7YZuRSgrlJs3cfXZQEApG6
zqHAzR/YU/UK3Irx1Kil2FpG/4pUwNukgiVKSzBzmaHh6H5y7TzqMAYEGCaE2VP+Q53qZNuJbAbH
Qa9XOQmkWvTxmYOyYseNXn8YHTCedSqxfEHNp6FO7N1QOZbfDRX1MYFD/I7Tb6o3fU8BuBKgmi82
af5SjJ9dcazQRwjUky2gz6ZN3vQB5l2En8bZEA7oY1L9vOWAT5qCKrGCuDJ9Di6HLfOKIqxbzFwa
lYEJaRPpp8qgVdDqnXvnoiEsqFER2WSsqv/GFaAai/Y6zIBfY9/0FRV9zvH4EMDb0JsiEObXiq84
taVr+1zI7NDPnFrVU72lSZqhuVoNwIn+olMvEsWEadhkgxNfsaSF3jZAb+DixhMcE9tAybqURzus
taNddsj0jvsliYeDlyrVvrK9+L6CegdaOo2Ro+jevdar6XNbo6oRMHUcHjEXa2+MOqN3Ix5r2y6h
xkr5XdoNHfExyBvxq3BBAllWHoYqm7bEjdzSZy/7YhjPafHq0WfM1cRrPX6Si5wFIVbCWBfkAHFI
noi3stZycM8Vz0wpfAtNp84aPtiShHmYHJV8zJOjb+1yo7lpELs33fL5UwXfCEDZlat+7fvSHcI8
biqUxeWzKSJz2JXDShVw7fuSorTA+AZWBX6/Pu7ycbOG4CDds/MBoJkPxTcDyLG4b6VAqNZwa9RF
RZ8z9w0Axr6V5QBhX5tKXFjEuRQ5HGrLsWwKjdFnxfOrn/bX23fF2telMDg3W7cq7JI+924oxqj9
4OThf/bImVk0AQWA+TrpiHk94HyBsvIsiF9jXmBtomnxDM6+Lx2xoaFUT62UPjtm1ACVRgTFB+ew
r5YgHTPCDvD5gvb7WTc3XhoSd6uRFUOQ4hBZhCuFvBmnY+VQrCJ3Hf4+ZaZxMutpCqyWxYDd1sTu
9qnPu3IWIPxHngu0K0Am4naQA4TRtBRFAPPx2QLaHnhxwmTcVtav1sr90nhtxFr+7VrL0K+Bhzbq
uhhXRvvfpSPJdUSKMQiAnxvljWBsCWn12wtaEzD//ewK6vuUGjqroWbN0a739bD5774vxe2WNSbV
NMLUY7ET5R5MG7e/f63GlxskedoqyWrRe9gggIMwI+TeE+3D2yIWtgg+fGb+tWZ8dV2yxBLlYmNC
H8MJfe5l6VfFig4vfh/XMii657yKnJEAQGVVAMDdPunNE9vZdMWXzz/vUmXR+/Pv5+UMv2CsMTEv
YJ2qhj25pvLLQ7cFMpMhOHe2gGZa2a1riwRJCLKbKJOgCwj+/VKhaE37Uevj6UTD9AdLN7wEVuqK
jIUdAy4P4oQZqR2pAilDVJAc2DmAAj7l7DCOkfHBsTqYNmbezr4vWR3waR2dKvh+apxYd9CNlROf
90A6EgACAmIYROno1zDn9Z0ZnZWh/16lNj+V1REsDs1+JM1T61m/AET1ux6bO5TP0jvvg3VrXUPi
wcbDBusDDNQVdGiqcWUSqd6f0BzuI8i25uq185Lw99sGc6UCsxyM2NhQOwzny8trjH5UXLXsT8Sr
/ZaHmG9mJvNXiqpXlg8pQPdAIsVFRQ6QypebGI+9UxdZ1Z/ycgte1dQJDfZR5wUR3nxI5gyDCWyg
SxGprvWpNtbtKVdczHP3IPXwphVduNLlWQbA4TA4PxfG7KsbzKW2i8aaE423Rbd7uX0UC19H85EB
DGjwqlyPZANulWXKVEyn6Q7UoEkd/Vefl8ecFM7BM4AHy2lwH7Rt/0FogVlhz3+9PHWdlbGBTi18
vlM2SWSZHz9efB7jFwDhQi+QPLlJgYwbIzk4nfiDVu14sr+9OQsKevF5KUKkug3kbQefn3IwCjya
2SNRPq48yF0i5T936s0e61JBbYVMJKtq9UTa2C/uJsCmfHgNEADgCFgzDEEuuHfVqLNhStVTidd/
ohj+WNQBH9oVMQtqOuNdI9YF8DqO3bhch+UpPYc9q6fCDtkYumuAKAtHcfH9Wf6Zwx256rF0xPdb
9RP6IspqI1ZzR/NvvHDqCAhB/DOfA/g9kVW+lFFlmUvS2BCnPOnFXlEZ2+itTsMYPTUpfG17TIGI
Yrr9K+6W4b3W58xCNaho1stzXTsRhZSBaeaaGQEjJj3VnZv7Xttm+yxNaMD0pnxK25S849UKWOPc
VAdlow+eQAfJYN+5wuEbnurlFuRTY2BMFf0+Njr9RMqBjX46ie7JGYHT2ipKEjiUVs+5obfdXQFY
Cg89Nx3QkqzAVgegAzolBkziVp2ibEqUI97KBqBztRRl2IqGDf4NMZYlvosirwOMGCQ/9DEdjvFo
fVdaPmJKDXniTOW9iFjriGjQkwC45nQnvEZkvqFn2gNLMFvVNaJjQaOYzte0SmlkpiS9b/KsC5qU
tkdWTeI9MQ2O7MQANvBCgA2IaGngKq26EdxrfNpq9tfCzZKgmVEn3ULjQCswW78rdO1n6jh5RFOV
vo4GE4OvJVYcTFNlf7I9of3MXQDSBoxO9RH+X03AB21xC+1GsXcAc0K2qZ3kR2fG7gfTS7Nnm3kG
QM+iY3TlCgZI11lSq3ksQKgckWEPIKy6WEGPWtR5gKvNsMrgHfGksDW1ytTUaiHAd7fF9nOMm6wN
580qLas88lfwDSqmslDsulT5BB3EzMgtAVJVO9CaTa6gpfwIfpuVxNWSeziXI5lWE9uVyHNbnDS0
o70Db+C2k1v4POrx8yAbcHJmsO7LZZAqA3ur0jgntJwKGtprI05r35fC1Xp0O7if1jnlRWRZuj/S
tU5quTdy1qeZ7AdlTVTMZ/7JyyWMXaqnuZ3Fp1ETyVubx/GxcJ03qivG14KneZAblT75DqhCUbRV
xMbkosA8q34fp+WeI/3Ia+VXYynP+rQGsnetiAhy8QNRZoODx+P58rc1yBd3jBPzZJipX8Ybk0Sx
/fOjR3gpQ3bwQ183DZjdTxoJvae0/nCkgM/PxCZI6rnmVYO1azCjqlAIONmjctcGVZ2v1FOuVQQC
LIxMoBY3zxNI56eYVVN2iW2eEgTKrn7qs5UVXJvqpQDJhLg5Kok2WuZJWL+oa/hNlgC1Y4Yij26f
xKIgD6sADcdci5ZWghmjtqZxbZ5y93kYt0b8ZZpeXX2NRGtJqaDpqDzNYcMVm7bNqT4MyPecKrB5
ps1d1hl+1ny5vZarpzNe+zN82gxphGeGvJY6T/O+aUbjJFANEk7hV+NTbe61/kuW/7otakkBDPQ1
zsVNdAz8aZI6i1DaSh06tR+0k1F/HpXDGl6AjOMCBzHzmel4yWBqHw906Tag+kg0Lebaqaej702/
c9ASgtQzSPM7z33X27usfhjUJFBaJ2Lsfuy+DGCqqu0mEuVJK58GwCjWPw2xrdOV/MTSSf77y3CT
XLoH0faukXhYOcmAVwcs/sBZw9dc2lwTZ4hBeoSXKOlciqD2mBXZ0OgnVdup0/1abVrGG/+zuQiP
YcE2UPdQLbr8vqr2qo4QDjpvqAGI0fxy5iirP2vZjtI20Cca1sqj425SPQn5sKHM3WjkV0zAClB9
r8qd3uyUtefH9aLRYYZ3OAIAPC2vaOYcW7h2i+TDUc2awM/dD06VYdGX35/ln2ks0zjJ2gzfn+rf
g+FEpt5FE927HQ8+ahqXguTTQ0uIyQYIMhCGcT3IV5Ghrn0WJMyBEtTDvAZlTGfC5QTtdEfTrA5Z
DUx4xvZD3X1vxjUi6iVR7h9hM4/7VeG8R7IhJn1lHwc+PGEYY9s2YNRtPYDI6MmX2xt3bVlznW9e
2H9kSXFHFeeWk1HISrtXA9Y8AKh9Lae0pGWI/MAPYqAke8VWlHvDYMYkto61w30P+LlrZIZLi8Dg
KmiNYUAuiO8v1axMs4IK3DfHFKhKKrw8i4cIxnN7qxaXYanIymmImNGbcylFUcZJ5KZlHb0mDVQ0
tXkrMebiMuZrZGZigyApzWNnQMWyOoFl9DRquRrmWfu5V8YVW5GnKP5YJfK9/8iRYllHR99nA0d1
JG4cABkxcAotMmrAc+waGnHeBxPau9vi1XBfPryF2Dd7bqNFuH+VKvAwiGlp3FaPmDxLFN/TNre/
v7CDF9+X/A2a9ka7HvF9pQ8ATGDmAfl6W8KCbV5ImH/BmUdzSO6RpIOEodlo7jfC/eRnpn040kM7
ILg/cVuooE+U21o53jKq2w/q0XE+0fST+he7hBclujhglZiSkFKWSmLXaW9w9egZdVDzKItdP1ur
315VwVAEORci5fjjgSmdGmMNBLClSvyDTlXg2AcNOIFk19Yrx7J08GfSZNNpGodrajXiWEj9ySnt
NxcjAm6TRrdPf76kLx+zF4uSJ62mBlwsoAZSj4IDhnNL2pNKHnUv9d1qLd21KAodWsBLBfQLYFMv
FU3oipYYXa4e7fz3VHwVehEOI8fs8KlkdHd7WUtKPbeEgqkXpXagwF7K4qnVtlNaqkcTLTSl+hbP
YQluHO3tb+Qg2kBfxYwLIymeU7glA8KweqTJdoZDqbIoNZ+N7P22mEVlmIOa/xUjqd5kTnqvd616
7JM0KBTS+qUFiB4tWVnOkpyZLx5MGegNBZDX5bbBcjM7qYl2dNxdoodM+N7nj6/kXML8C868jRXH
poZ8nnYEConvlbsWLe7TyirmXynr9LkM6fDL0hNlISAjN31nCos1BqjFXcLTHkUSZDyvXi3JhKyq
FlPtKMw3kz78D2lf2hs3znT7iwSIkqjlq9S7Hdty4iX5IiSZRKJ2Ubt+/XuY57433Wzd5vU8GGBm
AAOq5lYsVp06B1GMNyj27+oQTALyO1BXAM4o7asiHitvSEoS1jk4yQ8uMnu310FlQNpRRqlDs6Jr
STjSt37XtSoGTXGzX63B3wEY0s1v5TZvjL7BOrflXYMactcjHWc647vTDAfbbdDJWe6jqXsremcD
poINwqGtzpKgBkovQ8u1n5UeyCimTWIiTduyTZ7Vir6U1UnAEwkkg0iAQUvrcjPO48I4rT0SDsnW
jTeFirxA8X3ZhwMM2MxRZpOQkX3Kjo3Ko65+HzgZwchg4q0u/X5UJvJ4iAz8fvvF7b683N4iaz7U
Asu4kMFDwlZ+P9qLl8+8jA1xqR6XyQtme9+PyXYch81tS2I3X20WAKKAQQZbhyWnAYy+hWR8q8Nb
z+nR8YotKelxttxgJBrUqqbmO5SKFAdgdXRnNqXbiBZuy+YMNlEk8zXvuJR3BohxHf7r9thWncWZ
Hek5kkY2urebRQ/n8lXTHyj9BhXa/3Is0mthIG2HjQYbeJF/6sf5U09QGKtRd4mYYqn+FKVurZXY
k2cOvMh6J5ohgR3qE9uU9LHK7p0GmnPexp3r7QI28Njmm5K/V9NrrSMu+nx7PtfWDb1riB/wNEVG
R/KMHQC+ZtKYmE9oJvSPXgbea39Qcdas7UhK8GwxUMjHfyQrVtVSVKYwyjH5lKWPvPukDV/a5At0
pbd6qwj1/pBIyHN6bk06x2ljRtM0wppJwI27eFs2e4/QpQgQw2yJXh8bOhwqVm9czgPQfH+bpnzT
NfFBNwkI2ZevMXeDrlGyDa858bPfJTvxuY67xBRr7WTQdvV+mRHI3pD56H1IgiWZ5+sk3Uaj4q2w
usJ/516OExMXfG9Rg5NpWKA0TqxXe9TQw9Fu49RVPBxVpqTD2QEUa+cZDk4378rxqR43VXMAb8Tt
Lftnnm6sryGdzxHA8sZ08TyJtOxTSiYQ5+dQFanuCY980UbdAgCesfmZlvmuy8undrJPc5Pt2hQ9
3TE/gJU3SKEXZMa5n6YTD5oiPtz+kWtvaKj6omrm/mmikCu5I6u9NvXEls9PVXVwbG1HrGPP72cO
Ibsiuk8axJ5l40/Jv7knz02Ll8OZT3HRi2pj++shb7fZKdW2t4e2epgNlOpEphLIGcnV25Do0PAc
gMvKf3sI0gs08LEUVf3umzl9TxIVPmTFHnC+uJIQSUPuXp7JLBs8tAaleChG26za6b/raT+bO0q+
xCqgofAM0s7CYwpy1p4pGP3+NEedzVySZwB1JQVmzp5/c3fxUzQmopv42Y105htonABcczdp8+72
lK7carCL4eFNjNqWzHiFrqiER0Wih0MMWtgNTQIzU6zaSnBzYUI6m0gmDbS3MDRtLAPSvAFdpziX
KgvSsWT6wB2wdsG92bMvCEYq8ADcnieVCem2zEttHI0ZJqLsc9ue2IeRsiB2AV8uVsHAAXJkrJAR
x3FepDne1ClIpJYtcDGb2yNYW2kXreJQa1kTousGmvSZZy4hOta/ZWO+AULwV6lE6a2aAakYNpWL
mo2c8Ex5knYFaGhDzTt59r7RmL+MKlqqFXcP+MFfI9JqaCW8MApFS+g66O8TzM3Mn8h9xhRbVzUY
8fezU5mXQmQiszAYa5u0gVfsK6IwsZJMQfIZLNhg8oLSjQyRnpCUrjoLqqcxOc7TCSHX8DrSD4Mp
ANcAZBO5W1HEvgJT8M5OnEFfwpnsOd/zcg94z+3ttRZPouFVyCgBzghKUmmuUt1s0Rszz2FqGIdI
j6EW3T/2QOwMqbMdKmDOibEv2v53Z7Z3TmoFA9qSOlO1ZCsHFT8DtVvkpYjgS79cMt0bNNdqzDm0
gzTPAmupPh5qXBiQ9l6CDjPAjp05tIBDzre19aPNdb/ginaitXEAP4j2EpBHoxwtTWfUxvWA6sQc
Ll2A0kS2USyXuCulCweqlHhzWlBqFFpel/OE4lqHFkJtRigzBLmTHhqzCCrnLjO1He8cfyYPdpT7
nD7pzk+FbbEGsm10emORsECiPn1pu6xLo82WzAztvDUDZpATp04HLRz0Icw8e9Gpu42JfcwpIqrW
+addpofFG8E9lChmecWRCIoagBZQH8cVL+0WyCdmyJ/oZtjau879KWgPm2JnPt0e8MoZR1FDNJwa
OipaMoveACDl0mTEDNMcckp8w2fmt9PvsvICFLVu21odkYMqvA1ILhJO0hPEyAvDnHvTCt3xcYm+
2/0j1M38DmoTH7cD0ClgGSj6r6QsuGEleT7BTtpuLXqCBp3Z++gtURy3tXNwZkfG6LazkTsD+rnC
0X1wIM7WZ+HtgagMSEElagGAr5gwoGenMX7OVR0FsjarqGlhZ+HOFZWlaw5FNibj0lS6FUIgV9+3
tIcQIenBgU/c4t6MkbKKwBi4b+zqu9GOECOwSR20KPX6XgJdhNujFUdLPnroyoJHAQ8ViFyk93BB
I7NKtJGGVXffGIemvCedIhm3bgLXv6ipgi5ATPjZpdl3XYyicE1Du62/QyLu3gXPHffo9vZIVtcN
0N7/NSM5kTGLk6XTYYZZ7Za4IwRNFHOlsiCO2tlACuZ2zLYrGubpl2k7GZ9vD2DldYE+DUjngWcD
TFny64IRtEyXoLoI7W5DozuLIV7apdmdqwdKtMPqmpzZkh5mM8QxBzQHWWHZG35uBG4N2K0qe7U6
X2dGpL3V93xO2z9GuuAXpNxvT9fq10F5AvIyELhcxTB2itrjwBI4HKy1WWn3hjMfb5tY851IXv5f
E9IAnBHMDFrDcFKTyr1Dqy8a0jWv99tSq/0aTfS7j9tzUH2AvDVueEuXbh/AaVq716Etjwhw47ZQ
qLD6ICv7TfvxVgRMGDGJJ+qq4NGWnJwz15Pm1bUVas2hTg+H2+NYWxpcbbgJ8NAjV/DNzLTzoiAx
XCj4xr8XpeIcrm3e889L57CsentmYlkGa0uzoOP3rqVAca08vxG3/h2BdD4g6RyNQ4ERxOUe8H0w
nCTmodS27o+68if7vxyQtM80WhRxzWHNrF0k4x9GQoC72t9eFPER2dM7wIw5onKKxhwpEKCgk+5K
M7VCln0eNPCjoFM5pj8M87V2nzK4gdvm1s6OQAagqQ2Rx7UyQOpyT6+xl9Gvgo6AV3vQNmwEe6yq
er8WTJ0bkiYvAklV3hgwBHE6fmrT6bFPPM3Pkvy1QGJl4zamKtZZ3d+g9HFxcMQ/0jmtvHassymz
wml6cpMt6xUx2/r3oeGNRhj08cigiiqbEKPTxQppsq9z3xsVV+XaAXKBz8V1LPa4XABCHb9x87o2
QnPc9SVoEPwsV7ww15b/3IR0RvNkHHN0JBlhMgR02UzGqYIGsqvYZGsT5RoQhxMt+IC1ioGe3cj9
ErvchppLmHUNlB5BAxR4XaPCbK3tMKi1QsAI1TgBA760orPaNKeWGaFLzC1b7KOXextz1vBcTfjO
dJp/cbMh9wbqHvQ6OGg7vLQ3RrFmVwT1OVoEydugeuqtLg1YQHAqAf5GXe7y8wbn3jKTzAidOY5e
nWKC9FTFwXhCZ0sLPDrSf3EdINuARKZg8Llq6xoh/kQsszVQVr936geqOo6r21lgxGxPtOlSsUvO
dgFHN1TZFTpkmQkIVpKnKPlFUpWPXp01eE08onTgAuW8DHd6QyshZBo6NfX1xd6Ykb6zskezVYTL
a4aQfUW2/j+MYdJo2sH2QOKH1e8HkkM2PHsxRqP1DQLok5mRTrHZ1jb3uTnpCHVgokyLXpijXxP3
JS92Ub4rhxfTe799IaytEp6h0J0GUBRRoRRygFbbzExPQ027f3fGb9ECQj8FZen61P01YVxuhMZA
K8oywITDj8zb1svRao+E7W8PZC02OB+I5A5I2bppUWHGgHdepl18l9T+6OxZ5Ju/o2jzL4xhU4Og
EIV6ZIIvh1TXmtGZGg5r0XTzUbdz+jnVWwcPhIIc6eShbNM0o71BijXV/SiaHMUPWJ1TcHYgckBt
Fvwvlz+gcd0sStzCCEncf2p49mNqI5SKkED0h0i1GVf3yJkx8WPOTnLcADk7azk8H9/yf8r0UKli
R3F65ChI9HKLepFgyZOGU9B8qTzhWwf6zNiDXR1vr9f6CP5+XxpBnhlFVeipESLD5rfGP7w8zP8C
aoWw/a8NaU8Uc7q03gAbbbRMwUSXN+x8w2fV8PbfDUYKrYY+hsyOjfMEPNAeGWNIAw4bpil2mGpJ
pOuuSaZ0qi1YgX9nPm+dQ1S6/8apgk4UzxH866pBsRhmsx7QroKNtYk/aXrAP00qYo3VpT+zIc2W
E/Fa06CXA9DOt2TadeTQD7//xYKAPAXYNPGPXJ3LPXDUEShuhUZ+KqOvlcV8fYwUQdXqOM6MSF60
7oycdGaEcdBHCNT56bS1mK24dlYX/cyI5ETTHnr0JoURQ3sSBB4fzw6YAksCujOR1AJJ2KUnQbPv
kE4jRSIXfG78O0giFbN0PQDIlOrAmAFfJnLX4u9nrmrRDSAMNORwp7ultv2y+6BGFNKEcLlAaYFq
V3CTetKxiMg8cS2jeASk+tadsiBZFI/ca9eO0jKatED2AjoYIrMNNdO08G5CItKs5/g+HskLevMB
A8urZ4+rGsqFU7p0vEh5olLvoeKEh40MlYijMbOzvrDCptss2Ve+wJEEevwNzC23z8jawuAkwwaA
nEgHSh6+5WC1YLyzwugTwBZRqXDw658HPtTTEaNDrPZy3afOaAea4m2mZ3dD4bP287/4+aICiAQN
Vl+uhfByiKjG0B7UzgEkxztDkd6+Pt2YF1QXUeMRPawyt27i5JObegkNGwcFsQOzAcf8+NEg4HAA
tyWSmYBZSTuXVugPbtCZHJJiIl9q5o3ftCmxDrcn6s+zS9pRSB4akCJCMw0CE8mMVxLX7bqZhNoE
NkZk0cE89X2aHMQl0LW1fHcq9pyd2ulxBukYhNPzXnGAVvYCCL2FSCBeHajkSL8ABDR1TC1ND3eR
pe8rZuxvD3HlgJ5/X67JLdUS97oBvPNM5l3cttsJlJEG17ZR9OGMA7KXAO8bcARCaF3a1bReuFaV
uLusdt4+9M20vT2SlZkyCGbJQqVBtxHIXp4aYpVpxUZU+DTQ6Ya9Cju4+nkcemxp1Pmv8LKg2iiI
BSRN6AJmPL5aH4+4UD3++/2rolOcl47NXROowd9zdQ+woO99kOlW+HtkYyxIeOKVjKyZtASclgwd
R6MJUXbbZ99aS/WCvT75KDWiEg7gOfwKjv/lGujggO26Oh1CLd8VwMQwn8Wbjy4zTCAfbxM0/gvm
5ksTcRLlQ22BOiNPX6IkDdpOEQBdnwgYwAyBKAt1WsjGXRpweoq+OZDRhuBN3eGSChoQ1Gq73FWc
B5Ud8fez270GhJ5kE+zECOO5tjFBxhTRQ6HscFtdFPRjAJ+AXN9V43dHjAKcf8aAfpZywzv959A7
vmknP28vjMqMOEBn4zGQrZwpNCfDsrN2Js+OeV39cE2V3O7atIH/A8Vz9E/oSJRcmiEl3v5L3fdh
moaOyYC7KvyUzpuWfxxZjqcggiOE83BXV3Qg6D3s7M4xu5Da+5I+Dd7Bjjvfzb6M8fc5ff/47AHI
gtciMufmFfaipZCBdB2tC5vlkDhhnh3MVnGVrC0QzjwwEODohdOXTj8aEY28b7I+TFLLr/VnUaR3
6+2/GAforZFOAIcKhC0vl6ftQdEMHrcuRGLJmjYW8amr8ABr4wAzuonQG09UZLAuTeiJNiSahf2c
1186lMpK/dFSFa/WdpkLVBEeQNAjuMqPprwnOeQKRnjjDKoq1oNX0V09cIgOu8fbM3YdtSKChMwo
ihjIF1zlSlnm1EjN5FPoLr3vFMeRbcH1uzHHLylXJbPXpu7clvxk4V43AvI5hdb44rqvHAILDfty
ezzrUyc2GRK/1wxbPMmMKWowdfH0jbDdlJ7qJXBVCXOVFfH3M29DSVyStIMVS5v2JB7+dPo4xoPe
KoA0wm1dhoBYHuwz8OUB33LFVDDGvZdws51CZP19SH36+awIwVYX5cyCtCh0qr0M4mBTyM2fU3WK
UkD2VbiCFYS2BYSOEABDVA6yQWm+IDPL3XwupzBK3yrttTBOUPXcWp7ocU/9uCoDzThx4573Kh3l
ddMCNYG3OCJ2udTkxm6SDo4xAvBUvw+OeUpL8jmrm8fFNbfmYgdzY96h7173bcDbF5t/vb0h/x8/
AJyHoA1ER5ycFq7RXD6MBvaKy59L4zcZhg0vdhCy1Ps3N4Uw1KEj95b54XwQZhwtfv9rVfKEEGOf
28KG1RmCAg1ComYzsx8xVbiPtYNwbkby6qAX72k622PYuO92+bWudjVARR8mAAcNyrkV+XKfK5ro
wgqoUP2kZn6iaPpb84KQ8wY/DZgXALOXwjpeLCCmnUdsEg4BJn1qN/GS7zXP3TI9/qo58dvtTSEO
lXysgXP8c4P84Ry/9B8mPNScRAsY2MAmZzRHAlm1fjqS0dgYaE7JK8W9uOZG0KMGjygITEHNdWnP
K8wUpC3xFNbvafRiqdicxJ13NZyzz0u7IGeR4Q4VPq/XT2WfbJwY9J6Gj2ISCOP8whs2uvbh8qto
ocJTSzDkXL+3TJ4wJG7jKrSqF280fCvdstgMavZ6e6WuZ04kQij6E0DNgRKftPXAc1j24EgqQwiY
gBbeU1LDX289fBx0WyjiIqa4IhgBv2s5pctchsnOI1v7tzejErbN97eHce3lhZU/Tb86clzyQx7t
ltATH2AlA4esbzaJr6qHr0zUuQX5KV9lQ05dYYG4O0EmSIPbI1j9PogSkAhBgdKVFyJpzbav0R6N
+PG5CMxYkTVaXQbcsBBIAfUScOmXJ2Qp6DIm5ojPO7NfMOJnw1dN2xBvU+F1dHsoa4thungMA6IO
gIWcwJvGHFQzSVaiP+Szg3dEuQUC57aJawdDETaiGx4wOxTW5P5aPlAnS4axCnWWbUh/apd3is4B
9CttWbnT9Gp3297a9J3Zk/MHqQ0Rmylvq7AxBp/kIPCn7LNVeMTX6+IQl4UqpFibQzT1Iw0nvMCV
Yldnpx4tLb0MU529GVOKACkN5txTjGtt14ncl8COgmhGlp6w0tIteubg+IM54wheBsU6rQ4DLwnE
36iBgln4cttpw1y4xaiVoQsZZG90fpESLKNTNKo6hlaSicgjAn5OwCON/5EJxczJgAtI0gpXXO53
9VFrjuUy+7oNPm7tYNvHtviy9AQ/ovKN6TEvtx/fIef25TjTYn1fLrBvZ/V3bpH7Iko7H6CHXczL
J6v0FED3tZlFTRk4d9TjCZHBpkYapW4LebUwyYPS4Qiy5kOjYulb2x7nRsSxOHsHQHKmb9kEI6W+
0Ro/er49Zyufx54gAK4R+AtktC8/385mjxJ0wUPqM9SoVH5o9fP4uCHSWdDTFFN49usTL+dLVM41
UIyx3w5vlSL0Xf2+6L1CEQHgIlmcmmsRKFk5vh/Vr8VeT19uz87KCiMhiuvfRNOVhW6iy58fRcSJ
+yKtQ69PdrbOt5n9OKgc29oYcCEAyY6sBWInObQZ67ZBmqwO0/h7N0A0aVIEMioD4u9ni6APLR0Q
PdWhYb811m+PfL49S9cRuqhH/R2ANEtpOyTQzhnrcC4if6B7CCF79E6v32+bWbkAABQEPgnNdsi8
yuihaiyGCnRZVVjoHK1p3Gp8o0xCFBbfosF91+JOcTZWV98F/FJHF6Fgr7+cN3SCVHnnkiqkQ4Ue
yAlFniZ27jSPf1AGEHlr5K3waAXW0wanmdxBMFd1k5aT0YSCUP5LOSqugLUNYJnYWqDe/8NdeTkQ
L8rywrVxSuKa1KdpLqbnCjqn29vro7IitsnZNiuTeQArMrZZpWunbLQ+1b0KGbJiAoh6FEEQxQLh
LRNDWnZEkiE2ulD/NrWnqfxwKgRVg7PPSxfI0sDBJAyf7+1N8rTo+w9PEBosCe4KYOCuy922ZSKh
0+Dz8Ter/2pqqk7xlf2KOxyhGJoFgbGTnWFau1qTzHkf6oAl66jW59XGUSG31pZAkJoLCJpoq5Z6
3CAOrg3NWPQhSMKDbBsxFW/LijdB5RZZfGQWRFZaWoSqYkXS06gLZ/tuqk9supuBT1cpQa3NFRA3
yOMSAvcu6015XdvEqYa5mkF6HJe/WuOXAUD3xxf8zIgrefYBUJbKHjBXLX1vgr5UXH4rY0DnAZ7c
AO6Kcy2W6uzATeg64r1O2lCL9qkR8EXxYFF9X/z97Puk1t2iovh+3Z0078toBkutcLErPh2PemhZ
ARsHomN5GYwE8fvkZl3YYoU5mTeW8d6Wz1P5HPdvH14MIaoBlTvEayuMrC0n/VTWPHwnXpjPirm6
PhaAGdh41kFKDy95OQXXtx7tDKZbIcDM7SHqFKHmyucRnuEKQmugKZAm0lIsBq2TcjLhwWOfg3PC
3n50dpDJFlxw0P/CK0uunfS65kyoMgFaEv86Dck/H/+6aMcBeAX1ZZSXL39+PjQdIelAw/lT3j5E
tSIAWZkdgVBCxymeunhDSRvVgkjn2ABcHHq5sTPL5RU8Sora0rVXgoQyXrvQTcE4rooYaUlbZpUE
eEEOfdyAe5uIH2iviNSuT5xoHUbNF8hEAEzkptaZJZ1e9CMJ3S7e5vY2dfRdaX+c2AVWcIEK6iq4
Jxnx31jN5EZaYwC+MvqVc9TmbT2HuqXIeK5NGagX4MSFTitK85eLXsW2M3vxYoQVKQ86xUsQWsEP
yLGis9v9eIs6MqsQywEIHg4dQIxLY64bJ7kWtVro+CV/S6LX2xt4ZWHQ6uFBnlBUzTGYy8+j39Rt
SFO7IRu6lz6LYMQEn6n2ctvMyka+MGNIZnJqzYXTuGFhVD5Z/GFSrMmKARv1EeQAUaq4bovo7Q76
gQQH0eI/jS9Gpvj9YpYvs7SCrR4QGJFFw1tGTOPZjRFBad4uK4OGRf4z7nb1u17dT8ZOX3Zs+v3h
qcJ6Cz4MdK6Do1UyhT7ClmUNSICbrR6f0vHw8c+DPgI+F52LyNhLYc5CzWQZdM0OS8NPUT9RZUvX
FuL8+9KGcpmezjphTkg+8yjz3VjVlLxy+hDWIHkF9BjwMKY0P2DZ8UqniklYgp5qBJ1HlqR+UxeB
pqITXRkKYFuIacEcjjy5TISVZlrRznWjh2CMH56iWVFmUn1emqnBaFKmZaD3zHwnAqF/8OGFvvj1
0pGrTcb1YsLnGd2kECn+OB8muoQQy6JFT8BuqIiAzo5Ek/Z0SeN0CYv+ubefrOzblH7cOeHqFj10
OHTwt9JSz1oNpY6KA2ycun6LVioH+tGTYhnER6SjjSgT8QcucACg5EgtsfRssfMUnJVG7GdTOLWm
7wxfbi/GqhEQneD+A0wERZHLyapNt9dSHulhXTxClSKCUiBVAQ7XbXjAGgLMJsB6lzb6tEWKkAIQ
aBunOANDxvI4Gip5mpXTJ/IUCKlQCsHBkAYCSawojTJQG+nl78q4j5JjpAFr9XJ7ulaOxoUV8SvO
9pY+O9BraBJQ49Fflf6URbvb319x59DRINCQgYaVSPJffj/JU8DCcxAF0/TZSl+19ugVR3Ne/I42
0IpWdB6tjQacxEiACHjjVRl9jDPPyXrQNUUD3Tqj9zb3qk28UilHI63oAgKVkuCOlQLRaEB5tym4
Hhr6/IOPxrYvaALUQ33IUcROaHNwJ2trV/bWQF8ax22meBKu7D60LwDZB8A44kkZK9BAoETXBDUR
117o/MlMjvlwvL1qa/OIagLS/WgRE2t3uWodi2oNzKQLaK+ce3PoHiJvULyl1rY34M8in4RI8gpg
TSJixzwXJpofRgECfq/0R3BO/guYko2BoJiI5Agib9nrdFgFWjcjnL9eLX5dOpavz9PGZiYL6np6
vT1za4uD0rx4piAvAE6Qy5lzWYlXRmPjJqtYQAckUNjniCWb21bE/EueFPDav1akG8etmEY5BAHC
QqOfiqr3u7KHte8a6/a2rnAR10P6E3oD7wkNIaRpxWY5cxEd5zFnU7KEaV+jUk4CYhVbQ3u/PaRV
K5BDAmAVuoBXaPUosVHEysHfRCItBsXK8rSMJZhjq1hxC/1hu72cPIznr6WrGrDO5hp9erBEDL8o
PkfOm1f8puxLC6oHvUcnX/L/kaa43u9o8DABf4ZLFwRPYvxns9hnmm7l4KoD/SPIcrbg+AS16qKq
P6/NouhaEK4Wbwz5kR8Z9oSutwmnikHEbp7x0H/y0p+3l+raO2AoZ0Yk70D7pq15MYN+rddPCx/v
qdkqNvjqOMTlioSOEDSQnCwYCvrFbukcOt6+WB61+bFXiRetjAK1AB19N4K65EpZccnQX9WmbfX8
6HLLx0NE4abXvo+HBbJSQHrDkUqzBIpKII29pHqmUem7JPM/3pmEojKEpJDoRP4R4r6XO8rgNC3w
Ci4hvrSZy13y8qFVRgcdEkVwY3iM4etXxfk6d8ES3tn5E5nftCCLFJ+XAgP58/LrCLKPFl0SfH5m
p2Y6RXTn0N1Qb032s2SK1Je0m/7YAohBKFYLFRE5d9ROld7nQ5E/5Xb0FDvxJxu8v32uWnHpiP/H
DGpFAnkN+LB8a/Yp3kq91+VPJo19u/wBkPcmASZW6xUvyz9IrzMXdmVJTO6ZM7H1tIB+eA9LdvyY
QvfD7zXjGI08oDMLLCPdZC0IK9rxYAqdTK97SAzzzU6Egqd4iRYbDSCucUwVeP3ViYamJSjqkBa6
YpBLDL2NxmjMn7jz07K+ef0vWv+6vS2lq+//DP2vCbEIZ0MvTTI3dTrnT8X8vWs/x96jgZ6A7DkG
nOO/syQd4NiMlmrksJTUn/L8ceh3zuTPUdCqUGKqWZNWM48tlhgNZg2pGx/hcTe9tF6veKSub06s
DAhNkY2QS5/twqolL9v8SbfrUzQNgYM0MHOOlaN6Dgu/c705/1oSjvFshTQUuVlUwdLYW3rgtQsP
UraYJyNK2S4yQS/JKiPx4zqvAn3uVcJea7OJxyWU04CruAaR2WY8ebPXpE+TtwS5Xm2Y7uxjVZpq
bZB/fCMaz+DeZVRCXkZ1anGXPTHLzkuQwY9fPK4P/gIIsY+2R/sxLnBlIchl97Zdqu75lVMgqoxI
8YItEulE6VlVRFGNXGaRPbWU1OAhtu8XYKKjkgI9Yr+VloriWRajw7FDoyWQP4hcEMEAgn+5qJHp
scUb4ukBlBh+mU13dvKmOWSXtoD9B1pUbNvkvYFyrgPdNmsMmH6q+U/X/IxEAKQnbb/O2CNxJ8UZ
vb5FUAVFCk+oqYBGQKaeBkxWS+I4mh9KAoaWems37zMz/cj5tbTWqfaeP+oSMN3AhgPobiJSlcOS
qbEzTbP0+aFmz2Pxoym+ohfcL0i20VXKN9cb7MKUHKWCk5pX9rzMDxkQER7beek2qwvfdV76+KmZ
N9MH1UjFCqMVAdpOKAOKFJDk7kiuGUlKk+UBqswpegUUd7AUDv3n8+hKQ0YROJgrKBzUkM15Bu3D
A4/zTUV+m9Hn22sjP8z/YwFkR6BKQX7pCqWWV7RBw602P/TTo9Uh1WegLPHG3Yes27XWU2H9ygXQ
XJWnWR3YX7OyuEa9WBWts3R5qKbA9p4TZU3+2nOjmCaIwAHwQHeCXNEZGM2TGlKTj1nHA6u5A3t/
YJl7jb8qJvCPXsql5760JF1Etj33CcvS9DEq+eybJGt2dNR/mJA/eCngIPxsqex37jrpschr65hZ
NggLgUL4VkYL/+E4TQNmWvw8fXLaHdCP6VOHZd8Vevsaj5Q+IDW4BAtDV0WWMucljuJ/st6hfcAW
Gv1cPH0OEjq1Ozdv+neTOV/SvjKCurXLPeStIpiB7Dl0Cjz2yCvD+M3GeGgPtsGLOwPSwy9ujtus
7m1v546Re8+KenpuioL7GvhEw8TVXhMn88LJ0Iqtl1f6Pp8noMriMkseRuhq7HVUMDOQX1jm1ilq
0MANzB2OQ5s5gWMn6AUze3DR5uAF9wfkG/bmkNnHrNesYwpB8V3dRv1dkUz1MSUUvG7NsJwse4yP
gAFVQbp0yV7DhvFRpLG3LQB1uwGkaZu4M6InHUzgYBnk3d6wZlwfXQuNT5PFnt8jEfk+gmT/MQFQ
rfHpSIcfowsdAVRFXN7/jjz+HRrn/si0w5KaQGxUxXMCqvo78C+EidZZ+3Jq+mNqV9M2qQrL7xKm
b5q2mQM0inaBwyP6GA01f+iBwPtKDab9UznjhJpLOny2PE27W7xmCWazc741dtoHyDQUj5TPfJ/Z
c4oVJssckJkm39AW5oYVgoCHjLJ/FkqjXbvkIM+0LbYr6qbdQv7M2S2MVoHnROMpGrpxQ80iOoyJ
Vx/GijlbAzq8vlcZU0BIlh6NPLXxlXEI+GT86Cu3hJjavGwW6kLYqB27QCvBnBm86IwEmTZlz3rn
FC9Lxd3nzKjST8lcxn4F3Old6cTkcYhyF0xBvHgaSM+3NYnrt6bo+/2MHRTk9lLtnTyin4gZs4B1
Se8TvUTwZ7R10OtLFqARufMJzZ1TTkvzuz6b2m/SIVb00mLZADJiHTmkXECwrZd71uuY7LHQoJk3
opfG1bWtXev60Smrf/KO0MCgbX+0o4qcNLPneyfOK59F5eJrM4HgXhsNgZGmxt62GkRPhUt3t4/+
dcyE7JgDaiEgvBBTyJ0XGQoMHRns5HFidVAV7ckz6+fFnBTPgzVPJrDkwEKjlnFFuEzQheMMGU0e
gQUMbBzL1n5p5hFM9Ip7es3QucuUnsZWpNUO5xCWAcHXzvDeG7b34mkTeYpMiLNyS6OoT1wP6Dug
gOU6uMNZDEzfxB4nM7G/N+jQAhfFRNtTZNo9zvVQbnsrcreO3i0HXI42xmp4m9pu+MkhaKKZikzb
tMM3UJwGtPO0TxNPi8Dov9aW7peN0217BmXacemWJ+hQjD/cFqfAsNmu7UYDfMSGETT6aD2WeEvv
3W6etuloj0HaF+2m4Xn1qYs689m1WbPXjCXaDZHVgAdwGZ9Yj9aBus3fZq/lB0aHOdCs1NkM/TBu
bK+392lR9z96CKbsCtv7OZd1C5dW176zgHOr8iLz09xErc89d2fQHtKG8zJuUc9oGshV2MPnxszy
A3I89pZn3e+iNb07i1MTj1C93w/YAIhsNEijFjk2+ARuCfSZ6XirRubgOy3rfneMIFubDuMeTDI1
JHHydNvkLXssSF8HZZs0IcRfdMVTaeVG/0PG+r/bVLoGm6zRZhAZJKDJf0sXdDMCjXr7vK1ZAF0G
0t4CTXmVwp8br7Yrt0dETCZfQ2978j+kfVlvpDrb7S9CAjPfMlRVpkpSlaQ7fYPS3QmTMTYYG/j1
Z9FbR0pIKaW8n/bFvogaF8bDM6zhnP3WicAYrGzgP9AEQSaw5oqFc9j2IB2Ut7OBgwrGJY3DwKA3
IpR5E8+DMfC5xsipEQGjhioSIPyfjQaaCelS2XNsbhr4V4gv/evZNefUYiLcF9wL4CRF++I4S+L+
D9OJJtnSH0VC9ClCssqWGq6yiltcQm1kFtPGYFN+JtX4nHLhQwFXSxC8AjOwxqKQLOd1O83FLYHO
sbqr3XSGMcsUVecErE4tjvcDLX9/lz9nZWXMuNwwkLrNIC3FmpevV9+pSBnKf/hOgAkB9r5OXllh
TW3RG8WtsOd9MRWPdNBqV1T6bS7B9gM4SRXkRuTmdV/oVy7Gx69/wKmpdFzcNSDxI8hZN0l6eMOp
RmBxgj9+02bgqxgZeZp8cRkyuoV8xf3X45184ff32yp7rUfRMGb6WCDcb6+9Uo7XAjW8VLsDgRW9
W13mSH5VhGgzvLWlF14Nc2FcosKenRWsWmAfqyAb1VSsIme5OT6hTvxRVc5Qldnen1sYDhReE0J9
Pgwe3aUNJtoiTzzZ0536p9gw+OK6a2ifaq77OzWK6jkrCusGEL8spbC+iWeP54+t5TdJqLD6Oysf
N7TzrQuoFwUJYpc34O7FjQhpf5FLCBwnoIXTTe0KdWB0ho83l1ls9XS61gXpjgtcFN0xf0wMh0KO
dA7r8XnCiryHL51/z4Mmf8u6oH3ITQT53/9Q0ENdKv5AIiyVjY9rn06qNoNstvfEEtO20jZ5hD6Z
efDJ3FyEIgu2Hs2LqwIvvQEXNo8KUYYbMlv529e/5MQmBJfXWzKupem1JiJZwWSD1j7Ze07pZdm0
l+dquKcGAGEerX0gg0IUSz++KRGsrvMp9/eQ+ndvGf1eJ3xJhsP3j18ivneHCNhaY9nbhreX6pLS
HTtnCX4iYvzw/CUCe/f8VjnU8mf8fFRfmfprhG/9OZuvUzUnqATi+sJNid0Yrt5hgnqGNTWlt+c+
BV7OKw2/hxbDwERcehquiH5ut/dLvWrailK24O/2/NLIlIj6Lj8EVh5Z+L6bWvntfWVYZqrMUb9A
qxgmZYMInZ9QTRdnromT3/Xdj15NDMTw4W8D3YC97x/qi6773ndddAkgWYlrFgIhIEqvUSEBc/Ix
cwZrP9Rj0lb9NRKxH18v/dWnXYYAVxEtWKxNYDfW0mqT3VpTCAzhPigIupTSKJ7MItMIOtU3AdXL
UCG6vYgZ4LNlonXycRWhswXzMTorpIp52ES0cIbfpYEE+dtvhFNlAU0AiYIgfVXaUoSHDeJhBUUt
CK6jMT+oH4V1Lmxcvuy7g/3fyyD2AHh0kaf+JLdfCiSPLpv0PoOUM7UfnaFIPfNaDt+02fpvIEAk
kXSAd4f4+eOsWZ2ES/os9d6yBnbB+WSkRefVuz4onmEB/k2Hsk/DrWZPtL6ciYfhhKgiZEHJOOew
lvn79TdaZVL/jYLEGAUu9Ok+aVaRgQF9Da/0vdIigtDlNpj2jqNhx/jSw08wdLob1tabrwc9sdSR
7hIAxSD8BCjPKtKH1Mw0sm7EoGMXjeTO60RUnrMZWp0I/97sPwNk7Cnw88jHz4VtJm3Ieui9U/rR
/JT15zT+T73F+wFWu8iDYaiDNa735hNEXCNn41j0zA5aRWyf3mF1W2U+nSidMQQ8USt4FvyN5wwF
ld9ff45TOwidcoK4Cq3xTx1tZsogaweMMitYBm/HSHobqDN8PcjJ2VrydVBFHDS2V9889/2hh2KR
2hd9uEFNOlr40o73+vUoa5TJvxn7R9Va8hFgK1e7xpNBB2+pRu1Zj425KW0Nn3ENa0+fXtUgOIZP
U779esxTC+39kKs3Kw3ecDtv1R6gsDbVbPd/e/yqqKIRtQoSYOL6/F7Ot/U3uWeYMShhuvgfEgPo
8JirY01oW2YGqAs4pcuYmfvO+eXM50T9Px8z4NcAGQgaDKAT4Rq6GVQuH2jVTvuqM/gdSnFjPHUm
yOZILvVlIVvjR+04+cH2GnHlGBzVjq9nkfxDG6zvCeAGQQZe4IMIMT+eB6aR5640DLnPvR7nTeg3
/aZGRjZHZTDr39gbqDA7DuobFc1R9ytmOwlroBU02jYxm+c2ccKmf84GQjelVQbJaBP9lMH2KR44
6WNI5BsxYvfqWAQO24isZjvfLuwmcgLaXqA4726skszXUznDFkISI2WBPyRzY/0uWdhfUAvC+owY
Yayc8UnhbE5AwOIJAV0hllXn71pjYru6EVZk5G54yTr2CM1zN1HatKI2L4gTO1Y3AOmUjdFY9f0W
1cxy43GGrGUo5JWPeG1T+k29l7hQj9MwdHsANlXii+mhrZnel5bZXzG7i6bgwuJQwy/GHOT1sDJ2
gO0Zyaj5H4M6KI8T0T/52lAXLB9l0gWmSCqzDi5I0F0WBSpvUVG2+hLpzCsO+OAeKsR9xHw63PhB
Iy5wtOqfZVX3yP+U52+mCQxXlfMxmZxFtlhVXb3BFn+bqEtjZEdGoolNNz0jMoEMVX9sS3PcjFJV
e9p26p7zvHY3qOzNF1OneMRaChGn0WsuQyiz8MjurPJhcmY3dQYoGY7U+0M84V3MnmjSCRW9yyaz
PBmNDEDsGdEEwNLUuynoZCL+JVMd1agxYm4pvRBlVj8ZwlGJ9i2V2i3X8O3us9fAo9AQ7m4t4aRB
CQ8jpE1TSTh68Q1NRlO3dxPzrVfisXqIRxMl8Ail/DKCJ54Dez/Pv5jDYbrOCREbytDj5mAtx6ER
OjEzxlagF8Lyq9Ab/kJC2r4PK59f9P5so29kVHtrbunFDJPxpJHw5wyBIrSiqQbiu8/gQQUrBXof
1lztRjJyL+6VmzmbKcggm2S5zXCFo2BOLAlB10h4I+ych2AaUTOc/yg0YFETEUBUFbqWDvp83NkM
c0v+qS7xyCUFmkfaEzH353o7gXW+s4UHv6ghLB9xPoptVaNEisA03wtpjklVdeWN8F2WCrivJrOW
9qUuWngMuZVtRgFQBPfceJ76HxK2iGTeikmGKVxth5+Bze+Mrr0ugzpWTdbclPPQoZ5HE+0m7ROD
IsyvrsrrY45uy3YO8+KCW42+HKyh2IeaB9eoyrcFAGLgwqL9OkLnsvW9q3KSPHXyVvxowVh/ZHY8
NXO/m7xQ9Ahhoak7N3Uej5kPPSNfOehhZc/dNP7Jepv/NrogiyuLz3CWruZgbwR5GMNREYSjObcS
IbDvmW3SC7Rp9CUKI5OddAOb4p4N8xb5QbDtxJBZEemTiqS0S+DzRX4EarQSXNINjcbZQqugC0s0
KULDnVEmyOyNNmtyU6gpv8w94y8PibOtevaaE8xqT/MwxU/I3lz4dsEzOVeRNrohJhMtYxR/3ko6
yohr4u1aavo7WOOEiXJxLBNiePjMpZca4M89BETUsfbGFy8bxF+ryxcUvl8mocWcG6MIuyvDm1g6
2464zlqtUt7r8BqIFC8CMKSPtKthaAmubhKUlh83Duc6kqBYnEGanrqPQRSFaCHAKIuM1seDngct
sYqhGfY8kBAEQ6f0m/oy/4IMmK2gKumBtwGg9scROi8AJMMth31RPZLcS6j61dCfX19YJ99iwQWA
9YrG+hpqMgMpC8Wmetj3EQq7scPPacSfCshAi1zkkoD1/JQ3SZ31DVRn1B6Ce5m6qMONZP9DZPR+
iFVoMSDjt6rBUnvZX6pp902/jH+Ry5IqL//BWXFNcuAKt03VecM+lO0ll/2N1x/Y/O13ABMLtVoM
BFjmpyR2ZEZpMTmOe1CpAaQK5jO50BKQfgxL8Hyg/RfmKB7vrcISS0/1MMBMb++oLFHe24DmbTFf
Zo5KqUPPoEFODgblWKghOBB7WzsfB4VjQLOuGffYsxfNdBOaNJ7gqG5KuPr0/8PMoZ4IaTQQghby
7cddwqH6FCJ3mfb5C7d3QXBm4k6E+hZcvMA5gQgbtkmwej6ZbUbrzhj3aNTf2WSQUR/w2A/IQeUO
RMa68NGp66Oh8ktp68evt+fn3YNWBIhb6Hz40AVbK4yMCoZ1gz0M+8EiT5SbD9yvXu3+HI/n8ynw
YZg1XNfxutkYCj3sdeO/mVP3Y0a5/Os3WTbhagGi6Iu7ZUFNA1u1rJl3JcXaEkpWrhj2+fxL2sEG
XbJETX2ijXPKDSdHWpQGsc4XYsiqHZD3QW9YAR/2tT1d+ULlsXJFXHSobdDxnJHUGqy7nA4LHBHq
RdDhxV2wOqSzMOPC9sd+z1vdbjCSjs1GdPfaghIMVAHHdPDMGFyhRoAv0gUMXFTP5RfE6erj1HSA
bJAyjDj35hSei06UKSUvvp77E/vxw29cZuzd3MOO26JMqX7fUTOtC3uOqGaXMy/uoCr4Y2rOSSCf
+gLeP3Q5zBsIAKkfxwPcIFBAj/T7XICmTHJjR4RKR+3dSOolX7/bWlTs3wcAyh/dFkinoKC8Otm6
wWWmaHm/t8jrrF9L46dvP6rpzuquBoaY8tKsjQu3Q+9E/B3tMwXbUzP7fvBlY72b2Q65WFiAMbHv
GUy1kai9gDL/ONYmXKuYt7NV9nrmdZfjZr2PFoIGGl5oYXyyLRzrOaBQ4+331GTIc4RvwUQc1FR0
iyBzOQ7VFad2dYssEQDgzoVcJCKoyIW2RYy755wf8KnzCeVwJFHwgflc15OCNlTBEnjf6amIem7c
QoPxdSzOoY5Praj346yKH2O5ANJNoAeYuLGGKjGoAWONIpaMnVlPp45CvA6Oe2g4QCZgtZ+DnPIg
yzq5Hwoj/z2hCA9jzer7ehf+e3bHWiSnzgRuMh/sjoI85vPGKx6+Xiart1g0a6DpCjocIH8g4a0B
veXYlVYVWM0BheSIQFKvPQP2OTUADrt/xjnABPyDzrxb+CRvaDflTXOokfL9bNtvyxBgaTs4vVF5
gF7KWpNwNhn3g9EUB3iOxjDmM+HP+/UMLSvm3T7CDGEE3NIBFDsgdbDuGjBntKTVWuIAfGJhRm14
VVmR2VyzCvrjZ7RBPk8WxoLsMuRTQOn5RBu0Val5a8oOgvPXfLoSc3fmcj01ABR1FyfYJeBah6ik
gNJyMbviUEx10nhNVJyTzl8ddP+mC51bH+YiEO9FpvDxoBukwWazmcUh6cN9GCbDEHsR4C1ff5ST
74GWHmr2KKtiqj6O0ph+2ec65AenMZNsDmNw9v5vI6wPkoBCZGvECHRgsQZMUp9T+14dVf/N1D8w
r7/I/JDlHd/tjLDx3boNTX4Q9WXTQhF41w+X8py77ImZgqoToPFoMEPRZF1OzSf0HGZs80Mv+cYK
IgYg5rdnCnvEB8UNtfrPPXK/qIoxzANxsMtH1t71Z2KSEy+AbhAaAYiukVd5q09tZO1s0bJsDlN2
N1Yx+/4BhW4TJOBwTRLUGD8rBUjphzSjB1mIJENtRBq7ryfoxIdG+g9ZC9hwLF9iFXhYLlxqJ1Do
DoOz4caN112GdULPlbRPjIKfHyC+IYtM77pNnnkWpYFW7AC35e71tQ7/nDs8To4AX98Fk4F2xjr4
9wbeCpOP+BL2JQ9eivIB5oqRPAeJOHHgLvITi0BzAPnXtZBoDejo6EpceYZbX1eonxnaSYQMNyiK
VWMk+p9ff54TC+zDeKuLnBYiU12F8VQxpZ4jU/OcA8Mq+Fl2Okqci1jfkmogAfi405VZzWM9+uyQ
iU2QFai/R8LZfv8tbDTQQW1Hxww6qR/HsMVAHeQy7YH80jr+vj4E1ACBEfMtKDUvR/vHp+etVTCW
We1hmH4RhM/n4FCnZgiMEABgoHWxqNB9fL5F0Y6jAWEH/2jLCKW7kp4Bf50cAQctZGwQMIFq9HEE
Wul57B2BQKqCGVlZxqHbRnN1Tqjv1B4BnOf/D2OvJkrUgGN2LoZpm9Rhd0Z1dKzIiv+Hbw3AKM5c
KO1CLP3ju4AUBPiVrNlBhK/NcThnsHNqQ0A+FITf5UDELfvx8R1VPgQsTSxXcD1aTVNanWskr4sl
/7YENE1CbIwl9V5nwyYRRtBXFjsABR9Zw84NsiTnr1VVpY0xoaRvRpqbER/5mbk7tQ4W6zOcMKfs
rwNasK6f3ebA51c7fLTEE5nevv48J0Ig3CYIFReA/wK+/Th/oGAMeaMRUwPTF1ut/cvP6+3ssr+B
IFGYf7Ps+G8ql30JOJAFYt76WHYk2Ot9nzUHBZMyG90KQ1ipHf4P84b1QNCYR5UUelAfX6qtCkUB
824OQl0H/laNCTlne3dq7/iI5V0CCWasi9UQY06NCmUYMNmbK8h2pqVool7ve31OefTEB4IICAQY
QBdESOGsJLk0cRiQVVNxkM34UzErQaAZmbkReXKpPvg/vr0ewDqHqjcCGEgy/NsL7wM9Ie2prxk9
hM29ifVWPXJio/NgR2b28PVQJ7YuQFtISXE2AEv16e4cG4TfykWo4f/wIkW+f1Wi8IziFRi1iDHW
iwBwZCS8+CwH+lAO8XAOW31ib8LYCVc+sGCoZa43DnMKI0OJpj1IktAscf1kstKvJ2iNAV52CwC3
kDLDC+CyXId7eTvj43eI6yvvd46uz1iBLtHEtdpIc5uHm6yv0pbtM3IuZTmxuj8MvPz93SpA76Gf
fTvjh9HQN9LTiT/a122TXcDc98xe/Xcdr3JWjOWbS7XRRWy+OoHQSaQCdSF+sOFQn1f7gNw46qbi
z80Qpl7w4oUPdsmTzJPxcG4XnwjfIOUDFB8UxJBqrs0pgOXOLXSk+IE7f2V3FdrXsPFI/WmbiV2u
53OvemLFIyRZDiXUFtCaWkUOnQhHngMEcKDzHUSsYg5ysTnxOK+bmLqvXr5zRNrDJ4PAGJ6Lu9BO
2/D5zKI6caBAhwd3yiLGhEbc6keUXPi1Q3R3ULNxa2XYGFA4S7Ki3JDcfrAbshl6+yek1eBc1kSN
DQiq0W9yZDTNJBvI9rDEKgGy7uz25euf9umXIcdfvPKWr2HjrFudqXkToOqGTXXU4y3opdFkbbou
dYqtmZ/Tvfj0JTAArj2gqXBEQO9k+fu7BW6PXA9dN/Cj3TTxFuCHM5/61KsgSUNfAKBXrKzl9Hj3
fG8yJlIEEs+3opaA+sy6pP/Ti5fiHADt1JtAvQPJ8hIp4KU+jkTrStojc7qjF89j2hSbr7/Jicc7
6OABOA2YKOpKqxcZS1tQ3hX9EZTexBhFbHXBmarbp02IlBZQV3x5HHeLPN3HN3AZmay5A/fKtd9q
dizHrdlttXHIXJhjO2futxPvA1wt3gfhHNpPa2YyGQzd2V7bHVm3M8xL6+7b0wVKP4rGgN+jf7IW
OuubOgPMvOiOnf2WpzZ7+/7j0e+E7C+k1MJPMNpFXiqowR0+wknwjzwXNp2am/dPXxb1u0XLh8Yb
/NLujqJ5iT37TPXz04WJmsv7p68idaeSuUIjsjv+qqaD8UsPT9+fG9TYcKY50NH4JD5o9JoqJJzi
SNmzZICUWc6ZvfB5oSJuhRU5UmN830+ybODMz4ZV4uMW4c04Ivj3rkNYJEg/nuad0X87PUOwh4sf
msVIxVFLWu0Lw8HlG7RVd9QFqpKNjBu2cf3H7JyWy+fPjnEg7wyOmIPa0jqSgR5r2Kp86I5WmbZl
qs9s73OPX/7+blWNJih0jOLxQ39d8kf6bXv4ZZoAwMW3hTrVJ5ABd8KqyDM8HyifZGzzWwHCsWU1
sRmwuLaDh6+X2edlDGFZRCmo4WPQT1QDGvbSz+dRH6G9HVn6NfefPH2mAXdiyqDFRJDBhMiToBP/
ccr0nNf12FTjUfugmbddQr59CgLVjZwCU4bng6jycYA862nhlYPGSo764qYwvv98SAl4/2VfSwv5
4/MxdWAWALx1hIxFyKHp/G2dX1DRECcs291Du/ATwqep6UT8wj2G9S+3OpbNxjY353w3Tnxq7D3s
dJQW/iEVPr4F7BgmxFClc+wPtj0msm/SwjsTKJz41B/GWJVHlPQlVhvGKEuSlPpJAPL69YI9cWot
tiFooSyKa58yVacdBtiuYQReJI29x80CbOSrOV0YTlqb52Q4T8wZkka4+qCqB9jyml1uDqqFdKpN
jsFs7moAE8vIkOdQ4+jOeJj7D1kDWbAx1mL5AZWfT3xM0Q0zZLs8+1gq/wnoSXYDmzm2G0unyqGY
TA4wwWpvs0qzmGS+ve3I5LUXQNzyiBoG2iRW5o1WXIWe2I5uQ6+FlL9JWOdRYFAScZeGMrWa3H+Z
raJ8LChw3pGT2aAks4oEZeRo+4/nwIxlbIR9IWrml1EYjlWyoLRTPTBjG3beeCjGYTwYU+i90NEY
3nIm/kAKM9tIi1uRaeZvXBSbwa/gqV4CSyGEUUMqxepilfso+oUjWJFZ9bsy6mLDpdeBVlLTjW0V
4rUereF67KbiigUSZdqOlL8KBneMqJgmgsUqcShCqmszd3Dhi0Xh/uoa6aKR5pc/OyG9GlDo9mgF
+onqvk1mYE9/NKHfJkNpqQ2mAPIgDXh4ysrmXUlr4EoHq045gK47Q9aP8LfNr/vJMFN7MH7PkxN0
kQLzBoyBPGjejGksosFTZerUHJS4yXoEC6h+7Dg3dhbvSBy4g0/jHJROKyngPmOnQ1RZ4sdQy/Cn
Rs+vT4OmMrcWH15qoX5YISQtrHYiV0GIeY9YaOZxJ/n4XHGogkV+64L8njXN48RbJFfAg2cXk233
cUMq584vtdNGQccAJ2bMDu6dgQBGaRRNnEFLQ0Q1kJl3vt1Of0pTvfIu7zeC97/YjNpe1FTEHaMu
540fURU8aU6fxj74QeYZMAH4C5n30q+xviqYZNfGlCfmzAL8OwAew8gLx7aLoV/A/noBRGMplGRi
1WfsUKLOtHPC7gFGCL9ca7zPWVVA6q4f07I3X6WluyhrvfEWumRaJn0wuO1Nb7TDVnfsjWrHzzZw
moD/JCDJD16pxBBnHDaFACPbOotyFfRBHIxTedRk+sk8yXCpGN4iDqIPdVf+soR/P1WS95FRsZ/a
4n/GQhiRqAsAp2vgm7Wb6xjEbj8qeRFseu51F6ExeHZalpyllFdFk5gwQrqSc1GKiNvi0fFym0dm
manU86py21YzFGhcyRMLTnVvvIbkTF03j9CzySOzrZ2UtfmPoTfsJ4+R9mKa+r8CtGIVgS3MLqHG
ZMSDdH8NuT37ieHbfbBrytn6C2ECIyLdRKofpqzL2NN62Z7auCCZqmKaI71FS+sJirCm3BrCn4bL
qagH5zYzgcie+26OhAsu5pjZdTyq0Et8Wr55lWCJ31eDTNvApZELVhzdBKOasXZcEhFtXleTbYKJ
MzlCXPQTRGr8wYVMSKVFzHIoXvW0da59C7bvZs7zGHUwmZhTfU8KsPqkM/4GDl2AH9zksc4cNy5a
29Wbvu9cJ+6n4K89G31zrevupm675oZpnD1YC90jaZrrqTLuqd9yYzsrzhoIawDfprLyIRvpsxVU
noC6juvMiVvqn1xqT19C/a26dlUHp6SB1QpUCKuFGFhVFVlU+7m44bYJw5s6rDXqfr6Cfr4kJvS8
sG0hf23kO+3y/DjBy9OAcc3AEXC5LKqN3N4GoFddCNmwMq0Mf8i2WKa3dWduZVaW0UDqn74J90Vc
uIBm48fEvc/b2C66XEZZnVV70eTObTdmdaKVUiKdXH015WKMVGnubOi2lotDMVWepUAOHoM/BFfn
Ziwy80/WbQa6UfAUSM1MYyPAO/B2rBySQU3WyyMmzWDflaQpk7p1ux9BZ08P6KH+HirLvGqkumMU
H4mxZvop3LbAIVP2RQzRbKtPZ03HmEKn9jp3A7qhrjm+DLLLtrYKmkfTGB9nVj3D6IVfAObtXhPq
2deBwGLBZjaA01NZBDy0jCrDLBMUezPorbBps8CUr406M6AM5Ck1RrSZf3PXrIytRZsmO4aygWWq
llMkqMqnF0c6JKn1qJMBp/5CPfUS9FedZPCEACtMurMJJaA2jLQGycQO6B8lbB1TQ+GQZfAluejc
msvXUM5ZGEED3I1A6KmCrWM0tpVIoXW9GdmcRfjquJCIp3F7j/diLnmUZT2+wvTcTjRIvAaWfRwM
96t87q5BTpORVBTS0Rb9HQaoXhVQ1ZD+TJJedXbqukXwaGqcsK4G8L8HIvsZFwjEsEofhJR8UkM0
K0R8ERtMzrehq5gRZTKbZYTYwCXxTOkIYsTEGqzfIsfNSH3DjOegM/Ym5DWh8BKgdAc+1pgAYrOr
fAP/Bo5sFmNRmeOnmXaDlUW1vW0Nm6TQrwzicgiqG3usweMd6Ja7WWSXwZj0M5Eb1K2HI2TzzTvS
5SyGlRz2bDYHM0uZCzUCPpkkdcs6w3LN+qM3jizpgJu818AH7GzQGq+h451v6TiDKyH124SJi3HP
8jhAL+/Om+wB6kjETJrQ1qntaExCSTL9LKhVbkyrugOSJ0uZUclnnH76mdbTlOBgbi/boOgPAW9a
nBC+I+LM1/We0Gn+WRa0tW+MwdK/hsYhEHfs7BgK321cSAt0i675Y/Weu/FwMkRmXZJYjSSLuTHU
F16PSQj94a9jy4OprSewVASgMUZwDHhlb4Kh8Lq4HAEHsNFdQXHGy3aW3fVJxos2zl0TQq5ZSK6n
woP5vMf6iwaBEAKmoE3rsvMfcIOJvbbr4dKt4ftaE+yKgbR+FTfIuLa6doZtRmp9FYbgagbFGBDE
qGBDsQAYOfjgOc+2qn5IEhRPWlYgu4yBuKI5KSOITcE1qEe4xH2BfTKatX8XzJCtSQ0FPlJe2exv
L00/wW+1IqfvaQNpVPNvTtGdTBRgyI4c+3FneKqWt8qxij89QQCj7O6yC8m9dJry2p15iHasCMHS
sZxZdTEEu67NEsR5DwwNNoDG6rndcx7IO16JdmeETRmTutgiSgvcMenkuMFpu+36AbwBDzhhyxi9
CzoxGUMjH2J0piJqU7aBnXbWvOC2cFHbUwNlNQaS1+A2ABvbeZo5RZeOhqXwL/okzF+63m9iFVIr
zQIjNiUUkUrPTkrOq2gMg3kRjnuzJ+s3ZDk2cPhksDVAT6EOt04VJCJz/+Y2M6O5zuAOAW+pCEpR
UCSsGtTlyiIKK40X8biMkdrNN1yVR66LV7hy0c3I6x4NnP6HXYMHSYn3PE9ueVlL9xZyGLAtD/hb
07JgX+Xm8Be2KSbIR9nwMAOUiLOOwWvS0NUjy2WbNpk57XLu6RC8MmpWNzk4nJHRhPmViWnf0AAO
eYGv2zAhgMnKyG4NBF01XCnSUE+QQw9wr7lsaBG2GdxFV45VP/mESy8yhV0cHVOOkI0qhf0y5hl7
hvLci2+oF4jpZXEzF+Aqqeq5CPRDNrXQ4uskcDYFDpZrs5eKJ7T2IA1XVXrs4gBX0N8xmIPtGFTq
BbFDl6BqAzqbU6IpU8lOpEVuiNTN6JSGNamu4LXY3RJcqHe9hCSW8LiLj+DVdVzlfQPMdDllj7Xk
gDdmYJz5IOP7LYlyR81zkvsG2RjEfMsKqW4pYY+d5zUpDlociGYpdhbzMtjytgBPKaPJX8qeScSm
nddhdvqw2LY4kmINDMMvBxywq8J0avPa5Sa46rWDU+pnwRcCpodoNqYqqzY1FXVSl8UDOoN/2xpx
XetWse0OE067ARlEOL+FoZJbO4dMVunjd9f48GlTB/UP4NKC65mTKh3BCb2fsJeP0psRs7dC/iqJ
Kx8Mx7gVnQLYK/Qlkp5pgEiWaJy0pU274RD+eUBzPZBba6rKKotapnLjikwNK6Baq4xwQDiKnoQc
hECQOLNNrk2YtAyG96zwaZ4zGrr5jStRTfaBw9uZ5dg6F1xZ0CIIFbnslN2CUDWYO1q59pAWYEH7
UT6hDQMbAWcvPNBVq4L+IZWLAJZNcm+FpYaqhy4WziVohfnYDI9OVvcgZnoa3WaXYMkyL4xAqc71
peOUQKFwWhc/Ri8PIsOnmAfgk2Dozlt4YVggP0Pb/MVz59qEKwKCXmcM7sDL4dAFKQTQonMZ13n1
YFpQy646dmxM+diiy3HphBwhXo6bcgqDPs6K/0faeS3HjWzb9osQAW9eAZShL7KKpKQXhChR8B5I
mK+/A903zhFBBivYpx86+mHvSiJ9rjXnWHl+V8p54Y0kQJ8LszigiecCJgMbNHuZlRyV0YXCabGL
lcreUVhUZRlrtg8iv7iUHSE3D1RYUV1bD+riJhyiOr+lcupDZ8o/ZBj3/XUQdrp9H8iLC3kGVO4G
dfYrN/qTrGWPat0YzFQdYIVsVAAuW6VyJXWanyu9H29F3VwD5DHxvjnQ5CrH/iHi+Vm3X4qo4ASs
JHkfmob0IykS2TXQZaRubNVqhPd2yB8CahM/myF/vV6W1ouYe9vtdQ0EVGJspql6KpMeL3bCioDZ
9NoKO2R9lc/6MPLoh3zqRmNdulYtGbsaDrLXahRe6UdHPnH1fYxsPX6W1cj6SSX56HI2gBnGRWtl
C1KtvHXwTFGgzOjyywzD6yZDaHCNqTmSt8ocBg9gHp3Cn5uuqPaz3j+0hZkO1wBKC+WYmTzkIodC
Qv0QvCpiek27/krUSem3Zv5zsuajEgHq2JSWNstb7mUvWlDobl6jKiWiQLzLrWeQ7a5powWyraLm
YqGNrK6yKxnwuZzVC/xcFiVc9PrCKOUXeTRedKdPvLJgazRy+UVtqYylsgm5c0xnkMPKySaPEX1W
B93TjJbGm2wlYAVl4k+tzxLoTyvEcm7NGTGGKLzuCtFfVprU4/IdqutgDiUvbg3kMIkqDMVPQ/N5
rCjmoMTTARuw5fOc53k3xAkbi3Nq5OBZqmLJtYxM381xVhFA17L9PNjRtkwC7oJxXN+bQyF4t1cK
JS+CpPlBKcTOjzHpbnmTBl5vTsM1Mkm+YUhsOK+ZOEnDnP1Mnar4Vid9IfYEgZq7BNG1q3LoCG+w
9CPUafuxxjm4t4YmTjw1ktNrCtwbj1UaxgsktekQ7skYeLkjat8rVH8XszoOvR+UklVvizI3d6IH
NFsV8jOP4MHPEWvdQtHpN21ettR/0JSfWdn1016EYIB4MyF0xBnrcv458Gnk2mttZ95Vo/2Nrg8w
L2cU8bC5nE6zfCozfdhjmL5zLBhnirJ14s65lBsLSGIW4J3surTRST7086Y3YvUybu3GI2Hd+PrQ
PREX1fampH53Il5PY+k8RoIP01LDNSPjOkjk4xB0BUd9+Mtqq+9cyKzNHGnOxdDod5VDvn+00uFY
hVHXbZoGo1sjD03mSbJc+LUWxDjWecV0U/BiUUjdM6Qs9zQ92+eZiisGMyw0wgZ3HNughQWo5lrl
mHAVG8zH+85sXbCrr+oYNtu2rpQrLYIT6RJvfTWIdvyMrI4neCGHvW9mTuZOWXHHE/NJbcN0kwqR
c99sk+3gWNgY+ja71gfip1Mtf5+kuLrKcwuy2BBUPxVpHnbsq/G+Ab91GwBnuU8DLLpJrxu+bCWn
vJt/JWFp7NLYxhZcqWp2LcjrPSZzX/50UsM+CWd8qupOppJ7ExBly2LhpywLL+0U56LOpNxPKJVd
ugHnyq94KIzvnMRDCdY2+UUQ3rrKEPfcxKEJxHIYBbA/W7+a7Uq965RcJz6TS7Ir9EBmXUvfHHU4
6POs7JpCHzZl0sXXgxomPJFlAKt98ceOpNfGKHXXsZOjlcICrrgn4wuWX4KgcFzAlGBDZzj5oZGb
5uVIBfknfSbGpTgqeOBooAqiCBvb9oxQ6e70JsEKHRrVdQE1NyJcSnyrV0S119qkeoyLkKYi61k4
qvBFZisPw6BVr3Ffi9wN2DjZD+f5W8VpsOs03rHbkdfefWOqPBFNs6p+tVqqukNbPzRKp25nU1gq
SIZo6DxFLU5Fao6XHLKk7CYnG69FFlvbUVQvE1ra3APhMRFXa4JnShfPrp02+SZsJOc2t/pwm8zF
a9poPNWpcGW5TZCPhAadH7z3Ey/s8vZ5RoV2x59VwWnuTI1w9Mw7izeCvTHVOgYQXQTWdggmLG59
om9Jgj9NbRO/OoQ6DxT3fu45jfYCyaoX2IOy8HwlbTMH5rNCrC5jQ/bMzuwUOin91Tdqx2cklLKo
dJHE/lBJ00OqtemrtagY4mBgI3RC7UfXifJKmu36d9AvQy/rB/741h+bYOKOTWQMdkUvNuiY6lPg
8IBVhPOgiiiAcFFaLhsfC7LIB8Abse6NbDzbpClH4pmVyn9WhvZq67n1jOQu6d1BjZdnhZTqTCVt
HNliefVq1ZDs41ZCvIZ4Ga1CRUCKCuOlSsfrWsF2Ekv+lBvFbtkkHrpmcGZIFYXtZo4k3EgOg8FV
ulniRZHqplcr2heBR2hB2NjBdCy5C0wta0VaVelKEA6TdrTE82xthLYvh6+nq6ifi/LANBGi8eZ+
m+hJLZtbRZ5q5Nt8JdkTkPo8BfNBkgecDl5xhFz8s9ZxGcSltKgttGMubVrDU8KvJ5GWBDEyECwN
mOtX6bw8lQMnbR372BkvbJ9Mvs///g+SOn///lq1abZwtRPQMMesEsSB9npxERJV+7yRDzrpTSMr
9Q+R98mOChpR4muOEGn39Z9HMOGgMEJpRtro7RirRHK6kboMaJwvX0P74qu/joceyTk6Fvg4AFXe
/ro9OZqkxb12REUmXdj5/vOff5/tevvzq77h0aarbcTPy9W1Y12I+WKYdlZ6TnHwfgjeNrNaB8Qf
yWlInXYs5l/zeIpfPv+Kcz+/EjSoVVuFpIK1Y9XtCWZrZ0b4w04i+UgJLhKdprEaA0rOF2bMtncs
5C3k3qly9dfSOUMB+OgbULGb6OZ4HsLIeDvQQaVEaZWQ2c5HjkXgpcUXaYzsd4ay1EyVqWGFINte
PvMvvUQMfSSPE8c46sQbY32Tl1817q0aWCfnk3JOqpYGeg2cie0H8jmV90edhNwfFp1G1bh3SFSp
FhqxJVU/PhEtc83zQFq64G3yd3EcqpjE/vHCr8XXg2OnsUbNhOPAGchtHZLSmc1o6YNVC4v6gj8f
tSY1WlZ91Kc6OVK9s44CslvoO/nFsGsenOLrK+JNMytNlJQnaejYNFORGPDD7My58MGK4PDERv4v
VnttOK1LQh1RVFpcjo0b4JtGvtNJBzcEYD5f2e8PCIhxCxxsWXpIuVcruzMVTeSVw7tCn+PrySiO
5B2Mu6oX+pmWPvgkDHA4rnDGmPo7UVQYkZBWU1s+KsrrqMLUGQNSdjFGjC9Wn1rWIXKyRZq8SK/R
eL9dhwOJAL7YnI7dpDokQ4dGXCElUH+kQ0zsMbKDL2sHCWZQuhRpMNNOl1edSP5sQtzW6ceo3bRi
050j7/zj51lNaqSoKtJZ7NOLbObtFzWaxROl5BqiOAToQgk0WB5nNqLjpr2Z8zkcqS0J6skngRMi
9lSGC15WFpwhpb6aFTu9IM0YPyhIB9yQt/OOAJN1y3V1utbySZZ2k2n2dwpJ2Ftt/DFBmBKduU8V
o9tmcjhsigYrUyxXVuEGRtLeybMVbkZDll7aLFUeksQcd5/Pyw9mC55b3EGgRpBcr33vjjVFsjk3
2tFmL3Wy06SqYKB2hPA+b+e9iH0x99IUeTzuAO+oRmOKYayPde0ojNjVhkMPqICI1tQSnCK9HY7X
VOpQ8wvegESXz2xW7w1KKNKYpCYH01JUSl9NVW0JOhW2HByVu9YyXJXCIYHxq9IfnZhCV5Wn8OBx
vkaKYnkwVdHe4LKh4X+RgX8dU0FPNQBrrIIjxax2gSRt7z/v0vdnCFfmham98CBMdH1vJ6s1yQOl
D6v4VJcDpbLyS025+b+1sDpoSyhvrWrQQk/qtNtI5peFj3wByrFFQWbSW6tRSQ0zynstjU8JSDOo
eOeG/cMeMrEfMeNQw62ddU5f9XIGrfCoqChf8p3a/Zch+KuB1YbUBqNeTTUNVEQjT7J6Zit///fz
YEGBjZwWvqWyZpzIogtg/4XSEfthWv0Yz7n7P/x9RsBCJMjTcW0nSJVQ6sohkI65dVUou8E+s+ze
H3rITf9Zdtz38SysxleVOngmipGe7PmicE6U+ymmL9823zaxuh9QAcmQ0bykJ0PysWDlX8S9sYgX
qizqOYR6vH3Xiyy0pTo1Cjs96fJFflmGX14B1GdDCIqKFafXuwNHDFE25LOUnIpfEfLlc2UTPxhg
nPbIGtkg2PusVe+kda7m9eSkJy0ivuGWz1/dHxYj///+/OpVrYrG7CzBz+fFld3fNNaZ+b/Mj7fH
8Zvft1fvFZ3cYSp0fh+KTWUhQVBdQvPkyb3Yzs48ID+Yq0ROUHejmMTUvdZ4j4lpRpmTFyfLfCx7
4Y7jjrJmn/fX+8MWy85fbSzD9deJUOctlX25np2kTYUCS2yUJWy5+byRD8b8TSOrY8E2C/AHAY2U
Wo0l+mouvnyu8RUUQsdQjOmOq+bqK2ojGNukKE6ylW6bSroMsn73H77hryZW++rQBmYRBFlxemqn
mzH58rEGuZka1BSTMjh81ttSmolmDIvIOubpS4fASj1z1/lgBPCwIb6m2jLcQGU1zFmJzmcsA/M4
yn58gQbmy53z5udXA5xKOG7R85tHEVMUJD6W6XRmnn74AZSIBsbCvYX7/dsRzoByzmIe6KAGPaPl
lsZwpoXlb1ytbNRBnGtolAknrt+nSdAq2Nhs6zg0W4RsZroNxPbzbvpgsVGRjDf2UoxpWdVvP6JE
vqOWJDePhgPgMrktpasqbLxsOHPIfdBZPB6x6KpU7FvsmW/bqXggxJrd28cwqa6Cy/zsLWn5gXVf
/d3AahOP1ChqJhL1x/QPQqLI2RqxZ2UYTnefd9j6koyhAgkIkDHiQ8vjZ+1kE4oetNVoSafO4j6m
oi9QL6X+ycKb0PeAgycfVRcZiejM1vuPifSvL1ycIrwheRzwouTVuo7+Fl2sKSFI5NM0IijB25mC
vkX78OjMk7aLCxK6TVA+xZ0xvAa52r8OJdV8imoI/uQOBOYikJ8QZZTbXEW1J2mzSiZXoDvTJJ4W
HaX2IlJkkf0QdTVktF6N7uy2Hajq5nQIny+F5mEjGeowB1HwKNmULqIs2saJG2eHAKLaKb2GHhRx
4UWLQqV21XREjp4D8L5GXRo9DI5xwhsq+5+PyGoK/9svVH1hUJjCvLLfTq1QdUQeWUI7xcbVt11Z
XKffPm9gNXf/bQCCG/5O64PrR9a2nSPLvXaSRegjpm+EeuYTzrWwOizavCN7EfEJev9d2gX/4QNU
jcckbl28+CRB3vZQVBBGK1uFn9elXZxE+zP3M+2DIcCVh/VSxwpJieDVFUQbYuJodq2dwiI3NlaQ
prehpVSPSleGB9kA9gQnWf/jlEHiB8CTPOSjxk2U16XkhmGp+pbWG5eVmpoPRlPY+96wlV/or2+C
Kcv3sjrYBGekxK8Tqbpw5lbZJYZEwc8OHHMo5Ggz2221FR1SKoG1AEkd9d6nGN8b5VXLlgrMvfyb
Gh7IVwJL2s7TqF2hShq/duYvE4XtgU5Q4HswVdZnToJTNDJH/aSpf5yfofb0+TxcHQfLzzOAMmWY
OZXfO3CoVWU7uR1oJ2KK1AlJvHG8RAT+eSPKslGutpnFcoN/B0IXmbLVR+Sz1Y2pE+ona7L8MqP8
4DdnJ4je6D+Q4KH4pspK+rqI200/n36byr1p/RAEyiVxpjvX3IJ/PxiIFMAKixvh+uWlOm2QTVOp
n9S+vGnqbDPo0QG0N/Iu40qmXrMWoHKCykDdno1anqv+8sGsXph0/9P8alWiKuqpVkbzokU+mQKl
P0jVVajPZ87Gd9+JE3TxS6qQnxZi0tpKP0NnNwJW7y2xwjtJN3EqsJkPVbrVsjrZDEl6V9vxt1Ha
KG16kPX4zPajLuvz7zF3qIf2DxSEkCGRyvUGkQ4ab3Ria3dqP3c3Ze8onirJ6ATL6pTXcnYDOqe8
iJJUX8J56gVzp0OfifsmJaJtyPvepl5DKJw/MxxbP8nDCpngCHehEcMeIfu5u9c/m/r6L9ZJti6j
Q/madaRYbkQ6mrEW3bWdZGziUakf4macfJE43JWIH95OlVL4bVNYbhKZZCe0YVshdZUr8Tsu+vRM
F67nimOx8S1RXjx+GsDP1arREjlrwH3G90OoUphoSLsbS4kNL+sRIM+xeS5/9GF75HZokSAscNG3
W7ojt33ehGVyH0U+BrDGvNdQpWtfS0ey7Piqv1pZrYBEraa57GlFwR4zA6k6Z1tcb2nrBlZndyOA
DhcxDTQBbgbrUREPjdic2dGWvngzV/gKHhgLmQPbIsmet33FyRc1GL7C+3iYrtK4vNUlbWdJCHmr
vqd8rbpVjMAP4uBgKZgKCvvx8z/go48kmQhFiNvbewhv19kxGiM5vM8iCuPG2q617qrpzCXlownx
dyPLFeOvV7OFsU9TciW8V6cC3woFISbSftK9JE7/4WtQBzjcJJbCUaubfG8MDupYJ7pH3vpCdZHf
ponbyRFnzqH1MbTMDHYViFIAWnHOrmaGUoxUwy606D6Bg+j2kYAUiX4uVo5VNpCE0v7Uyrl98KM2
dYO4OwgMrkvOqk2Gh/oT2MDvHfPFMfZJfMrjS71x3NqhdIKVnpmYH80LHU/tIkqB/79+SbQl1rNw
qKP7AR1tc0qaJ64lnw/WMurrqQ8MgdSpDBKD5NrbWZEqQ03wzw7vcTbZyrFIvpZrWjYIiwcw3eUA
3eF99/b3CyWaJ+pqBIcau6yyHNRfixL80wCR3aVYKqIUNBdvG8iKopfUVncO+bCRt9a5veGD/oFS
RbIRCh+veGOZEX+tGkjo1qRQxueQidtrYfyHPx4YCYIOai6ppLDf/vooa4Uil5ZzkCKiA89DfmaN
fLDmbWhDNtwZG2/zeo0kppRoUzSE963hBskvzfRUB2Pp14LHyxC8aWW1s4TOGBdDKNi+smKHS+Kn
1aRfizX9/yZAVBB+JRUvr84ZIQc84ZBG3pvTtEMSetVgevx8JXzcV//bxGpt5yEs2HmkCUqmaJJv
Y5Isdt25bNYHS3rB2iK7ABgGF2h9LGuiqgXUmEPWGO6kAb+8qI+ff8gHU5ZsB7svj4GlvspqySl2
0M0NZJpD13l6s0d0+Pnvf9BRznLkcw1Fw/ZOgpTL1POZOpkVV77K0oCy+7ISqgec8PN23ncVswoQ
IgoMABiKvVp6Y2YbIY445zD/6tK77KkXX159NEDunRN/AcNpq9WHybIA8W7bhyK8ji9q88tzdgkB
LfoahKAEZFYTSpFacn6Zah94UE43RnLm6vWue6C1kM76J+dMTmt9JR8NyQ6yuFYPfXmlv6rDlWJv
Ph+AdxOJFoB2ABeCy7QAEN7uTlTtCBppavUDXCZfb5Ffz19TCGnMI4YYvIbCdFo4p29bwAFnR02i
6Aee6SK/yM+WH1l+4M3xxgizzDTkZuR3QUu9bcAQoWiLoJoPUdb72I+56u94vbpSfFnUE2au23g6
DvL30Ng0wT6oz0yB9w+3pX1gocTIuahAon3bvoAS0GDnmw+K8aA3qh8FBvSsqxlDBTGxu6bxeRGF
Z2bGB+NGIAoTq0EwlWvtqtFBkYiywuo7mDhIpau0O7PBfDDz+FXkPkzqD1Ss1AiU9LyvpoMMzq2/
0dtLKfrqtYGlw6HIm17hAvku5RkUg6NR32w8ZOpvRYvxLr5+PrfXQopl6tGCQXR+Wflkbt+OjBqi
Bg/rYWRyN27cDShUPB4wQ3cnzQeIG9+NxNwYI9bNNtx/3vaH/bdQCO2F8crN4m3TpNhLuYyr8aD1
zpOYim/pZB615lzY86NpoHLpgtHP652j4G0z+YSCEHnbdOhVVWyGMir3WZqdU00vv7JaYcQluBOT
4kArtb6jxk4utSKRpoO9GGQ69iL5VU4mz5BzDJwPn/fch5/0V2Oro80MMawUVchybnEN5D6C5DOH
27vo/TIvUJr8c/SQt1l/D9Q51rNkMLmdo03xtcLMdn39vVIGt1EjL6euOjUpKb/4+Zd92I1cPsBI
MynfwXMEXtmU0N50iPo2cU1hnkbkKKlZeoHR79pMPrMzfdiTREcUBAUQrdbMr1SujaHqnelg4VZL
o/x61tr/0gTIJ9iElkWccDVY1awroVlp02Foqz9yE1xaub37vNfeXUWWwfqridUU5/aRhFmjToe0
+6kUipsXd2ORuZFxZlZ82Ft/tbO6ishxattlQDsFAA2nwhh5rgz3Ry0QYOMJwDuDml+rL4nYDBMM
WrTQad4Y6rk7Wv05Vv1Hk5s0xaKTYGOF5bjaeeAXABDJ1eHQtPiyuX8SMq1HLLtF4rTUw4miGnNq
mV1Noxo/lhhSt9pwTotKbvjduFnLm4H3IHoW7pFrBaKo1EnDmD8fpLmLt22QTn8mLCQhZg+lWUrG
NFhgWN4gAG7ntKh9KckyvzSczktxVgAS7YU3Vu1SBTmYN5Vw4H2EWJXmAgwAnqKcMrFVW+8FijI3
04r+GPYaJpo+a/ZxrtqbcGj1W30alHtt7DW/g7NzU4622GdK+KRV7fCc69r4OzVyZ2+EsfSUTvpv
yYL7jVwjeTCjNN+0Y637FhcMTzEGtgW7eKl6Cli6mjxXud+XfRFTnjQP9rNT5VsJ1zk1SUdzH+qN
cLvenP3OHPIrJ56mTS0b5aPVgpXR60Tf9FEj3ZEUlX3KImneICbsKFFV3VDM09lRc9zZtllvURQQ
yxtslQp8AiwXGHUyCD952MxJbUcuGbcYMamkeFFq2g92k/f3g9zEd46OTZNivn9KSsLij2yyu4wC
Ax5Ia9OjCmnshmlJ7hJ/7k3cycoBznW9qTHFbfqm+5loeLN1I1cw6E2Kz0leumWUB9dWaMoUKyzk
hzbXr0MCjhXWwakYsQ8H+SZ2UtMFNh5emGE34dNLb4h7K9vQtAi2JfZvw8hnP6bmKJgNC7CR6VQg
jpx60w+JtHH6Nv1W4Mn1Qyq8eiPFq4iXkTp2dXO0lOsujh8W3DRwkjG4TxLnRSvTYT+lohJ0fetg
iiM0tZeoPw/FJPruTE1OHF3unoVqDJPXlXrYe00zf5+axGi9QrHzO8mWBh9uu/qijnOr+wML+Eds
h/J3tevaDaBPKfGkybIe1UktXgIrV044pMtrOWc21qrz2shF9zxr8DnonyMTY9oEefeaS6N0BEkz
X+fhlP6w81K3LzpYUYvNujF93Yhtl7molntCoH9EkZiP+UTfRLC5/NyeQkgypvBAMZk7IojRQyEn
duU6mFKfHKltX+IqFp4sRYT8GsprBS20bTFYkh8QVgoxs0VwY8bMutHq4RhnuCrLUlLwZup9uMMh
PbvT2IJlCp3BLc1w9iklO13GVadvlI5TPlpmymRA8hqH6VDppaCz41/Ujkt+FKHd31EujSK/9Mhj
QmrDvAhw22+x9ZnHKWAAXFONwnsL4MetpBThKaurH6pV5c9tpX5PA5M38gC3WOiziWsXPDA+4G+z
NBpbRmq8o4OdZ23qKP1sp4qPz7jzUQiXWyRbtl+m8ndjlgwDKhOF5cu4rzzeZPyrIWkNjsN50nHY
s0hyijiHWruxRrn9EbI8K4/S0+GNXnc9H2pnbmfjVZ1erORFcAsA5wCu4zXMKO5qVGnqK0PeM9IV
/0MDl7rZWslOyZPWs5e6zbMZlL7ROcm2AzXhFRgcPZ7RylYTTX2hlY6OlTmyHls9kS9FDK8rC6cQ
PIGmexMTzx3mAJ9fOMKhqdvazWMLVEg/LFW8TBzaWOWxJ8C42empVj+3QpdesAoKd9ZxBuZWJTw1
zqQrM4qH3ZzZuZdj+gS7JWQvNpLcU9se4Wgd6+3RyoCYqUFs76hRVXpNb41/IJPIVw2P6Je+jLML
SBsG3uIShp2aggudcFTt2X1krzSiwc9koTwBQWlLbyq79hoAV/piSNx9KKlGrV0taeYFWScutaQ2
dtUgWZshU8Sz2qd95412pfgSZfx24TTY+8qIKHRSJlB7gei4SdqkJzXv4l0Tk2oUpoiuBBqM+zHo
K/ZyCQMwDjkK/PbybZ8mxhYKX/uAP3W6T7K29/uOgrNhQRHv3k7Lg5A685KCh86+66V5Aw8k/Qa8
Id8nlLrG7Ah0qqPgLuWhy/LSpD4z/thOohaDYmdXXa7r12CKqKgmd/dAmAovCZz7UFICHx/Yb/Rj
wI0GKs3pWfZMjiGn/reE+B3GuC9Ad2xlCSSN5BTzbTp0WEZtiDFpXXM6wGG4aWs4C7zLhatmI/qh
DjBeowfFBtwXJQ0irPCXDjAeN9Ux/4uk67dxl/Y3s4o1XC7tZqOh99vUWTd5+iSVfmRM+j4MZWUb
FFQcHkn7e3Wo9D84grPNFCXxZh55i1tShdMzlpJNlTKnRambFw34Zm80dRQeUkZ96VFxbkwqTYNS
b6ONSY1lV+ui5tDYYfNQJVW+azXa5RZjUN8FetmsJNURT6tw6wHSDohm+Ra8CPyoPpEpbRt0u0pq
q01k9eOl08XDJsuFuW0wB8MokI2LJqUivdSk5oWOcORI9eDBk1oF3IYc1r5VMXna1FI3ViRMCraT
5pcmFCEe1tjEH7U29MMOQB7cGf06m2zqKqb8ywgsQAQRyACnpGBWPrBrTFLaXALSUzaw2dKHNnHC
nYaD/KEps+oib+b+sW5GzVcmW7+X1bjb23EWQEIR3c+0XyB99kT1egUFfmJ0A6ghp//TF9GvplKL
Q4LH11WdsNgYEGvdtHKKi0wNNEQOZX1VLbQFbXLwkjObWdtxd9RHPf6VmJTuEw1OfUpeDkBbAEXi
Hv9dGloLG5jghqow38a0VK5Yu4FH5FrdLny+nYUt3Z06e94jamC1BXboJ//cNPN6drU50y+6QhK3
vCZN/ZJk5DS4UQKURWvNY5qE1eUIhwD6g8zkNefIx7cBQacxD05otD/r3LBcW6j5zayZoWe2Fdy8
0sjRFnHViiyS8NoIgy0Ii+9pIc9uoM86ZJCFJ4g5bTvYeg+iMrPdqTBbCPV9havOcDbVCNqkqM1f
9ix+NdZofReCwgCBEbP19aq8a0RJWVATfd0UV8G+ayr9KpmiEGxhFO/gP5VP6SwFnmr03S7NKBWe
t6Bz6jBOfBlR0NaQy2ZXoCK55orAVJxE6Y49lI2mFM4GgcF9H0aO4SqWCnAI4MguDkokUaUJsWpa
Dp2kE42fLARKAkv6w6gDutNTSW6wwWPe10WcebUKJCkw03ETtG28L7BYHvQqN6/mnMt2PqOYkJrO
vK0FN4Owi1v2qjy6aYoy8lFOSdtEkYZdOZC/npC4WG4OsMgnrFZtk7QLOr/vrf44qeFrZpRephl3
9YI4oo768GzasZi8cpaaH5o1tQel7tPfetWl35zZDDdGgtF6kKNfqZJCApIGkJLBrAHpcDSvFdxr
Vcqf7EtDUHu6CeQNUkHwIKK1fGO2x03Xx6MX5PDzRaXjk5fMzp3rQd87CkDDTFKYc4QOMJWX36fS
Udg4nPzO1ufE14oIpZg+TyC8KtsdieNtQr2UNiP4zMTjci4bl3oxzWLbDNROKMQYuHoUPoezHrlh
1zUQJarI2Ohkug+RnohrAw1Pdpk4ycJpMxAzkWfv/URvtEujcdpbJ7R+D006uFXJdNfBiW3BpnJD
HUJ7HzgDJ0/OSRhnpbmZEkrJIuLpcf8p0dYKy+K7pgJKIpvWnaxOyi7btpwPphTGppu2c1teNeFs
yGSIg9pL2nbm2o0+464d2RIidR5hiYAkGFs0G9mUwnvMjPTQouqj9GABWSmosm1ETP+6GIX9COMr
oPA97/TLcQzTxO0CeYBFqgTxayYKppBk5ccstNKrHJKDr5fwH9wuMiuv5pK3C8pO2jrNxJ5gxFjm
Z9A7s6oM+6yso33pDK2vp9aPjhlwE1RVd5MMQf401mZyLSI4E2m+RCsnET9GST9tMTUDbJ1tzdXq
Wj7ZahUfqE4LLsiII15Edb/LxSRt4ALVJ5HVxIBmYDFOxU29cIAChSQ+LqMOrl0ZVs9S27S8O838
Oq7N4thXwbMiSco9xtr6zsia8WiZdXghNwnzA7LDRW0kf/g/JX40aD3CShakEU1i52BKuuDBVR/q
quZu3yg22hh9CDZRGgoeLmjIpMFKNpraZQCzeGnkUTg8agGEYrMx5DuH1XzqZLPcRFGQ+0UyRH4s
58Itx1pcyRDktpMppodYz7sHPQU1rBHccIuhb7dNGnh2Yl9AhHtKA13y+wRxTKgOcLbyQtyqI0+m
lj3Qk/Wi3cL90LeLLc7TWnnYRYZQfBApr0HagH0xRX1ZUnz0tlTBSmTw1kZTBg81DwIZk91dg+Pt
fmYFxnvQH9oNXCYACRbFetKhprRNOaaXEYhTiBRR5aezvIsUybWdAi7SrM6XA9nmTRck9SU4q3Cr
GUHjhnPYPTgaGRzcbeDsuia/0uzA2QJbDSEIDva1ghHZrxLH2Qoz5khvyvZE7ePfSdzZd7LG3sYz
jTvLAMs1lrTsYgpj+6faKDlqiqD31a7p7sy80K+UwukurV5+Na2SXblvlMv/R9p59riNBFv7FxFg
Dl8pabJHHGf7C+GwZs6Zv/592ve+dyWKEDGzMLzYxQIsdXd1d3XVqXPiURvdhrZ/l2xwejMbQJhD
ynw7J291pHcL9Oc6mJb80DYP0jgqt/D/Qd+U2vEfXe0oPGkBzF5mEj9ERZfdJNBy7ShGh4dmgMeD
cxsuhJrbIDIa2CVk1Aw0B0guLZI1xIcGDMPwCbt0W9t7Ej3QrThhek97nfE4CoJJfyhD14iC8ltb
xdNBHnwflp4+281yOj846pT8AGlm3ti1Mj7NNfSLcZJ+0jWJuTSSz4PTSDdF5//qmib7UGtx6bWp
Dzp3VFWvgPrUJRYNDr1q5rdE4cGOBiZ1T4ZkgAus0FyF9bnvIgj7VLOSHrogglma3In8jG4D5EQt
TL2pkj+HyqDc+xBlHwJnko56S1rCjPXikfJH8a7X4+Eli6AQhfjmA7BIoMmlnDkffEeHtESWPklO
BCtHkhaRW8VO6IXJAK1POL4rNKcg3+X/cfKke7QMY3xQ+yq/10fcIwrhAQmlZEYfWZ3zz7kKf2DB
5EiY72Tr3oRSY5/EceZWeVzu8ki23aGpg50fGeWjVinybZ/L9q4q7f4mC/1kV2nGZzJl9h18Tfmf
pIfCeJ4gEeq1MD0kRtDzDqurI0QoMMWqzmy4RanM700Acvdmp8Q7wl35FmaeP3WaOHe9Cq3cGJjE
ZFGjPVbqbN1kkvIUlkO2s4NS9iqtF1NoTfetIzn7SEt+ZFkS3aa8vGA6STvSCvD1wjgqyJwhxQOH
VBsPAGrGT8Vojjf+LPOcHOPsayJJ9Rd/jMwHiIhhqovl2p1MGs4kYigXCs9gb1cVCa4+U2AX8efn
XrJGNyyM4n0VAZ7j2eo/kmxUD1k5EqDWcnITwX75a4CWgbDCCm/kADXuLE1bGMwy55CTfXeDrvrH
higHyvFZhQqyhKoP6hrXGmvpMJdl+ULAPLsSkDi3kvGqwDFQNq5H5Z3djelTmNXR5+up2YuEpkjx
0WVMLVsoii0TzDV65cYMG6TXKfem+jQXr03J8n3EMYRCgkJgoC0gy3kTNCaYrdlru+cxvg/VjSLX
2u8/+f6FHBowYFuJ+L5zTOn8fmXnBoAG/lD4RHCKzo2L5pnRsrnnRn/2YBYgX/iAqsAUlxsV9LUx
nBpZpK0bIzMGs8dIEpJEc1/ZF3oxhsUSOKAWmxHqXCSmdnrxUgXfXu9Cjqgw0vSLBsYSHTNZ1QSB
N+W4rPnuNdqPV38dTSaS4LBsCf4LMXknyB6/Hlqp7k3Zk2r1u0p+iDzYa8vblvMXUkiVD2fFyrkJ
2maGpGxKw/Pl7EgNksLOpP25PoyLYuJfG4BiKPDxCFlCgylhORpwVcNTnKPSeHVOquLjdRMr2XrR
fg3xgiHwiUuikE4vdIDrheF13JONan0w0p5MffrdytUtBiDhkmflRDEc0FAYhPoEc+dTNpFurOYy
N7gkx7sk6x9mv3uBIuUjnGy/5KkjKflaUD4bEZOmDl+BYBExFyblUoJTVa8Mr6CNMH0Ig9/Xp09s
g+WQwGewx8GpgZdZeEGqJsQ0cH95av57bm+zaHLJ4EKXRxCnkAYKN3b9ZZWHAYGoAPKFWXq2FwaN
0nHSHD4CL+8t5VCpvkGZpH4wfJLERQhBMnxpU/5x1KTDkENweH24K4cOWDae7UwqAKQlaoS0biuh
n2N6YIR4wz3E5is798S5c2ZhUbrvudfDIVZNLwA2l+GS1hscXnQTc72YQmNrcbAVBMw22SQ8gmYV
Ki2DTh0HduOgk147WQLEg9CyDvYYgWJLbL2TQ2hSiP0Hq9O8Jnd24eRKJHKvL8clEF6YAEMKfFEg
SZfuF88EES2SHd5M4SzgjZZ7eT24Vvkwl1BLwlwntdlX2ddvGye/Dbt0p4//XP8NK8VtOlIQASL1
KlNcX+ywTEJoApZPAA+8RS0zdm3UMFQI4jSl2fXJVrvEqjmsKKiZCoaThX/EDZklwZbpofh20Iqv
Y9e4KZnUpvuiFxvYx4vNDbyLzikQUhaqvReza6HxZimQ4XnjKH9WjeCmNpFOMSgXcNZPMTT0OezY
6S9ltjcWdtWyw4GviRDiAhw86FpZ+4oyeB2dJ0NnoUGCIkR+72tPSv8CGfXOhw/6+kJenM6MllYK
AStCDOeiqSDsEUnqFXvw6AlFnWLKns2sREyi2hd2a7oTHnXIVHWLIWfNLJRn9LlSHBdudL5L9Kbp
JKd2Rs9gI8KJGkJtG0sqDwxlz38W5caiXhxhAt4IPIdDG/jhxYWXoqBCSlHDX2llzEjMbCHrhAee
XQl/DfxloRPcVcsNoaWIWSBgRLWf143thOhGkLZrX30UCzNUO0THmapDInQ+b2wBKt9qM3qzbu3H
2TgqSX1/3SNWpwqIh4COE6cte5zDSSLBXPejl5RF9zLZ5PEICoMP162sOQAMF1SYVOD3YKbOB5I5
fm0YUjF6uCSFqDsDbs4qfSg79HaNu7H/dt3cRcDDvJ2aEz/n5FSGTrefIr8aPSWkmj7+Y6sf0VW6
meNf1+2I+V+6gYX6GsYE+HEZ7HRy6YSBkY8eOYb3hl8Cu5gQGNI/W43iqkKOvbeeM5DVG0fHZYQg
BqjTuQ8QBIHK5YYqYJOmjzeevKgAI+BLPMmhjjeggxp+V86nggAh0H7qW91Ca25PPwD3HU0Bl2hI
SXKMtokUgInzJ3jBSe78KaXf1+d07b7727CugLfE5Ze4WFOOKCKha+8F8tHgBFabaCelx843IY2H
EHh+MfM7TX4Xqn+k4f71HVEcxZzK/BPlW8YoNsyJ7+hDUadaJKtelaOpQvYtiDYbvS/d5szE4n6z
20okEGfVs7PGHbNbSX25PocrF+iZgUVUUuta2hkhY1BiEvfaTdjdD6gKxfG3Tv153dTK+SGAvya3
p2idVhZHlDzTVB1Tl/Es85fp/9hCJ258/m9f48lq0Kc621Oe8nkol2O0XLbewCsubcnEGLo4/wi0
FrF21OtUEiKFNEENgLiaOuVTBWDjIRkU4/W3EqwCPIdB9PKs/LupT8ZSJ9lcdcUAllj506KDkW9R
MCjixy7OozMLi8FMRZPPSiHPdA44CBN907WnWYpuwuKzHv5G4oS6SHVnA2LSNx7KK+f7mWH1fNPE
RqIFo9HNXh0HH0AvH0Ltiz94rdqg63fXpRvIxLXzD3t0SeB5AM+XDX+llGtA35rZK9Xgp5nIP0u1
PFCyIMkcBm4U57corfya/epJ64E1XHf5S5fhBAT6ht66gEYuMeldTjhT0aHtQSZANPxQlwgJbrWb
Xjo+RugO0BVBRHGBJ9X7sGtAmUVeq91/MPy7Nwzh5OuL9ZLpMm5iha/TmselPz0rhfTsy/4WReml
X4hRwBlg8ZYEzr6gDcijqSG2ViIu4tsxfgzSe7QaUAF7rBEFsTa6ybeMLbw/hEy0sxo58kz9G5yS
MoIEKgDgJJBBuv3jI9P1lkn8d3CLSSwpwCGOx+AS4Ao+XcAxujrRK5m3SNeIKaS/BUpr3s1Lb8tA
IgUo8kZeatbJJ6SC6gcL1aZP18ey5m60GTvw9KEkfMEJEJWQgeiGH3nG+KEbd4719b99f3EjzZov
9N6i2MtU+UXNvrWp+vm6hbVdeTqCRYhJUnyEOoQRBNm9HN+V8m1UbBw7l9cqB454LtLSQBv9MiVu
9VE1Zj0LXrcf2/wREgyqkaoLl7BQiXKvj2d9Rf41Jv7/yW1hG5IiU23hlEFlYSrs3bQRvK5tl9PR
iAk9MUDrrzXALhN5EN+N6LDEI7KkaPyV8R4hU+qAGwj5tQHR/GcQKhDXAek6t6f6k5L7ahd6/sP0
DRGL10/X6dcXDqbSuRDBaBV6mqS7z2W1he9eW/vT7y/cq50z4AwOvz7qRB4JMorvifyjD45b1Npr
fnxqSCzbybLMep7ZpTB0HKRf9o2U/vhvE7UI2GIJ/dkY+KyXa6BAdubh+ufXfj4tMQDhKXLRnqCd
/3yryA0Qj2nozQBMtHDaI4njzlp8e93M2nKY9D4IPj9ajJYpomEKAjvow9CL7VvHeVDk95oyEEiD
vY9/Xze1sk9IhpJ6w3NXuDuKeBxCX5sCLy8NN/SHG+CqD/LYfFLK/I627PssqV8flZL25ayhHYfu
a2Ay57Oo+LlcVY4TeBL0uj/t5tbY6mFa2Y30TDEgkhciyFhclklmt1I01ymNbcGnTLtXiBqvz9uK
BVqjHC4uGhAhmFvsSE2TBglAb+D50UPw4Iwbh/Glo4nEC8QgwtdMcvPnU6SOkS2ZutR5JQBCKRir
nW33HwM12zi2xM88j6mxA7cpVXvqlBctF3qWmYNq1b1XoBz3nI15v9dRLRciLhZi0f2wYW8lthUG
bQu/hnMO9r/zgRmz3MsQ8/VeZNkocAATVQ52+ytC4K081sF4kNp51yo3r10tUgqk58Tjl5zkMsuc
dlygujGgb2rNd3WRH1Ha2TgaVp4nwgbtX9QDqdUsX/a2OlnRFI1AevLeDYCagDBWShDrhZuiatiR
qIsQPRsjy9WzrUz930zWciHBMMNxDum/aIo9n1fkGNpKD6PWI9P5bozCfVLbe8XMb1DTfjBhhnAd
CvOVph2mHJhkUHeta6LDoSfkvMvynzJCgtGU96B7N06YNVemfkWNkcm/bPSTEAQuZqNqyXho0i4z
YuMxDG3qIn7tbMSsa95MnZGsIl07aFAsjufY1tKGsknjxdq+CBO3QyeRGtYWV8nl3qe7lCOMspxC
vnnpTaHdpYCP1cbLzPG+SJX3ipRuRPtrkyY6cymSwRuhLkUc4IOrZXiTWw92IAU0TN8kblpsuOza
OE6NLHzGDi0E2py09Rzwpeq7rbz4Zf5Q5P3/UokRbUFMe+6SgM6VsMzVzvMN6L/Df8Y0hEroR6Fb
t5X8oqQCi/3qOOnc5CK8gPzLQeBM6TytVL7wFviYad0bjpLTUS0ijBbYIV0GjEqe35FEyesNH15d
lH9nbSmhUvqd7psx3w/yfzLtV6m+5febFn8o6JF/XKxKyyZtdDnpvd4WMmrJPn81KYnNIpxYWCwC
VICN1tVx7yVo2b1X7P3rz3IaUQ3oswi3L1hD0hRCPnOyOi+uX5ydvyULchkQIb3NuxREASEEuIVz
r1Wa2tLDSus8MFJ3mS67bd3xwO+fstT/FGrxj0TRNka0eikSCamCDEyAhRbnVhToZojoKTaTW2f8
mobP9OujlKejXB4covZbUtV3en37+okk300sSyqHPwurg2mFihzLnWekx/DHOL38t88LRz8J9cPJ
UOLOmdn+KSj0H0mzwY+xdkQSepGB5ckFjmhxerWikUab2etq/RlBOHTzRrfcYh5fXZpTK4t4xba1
TpkUJsm3p/RHKun6feYHxseqQnG7mBVgjDTzudEcfoucJjyqaBS/OrMKszcEI9ygBOkX9X49N8u5
pafUS2i1QU0dUpPrK7U+k/9nwFnksezeKqwg1TuvMPexulft2zf52skYlqAPyQoieRzZVXobHdRG
2pf/XB/D2rF5amCxTuQSozCpGENr/TR++tpbPq+qFBIFTx7vsnNnrsFLSrMxcirfKSqBhZ1trMFa
6CKCI02hXk5tZnEsW0YSKZIzsRnDb3TXHTI7uTXVe63+/oZ5gq1LcwATAV9bXF/mQGW5oh3Dk/3n
6EEuX50qx1f//fxSIk0Dv/o/p6dsZw/dkN42qnM0E/Ugl9NzYKjHsNsK+lZXXoPs2wDMSSp24b2A
ifIa4HbnOUj4QbU2bwUVYuoXoTVqWjTZCfI98yJ7KM+FX6dAyL3Ekml1fonr+66q7uXOp6F7Cx2y
shcFeSliqjzHGM7CD5qSPtLebyrPKfTDUPa3sjo+5eVWwmdl0nh3U3knvIQ/bPlckKtQ7RCsqbxu
vrfij3b1+jPr7PuL7VjZdeeXHd/vgRYiBh+Pd9f9eO1g5jkHCo8UMjO1ZEhpwkCoiJYVVcD3qda7
xkiXL7BziDxT6V0VplA9f5vybH/dripuxaU3APcknFV4Y/DWOz8J/MSetNSpGy/qJbdQc9cc6aL2
40M4fqn9xzm4VfyvvfndB5ElB3cDnRJK/MHuP80okCvk0NPG2g36nzEd7zOUkMvqnd5vJCfWnOjk
Ny4P9MYuUBzq2saD37qU9oV1176a/E88Tf6dhuWBHqZaVppj33hd+qWIPK2K3Ub+dH2ut4axcCJr
qvWw1hiGkb+Qkcy0Ft3xjXB4JdxjHHDdkAIBY7lk0JNAQfVdFTce/XbDM3Lv0hHhbA2+O5Sz+yAC
mdJLnyY6Ft/iwKeWF46klvC4mDTTeVZGV4B+p5fP9JQcQvQvYt2z2puk9Obw6/UpXdv3pBUhsRfP
yos0Nf1eda4YGNXz0K0flfL39e+vXGMC1Qm0zbZ58i9hy0NP0EfXS+nRzbyLqu+NZrqjdNNH/9GO
cJ2T4LINgHkFilZ6un4jm6CuniLnVok2slVrDkie0gZkJXJxyxCzpAMpq6qh9Opu15b36XzwX49Z
s0khQnQE5R0txUvqQEnVtbrxuVwgGXYN5b1dHBN6SOrPYXEfbTn72uqfGltE/H4sp/JsY0yf3FLZ
JVtSRms35en3hf2TVdGnCOnwju8r5YuTfZuqu6D53cBIoBsb+ZE1PwNDCWqMTI94qJ1bcmq9RAVA
bjwt/GFFMGFA+AFzs1b/uu7PazNG1C1etIgcXfizWo6jPYxN4/mt5LpdsoV1Wvk+lU8cjHYoKBGX
KiJJJuswpgB16r+qymNU3L/655Nm55wWj31Bs3U+TQmON+QmSD6aaMzvlv7lDZ//W/MC2o+iwyJY
ob9Otmi8A8wUfang7J3mtxggUDWE8gZ7ZOGwI9evrcxwxfUQU0i03jZbgdBfCM/iPtdotEBYQOcl
zMv/fIpsBTKWrDHJgEMbTjdT/aHymy9aWD2PvbWzot5tuvrJnyR6hKNHJJ9/T2SuEUV0h2K+ixNn
Bz/4Q5TVv0vd9GCCeP0z+vT3LTt9QugQpD7Uek8XDGY0Djv71y+iwvgJbTnjSMqfTwDqnuY4llMP
EaQF5WDttsnGKgo3WE4xNZL/6bZCTHRhIa6KbOhqqQdYR8/xZFQf7C67qyoUS+lr3E/NuDGkldNB
sOdxYDuUmHixnQ+pUdU8dfpo8Py6M/dNN/8c7MraRXVyPzbDn9fP39/iCR3bfzXEzo0FahkmnUmp
Bt316ckpNk66lTuIcfBh0AskNJY3Km3AZaw3dufNJf3IN4O017dSmmvTpaoy2pA02IqNdj4CTStb
O1PS3oNU5GiF2UsXD7txTt+PSNJdn6xVU5R/aGyiLY7tdm4qbiS7Mees92I9/lrN0b6N04/2aMNv
om0EWGtHKxIQNDbBWS6i9XNTAXUHf5Ln3mvgCDmU/OP6UNZeINCmWrwBKAlD07gYiwOYkvafYfCS
gnZruRvejXL1TtGCO15X8z0PkpteSZ6NWLtFBuQNxwLIXEiJDAjMuDvOR5cU6QCcowNzrL6Yxvt4
d31wa15HoY9SPW9QoRV+/vnUojc0G6bBa6CxKcIfsn70X6nQRY4VnVx4dTh3+FewWOc2+rrJJ7Jo
vRe05v6nRL3q+hjWfO30+4vLr5zJHjsy31fr+J6mYsjrkh9D0n90AINcN7Xma7oGPlQ8RkWj2/lQ
irJLg3mO6emQfvTJnRreXv/+6nJQaRIlYZODbXFJRb4yyjb8YN7UPan1oxYdu+YNDiWKWf9rYnnP
SGFdO1OCidyJobHI3K2OkLXlgKAFRDf9KJB+LsZQTJIija05eYZ/Y2fPk/o8dHfyxqZfmyhIUymC
Ave6VGWDNrUbRxDysIq+qNVLAxHTFrpwba1NFBHpXRS7/++xcBLkKvWEoLTRTJ4UfZJ23fjh+lKv
1ZF5PnEe/88Le1mAGGFe6Oe0kr3ZqrKvg5P5+1S3gtsASgVXFvwUFLamh3ZOzP3QQ62X5XX1Uo+O
srF/VgYqlGd5KpqCJXPZPJGX2mSg4wOidyLL7bRuVm/cBmLJF4HBmYXFIUbn02CbIxaq+qapd2ig
+spTQojTuVnyNGxRzl5oA3HMnNlbuGBId7zlx8bs9UGza6cvcqbdWMaznfiuEd6Art0V03uY/24E
00GlHaKw2QWm78rGbdCPt3nqFfIWpGhlW/CKIX6GAt/WUYI9PzosOy90xKC5EdXiKbOKu9b8WkHg
1ozp5+uetbaeROkmIR601oiGn1vCr2Qj031S5DV8HdlBj7qNY3Bl9zEUKFupvRic7IsbMXS0tAyg
y6P1Ec4E9V0qPcv1lqzRyjDgjuZNo/KiEY0958MYtIZgqaGAOcY/Urfov756ls4+v/DJeMyt2Eqj
HuBgsGtui3Tral37/QRbhlCJJ8273N/12MN3Uzit10y7+EbZkhba+rzwt5PjyYonLapKPh/QsCkf
e8PYWOQtA4v5T0szssrUb71ohhHr2xxvVcBXvAgkC7UJsOFcpssFlnVSVMMYDp4ZQrfnxvljO26k
p1dN0GdJPQ0m8gstQvTTimFKePTVZXSbc67Ow6F4Q80IOA7xoRA8Ey205ysxRZEVwcwyehViDW6e
b4Roa+tw+vlF+BS0Otx6jjR4SrAv8t1bthngEPq/BEoL9ZXzX5/2VicPSCBSsSv3Cn834o21JRCt
oagti6NimcGxwmIGCWqMtIHv2sBtYKzR3uCptI8RkkHTIIAh50Pow9FPrL+9VobiHqiFvP77Jg9n
i3qdSK5c8ATbgd71Zjt6KtRZEFiEG14qjprF9Si4N0R5BrQcvfLnv58noRmPKSvsB1DXtW6p1Tst
emcXjyiU7ZNxo6C+chOdmVtMF/nieWx8GluiefdT/tH0bmm+ZcZUmQ40lh1w68Jn0eTtZWMWvTNQ
KWW34afrZ/dKPIGcArsNFiKHd9HCZ1u4epIxpzPSqOb0FgYQ6TYJ7eYfdYYwUldsGvKlKQsegxkC
tTmpwg3U5uWWJM3GewbrkJZfZAsTR0KITuRqhugfWYHX7PU48HMDiyXKurY1fEklGfQyqY/heH99
/lZ/P3o/InvP5bQs6uSKQvSZ8IyxBmqb+hd1q0lM/L5zj+b3nxhQzz2666F88ZET8/T6ZuwPdXwc
1du3jAEeC3L2ola/uJ6GKKzstrZBH1XPMG8Z++ufXxsBaXreSXT7ApxdHOqSbrRD1he9Bz/q09jD
nEe4Dv+CvcX7sWIIpBSujD6V6N1bbJW6BoFu1E3nZXJxsLLoVubvOG0lZFaWXBWgUZH+5KhZUjw4
UxPleqi0HhRoCB6q8lZyacvAYj3aWJVzPdUwMFhwU/tuqG0ck38zOQuvIk4gwW2o0FRcBAw9dHJ1
52Aihj9kMl5K42Pa/DGGr9l0J8PdGbQV9KLJroSYrpvq/eTXh/T1uDoiFvBiCtlagUdaxL4koHJJ
NJgfpWpwbbvamcYGtmLFI3jRomVh/j3flrB5WCOaseta66iWkBx29SEv1PdGmm94+MqCkdaiuUH0
5NMJuBiIPHSOXqaVdcwMY6dk1S4d21dfA7zNSbVTWROak8uEsO7bTeg7sX3MzNItMgjR5Y3K3dog
SMxxjNHBCFp3sXs0KGhlSYmc4zC5ou+rf/1JT+j+7/cXB5klFb7hINZ51GFlT/fNl+unzNbPX6xB
JFv9MMF8eRzK3QhLZWRv4UxWLVhIy9DYD8WUJv7/yTMBAtahhB8ckZ8Mvm1oakDQvWEMJxaEO59Y
qOupGOCzc45h/jJ/5pl9/fOXwRF3rEPNTMSQl6qUlVqidOmHfL6O3026lLhVBIG+KZm/Iru7qx3p
XtHfMqZTo4tZo4lALpo6cY5jBQGmJO/yrdaftU1+amExa22i1pNjYGFOb4J4FzX3EB9en7m1pedC
ob2XRwkp3sXeGNHBbRpK+MdJk11DpjPg1YkG1oXDGIYDBbKDJSOXoxVERyhVH4ddMX5st+g2LuPU
888vbpTSGGZDhSj6mMPXA7AIPZWyuk/s108T3a90tNOYyjwtK/NRoGnpoGf+US7gp3828h+vXoaz
7y/2eDHnANXJ7h2hM3aqG+3170NeNELfRtVJ7FzgY/V85iaaa/9oje9jN4tfrv/8FUc9+/ziBIzp
iI/yns87vtt1rj3vt/g4Vvz0zMJigtLeSPW5wwLNT90hfX1PEPND2ECuAWelIfT8fOrJlMW51frc
c7ILZ/uWQOCKm1JOJUoUPbXqRVXNjiTZz2G45PzLazcPjH1W5F7TaoJreaNIuGoLDIG4TalFLh/r
ihmlutYMhLvOz6b7ZmgfevWbtAWHWVsQLu3/b2WZ0FCh9h6aDCsz6jcmfORy+foHiCA2Y9NxtvNQ
WJyvI41RkdYN/nFvZt3ORiLyutOuj+Df7y9O1wk6bjm0e/8Ya1B0P2rzGy4IuDZ4QKHoJ9xr8QIF
bCklPW1Qx1z6YYc/ov3137+26U4+by9eH3qDzuGQcHQr42Nq/AyMn6q0EU2vTRFVDfKSdCQAiVhM
UZO2ZYMMqH9Mw+JGmeV3QaF8vD4KcUAv4nUql1CS0cPBVJniJ5xEBpCUV2oeOs6xSmj7m61gl5nK
wUA5yFIDKMHJBV03uLY9uIbIKQIW4u9iVeDugJhXYUyKpO+aIXFtGHO13KvCjbBzdWT/GlrWhuZs
TLt+xJAUvVeHl7Bo9loLu/XgHCV/64BfH5VjoJBmUXNc+ppqSsWkKziz1h7MA9pQ8+Nk/b4+c6ve
AFbwf20sHQ4AZmAEltgw/je/OwSw4b/eAEE6FWxZnFvL93TlB53fkMck3olJCbklANrrFlbWBGoO
4h2Rh71seOp8eI4lGPOPmv0pru6qTHLD8GuMMpBRbJhamS1MaUCS/8rCLrsEii6xgzrvzWP3zlY/
GN236yNZWXDKs0wVuDcTEcDl1qxsKYjr2DpyROyj7Bfcbw+w3Tn9FjPvXz9d7FDot8Tt+1cGcglt
UK1WS+1yMI8jNHBQgMePSZg/dKa5D5Px5zgM8j3z+glRqv2AjOfrh0lbuKCpssDmLrHpQZ5OaJaE
1rEf84dQvwufneImyJzXH3Sm6LQAriqo7pazSRuEXncFZlBiCQ5dt+ELq3N4+n2xmiennDGgXGf7
rFat5odkvDWa+0H25OmhqEo3yEq37+78fOMCXbkgzgYlNsOJ0bkxi9ivGZR0NJ3P4NSGz9cXZ2U3
nRlYRE0k3JDI0TAwdtNOTsDFkv0Ky8gFP8m/f7xubWVDmWjvUhjl8KaVf/FUic3aDxXkJjlPj6b0
vYq2Eqprw4F9RvBcIyFMR+/5fOX5aBd0ZEtHXMQt/U9GMLhwyN8oaX6TJNXN9eGsrc6ptYVLJLFv
Q3xvS8dAVTo3DSCoCJLH2uk2pm3NDiEnmFUYYon+F9OW5aEvp76BRF8933dl8xRBVZGkW+X7tckT
4u0iUoOJdsl/VDnaMAc1w0G+y/XpPD+SZxlalx6v198SwMnJoRGR8OBfnkeSOSRpo6PjO+kV6TxE
EDaO1pUZEyzeImojJUJ36bkfdE5qRYWeOccg3RuI+kwHZbq9vvgrvnxmYrH4Vl6pRlTmpIxeQqiO
4w3fWvk8lFeCw4NC1CWTkjxXyAYWtn1si/m+LspDloUbCUgRJi1uBeqBVNKI3UDDL1dhJrYd+5AX
k6NLO0f/VJovhXmjOXR4fveb52az82ptTKcGxf8/Oc2iYh4dXcNgi+pZuuMO2PCrlWV36OYTHVAG
EtzL7R+QSSjlNodoBZIj6c5Belv78OplB9rvoL9IIQ8gnZjUkzH0Qzzkg6ZBFPKAtkOX313//Moe
dIgFdBFxwG+xhFzwrMxQSFECb6yRj+pa263C8a7sf0taKXpi54/X7a0tiSgTiP5BeDyWR0uljM0I
Jin0Bvtx3MXqxv21+nnoVEQzHyeltTi5qDpHo97VoWdZ/4xt7DobP39twfnu/31/kbVooqm0J3SV
PDPLpp05lfvI7w+T0jcbT44tQ9r5shc5DDRVxkCoPLbpLkt3Tb9hYkUknA5B0njIhNNvf1HuVGfE
s6wGmqBiDG4aq3zKkuquQ/gts9WnNLeEar2xp9sQVSaqI6GCnh4CncXGJlrhND37HctXTxwEnTb3
fuAhXtQcEUMyikOpqS+Og7oOWebkQFWjfNRHgnC7Nb6mgdk+zkPbuGU9qb/laovAeO2gOpmYvxC7
kz1XJcGcWAUTw+V1Q68jIokfpeEYBChCQZdHL8Ewb7z8VvoIRLsmNXmo7WVQSWKjntgsiCZzy2Rj
OKw8/DnfwS+5llJ9GKELcfWyb26toSh3il0FN13ilK5aRNZu7joUB+ts3MtNWe2joIv2vJj1fRxH
6SOVq/rG0V/dBUa/A4VqSJio8giJ7fPfGsAYn800UHl+PH1KM/1DJQ0b19GF/5+bWL7rYt7iRmdy
Lhnhk5N/lsxdGv26fhRdHH0LE4uzAgrkOh4KOYDJAqq65ncXdugde2n0NdKtDR9fHY5NJYlOYDCP
y6vPop3Sl9smQJKJfs78QZ3+tP6fN4znxIY4G088qAT1Z2hFF3jtKO2zqXeV4WdRl27TP47aFopL
RBvLu1yIXAvoOATxyypfi/rwVA7i7LCHFyMd3qdzdAyMZO845UZy8mLubLEz/jW1GJfSB2YitXHo
VZZGwPsjBHSJktL1yVu7OEQdCNgHiCtwqeeTZ02zHAzN7B+bHKmw9K7It2KFLQtiRk+WR/JHOLAB
rxz7zuunQ2x//m8jWBwgbZ3EYWryffmfLN4b/UagsPXzFw+3STazNq/5fO5TktnpW6z0aw51ugCL
M8VEA1XObMU/DuZjk063re7vkvgl1beokS62Pe4ETwoJe3DJ1LEW7pT7iLeqtu8fDf+d5NwPSry3
OwW54KOvb1EYrdrCo+hdIpUPePh8zSNtlKlx6BKDCt85Ib1g5UvZTq5TKAfV2qgpr86gIJIVUGAT
lNS5sbJKZYfbUjpCynco4+xQ6v6XsJB+D0F1e93XVk3xoLZB0EJmsUzyRn2F+LsuU/uAflwLntRm
OqjBU0rj838zJH7IyaYZjIg62owhNX2IaJZP2/sCHffR2rh+184YIWZEfwSg2otEQam3g+70FA5m
Kbwvs/hdMBl3zRRsLNEKOB9s84mdhUMMHa9U3+lEUc35GCbRjyGiY65TnYOWze+kSN0VVnNTNNpN
K8u3rZZ9vT6faw7JuiFdRowB/GBx5wWGlOZUs3iCJUjzlYMrlchrSJ9S0r/5h+u2/iZ3l3fEqbHF
YAtzbNFTN/1jkJvdTarrAdGc9buM7e5B8/votipbc6dVkbyTNIXWxBwCvzunFscXHuWqfYvUJTCq
gzWpxe8otL5IiC7avklQNjdPvqlmrjOl6pOhAKKoydTetKlkuL0MT0JBE9lOIlR0jbl19hkhJDI3
efDeTBL/vmxq5zFDkHfnoGPpEuk4uzxp/Lta9jviXt1/DvMYfqhJcR6dIPuBznf9OAOg20OmE98O
IzLcSH8P91WuF88IaDYHP0eq3c5M/12dpH/GLrrpoq7LUEnJ6p0cm/2z1Dblrk4my4XXxEemqGnv
1Y5CGO0D+oT6cPoYz06/C51J2xU+lenAjINDoQfZXdJHXyepDfeWrPCDzfkn0XKNWjp6iD5cuDfz
rDtu3wzhrT5ntGdr4/AHWc1hf31ZL1xIhE10EUFsj8oCBZjzLan1uZrXTUrY5FS/YD5oD1U3vViS
8m6u6h1iXRvX/8XFs7C3ONZMGR05JYkCz4rCg26Hu2h4SyAomsGJZMHuL/VK1BJZ3zKUSHmaXyZH
3rXZowEoei7fQ6Z1ffLWDk6HGAPeNJIsF+xpVSfncSzZBAG9q88vN7te/X7dwsVJJqaLdBpJCQh6
yHgtlsfHp7sWn7Alb+i/Q82YdRsbe3VFTkwsblDJBmTSKLN0TFOUl5HVvLs+hK3vL2IxfaJ4Gxl8
H+rlx8J7w8cpD4jWS/EQ+n+kXdeO5LiS/SIBpAwlvUpKU15Vbaq7X4R2I0N5L379Hva9u5PJFFLI
3pcZYAqjSJLBYNhzFHXqM1NbDDfSXkiaDKBMsJ80p93YIHpxzIrOyjt08myJqNNRB80Q0c7F5DV2
Uu5R9YvuncFElSqeUNl1ptxDgbr2qyJb9iXR2wMnWeZbtE5/krqngZGCANMSnIM4q3G3hplW9USO
nSLwx0aoiRgdMyogiMRP1BbAW+vfpkLfNyTaeL/XpFAkGJBjwqzBBVwrGLEcIFHBAXKodojnOwuo
VIa94Y1sCVFUXoCDxJTnil40UPoS80eXzt/JnNxd15wtMarap6OoSSOz4s6nhYeVeC62+hfWRUg6
QnDmoBlDUc4RoQ4gI1BOGOsRFOHacKQzCFDr24dwoKAU3cfIisvZEtWBMyUhhW2iuYQdZutzSTeM
0Jr+g3sCfRi4aUCKVPS/nsCTng6wqOPiPhsuPcapcZ8uSUAm0/+LU0GTJoye7Ur6rvOrBpsOGKGI
4T7Tryz5FdlHsPr+hQjM1gGZDEmyi4mxBHXyPtFBwm7yQ5QGpr6L691fiEAummIsDaN16mBD01Bz
BlaR9tLVWQKC6XY+MPDBH8qu2Yp05ft85pXB/wR8J+wNHgkkkZQNy5150vsKk/p0WD5wt7C8oYq/
iDL9gJTL71YgSpkduoVPtyoViV/0OMvGXTU4AZ85ERbv6Us9JLuYHLJy9qzmcxbtGvEggLV7fT9X
nBSwMDkoZgBUAdqhKKDlRLE2Vi55iap/4hLICmnkTRgLNeyHBnCL14XJW3mxoy5GemWHAK6Ucmsj
sixsyEr6wssperANxERLOub7lgLVytQyQCbb1s4sWOqZmR0H16Wv2AxUoGV0iX29rOoDFbedeJzR
l5H2oKn+0rZvUaJtLPGyGg2tQcwAtw8Jn0soozirEzftKH1x9NdE6N4w3esV8eJxn9lBHO3gBLj8
x/WV/dF6ZWPRCyWpRVH6AGWlXPrJM9pHiFDyvLFezIo3u9mugGVuaMkubXpyLEhnBENBP3FRtKNn
t6I7jH1f+kL03W+ndeaApRV9duuk9dzaHjxOWH/Q26T9Ohpd/6FsW+EZzcKfpgYTZHil9De9EeWe
xvAMyFJAUZs5fW0X9nVemuI427PuEzKMe8QWhW8D9CQPqjytdqwlyV4TfN51DeYnQR8LVrMZpuQl
Ehr7MLQ2ILpovdUItXL06HEwkYQFTAVqtUo7V9LPtQOOctS37OJpAJUV5fkzE8n++jko1twETB2S
vFBuCVKhXyDmIp3Jel0bmlcWdb7BnpbyU+d+isxqw5Qrfp+UA8B9oH4hCpd4ScpxE71PRq1Ns1fw
eRTMX7YKHsp2XXxfrvNEnURt98lc4vs6SNedvTvv3PK2YOU/IjBIgkQ+atoXaCuzlZVcc6P0Nent
oAPPVFLdlqn4IwF5KwqQCKA8A53mfBGYeCCJ2ZTpa+M8pNmhLANe3PbeXYiQtvxkn8ZY45gAL9LX
cfD1yufWLr6xz/FChGIyF7skvZFgFazb9wXo4DeM4poqneyS2ndWpUZiVCxPX838n7hAliC+u34n
1nTpVICSSJnthbVujAUs6Tur/xlbRPhbcGhbMvTzc3Ca2oKbDhlD45PlkBv35rKxT2qk8t+DwJUD
YgTa+dU7t2RLUmuNlrza1egRinERfmzYU1aiQQvMF7oPhi3d/Qb49YH90tzfZXpMhj1vuw0bs77W
f3+HcjddY+yikkbJq9CDQd87CRqE/0IEWPhQSsdsH0UEeL6dWoSZmLrP0lekRAx2GKMP7Y3TF392
81SEVMuTm2O342hznqSvFU4svhv6o7bVWyc34uRNvBAhN/JERJSYXau1EJHaX2ix08CyImfFDtfV
e+3+nC5EOQ68BjTWihh7FYE189iQvzkLBOBAo0b8ccG0gOh+yWJuJK8VuWuyXV0eOrr7iyWciFDO
wsicfuxyHZrde03pO1udE6tbJLux4K4DLsZU1KnTKG/6lCWvMbwS4ndbfvrqQZ98X/n9rlEP1Zjg
+4P7DKLerHx2QGye/s1BnEhR1KkcSittIytBDW+vo00TFt95vX4QWwuRfz/RWAyisbYtbBzEF8fy
Hcd3s/ty2hCi+OD/uRYn61CexcnJS9GX2K0JuRa4h0j1ap5jfR/M3WC/MhLm1dv1ZW2dv/JKWnNC
E3SDJa/zso/sXbZlmre+rzyRoxGVHZvl9w3fMQDtv/HKb3xfpQjR0tJF+we+j4aO7nd+44CgeiDq
lJjRZ3bbZjgQBAvNF7YVGqxZwX+P21KeRp33hgNbm7z2/b3V7Dc5hC91FoUgHeSZ6F/Ge6GmhJNk
dNEckKPftqjBOsKL74tr/zKa6dgaYLy5VZMgTM76wOV1gG+lWBIj75d4aQcSlvPnqPhaxFvF+svH
9VyAYkqqlDq1SCHAWQ4TG4NU80m/xcm5LgQj85KTC1ZdPRInKwTrXYIeyzJoRO8L7c3sgr/Zqn+F
KFvFDaO1MKVNQ7e768UL7vj/6/tq/1hWAohRRBEJO4b6WIAQ728EMHSMI8UH9CG159ViQDhOcSAg
Y/iQpj9zVJGur2D1GDChhNYcDGdeYCghCdsYHYhJwiRNmYcJV3ZA9AgK+9FgG2/HpQWBWsnORxfR
yCXWfDNNNR01HIbJuqCPFt/aKv9uSVBsrJxAjUXjkLAl9Yckqz4AC34Lnl8d/4elwjIAtkGBB48E
h+oXGmSa0F9iY8dQa0OGpvmmJ+SxabpPWmKgBUuYftx2vyvR1Jj8SI8jq45RTb0u0zzWbGUC1yyP
RV0JJovOPOBcnr+WejqMZJhHPbQMv/ms0bCjYSP+4uQwkwO2A8k5htt6LgQJK3scIouC6Copjs5s
FUFT2zeSdP7ZWKSXkV+GpUa5UElPcHeKR9IRGqYZ9+KPY7mVVFxTj1MByl45dTSO6KajoZ09pvPD
39zV088rFq01rZi3i6ChQPIwCar36zd169crh9CI0RpBR01DzT6O9V1FNr6/qknIWtsAMEJ8p1Z4
hnoueTGY9E8LaXPo3BeXPuq3RwqoIZxIUTYpagpkDksDFrkBNSq6D/+5vktql+ofLcICGHJDQNyC
Hp3raqJZWZyAcz5Mi3eLfijBcZRYYaI/62n12AqU9/soGPMZpciXcbrZSXJkzhqdjrrkPFEbvKte
1C0AYUToOCWaK8vgeH110i09j+bwfRgd4OrZfzD8zhcX86qqcypEyOcqwkQZcVrf0vjweS5nuh+B
fXJnGcu40Yi/phmgBpFgmjq5xOYqMzp0A4U/MJVujPR/Lp6sTh/9qreGewCuDhtYC2vywOuC1DjA
A4F+o9zTdOGJ0cYdXlXKDkXvHLvyLmf77EZozT+qcipH0cVlIYVVLYC+nMroi+AtqBqXz7cfGIaL
8Yzi3ICorMRLDY+YcOkiwmipDlaSPVkkKjxznJ9y3XogJL89DMSWnQiUe3sSPeUJzRKHQGDZfbHG
+4o1Qb18HM3pLxwTNMRZWJUE9VDByBpdi5oJVbZQt2ofJDugrQmub92avUO/ORAewU2DIRP595OV
GGKp4YguCMVACW3Vh4TenuCFY4OBedmSioF5tS85rdEtZgmp18A9iYywZtTLtqoSKw7WqRD1VVvy
Htn8BEKqic6e45q7ukBxwdK3EIHWBSH6kK3WDrqyzvcrAy8YL2RY4PbHTvsV9Q/t9PHmI8HLjHSY
HDBBY5riX3FeAGRQ4wbQqL7E7m9w31z//srFR5FRguhIG4eX+HwJFe1Fq2kAaM2qp7b7MjbAU7Mw
Q/B2XczKTsFdQheyjTk/PHfKSzqifAp4YE2EaedxAFF9qa2NrpFVCZgoRWcwADHgOJ0vpGtja+mY
KUJjrndpMT31MyqXLf9y+0IMlD5AogjQLjwK52Jq2prO4uCtE9oTEZ1vi8xv640Kwso9BMQcRheQ
xZNgAIpeVXMJMECBNy2qnsnynP/+izWgFilbQzHIrNb+mebyOHEyXPMaNbEWSGe1+0lENyI1S1uP
ISIAoWJEEdqlFl2XydaceZigWqN+WLQRdDf9F3C4bRR01twPUIRYaKkFAwFKvIoK263DW1bGsL8Y
R/EiXVt8I0/vzA4EOx1AFdGYfixjegeSvceyrX62utt5Q7YFWrPiKOBnyJlm888kmOIFzSxZAHmR
iTAf5/0EhkfNKj4PGXs3ogQZri2KWrVR9c/2yt4JhEYMrEYqDN44o7s3H3sRWlOm70VNs19D645H
9CSRIGkAvre4IvdnpuVf2sFmQRWZE6DebbTgXNenNRuCDhV0y8GskwvuZQyItgBhxy+Jk9lrl8Vb
IhejfNy3s41Lrha5/7NoNIahlwSCLgA/F6tImg6oVqHOquEpifk71+a4Qv5nSA45q6rnXDPYPWlN
wD9HzAkGzf6LkBcXHyE1iPTQn6HaMhbltV0MVIRzl+wMp37tDXtjcn11R09EKA9xOWVl2RkGYKwN
5rH5yXS1oI25n8VbULxrpkaGH3+YjpEiUOxZItw5GmguQtfw49nLyYZurH0fzhFOCxfjEqOITwKj
pmJZwskf42ebbPjJ8vlTvHNcAHj9BkV6DrBa5+bYzRAjj3q6hDSvj5bxLc3JrqEfihjF/fiNjq+3
azqsmdynP5ZNeWTAfZi4ZdQu4YNuv+/Ru/x++/fRemPBgKBsQali+IfGRIqc90vYH+M+YMmz0J/T
rWaBlSPBVICOF0b2bFxggCKIm+1mXKzQxTz8x6z9dH0N65/H3ZRPPfwwdY/MGFwpvLfCsvhWWnep
u5WMXTlz/P5/BSguUWmAsQJ864gwmw4M9iDYi8bAdT7q1rib4wYNu1sNPKtLQl8N+KgkTL6aOE24
My0kza2wRWdLfCg2nnt5qooSI0cHtFw0iMC1J8qO9dPYll3b22EVeynuyWuZBbefyakEZcs4mhVZ
Z3V2WIpffGi81LhxfE4a5rM1KK/fkMZ6h0XY4RDtKN2RdhMxcX2XAE4FLAI5qyMP6TQ4iQyrkhih
YdLdIzVb8Uc92jBWK2YXi/hXhHL9tLIhS4fMG9L8rgcUGVhDk38r/+KCnEqRv+JkIVbu6KIVWEhK
jnZ+0LcKhlJdLtQJnbxyXlxWV5Xvu6wq537MbQxmfmfAj5kPdfrd/NqK21s4cOY2zCGylLDialqW
lgC3A7mBHYr8a6f9duvbkxJn31dOvG4GymBvbTAzj/5Edh36jSLz1yYF9PqG/bsO5dj7btbTccQ6
JnoYzWOUBCbfRz/cYXf9Fq6qF94O0AECFB3QqOcHj9EGbUHCh4Wa9SPX/M554aaf/Y12nQhRMixN
NOiliQGckPTOe1LoRzsavl9fh9yPSwX7dx3Ko5stOkkNNBCHCMO+NiPfx+W4eHO0xQC7ZnbxGhrY
GLS2AaDqfL/mKs4dnLkTapW3NOhh3LCKK+vALDdyXuh/hkepBiiNcFM6LyMLqXuwirvhlx0fr+/U
ygpQmgRNpixSYqpYPXGzG/sJBE/gUL3vfqbphkKtLUBH2hhdz0i8At35fINYQ9yyA/9DmNSjn2WN
n7SPxo0IPbDsoEVGCUnmCFx4Pcoa2IQQz5wzPexmfzE8d7y7vkeXi0D6mSB9jBEHRDEqApBgVlyx
FOnpDi2Y1Ih2lc4PccI2XOrLSw4xaKoGewlIGPGSn++VA0KfqqWaHi5z5TXantmvBX3s+UEnn64v
6PKan0tSzFbSM8KrFpK0+YPb3BfoZaToN8q3kI0u/aBzOXJjT96RmmVaUeWuHlI2+abxMjS5V/fh
bJRB2z720+72ZRkADISbDfalix5qB4yccc5tPbTtGFqQeFb8NNrU08VGrujy0mC84l9BaoqlWurc
IVJQ5Oi7efjWolfk+lLWdOFPIzj6lsEcp6r0lLASI1qNFdZFEwiTZ56eTT/qnu/Tkf/QxfTluryV
FYGfDqlbGaUAaVa5QloTR+NA5xmo+/avnMHU2DdSrclbChtjY6iMSKIKNRVJjcrsstycw8x6w6Ri
snEmK5eUwjHCnAhStyt93nVX60mMz9vvfHhsk6d8ax5gdY9OJCheC+CEi7mIjDmMOPeG/sOy5dyt
CcAQlbTz+Bfs2fl1ASqonRp6uYRZuvgYawX38xae7dounYpQnOAidthcNRBhwHPsRTAhP5hPG07q
SuIHqQcJA4X8IMGJK/c+rhZDH0GCFo7dnRH5peGVzYGBPkzzcR2tZQdGTLZV5FjZPdTXCDK3cCgx
T648NfHYFrzte6S69cl3uiGY/mLzIAGJdJS9JU2dckkic+noYFTosYl/OEnpzU0w8sP1i7iSP8JI
J5K3wO+X+U+VLjfPjQj4najV1PXTYi17HnUeKZlH8rt4ABDqfT4Wd3V1syMLqah3IH2PtvALWEck
ep1k1pFk70Amm4jx59SYO5AmfAMW2kaGbEUFsX2o4GBkEFZUHRvTU6ugZKiQdHWP5fh7os9a8vn6
Jq6pwqkI5aZmvEb7+dAg39prAZ+Wp67jGz7BqgjUuJClkIgsqi40WkEbrqXIbWZj7I1V/6yTaUPG
yvMJxxKzR6jbwL9RS1EJMLvAhoNlALt1X7j5S9E4PivGb3kTBRHIUr20azbM6Oq6UDxAWgQzxhdX
l2sZwvwSp2NgnMVChvLX9aNZOX0oExJHgFiWtWPFxlXMGVNWR0tYpU+k4d5cZd6Y3lxxh7eMvhfE
sIDwRCh+bkinaHZ4FyOllwstyFrhF1uB0so2nUlQ7OjSCS0bKSTgRJyvwxZYsPzfz+MXNAugpUbW
JxAnqyCuNTrQ9dbSgJdlNfdVkZpeRiuv7JfnJtOfnbhhHqeml7pbiZ61dWFAB7lQNPNjTEsxog0G
CKtkKAe4UJMPggx/ur03CUtDQAHGWvgBMALnZ2NEbDGHJRlCrQfMZfe4aId58gx3d13P1t4gyAH1
FtrLkIpXc+AV0dAUoUGOUU93Q7UnHXsi2rHt75kjjhQYCLwsD7EjMMNz2+Sq9HQMmXLAQ4t9vCj3
oF4ltNjgQ1iCnVNwPx/uFyCVWvntzVHngvTzvVyM3kScnYOXmRmZzysvy5ut0smaRkgia8xUEckt
rWg6ykOpndX5FBb5OwgubLpxV1diEbjSGCFHDIc6sppyyPVhjmuOEl9TOPsetpQO7M6InQDcz9dV
QmqWeqnk0w0Ka5Ti0JJ7vltxTACiAaCOcOreMD+/4/X3WEPxIor3af31uqw1M4cgBL24iH4vgfdN
DGqaZQ/t0xP7KDFM/CKrfmnAY7kuZ+WJQOniXzmKBohupMCDyYYw/YfF3VP70/jWT9VT83PDpVvT
AiTqQDMHak0474pF7ausyI167kM+BgBXbTZu69p2YeIN095y0tZQR60mnhZj2XVDOCx5OGNkBLhq
b7ZzIy/ln4uJrg6oGaC40W+mRNgMjQr6VDDcF54Ev2O61b68ZraR1ARmBpRZ4pqca5hZpTmdUrCb
kjKssn/M8R0OPB0ea4wsZN/scn/98NeuDlRZshUAh+ZiGMnRjLbMc9iZqMu8Mvna1j8LgcLxVrrg
T5pUvTmngqR2nMTx4DGCnndSUPFsdFlglvOjENHRYPWnxsCca9y/mLzaF5ld+mb+K4tZgEPe0MGV
MrokXUFeHYGqnCRVno6O1I7oCR6nUm+erL5/mtISVVzitxZDM3of9EXxTgh/7EYgr6Ft9Jg6xse/
2HPYKhRD4MJcBOb1RN22GnDh9MEE1M7RGV9t+0sVbRGH/4nwL/ZcApwCigtHqzqYI8uBch3Bgljg
LJvj8qFa5o/1NGJIqJ0wWcyCIjODtHx3+vjHPPReZRU2Uh2l3xLnJ0iGA72anwcHJU3KD7WRv9gF
3XUgkrm+IWtXF30/TA4eIPhWnVSwFKPknmJDcnasmkeOQUmH395Y5oLpSiYOQNSJFJxy8sjiuhaa
NpfQJE8lPdDv19ewYt2QzUHZBk1lAMpV/cUq0ePBrPU5TCvggb5by+1NxggYYd7wiKJFE1i55xdI
TIkeWSV+f8VTkBIjnbvVgb5ieoAeLlGX/6RY1J7CgvAYwCLTHGq54dtOgXT0a7/8NKyPCfkRLQ9O
8+Ev9uxEoBJjxXXlcidCjN9oj1qne84WzNjqoYACCqk8TMddtNRLlAvLjgmINM1d6wbzXyiuJJeD
YwPvg6JKdH4mjdlay+yCfze2Xe/Z0T8ldKNquuJwQAI01wYOuoNg51xCrPdOZTdkDI02+6IJd98L
oJK7aIzkVZd4o5Ucr5/JyoNwKlAFwTXNlPdpS8fQzomXz/uxSf06/UD620P4MznKOzdX3O7aHHK4
4z6Rxblvk+Fj4rb7/99yFOempZNelpPACYEuZdCfWfuxHL/O9obzsaZoFvAP8K6gfxEG9/yYdNYk
dOjggYJFQFiPUbfxZKxYSMzQAEwRdRbUctRmtkpMWd0kA1iMgafa6WhhQetHt+Fwri0CbWwIeiWs
GlGZwpi5/Pc6liL1Ov5WVRvViTUBSOkhHw3/xkRDzvkuuUndknxqp3BI4F52yeH6WW99XnEwW8cY
skp0U9jMgbB9QHVc//7aXTz9+cpdJCn67MSE7zvmfuq9qDxQel/Xu2mr5LwhSCWomtqK0cyEIKML
2tzLnVd38XMLGdCNKHNdEGZvgNiCAE0tEQDc29KcpAJFuQUoPzP1Y7Z43H4jIvfmLdqXNR2WjEwI
2sHJexE7TZWG/57OOH3xteYfHPJYmxtGZe0FOxGhbhymFrrZdcYpFF164Ljn/Vtn+231kNePDLA3
05ZKrFnLU4GKFWtLk3ZcQCAbvwM0cUofq+ZrvvUIrO8cGi4Bd0EwjSWP8cR31hYbLHgGmULNxaOM
8SUTwDodRk6u6/fq/cFj879ilPuDGneUoxcYalcFojMPIGW/uy5h9XzAwY58FLiSgH57vpACjfdz
G8MANC2ZHvg4Nk9uP+V+pLflgz3bFFk2Mh7tbnGPCQf06XXxa/sI5x+pSXRnA/1Q/v1kH62FI78/
Y6qyij5Qcm/Mwbg1uLklQvEIuspBacyFCFp9XXgcUPeDi1GJ6+tYO6g/3YxoaNQv+8zZ3JSs6HQU
EeyvXTCQDVd2rX4AQASMHctdwiCLotVONIFbQAwUue9jDNT9rv8MOM0l/7lYmVex76ZTena61Vwl
1UuJVmCH4IcjswJrpPaDN6Y5D44x03CgX0en3dV02tf6g1sGUUvBybOF9792VMDZJIBrwz8v8pSV
kSws1wUJ+9idfLx++fPMzPFF1Jq2cWC6dDMu1oYUC55vdIjaquYBpAFVoRllH2dc9l33kpJXlBf2
SGX7Vhv0VPg5DL0xdV6LZLZG9ja5Z9pRTLuyiDyT/qinx778SQZMK/G7phl31zVKhf2XaQ05Boz9
MOD9X6Q6ndpdytbAaJQwD1FvA/SVvhgD8xGm+2X7aKYHzNbCE/Yi7btl3vHmFcbCN2e4IcbrON7B
AQKo7laKXJcG4WLfJDUEkpTgpFaDts4uI+7kmAZC1sAsHt3U8QC5RbTptah+aGX2yoZdY1VeYT/O
zVNa/RBJgVbiEfxr7SEy3PthAG1dG++c7GUasleno37cTRtO+vrxYvtk2wVGZdV3tONlNJYUx9tk
n10n8RbxTPo30TRgHiz92kHqLtq58z+FtTfLx8K4r8swmRME/2Wg03bX5sy3bPCQVOCr17CqG1lO
5fHKEQtZB4AOIs4+t3xR60xzVGDWYuy65W2pAJIdl0azY+Wy1UGxco2RX8GYkXSFgSCoPFZZPGpW
2+HIaq2rH3lXLPs5G5d7awE5iSPq7qPDh/qt1cBsfF2JVyWjARSJc8zgXNS6LJ1bNENNJ5wcgPcw
EtDluVuegea8nwDtLNqNW31hhpGXR7YRzVWYC7hEvCspz0zgm/dh6jzoy8M/11dz4Vrg64BQlnqP
ChSu1vmRLUIzJ8Ip6jeVBUzogSce+oEHH9D96bE0ebwxYXJhDhV56ss1NVo3uVMfToBlAJqf7pUE
HRDIBm5s24XTKQXJyhSyX+hSUJ0A2RjK+2keQtqMzO9Y7DygmcTwHC39pI/JcsB+b/VFrW6mhJbC
CA0qRmpNqnLzoTCY2Yd0fuxM6mnZg6g+dTcHOHJpJ2Kkhp44GPBg+lGfIcYoJWEN95L563WtWDkl
FA1xu2QaCMohPawTCR0z8ppS0Ya2SD4PosnfyloAY9uN6Jfrkla2DCNggO/HJKbstVHuMfDD0VuZ
lpAUse+AgHnRCvcumvLdmG9yrK+sCth+6LeATwjYUTXLUaaC2nFjNZj/e62G1zy/I/bH68vZEKHm
NTC/amdFBRFUu+/i2Gvo87Q1X7wqQzeQxMTFlfmm88MpUE9N0iaqwy61J+RmihFOTJ4/F5GwNy7R
yunAJEhkUag0+iIVPdDjZnH7qm5RPN4J584Sx248zvmP65u2clXRnIBpadmKDsdZ0YEiqpEQZFkL
bs7CKryqp/Nx0Brdo0jdPFR9kh/ZINKNRpILOw7KdeCzEmBJQh+ALXi+jZQTUNLreoW+iMKv49yz
q5CwfT1Fga49xDfPPUhxqIChYQqDgsjJn4uzoBegXYiqcBbGg9l9zYutxMRl1eHPoythK1GKR6JZ
iXuiBUDiRozTysd7zL3U0UNtv9gUBujFRMGq/8LTl6i5K5wNa7HyQmFCHE4nFASXWE0biSGfFk2v
2pD1nN+B91r4AHDdinku4wUAhcAmoSAvRznhpp3vYGMX8zwxUYXx0H/Mqf4+6tQfjTiIch6gX4gH
yVAHtLEW303IRsx/eel0dLv9IfLDVMkF3QiNAHU3k6kI42wMOIkBkkK8fti4b5c7eSZFNR+mUVRN
TEQRuiX5NCGRGIkb2b7wMp2LUPQwsRjwwiZagNPtn6V6G1DqB2DOwRyehvgbqN7sm1ucFIFKbjSp
DV1DBFSEieG71PY0utW8u7prsB9QC8wsE9UgCrduOqeHhOqf9iHfMBNbH1d+ftY7pcMXfJzrDwsN
xujtuvG7NLE4j5Mfr1zanEQz71Kch+bcNx8Xdiyyo1kfrwtZ1V7wD6LQCy4UU2WxiJmrxVZnFGFm
38ft45I8MGujO2Jln2RiGsMrRLaEO3Kdpy5D6ZacZUkREqDDeWO2u76C9c+jII5eKTRLqS3nbVaB
yUbjRTjToAVXnEi28lKXrxDsCojW/1eC/AUnCyj0cUTLZFGEuc72cw7TUiTHOrMPlEWPy1JsnPva
giR8NloVEDOh0nYuLkkHVnWo34V95XgTGNY59a9v2WUxHEYSeXAZaOtAb1VdYBKBrSybZ6yIRw+z
m36JRfEYWQMwdMmD1mt+z/KDSYf7hGo7KmZ/bqqnlPWv13/HykN79jOUjTXssnMrTopQWCP303R+
Qdvtrqv6g625r5hZ+J22YuNJukR6/bN2zMrCSQIWywUWA4BDHa0bi9Aa7XB282PSpY+gIdq3wH1c
RLGzxuRpThaPunVgdALsNhmK8NlLAnRL0vJdg4Fv7/pGrNxCEHFgIBVlCTn8qHhTw+B2TOgkD+nS
ojMlrEUZ5PVWBVd+5SyZIVeO6RK0xoKM4KIC3duVNi22naOn63FxHiL9JcneElD/1C33+umt5Z+v
L2tVIEIsiVmOfmA1j4f5JU0UY1aEbflij52XLPsGhco0eWrBLNjVBKmRLdKU1a3EvSG6CWwH5B3O
b4+mVWLMepgDAxyeOShJYwzKb+RbNmSosxNxhWiuZ1hXgnykk0BC+i0Vye1KgRZJhtZZoOnLDNT5
ShyBNDYr7DKMy/e5eefFJ65/un5AK6bmTIRyAVNh2pxOVhkO5Phbdw/Xv76yTWdfl38/sZs9LlNE
Wiwg0R8ZOqVN67uWbVHLrbySZ0KU16Ua9YwaDYT09L0nxcEoQOSVLH68hRO6JUgxy03btjPeuDK0
Bi8xghh9mPyuMLbeY3mqyiU9W4+0mSebZqbMELyEGCYGn/Nfdl6A9yTxomSP+sHOzn/YDZKhpek7
U3MoWe6x4gC+BV9UL+6g+Tm8X/JICuEx7bEReZBVXxGt+dNoe67Ljwufdo7eeDOwTss7vdjraf9R
0GUvQLLTlJ6r/wbyilfy97xbAnBcIUcXNDYN4oUEWZocHOsXGT/zEkwB2dtCfszI1IDfDC0hn9zk
idCt13dFR3GdkaqRPQhoDVG0KB1nPcqLspZNGkyvdp2Vbez5ugTg5qAdA6+Cmj2trKWsmcXrUKez
PzkYstzq5F25CTL9+X8S9PNDjTEwv1R2WoP29OMYHdL53dJ21y/b1iIUazH0I8gx2rwOqfND1x/b
Mrj+/RX1P1uClH+il2PfkppwfH8iT/mEpuO7RexBIX9dyopHcCZFOWzCrGE2dRwFqJoekKnz4ugA
X8hj9V7Tpp07/Lgub3XX0GsAkFBDB88TOV/VohuI2uK6Rgz8mNlev9UCt/V9JabqF9Jj6raC8lpf
zPxHxd+u//7VU5EQmRITBuGnYv2MfBBz0+rYLwDNVsNbqn/OGxQbtpr5t+Qoxs+c4C+mEYUcGITU
Hg7N8BA5zyLbiKlWz58BNAP3HJ6Q2vGuZR0H4A6rQ848VH86cSypV2fvWuWLrbHh1Ut5IkvRaFqk
hhtX2LtocfZ1IYJh5Hdj59z+jEvwzP9bkqLSpagLJ9WxJC06OLXlzWXQZ1so02trwX7JiAEuD/T5
XI8ltCLpTLcOnbINRrf3y74/tNnNoAdIVaFpFTi3suwLmLxzMWNWR47J0ybEEXl8eHGSV9O9bxfb
N7fypWsaJ4vLaJhEJeeiZ99mkcEjK2/CxTFiTzf4XYmmg2x075I8vj0OQdUGtEXMgt5dEFvhvyd1
2pRYFoaI62AqdgCaNwCnLV6cdANLZ80iYCwSwRfY5lG2Uez0wrJmNGPehE7/ieC9tYz9dZMgr6Li
QGAJ/wpQ1Fokma6JKGsAnKQFzvhAs68m2VvN79rY8O+2JCma3URRRSKCbbM+8CnAcHxc7aPhTswf
/2JFGLuVU9ES4EhR7iYalyJekiaMDRSp+4kc0zwKWFyiWIz6vEg25K2qno25K2S4VzieNJbkpBqx
rsT4WZKflFTI5/2g8c/ry7qwdUDQA54L/A0UKQEuoG5fj0EPq6nzUFDn0YadI0iiR/mHKRoOSa49
ZMYWJjZqkKpyQCbiCaRkMdyKaruifbkzLKLG+kI9A64qbRn1QbJrHitmF4cGtHs7EOPGfjJE5V20
2OC1XNrq3Smi8WHKpiwAKrh7D7j/dG8WsQhGuKugiwUMmOHm2V4XS4/W7RF/BXkrm0s7MLv8ncdT
v3MTpgFZyxm9LNWMgBiZ/mGs7XjXia7/H9KurDduHen+IgLaJb5K6s120rLj3MT3RcjiSKR2atev
/44ywJduWmjCucAg8+AZVZMsksWqU+eAn1uMu8EamzuvwTPbjQmktaZZP8zO4PhLl5YPKEiSncFY
/7HjhfuSI0m/45V9njuozaZw9Drbt3oOwo/OF/mnanrQx+xJVO7pS7pbUufkQSAkfyInko+PDjFO
bDDynZm6y65eBiC+da32XXTXBL1hFwHT6txfsPPCLMXvpVwTAD664AQV7ZNWT698EL0fF20T8HrW
fMNAYigtAL4GIZ95EEVdhMA4QqoWABbNWNEVhHQhaUyg3mlb79th6THGxAhYJ+ygQaHlYPDkOSsX
Z8/I4oGGtvXCuo/HQNOTV7fLp7CZy3xHqq7068IkQCulsd+xWOzJwJhvTPiD3RMetukMNg9TmH5d
N8KfHMD8K42+Vswp/aaYrT0IHGO/9az0NHJEVyKJrdDMTIgUxH3vowlkPkB0TOw1a0791IAiMzQY
WKANQ3ogDbN9r1zyYw2WeN+0izngDt4AmZPnYYmf/BX8quldXwCOKnra75kJTT/0m+CtHHsLGhwY
T33CnOnQ0k7stMkZ7mmb1thsjulzvlhHPot2hzIXYOZVzlnUNuaPebK1F4AGO4il8DFIx7L2J+Q8
VA+CNyfbyhuPUxTtNdgrAAtiG10EuwvI5+JBH/BybcWDPTW+kdLHenhpbecBYGyfV+Sxdsx7l3+s
3UO+FIcu7p7m5qBpS2igRonYwi8cDl+IPxRAfvN2DBq84sp0hFMBoztn4QiW9czRfG9C8+XPUdf8
0ZqCBQdOeVcPya73cqTEPyTZx2S0ceTlvhU/J4DexM3ZSG3fag/MABmFZT/pU6uYgjcBxToDKwrX
Qwsl8sPSTZ+XkyP6GTPQuzH6+KFJrWlhSxTht8KKXNWoy2V0CjKWUdYEaAMemn9iS3HfvjnMrwfy
u8fyYinNzh4dd4GJ5pfu+Vn1QPrQ8BR3rsrIeuxeGPHcrLLzeSqjPAbr115n51wEjvYfZ0s6vJei
bFM69mVEgMLggVX5REl7oFoRad0bWvRgc0bvFxeatYMWYBngTqp9XnvmznPawccrHQLdq/BfNhGg
DDocmxV6uHZofvvWZMUPPfW+0snl/u3rUppjdIVoeEL/EUFc/34xx0lnamlrdfYZ+Z6w1fdphT5y
cNnQ4LYdaQZWO0C4r+RnINbD5byeDRd28t6i1SR072x7xwpFZkgWq7gBN4ZyZUI6Xmo08BR5BRNE
9831orxL5xP5eXscm0aAq9bxLkTWV77q+VJn2cgG7+xlnyz9CN6iKoP+oypLuTrERbj5v+m6MCOF
m12TLr2Ww0wO8QToy+vmazqGU3OuoRlSNC9epdjQcjH7jcV1AS8XyECOFzUC7xznNFg6DwSo+s6O
2a6jFS5kQKH2ZgY/1b9PBVg6Trendcs9dBCc6HhsrZSYkntMjZvUBsm9M+7A+6lx7mPWPo8eC2+b
kWvav0cJDqW1g31FscmogFTMVuaSGuxlTRVAojFuWp+A+dUGTZeTfjOyu9Ky/UIFRtgc3oVZ6SQr
soWLbBTe2a2eB3HgKSrminqgyoR0jLGFEQbkkHcukuqHOWffh4ntJjT+3Z7BLf+/nEDJMfuiBZFh
ggk0py9Vfmx66qN1eTR3t81sjQaYA3TGrA3gUEi49kaXGXVbz4Z7BizLr42ngT3nnvUXYwGRAg4N
vErWwOTaiAatVhd4TfdsDeaunGlgLkZQF99aFdfZb9pCeTujQIQHN6BkaPaT3NuuzL7kWuKex7bo
AJz03KBeluGzWdB0NztMfHUtRvaxrs1+N7Fxb8dxcuRlQw9zWyC8wwDSfUyIeYfO1uZUIrkW9KYL
bTs7ze44OEXvHNak/kgsI1gMc36xnWoKnAbVINbh6OinFiDjxkNpZdBGpJkrm4unblicV55Xzf0E
asf9ZNqI9msrAckDt8O2j72HlJE5tD0m9rxyp4/6wtlppnxtVOrZx242EsjLg4Kibh3ygYtelevb
8gRUZMALsQLj3sjDco239jR18dmm55G8Dv3DNPzF1rk0Ifl0irqlW2gw0dEPpv6Ud0+V974eqd/n
DlKJKBNi86AZQ3IAizPPoQ2Lz2xq/uWEo8DlMkVwKddg/2fEBrpBQysWEq/Six7pqnYpHRqfB2/R
favwU/0YZIOTQt6PH4mo7kA/faqg6xrrWVDP9OSQDvTe8Zc8tw63N/A6Z7LHg2wNWTOQIgHOJm3g
sTS1waxyco4hZOeXPP/StuVfxBRArxmQ8wXMBmiU6/1LOtEkVmnEZ2ITkIPXzb7prQlQa1Vlf40c
5MFcbl8psrAgM4BnMg6KZvxsiYPVPgi8p/r2rl4ex2J/e+a2TlhwXkALGboca+Pe9aiqDKArCEg7
54FXPiuORfUNm8wf9afbdrZWCNEYCBBBtgT+QslbABAVnLeWc17sKkj1fyn6s99vwcK3VzbXNcMp
rU9h95zPfeKd00D0qU+VOuxbZwPq0ej5R3OjhkaM66kq4r6z4ipF1IBXXBby7Ki98w3ye09dmlhX
6yIsMmlWE2s10eqPWeK7WhDzh+TrX0wU0LjgcgJQFnCFayN2zmdr4Zp7FvYTiaN3Ynl+jwEdICsa
Ev95E3uPBsM1O7RwXxNRDh6+RKVltR5f8gZxAWen6P8CZFA+3gYwQ3Hkz+OzB7bbehh+IsQ7VUj6
QygZuYq6U+wRlT1pQ3ZDofWtNWLn5/1HU1iHMumPicEPY0zvqq5TIBNkZM/vGbwcn3SaiZgmJhFz
fI67WgQLDvnHOHVfrYpAWnYWdM9ELvxYT6pQc8WvgZQvcdskx8Wd7TNakqbPtx3GMLZOiUtxdmn3
AhimJ2O7xGc6mOy+qbmzNzyWH/Ix/mLU07LXaj3gRJgfJpM0+2U241PXD/VuiW1nXyIDs/Pspg0X
fWj8vs7wZLLsH2Y2iUM+N8ldubg9VPeMwidGXOxWMfJdygo9hD7CYPu9ILBVO/TFHkE+nJe0CFOQ
lN4vCLgOuauxXT33whddLsLGYG2QN3qJzhhB70s6DPc5m9iJdhSEpsKzGt+NKyd050UEA5vtfVlX
5V2XmHRvsQWtJs2ETF9vlz4BUmzfAhxzyCq4cYIU0FFLUWREY+Dy2ZvB71kNY3aYBLOPXNdjJAxm
1x/bTnuy3IEHC5/3Tgu6ohrqJFqcGCfTXj4DFo+ukoGWu8VdlkNbWC+uk39fMsvdGxNx7pOcP1gA
QuR4BO2QbizOrASMcxynPIBwJyj/ahMA1SUZHtjMgWdecjT3eonle30yP2kNgrM6hwSCqDmy7O6C
PwBOtCvTtIckdVp9tstUhD3ajdDkUuUH0VdWQCpzCqAO3H0kDKLSFukdJLC05GhP1RQyYVPfGepn
NHiPOjrUdWOHR3ZhBGOHMh+LG5ST2ro/6glLPrhZzcKGTQtye8AJ5eby2syADote13ZjZTRnMIt1
gCggvkTFoP84lJW2s6Y5D2czzXdGYQ337cjQzen0A35k/G8vHONzDLqzOyrckQZzRoZvHfRK7LAk
Zh7aefyZdlnpo2yz8tT1v4phmHyX6sWvpCffjFGUH5Yc8W1HS/bUz4T7bT+CpDGO0axmdVoACGT2
1aP7VL8b409T6dEoJYVzWKDL5i/5Ut0nXQfcSNLkQUKXvgurHq36WcmKD0WqLcHQ19Sf27oLjbKo
P6eG20SLl8MZ4UrlacKu8bVx0vDGZYhidY50NRGGD/4HV99rTEMyRmQvVt79ciE0/NHrexMqxpbx
y2oSb03YJwcUo8eHwmqtkJhGtp9Qmg7zrpz93HLbc950aP4zknpfNu1wx8ocfFzN0gID0vYkdHFe
3rfIp91Bjh0DnQoWIg3/OgpULIYRWtyEMxYgD5R8NpwRSBCKep0WJMmgndwqmw9FLRrfTPT0TueE
Hg1Ux6Htk6anIta9Q9XqU1jp47BramEFGW+BainH9MTMtj4My6+hR6YfftvaFOQ8FhL0tw+rrcOa
olSK2o+zoQenASMzQt0kPldgd/eLukfraZnu8T/+VcXdgyOGn7cNbp2N+H//hh+AZlR+bU1JDz04
0cbnZqJHoJhyv0ImtxIxTgVD1W+6FUbhuPmNFUAno4wnA6GpV4E2Nz6nSYhVqWtFA9fm99HaZINI
CS2tcktIL7hRcqbH58Lqd4bQH9u1Vfz2hG3EUasqG15XyMy9rZm5ZeYJ2jLnnOUHjR1KvlP2iKtM
SHHU0PQZsWeYAOGeVxq+kRC/HI63x7ExVwAUa+giQTc6ntvr3y+CtRyXiG6mjK/qIM6d4IowYPPz
FFpNDmJzgAflMRh4Ms2ZzaMCZJuhQxWrsPX5lbQBBK8g7QItyPWvJ5q+ghoWDinK1h9d4dP5+f3z
A347d62+rGOQ5qcA6yGUnnRUfZJApIHX7//b96U4dtLrrgVJOovcL9zaT6pO0I2DBBXdFc+r4Wn0
ppu5TgSasCFvHNU2vWP0n2z6zoGi7tzBd7sffzGUC1vSVOGys0sKvolo2s/WJ017uv35zaGspFKg
fsJ45Ih/8ggk+eaKR9C6eIydPf61WLVHgI5Cn2JVVLYkt2UlyNhGxC+RWRQppIX412XQMh9Y2zww
AIoEEsj6cnt4G7sdTGggZ0JFHOV4GQlPtDkxu5nzKC3ZQQOcn1V3LH65bWRrv6xPDrRm49iCU1zv
l9g1Z22YKI8s+hFtbLmr2O7rvEiPGg9SkngbQ0h7lb24/r5BmckR6fMoFq4/IcDqUESMx11MFXwt
KkPSxgfvreflNTa+qf/0vK8lsfxYPNuV4ibZ8IOr8UjpzqIUeslKDefL8m9ViKBuXb9AGdpOHlvj
2+212XCAK1vS9iFenWaZbvCoryMzPgx1xMbDX5iwV9k2INqwg6Q3oJWmnWXUWP6Mfe2sHZ93jqZw
482FgcQkejlW9nC5WoBuEadM3Rq7NMshH5EWPH1OTZ4+NS3TwsasNUUmcsOl0ZOLtmgDgpO2K6t/
uosbC2NpeSSs3YLC9e4vpuzi85JHaz0ZUi0WPBqNeE8t/pF72gk0pYpk5/a0/RmF5M9xOrTdmHQ8
ahdAUP6t2T6t93GsSJqorEjuzGYEtjRuONQs7+z6RKznqoULvD/HeLUikiOj9detO4oVYVnsg6wr
YNZDS/e312Wr+AYrCJKx6jg0Nekoq1oQwaKNjEczOovxWCi9n8CGZHdQC5w/9BWqmaYXZsmeFlYR
8L7QQgsHX1hA4Vkx3m0P/PNLJBcBhSVJKqgCoz88NOcdOEtuD1X1fck3ujTlBA1UPDKwX8NZRd6w
ecatKsBoGV2LwdJyjWNGIIeB5ZraxyL7YPRPcRaZ7NQlqpzw5kAuLEmxDqib9HZpBtw+5BXsbUup
OEFV31/d/yKWFQVxlkRgE1FRIrVkWehYs1ShwZq3enPFAcG+6u+4yKJKqz0PpI9BFIyINsdLfwpS
8n2BCJrX636bDD4ANC3/GwfApQo6FfRL4Wa9HhekOOwEqeYMTdOAOD2WKrKwrXkDxAAER+DZfcsG
VVRLWi4ZzSILaOrzkimg1Ou0yzOGzj40NFDgeFDJkX5+mzYU6LI8EvY3qwrGPTX2Tvx8e5PIFOVr
vnFVKsGrD0jGt5XJPBtjo5lhZUZqTHyaeOjw+zwJtTYkQDeM3eLPaCc038mm+j+7ALnCJgWTh+wP
YIDRbchewm77ED+P4nR7XFtr85v7HLSw+G+5tBHnJdCLYswjnkQT3zP2/d3fB9UUOv2w8Pitsm/N
iQ3lYZOxKO6frJemUWAkNn7+1eel3ZJlM8RNKT6fArljsTCdVP3oG2HTpQU55KyKstPHnKSRE1t3
rdA+TSNKhbZQnfKbdiCGBMbuVZFQZjg1QDfSllbBIq2F2KH32iFrWSsWW2VjPaovDrCCDy6wjHit
dRO6L4fSd1iNaqQiSN9cE1S/MRAgfoGru7ZSC4eNiNFZ1DQImMizVilyChsbHjicNQAEzT3entKi
J24K6ajYZJFtL5Bx+5V1zd4i96KtFTfvliHsPBtXl4vXuUxmw+2uqXrdZlGRnFPzF+l/dRM6ACBJ
fHuTqOxIcbMhXIARFgzI1L+X+V3FfoghdLtWMZythQH2f5UBxwPwzWNd60VSWAtyAaMxhzFN/apQ
pd42R7ICr9cue1TVpbVf9FxooH5OI1YD0OBo9dHj5WfTJUdSv7MVZD0Z4WR/bJnXfmbMDQPNIGzl
g0F9ClUsFNAJqEvseNndXqCtaJDq6DUAaYmOW0Yua5KcJ52dDmmE3GJIkSpl1fLqteTOKKvQTtNf
RqvtJhzffuzS3RBrr5kVK14iW7v38jesc3+xeyGPs5DZw3gB2HUCUXq7lpWPlJuq7PCmn1wMVjom
lnbhHjoecOR5zgNCbS0w0UmumNJNI0hGrIViYBJ+1/cuR9PmBRiWrTQSfQBxbVUHgOrz698vPu86
85QksQNH9EIdebW/uNZWgTRUIPEYfSv/l1ksbhOBtSAUBO82e9AnXQVR29xMF0akMfSlaPRx7NNI
ayLT/JY65sEwikA3Pt327k3HQilgrXWvZR/JTpXOhd2udqh7mrsDig+oZ6hQalsLgpYMrDRa5CEp
JBlxmUfLrslw95i/AH5KNEUUuDUIvIuhiwVsANpNpJNn7Gnd5tzDgpc79DLQaperToHNIVyYkA6c
tCyWvMthgjY7kCO54fuXAcg6kPnhnMCtJm07dMEYdTIjVQ4pRr+wdX/udkWleKJvPC/Amv3HiHTV
VFre89FBGhCvMbuNNHZHQAlfH7P8W9987wZFfLa9Kn/MSbF5lzVtwhOYq7TnOGW+qx9sU5Hb2F6W
/7chJx3LaioyDcAZiBqcMvegohRVzJgcbRRkKb1qwLJMNkrtZDrObDo2Wr/z8v5DaxVPYrT2KCgr
Lut1IaRXzeVCyUiquknE1E4ZzJJ/E8h28BhaeREvxwNUxnyq/beFMiTfpuPcO1qBSUyg8VQRcDxA
YyFGTN0rokOFRxjSOTD28YT7E4ac6mecPjpe7Jcqpd+tg/PCyeVUvpuA6lPoKXJ2yY6xY1N/oI3f
qHBIm36HYGrF8Kx0P+tIL64YnjDmuJBEi0jBDnHGw66Kbp8IKgvSja8TE/VxwFQjt6r98UUUiSLw
VBmQjhxnFpnnEThZl53L45D8xcWCeBNyI79jdVtaazBiIOXoEAScFvTPpsdm/lLG70+hr/oy/29D
WoUkL4pu8mIGmY4qgEThYj+3/V5b8Db/dXs11sl4syMvLEmrYbot2pOqBHnHcdctwq+JDew9lJIB
ZGjTZX/b2vbS/BmXtDSUd46ZtJg7Ak0q3Z+Y4nxZf+2t0UgXAfojbEiueaim6Q88/u7xf6rM84fs
x+1h/K4rvbWDnkJQ4q5lJ+leBp/QPKNVF+dYMk9+B2H0D8IEtklMaDE0tLjfFXNp+e0AZMtYo6F7
cDTzXwj29H5Hqq+GNpqADwEPaTTcfizKYjjNmvM6JXiWsYoWgUs79wBsq7vTB7sOPMLndTl0n2fN
mPiASUOezAHxT52hs6elNiBxAyAbg9Uue6eI7WNl2KMiGtlaPRTCNGh1A2sLxOX12VDWhKNXECk1
S+yRcs+E4i2wtXqX35d2FhSNzRjdiFnU0k8AL2npL0374WSKvaUahbS30B7kJehIzSDCdp4f7E4x
iK0r7nIQ0oZK+owXKIBiEN3DSJjf8Ne8AoCsv8ebsSaqw041Z9KOInM9uEYHc1MfQKOkip/s+aC8
FVRWpH0F/rlZj0ECCSWc1uftS2p5/lIdXBXllGptpMjKcftUsBaj8epfYin9kb7c3rm/I3J5514s
j9yzWGorOKnKsyhz6bEb7jN6T+ITiT9X7CfXpmAonzpo2NFTr+9NkL0O8+H2L1BMpdzRqLts6XKO
HxDXwTyFSXpMlr2enN5vBVBokIXi+bB23V5v1abvvcZdJpQ/ChqNaXVfMfQGkyXgmaUoIGzeICDv
XHO2aHSS4SRJA+pdd6AsWgoHoNzZ6B6GDtB4Czzd94NIGISZRqI46DcDrguj0vhym1mE5zBq9yNI
5cGU7Kf9O7mLfudigPBx0UuLuXwDicqqzuJajdvES6GWUcxk9K1SVf3fcnkDOUVk/SD984ZkdcqR
qQbYh0VW853HJcBKilf95lRdGJD2rgnWJXDwGrhYEvdYeWhJo84nO012tz1uexxrlyfwGG9JCdHg
LNo5QdTFx70GJGSp8GjV99e/XwSmAmxn1Rzjys3+aQA7NP8maMRdDlpBiKS84RVsUxe6VW2Bymj2
xeoOeKX+xfRcfF+KGCaU3LOOoMSfLUEyPGIc/+370oYwprZ2vBRVam8MabFTZZ62Ti04J3osKDjr
3zCgg+HRrfoS70W6/DRAxDuVgNs7X8pFU8zTprci34GcioV9J1Mi0RZEx8gj4HWgO34B1DYg44E9
juHt6doaD6DkoHABO83KqnztTXU/jXFWjECouasmxI/CcHaLHfaQkbttSN8akOmi9RkwOJQLZdId
k9e1kYCkMxLpcEjj8pm0LQsGwgvg+AGSrhro5qZDWKaHMQeLEZ3B8OB+yOLpUDXWwU2/3v5BW/sI
HEBrjQH4PJwL1yNPEmC0Sg/15Hk8vnTj8b99XXJzs2zEMMS4d7qv5hyaKq7orcm8/PGSl1szqUWS
zUAwpfuyDefybHaKCGHLM1aefwBUAfeCJv31/CzeXIxjg6cXzSy/fnbvIa09CVVxZD105TDEQs4Q
NJ4rHZPcyJJV2tR1LvZTnEBYzv7YuVAsOo7VU00p4OYq4O3mol+Yk+4A4YhpzjhyBzr7jDyc3j3d
XvZ1Ut4MB5T1wC6ZSH/LZDhgh3EyFntJtGgmhF/GOUxjFJRac7yrOyukQGclcf/SDyp/2wo+LLoe
TNjEq0T99WqNRCOc6hzZSw3A/3EKzcrYT4Z7NIzukxhVTIAqc6vzXFxCi1FMXl3CHPQ6/Xqc9plD
QiBgA7yLQDaV/sUpBVJyNJ6ZYEG25VRDNtQsHhaWorbFXxozQ0tqBuwmAUuMiiBwa2cBsgtZPYrm
UUtmDGFEjHY3tCmo28KhOSz8gJaB206iMCGH3loN4cDORXmhLl/06p82+THRn7dNbPn5imSgaAVE
d6p82HaZXdhghWPR3Nxn7deU/nP7+1tDwNsXmexVPgMF1Ov1n1haJJ7NsqhskCaxpntLf6o9Vb/p
1igu3iiykiK8DMlyb31txd/L5OukeoJsfh9KZpgj7Fhosl2PIs1dg4xGBcCSfbCA9z/dnqStTUIv
Pi/dMEVLRWOgYSRCRym399krWJdj/cBSxUn9dhgAsGlo+12h+JBfkU7qdKZ5MSwAFSFQ9y1kjwfF
3f32KgBRBJC3IPICkxhC2+t5QjJiclOvyyOwBPgj+9p2O6HdTbnqnfHWq8B3TFGpAmMehiFfOdXM
UQN1gYap65dhfhLmnaFicd8yAeV0w1nRUMjrrnN5cXBZABeOmhhYVBLoNNfgfFGk2rcW49LA+gMu
DIzWXJpVCQNV0fkAfHfKyviGBbzCQEaNpgIbqB5pNbjuDR30uYrofq4/i/H5ttNuTBAgkahGAfOP
0NOSnBZ575E2hGCtIZzQkdIf2tynpaoK/fbeh0NpoAXBWw9SP3I5zEkaZ8lsMLgN2SNEvdAK9piz
xwm3f9HeWd27HwXX1qRrn5SOsIUHa9nR/shU3DEbC2I6uPFx4aMNDbnI6yWfDFpMTQJaXMI9f3ry
ulGx/1QGpJ+P/ko0dHUw4IESTYSTSh9uY39fDUA6QEoyuRrovOqorL9O9t1YBN10x+1Ptz1rywqE
3aCNjfYsaHBLO4PxqWtoxZsISc36OJgnkRwzlRDE1lQhlsdhiH9wQ0lrUQs91ilz68j+0dB/LBXT
+MbuwM//83lpJfqRadWkO3VU5wMoB8FcF3rxEtyeqE0jYGsDqyISSY4cH7guWVhtcbDU9pBzpn6P
Xn42K7K/m0ZckDloa0kaYdW104LGmZG0gjqQK+bpmLF8eLGgHf8Z5IU0vD2erTXxUB9wgBBG356M
QizqxrY5Axtyld1HkB66/fWtgVx+XRpI4Sw5WK/x9c6+E6z2TRB5iVFRhd7yXeD2AHIEzQeYjKQd
kul5WhU1lqRKJrS6nWbox6N/dlEsysZMATyBOcLpiyYbTwpIbDLHrgvGn8jSHqFtmL1/Ia4+L53t
BBcvaXN8HtpaNiiwFcfUxkoAnYGEBYgVIEwnv0EcAZqUZjIrwGbQC9wAAW6jUhvSRe9O717z9bAF
wRPaDlcNvGvntTVe2CaHUhJ8zs9AUqgPLBhBKXXbzLqq1685cJpemFmX6+Iuj5GiHmITZrL6n0ZA
PiShvmGfY4iLkMgkXTDOP25b3JxCuqZAEbVD49S4tti0Zdkli4Wlnwp/MsO5gl6c4hzedLILG9Lk
dQPOsGK1wcTPxFzCznu9PYiNzbI+sQGeghIY2kLXQV5Mm0ecMsvHJYmM+mFZnkjZH1hfHTXIst42
tDWSS0PS1ncL7hFUJZPICliGTnoIlt42sLEcv+VyXIDDgW83pQ0zuHkNNpyZnD3jRXP3nXmyVFiz
jcmC4j1AZshD4XiRD0cQw06oWw3kbNBPFp99w/neuY0PydrbQ9mYqys70lyBDQKciC3sWM4IJtKX
plYYePvaQUS90nYDo7/qAEtXY5mwGTCzJAGQpcFO8SA5Z/gthGIBovRN8X707rU56URGSSLOyjom
5yz7IuwPNN616aG0wtuztsFft74TkAiHDguibjkc7qrW0hojTaDLAUGOlQ2z2OtWj7D+8+R+ddEi
kJXPcT0pHG9ztQCw/c3fCLCmtEczoKqQM6qTCLQSxcukIqFUfX79+8UOXYy+oA3NEkTfbcCMlSlD
cUKvqy0dnZi3PwOQzoDW1jJKhUgitIjloVMdCPuipSA+2cXB7SXa3KOQXMaduSYqZQg/opiM56iC
nfNCe9IJTU/eNLYnvfyLygt84cKSdDibEB6acgFLngA1Y5DXikhmc1Vw0EDcGswDaKe5XhVz8vTe
Bp1uJH5o04HV4fsnCk9GZLU8JNLe0MPPo6hSKwNyf0qGl66rdplJ7+H5749hcCX/MSOdA10xWh20
i9AgQIyXgVmf5v5vdgcQYBpuSQSvriWZiF27FX3ZsSip7mdxnA63J2rrJDNWFTYEx0h2yMFe25u8
qkw7hS489y1ihIKD+ri6q1J20k3FbbzlvhfG5BYaS6tqWlYuYMBLtksT+0sONNUwWq+3x7TlW8jT
GeDDQ7DsyqczqIv0KndhZujuXrmm2O3bX8d8UWDoV6rWa8/1ktoE6Qng3rMTtsMHcBPf/vVbkwRm
+f//vnR5rYTgeHcBs251T9QVB5D7BeAzUhy6KivS/isT6ERaGkZhV897kn5xXIWBLcdaFcQMD8ls
dLhIdxbT2DC0FbaGa4AIRhT3dlw8ddp04pTsUtTxFfa2luW3BCzov/HIo9KyjCWtTTfGPkG45n/s
8ZS8vSxb47HB2QDIN5hM3mSZtULLLYbW7Gjq7pzhg6eDzcaPach+3raztTA4FNd4f71U5CKR3S+5
1RsN7HgF950+PRqk/uDZmeIq2ZwvKGjoyEkhR6Gtf7+4FgnI08TUYL4guD54PhQMFRO2bQCMbSAo
wtHlSh5WQf8XDccT0BoiBQ31buCWYghb4SQSFGuHzvqIkIkgFiDy3NmbcHYJEvIx9nvrsR/TEOxE
irFsW0Ksh8ZMBMdy62LS6h40CmbEe9DNdgt/gJAWaOydvxrQHzPG9ZosVp4lngszyQhQEgAVDbDz
VdsevOmf21627j45ZHFNvLopGo/elvbrVT1+Wro1gPU782iPe0t/AIuH0+PFH8RCcdtv9JwimLiw
J91iVVzNHaiqkmhGoFyi+m2KPRiBSp/tc3BdhhBPCKq/yDBcGZWOIM1pUp4C6xqZeVDnIakVXrG1
VV1zFVZHogcZXunI0UHeaOrViEmkH9gA5bXmPvVUergqI9J1MGiQn8nBeBAtzfPgiqCKTy6EIm67
w9ZeRRoR8G9Pc9HiKs2USY1pzFw8LivnpRueZut4+/ubg6CQLl0LxSZy4NeO3UPJq6KkS6PeZGeI
hJz6coyGun69bWajuQ0pDA1HNOSb8DxzpMkis9F4IFGEnZq0ftLFd0kT7yE1C7nSKZjnFepnBdXQ
+7YOjuN4DJ38/YSY179BOvccg9nQOGnSiNC9p93PQ6JYrK2b6HKQ0l5KLZtRYa4dW+M9lAKJVe7d
xQkzDQGcprC15RhAPOOxAf9GiCglBfqpdqGh7iJM745LdnJPtxdsyy/QXGng4vbgfnL0ud62HnJb
SVTqxeM4OR+IMT626Ea5bWZzFHgJgAMVesa63PPYLAjLdSCZ0C08t/sMoua/DGEz1Utz61AF0zLe
ZkhtvM3H23oygTgOsbSwELJV+qGsTzRP/QQkyak9hnb1qbdVcdbW1XRpVPIGAqnszuj0NPJWTs0y
BabopUnjINVUvrC1WMh0rQPEMQFg2PUmbou4BHsH0AKjV31ICUpmtGIBo/2P96/WhR0qJYbRML30
5oAmvmS0wgQS0amK9m7zOoL8PBq7Dah6obJ4PRRbJ1NstEsaTZpzXy/1p7jwzmVPfG1IIrCjPYNg
FQA0J8qyPiS82d0e4eZMIvON4AWbCkiga/OaN8yxlsXrmqUfUXuMhjg5xJ75NxcUqJbdFdqEAot8
HIL5aQKwbkwjs55R5vo1da9urUpMbgwGXg3CNwBJVmYMaTAVTwYLWkloWzHIebTJaWnHA8mm0+05
2/BzmIEuMfTl0HUph5MJqDEL08CcsclFMXsCV44TJOQx6X/eNrQ5HrA8rEQV1lqav16coU5HVnWg
LzAEPyWDeeh0OzBaR1Fl2TiTEHQDAwDyRegF25KZQrfAZwc+QUjFH5P0oCrNb47iz+cdaRMZ6cQ7
Y8bzqyago50h1+X+GAxdcT2orEjXQwnQXMIykFa0dovIhPoECbC5VMVAW5lJ0K6setsWwO1U5soi
AkSrE7KuEe+/UJLvmyEOcqsOub34A+jZ9eyTDoFciz3e9oWNq/bKrhS3JBUdbbvDItnoVEyrFMS0
n+PqVC7guU1V18eWR5gYHFjn4OlvXpjzMC2kGUZyRrnnX8jnBi0bP79/PEDNgW4C/6JT/f9I+9Le
SHWt3V+EBBgzfAWqKlWpoZN0ku7+YvUIZjaDMfz6+5Cte9+EQoXy3qN9pHO0pVqx8bC81jPMzr2u
tXvTtkbtYrTf6g4mXmDDeL8AVg21bIU3tLBfHTAKpxczCmTOfL8Kpy4BOBUR5FiQ5bv31GCbsQOF
cfxftJCnQ9QGkgwqaiAwftywVmShFl+ilJEPzSYdjbsOYBpP0M3tuXurQ8/eTB/izG7awm67qowI
oGyDdmIa/N/qfKt0WHqJR4hr7gic7CzWBRIMOrSd7hq3ClS5hi2ezoVbf8Xs3GgTwQqoBON2bIlv
tWWQp+iYq/t0fPVY76c61JXGx9tDn21za1K7BYwIdZxpdV7JlNiyGZU9GO259cSXoRjunEpteBOv
wIkWw7yBfVyUYq+uRRi1NC6Dttu5s4u7zhmeas+BuTNbA8bOluZ/w0EtZ8JELbShNCBSHW/o2rPw
ILbTlSXYQPm2gCiSr9fOSu45+15vwSbhtYliYJvYDR9Xp5ekXg5OTnt2choqqp1qGJshq8kD5rqp
j3nf6pMiW7nGlpkfmv9FJmjkAP6FQvg8y0gNRtvB9Jqz5T3psD6n3OfwmGZaiiM6jLXXuo920l6B
H0274N36/C8qylbo6iMlQLb4cbxdKjIncvXmnMOWtbJa6UdVnQWFRiM/o96udPJ4p1j8dHuJzg7P
/8JCBxovBjwzAXT/GDb1krHXBMLKofbj1H4CsOXX7RBzVP9/MXA0o74I8izkGT7GaOoWUuUmwYSO
ctx4fTEC4khbn7Ua8XE8uGHkwXovIlX2VRZZvhksZww1WRvBGMNGWJjoq1VF1R7yTu8+Vzua/jgg
2SZhL8sGpnBeNzRiS7UDT5tz4ZhgBMbQ7D5o5kHS19uzsDDR6HcAigA8Ap7Y8xchnL2Bk0cr7Sz1
V5X/NepiJadYWrcfIswu3WGS2OuzvDl7altVvQ8Sii957nvNUw23d9m/AEzi2+baPTK77P+bwXcj
m+3UPJd2ntuI2wABYUWB24Q2u2vSx4S93J7DpUhQYprMsicpsfkeoawovKYTzZmmPyHJHyvI4f9t
+rO+dnAvfax3geYNl85kFsmGrjnX5pHx45q39NrPz9I/T2/ixILL2VmB2AL/2I0LO7fbU7W4Gt4P
YbYaeFPlsE1FjKY6D9zDamBBDyepvH0ZzQJl3yxIjWQ7OI+3Ay9cRkCdYjuh6IuK1bxmAOklraNu
3JxJlQ8b5BftRpgNP0YEHM7Ph0LtDXKFpo4ayDy75ZXKvNLA2eV56RGSYHcxO9Z0JR9bGs/7ILN5
LPLeLARaY2fWjn6UvzbOT27UK19raWG/DzLbQrbTAJDtyuYcu/sIVUrdvrPMZ0q+Wms4u7VIs7NY
DFS2VYbhjHHIYXimBQ0NouaUtCtJydIafz+k2cUiyaiZsHrAfcaGez2ij05Kft3+/gv5CNok//P9
p3//rhWjYMPIiIZZs5ExRsUvTgAkqXfpGgxycShoXU1XM9Dt8+zfbIUTiwxbKU0GeojgPx8qbSw3
t0ez9GUgwQR0Atgr0A2YHQp5ioTNBj7mDEEL71HWAw/qVAcoAudh6LZjf7Q4yVZ269IUvg86W91x
n8SKFdhCRnZM+n8x+RrpR614/vTQHPSykE2hpYWK5Sy3qePUjdwo787QBx4fzFGoOz0r3T2M77xQ
ukP7kHgdXTkd5kXt6V6ayhBgWqFKgDmdbSqpYycNBpbHqD3Yzc/ase9rCHd0ORTWW7kTtoRu24nF
yYkxFdbj/vagFw4OoEHB70IvHZfVfNWUnVewMWnrc0PAzY8sP1IvJlkJsrBoEAT/4Fa08MifjbGB
OaHIRV6fYwPq+1EcwHbk2ME4RWYwVl5NMaY1OEtSoY+P5B80eRzuc8iRxXuoJ0RJfa7z5AFGMvAC
T+qdjNOftImysExT7qOs9ZxLuAzZ0LXPxSelaqevCi4OEHs48wG6mq8lmcWsHoBMOldZ8sMT33nf
rfX4F1Lx9yHmlB+P0Ki0G0ecU+OucttTMth+Ip7MMUGTr3201jhAb9JKV9OKzvVEakFZf14KTLth
oJFdi7NpRMYBhCMbhDnW9vdZ3Xb7GLlVkI7WuIkaDgJkockT0/U0rAo5+lrSZH87mAvCuB1C4gcZ
dXSjPLPYZ3jF+EJ6xmPrQXgr5hn/B1Res1eyqh+csoAGy+eXPOql01qEGtJVv4BkpCSRZYkzL6qf
dqeeZdc8aQp56O04C6cWDhH8/oQjhHvnbNV3ipr12NribCQWeM+nvPvatQ82/347zMK576JLiXwd
zXJAYmb3i/RqjhYOPgt7aOnJzVZeuEujQINoymNBC7nau0PR9VhSArOlbXpxL+VPaP/TNUznwjGE
SpKJWj2wtrY1x44S4Dv0Ic9wD2f00GhNADum3ZiqldtrYc/gdQf1QIhh4cSdp31Z4cCiKoOmn1Tq
bxVb31nr/Wk795jnGvMHj1XAX0PM+vYXuo5qAuAFohae62A5zR9V3Gm9QVWDfoYkexKO3ejC10zz
7chKfDONggGdyt6AEvjtsNcLYwqLCicEQyauyqxInKmxF1qR6efKCK1naexWfv76m338/VkqgBcy
EpEKv58PWebb2gj1k5i18IvNzhFUktLc2nV9+9vk5Tc8CX/W9bittOGLYYxFgAYTg4Mc3arBPY/o
zXix+dAQ60vCyF3iqodKetgrZnPKIJUe6qR71vvqK8QyA9hh7VB93KAm/ATgrO7HUg+8aHJk7oPW
VAHp7Je6dA6oaXE/L9uXorbv0p4GtkYCozXuUyl3SAFWav5vAn4fD0i0UIGqhMI3iv+AKX3M9LzC
dhM77THhsLCAfrjbHfqyMU+FMiS6AKbxyJnFJSSlzPICINJvDT6kT1DY8GxAgXbMPo0/+ribwAzc
TQEEtovQrtzfdVU3IXzZhpXdcL1A3v5MpDwUUs5XLiWa1ZWOleX2aXC/1e63KLy9QGDVenURAzc/
Fb0pSgnISKe84F3q6wgo7MJrgZ4K184Dwd0NTYZvTTcGxOg3o1Zy3xBRKOBiYxdka1v5gdaEh60o
9qjg/bJbhuynZg+a4+6VldwVRb3HT4WlPmx1GBi4GezN6qE1g9YbnwsX/bxBoYpQu9FFb9v04PGR
+jSz/pqDex+VpuOPZg38QHTMM+9BlHV0r8r61MVlBPdAsbFhBGEmfJeQofsXEVEFBUuasO4mgzen
sP2CQdiwcl+LpE0CbqtzrArUZY1moxnZvTllUJwI4vcAqPodbID2gg+dDyip6Us363HpcRLyNA1N
R/vnVkmgLGPr8iIACSSIWw1+hlLPfWLb3E8H3m5ZbHLhszj7riBzK4v2lVMv7At3b1XiQo3mRJMk
JCR+bNt4r5i+t1oPJug04ElzAJLi1fHoPrbsu06zQpF1IYRzw7TPtoD3nXLYmyWl+Ar3kP1Io+MY
Z1v03zZj+70sjbBv6EY62inmLs5kkO9pD25dNNyVg/PVsNljFkt513u1HqajfYxqPfK56H9ahf5a
kj6ENfzZzs2NgMUfb7NzkcI9LtdkSKSrNmaMVeCacIekv5gxHvSo7YJicoguRi/y4R8Yb0s4EPqe
xs8j3FP8pk8euWpC0lq/tII6WysdqhAFWPhX98UPEjn1QcCl2O5Y2KAoZ1fwaodsRdrBpphG+d5y
ci1sRh1z7Wool7rsZ8Lj+gB3SSN0hO47ltOHLvyJ/NRCbthF1Q/V5i6U+ukKbOr6ZnVxOEPLiaDo
iCfAdG282x2cxbrTAWx6su0qaNS5AWShrp7cKF7Z59cH9cdAs4dNaUKzoiUjMpDxrtT+glQdf77+
8D4EyNsfxwKwt4TNJMbCB9hkfp38lNtPlzg+hphdN1WR4RKdpivNN6OE9ucPfS3XeWOlfTzBwVGE
5AT6c9CrQUvi4zB4mVUMGCp6sqEJKfxsrHem2z0VjdgYMQk8DqN3r0vDUR9h32Bwc2tWYxvWuvbb
bIZNRbqQpXG+QXbrj1Jm8Ku0p5N+L7X0EWSib52qQ86Kfj+qLMOREcXHpIV+0ABG6aaCpTJaXOJZ
lT2BwXYS1Ez7DnmzB4hiXAy3f8xH8qANBXB21pHDseSkTJnDj3R4tOE/KjtrZ+JE6yrrG0sz2DLH
r1mUUz/J4egKAhtuQE/9LBL5gxrt0dSr02AZIZfVCfSgfdSPkK3xCKQIh+3Q8h/o4+BephQC/5W9
HaKo9DPTPLaxAW9Q66s+UBzOIrAkCfS63lqxRPkp73AfG/fMMu94Mj4ZGaE+rA+OKJc+3b5frl+V
+FggeIOhA12vq5p4nLlotnBpn6BygZeIIyq/6obHzuSPpa75zP4k5hWPOgQErMMELhwtgvkDKC9g
hdmkkp4szfthlOVrLFd26lvX5moB/k+It3rp+zMB2WnbqI6edK/Rz5jEaFuitvc6aGUxBE7qIZGg
JDT0LfOCcQgvsjb3Ok/0TZ3/Q2d4V2RhB0wAU3+FgAkvp6eya8pDRYR9zvVahcwOCzLITZmLMayh
tvCSJkZzTCECuZIgXqe9kw49OI3gz+GKmSsDp0Na5hId25M3Flnhx7HLDkOh2qc+hcwtVGkZDqJ4
aE9FM5Tb22vjOvNwDbiEwKMc3IcJGvZxI+u1qFLqleYpRcL/BV3JdAtD837l6fUmhPfxc+EmsAHk
Ri0M3ohzpJFrotPjAGh4ikvXOwpSi2cnb/N91woSSBTiIFIu42egHrQvotfsXyAudAcj7syHItIJ
jO1IfQCT1X3JSp0ea96mW0AcM8unTuztGiVAA7a9jj8NRaY2aUR/lbUZPXVDWaWBWQH9qhJdPqIY
Qjc0i8B/QrdKfzHhKPy7YXmFzdnissfh9MWgI9lk4DV/Zzptt17peM8uM3ErDFqBiqToj87YsKPV
VPJeuDE/aRoXIarx7d1gCAfHC2s3tjD4fdco4KPN1PnSSDZ8ZczunyV8lw8VMu2/htk0W8Cpo4BT
ypgvYlvLA6+0oyBhst6UTJFdSmFNdPubT4fz7GPg1EYJbZJxQWVylm2midXjHe7KE2mAfzDjjaAy
cAUBZo4EOYWTdc8eeU5W0tyFZQ548PQ0BvoQlcPZUnMbB+q0Ju9PZducOv6v5M9xu8/iGGYBeljS
n7dHuZQ1WADF430B+hNe5h9Xtl0qAYwMkad+fECh0G+d+8J6NbQ/t8MsjWoy8pmgm/AUnZ918KHO
XOUwebJLJ2CRlUMsMf/mqPS3nlotVDzzl7Gz2MonXBgcKgzYTKgsox4w59viuedKF3UmZCqbrrvI
fJ+Qe1hY3x7bwuGAyg8o3K433fVz2W3hSFFFbjGcEvEAvbE1DMdCugXmG2gXAGgBnDcnLvQSDF6h
I1HJvT73RWppvtFFr7ot1thjS9OFpAhmf8DwmgBVfFwLJDFzR0VEnQz15Jpb7Cjl3K8Kc65FMT9G
wZI3gBLGQeEQ7mtNCiPz7+3U/qHPt7/L4sS9G87s/ayJOB1KHYH08h/eYEV5r+uv/38hpqXx7n5V
pqtoaiJE6gWRgix+oPUrBbNpA86OIcudKgDow6CRPq+otzBUMdp8mq4GZ3cadvFP0QZN7UN9/fZg
Fj4MRT19gmIAtQvf4o+DAf2mG9vSkKeUOvIPz/VxlzKbX3hCzA1UDbzPQ2sALcPgJtrllHvNzp6s
LGurq8CPisAWbmR6Z2FY8J4PoJW/UjNbmEWKwtX0D/BsQPF+HJtOR2vIkSycZGObe0DLRuCtK/En
jz31RFo9CRzVD2s19YWTASiTqdgJTNQ1DJUwlXZCy+SJWrXY1IOub6UDo4Hb321hncO7F9Jsb7id
K54vJXUH5k4lT0ZfD18EdPxQDouMzdCRNQ24N7DBbDWi84yG3dRhguHIbI0AMBa57pDKUwwm61nm
VukbdqpdOls0MCMbye90aMcTvLGjcz2O2s8kTvmdJe1+O4i8+A5XNH5gSEk2FYvHANYoHtCEXfLo
SZCLZAncn2HCEphMqEk7p2YXRC0sATMPKpwqi/M9KI/ethOl2CqZuWFfj9ER2UwXQERd95EV9Hex
an63lSV9HXqqKIWVYjOocqd0hQc7iCRBT4o6JEhC/MFWmzrOvE3vptDcTFXk15EVVAmNtpai6GFl
jgd/+hYn7xiboSk0Cj5KHft2YmWvZk7+Gqqlfz012kFTte2mtYzuYBo92/C4FbukEOlFLzrg0jr0
zP6OLNJOmduamU+MpIJ9d930D23C+jWNuKVlgSUB+rcN0tZVOa7KI3PUi6E/Wa3OTn1ZNj9SVtRH
oy2HlVLlQqqErsR0vWOtoww+28hjzSoSy7Q/NVpXbEebQkKYSbjea+mwIY5GNqwts6NjZuwvHgbx
yuZeGimoaRD9wm0P46DZQZ82qQayct2DZzn8roH8xsepX/IIbIrbO23hFPlQYpmNs4PYDaECV3HM
fJb4bhS68mFILrLY3g60cBRDfA/JEsSOIE4xP/TjrCeelsjx1IKc0UeXkf6IjDQY83RlRFeBDGSY
0wsUmALUjOb72WtLzxa9SC6Wd7SKZ9Z+K4CWcb5/cjiIAo1LwPHRj0H6N33Ad9ekwYbcSW3KL1J+
UymMo2rDZ64DjNsn7R2AMHuDhILHYFsgp83zzCStLPRhGL8k8NvB59pZsvS7rDxktnt3e1BXhztC
oVOG4xCv98kj+eOgOknH3hZ2chnye2dbjSv3/tWixs9DIxGcRChsXFcHBhM+NDlEGy61VmyFk34d
UPe0m3EFsfLWNvxwok9xoOc5sYdNAKJn30Z5OupEquYXj+QhqbZWgUL1E09PcK7k9i5pn6pCwQc4
8xP1WJprOefVlnoLD3qLDg7UJJn5cRbdtkzzVm/5RfTOVCF/qmD808FdNGHVYUySlefO4qzi1fZ/
w80SNmBrqyymDb+kJg2yIg0M+i0ed59fGd67ILMp1S3V53SQ/FJA2McBvLxZ2U8Lo8CqgyfrJLh9
bf0axYB4WD1GIbgVeLkR5NZLXu4/PQoEgS41cKJQkpi/DLXUiTuCt+jFyL4z+2UNVrHw4QFhs9An
gkCgfcWqwrrTBW725FLpKAZo6HbeF5Elf3qVbYdJ5iAlcHsW3h7T4sSZOBeg6a1fP9X63I3G3sDx
MMDdz3RFMHj7OM5W7qOFQ9WBRiSSdtx0gOPM3lE2FVqlohHfn0DYxXoo1EvSDLjvV77Q1aMar3ZE
mTC8+O9VVcrKYzPj1Ekv7Ruo0VX6tq2gMqD31jNU2oXfgxwVQC+PrizwOSVuOmY9FCjA/kUFc/oT
Pu5aTQjAX2WSXYiIN4Zm7dAl32ql+0OZzV6W1d+a0lNqj6EliqPZ/fvsV8Rr28II0IWGtOscEasP
JHM7nZcX/aFRAcRWo0/jbYBgehdh3usuTD23KhsR0Damj60QxU+VmnJtoVwvx6k1MBX8cMSjbu99
nMY6iRiJjai8KLUt/qjur+0+3J6q60uK4mDF7YRXjwsRktmHkp2XibEuqouVeE2Q9FYd6lW/pnC1
sB4QBmxPYL4AG7l6ghBlJmlt1NVFz7Iz081QoV5Wei8keS4S6+iO4GUaMFkv0Gls85VNfTVGAFWA
V8F/wFtYgJT0tjuKxBgvTSO9fZNozRa98+azOe4syvRXvMthtKSMjNwdx0vBdnwAwmKE6/3gbkS+
L7OdBfsPXJ63P97VOYKQKMQAKYO6t3uVnIkxamhuFvrFkYodC7yJLrliSWgCyhp6pE5WFstiPMi0
TvkMWKDzSpPnFbBArdl4UXUO1cCKbpwiP3pV8rsDHeX22K6W/jS2d7Fm0+mVBSHw4tUvMMi9uKSB
6ot6tEdj878JgysSllTw1piXtLQqAgAAB9Elg4m5P9ZtkCm38EXdryQWC3MHcUdwduikiId1+HF5
WEoY48AgiEfM41i9pvWZtD+bZE3v/RrfCdcBEFvRp4L0HtRrpr/j3TIkAt6SQMFoF700Hx2i/DEF
u2S8L2jpW3kdJNIowrpW9BhrrLmTaNBv3In1eHter66e6c/AzQMcMqTgYerz8c/Q1FAC6pFrl7Ez
fD3aROVGcuZr7KlIpY9+7e1wC6sF4ZAqGNOlc+2zQ20NFDCMmmeHxD2Y7Ln7pMQ2WAPTiP5fCDJr
OXuCaxSEPA35yFlLv5n2rlmDPC4cVB9CzCYt6/IOhSBwNrNs2xfbdE2lZ2WW5sIZLi+xZ2vMkkxL
H+Bi32sz3+xfbn+LpU+PpAY4VDz5UYyZjQK6XLmWay67tOR37GaBAfuodm9o994w4klMV1ba0qSh
tIV2Gi58x5s/hWGlYJLIM9mlH79zz8DWlSvpmrG0d9+HmEb8bk8Nmqw6M0GICpXDo52Tl7QvDn1C
44uWVfldMyjPT9uyrn1Kxi+mB0cO1Q0/iaLQiUE/g5HHktuNP7rdJ7Xp3pYlypWThp8Dk665200N
dxgrYoxdsvG+dI4j1E8dWJjf/qRLE4DzfrpjgPxEZvVxAtI6s4Zm0N3LgFLD/iu7J/VKjwQpDX7j
wzsT++tdjLlQg4xLbjVoKV9MqPldhgxVygJ6NUHVA5rTuKiH5ar6XSWOt5Uu6b+Vtig3jSLOXgLQ
EuJJ9z3miRl04MH7DfLC0GgMPdCBWg6o8JJQ5lQeSsQ4mAAowKrW7PZRITVU9STqda3pyJ2mN+XO
yLHFI5nqne/qULKysijeU46LFR1X7g8TjjuFIfpdm1UiMC0Od3PKfzjSNjaqkwUqhxRqbkL3MxuY
pKZztdDilm9GgTDAptMfe2AF3EGWAcxsISE5egEEwWowKSLNH6LS8dsa0p+J7M0z4Zbtp6bR+JVB
Kj8HouPYJ0Z+NCFtfqcrru8Szy6PvIXnI+D12kkr+DdROIDNlq7KvzVSoe6peFaGKPqCu98MtbYT
Y9VuJEnopk3jCrRqg9wRvBVe8ygmO3TXoaDb8fbQ14wfitLOTkantQcNNpK+nvPhvnFA945jB0AP
WQFT2tFkxzXnBYBqcmC9wzaD6RQHa2ySu9Sj9a7L9WrjxSCMxCjvhA3hNrAGTXYBD4sFnNEsQBqN
+cztNiw03MQslWRT26TY9rTA08XRVDi6+RgqFfXHso2tAyfAMkWdkd4pk1UblNNRvI8hbdx2pbfP
M2WGg2fFwVApFaoaMJlYOcOxGuoOH6jrj8xNIRds9fZOH/Xuq6tNBeHEYZfaSdi2R2Hq0jgO9ynv
uZ+hIwBZAGBYLF1ztxZlZ8LabNOwFMh+wAEDA0Ipz7f33tU7GIiGqTsw0VFRC5l3DzPbg06cW9sX
BYhdzNwwZcNOc9hRMrT7snSVdrVwSyAgNjl4xrhJ57BSw2gj1Y6tfUm462fa+NXS9JPy6L/b41oM
M1Ww0FtGd2KuPqpXQ4KHCbMvpiU0XzPMb51J2h1MR9eU7Rcjoc2LHj3oESY1P55evS7SphxM+9Ik
re8wsvUGZ9uLtZRn8ZBE/kFAVJ7Q67N7L7NiLltmuxdIGARODKB1b+Qh8N0vSWe+3p68pTsWkrp4
W6Myd02+4i6tkFFG7OKpwvVxZN9D7Q16RwpQRrcE2SsNjcz7nD7p21UzdZoxhaAYXKWwVca7VGYt
u5g/3MovNreHtHj+v/v12VeqiTeWWolft0tQkQAxpWvCTQs7CfMFmA44MhjBfCcBaJV5UO5iFyPP
DpBe2GUiCQuPfmExkmON23efHxHevCjzoOlwrSjoOn0ySnR2Lt6Y/+2qeFMnfKUIvDQkNGTh/zUh
J66g/gPKYp0kPbsUnAWtpR9hmgMz+T+CtpDF9FYu6YWNBIldeP4AfYI35xxfDU4cS/LS8C6GCSb6
2J5TmmyzcQ0nvhZmlm4lSS+zQY7eZXQuHEIsWr9H/reS0izO3LuxzFKaNic9kB8IYuSXst/nsD9Q
xwoI4mYFdru0Vd9N2tyZoOqSUYGI5MHUbNc7DzBos+FXXsbEH6t/DV0p16/M3fxUHe1Wg/3tgGjS
eyZasmvt4Z7hzry9tBfDQP8M2jIeTtZ52Qi0NqRLmfIuA5QWky8AOWnaSvFy6TiFX5k1+WygdTcf
SdwDVuqOJkYSMchXMh94L7dMAtAabo9l+tLzxBPdINjoAdUJQahprO+ye0YFsGRO5F00YE37fxzp
HOGHmm08jpwTvJJVzb21iNPQ30U0mUg6FiOi14htVVaBUz0o+qPzAHQq72KzAj1nrY+yuAzfjXLa
D+9i2j1y5npATGHlQVrkyOJebA+cgSrfNpkIevVJQdW36wJalmA/oZkySSh+jAilSUuP4phdkOiN
RhpGFKB59j3hv29/v8WFAkj51O+YdKdnx8Ug2yhFI8y7QFYrVOBfiOpH5DVb1q7s5KUbaro9sBrR
xgYM5uOADE2mADsy71LVoHi6G96JtZfmlCPM1yIYY4AV4jZCH2K2FtE7z0gtlX2pLXIpYN6Zu/ZX
0St8JvrYJMMGKJvML5pY+ILHOy8hf25P5sLGRmMF6Sb03eBAMS9TaWkfUYPn9sUYnMbPZVQGw5iA
oQDn583tUAsnMEKBFwmYM/Dv8/5omjZ6V6L2drG111HdRT0eLKl9x81f3aoax9KwCIwI0CuFISwa
5h8/HaBFTVW6McDxXXNpdFP6BJzMrbTiaHd7VAZZ2N34gsSZZB4M9+obToB9ndOeXmqXlQ+D5nSB
qZjh86gGUehMJSyu1aOGZkEs6o2wOZpbXpn5Wl39zXVZvoKto4RvtrVxB2UP4gua18DmG9aDSKP+
Htme2mqi5KGd5H0QZX01+kja2oBaJYWQNP07pAawFkYtnyJZqhC0qGLfi67a8zizfbjr2Tvbirxj
LBiqglQ2ASA9UHnhWiHOkeaRL9DGAzUmyofA5k6Kut1Id8xs4wsr23Qz9G20Mau4RpJWyk2UjzKI
AAp+zGtm7wVQuX6tWzKsyjjybVoWwWh14ylK+l9Fjr/A5U506IG0DxrcVYDQ6+yut1R6mBRlg8rg
I7jhtberhE5OrWzco5N730YykaFKXDYRTdx7FyibXRwxiFaJUd1HWdoiK42AXk+iu9HaJsARlIa4
pyjPcOzXrthwCCPgceo6B3gCJ3fAmspdAgzMvVGN+mVwrOEhh+XnV7RczPsmovpG0/TCT8xU9y1F
9ENuK+dvwTCgtCbjIQZ4J8yqJjuIHlMFvLz3Na1bVH+GrNllBau2LlBNgSMrY4//Nfok7aKgq3gX
ZqQtwGsgkY/HXOQTF6JwTkRAqm7FEEirNcPMQR7vsLEL8LApAqNM2tAAPfFfpxxtVzBuBzrh7iGH
HtBJCmodRJ31Z1sBQRMJ4hxFDbEkZiXaXSp74yWN9RYLiyjlc+kaz0VWs5UzcuGaQcsRhByAvwAz
nyM5eupWVt7YsPqJx02RPWvdX6kqsFSgVdT/qpq1LvG1oguex+8Dzu5SElNL01xKwUy41DD8IL8K
BqO6O0oeUO/0G30M5Bqcaek0eR9zdpcinYKApIaYIDhFMqxB+bO3t4+RhbvGoyAxvrV2AKObhYCf
GFQcKHOQlLShxAOZVSsH1dIgJrFI/A7qUVcQojQyQdHCcr5I8sdgZOOMOdBua6R0Y3EgtoGm30TJ
hFfPx5NXmR1uO+CyIM9NtS2TVXlXV0Psa135S3Wdde8xQmDdYCfBALHYgPZ6HWZ1AphY6lQhRtA8
JHnrfj5PhmkQaHUulilO6dmFQPvUzBTD/FLXL3UZCJzSbbRynS9OsQP5ApRO0fqct29BCckKlU5j
F84/wLmiI4x6kw1JoXR7e7ksRYJWF2DZEKCAtdesOaF1mZZEjaSXSPyTURi1oSf+3g6x9CHfh5iV
N6oqa4nyEIIeGzeDSOAa1Gxa0rPcBxAfjICg4HVNbOgT1mXczih6xOV3u4c5ICvV4DOuv9C6QVKe
rDGG3+xO5iGRogLGMlluocX+cXFGKCan8Ti6l8hNRBj3YNl1UrzqXWYGOnf+gCiUhwyo940regJy
R5Lu2iKZFMTM0h89KzrbHc19tDmSYOQl30ZDo59wF9toeplqI4cUptJ5qu81NyG+I2pU6RO7RAnT
U0HJc2NfwrAQsoGefR/Zjb3zuIo2INkULxwybxtb07qtFd3peQt10ghV3rArSvx/PIVQFk0VoKFA
raKYqlCUVNYGtwpAxFA9Di0wTnENSNzFjap9t4biyu0lsXTYv5u+uSSIrUwyZMxwL05PJ8uE116K
kNswtgZiaFcPMjAK/ml9q4nhBdVIqHOiengFOypJaUPA3kJQORyHqnwBxu5rlEDc8fbgltb7+ziz
Z4UX6UIVI5CqPZ7rA+e+Na65gCy8XD4MZbb8TC8DERtF0As04szsvqE4G6ynGOnY7aEsnQ7vhvIm
JPDu7eeAHFVYNYYSiZfONpCdPJfyy+0Ybyn01V76n+8yfzkIyxgy5J7upSpRu+PF18zWYHDdnLuG
/0kL+wmjFVCMse5Swk9Jovu0bMOBrnlBLQ8W9wIABATotOnfvxus1vwf0s5rx22s2cJPRIA53FKx
o5ptu233DeFxYM6ZT38+Ggf/SBQhwh5MuDHM0k61a1etWisdeAhW5qkV4o1AI2pCQz08JruV8U4u
9Xq80wuGdC/9bsqlHa330eoTOvME9/bWTYv7ONPsVlKP6qB8LTX1Rx3Stj52d8YY3N22vTRE8G5E
BxMu84ratBZTpc3jeFrPjSBuVPbmSk5k2QKAXzi3gEXMww+5zMYks3LzpKfPIqq2SfiaVu+3R7F0
wIg9oIMgCKFtaRbiiG4ttgS3xql0aeHd197KLF0zbOIpzg3MTrAmWHmJzgpJxOI5FL4mZmNX/VEz
HsXo2XR3DSm4zjp2TWs32lOTP/VRbTfdj9ujXAxQz3/F7JAXCW2N/cgwxeRZRI8u9M2NoO6iDC4g
c5P6PyUXrqhft62uzK06iweiXgZtxS1wMpLs1MX6WxWbK05leWAgtgnfeO9eQceKxFdb2Q+NU9hH
p6IYHswcxIKa5ScoNL5oQfyNZ/eHunS/h7K5MqvXjcvT2lI5glV9Sq3PT7lviG6lSRnxcaMU4qY2
4mhjjG51ZzZqc9SLPNjoppd+ioPBPVU+b1Z6l9KdLkKjIbuQSAu58L1qEVsEj9JuA8/1j1IrG3tz
7LttPBjJLrfkb8NQ6tSRLWvXWHpo+4UovrW6Bp6FhsV9hF6Q7aZKmdidDPr69hoqi4eQigVIQ5A8
EMVdepjUrAAt+YZxkiMcZfNLr4T0se10+WjIubTPwiTaNBmkEcWYEbvXpbnPEznjrT1Y7GchcQwy
VofEb1qng/SEAuZo0OAfBdourBpYjwY3QZe1ad2jR3iEI9ERp+/d8iCRbdiArBQ2ABqKex7p6qOV
BDxOYZV7cd0m2+VCoTwWGoXUWB+KN6tccQ+/L4y5g0WIGlyiTofKFabHq2sNGo2KLGlKPqKw/ikH
6cuogWSus1ejjqhPuo5o1ifCLUcSSlBpyrMljZ4txyNpEOVLIkZ3tRK2dqEWj775y28DkOrK2klY
OmyTiiLvUJHrYO4sdb1uQk0jGS7AEqO+DGsYzcU3FOAxSkk8lKgmzTaCmEt5LfvMRJqQBtp0sQ3b
GkmCSP2gKtviq5jtc8Wug40oQ6Sy8lJaGt258enPz+5THOhQ5kptncJsLP6xihrC/NCUV5z1khWK
wKwKl/bEl3VpBUaVakQsEF8NhaSiNTtdOd4+Tsun6V8Ls3EEtZoO0Mbjh5tgm0TVVkjgy0j/vEaK
xjWCEnTjTlnUmbfXfF8AMC8bJzMvPspJdj8a8oqJZcf7r435Yy/vJLlMG804ZY1wHzc6CWF9/Gmi
AGH3UXtSpXDX98J92qa70V+jf1uKWc8GaM2egWqtWkmIozz1qmd7yhdDdzKyk6m3AqddszNLto8F
YEkpZpCFCQe+bdTPWbGVzf3tTbH05vzdRYM+3qQdPm2as81tVCjPCEVqnpq3bAREROG+sBUNJuCV
gGpxf0/tOv9vaBrumaEw1/S2ob3gNKobhXUyVy6Lte/Pgim/1Ks2gDfo9AWuhglDtPLUW/r+xChM
poRcxhXxvGuOtIhFmXmSShd6KQv2fiFayR0unVB6v8AWAWOjwDzbWpLa+4oXcULTaismr96XOv2L
VSAfMxHyTdVyfbbcQu57vt4qBkgQ2dYzuGyEVv7jpl5Ck4m0RUShDkLuOf4RWFFFwCRhpE2PowL1
hb69vWsXFwPa9IkynULNnBRXjvxATiKLp5aX7ZXqm+uZK8u9dC6mmHyCHk3pkZkbEwsxSIvMt06e
eLTkf3iL7MLoXi3HY+StuLPFVf/X1G9vd3Yy/AFBNUp4lJK9J8lI7apBQ/DDX0wYJUig8lNZcl7+
KSwxM9Mssk6GOLxQT34ZasP5CxO/hefhf4F5cbZ5rUofPElrzZOPWDNw6jFYU2pbXPUzC/KlC4nC
0YhLjwdnniDmYv8FhBpZTQqPdOiCJJ3fXP7YdFHikgsjWdW3P8vgKBeH23O0uKsmXSfRoMHqCoDj
5lIn6YmLiYKG+ii2uDe6WNxKSSZuyrKRD4YMu+xto4v7yyQ+m8SeYEucRRatVnupEk8dxzBettpD
1j705q/bNqaX5DxUPY+RZn4lUc0MKCUBmuardjMaEHC8WOMxjeFi1aGaXNnOixEA1Aj4GGl6A81f
Px0Pq4IWBZ7nLpLxowrgd3JEWx/itW1Jp41txlX1kMIHeJDkwrwjEi4/3h7z0mKe/4bZjUaqtjKD
tjFPWt2C1xp9omyLqxp23Uh2Yq1YcXpL62hOyicIUqA0O38NtRlCHUJO0kMtql0aFnbgutvSG1Y8
3/LcUrzFiyMXSJbx8pjVIvn81sVO76XPnja4dCNnD7WlxHaLUA4clt+yrH+vXW2jVsnKpC6dcfPM
+OyMizXcG5kVgCEczacQyTArTFYCq6UOESr78CHAFQIkcn4gokIV0gje75MmviCgvR3d+66Hf/wU
ZZRdk53cdDtXtjaS7h1qaa0mMm2L+VHhwS5PrcR4gPn0WmZdkVjFOijqvTImvwyr3I+au03iYi0l
uZSiO7c1m81Ip4sza6HEK0eKq4o0bDq5/yGn48e6htzR67O7PG/2Ri8expqo7PYBWVpLi05SGk+m
sc7jAJAvbi2Hgn7y+4fqk1Kv3Jtrn58NTnTjcgx9Pq8Wkb3X+N/tn3993qDbxb3wnGGZrmojVCrI
6Pcdr4z8R1p3sJYfNeHnbRvXY8AGzz2D/sMJODv5mLO7vxw00nPg5k+RHWp38ppQ7PVeu/z8LAGo
D3LmQWGnnxRf+JrK9bNXZI8CCL9Cz//4/YopHpesNxRwJGUvRxIqoywX3qCfRkBcIcQS0Y/bU3Xt
bjFgiQgEK4BlrhQLhaqDwkxtQMskB1BVsI289zz62/xBMddc7eKynNmazVuRjUHYeiDA5XTiA6y2
mrW7PZrrC/NyNLP40kf9qPd1RhNWjm9s0xrGInJW1IX15udqrn5pPCTpaS8hhUJL0mxxxtiofaMP
9VMbSo+Fax3G7uPt8Ui/GUcv/RoccAhWcj0QQ12VAzyBXGCtoratZ/Sr7yNTSY+JnKOiym1dbXqt
0e48xRx3idyVHzuj9bchCO67vKJHr7W88aUXCu1OLOLkJU1zf++Zkfo5DML+Q5bWwwEP1n2mk0R7
JZqJjq3kxsdc0Vt7HGmfKMQq3JYBrRzwUMraDh6eYhdR+PlQpRVr6Prqwe1RginqAi5TI26PcSrH
W1OHWUGpfHOXVka4V+BosUcx8u+jOCr9jdE30X1otF/LUv9lYP2hkmLxpdZLSEDkyNoBMv86FmJ9
KOOw3fpllD8KjTruezdSH+DV0VrbLVpyU202nOJe905aUsFTArRyU1iqstf88B9kdAEtZ7608XIY
TdXCFZ6tIe0eIyuIdqTwW/A5Ub63OlHdjkGXbVEdzD4oEOzwfsujrTZyc8mB7+8sN1RQ75HzV7fx
kw2cM8abK+jZ3g3rBJohTThkgFcf8iLUYUDu5bvCUL/kFHMAT5mqjRKH55BbbjeCB6BKqoCAmqWU
PKAG9o/XSQjiVgIVumb8aa3pqy6dcDhyJiQ3vIK43UsXYtR6oKqd5L24rba34uiBHk86f2jVH6pD
KrUr98eSfwcAwQ0FZoB81Swuro1K0jpJ814M398ncIi4lfcQG2u400Uz8HHTAgpu8qoR1KtFHcEb
3XtREU22s9R/ZPFPXfPngBmSE5ZIQWwipqMOeTl7begnCmpO7ikzs++qBh9TLbkrodOSH5lYSMCY
EoRekceUtZyIjVUJJ3mgtKlAnxyvpECWLJDpn6J67MDXdTmK0AXFMWh4EYNGJdemzWTlVl+6Ekmp
k5ik8MalPrtxm5b2M7+ExzN0a4AvAAdNb5MbmR39OQcEykAUEA2SIXTeA5u9HIsF7+bQK7X3IofS
0Qr7A/7nITfzLXl0BDrEbZV0Tqmr36I6eXJjcSVvvbTxzs3P4qPGa5qgB0zxog/m11GT3zS/PnTt
GvviwnsBzPG/m+L3n5/FMFKTqMQx9AW3eq4jT2i1dpZER6+2PslF4+ilsW2q4U7vcW/CH3N6M8fg
mKZ4gGTQVQ2OnICpBUbunnoj3ofxt5xCVzx8C8eVnb+0bSagv0VfL6mt+eMrqHulEZMRxq50ALT4
yRJjuzFe1fTL7Xt0af9jY3p3yTgMebZo+QCYUq8i9+TGwKSeorVu2YXvc3VPvUs4JPrkp01ztlic
iKDlSeSemuTVtNPk9fbPv+a54F1DREsGRUGWgazW5fcDYbRMcJnCCWcusyOgqk4FtBOh2PCeGiVC
WaJKTGiI6+pIm6u0TbvePAKJCra3f8niQGXAbeSioM+Zx6PdOFZNKkO811Zb40nrN7c/Ly8EcJBS
k0pDlndqT5wNNKNNXelhaDgNNSglOdDHTdWR+YKmb9iEsRR/Gbo03aISZx5IzOSbsnXDQx6IGnes
6/+oCTL2feTR+1AVIZDfJj4o+fjVLD06HMEj7rUoGlDTELxdnDe/Akt7CFrtZxM16tNYyc22DYOE
EuXQrXjIBb/ByCZAB3LaJhwUl0uoFmCWQpH2dcGIAZ8pOy82HDHNjrdncHGBcMPcWTC8UOW9NEOU
Ko9GzU5RTNfOgI8VKwau5UGmvfivhTk6q/NQtIsFXzi56L2kUUGbK8XhTDFeklHbmHUKr7Jgl8ge
Qpp9UI3mpdXMhwFIhKend7rWbAS/PJh99ySZSCEnwVGC9eP2LCxONgQ3pBsJnq+SjpJWFLQem2zT
/Ek3t4gv2MWaUN1CXCXRpYQizsSjjvbB5UzHpdYNuSgJp6F5dUVAz/FWFgvQe9o+GVYcwNKxoCsK
2AnMTrxsZ9erHqm0Kgex9xLkrGrxXTD1rR8dmuAwCPJGr//81UlUxbtTp6cRpYjZKQybtKigNRVO
/fAchsfix+3VWdxCPM7ZnmQwTGl+hZPgy6pWhpCi6zUJXWNd3PiaAk9QHoKKH0EMJ7UlOyMVwEfX
MGtobowY9Kn7hVesh/SQ4u4SRYk/6G7sfu9jusXzRG3tzhDqvVK0xgO8p96H2796aU/BiDDFgYhd
XLE/FcSWchczKbX5yYMEXIE6AGGD3W0rCzeidGZlzgClDUIU5YEGzwpkBc0mfG+6hzBcyWAtGoHV
Aobq342ks/WtTa3Q+zTFSVBS2vLETLZ1AOmZWyYSkFS0F24Paumo8DDHqZPzmYL2y6Myxl7HKygT
TgJgl5yUbmf9iqPnuoCmTFw5Ksu2yEBOwrXEL7OjgoBMYlUZYxOmh1rj2VLSbDNYUnNJsNGksW8P
belk0kn4P3PTn5/d/LGaybkWM7Qx1GxPOlgwIRjWWy07QSnTvL/i2BbNofWqSSABrrvblU6ywiqf
ngrpofDxoHZk2QfgPLaYrVz1CxOJp6fiOGXrpnTd5cg0GP9LyIWIafzuKHjBe+sqh04IdmUVHPJ4
XHk3Llxc5+bmG7/sgiTzTbqoYXOhBbhJvtxeqLXvz/ZgbFSJMeh8f8yIk+wkXNkI0jQfs0wNvXWQ
qU1EZBQ3J/9xthOMWlQqaWrLHir1h2xsqZWPB60lONnhpv3IRjwRmm59JybWBzks3sWktTUpJtgw
3vqueyzy/OiKwcpZX9gxU8vfpHUoUtiZ64HrQy9DWUdENbr7VqjtuLgX2saOfP/Ye8kGBoiViVjc
N2cGZ/MgDWEb0W/lnkykE7XIuk9Txm0RWQ3DdhSklROxABBmfFMinOYgkQ/P9ikdTG4aoYlwGlpt
AHnTPCljuherdz3+kNnFRhm6g+K2x3xUD5HMunu5vuK0F+cYYizalmWC17nPGYTaN1VhesbARaUK
z01/aPO9Xp8s63OcrtxDi/uM/mXqUsCQr95mZQ6HAi0snEsx3aqxtjOlR6//kQHXdfEDiblx9ZVn
mrq4pnhushNkQnDkl3tbak1xaLLSPfn6a0aHRq6jt1PTaq5KQGgco/9iQh6i+jZ/F4ENy27pyMoR
1a2kbCOkKGr+7k3njTc+RYa4tbzOBgr4HJr6IeuPdVlu0ATaVJps9+5R6ORNqD4YxUMgDtwVFL7r
UxbTW+weTO05JEvidc9B8E1zj1p0p8vfBOvzoN2NxZ0PyvK235CWFpfthcul3sIEzPZz5Xc8NiAZ
O3n9e9XukuGUQhRu+KMtjd/1IbUb6Sjr7YugPaddSK+pTwZi2MlWT2uaaOtiiLjFGgmwvLQi00+S
Yf2YxOlm7sxV40GXEjgTdA/1pHrbN58tIn5oW6C7UXbDCOOPBDvwQ5a/KzJ3EuptavFVoG9N08ad
Gv7jVWge0UYx9k5bm1s1hUh8Ekz65YaPVqZu3WItp7GAPOX3asSw7NqJnGV2VGuXdqgw1Cxq5o2d
hvnOZ8sU3q+0G7eydC90b6labzLtc50/ZXTHRMquJeMm+wdF3CdqSPpSsavkXdNT23UfJCE+QG80
Gh/z9tCqpypzKuutU49j/97W8Z2e/kgKuH0C85j7dyvbQr5291Py0Zpao2SILmdjMc0xrf3KValT
S3brPwvVfRI9DKUDfJhA9q0ufqrBHYWOaFUvY+EqU3HpiK1NmIorea+qHLoSiLFKmf4FfHnu3B7a
tKFnFxl9xoTmsH+RmplveBVtKNQbC+0U6uqT1fsHTSfDBdHkbTOLo1CmAUypvCvFaAMUspUXpXYy
5RCJp8daKv6jhekXnN3IvdeMbVU1dH6pjqdVdqh8/vMhoH8AiJhxAKKduwZVT3tY+LWTDOTLNqr4
LwYwKU6zELwJrtJjCsqkVkVe95RUdn1Mvv/Frz/7+mx6yrKylKbm60BKU/nZrNZq8guek5wwCTfy
OeCj5ihIqxmU1ksLHTZb9UntGxD95qewzz/CebcdDO/Ya1WyEg4sbV5SH7Dx6zS6XiWQjE7upDZk
87ZhxaVYGeWHrKX1LW3VNaqXK1McfJqEp3QVNz/VgcvtFeokQYKiiR0UsMr0TW/34xq10JqJyQmd
7WBZz4S2zYvY8dOhvYPIirpV48enTDbXYAVXFwqjIX055RdgK7mC5o1eloaejymxQ8q0qw9iGBo2
FHBQ2EEH0Xjp4fb2u3qETganjkxSNFO2YXZ4pK7QYGLNIycKPvs6amLfSg5QsJavWhoXHf+TSARt
ufQEXU6hhxxF0jRW5IDaKPe1n+xzs6KnpPvOs+2o1cav28NaWjIoIejKJTi7xlAVo9J5rqVHTjXo
tS360cfKU0+5rP5pHYLpA0hJ+oQLCOzQbPfFdI9K1jhGTgzbSgmPbf69qD/fHsvVAZ7ZmG2/0At8
NXTFyOGF+ENVvc+jot+DfKC2jh6ylz3DULXGu7lsE4ZP2HkoiM1jhJG6x5D1asQ9GtiV/0Hv8m2t
vFMIUdsHs1qrji4ul/I/c3PQuwAjFCwHSuR09DcnvA3Ftth4f7MpJpULlmTi957Hz8hmevSclLET
y9BP9oajDZYzdmtpz6UjBaRGop1jEpScP4U6c3AliDtzJ6oM/1X1Ru1zWPiI930MXFzu7c2xaAx0
NmirSclhXrsZtNSLSQ9ARVKW20ylNJUFd5NUGDp8K/fgkina6SkIIFFH9UG5PMOxmitBk1S501R4
o+5tyGBgGL/zVLg9pKW9BzKJRnd8+oRavbSTaFkTKYqQOYirS3shEr2NMGp7M5R+6HL4gaj1UazV
emUip3v2It7ilE1iObDpT5Tbv/sNz5y8L4SVaIRYreVHSXi0VhIAa5+fJvfs83kUNGlQeLkDL3+4
Bch5e86WDtD5r5/NmR5mlSDDsOeY71nBu63tN/qKq1sbwbRsZyMItZJulGkEI5w21V75jxM0i+S7
UC2TMuHzjXgUniX5cHuCpr8+X17LID1BwysNd/PcvQi6o4UsI3dqYTxkyX3f0U73JcxeU5pG5QP8
4CsGF04LFx6sRKhlEb1b03SeTVdT9krahGXqpGIBWLf2hEcjKgcbHVFh6w2hvLIDFu0hpgEzM9au
vE5fjplbND32rH34gfLnz3StDeW3TtpsErnriE30SXjkqgCiDVKgC62fOomehGBn+lAAdKnLG0BK
ppG/lL6wC7MOATLrU50IuxLRnzgaNChaq6grXmSNqmEeSKGNm24+ZiPMPo0JmaYtt17+gRMqjfZg
xsoddnpbz2GxzttEfMwVLdjmhS7u8jQobZ2/cuemamfrVRM8eH7obvqyi16qQudbuRCmm1woYXsV
vSKsbLiEWO1so3vqNiZvqo/Q15BBae047mOe4Z519EVxfORBJ9yBvHO3LFN48uIklfZKB42PBHgD
IhggSLZcJO/QC0onsZDezcz9mgfCUO3hMQGDGETirhMMWBIMs2rR6TPUFHIL85ektO6bIoiybfUe
XMI8/D/qeRW9xlBEOKLkW/E21GEicEe/vAP7YO5UoRR3SOe53yxkBmlkhghhI0SBvInVVLtPYsTF
9QqKWIl20OekH5Rtl0Xdc5kkBtPTlStbbMEDAE+k9DKlMim6zT0AQgSxwvuKe7N5/JlU0kryeWEL
q1TXSHDx7GWPzYIprTbTJNLUxPEQlgvGdyl6Crr7lgm87QsWnCWJSnwAxXMCgfmLKOzGpnTrIHUQ
Abet6JFGclAcK9WWhckiBuBFwlXJo2tOx+5L8FmJeZk4iX/nfjDWWIqWPq+xClP1bpLomV3G2aCN
lYS6oGN4n7rItZVc2d2epUULvAkmRciF/IaV52Ig+GnqBMVGa970tWrqyvfnFewcnunEbfm+au2s
HSnI//Tztdlm8qzI1cSBzxsPgL/rcHv789OFOnOFNGdBL0R3Ogmg+X1SDbFX+lEeO6PebKq8uVMU
uCIcPN6dKKwBMpam6tzY7OCZXazREZbFziBBjGYr8ofbg1k6eBMejTQBtF7kOi7vKjVKevrpGQzE
b1lU2U2Y2Ym0XdPRXjh3sCXR6kwMLiLCNVuS1q8Vqj8JR2L0oFFPT9CWHN1efr89mmUzYHRoNIYb
bL40xInINKpB4vhK41BrsLtOPubasL9tZiGiIKsyPdTZBNcQS4/2m0QRvRISwM6WLZqau3CnSmhj
nnSoqN22s914hRF4YSNMS0SoT9p20oa5XKhQTdlzUlY6/ouQpLsyy/780CPKCm/WhLJEzHi2ExIj
LE0jywpHQc0H4fC1ssnCsYEnjE4t2Kw4NMpsCwSZpURRLeeOJm+T19f+DRH5cCX5tLCbp25AEawW
Sa8rytBCRakxjN3cseLhQ5vvhiAEkiqYiKX8zWxR/zXZ1fx//iIyUkktwp7R9IijN/zn3N5iS8tN
E43MnUjj/FXfwVCxRKkYssVQKRu2/bA2VYsGJtkHwBT0rc+XWxTw8MCjS4d6UAEj4R/3GvzOyKJc
QeIUerjfiLqzIDiWMsvokpIJMuRjU/v7VRW0pcUmYvifhVlypDYKqTS9lleJF9ueIaM05e2E9p9s
rWl2aaqgTLUmcUmSPXPwrh+MQzn0auF43wr/aK2pPS1+nvCdkswEpxang3M2U4bQeuKg64VTZW8D
OgnQcv75XgLk+T8Ds5MddlEOJw4G1OQgiQd3hT184fdTdiVdRKfP1GQ6i0fUpkhUHeU7pwrKX0pF
cC+na/XP6yuXBwAyS1M1BP8x8x1mnI+glbrcUZD7NQC8rczQwla6+P5sK6En0vg1fKtO51d3kdB9
Ioez193gSJZv5e5YmK0LU7PZUvqKHJGPqaG0xc6WPt1e64Ub8OLzk/mzzZQ1o5yVNE84RnnE77lU
p7o/d30kjlUFQSagcFcdMUJQJj593Zmj6hnVdpA9gjWsscEtrsgkuAD/ism7Y3bdJUYjZLqbsSJq
sRur6r1S1X1TJzs3T/78ZiX/M3Wfgh0hNTg7f1Jv+IB6zdwJo8fx2EQrT5vFFTn7/Oz06WLhyw1K
Nk5YRXeGuKukXVdGd7eXfXFXnRmZTRfd121PLjx30mRvIjJ1/E+fn3Pd8xroijg0ckeHIBdJhTX8
xtJqkzJR6IIzSGDM07MywuCRn7GlirQNnvtK/ikEbvBSR554pyrduHK5TlM+i+CJP2C9YB8DUp57
rKwa2h6a6Mzp4lR6GmvD38hRa9nJ0BgbicsKXtvAfI+VQF6Dqy3sBsgXoJDmXqckN69aV0mUhklf
pM4AXXtcH8v46IGTu71cS0ZwyBZccuCggKldOoE4seKyCbLUicqfSf7uds9u/vm2iYUpBPPwr4nZ
hjMjCX10HRN58E1XgrvYOpiutekt+uC8feP/cSlzQrzLRKdg7yfpgJmH9pPRTGWBhzvsf3YN2Qo9
2raQQNLbnnL/uxD++YFiO3IlT5JIoHBn4xvUQaAJz8dNa8gDgbUf/iLepriPPDbc5cj6zZ9Egmt2
uuIXmaO5e0/42Rl/fmdefH82Y8iHRXXaZ7jpSLHl/me0phWx4HPYxpKFhDgUWSBZL3dZU4dy1ohC
6BjKBqrkeC1sWdrFU0KTrhHStkQXl98nnSaBXBpDJ7I2bnsnCLvij7mj2FXnJmZxRem5qWh5feh0
XbEzm86RmgJWQeNw+7AsjYRAVZsSNpRB5zdMgKKsaFDamB7ZFt65PiRrogxrJmZH3m8subf8jmpk
O+YHM6sqsHahu4OIXNz+t9HMjkbhxqHWF0PksG4vRufDS343tq+3jSzcCKCrAPX/LjlBlHe5+EVr
WiNEh1Rx012oHEd4d8uN+89tI0s7+NzI7ObPe57DSAxGzqBbP0YBqWZX6lbWfsmGAUJsUviiAXTe
UCP3o5RqUhg7soZI4iZpV76/sPDcZeTkld/5lXkZugRQZllukDtC9UXo662RvdbQzv/xRF0YmfmS
vvRN2jlC3tX1rshsWVi5sBYm6eL7s6DYF0ZITzQGoStwzLav0SoodnGaoK2HEZ3yL1mIy/0UJEmb
JJ6ZkYCyh695ZUcre2nZgDFduCTor4i0DCWPERAcM6dp9UdtyO9RuKcnfS2LsnDvchH+a2aaybP4
PmopPCEjkYF5Ee22PYyUYPq+gRnsWZW+Bv7Xv1j4KUEwJeX5Z7bwKVdjJkqMqgvqDb2Ktlx9uG1h
cUBnFmZL72YaRbJKzBwpNY8WiokSem60j/XGi2qGdrAGQ19cJ5qJKZQBKeXyvZxAxB9CT9TzzBnl
EL7N8dfQFVDtuGsyR9OGuooxz+zMrpagL7JcK5rMMeRssGO51XddAX14VQH5bI1aeE3GLlmpPCwP
bkJeEUNTzJ7tcq2NitbT2R0dMIDi0Lj3XrMSVqyZmF00QZFRcqoxYQWCrd97H0O6Y29viUUTk2QT
RMjkE+b4R62nvbIuqWiHkCK0P63iOVgTLl9cnTMTs+slT8ZEQLktd7Js3ESaEyClqes//OiH9Bfl
Ajq4YDhC/0e9lqFKXWTg0eNInca3NnIWP7lJtrUkhD/jUf0sJdpaMmNp+ghqyBki9ciLarbzlFQQ
kXU1UkfOpF3gB9RlEU6N1thR18zMXEOPy5Z8g3EJ8g8qv7ZSfNfW8vlLy3Q+lJlzAA40FKVqYgPd
rAr9LC12grawa5Sn9fH19rZbCDmABv07bzPXKnhQY3sxA7JYG7V804Z228oZGYeVI7R026kkjfGX
tEheIaxEOUEtAf1aR061B7qIHxXfXzGxtDh0loEJ4J+F9LSnD4DH2APUjmxlOI3CW2Ptb8/X0jDO
bczmq5Q6wVVaDUhAv81Leq/+wg2cf38a49lVpw06NQ+J7/PsA21Uba22tVe1uZdWfSKuIzrjqQeN
56WVFrxToet94ki9TAfFqazzrZJ8z9ZYnxdnC0AsEaA+lcBmo6ncIJBI7SaOK7wG2p07rszW4jjA
nsHqZP32m5fjUJKusoJKTxxxPKBfbDd+Bo3F4cftNV+6rXVgdFOehrfx/CWj+r3XGzmPSmFMN35+
bMZ3pbhv/XZrKN5WrdYCz9+Zn/k1yjbWZXgFp6b02fLQ1RzDURNnTh9q44MhaOMmFEplK/aScAhN
VAf0tv3kimhG57I27LxJiKXtGtGmQtbYUqEPm0FRSmhkhGwTyFZ270Ijur09LUvHDd1Mms+mN94V
SQlMV1031BYuN32L5Nwe9S9y8xd3+7mNmb/Vm1wUJFFIHVF2hOJUTtKma6WIxeU9G8dstkfYebzE
wjNVVn5vyN2roYyfMlm5L8J8Cz8WKskkSf/b3M3cSCLJbdyZzF35JTEAsGzb4m8soCjCG4l6PaDd
y6OB0AIktwXZRejUN0V757f/gOZeOX+LW+DMyGwYfQKT7jCAxkR0cqMK8HhqpV2FH/9isojuKHJC
gEdEfjkUQ5BaUr06C5Q9IGtzGGUSljxpbltZunYJvqgGTyk+cvyXVsK8UJpuMIjxWmgEg49udkis
0h6Kj37847apaVrm5/vc1OTWzpx8CIpO0sn1O33/1rXPysrnl1YF1w5LDfqO4Btmh8ZItdiIXAVo
pxc/eqa8lzrvTvDNP0cwcpkbUznERG10DqU33IIcTztyNtWcDjRReBFM85/bM7W0KAAntN8ov+sk
Ui7BFiOMUebgvRLIh/29SFtWvumk3W1DC3NGzo11BwAkTV73cknKzEtdQTHoC6i/x+GukPaRsbIs
0zadrfpU14GVlh4j/p3GerbqVhYKyFEL9ATkvzr3WOvWxhLQ1U7vgtzf0lS3ShaxcD1eWJw9W6KI
x2DEJmCf9XakPBUenZqUrnQaHP98+kwFZkXAn6h9zr0NYuGJGET0O9QCCvThvgwKekJX4rvF4aAR
PvU4TN3vsxOqJIk/GqVPVsn7oiX5AX3NsEJEMFsr9i1tBt4uMlIckASp6nR+z1aqKanIZA2bQRU+
Gzotl+aXunj/ixmj4wV+HZACVw21nqzn3uizNqlsj8JW8U9i9/O2iaX5mh78cGNN8p3zEr6eFYFp
lurUKgRFSkRfiNRvxYgwaVg5pvqCR6PXhRQTECE6AX7LiJ7NmBDW7Vg2tBpYalC9FHrzXiRumm00
JaT32U2EF+S2T0Ec7AUnRKtUiLV9RgC0cf1cONajlHyB7yTaWfVY2UUOn12kjekX6GPTQ2mlgmfH
lA32FhLKT5FeKvdt6w0HcxTKnZZrVCpQFjzCxt47bpWndtl1/SES1HDLTmod+Py6pxYWgW0pdvKP
LK6FBx1mBnrlK8X6LuaN2m/k1Gy2StPI23Esul+1GpYbJR+6n+UoBp+8RAu/e1lmHTM3kO61LBG2
ZhO3B0h3PoVtCk+WN3rHQNDHg5j56r5GnWXTCv7I87fNwNPSqxBHQfqzUdJJJBXOX0/Xoz1NPcLh
9rovOE1OoQxGC86fazYeyvdpBYKWDO/wMWxRArTTaI14YHFvcdgRGgAYCz768ohUoRrFAUo0Tl0c
RMF+7gU7D1fGsbipGACJMpU69e9u5LNNlUF1qRQxNpK82j2Labm7PU/XY4DhkvmlEkWH1hXhDOgT
IVWr/yPtunYkx4HkFwmQN68q2740PT3uRRi3lKMsRZmvv+DgbreKRRTRc4vZpwaURZdMZkZG4Jin
S/N79awd66vPU2Y9UjvQ+MfroYC/xQI8XnTrgy9A8sReM/Mc5I4wdUhHVHXubo/kmgYZFAQo3Qmi
GORAr45600BJtbJQbKEogaKBSVCqoyls0zfoD5zYPWnmh7k3vy1p+FiV6wHEzF/MQleQV00oLmn0
AEEDGSx50iVqlnVvUrCeJ8AcJHNeHE2OrILXDMcQBEy3h3wdtYsR/2fLvtyA3tykAMmjhWpc+31j
sa2/3pUr27f9h7AH3bTuTlCuINJLAJrYLvJa0u09jX3g4jWCGebpviXWI7ffD+HFkJCKwa5EJ98V
XtQq+4iFSGcmpQl3RH4PQNjdnjTlIMBiiEclCtnovLycNJ4Zdc4mp0jWfeTf9zqQtmr90cQNrnHw
6uHpIV3QxOjtxuOoLEKl6aWqwKhaAKqdB8VHoCw10afSFrATALSDJgFH+HIoE5qUy6hLiyT11ulh
5XgB98Ewb3kw19ss6t7dn44ThqsUNK5IMSLJJDm8ki9pFE0F9rZ9KENA7pCL279/dUCxIfIxeOVc
Yaz9sUNfU9DAxEyCPcB97W6000nzpL6+HTAQBJrQUASwDy/3y4lrKssVzVkomtY2WGE+ed2PcN1b
KD4RtI7eHpHSVgB4EQqO8EwyKH1gvc88lpVIalP+0Udic+PhuY1impOmB8gmBj/WNPM03lAs/WWg
jRGeWZVcQ4TIw0oplopl85GmIATxndHagNBCJySjtBSCWwrBqEIdnVQLhN8LgrbR5ms9o9d/+mD7
GqSWwga2GzodXawXtqC08UCp6Cx9FuVJjofcyrdRbW9dXWlA4RgujIi/n121RMAyigJG6HcXDNwF
Mh+3d4JyFKgFY1kEoFGO3c2lMcF82BVJO3VbxszPYMd8ssmoyXqoxoG+ZAsk70hqA6JxOQ60d0Cg
s7Ixjk/28Gbkr7dHofy80FIQumXAo0vXeGhzhqgan0+NcuMfQRqtOTCqixzPT1EydwPUSOQ+l3mh
w2qbc56g02Z5rGzjNbI8uu8Rf4JiBfF7MDc/esh1P/l84ujqYvV92FT+Yws6cB0YRTlciCsAvuGi
aijnIWtj6cJpdvNkRg8fn/lTNqVvt2dUcY0DfIiapMgjXheKwClidYuBjVc5n3w/21ame8iGx66I
tlZmb1udeI5qH+IFDjAaaAdQGJdOU9b6Fa8DWiRF2n+gXv8cdfkRErxfbg9LcTuBoh0EjXir4l0s
X7QO2IJHhv7hpE97qKqb37ImvYtAepOP7tfbppQjggSThzAZ95MciYdDXntNHuYJ0OwgOQqa50kn
uavcB2cmxN/PvEMn4nCzxSLxyWq2AiS28YtKt/d1VsRAz6z0c0/QvhjA0ZVH23n23o/nxEV0Ngqx
Zmffp4z3zRDi+2tAt445n7yGaIIS1RCw6gCIoe0HrRiS+xk8ND3i4Qv3U+9ovy2S20utuE4hF40s
i2jCwttO+jxxBvhXN0SijYH86cEOX6P8szk/BM77IxE4OSQnwNVoX2dckSUt2MzKLOGrsecQDAXt
5bvbq9HzLlJuAoF8ncyBxAeLxBMyyT42UZz/uD1TqoU4/7q01lW05D7J8fUIzE71I+DHt7//Jx8o
xRgXP196DvQtOuK8Qfx8q9s2NNqUg7UximXXVPOLnxlg+x3n3wtnT8Sd39pWlxhVXRTAPoGLTcAR
0ZUl7QX4/IotY0cSUtovHj+17EdtjFDenkqIZ1abwvEONbN2jlXsfWK9ltZfnNfzXyBzhc+emXZu
jV8w+O7JbNI3nkd3t6dZ4duAhUOBSaDUBePD5ZElvttNU2+TxIweZ+OJojMo0pwptYkAXBxI9sFd
S74tC/0uqByfJLm3H+j96twbqW6ziIBT2iwA7+L1gCc6CJLl1k8/h/Yr+mBIAr2g6Y5n63A3LxZH
rwIzHiEeSMCliRxRE6ToL4+QlsqgPhUHC5qzS6fXpT2UI3ZQbBdAcJHuvpzUqW3s3py9LGHWqaJf
vO43aTSZ2mseeQc9YoKRH4wq6I+RkWcNNTki4zpP4G9/oWr5MyPupmS/WTfugdt/GOv+zSntMc5Y
mmliKMXZR3YYMYtoGcS1KB1NFmZF6ZRhloA/bzN/XvNs8xe78syAFAUa/QJR4jTIknZ9tMrHvEVd
8t3tRZg/dKgBmwFY3VW4PJpTaplDi0Bz7XYTuN5o9/H2IJSzBDFiEC4DcARw3eUuCMuxZoPB84RA
GWlTOrMJ4m6qg+XorIi/n925rHCdup1gBSqrsQsQy9jp+P0UEaQQywBJNRoSr8nhoeuOprue5shy
d8Mc5wui/mLl/cO6ZuVxaa3lJTKJvXWCWZfVE+7n6lwL8hRUwfBml4EBnbsW0eQiWDe68d6f2X0V
rh/tib+RxdVsCOWhPTMl7bl0BuC1HmAKKLo05mPWPtvNOm1Cs9Btb+WaoaAn+HzA+Cs73dVrHBBK
IOoPxkP9WrLj7Y2nmjQLffwC6iYo6SX3k+bgyY/GNU8W51A183PoPFrVuOkGnYiKzpDwymd7zzFX
t29CGOqrt3R0H4zhA3oD0LShw2uoJgy0UYJMR7Dfy+49hd5zUTdGlqTVobePiyZho/w8kifIMaBT
65ryiFQlXVt8foiep7e0+4sLEPBggDiQlkY2X9pZqBu1VrG0WTJ6FtkGK2nfZuJNj36PhpPbS68M
WsATFYm2J2C05FxGu7RD0c52liyDwTZpDXDgXJb9c5CyuQVtiBVneXaY/XyLFBXfekULPZfS9H87
0xhpUgWqE4XEFIIKvAoEguVye6AliUNBOySJP4cPVgU9eZ5us+pwe8jKTRhgVsVNhBSYFKZltK2z
lddZYjbsZ1g0h2WNfpcdal5s+JsBQWAeeCv0gqM55XJAQlLSm8IiSyyQpQF3u7Qvo9fV9xNI5DVX
rMrnIvwVqQE4XiTFL00txsi7Jcc6QvZsfhkq4GS87uQN/rIls2U/9aRzt07fLZpHg3IDoXsbnLio
zIrKzaXhyMh9qK3OGZBR9anNoi0EEWJWLfHSgrANhcAq4OC2HiJ0z4CfdkJtIF2c92N1QXEC8XrR
pqEg5S+yJmzXtqJ4creoq0N88Wune3OrNs6ZDbkRqE37ILVD2JjHQzOBs9tvY3+5c6b398RjMIg2
BEYPhBiydoeNDiCrhHxaYpbHwN0E9PX9JwBt5MC0gK8UfQIS9hxJXjSS+wVNqowfhu4LioaxxT5B
wPC2HdV5Fl1lASo08DFybz+BPszC04UmDkiSUxRfgZ82AOC5bUW1LHgmwIdZeBpf6Y16DqlBtcJp
0i/71d7k4R2E6l36/7QihU3F3PS140w0mcCg1Xv9tpq/F+CPr41ffzEcZCuAy0VPaCC/frjp1jUl
ZpUUzjboNyyK0+b7wmbNeJRrEwLEI24Z/ypxkQKE0PsdmJRGaxzjqKfPjcO+jV6peXeo7MAGKAuQ
QsXDSfJLRT470RyAHLVeB7ynHAKh1Kg5rHR4uz1vSkd0bkm6NYFY4H1kzVViOd2+Bjk5VHYeJyOK
y8q7y3N/6xNzv67h6+p7cVvlb25jaQ6WKi4QCUYcLRQMQ7kCRoZiABf1CkqkkH0DjcAJEud7zTDF
K0COcFFyAIccUFGAxkmXpAUxwXrJa5pEnffR7Vao6+TbqcPwymaDywbYdHeIg2l+dIDEKefonjbF
HXqZt7d/iHJhEd2jKIougetsR7HaNEIPftLYHdsORgc5lhCU58D7/oUhD4V0gZ1DjCJ5q5KWeT6O
8FbTXBYfay8ne96OS4M1JH+RXkcpOQCo0RShgXyLlmtPmM8wudZwiJ7Zu+X38AY//7y0RWkapN44
4wbhlh9PJIzHz7fnSpymq80B6g7RhIfKtYzu7ovR57VNwF/Wrr+C9j4CKQKt753V200D2902ptwB
Icp6YlTX2AIrImwG9Sz4rcIX9JbE5vBSBToa2D+sl1dDAr+NYDEEYY9cPwK7XlR1dKgT5kIULmrW
Fy8ND2Fe7F3C9y4UPNt4icd269pbezWeoPP5kjbZcRgnpgmWRWQo/xQPjlmg6hCnyiRVUJRtJ3A/
oIWmQu8MIDJskzlru7fCOtwGAaebmnQQrqujN7CU6Dy2am0F0T+oVoG+vEpAUMhskdpCy36Ifv1o
sb52DVR0FjwWdnMX/AM6aJ0GkWqBUZCBwgTgpAD7CFd09lwrzImXKYoZ4Jd6FICfKP/i2t9vbyLV
7Q06Lgu4R6h2Y14vbbT+ShifMadOeLDLnZXt7ejg8L/IWoqMbIQo3IYZ8SvORhKQyMiqDrx+KCAe
OkYPk2k9r5VOFU8VhEPTALEVRE8hjmdfmslTC4F+FIFezPoa+dkmJb/NgcdZ8GX0aTxai8Y1qu6b
c3vSArkOZEmhQQN3VW0q7x/b1u05lQFREDARIaC4Ku+AhuP0d14pooS7nDx47y/OgEEMxFIi3gWD
uvQUozTkeMyEJaJ2EGkafdx2q+bMKkfwnwk5JY5c+1qSEBDfOmP0bpm76tnOyKSxosyuIlZDbx0K
AIBZSWEOfM3Smz1wVl5Og69LOudHMFtRqP7y6TiXaXngrF8eULwt91aRu/t6hBal5leozivS5ijd
IpUMTyn9CMJBQs98jljLWKGtXH8p1/lYV+/nAhREXT4oJeEXUJCSdl2wZrm1UtECl6abBfmASZeV
UC3auQXx97PjupChztDdDzbAKA7Bs+Fpgij190F6gQgKeBtT+r6XDmEWNKCuXMOnajvOmneP6p5A
QVs0KqNG78nIisppIDrQIrbm7mMIIj5Qv2w4kC64mTLwOhf2xrM0I1K50XOTkoMjCPTBbAe0LyM0
Dpt5Q/s7G1U8hx9v++s/CAP5Ejy3JG2y1WWA2lGGx2keHOu+PNauvxtpsR9z734CFUtcBeQ+BIlB
ZLDPde1v69D4OKaFJvGgXEMEwAijcSUiMrjcIwEJOGkmPCzceXiLqukeUHTNWFUm0EuB8hDCTqHY
eWnC66Ds3VJAONH7lX0MU5o+hGCg/XR7RlWXBqgARNCGpn20Vl1a4Q0wM0sIAv/Zn7cZeXMLZF+f
Gu+RQd08MD7ctia+Ji8fwjXkoiDtAoZKaUzEXMkwUyDaHL+mccujI62iu6ysnkjpPEQV1z3PVXVZ
JDP+sygdtsgYUD8vgG5biuGJtzTb1GZ/v3CoO850fIBI/d7gfryA+TgOA7eDkJROu0m5kGc/QTjO
M39i02Vd85WCxaOPZ2ebUc0jV/19xMEge0RlTUbZehwiq5HV4R4jH+zq5wra59urpvLsaFT514AU
WHisZEbRY9VyuqSA79Z3o1n9dFwdrYPKjaDtEKgMqNkICuTLiapmVIfAQ18mBE1+sbeOHyy6bJyy
+u7m3vYvxgQgjgcxLfRVyrdVWGcBaHuwL5A6egoW92Pu0m3g1L9um1Fu+DMz4vidrX05hwv1B0yd
56dxRuwNMdF9R4xdWdYx1T3PlQt1Zk2KaCyzNmbPxaCEMlrGsrjNujj3392pIjbD/02dZ0rLNMLD
0goq4IkBKQyyN/uXJng/xvHChBSXoxfnf02AwM+eDsMvsNjeXhil3zsbhLSnQUzds0B4osoZH+fM
+koBc+yph8ay9CUg0+tg6/r41dsb/QuAFuCBLOdn/KxqwyKaQZIcYWEOZbPPwITxF6BxwRUIxCOi
MDw3JBeLOstkhB1w6ZHxpTyFzefb86YcBLovkCOEMsUVYVc6eGPUZG2Z8NZG3haUVMT0jvOI5pu+
1rybdLakNZprFlIfzPkJuLXs+Qi6+8nbdTrJT+URPRuRNGFdFgJ6SjGiII2KuMvmLevdR76GdyWu
XL6suneTclhIrAvOM/DayngEGrJ2MXt0emX8vhLNLMumDwykdP/mXvD+CE8j3Y5q4aXvIU7DfHD1
V0k431lg8dzc3glKZ4POEtG5CB5BWdIzKH20mGR4PvXRd9P44LQ/efHptgnlTIFxH1VhSM1d9cSl
bTuMVY4RMLpZvTtILnB6RM/9bSvK+xOCDmhWhEIYKoCX89QQp+JErAej5DdtzF1jeD9vm1AOBLo7
SCKGuHFsaScbaR7lZQD+q3KBsOCGrLGP0qbuvazwacj8gvsAjPUo08r5N+D3U9NArCsI3O4wWjte
GOvjbvI+DHP4FNTGp6VYddVuxXvjwqoY+9kV1wB45gcEmHdglp7RDHcP57FxvfF1qNd/7Nn4brTj
vsl0bQuK7QcZTwASwXQdIn8jrVrdehOvQnRQheFD35bxQB58QN1ur5vSiHhGAbyLkq3M/ESAdfZo
iId15xzW9dmIoPd5uG1CsfvwahcYeOw+vNck99OysarbHkpdVbUZNnx5/+a++Lwwf7Y6YV23pZ3i
82sOeqz77v0Ei6iUC11SAWwGbFN417PvM54tVe0CP83QXLZsak0goJqd889L8dMIkelhhthKQuiu
Kt5Au6FZYcXJdIFl/0OwCISYrIWBbvjUjgqAW/BOx9OVgGAnOy45XgedjlBAaQpYfpHK8oX+xuVU
5XRuOzsA/iQQeqM12Q72P+ZM4tnWSU6qHAGANH/49rD6MkFCWha9WWdjDggHOuUr/2gyEDwtESqT
rbGzi/xQTMOn2/tYdVRwsjE01J6uq09r5XDk0IFQs4vqNEf2wzT0b9OiuzxVGwJiQnDVMASJFGkS
LbtpQzcvANoGE/n67Lz/uKA7Gv3KyKBCUFMGI/E1t9t6tOfE7vfh11xXtFA9Ry++L10ENJy6oDOA
+ze8u9Lz9q37PNuboQ8hEH/Po4+k/7LSfOO429urowhy0AaDLDognkhDy/kKWkctetWcCd2KVexN
PyvngRp3U31siSZoU+w9VLCQ8RGZSMH0c7nLA8ohGErIBJ6RxBgflgI6zes3uz91y2ez6TTrpdh1
sAaQi6BGxYJJLx6HVvnCDYcnNMqejMI/DbX3ljO+uz19il2HPQ3YMd6mghFCWra581bP4IzDSfN4
yT5Ff9GndGFA2tZRxOyl4yNa05t4bPaujqZWMU8X3xcDPHPTA9qmkQzG90P6gxjb2dwF5NftOVIs
/IUJ8RPOTBRpSEmwTmIIH80JclUVg6t59s1qF9YPba1jYFVs6Qt7UtzBUpZNnj9zPHSCeLGR+UOk
jl+wL9kJgka3B6faAEK/AbodFvqe5NREHo1TBc4/nhT9q3ew+Mfbn1fN3fnnpUMzjqab0gCfX6qY
loeCbaPxefA2Q3bo3s/9CAgx6rOIEEVTsfwMJZFHh7BreOJMzxaj2279RGxd4UNx14GIHWiwACif
azCdTcGb5fb2mKT+ljfgAnK9eIQy+BK+n1oWGEUQcyL0EEVC2QMYYVnYZkvGJMvqOHd/rpp7TbXy
Z9+XV76tDY7222pM2GmwtmWj2Viqg3n+eWnlJ6elJWH4+Q5gIsXDOt8PneYdqFgLtO4AG2dbPqpE
Mm3CMMwmC0jFEvBU4G6pnGOzPlMdPk1BUhbCDMoOIWA9uOolF7aUFbUsarMkdDkaX+c47b7U6Y/U
/jRVb2Uff8qOSLQGp+y3EW4yf4/+GI8cb5+j66HiHQe5QTRXIOsL0qRLH9QOUQZMQMYSF7+hcu+K
bLey703z7qgUikcmYh0UD0F4IYNC8BuayiDRgOMaxF2DHJuuUfp6111akLYFNHWaqBMWsjZGDact
NdtO+X0hD+UCEoJHqXRvGnXQNWZhD0n+qTF+z8332+twvavx8zE3f/bCdRBgd1XPW7NgCAaPbr5p
Kj3l89UI8OgE8gcwGVEbuerq4AVbAGfpjJN/iHgeU55pXgZKAxEemCDlEb3x0n3WpsQEhWiZnqrH
hoANRvP5qykSv//s89JW7bqaLtzD50m1RZNyXBi/iK7xXTcE6XEG9ArontIiPaWjE3t9GU+2Jv5S
WUBfAA49ko6AoksWImcg4O4co1OzfE/DHc104vOqaTo3IG7Os6jCRy8HtSMWndK+Mff9QJo4Quvw
Y4u6nCZyVZkSkH3RKy4gTNKZqx1jLjqULU8QMbPMZtMB1zC9G7yPZQ8ExgtYD7Ck/ZEYPRvPQqrM
JV1rnPJgzHajxZuHqjZ0quaqoSA9C4pNtNhjm0m+mNOyHCfUtpJwnBP0kz0Ek3Owhmr7zmOOwUDY
Cu9+sJgJAb3LxckjpNGn3E5PSAaeIj49A7QTR7Wn2WRXXl2YCf40n4gy5dVJtNvAoI6Rnpy5Ryw5
bTyWP4PHZ7MWteYCUe1ncAr+0YJHHk1u6Ic4tpvyMiJJXdfma2US981LIx1rsM6K5H2d1VroxLMs
AVnoT2f4eXtVlF//433Rbw68lvR1d+oWH6pgJCmWOdxFkP3drmCz2922olqUCOgFXxCiAxcmrX1k
5UvJAo8kkf2PD70x9rU1v831j3dbQdIUDDs4klBFlZ/71eKNBQsr9O4FgjNrwxjaxrxmywpdduYq
BBfZxDNLYlbPDuaYr+VsonkqGbL0Ef1jCbeXIvY42mi9fF/YwStt7V9/MTrU3dGyC+4d4JQvbU55
4dugkSHJYpNNjvR26R3M5SkPdJLs1/BkMbozS5IbbcPVGuw+IAmbS7S+Rb5oCPbb3eAa3mtu2FM8
LG2xya0a1LKm1z407ZpBHbhzdsjA9zqvrtg8GC6a00XrOs6bvHmKsqaZOZCkiUBjUX8AkW7suF+d
6J/bE6zwg2gtAz4fvbYgZZGvJ4sttjV7jCSWn5KNk1PrAKVKsqnbnO1vmxKn6gLaIGb4zJQ0w6wC
KRpvF5KsCz8Zy1JvwFdWxBlSO41nbVYaxes6bQFx0OB9lBs3RGCP9xYUfeUjQot2sSfXME6lR0m8
5u0/yJqLdOYLmHQ+mcv4LQTe/v3Ri2gpMlGst1EBlptE5q6o6eS26JJ2ugOdWhAHdds0oO93MjCD
hBxeFCESzdIBaRuHup2fkaQCEcpmXQbruVysbjd2y7IpaR4e3r+IorCJmgJ40wBSuTyQUTebCPvg
1IKgGO4hb+qjV35pnvn4ZMy7otvVFqhNrbnRcVGoNqqF/0QDFfik5Hi8Bm2qnVUWSZw6PWRLXsad
v+5cl2gmVG0Hr/4/ZqDGcjnANCwnhM3wOLa3R7mmH38wHUZLdbYFJP//TIi/nzlSxGWotJUkS7oe
8gvk5xA8Rd5jGX28vVSKWw7z9Z8ZaWswZB2MuTUQ4mTGEM9V+Z2XOmClcrYEckesCGBYUkRYhebk
8BAtgSxkuzV46oFkp+O7+2txjHDD/WvFvpywrqvGcQGePXGafjmhC6C6q0Mg2m/Pl24s0tYeUmtt
wVmGsaBfKV4cc8cbPJIZqgO3DSkXBugNQeyP4rackHHBxIl0qVj/OUomE9mybNC4PNVY0NIP9B0I
CyC+JY2lQyl1HdCmfgpb8IxbQ0132bS8BLNtbt4/GICDAdoQY0GG+XJt/KANMygI4BFIslcofJ4W
Ymt8jnIwYCcQHH+A9cuDycbVIwZr0hPtl2g7uMuvyVnIA6j/dEAx1cnEcwAS11AQBTJEOjKloOew
2yw9DUPVbRy79w6NRTaIRduNX4Wh5kZUDQyRBKDoAFjjopdWqZ8r7ow9nHc/7xntIC1y5KgG3F4g
nRGxG8+8zeoazFk6cUOg1cp/Lvunkv/FONDpBEY3V9SE5EvImZvSX6wcPjPd+d/Tcu/9fv8Yzg1I
ocOCtxU6PwlJRvRdbmg6dDt39ufYG+tw9/8zJb0NgsUovbTBWEw4y6ACz8hvs7n7Cxs4lwDs24Km
VSzZ2ZLQqfbspkNAkuG2rh7sIRn+IrEh4p1/TUh3TMsdDy3wPliEI3NTjMgwEU3ztOqsnFuQzopP
essmMwaxlvt5sjb52u7qtN44s8ZdquLGc0PS4q/hutp2h8UHZ1BT3rf8OaruByd2wziv8O8vHBpk
N/8g9JGji6SZq50Q5WYD46Jx09XbYtblBFTuH4SVeDsLn3bVdW6nRr92aOc/0eaX1f7U1X9V5x1e
H+z/IuN0FRFOo8ddXMPIBbTGNl3t54q9Nbmu70tMuhzMgz8NbX9IJeOZIm3hESvO8rxGTF23lEPH
3vQPneGwuGGGdZynbDlUOZ/QMjKF9L3QcoQDQJzAZyIOReey5Da90qyY5VfGyS3XzWo1sVdotpxy
DvFyjwABQveLHGyWBW46qO8apzaAVMrcmOl9VTTOkQ5ppfGdqmMkxISEchqialnp1Wd5W/N2NU7e
7G0n84vr821efsX51dwDym0HNgxcNHgqgPL40ukMrFnDrsC2c7JdwLeZDi+s+750bga+Zj0lzDhF
5DFAh2v3dttp6r4v+Run9RADBOLYTJD4KUCW//W2AUu5p89mSHI0fTpEbBAW8hBqGbGVx8Un46eT
GD+tP/9zY2u4McTL0dGYx6lzTF9v/wLltotsYNPEK/VKUsHIw8XJUw6nPe6yajND5a7WbDeFCaQ7
Q+APkDAEOaoUsNurNYN0C8oWC2jbjXXZpKvz0ky/bg9ErIXkHS6sSAH7BN4dc3GNAA3Wzica0X0z
k1MeocpB6PTbzSfN3lbaE/3WSDCIR7d0aXcm6FB6vwlPKVRyo7E5ghM6rgXRz9w7dzZDbfX2ABWb
EQ9gyE5BzB60FjKPkRcYTp0hc3EKiun7EtGtuXSfb5tQrRQgIkDuIbAGhk/ych38OAvXJjgF6ZOd
vUKdi3eaIpRq2nATiaAaUJQrvNWQTutS1EV08o2miOvKejYyEEKNLv3sBSlHwkmnl/ynvijvjHOT
YmLPQp/BdjqooOTRaRqng1ENB+I1u4yGzxNgl1aGXpMiPGQF+zTy4cVc593UVh/8JXss7OrOy/o7
8O5oLvzr5kChsO2gDg/dKJBiybtnmLPVgZoRbsyJvLZGnky03BWc3rN03bZT+muGUAHwaBM0J3TK
Mwqfgz49xM1o40TwLN80M0ylwFREJwe9gQfXT9mG2VV7yHoCLmvaNY9tVvwAdahOiOgaaCVGjS+j
tRPWffniKaoyDP3UiE5WPbqPK5KYx3mg5lPeGd4j77zi0Mxl9jj2c/uBggl/x4Btu0Nr2e/b+/y6
LC5+CHhUsA8BHcIdeLklZj/IWd6jzufnUN3oy8GNydpOj2WxWMc8KPk32kE12p/S8aUfsv6x7sF1
W0Px72M62M2WNEW9Sdu5O1hYxhkJRaN7Asti+eX2D1Uu1dnvlA7kaLUgGMnT6AQ8RwZVs3aJG4TY
b2wBHVzL/OwwDaa3jbJGt1YqV3A+Q9KhsboJGYMxT09scbZhdl+BNcjQFbwVgcjFMogfcXYyZzAV
+9UMI7SKA3uXhfuGb9ZA82pQOU4AAnwBDUAYJ+c+ysAbjSkj0al33H3E+/2c61Ki6tn614SMR5kA
dakR+4anaS0/UUC6LYB7p0kbAqvs+IDWocaDbhXw51xOWD2Fhu+zLDpx8gHUInE3u3sy/r696VTz
Bf8POmngYUVfzKWRwh7darXgL+sCBQBInM/Rh9sWVOt+bkHaXP46mHZawkKzHtvw2Pk/6E/H0dyX
qrMDfT4ccGS9givUaBDVtddXUQjW0wASG4BsRN+s8Rc4SnY4L5sg390elHLawDGPznV0duCVcjlt
qVVXZpNb0alz7qd6D7Dt7e8r1x6pKE+ooQjSzMvvF5GbpsVkRqcKQiw7MGS3CKZ6NGqihUF3PYkl
lq9MIOz/tSX5R4rsVwsVzeg0u+FvL4seQfz35EbLU0Nb4He8ZBry735qx1NjHgcv2i7cPs2BrYkc
lfsELEFAeEIhB/mqyyHzbDCWYVmwE6HH08du5Xg/GzyNYsuv1+8rZL81WRKdQRG9nDmkoujdNfJW
bMy31anixv2em3F3vL2Qf8Koq9kF8TjKGb5g25J69WqSs7KAENdpGIPpDn0hn9bWtjagCKieeFk1
O3Mol23f+d6bn1bOXQVNYHD+gRyAo/fhlGe8hvZdyI/ZSseD23b9fnBGvvHqaNpEwJTupzJLtw3v
7EdcXk2M+kamGYQqjhMwQqjECqI3ORotmLGwfg3SU+kUB8c/et7RM7tdj26Pim9vT5hqVc5tiZN+
tirWlHfoOYiAymmC9kNoVelxXEj2K8watml5l2o8h+okB0hio48cZS5AaC7tGQ0HH4NN09M87a1v
bak5yMrPCy4GNByAS0WOvzyjrepmAAAoLB/8k1VqGDRUZWUbIDiIXiI6AhJAchThMFvoqXbTk5GT
5dVvWPm4BBAsnxCabZw++87X1H8yFi84hUEd/lgM0yQxNS2egHNfR7+qHC3UpUGtiNIA3kqXk8lI
Wq+dKAs42db0NqWh2RwqN4/HBHrewMILcKt0W61hUzCvy5DYNJpvXTp9qtt6xxqIMkPjKO5p+0+e
6oD7SpuoXfvoFBRBkrRBAm7XrGXYkJPxmPXb0f3cdnRjcLw7v3fmuxWTEayCutZEVRd5IcgeXs5g
iyoKCcATdXLW02r/LJCIQPeTZhqVy3RmRPL4ZuMb+eCF6ckE81+T0VhXE1AZCAF9gsQwEoVAjlyO
oi4m5ow5Yr1lZzl3oY7MWvd58fczHzFaI2QoSxyqbHb+CfPgBRW77W03pLqAz0cg/n5mAiTnRUoJ
TCzWS+Tdk+ngjpqzqxuFdOEFUZmtrYVJGp5N/tpnms/rRiBdb2R08iIICBybad6TIf221uZzYIaa
ZKnOjOSvs7QevIXATF4fUmebjptZp2ynNAGPggoQxL6uMs7RUDs14UF0WsJtaBx5iBqdJhZQrsWZ
CWkUNbo02TDARIZXlgMUjuaWUd1qKF3hgokc8CnJ8Rwt/WKeOYcTMQ8pQXVh36/fukqDilZaAb0V
+jGF7pxMuAllx6gOzA6XwbjJXkAdPrxSHQma8l0PdOa/RiR/OMIXQlagTU99XT9nbht30DHl8/yK
2Bzp+QYYMcL6X+M6b8k4bKrW+nD7aKqikbMfIF8ys0jUsh4/gNZIKpHuYa69x6l2Xisyb9H9+xd1
exTTfQQI4CDEuCVXUJTDXIJyNzqxHDqdB3ArOYZmeyi3H+hzIQ0MRhsgQy69TRmhIaQhePr3WbCv
wPuy+IPGhOoaC128kf7ocCGTeWlihfD43OIFeOpzv0LGo3DeUDe292bArHsyglQc2chiyzs09N5e
L7Eh5AgYM4c7TfCZIm97admpgoJmIfxczYsvqOolLqhN2xn9aGWzixZqb4xgjetBxxCkPA2+kO8D
aSQk9qRgZGDO6gTjCuRAufBjZTgIExBXg8zaMDdIxvf72+NU2kNrn+DmhNKezNxqMcRiRY40X+58
JPk/WfRckY99+3bbimr3R44o5yNCQKe5dPwChKtVNdnhCai6nYXQZ2pepuat6FBQsDTBq8aWnOng
SO8XRuEg7T3+qMjbZMctMlFgvZ26r7dHpToAZ6OSd6dNzAnqWbDE7a0VbnrNG1f3eftyC5ZT7xsM
aYNTEX6fui/v7llF0AbaNTzucEMhQpRuD6OskAVNfWSEypiUMX+30qX0fWnNOTOc1Tbwfav+koK2
KS90xTXVFfvfCJBuupwgYoVkmtowPPnNs+MfvHRnpne3l1h5cZzbkPxAPwcO3pEiR2OSu6a0tnbO
7vFsehsa40MYTQ+WSz9YJfe3DbO/mLWOnEHMkuyHzu1Lm6AfHJR1cXOeOGvjKnyj6yHqg5jz/yHt
y3ok1ZVufxES8/AK5FRjZg3d1f2CejQYjG1m+PV30brf6SwnSlS9paOtI9XeRNoO2+GIFWs9CJmG
aX/qx5/Xh/znWr8wiYw/uvyQfkaG7f20JjgNsqYs/KOmy6zbiQrNeIRP2VNbJfbPAM/OR4N2SD6L
LEnvG2+cdnWVUNRj8jYkIn3rxj6HVKslH13kyTedoNMjSxMQhRXpZw4Jup3G3QqZmn74eCyBGq4D
RnloSOOtpfg081vbHRMbz8YeCTX2sOH4h7eG71vYmChMzz0fc0v0Rd5OH6lldKnhHftIJ29+8VGi
JEw5vou8PIaC3anEwFPljqB6QTVSEPHsZNm30dHrsNbZ/vpCLwzDBPn9/9Z5/vvZa6GqOXr8Juof
nfamh5p3snK1LB7EaIaf2znRUKDixjoZVJJ4ZP6+3KL2uesTK5z4zgYPLWizVkKFxdGcWVOWHk9o
QEi63D/m7AaKxODJ+ofZAt8G+NrRdXrBj5hySxpdUfpHGViHpKpfwZ/247qJpbsYD8//mZj/frYg
tTlWFYTr/KOdiBBUaUhsRXZy2wwv1+0snpvIu8wpYLAhqKU90lKeQtEBdjSPRoXraLuKlsNGBFqx
cn4u+gAaFaCMAQdAg8z7IVEL1wAKU/7RFPW9aNkWyZCbrkifprE4dMOHWazmOwcc0ojZoHoJIcP3
5oimWUUK+m9keg8V3a8+I+b//uJoRHoAxCvIoeOMef99R6t0J2sqxKPtmP8aUQ6OuMeCIhz0XtsZ
TWDeTCizTAAwwwEl+mf3ZQ4cSygpeHTTWmghaIP0lYhncT2BA0bjqoOf5igbudB47UK4OEDuxd5C
AmXrirha42Bc3F+BNzfV4YiFZsH7oWseoWCKL4Kj57fhQyPaj+8v3OAzCAdpK7ThKuECs5tO6hWC
Kf0rBaZojclg6SIHcRaYv3GugpFahZUKXpq1MQW4Gozh0aHpTwvMfW5BYz/TXtICwGmP1RvT655k
ad3xaY2qYamgDmgY1FtQtjI9dLi/n0CzywcpuAv4h+uHnnVvFTSqm2dQxQNW3W2lA2Lu0ot073R9
ty+cKu/sKhHEZA5EaAWEs7k3fg/4+CYMfz/YIJNqLLrW/bpoDHUD6BjNGhrqMxe9FQMfPWBcGrtx
Dykdq3BKpyS2vf5TMFB35Xj583BQNiTQgjrYH2dlkAuBOCLN1ms9hqMM/dsvjpOSx8JsjSePWcbv
bAqaWBfm+DAUiYhnwtLtxE2zCiEzmN2j8o6572qjOog28+/9zOpjmnnkIFO9jYRW96Go7DYiUh/C
psq9KK2r/i51JuM02BUBrVhTR16QBG+yxPsXCeoC93S2phK5cIj+YUoDlTzAkcj4v/ecHu8qrcls
/9j2+AndrT314WCfdPu3SFeuoIWjxMLaIVXtISF+wfIQWBNhboNbNOvitpaYqE3uffz6gQ30wAOK
v6BEzRGTJBLs80e/9SISDFsmH53aXzlPFicNESAOawBJIPjwftIqPWl7KRHdWFMV9qm9T4j9gJbU
bZpnWmh42ko0tXjAzB2H6F9AuuWip3nyM7uGEvVczdW+dpn17GbidsjZaZzMOixYivsvCfVK22TU
fiqCD3NeIWw8t68EQHmZ5HoG5abj0LQ3XU5uG2eNtWtpd6OdEqE1sFHehVJDT5qpMrCrjkldmjda
YFbPA29BTu/m/sFKB3tlThe9cZbfBtmAgzykct2OLIBOhylRhrTuaf1A7RNl366fjgvXGjpE/5pQ
Yi7UxBMObiXgFXTQjAQ/9HQl1bxoAMoHFppeweOvRvOZ2XW2kSIRZ+gPDqC5lKzBCNYsKAtfiM7W
JOIi9DlvTXezFl0sfh5IKOSIbGg8qtFFOgxDUKYcMwRIsza24e/rK/AHraGe4SiLoVQFcktINqir
rGkV7/0B6Ldy55Kb9rdX4lW9yfywGjf992TcCB4VXqx9uW54jihUu9AAmRkncNJdoLVNfzIbLvG0
LvQHlnwyoUwD9VTJeTjyt3763q5tn3khLgxC5XFmO1kSDdcCrg8McVpJ2RZlmjtTYzec+UNoVSN6
qvLE2WjAul0f5tL6AZT5P6vz389eFUFVpqwG7chxYMYLG9u3VqDgft3GwsEAIStwx6Gs6yLQV1yQ
EdvKBGAnR3QCh5Xx5Pv3rPya5y//zYwSIyajnAZrhJnOqELHfLK8h6EFnSxZC2MWLo8AgI65PA2a
wov6OlI5pZdmwjxStAuMku14awAHhFCATxL5RGd3fWALawSFW0jhoaYP6gVDGVhOODMCMQChYkZo
7w7t/B+wuecWTCVXxirNa8dRN49O9zw0r85auWt5BNjCuBzgCurLCIwxmXRKy0R9o4kHJ3uoKV1J
7lyq6qDKMEP1QVAI5raLgwIvm7ppZW0cocrtvCRDQDYe5/prMVR9zIWbf4IujIuIzxYvnTaSQ4nY
LwJaLIkZQ1RWpVn1Wko9uEfcmL1eX8Ill0EgBilyoIaRGFJOsWrqLNLTyTimVr7LAubHutnem0k1
hFSw26by1xhUl6YcTMBIRiAwRGO24jQaM/NRuhJO49zIbdOuXL6Ln5/r4IgEAbRT6TN8Bvi1VqXW
0S09QBW+p/kaC8zSlOFNht8PjqnLGgvzgsbOIE941IYj5V8N4keibsLJvmn7f8jZgS/rry3lFTQy
rxauTjAaKNyU9b5g+cp8LT3w3plQkg9VXw5j6WkmaOQgE6CN4I/SpJlg7hwTfBqjvnWastxzOgrw
dzMJlAGEJ6574dKiORCVRHerDTSpellruUly4mXOURgbiGiKzfXPL53ziJWAvITyDcIBxeUq4M5T
ZIqco6zv9PTE+W1d7TO2FrsvjsKaK0VAgF++6nIhUX4jlnMsrAgNjUJfWap5LyoX8dyXbUJGEIJp
l6g9WdNc9rVzZOLBa14nPIU/zM+LswrXB9jEcI3oAOG8v3VlI2iHflmYsJ/Nu45+HCeBrYnCJDoU
IPOh5lZHIpg5JMw5Nul3EDVHwNzGxrRyKy2uNrTDwchl4h1lK7c6dPqodAlWmyPB9SRJXNJN/A8O
NUvxgWBu7u2Zf8JZcFInVYrQIXGObrLx0OyboYeI0R+dWAnzZ8e8WPEzO/NRdGbHExVJxeQ5x5S+
pmKT1hs0Zua0jzIIBhuiif127XhedLIzk8rsQdfK4hzH6jHot5kdutMW0m//MnsgGEVT9kzbq2xH
XLgZgvMOXgAqwzCT3qZMrf3U0y+avQbTWNyTyK3+f1sqeZ3bSjpq6egcc90ArDPb9OXL9dEsTRju
dgA2QXOFh4ayRqaBCIJD9e8YoLHE5k+ae8zRbrZiZCGFi+ZybHywXKF2o5Y968GTBfMn+2j0pfvY
lB5yKemgO6GpTa0AyW37g3Si3E+JPoVsdMGw09Ob3LnvLRv1ix5MT5ErmfMAeTa8680usSPIZ1Yy
5KNBEV4x67GuHWuDl7EbiWysN3lnVU2YGMQ+Igxxf4y6lx6mtAPx6Djm2XYcXPdN6MgHEhaMkN8a
+aazpPkkOtqFxBRVH3o8eQgQFYpWRITstGZXeHr7KwX9zsmcsp+mU5FPaWmUG6cbQCIjIN3kF2Nx
i0AKBG4T77fmMHVhgAt3rye0+H59Xpfcw0dJDIlVBzACFeRoFa3XcAE+L9rc+MFNu8ZsuOQcEDEE
BcEsGH1Bd0A7ox9KG2dRAjxVVWsbEPMfqLVGR7k4jDMz89/PzonCgKBsBtbeoy6j1o47sbJj14Yx
//3s+5NZ5aQ08X0Hl0L34Jin9h+SJiCImzP1EGIH+7CS+Bo19BVUwrOOVU6/ahl9k5bdhkNjrdwO
8/n1/khFjndu10YgPnOzKHYMbWj6omA2LmniHYJWs8J0bLfjxJKwaPzhNhv6Nq4ExDc+7mroSJs1
HsEZjlzz+zk09bExJ+HZR9feCvmcuB8lPsXVff59JVT0ODRbbS+xj+l4h/9pqOGY22BNdnHJ086t
KNFiak+21cyjYG5UPrVroOYlR4NyMQo1wUyooqo6Aj45TLqDQUxNOLgvTfkKTZ/r67BoAqqiMGOi
aKm+eBhtg16ag30cJ+KEhTmAd4COsW6lK562FIfgDQK4GqTnZ02u9wuuCby6HYgqHINE2E9WAWK1
rk/ot4kQ8iKrqYyvD2xxaSAMD6Yx8HYDEv7eHqppQ8PGCps0eXHurf7Lf/u84r+W0+idP+DzhhEa
t2awsiyLvx6XGx4BWBvgsd//ensaA+7Y3AFq82BX+1XqlOXvQxgbrSHQ4laJBky3FMjs4yQeb7hG
wor8+ofpQRrw/74/2z87IlEFL3Wtwfed0CvuA77Sa7fotWefV5yp0Ruzr+aLpPvsj6Gj74phxV2X
LACSjMNp5mMAcdX7AeDGr5NpwtYT/kEYO0vku1aIFSNLq3BuRFllmowOcSwYcctbGeXDx0vK4ENF
1nDusEMbgfJ5UXpJ6rvCOVr+o8nvajMa7c3H13l+4TlIvs4Bn7IN9FqgIb73HTyXDwiU+L+MYC5i
oaES9Wr1qQreKrQoucI96mU8Zq8Zf5g+rCmKiwJC0jPcyIG6qFoSR/nQGQ0bMQ/gUFB1bvxq0/cV
31+fp6XTD/c4an+485AkVC4KpJxAKIeY6KgRVLI0O70funSnk/YuhXT5P9hC0zFyuZAART/He9e1
hhEwV0i4HbXOryIIOLGbzEiq3VR0TR+a6PQ+XTd4uVfmQjEefgCGooFOBWwUzuAbKBo7x0kPEwcc
HC7dIAV03cjlXnlvRDlRpoKhOlPACK12jEVkjbFq7fvKkeJnglnJ/H39d1c95/Xz9Z+/UFmcfz+A
HfBkcMuqzzzHLSQmkOLCAByP63bUSy1MIP4Vyrq5Y+DoxS2sh8CdgBujK79r08fbHGEZXuaDawzF
MrWIhdKQ1tLetY96JQ6WrRXg+mDbqmTPiVwTO1maTXwQHgFHA2+Fcnz2WQ5kxNRYx6Y+ZP5+Le5a
8riZVwZZLESQFyw2KMWlNku5fRysPpo10CkxtsG0Jmt8mXAAqvavmUCJITKm57U/CQSRWtF4O+kk
7Gj1RvlpSEvzSDIzJ+FYNNlh4mJExWtIX697zeI0AjaPlDk85gI6XzMtrSjTrGOCTHQ5RGU9xv/N
ghInd1qXIueNh0b6MkInzjz8t88r517S/N8A6ETDQURFucbdO3uS+oKB4Mz/pmiewrNIgwuDevrk
Wqi6pFEht0aNR/ve/obuuegfxoI4GVIHDvxaRfWLkedp2eGt5ATf/UNqrCBGFyojc5cRMrMAh6Bm
pbIqdwyJOhkg25iYL23zSSKHYu86pFEgiBkxkJ4C+hJmgxdSpLs6Y9u6afhAP15jwq8I5jZHMM9h
8yo7l43OKKsU6ajpR2njvfH08UlEOhW5yFkDG6if98tFApmxpC0d9IYdNfrZWNP0WtoxKF+hJAwV
J5RVlMsv72uwtyKeOPaoHIX1Gr/dHDIp3gZUDcQ1Z+kHVMiU2eHSQVOJh86ODBmkwvo+7bWvaG+H
3gTggqsyBAvHHLjA0L2C0xr5GDU20arSKcwcuAYik1gku9IX2z7RPu7XmCpUSOcQC9GuMmX6KGzN
nxyAbMJOojDaf7yeAcI+5OhxXCNph8vn/ZrL1LBEyzV2YvLTj1G+XPeohUmygWuYhSxm2jS1bN1k
JLHycixPVoJEXlxaX4NuxcSCU70zoaRoOWOUOD1MOFsNN0C1gi5ZOMKA+US6Yi684sGqLIDflEyg
Ls1OftYd0sSLbOOYFSdUDiJ9WsldrdlSzvuZBiXjesdOWrrJTAwn0r55aACw/iHeeTco5eQ3evBS
G03DTi2HXDSKj1kWWvI+gxCh67M9Kaw07EaBnk3A4rtgDcywsGQQNMemmZOZgHIpG5UN46gxUrOT
5zyK0GtXlmwpnHv3feVtNdiUcdGAKl6XWyd5Nf07R947fD/jiJv0IOyNk93ba8yUi6OaZW7AGoBq
TqA4It6r/uA6jJ3S/kZsPLnyrF50DoBaZ6LYOe8wb7WzuxS8/lZrgt37RLX7zp1QY30BweZeBxR5
ICsJuqWhuMjLgGURpTVfhfJW3JCCFASHwhDprR46abtyri0cDLhFkWJE+Ikq5x/Y6dloqgqdk9ng
YyNBbdVowODc4OX15cOnzyw/NZchZtiTrbh5oVddD5zgLOgbUSPKs3hau9KWxnFuYp7Js3GIzKlG
ypzi1HZFTPtXv74Fgn3leXX5QJ0Z3/6OQ1n6XOolkwzjSIrY8cOWxk69RXB9fbaWHOzcyvwrzoYi
fTbkyWgXaHhqwXj6sx4ClEZ+ZHTnrnIezqemclW/G5FyAuhjIMF4Blv+JPcEnNeaYcToZQnHTvxK
23Hb+O03k8iYBONRK8ha4/XaWJUTwhMsDWzqFqexzqIcGbyquRPVjsi9TVcO9cXFsxGxgakcB56a
JikyiDGbPRZvsOvQtx4qL+qNreOumFnasuC2+j8zauzGUFgxUCGAI6ZmGFAZNuYKOmjR1R0EwTr0
cWakx3v/yEwtZak0MWfD18YCpt7/buorh9ziZJ3ZmP9+5oMWCxoIIxnFqUzjzIsoSndtZKxdEAsj
AeWbieINYpN5MIqVWnLSsaI4daWIoCgQldNLkH44PTZLUv41opwMwHvqOkQ9CmA4HvLs52De8G4F
o7AAiHlvQ1mSEkluQLEQjohm53p3ehAizqqNbZoBNH/re19Wu6eX7lYMy8UthOlDyUCJh6oCLEy5
FPAzVFyd9o0nNw25LVEMbd3vrvel0feaHuvp5vrhNF+eyoHxzqwSGtFCo15CYLZuinCCh6PkOkTm
GPbtpjG3CZR7rxtc8EQ8JRC5zs9X3CCKj+ROkBtI+uQns4hxRiT9jk6Ru9Z4sPBkeWdFcZLGF1md
jCCKQ0nHHA+efaj7b1Ug4oxqaEv/fn1Mi36P8vGsdGVBRUlZOwgOVZJTLT+V5m9DfzX4Q7/GwbJm
QlmnsudG4XCY4NW2zX5QttGHH9dHsegKZ6NQVgZow5oVHjYWnhx7o/xq00+BJkLR/XTKzwW9KZOV
Q2ltTMoiDaPfUcEhEg8WuY0Q3+r6UEJP6/qoFo2A9xk4wLnapyYYNKODCIQ/4HR1biE10iHdWK6x
IK7ZUAbCirrOm3bC6VpAaSdseFyu6TIsmcBTFa8LE01mF3FdaeSZD7BHfhrSp6KEPuJz/3FMDnL0
SE7MUH9EdmqzTtOPpjRYm0NfNmqzgyn3vHtMhjV00TwZ6okDzCSSIUiTgtF+HunZVaTlpAOWpstP
ThfJbs/0p48v+Pn3lasuD4Tj5O38/eFzl37R+C+/WbkfFhfjbAhKlAX+st7p6ZjjtRrT9oFlsWnt
/9solEDKrZumQJs5ZOzrDQkMcEUemmztLF4YB6o/AFt4yJBflostqDwwoFbkqfTrrTHqsfBvpblW
xFiygkqcj+4sD12E6s3G3NYliVPLk9HcSGNvywP4f6/P1sKlggDtTzXGAmpRrTR1WiIMQ9QVXLeL
LXufN8Wmyn6Ctf4f7AQoroPYYIZ7KQufar0ceDlWkBiswmYMQj9r45KMYa29Xbe0NGloB0bxBB2X
PlTM3+8SlNoZTVq9OskyjwX9ljlu2JTmyuG4FOigw+yvGeXMl0Np+mnTY0CGiFNKAcfk4aB1EbE2
+djuwSQD9hEr/Ac6bEgMnRlWjsyx0kBWDY7NUzHlUe8+MNsMy7VE/OIkopnanFlD8bpXMgeedIjL
JyxX1Q03XdbvpuE1qT4ej+KdjXItci4gDFCN2E0jQATUVCf+SdeRdTklQINed4aFIxOiccjrzmkD
hBeK2wFKZAWDB/fu8/EQOEU8WmuayWsmlPMG0RIY5AKYgKLxD5sMP01g/K6PYmE1UAgOgI7AFQbY
vOJrU2a2zBepPI202Fc1e4AC/Nb219JFf9LRygXzzo7iWkVhAtWIFxW06/PxBq0yP6vO82KLM+su
9zLjAPySGQEt521Gp0/CPPH8+8b2flmd7pwk5ND24AXsXieSc6jUliT0pU03vev90gRtQysYnbjS
xdzOyopDZZNftEVSD9I8L66UdlRbYLCuB/9T1nU4Uz37edKptdOkF+zBVJC8TFw3732SFp9so8wi
tw7A9uqMTZyMZhZZrSwjTyZJaFR6hgRLG0RlMPF96pbVVqbQA62Jb+9HJqdt2TlDhMCA7E1XWDGK
DDzsgix94SDSOkwMAlFpb9ifAhvq9BqT3gvwjjUeNXr7uZNlGyWu225IWgX4a6A/ppqQt74B4qHa
N8jnQCdubNugRQnt1urQHjL/X0LtYsOzTcpvfL/JbyDT54RVGoDQm9vlTV7INmRNIcLBo0hyDaa2
a3Wn3lgVmNLG0sxCUsggNlp7Te5n4SLADoQK87xbkBhXInFDNgMHvQw/efxLlz/W0xBKvJrWQuU1
M8rpPIjMFTkjfL6dGQvT/D5Fuw7fXt8wf/JoqifjGYNYCUhFbBhl348pIRq8hJ+YPXn7xIaEkQSS
ISolqNgca9B2k5NpsYkeblQBZAbuyoGFQ+YaN41bNSfasGxvNW12x6Q+RW2qT7cDmqQ3Uyetp4ZZ
NAJJmR1low68I7SrYpM0RcRBc/o6NE6wK7N+Ck0psZJSfBNN9qtrS7rrh6DdaLrPYiJ9ElWBI8E/
OumRGFENRpXIR9ewWUYGnkyhYfYnO2nGsCwhDVlDt3olLT3PwsUsIYzBoWJDT1BF4vN29H2QN5cn
1n+l7cH+I5d4Z6d8iy6g6PqSLLR8wsSZMWVJ/IChX7WyypM9fq2128QRoF39VA6zw7/y4FF3+La2
f3do1874GyUrLrHkeOfmlWN6MLld6AnM98CYWXu8yoo8nvqVNPWiFTD5gJME5b4LME1f8EQWvV+e
JqimmpEhduBHcrzN9blcug/QwQrQPNIeCA+VqYRYATGH1ilPNduYQDLILa9X7uaFWw0Agr8mlOma
Ju7bre+Wp9R7zbsvgbfy/aWJgu4K0u1gBUAPiBJgpLmoUeir+cnJHu1hZ0XTAEKaFfG/Jf9G4RVo
rbkV+wKuHKQFQRMwBiH8x266TSCdS/knkN0NHVtx73k+1K2EByDIDXAtoptTWRK7Na3SzgMcn3OO
mpN40F9If1OPP3izZ85K8f8P0PrCHFh8UAtBAvdCrVZOWT6hAbc8FUnTQRFCmKgngFl+j98GzrAB
fQyp0+bRVJbpdrD8OkZQ2UN+dXDDRNOKfaD5RphSLdv6PUtvXKhubHPHLyJgr4tISwXSV73niicp
m/HVcCeyoTTwHmqQCD3ptXxxqMw3dt18d8aifWFF5r2ULngZERYPh8FAqjRz6lKit9rncUuC/keV
0SYqwfq5G90EOpxNx8NKTOULM/t67a186V/zWxwRH7KaM525sh5NX/veaI3pCe33DnRns4esDUvr
8/WNeLlL3ltRdgnUvbzerCxY8SOH7ZMgvv79y43+/vvKLqkhlciJh667ejp0R8oOwxpj38o8+QrA
ouVmYtc9RtDrN/6EIgtIAX+J5O3D45hDCsfz9LlVXH3ISrCLwC2gXNeg2X6IgIwdmpW7bGEpwEmK
xgQbu31ug3j/7Bs7sKWItAXjNsK/wPsp9WF7fRALU4WCO5pu8XmwWqk5et1O9Byk8zMBuxWP+W1A
n71+z9q1N8vlUQIlmjM780jP0jyGpfldOTOlF9pXPGAiLTiZAY/dIEMs8dXkKxN3eUi+Nzf74Jk5
0yeDGRCY0603Ro9JuhvZl9y+o9a4ckZeejNaL/HgA+cvUmUXXSqJlGwa80Q/Ou4ePVZe+dC0Kxvm
0gtmE7gY527xy2vFJanFe6s0jlDH9Ii9aVK6u+4FKxZUWNfkF7RmfyxkXwI36tcu3qVJwnN4FroC
Sf5FU73RVJlWlgMa3om7bXPnSbBxD/L/lWFcrrqPZl6oV/zpVsWF9X7VBXX0acobA8xU5T5hzU6r
xE8jkZt+dB9l3a7sncVR+bM08txaftE3MgmIco+gnT0yrbtxsiT0Sz3U9R/X1+Zy58zYdeBVZ94Y
dCsrrgz2SYgqpa4OduLhlsr+qfaqAnfg9KNPkMOepmc/XQtkLidybrv++zZXbLqkpBO4UuRJ0l8l
LkmzCHVDRqI/pMFa1vFyfLAFolHw7iOjcQEKJl5t6JIm4mQCnO+OJ6l9tgCULCzrQIM7g67EaJeu
bgDgBaYcuCM6s9VHlAhs6HnYNj/RCtlaI3ugjdxcX7FlE0C6/6GLvPALNhWuS7xcnHo5dWiZpdq2
Kakf/4MVd6YjBBUcwsB5Dc+OOFplHJw8CT9VB0ruMFX/7fPq1VOnRAyZhs873+6C8vv1r19eO1iF
P4E4OiDnxP/7H59mhtbqbS1OpG4clKA5pNIb6M7wRLtDHX9lqpbcGQJ4OKANiDFfYHpspGky6FLB
GoTwJnOfg/Ks0ZGZoxFUJ1fyWsvGPDTNIDSA+IL1fmh2Vlp1URXiVMpDUbw6SKCTADQKsgprf40s
dClji23619rsi2deoCEAgVAVrPUyi9JkCokWN/4XX56I+yzZFwLG1W6Na2ppywJ9Nefw58VTC5xG
2tdt0+NdYJfHlnaHqmVhYmtRM+yzYcfctWf25UELKpK/aRz1XTUmpjcZY4KnISJ2bbwbEK6gXnzd
JVeMqHdgQ6qm1QYYSWv91ib00GvGvUymtcbtPww16jMHISMiBsiQ47GjHK4iJ4wYhVeeEigixj7L
0p0YMxBwZu6ohUMy9g9Gzv2NbPUvtMsZqFPdk57SIu6tzg+NstQOII9JY1b6z6gO5rHVEhprbGpu
O9K+egVfw/EsCN0gz3H2m+f9fOZmhslqx2B4nAMHsStb7XPQpLeJND4HeGxVVheV1RgG9rAH28od
TXjUTmvZ+9mTr02bct6NQZLX0NQoT/r0RdNurISsRHJrBpQTz+mQN03nMbafHA+6CiufX/Kv81yN
ci6ggYw1Agne06w77Uz3gj21sHPdiRfHcJaPmv9+tk4V9dGKocMIZdHoRulaq8TaIBTfzbjgdTEP
wvYjOsUji0y6Mk+XOTUUaHCyeMicgd0Al+j7MXRS+o05uPnRG+XBb25Nsu3JHW67qAQOk5fbunpz
qtee3gnv2QiKjwYIPsjCkYlEI9fcVqPeq9wH/U1Xm+yYeEeouIRd+mGeO8WC4mhtPuCg7iaGhvO4
mqJm7a114QTK95UH9iR4YpdoXz/qtIsnkPYafHfdzS6u7/cWVBKuwedN0Vg6OxLzJkW1QkKVINOt
GKQD8XVLFw6nWFIChRqMsoOFCjvaj6YNByug7YBDz1yDhSwPCEgrKIID9qD2NFDdl07nWuzY1lvZ
nYizp2j+d1dce9EKIk/g4UCAekE9rLesyTXiFUfqZqHJv1XDE9d/tuPT9TlbXH/gvU3kDMAkq0qu
jl7ZNzlA2MfpTaNRN3z0jJmXBPRgwAn44P+zlTPGTkhdT4B2HlvyTMsH/NsrBpbW3EDCEZ16KAxe
0MTqdm9UQdKUxzTY9f4GxCN6teLAUMxRrxP8rrl5BfrLBjDYKu6kHOuuHbu8PAZAF976Gk9Cmieg
t8mQY+GDMUXe0JQh4pxXqCM8UEiCj7vqi53xuHDcQ9bzu1b/ho7GUPfaX2Jo+xCpWfBh3aANdLud
iulhsMqvNWRrkgwYqmTfj14fm3qOx9ugsVjUDBo9oDaIkGZMw4Sh58Rz6DfgZbXQmzQQ05CKhXgb
GqFgzIkgn5JFfoCCTxElJCvepjGdQGVk/iQjDuLEr9zQJ481aW4zyn+A4lTfshEtjhBiIRsink1d
1qj62F3UVIEVB7352efjD9tk9j7IvfRBK9JiU/Ou+FwDAX9v1Ua7p1Wzy4/0iNaTfQPx94ndEbuK
/Vw/BNMt6FmfUF71d16PqlBZGUWs54O2AaPBm9QN8FGJwQ/Zj4CnodffWMXOMw+jHUSBtaWpjCZg
Jkb7R5uXYstSxw71uh824EYsIbFYhkmyIeTQlxq02T20efUZ4Ag9JCqkFrnQZwsi2gEtqFtlCEJF
is4w1GhlzY19aRRWG3qN9VtoVfVIptaPE82y37RK+8bAgBMxL7eR69WNiJGJ7gKL/aRoeA9rkpib
pgLScrQnsjP1wUAE1lVR2Qltm0z8R9cOfjwRHmxkRmukw2URDy7ahirb6QGaQU+aXurZPevrftOj
BBoHRmVGSYcMc1NU9LH1aw/gA3uIc/Qe3mVd5cdGk78RcHnFnlZ87wodsnC04NumS9LI7Gi7nZKu
eAOozdiUjcEeeA23bYX8WgDQFqL3h8Yod453Vj94G5bw7+hLNaJ29L6UBQFoiPgcOePA3FALTZRe
06Zbs3CesXi4V2tCbhq7o5En3WEPzm/A4+oS6lFFspE216POGflzkntkN+TBK7ZuvrVZw6OEmkYI
RV479vu+vpmgoHzUm8Tf1ulo35Z2T75YPUpFTQlBKlkaRhNVTjDFOmuzbwACoebezU7e5vatJ0sX
agGFH1oQd9+0ZOQ3tC69Q82SAnNQu5EmfSusJSNR24/2XULB2JYMYCZMTWAtspmXuO5zEXINLFg4
aTtQFM/VUMgRdL+TIOvumQuV57CZoIGc9wnfGDUghj6qc8YWXBx9Fxo5WL5Nc0gfNSzkJsurFLJn
4IeYEXdRPnEam4HmbWvNw341ADYvUIyJ6oSlW5t3KMIlkx819gg6TyB434rUkGEAwvao1Zt6Z3pF
dWvUQ7Vx6SyWlY2tGVdN2kecVzlyYzMg0Z2KDaLRJqJOAetZ0R5S06wjXcuGcGgTsmkItw4DKFEh
hSigZ2qxJBqJZYd5R0nske61HISIss765BXOr7EsrB2ax7/ZPg6yanA/541p7AZuoKLhZb89m9T/
j7QvW44bR9N9lYm6Zw9XkDgx3RdcclVKqd3WDUO2ZZAECYIkQJB8m/Ms58XOlzXdXXJa4ZyquagK
O2QlkiCWf/mWVI1GJybAE1l6voH0jpX4Fisz2jf+dRFiM/uCmZQxUyfdQqvMcYBEK0sSrefWitKx
b7tD3cJFtaeQTwk0rOhKZ0I3b8ydDKAZHRdgl+9Eiw5KH5oGkhtsyWbA2mLdYQsL3sF7i81gezbl
q7ECGnMetvDHyjH9Vj+vIrsXGzevx22jl88IHkVS+ZSl9rgUqTX1HC+1R07lwXa+l0O4Gd2arLrK
vVS0OsWgPyQjp9sD6EuAiWDqBX+ZH2NUMddlv1STOA7ym6dU0owiy5cvDGfoRSnED6/Dd2Od3beh
gmy7ExpxhFKCC5bQ7KJD/6dlT88e6CywLywfUlotBhmC57C+H8LPfz4meT9hp+v4XWJiK6e0AbkS
RyBxYux9eskL5KOg5/0AZ1kDgTZw7kJa61gAdLVAXiz99QN8GC+8ewtnQXvgcx/nCR5gwuU33rVB
SvqHIdj8epSP3zXiNqgIhsFPHWTULd1cFI44miLBgW1NcWtfeJAPhwAA+mQmDMTFeQG08WUkQzpi
OeXXS3Mrvc/9Jf/sD9/FuyHO5mpS9mzxEUMUZcqB7rlUjvj4EQC6BB6BAhN5lko37VJobHtxhFRu
bOAx41OFJOdSu/XDxwAiFkkgBPZ+6rSrDtdSaFXiiJM/k9PWwzn/69f9cRT6boizc2TQDJKSuhRH
1+MkHeCYtI0G3497F10koM6KNUKhRwRAVaIWaQ6cTM0mmBEmuFVfIHaqonhxipeQCxovgQSGeigA
vKkZoszSkcncTWWm54VkoQFwbIryOQ0NdNRoVDFI+YV/2nz2dJC8e6KzdzNBlaLE6OKI6yw2w40e
/iw/6vcBCLRhHeAcIEX/40kSwrZ74mHUHKvgVeGWJe3Wdi/Zsn/86v89yO9l13fHFRxcFmgfYZDF
4U5MLLCQGeLmX7/9jwehBOnHSY7yvJ0veo06R1uIYw7PjRsbwjS//vwPLykgRf/1+WfbsMpzVckB
KY7EHhTrKVrlqdE7568c7e+GOXshtpebVjM8hm6+5NVVQL//+jF+Lj7+/sb//Rzn7XzBW9PNA1jn
PG/3kE5Iub9ki1fdNZ2TBlOdQXp5hxZsmLjLlBVEZdRvs19/iQ+PnD8e8lxQKPS00rmE9kkNM7ii
iuf80QSXqvkfLghw/lDRh27RTzYROQMCeiZCQK+tXPlounlBf2FNfPgc74Y4u4f9mrs4mntxtMFF
n4BTy8Mdzrj/5Shnl3FYFaOSIx4EwnoJ1HUSeNau2SXswqXpOlvfLpuD3C0kpmtJUVAxlyqRH175
7+bqbGHTBa7EOWnFUUzPnCIk93e0feDFhf1zYZhzlT4RNTjZQzwGR/g4tW68MAjnu18m7wJy7MJ8
neuCBF5kdcbH8/RejrdRXnWL9fUvbJM/piw4u8/KHEDcQeJZegd+iRxltL5Mmyq60Jz8eBUT4L4g
AfAzdrzBMCd8lTg67WGBOkztPjjl7a8f5ePX8scYp9l8dwUQbpSXL52AKSqJK3WwLJj81HPmm0vJ
xMfv5Y+RTk/7bqRSEQabRDxNvnyubOtZLcVfCmXgTPKvCTvb9iyk/WxpDNHO8FwCLOJOteGF2PW0
HX7Kid6NcbYdhTPT2icYo2vCR9YfvdBkk/+5EFdj6Se0KhLvEjL19JG/GvJsh1pCQv7cw2mGcuu+
oToNUJOwZZRSq3nMCVMJDLG3v14XH689MDvAVwVz4fwmmPUi3QGueCelb+2uoGRWv/3vRjjbRMxe
ymFGm+8IJOz0rehX6pLg30dr20V1FUSRECo+50JsuZhYy12cBNxZ5xBFd8trKjJW/2lFBdzcLlRp
PJhqAyd93kuR1DBKRIQnGVSsdZMoMkJe+kqWFyh4H22h9wOdrb3Ot5QOJMFVYF/14ZCI+U93B88e
5WypTTNBiRe4oiMNdtOM3sBfONLePcF5SyXvbeMKaJIeVfjVdp+9bt+PFzboR7vl/RBnvRS3dBpZ
NSHOmXZ18kCCIdXVgItTW5/RRkg6/e3X6/jDlwKRlhDivV4QRGeHzoKW5xjqHCfo+BxogvLRBcTw
RwEu8gBodcFcAYpkZ2EGhSdn2dCmPQrY6LTBeixei5Gnmn4RAJT8+mE+nDx4HgLyCawkIOo/HtLG
OBGvAmTmbrivhjQoY+uVrb1X1/0rS/ndQKdZfXcbeGUlDaqq4hj1wDLH05L9hQchMCpAh8UBCfPs
tnHhmLrQljRHuHakucdQ5T0K8QXNicQyG6t4+vVwHy4CiHcBDQNnFz88Hy6IuNMKigaeF0sGcMKF
RfbhGnj3+WeLjKOgW+biFJiX8WIliDUnuuLdjeQX5u30Rc/vGvfdQGeLzdcQFykDPEhbznHL7mxL
xO0l8sqlQc7OMbeMqAVaYXPs5/5xHIfreg4Sx7mUeX50VaOuAbFVeLmdXOl+XGO52wLO5zXiWM/V
ihdb036zl2bVhW1c0CYZApEB03oh3f3w0nk36NmbKkjV9zAPxcVJoUjepDNLpQcohDekv15yH04i
6L9wnoYxI/7/49P1lI75eFrhyrkOBlRk16W+sEk/fBYwf9HEhX3JT+C7yVetkrbTAJI7xTm96jsV
l81NFD38+lE+3D3vxjlbD5RUCDnbuTmiGP/M5YWJ+vjTwVsOAMsFAPNsGdhsznXEND69c64mf36w
ovlCzvHhuwB2+V9DnL10UwK51RUKhZRPbnEfqKuKXHgVl0Y425f2OHfBIjECZ7fwkRn1VZRfgIR8
PASeAhBsaAMGZwtKh1Xpt9bYHEf6xa6eDIiP6vmvvOg/hji9qnenfm0aQB8d0xyNgwbyqxwvVM0+
2vFAYANIDDcfQPbOYkqrsGsSMQTns7K3BIaw80LRlnyag++tgcTldaD/Svr8fsizWQNGwFKVi+C8
ZN3VqHhKFmioRc6un6rHX8/eRy8I0ezvSHyUhc8Bgqx1FDi9C4IzNIjn7tUbPDSx/sJuAc/fhsIi
xL4hmf3jK4q8YSawmsfFDNCtLcmWReJSlPHRjjwJa8IrCvII/nlEQ5jWvAbb7shjd1kH3urX8/TR
x8OCFArcJ1mPn1zMVTO6yDaLBvKtD4G+cS9s9o8+/lS6gu8N5GgRkP04Q2MTjSCEYp8MddxMMb8E
DLn0+WeHiTXJuqoZTsOgXkUiJn9WpBMyUvCgQkGBwhscnlRnmwRRpDMUxKgDtI7jMPrSjpf0lc7v
jfMRzvaEV0Eo3pGTOnCzseU1oY/9Fb9kwuiczxNGQbKF0A4vwQU2+CzQnyw6U7S51aEzzo0r2WrO
2YPjiXXNXxsGvkB1rOmpBeDsLOsp8D6Piy5i3VyCPP5UuT19EXiEo0/jACfknmuZ1SWgGBN81g95
R28bm74qkWt00oGz0bxaw3l7O/n+BtKi67Czv3gFL+JgIfpCKef88Pv9ayBTh2gkvg+O8B/XZTTQ
Dv1TfA0HzlU0pOtx8ItUzeZxksDs+Nz2syhoithbIpb+esv9XlV7HzdiM5y0hqgHazD6M02MQVEd
tB7dHxbfR7Y96mYXDgJKjNGchGW+toj1BGOQ6CDnYZdXwQvgtG8+6785k34cGdrJJc3v7agExtpt
7OscbJpVDwBeBqTwXS0dN61hAZWUaklBs9nC1TuG1+2qDZedR5drXGdJOORprUs0fCax1kSd/qBi
f6b7boFNLCxP36BvchWMTpVC96FKIlauFhmsy7BZjxw9vKFjK7sC5sfFVWHr+8YNi8QK6y/M0fzC
lP28fBGMILKCWyPYQpAe+vF1UZ0vXrTU/WF4atjOY/9NZ/7Pr9P/YW/t8b/nfvjHf+HvX6E53pes
UGd//cfLm+hL8V+n3/n3v/nxN/5xKL/27dB+V+f/6odfwgf/c+D0Vb3+8BfgcEo13+q3fr57G3St
fh8AX/H0L/+nP/yPt98/5WGWb3//7WurhTp9Gitb8ds/f7T99vffIND+blWePv+fP7x+bfB7+7Jn
uhzU//u/P//W2+ug/v5bZP8NqignRga4voCln0B95u30E0L/5mL5ghoI6kQEmhPehmiBSPn7b76H
HwH3dVL3+9ePhlaffuTRvzknsDMOUYDsUGpyfvvX0//wgv54Yf8hEGe2pVADxsQL/2MLnTatF0H4
AE5YaMWCY3d2LrPSqe06gmrk2Dl9AkROkDaNpNniT3lShJXO3s3OP8d/Px46Lj9GFKchYQiFQwvs
zpNL5HkOMVuCS0n8YjP0vZjisFyWrMxra51ryKF5EilSTGrfup7Uojfc6802hF1lVgGaBqSfkHvT
j/W3WrrWDfBX5dHJ+T0pnKVPIDXdZarqnK0CkBWC00SrQ1Xx/ns3LU4d897J00DU/ts41kMTw4nN
WqF45j9A4jmEWvBQjCxppg4mEJP31EWztONW5uUxnIQABDEAJzmmufA/MZ/mX52OWrsKPhhASA0+
7/CBVn4jGscBWjFYIEFs93HTso3tDNFK1/V12BaziVsVuM8SHu9vTlmy9WAKsbLdpt26E5223XSi
oZECSK1lCMltU4ReTEt3yXpYlD4X5Thsg9KOPkXEfB+p7HVcjrXc2FC3UCn3GOxMtLaLhyAU9c5u
PbuNlem+Dk1D0j6s89gDBgsIxzChPnRQUraIDdR1vpS9W0EwRC7pMqgCOhVQrwxbL/YHUq0Qql/Z
3jzDMm7MihJFroqRZ2V9BWgM2dkEp4mg1i9WTS1IdTEAJmWjACZjUG/gwXW5HBx/w3ryZpSyk65y
7uZcvsiw+iQVRKktF5cEaYaYFC6oNrp0YhgsQzYjItkiOhaLYJriJey/GCqTAjWvjoaQE6/a+nNZ
DmG89JG1joryEEivz4KlTbho9j1p1X3Iu/nJV3rLaZAJSC7mbNmQxsMsmsy3501NONrQUbkrCPN3
QrBvxqh0rCikVXUeJE334lRVVsx8PdSRddVViiXWbGRctAvAfNEbEsm49Ppb7Q7tRkXBq5Yw2uj8
KIbmTBDbTeMnnpdThALzhpviEzghT0VAyjruLCzDuGiiTW57GSlyJ6mqxmxR8MftgMRJb+wCbnaG
zGE89eEyAytXuV8l9CSK2MrpHDfExhK4tRSxEg6vj8od9JbCjwxKHgMggKpM27rXaTM7/YlyiAXh
N3OxzoMmehjsuoROiRvGxOd3i1s0cDkYMWGdqb7WhU3iwEiVgElo7Wnv6pUV5CGuub709ibQdyXx
WGzPXpTBEXZcVZaSbsybYsyEB0vE3r8nxp0/oYw5rSczbUsqYmAeh1UekG6LfqwC0BlbbAEY8Ukz
r3lWwV1QzPk67FW1ZjWh92O96Bh6ZOGcNlHZHyV+kkluOjiNcGDzrCbieCNj/7jADLZCJJD6toAu
SuPUK0Wk3vWV43wP85FtKzsHYDDUG6ivsBu7sKe0VYVMHFUOAxzWq1tpd3Ln+u2SRIZ6r8DHitSS
035yHcDEArHhQ3NnwDRKIDQ0b/OhIwdq5wxS3XJTCxwh4dRDrrumDO0t+xFwBCuumm54DdB/rOog
qTmoCYiVIWenk0XT6x6OdZtgDDdWnqcdZdd8thh2iWiziEsaT/VNLZrvg1W0scc62AFgVQVjBAac
bR6reQIypQP3pZi3+KbTARSy51IBPFtG1U1ddZ+Zh8dp+nE3mPLe0ZhINrppBVhLLaZdMUdboUVW
11dLmN9OpkJ5bNoNOsw8VjzNdRvEXWPy69mZkrIqXsqJ0cQUURs3tXwqwYbwSA0tHPFmFR2cw4uS
8AOdlmVTz926hPllQkeOb21/JqRje9AGqzuvTPzRAP3IQmUlTl+lyrYO4A46VyMV7t5CFJEqSBfV
vF3ni/bSBuCRBLsVKx7yOyNrDsDuZK1VprNrQQkXCdja8p3URDxM7aWGIVEkNk0diEQBxmovU7Gx
7QdLDeXG0faC06Dcef0Ca02rS4Xiet01PZwd5uCTXepnIvh6DmuZwvm2wQurcfrZwEP6vNxbAJPG
jR4+8274PFuqSwacLYCws+sqAo3Cm8cp8Up/2BjD7jxYbGy033c3S8j2LedZUQBjyigKW5BQfW4q
Lq/CoL+d7E9AzONAzPV6QKs/tqN5N9khukljBpbvwQIBCfpOuGYoualGGSScuyL2AwbS0DyvJNHV
tT9qtWs6bCHKX9zalNhzHYCb45zyXKqX2W0QnUfOd6+evZfJcoAPboMt6QKe2MP4iTo5AKA8eIma
Ious3I6VFvYnSfa9P1g3E2lmLOBC3gXO2lCxI+r7QKfhCbsDByHodtdT6LZpXxmx5tWwDYeArYPB
rJlNYY6Kqgjo5sdlhgBII3Po+XiPIeXVdpDBlLoBH9Jq9MLn3Db7k0lX7JTsuTDWnkxAg/qegbh/
N6Z5p8cd19KsBtm5ydCWwWPTwwXQUz7qYr2zjuCJBAWTfMh8Na8gvMmTnisA6HPuxrjz/DUcEbYj
IVkB3a7TyzuwPORJS82cuOVi/ASWWmXc8mED81xnU/ICvqpDBC12QdOizDkM4ipIPLOGwxAkXEdS
PtfUNVeiqu+QKlZxP3t74g5qPcztFw5cOUwR024EGHcsJIe1LF9WBeuvRQhYiuvdzJZXpYzX0BCH
ukIVDn7SBs53iGJsvXYu4gIt7Swko4+x4E1ENDwB8sZJc+7cdl3bJMKxxriruke412wcpqBkMnTh
oZWhe0961wUJg4HS2tc6bfvRvnJw2iYE+vIWVArvmN2Jq9xMQDYpVaXAacDpdrLlU+d1y7oodEbk
HCtm4FdbhBu3QYNocedMjkDByaFaecbPkHWVGdGln0qy0BtOWAqRzZWQdNwBYZBRe2hjavFl0zrN
2rUsktUmWC0FQQtdt3FtwHsinWMAu/bnNZgD66kXK85aePHyZUh9ZT9LVNZSx+3WbhvFfPac1URw
M7mRvPb98iHXiw8cnzxYdMQUMt0lqNtEiT1awDWjypyNhOIIn3oQQHK1EWhyKLiNJ8RWt2VRO6BY
iBa3eJ36HIpakahXhZ9DkM25ySPGM10hfghpvq2RdyfegNMYamsAMEFpEfSH+96arkjAwxja8Ncu
VH7AMEVjULIcYRa3n5HB17GYwinuHbveGAASM4Z45MAIoiYdXpcQIo1KuokgDrsNDYIFAw2uWIbj
A7CsMmlM8zIiu9gO1hjEzQjF2sLNwkX7exaUgANboWpit2D2VhZ5n6DOR1NRD84zY12fTG3/hD2z
AZg1hZq4mzq9qd4qO1CrsijDTeBXeUpmFDCK0v2iw7a9W6BcMABcm0AiLcwGRFjoIFa4f08y5GEc
WfcISE3S53oAOaZEAYCsBSu+gzbg3FoNnCynURxU3W0hNRQbPweHRw6/hz3QElLWvLKbul85UzSu
wBbcQrH9jSxaZbqgG3fRL41yI4iB5X02IV9YQa6xeIXwkL/SI3FWom57+LRIMm4IOjEMvvDLy+DC
WzsopnxdMg8MHmBor6wFAZsyWFZLJJxH2pGvXu4O6y5QNmCfUCwMFggGVr09YYlYTN3bfQ5PEY+K
+aYb+89B10xgpPDaeQFvLowhUgH5Qp/LY+lE06YiyxoB2FY53X0YzldlOVsZaCDdfVP6YwaeXPBN
V0Wb9G0grixOl2RkKBFwwAeyQTIIIdXDAjyqs4hYde6bqhqgcWfaD7uAtLt5dL4PkffVWVqdwupi
P0CeLM+7l6Bs82Mra5kFLagwDfXaTR189wxuDfioH6NoflbMjpKlAzcpaNun5pSbEAFqDR+EijHZ
46oGSKoYmg1l03JAkLgOEVOHFdcJmyGMlHOyF5btZAO6dllXd1WMYtkILNo1MQLHTeO9FT1B0K6G
zeSX/daOLP9o6SAuapT6veJgyUZmKqyr24orP3ELrP9gvotK70Fjug9AJ+M/+RLZr7REQSXUkBuR
zrHW0F3s+Py0VMOXPqruBuZdOx0TWOvOBGZpJ2JKIIlXSeCjSCgQdPio4eQzg76k4e60n50AfClE
Mccl0ssNE+OSOYoV+4BRb1OBFZDIsO3SPkJNSMPqoDMdKC5o5zri0CyljCP4wzPeI1LDfc70YlK/
h8EIxvAA9Sjag9G5+eTlkZXUhTUCzI4VaLclRVkq0N9LtO4f8pY5d8EozDevlHUCjr65dqUNKkfv
EBR/+ty9KqAVKjNBdJ7NXakReY3yExyUu3WVu97XMhj7/QCoLYJxd0pBorqVtXK3UPtatX1NV0xX
sfbkdyKhxe6DftJVxIubKHoqQHhZc+hX4tSQn31w8rSVL2mQw0297ScRN5XM05HqwIphtbcNfKDy
K9TDTrNaIz5MOrI4cBm0kSvadB1pd7zildzqEdq22Hn6erSZXPkG7i6sm9K8wgmKEqWzCcvhq/Kh
QyIcncKCb4HuvoaIQ/UIWLVJlOdJ8BgGYx+W0bmu23I7w3drXcx1uHf1F098RuvuqvAEcgfZo2CA
MCzoi+EgqT649QKFMhckODNnHVs+i2UYIOFoke4GNHe684nJJHzanyNT3cNJuNkCiu4h+TPO1jTz
l6bAZozRzvnG8/4+6KZV2Hm4saswZvhVyqCpaVncvy6rW2QH20pvLHeGENaWWPWhFHI7Q6rn1cD9
LAsK57noo41XjNfIU5cElbe3vqGracBxqaBAypcemZtf68xp7HnPXEtdceWphJMhWUYbSbbjQU3X
IkFslWF/BV/CKRlg1gdbeTtaBQD+1LO8aZVY1ZjGe0lQPWlcstGRD4v3pdkK0uztACGMWYJplxdW
kPSWnT9Py1Ak0yIHG9S0xslaL4CYl4KpIuTiPZhEsmjnKeBpETXTQ6WRZvLW69Yqn29L5CRfOPOm
VYcWbqJ8wx+oIIgKzClBQK9lLlfGbXtwIx2445gmv6dUQqs9r8M6Q6lsvJo6Vz40Sqsre+6LPvGY
KVe8CYs7N+9IxpfCrJBKtmtDudhGtW82lExBCtSDFeIRHQ+Strj7WU4PHZ31VW3BQTEdmI+dC1LP
GEPq7l6iGLxnDum3ga0Qonj1yi2KNmM6qPfzzJ+9YDwq2c1JrWfn0Dhjf9+F8mr0CoS82MEx7R2k
GxCEjzIrNHQfjN1u1Mwk8IGftoCy+2trbqExoVW1sqeoi5lxyqd8Rr7tti0EWYk9fvMrRDSZBAMv
nLwX5uFO7WpMOEIA5K1O4T6Tukaw2RG0omVNbYiLipcpZ2uKij6c2UBX4XoH/wOGdLx0kLBrG3q2
VrvSjs4TwLTYrpkmmjK/dtfW0kRPczc/FxPCtLom7cYgDgMiAFsbPuwvE+riWSPdh3ZWe+Vy1K57
lGXmHjTdOW8PLloFECYiO3S8rFRMVYUzBmBmpKjWapakfBxwpEV95+JSFfVBs28geeMqYqBrtToS
W7vqgEIIUSNxuPtoa+mnLQPwmkXBFKNgOm9thx7MgGug8CY3saQLHduTgGWsKrp28oEjePPFVeu0
nyCZM67mAhq3TgGeVuh03nqZ5ZWLy8at6BgLoFZxjtDrlthAWZTNlwlEz5VA7TizGcKoKuQ7a6Be
XGoNSivss6SxvjKIkuTW8KZrvrI5ewhlVTz1NOBgfIKZEJDGxNApcW/tiR1rGNw9RSPBZW9qc6qB
NfFsuUHaToX1rXWsag11yccwnJy4bUIva6FNyqpo7zVktcwOTRHPz+ns831TAwtCywqRDmP3zuje
NO10KOuiyPTg3CFKLWLpBPZekuipg1HnaiqRFHsMxEygfplfpqWMjmFIPnXDdFdN8xb3/rVWsKcc
yCro2lS6/mYAfjBx5xYdNzfxF74JiXnIwZMFZZhMcLN07buwC05LCvUvIioo2uCawB4HgXgAb9Cw
iV3RjhWvuT+hcAjOcbUq65J9ZvA4Sg24qDihHLYavAERmWoQVxAAuOrlzhmY9ZrXVXFYZpEW+MOu
M3aYFrn15KA6+iZb3DoKPZtA4Td6WYik87xilfNvzSS2SAKdlA0z8q9xRSoTZL2un6CJs0E5Rrz5
BSjkJmdd0sJdaVULfyWUJR5Qrx/h+haFp9CzzEoKg4XZ9dT1FEwA4pWes27C6UE2qFCKoR+f8Yjt
tgV9GRVefDvBUGUIA2hamlas85CSldtHxZtAR0igBAEfbVxd4Qi+MmYkhUYdxIdclBPUMj4YiTKV
3SMZ4Doc01ZPBnU5FDZliTkqZnHj4X2jPjXfuR6OdNT1xrXn0DUX/TfUYYrMqWcIaAdqzCgSGzC1
HRSBDR9fOpyHMZ/ah6D3gTIQd1Uob0FQlptlDrtbl+Mt09l/bubpaOWo1IyltsBzAh69n2yTauND
FaUp3bvSRCc9tXLtm/xzK9lBY/1CFMy603nh7sNhKW7DRe0UwIexVc1bs4gxORlD0rntk4pNMTyn
LFS8GpEVzrjrR5UF2NaPkFAOv0gTDChR1ajyeSi1+ppeEdv0N0YgZl9Ev5GW/KKXPBGtXjutDkG/
xsXp0p2pF7ALm/IF1eNH4U3fK6N5jPyqu27FmEYgVBnp91fotYRpgF4vXGBqGsOhsYP0dtjh+pJW
B9Zt0Gd9RacN3CnUxkIluKS9Qn45GwCo2/04VAqOc6ZBHmHUljay3Rqza3i5CwrwhQBImWNN7Tp2
wgUxEQ77mOUoNfEcftoeT8OgSgJrWNLR6V6sTnRZE0xbBLSg9aI3sMMTjtdgCMHkDLXq3s1PiZCB
vn+9MOQp7V2tYBY3gXuG+LwzjzBV0HvaLjs25nzfRg27Rpg4oLjMHwuDImIRwHqSQpn+ATw2RALc
uuIcvcphgfnxSF8WUzPw3IJ13gXXHQWdyuqW/czd1yJUR3eev1PEuHkJpv7C7R2pS9Tc5ilICIrP
30Xu3A69s1coaFJbFkmg8hWY4F7sDd99HVLQ+zGvyNaH1BvsO+W7N123qIdSOzjLgQ+WqVND0xp8
fsyNBbshcI6/NRG5jQL1ECBWIcTMKSYC2WgURGMchhZPW0sdiMnttXIFIgUou2HPiihrux5IY+mv
A65wrhkLB8PQBkmXuxvGEK7k7XIDWQMLZVavXLXGThRsm8JWXonO5NDsNUmONm0domBOEHjek8iS
R1ZYXtblyFqaptA3dV/ubUiAorqF9AViuCh1uXnMGn1fu+F1Tkc4/aIyjvhJo/FSbzRv27XMh50I
pwbXOMp1HAeSrW9DclM4hJ0Y72wlQsgV0LaaYp95R2iTNXuq6bIiJcoenQizEoGwaw1T5hp32flO
OyRoZZCVhc9PVT+sfE8fBmptkZiesLfzm/CqN68n0Pp2+S2uyXrbSLaWbZ+WddhtolElxnuKCtf+
jmIaR64Q8QwZX/kWAYCcI/qJ+87xtz20DkGnd3QyjAgUeLk2tXVrBUyuvarbKu7MsVzGej3KcDtV
N1UYbjzdXkVkIGmAwrpSUMwA+R9Zg1OKtSzAiAf9GB33Wtzg8GZosdnFxg3G/CpAxQ/mRqy013Tu
B1SaPkFQg+00Kjc22ujeo0TaHhdetSct3CBraOxXUYfmg1LdFfKJr6T27lmJLhqm9X4kJxr8vQNb
Nc4qGaMzre4KgJOS/0/deW3HjWTp+lXmATpm4M0t0tMmjSRKN1gSKcGbgI3A058vVWe6VdmiuJp3
c6Na4lKBSCRiR+z9OxC0bNPpdo1NR7dK07Rfz5xn0mbmJDXm8ddq0N5Gt5PaYNIgN5ZpDXszzChu
s+o+jqrE/COdHflg6HF8BKe9wtXu1iK24Ds95T0upOb1OMxZdePKoecE56bEhFjuoeHEpE4Qpm6S
qzrx4nvdNt6GA2bPEMjFgSNTtR0tme528QkfkFUp7qdEHv3eeHZKXW5UXlVM+Kc98AB5AtJ5aMnN
YCa5UDXHnRsO1NHGd78Kx7hBjLcyzKugNtZOFYiDkiXdSFeD+kyFEUZWrL61qWalKziBS613RIje
M5GlBIwMbnFCsx0yl03L7rdtVR3DstnbBQPS2fZXwRAYm6K1MSz5AFN6zTjsnlIoVr3UE0EIyWNt
sXZUrspVQdjTxgqGlyyIB5o7u/hII0CXOuXbCdaCMVgJ22J1R5+3ijtT0aYlQAgiP0L1HtetmB6m
wpGRPSYbtH9bNTV70ZrhyginWz3INf2utWpKjPiXPAbqSJbngNPaRVI+w9JItpQ/HOHpREFMoPvo
vhA7ISpxowd3Oy3ZtaxVuHdmEARHNEkTMSEbo3ycgkPRCXvtxcsNuvlu1yiHn6dDHGVxGEYlZ6eo
mvF3ceVNHPSfDINpnalddyX64HFsAB2140FiyjMaod4rdugm56gPO/ciXdSqg6vy0bBlsknZx1aF
PcEXObZjdzE11t0AzBux01ibnpleZC5TsNKjb9L0V9dFHN60gXVbjAyz0ylfLzRC7ZSsnX5EX2oT
GUewwN6c8YIKWrOOpi6mTbSYSy3pwvhA2CICL7EfYvg/azWEF2miWex+tWKuiGLcMa9p6aMubrDU
VU1LvRlHrG20eWXX9o+qt5hTKA4mZQ0Q4oXbeMTxah0GS3ogPaHk5DPKHjuPMd01nA2dKMPRetsF
BT43nTIPdcz5Bswp1pHmLJ+szaosjohlxTrALOIDqOtlUlhbD+sXsrSP7JR7rLcDXpJKXSF21QUz
Eh/hDBkpLH8tjB0tCB/XqTdVbbSfLXe0HtykepraZUaUorJ2XTlBvymaLk9WQ2LCrQmnOZJTG+Sb
QJvYD4VOcCfy7DYlBYhewRrWuXKsYzy3+kvn0a/3bWxgVVR9ZEzbrjmZilUq/OzSzlJy3705XeOD
cV84KsePJv5qCefG5Ewy1098syiwOJq4dbrJZ5ziGSXRrI8fcra22co3ho+nxFi5ew6YV4s84QDj
BR094E/VRHGPvhxc9LaNy3s8b7FQHw0GGLD8rEHtmoKhQ+nCMlii3Mg/e+xLRjkdy0XdhrooitU4
KLnSc/I82vi+SLDkrJgSJpU5kOaz69woTlGT62+lXu6ClqlAntsXVRcu+9DssyiV03WAVqXNLrLC
36Z2f+3m7aUaq02l/WGdMda6zxrrJTDlfC1UXqx/3nKhX8KlXE9Ovy472tKl6ahI43yM4zKllE+r
lrDaSaTP7dx8Srx9raedmWDljpnMqjKtz3Eo0zVKpsOiG5zEfXMOtyWPAcyhpr0zGfuFE6iEIRiI
OOIQFo3c1TZlLCGTew3V4HMl5vtOthshnZtSqS+V4zC87oevXVtcZEO9mZfmPp/j4MKJxzByFvvC
bXkes47tS9Il9kuDoGEBX/w5X63agBFl6B4d6YIxjaT/1YYr1r7lGevQkJTWMGOClgXjR13P4dqb
Q4e/x/XH2ciGVewKPIVM/zJzh2s11vvAK59n1ybekvBFDHPEZU3+bSyKgIa+7/hlk9Kr2csukCaO
TGK6LirR9aUBxlU52o+VyJM9qMKwCbqGPls2/rVPdNDGMMiNifw6Y0KH1dBLXaQdNgdJt7VhJjwu
c1rBo+ma8EBYKAZOIfzIQ9ZJ+5NDGIQXaW9KdolpkcX8E4Io3dLLV52v+dLGIK8+5/iTflIjGtAk
bbybzoHZsctMyYtUiY8O1lp3Ovbr67xnjrjFd+26VbbNW9tYw03tDulVMnriGE5W/7nMCcruGhW+
xFPeYqyg5uKKGYOB61MATqElPlVk7TXcl0yrA4hjvHH91L7ssxhjolrFzmM/uc3OnDBhaoRfbHzd
wtVxywVkRHs7bbjFi+Mt88qOfYY30urrXZPbAd1omM67MZvmm9Eu1c7gtduadubdlm1tPyXWCaw1
5vbGdx1ONn7nPiskvMo2p2cmtcVKx+m2BBOqjHYvFcqHRuZXPK32aqgb+4tBoNtxmYZxOyD8Ia5n
4lhTkh2RkH8eT6RIZEWx7LQeyBuV2r23g9F8qTzX2Jg1trmtjvGmqPtd4FWM+Olpr+LS+xS6w0do
AhbYabx1sllupTM531qnOfjGtRGqa+3EgBi+mX/JXc0pwj+6qnqoBXF8FUNh5ab+TrW+gX1oe0JV
vfu4NDXBDFCiogEnrB+4DiW3dS75kJOKr8JuKm60EWz8EtblCuzDl9u4HDlYGx/6NsCjqFcCeTvu
XCuYWv1qFlO/0rmcgEbwUt9LE4F15dGAlBWe2qa+RGacrICDwmODE5LbsHXZp3T4Zj4tqx6gF8LW
i2NJjKjcAlKMBbuAjWCdA1B+ySy62ElNM+1bP2ysIrfvAs2YAZOgCmJmvod7OTGUIz8TpNA7MKMP
NvAbTI7+BIo8pk2J81HXctPUYyAAK+uxt0yC7Hsq++FW9zhn7ee2WQDnupx5zV/Hanfdl6nzmdCn
CSpIC2DgOs9T5a/8iuSG4DRhSZeJtHlf1GsQNdpgIygv5gH0y+/85KrCeeoCPpo4TIUOPsluGje1
K8GmfS0ucF8i3B0u5rByKqFvOsUKBwKoTzNiHS09J+Zk8TR+RPQ40Th0tY680aqfk6KtNqOQ06U/
98u2tbJyV9a2c2m2U7YJem18Whb3hW3pi2+HB5nN7hVDB7Z5aQvvq86S4LIr65oNTcOVFbkHqFlm
V0Il7vU4SfXQFH7M10sk6R2GpB/EbEl8u2I5XU1j27zkWvd7wjQqm34AR4iq7i4xgaPa4KXSXLe2
X0VTHI8v+ZAWD643jk/Kkm66dlrcUlbMNJnPWzOma+ukjf1HZXnzPhu7bM+UKsdha7ivy7m7Ozlz
X0oWPvEgujkMlOXL2p+7qzBzYBi5blxsbZz+rgujFi9pD0GrK8bkm5EFxj6z2hkgz1A22++QkfU8
x+q+Ti25nvOlmjZlr+Lb1KmtbSUKsIgiwIh9IFdkgSNCo1Xemhnf/NBeWxyesb2Y/I+TmZxOgX52
mAvmMpWHtXrXSmgrHiQXx5fmAzmP6cEdqgFciv4mUigzbnFEzPZjqRfIYNNsR5adfIVdzKjCrKHI
FXN7cAn6+gTpTq4cHAS5Z/elF1m3clvZXhumibOZsNMPIAWzvw4SkXEQS29hYxmns59uADixJjvU
yTB/88e6fTThVl43jZ5XSXMNU43v2zTECv4v5pXYtX3uBl1+H5rQj6MusIHYbNg6zBaMdHrK+qAm
K1iEBQq5lClyPf5IXT3exOVibJjbqk3ewZBzKy+/R9gzRXZZwQpRU343lS5tJC6Z+T4fiYpkHF7E
d9ZMGeoNlrWR1+YVa6tfL4HhR8XCmEuTyXfAB8TGVy0p+bZ6FXD3YfJZDL6+rkMfHhhjkajzuuxg
pN2yzQa7Wy2qHreW64yXwdwJDoNpuk6nmM9c9vlaCl/dtVk8fRQyq+64UnFJV+d9c70Z2MUlvh0z
/K4yP0ALyBk0Vo57mwbeMfX7T05OPlcKnXddein6xyYI9+loBvcGA7JuJwyruE2XENu7XC9fhmoE
4y2W6rMbxD8UNvV35HNa6zStxa2bwH80Y5Ef7KKrbtqm8Rh+dclqMrDBM/2huapoKaLGrhJc9ZoY
ZlyRHu0A0bgZtul+waWb+cFY3cWxULs5qfJtbtZgBkvj35hln12W7hBuZhkPm7y3V4qdYTWOpH/2
ZsArpSZGPWBk1K3i5EnoWE8hplu3MmvnL4mrmAVqiUNc1w/htylW8UOVWN2HOZlKDCFl+Jxkrvuj
KMvpDgPJ+LZ3lZzJ9PPKPThC2Ea87OGeif/pLBQE5R0B0BhUBXVbvlTLlH0U4HGbVJwYhGFX3Ii0
/5gTj7QSRel/zUfVrE79zCbuSDlbx2ajrmxTVgy6F+aibtnearspVn3V8TP0QdtZUOpDU1iPiztl
RoQXhtNFo/JMC+Yt7Cpa2ja4zpbG2TeWjbWePQ0/asd0ttpoKCYNkzkqILfg48a/r+osux0n5a3r
rOrXsVUyFjUh65UQbW/pXdNsLxhCdRF0TP8+MSlefWUN23xA9LAhqNSNTg7Ohylt6vZi8gbKtdND
fubNGV6GYJJ25OG7dNk6YJwTs+8DoN64DhMoeUtYnOhx0qAdHv2L1ndbjAm65KDDZbxypjiH7Tq6
Exjd4GzE3BpPcRvqDWAZiFt/Z3cJ43s6WMEbtE4ydSeDB1Pbya1b5Muj9tz+qk/nMl0NrnPi3tXV
nS4duJpTbRJ8gRnC0MLAcwQTeRjhYtskBJWY05we68zGzzTmXDfh2Mc4rZb7ouxaXMGUm1xWLgN5
IGRcRAfwnnps5k8ZFtNRO4fGCdOD5ZQZ9Yude8Gd1n71jHli66388lRpHeYofWW85O5sAbQ6y7xz
YQtvAeU4tZXAPByOgowXk5MOS8iMd0PqCEw2BUaxbj28aMO/m2InfKL3B1vq6k8BYpzGhgClVZH/
yKVV7cYOt1AtPdlHjUcIL0OOgvQwp9zW0m0/muXk3SytLZi/2u1DmMQQDIGBjQ856DGxfHWuvyo8
EK+4DuQ1L3aNiD0y+17ZVs953XSXhwxq5qrQlXpp7VMgH3mM3xjzpvegPMyAF8QmydCIT9lIkS1j
ncIiKScopT3nSxQiN6Qc+ujrxfj95L1zwrCU5axaWRp7oye/QzQdLB0DyIa3PfXhHsDIhS3lG8uF
t+jhmymC5T7BWnM72so4sbd4iDhMtmtLJO46QSmzKTUxg2YVq80MCc0DTRt4LyflsGmIjg4nv1PK
XgvbkPc644gL8yfnw8GWWy+ZtDkl2p6+nNOcHkrOOLWuk0Yz6uR7TyPme+ODlTHojJq5d+8CAQjW
d3r8IKzB++BkQ7Gblhas1U2JKdSIzpZI19iiloxVnbarn0eH86Snh4pGsB93tbUU1HuJmKsavRcR
c7SNpd6JJjU3JRdcJ6PqLzm0QdQXvYm/pWDWw9E/vTcKV2ySiilL6mcW/TCq6LoK3CdYSMkVHUZz
bxJfyjwzP50iVbVEIlDhXQLAfNd0GS7BPkS7BN/Ne2OQX3CWBbxbOKv5iSg3LOlw1cSNAhYZsqt8
Mf2HxjnBlB1u1KuybwlrcGCz0yDl7tYu5/wp6b0Lc266a5oP7Lxa4X2e2jZfTwWBj1C1lAO3KxkO
Wvn6Ie9MASd4MC2G44w1j3kNewnUnxyPMi6Zftt9vs+yobkJh2z5Kqs0++AOrXlLHawXXnXP/Gai
sn52y6D/BnFDH5bJ93YjqNAz66x7KgZ6pGKs4wdvWBZiB7r0c9+U7hYYwLr2J09zzhiG8VixlX+q
Cne4V3VfwO0k7xFY3r2Ft7Os2jY1D47IDQqdibnSWD321jzOa3+oqYOKJ7dqyWxwYc+m7m0YjtPl
7DuwnzN+FnaB97g4nXdfxYXqItuvG7UhGFUzRTFZdC6vSLSEYXmbx2UPGt6BiwQMpR+9guK1HplP
0pKQowsnWHWgCnXR9ca2iIfk0iQAZQVFRMTXVoXXH/GVSbrXnerFDTE8yXrSjrFtctpqIy3Gcet0
SfGEZ2dxFcMJvqvk6B9VVkJwCwWdYySaynz0wgWhrwd+EBkt0SAGHfPGHv3kwYjHYDNYnXMxTV7/
IYZic4nCZYwcWQ5PDIoL6FojlBUb0uW6lorRKgKUBzvDDS8IYN2qsaPAST/bybl6CKzh1nJFfDnO
mb3BZHC5JDWt+tQu2FunQ3NS6TAE7HPLX88JLSWNKDnWwCNfx1yOzWrQwQmWt/J9d0qGNVWWb5sa
ulXBTOexdJ10NbrYfMVeioZYxO6tiffHoYYFfKkzLq1TbW3HBXp12vvxavFT+r4FVmrFyEiox4RD
8mVrChFVvW19cMLWQRGBp1wSyPhqbMPmAR159dJMyJmiCq/SawJeQG976EAbjGa9E6rk+FG6JMYX
G87RbdXFkGHMQO/QxLp3uemMK6b0xpe8n6crx6nY4fRo3AaJm6z6TlS3doipuUT+/MnOk2HbN2NK
tE6V3c4cHC5A5JkoW10pIptubMU+im9zYGQbmv9gUxeufxvOvlrn2koeJSenT23LdFrbXnw1YSG1
zaUXvGBSkX92IBF/R/I4RQmsmpW3YLRAKF61DUtERFGZVN6NrXv/i9eVvPtOUaB20Sj/oiBvOIHl
PsGtSUV2QBcz8xUzlNufltAgCvaBaW/82Qjz8i6xA7Vruzx7WryiWteIDr8l0m7gKTjDZS5mf9/X
J+YUVtqasfFkRKNgSGhk3LhwRf5cwT99JKNxvMLIuLvQjd1eZKRarTI7j49CQaNZfNNZI8xQcN/r
dkVrN3yfU5Vf4mOZP89TmWxU0UHscVwXZ/FlRCrJ0Skl2NbOaaZHqsq3qrNd/oVlQvQPmQa2STV/
Ncswe+my4p7Tndr3sztE+OY3z7DM+8tizItDnPleD1eP9cduGhgyGkJsZgJJeFkaEg4T9kGzZfw2
XASMilZUVUBnFuV1j45lVQ/wFDHttA8zspMvHNXT7yE0xQ8oZu10R8aye2EEiU94igRFOImMQhh6
VfKY5ERYRoMpwr3tK2etfX4jAv8A0G9WOxrw5pqMu2ytumWmIR09lDKe39DuuAehi85i01qGDY2G
/2CecrxstGOJPZtfexSrH1vTG/ZqNO1V4mUp9mkNrb3qXUaQBYMX2aSwx9pk4oGOjjr6je+9KEfq
bl3zypL5q2e6gviCIm+Bh1vxbQaF8YcIJGOPwURWa4kZuZCUGS+0qZZBr9CHpy+ZWzt7u5mCrQWh
GYAlrPdmnrQrl3XD8Rn+1IVkVXK6QZF86E6NE5MSfeFi4v0c46T/IUldTL0xfZVXyg/kS0ce8tZN
oZpZquMJGNq8X0rF8MM6DXg71d3+w65SUyeOFe6cJCk3uevpq8aBvggmZX0zPGl8nipX76dGzbfL
aOWf2mRWT81QoAjpDJgYV8oa28OsNeHfQ6Y2XljZaAKccO1LaMaoZQg1lnMTQWZvNi77ZIb3YWt/
szlEXdUIGg45A6Uk+kdeyLBrjDTZj3HY7avWHn7kC5QaqMqUygrL+KhqBfwRcx435C/BvkIUuxml
qlfMTMSuTpP+0MO8Xre9hQ37uHzvwOwRlNcwMOdqBqwZa49zH6poQFOnKh9HUM5yU4A1IPyrwX+r
wWmBdQF14GZyLLoy3LHc60I4V9186pSLYr5Ab1/v88HOaKYToJXAV9mnxW9BJnkPwaM4H91xpLgO
hmz85qWG++AOGjZpX7SIIBAyw69KizX2/H6U23IkfBr+fAAzbD3VLJF+SLKHSoknr+QAOXSldYG1
QHrRZF3/QS2pQoRROXcJ6p+LunOatW8MapvnxKD+wx4mum7Hz/Y9Rq0rW4pw27p+sCX1IUPWDG03
Nz+wQ4G1DyflwgC9wIg6d6GZEHJ4TpIYpqhZIICwW4Ic8UnldfN9q/tCfag3dCbLFpExUeq6stro
HxkcGdUYs7fLOdjs8jSFs9HTzf5jwDogSO0y3SuYc8c8hiQsPF1sTCefdxmdx25E/vOXLdX/1xT/
TSv7T6HyuZj5VaXy39TNt+33+mHovn8frr+2/yc0zdgW/M//qob/TdO8arrvX//r5Xv5Xzeokb//
XQ3N//mXrhlh9H+TY4gNgmewM4UG0uK/dM1YuZwkyj9D+pCbI2T+VddsGFRhLOkpw1hZcDn24p+6
Zv+/PUTSxDBaXNHnz/9E1/x3obuwMMkA53StM1efecoYaQBM3oc+AyiZJOYuDRbjP3Lj+NfVzwxx
fC8GdYmluKtz93PFaxlp+Ma/POvfKKRfu/OTUvsXmxoCQVBn07/fUy9u4SQF69713Xde/Mw+xKa9
lxVhAXd1mX9pYYwzKURO9r47P32iX+7cnnqmJDF33s8c8BjiXiIne8ug5O+q8X898jODidBdHEYT
ZXLPcAJXyFk0X8vagL0CxHF43/2faeBnfoNYFn6FqUd12czF1if6/Q2XoNe+Vl74Xx9O0IZIOvIg
JuEdDRRV+yMe7l//fOOvPRucCn69dg+WtugsC+/8qeEM1XHSdM0Me/vUeOO9+btF3z+f/smh4Nff
MDRKLbUHeJ747XJdzm2779zeXCk3G9jETtRkc/wmDL/Y/fkjvfK4zLP1WwYgiENZBXf5ON4ssAiZ
lTj6r8r+N5eKX00IXrv42fIlormua9fz74zEQ6g+lVRC9w23qZ+P5F+OCv96VGfrt8AEYPT7cbrr
pbmxJNODpYmC+GANH4PlQ9Mh2eWAXdwWMt8gHYUiuS/H5zg++MOWP5vwGYrQGx/0zAT/Xzdztt5l
Y/bOAthwN8YS0uS8XZJLgWY5v/ZoQF37mwoQHoolmqzDFDz55ITULNlSyovYuKpCtER//UdO7unf
VMB66eSDleiNaH6chOx//r7N0+P53WM7Kx5G0MWVSqfpDlDwYNvfNPNqjydiq0v0fuaMuB1hpSDG
Z5FbMbYrPA4iv1Qrow5B0eTqz/fx04jod/dxVmfgY+eiszSgXHWSMYRwi2VEruDO9HhCqLMs+gzG
rnfQuJhPRzyfBpcZE4UGrLPYiQmoh1bmHYpiizYn4iz05zvzX1nlP52AfimvcDAKqLxtdierCZ1V
5x9mNMKBdOAW5W00lMZq7vC2Ttv2wRTlGJX9BKvdzT9iTHHVG/JH1oZXWVs9hXZ2b2lxPYbZk+qT
D6LHYQWpPJqNi5kTYpfqy8AU1/4InUOl/WGI7Q9gJd+KyljPDAhQlqovMEw2aSnXYZpejgKEMo73
CLEgPy033qAeOBdcQJraMcq+FGkCj8a4OD2xDO8NZgk3pIPtFse8y0X/Javldd2aDL4tuQ9hY6VZ
eZd5OChJgbqlRNddlh9nMW9JJth0Lk7HOFkQr6Qu3Ky9QGK86yd5iSXFjW3W92XZbhN8EKFUxUcG
vu+sgmc13JyrBF1gIY/WxAaHA5BCJAEDaiyt6troawckyO6jGLXVn7/z1wrVeWFXC1u/pkkHuN5a
Wcf4odq869LnVmv5jBgy5Lx9dGZeiGXwUEu2n9937bPi7TRVEXitLY8SbU+UevFNEGT3f772K6vA
OKvdk+hRpPmuPOKYg00D5OX0Lj8lfjGZCf8zr7h/ls3TkfbX7Q4KnCavSfdHPYd3o1Ne5Ebxhqfi
K1/puYGb3/VmiAhbwggWY7SUzf0IK239vodzVkSFqwKR20mPtDKYV8ItGAv0hbEroBu+8705q4/K
DcJWemZ3RKN7XISA5+ORKv3n+3/t4Vh/f+4j1ue4ZizdcfbZb0I36fZzV6TvO1MYZ8sXKDnvA6fs
j6UqP/sMlmCaf3/fjZ8t1CpMdWakY3c0IdgzXVqOGIO3b+xJv38q+Jz9/an4gSgJDqPslLGJyzt3
jgev/6616oRnazW3Rd2cxjzHQoXPxB+GUZMZb5yFXrvxs7VaWp3OnSYbjlUf7OoOHnYPmvtGMX7t
4v+2RnUvi4CLW2G8ZUSzIE3p3wrjfe3ip+rzy14bu6pDDRpQZSRoOYo2d53HmDH9+W05fXH/fsbA
+evvV68mEJQZcuKRud+IGx9e4WXxIIv8EiDqx+wQ4DZA7XSZrN7++Te+9nnOVm3veXoxitPDaosf
vE8ru4Z/+b5rny3asPGTYoatcrS6lmofIv9vcBz888VfOY+Rvfj3Z4U4FqO8FtnGNPj117pyxefF
X4gEnOJgs0gFvMNrhnmNtG4CMhjiSKJbXBWuec+RQd7WkxtvFx/sUS2efVMakCXJNPDXwjPdCDLO
fAUw+YLOFsXjZHrrP9/3aw/8rCBAe/GVEsZwBO/6nijkEuM0vHHt09L8zesTnNWDeKziLoRadLT8
Quwrt/MRd/sfDfwEvLnsrkZkLZuyNfrDuz5LcFYilmGuwppR3hEpZWR2BrGLA64c77v4WY0g4iw+
2SKx1WovXonOH6I+oDb/+eq/Py04wVmRMG30Twh6hyNCygwinVtdOvNQrfvRNN+1oTvBWakYc7fn
9xYd8ckNHYPyHDxZYE39+QO88h4Fp5//Woik3TIID/qjP2gLpKl/8TRaxz9f3Dwtot+9SWdlAbM2
XWVwgY+hGToHY2gQf83Zs0/scWTLdtnkakJ/FKTFtQbSAF205aZMAVD+fAOvfbqz0tH4JVXW67rj
UvX3TdtdjvVb0VavXfqsbjQid7quGoZj4zvPreG8gGO+/PmuvdPt/e6xnS1uGIT2GJ/sx/JGjQdT
atJr7DqkXxXocBKUp+sWXcG6yP1PXpo661nCYCkoVhcCL0Nsj5BVhAsKLYTk44Nf1eIaKnm8nREC
0N1ogetTDFxdDWzHcdHtFssrN3WLwQLA+aOc4mptLrNc43dmbSaxyCgNUpdU1xg2mTlU+4GJ+Rqq
t70l23TB8EVK+LJue0hRG0UDjjw3IgQDAdjs15W1BE9FKHAhSaE42wgGH2BzDE9xMesLE27Mmvm+
3ujAeB51n6+M2c/XuujbaJlNpHy+h8LBC5/8qYJRgh4IF74JL0Q1fVMZkkFZZe/cbfyzBdHPotRa
NfIIS6JYo9yHrTFUb1S6Vzbm89RDkO/AmYqpPeKLVK0Aa/0Taek7OlNmDtj+INlt4zQyczqPpUmT
Nw6mr1Qp/6ygT13q9InhtUdKeYqVQI1KKazkQVnTG7/hldXgn5VwC8vJgrSd9hh38ZWozCBqrO6t
zMhTMf3NcjgP2SusuYknKBBHRvEjXMkOYlvoCyYHQh9Mcirf+HZe+xBnxVwtRdUavtmTCCtvxy7+
YtTN45+X9GvfwFkRV1lRBVrO8ohawv4cdHZ1XxsLDjxe8VY46Gt3f1br9CKL2s90e8Rp8Aq90Ute
BJ/ed/dnta5rtZXPCWekrsysS2S4ANO4TVy7NMfv20j9s5I32lbhY03oHa3MwLkKnykw865dQctT
75qQ40v8961uFKOvO215Rw/gHMKE/pCH8xsRQK88fO/s/V98T2ZTy7VFiUvqmHfXbf++yb7jnZ1g
Cj2j7wP9OuYlydu79H3NsHNCz37d+v0iEJpMXO9YTsOhCueviR2+78zinb3uliJLHWaUd/SzEP5Y
nBRRPuOz8efX8bWHffr5L2eWLhRLrAPEUzI1UUshrFxpM/3LYvo/nN073tmRxZ7VhL9s5R1dQU54
Vw43sRbNG3d++sp+U8l+bvi/3rmSgzVC2DtKY2pv5hggJQkRJIyky6/s0EFM6CNX+fNjeqXmeGer
FtEHMVqT7R4DJSEP5k0G76sTN9Aw6+2ff8Vr38TZqhVhWMCKN93j3GaIy+RHYYXf33Vp92y1Jhn0
p7bTfMlSFJiP9pjuubCr3nf1s/UaeEhGcG/lxnVMYHxQP0xQC9937fP1mqLfg3fZHescIokJdzpt
nac/X/tnlthv3iD3bNF6MCPSnJyuo8qv6sHfGUGBOHlr1Y9xiilRe60yd22QC199t+xvpf3JcJZL
20PbBcecv8mLbClwwnij7v3Ey353P2cr3UlVo4u88knUgKeo1CrArMSE+aND62DEVwAVznjry/xQ
TDd13cFkpT5KZ4crTC5PIIb8DzMg/neq6rhndWHO82bxvLI5cjjYwi610WPl4xtL95VX3T2rC7Uz
ZC2tZHOMA/ca17aL2RJvVeJXYDTnPHMzxecOWWdQHQP0/8/I/seT88JXhvPZtl1OWkeJjxEK5G9p
PD06ZvsRj6vgXunFXrUuHk9wm/qoKDAomDxwq2Yys7XdWvPtZDrJXdPz7/oh8PdN037Oeuy+KmV9
AWy4tqUs3/mEzuqNAvx3x7irj0h7flgWakvC45Y3Ln56v3/3np1VmqVqoHeZpDVJVV7/P87Oozlu
JWm0vwgRMAW3BdCWTbLpSW0QpESh4G3B/fp3+n6beYyrqwiuJkajaXXDVGVmZZ4DS4qOCBI7SDTl
u5lM33tzxZc1Z+IEieHNqTi7yfyuGPFypuf/fm//8PSIL+sNXawgzS76oXj2N6Wf0VvU/O26/6Pi
+JdrI74sOOkg1xYiQHFWnFkeJAT6h8aqs2tTg/7SAFECPdM39BV7bRcNiTbf0OBd3AMZAkg6NcV2
oi08glPnfMi0Hk9MNujbJKV0OJAJ0gthPNrmbG7jYfqcOwtowlRPTlTaZC1l+r0TeSG+rGxJARoV
8wwXf4BSYEpMJ98sln11pdEWXVkF7dZn3qIdqMZneyj+siD/6cZ+WXMQcpG5FkN+zr3q02/8V8P5
y9L6p0/+suDo02y4uqqzc9LZyUb0TsdgU7/73vNo/v8hlO12nnDXKT2Xaio3RoKFG9rj317Wfyw1
//ZEflkKrEqzm5UO8HPpbkegHkQ1FMfuKnXgyL28TLVk0AXqd+uytae00wLLEsyVMYNMaS43Vjhe
dsRgK/WDZ0/ILa2YQeJLpq0kPtgH3tNwlY85Y8le80JjAzFykFvmQzy2m57qJP/S4L1O/CmM2f/7
Z43E/V5VSXxZiyZdM+kUL4rzvOofsArDXkc29K0bY31ZgjiNNjIrr/NzN9acleOASc3v3XPryxqU
+nniaHmVn+M2OdVmf9uo762b1pcFiOmrDLZ0eVk3Kfl4MJaTuXj63gX5siwULDCSAcDyzCBWLM7t
N/dz60vgUpdFZUzOnJ+tESCxT1vZgbZcd/u9b/1lWchjnBAknHx63QL6Vq/U5V6+99Ff1oWqbsu8
7MCO62sO2kPlzU5jIiD63qd/WRikXXvOPJo5s7u0Yfd1fkODtf/ND/+yLDS16cBHVdl5KZIXw5GM
k1yYId/75l/eynidPGtiUPe8NFW+TWibttz6e7fzq84oFzr9b0S1ZyPz+804QU0sfShh3/rmX3tJ
V6pOiWOkJTAQAZ+/+qgaUv3//mzjnxLEv6zF5peXM06aPFdOlZ51U9uxEJ947W3nmbXWbr2DXnRY
Lw89NhjWaFr8N3J4AaK2MRczXJIViiQpdqndJYDdLGXtOmCUU//Lyh/5hILCsFXYJ5NPcQamsx21
p/YbIP04WMaJ8RM0MTyk9UtN9umwtls5uNMBTth6ZgFvKntfq8Ooby9Lde9OQaNnO/5k5bHQJv3A
/tFaErbsj7mu3bAbrvkfzVwQIEAF8JYPL/6le09MbAZC3JLsntgMUID96uYDkoaI1V/jZnlMQreZ
vGwLtbr4BMSOf711BwA/bTDzQ9LmPisPOb9Hk5/x0nB/f/YKghH/Dh9pUAtmZCkYs2v+modsjO9h
g5z1Skq45f9dRpR5emftBkH8AqaP6aVyhE68zeJPNTZbLgi72ag3x7gQOLp0+I8xQ2btcdC3fpzw
X7eXPW6h8b8ci9vagKU1ty+xT6dl82Lah3xKToq0xigvA0XOC98hob6SFOXeNF67nrHZyn5jLPIq
ruAltBWEeblZE4YFhmvTObkcIEm4SQ4VVNUXYQKjbl7NCwl/f7mEBnYPkjKlb1XnMAO6HYY3gHWB
Pi1XzGlFhaR9sInyhmkEtDnq1csdoPc+5F49ar9ZVPgnSfqfIomcOO71QR+e+yzBSxPbPxhn/Mvr
cHno/+1l+LLqJ3AwmesmjXCH6REy8sQJFNB3CzxukHZyAIPBCPt/v3p/CODML3uAVwMRGOkJOecy
OYGUeRKJ8xer6Z8++sse0OYtg3eqz8+OkuLgofEIxIz9+Xtf/Mse0KjZd0CgkUdr9Ws5Ab4Yyr/U
YP+Rb/3bDfiyBbQcWtv2ZKXnimdfzjJEBXDkBZPKZsx8e4l4+vwOLNowyr1cjRtjeP7vX/WnW/9l
fyjmoSrmLM7OnlX85sxLO8d+3zyWjpf/trBC33jMh/xlL/rTz/zaz9wtsXCa1UnPnvDbqwmh613V
x/CFGF4JlNLm68rL0jBhchKUJ9hG3knDPzS4HUA2GOqQuonxl+3lDz/8a6sznsyi6ApM0TrTy9fM
QxQ30AWL1xTZN6vmkuCXKPrvPTvGl92GkWbQSEtWQQia3tvCey2X5P2/b+AlTv2XR+efzt7/WReK
wVrLjiaWswHngvXZTQIfIlR4mWw66Hnn7zW/WCKwi/X3UjDjy2rBNOcSe3NenJnMH0MaXDhtLL55
0PiPAfR/fo6HchOo1IIndqrfKsZoS9388d9X6g/Lwz9P5f98tCW7XvOEKs4Xf4HhjD+od/7lYfrT
R39ZGxal5UMmzOw8uPpz3Gfwhuy/lcH+9Nlf1oY667tBr40ClJf+AkN/W7TDXwI487Iy/tvD8+Xt
N2KvVoUv0nPnmuVxXnQGqm18fD2siI3MzDQJtMrjdLnWWvOC8L1jbpxZWt8us0hiidvVtTRRFGhl
pC3tuJnmGupz4rcRRQVj38HKDsSYONucHxFNplHlIKjb+C8/4E8p9dd+2q5fMFg1vjwryOq5nW+Z
EgyY+A8hCgVzdUc8s9BQwX/oCAfzkfMEQq3JebFhI2T2+RJRQeKHrgHN92zmkKmPGTK9IoOVwGC6
8TA45SZ3S5Q6yATE5hI6jF4cXqKt1PpR5veqHyOLSfS1F/th/KWr11H9ZV/4w63XL+/8/zyxTunq
jZ3x6wh802Vn/O0lM5kv/Pc7/7Wht/PrbqI6mp0Lo5EPS9qoLcXT9Uk4k7cfYU9s0GN2m9wowaTB
N95VGhyLC5LH2hmeztghbFciHCRaPsBiM6TNonzOTUm9QusF7pHeKKO0n7qbqUspesNDCEY3Y9RX
ScRd/jTezLWdQ5qhNaxtbARAo1kz1O4MxhaMV341DVUfdklpHvWuIRLps2rcSnoOuUNCe/Jq/14v
9MiejVs5YFiwZkicsC3sYFiXAsZJ0wWubC4I1Mqtg6oaoaqmqXXSpG8RyS8McysmXcUk1u1iVkB7
Cy39rakpe/fAc3yO9dh8yibrb1fG2OE6+vnGh8a9pYUbmirk/xc0fMmGN8QN0EZWFJchvafZrJ9i
mvi3TjMXByvTvKi2AKcZ9kcmrWUTM60fQu/pGD+V85E+O7cNKzNDU+Mnu7xt31OvG2G4jOLaE+Wn
sMzkWa7yzccs84I4xr5CLBjvJmDxW1tvylAvUZMElTWNt5VeDLtpmNV+cZQTFTSohBejzlEwzBnR
W0GkOsHXLOv0uUi75ibTQGBouLmfyYlc/ARe47wLgMW32dDdsV2HgybFfmlFsuGzq8DQcXnlizL4
C5xKw3id0L3U+aZw3eQ2zvv0NkX1QBI+aAGiuR/TDDNtyVlGlhLs5VguZtRpxhjmoFUetMzlPW3E
bxqHcGqZSXXLx9Lp0WlPqqChOk9mugRHUCPHdISisaxpzLR95mgf8H/MyKogYGMiHfaW0WpBslpq
m5auGfWJHPdJXhmHTBjcHUaoAdANS3LQq8LdOVY5v+ngISO/FahEqhkWtk8PFk42GGr4YjY6vO+z
5qnq40KmZ6SXhqBtrZrsGGNBCejvJipzl+WxqApIybomqe+DOoEBgJW+DzrWVtrHIO6owVfhGCcz
iZPj+CKA8DcVIUzX9eSzh951g0g+ByeuGWwvrA+RiK4kL4xxlgHC3PoaWHWcefqujk0vWnwNLLs3
QwlcdeultHuLCXMtHt6zwnIP1dQkm34pljBjbjklKRn737qweUJrPT96zNu9A8IeQ7GQXaoLlGEx
tHwHy8Pcjk6SASkAskIFl4Fmu0G8N6p52K9gVQ4d5Pj32Ia320wuEIK6aGbeiEEcJxcCUzeS8CpS
KqvF4GW+2mBrfFMeug6KazkDm2tTd2VUxvehIMnqWPmr9dbrqXVtrOqi+Vv89Kh4MQk9CyBM2jLc
yR4pbsJustMnr2832eCWz8ZYWSdbE0CEYT5yYga8P/Ddwvq0c690wszS1ZYGk/6qU5RrKJymxo2U
fh7vR+OiS2n0Ob9aLRsYBLM8xgHqdXXrtXrub0zfpHfUtsvnqbKzXclEzdPQX2CrttXWTIhLb8YR
UKL1rtvUgHVXM0C1SpPcDOb4+gA7yglnGD2/entlYsUrmsWJBnvWlwvuhCEEzysNml89je3HFDUc
KadJFH3g8/Az0+Ab8UG2elZ+TlEr76bfDeBk8JHq4iwZTUvdeWvvbEbTLNdN4ReQWEQ7QSBugV7P
aBwRRK6MDsaquQHDNO7WobY2dqOYrhJuX0ZrYlbHDLEtZxb8mkqi6O16CwsI/sZNt0jrVGKivWp7
Q9uUdUcRs/bQuKxgqVE7zcnGryZ1p1MgjObM0Tf9QFdbPk5+mFYWZr4EsQxsifozG4b1vac3LrCX
NYbvnIaqbcO4ZpZ9rU4NrpoaQQ5NZRUP/IwnSnP3Wa/MyNWAXi6ODwkgtScRxCNyKYhKuvyAAISi
0UzMe106iHFZKkTEbAGzdM2AmswG7QSUD8i3iT1L2Qp2l4MWqDDkGuLXIX7tQSE2ckArmfrgW0XW
D86N0dfmBdkw/BimQb1M+KVOCa24+9ZVM9Ks2MsfgA/Fd3JIR6omHTx1G7VMpExfQmGJmcoKRKXP
SJw4s8GJANbPLyB2pY7xbi328LGADgvhy7c3A5AWQvWkPIoZ64YlZyoIRoUqo+Y96u22gcNhObeg
gPo5yJ2a8GbhXL6KYbnLboQfZI5io/tl9QTsvtpLYac3DRzE35l0GNOb51uvj4lb0t665VdZUBjm
6TOOl+VuFJ4fDjgBP8pMeNt1GbUXAZjjMKnGelPIW3m6YAaCwGRtA5IfJJn+w0izn3rp3soMqW7W
G9ZdUYs1EMuIMMNQE4KS+GEy2QBKAfzT6ytMDb6dRTiwG568WaFHtt9XsYjAhFkTeuZcYBDhDMOT
2oq9AC4LbXLDbV9OfdCvhJXjaMEqtBAKpgbE9sIyQckwOhE0UmImgUOJlEwDb1PQoglM3A6Vi8OT
qDVYSv48sd6bKoM1UYZoX8sQS1pzRzzzU68cgF72BXxb+to1k/PdoaQ7FtOW7RG0zvS6mFu/LQ6L
7NJd2V1+UTIk204a6C0T7F267lWILgf3ptPicevnjX4/OYWx4eAu3+Qitujq1XNrl06Q38jsweNV
oLQfsTFa1rbujYI4S2kAOC3XlFGrRv0Qr3pFI+fSbZVyphDJjrNdLO8NjOnPGkMbOFsz3hSwQncO
sfvGKlMtKiDb8vDP5bHKQXgE68LYh2nOw9bNFVD8uBbDpjZtfztWySemQKCLblqwF3XVmIZpCTWW
ycm0e3QWDzg5mUAkDYShMP/yXe/Xy47FiBoedsVdB8cwzC6zmamhrUfLGMGINxNTo02X+IexaK0T
vWv3IsW6JFK7DVah4b5mgJlOh/bzEtneMKirArj6wEJRZSQQqgSZRG0mQ9TLDrGhjvMutRt7p1mQ
SJtKgneteadLlUESYSc5lrUJxRsI/1Wh+a9yzZxDlQrtVDbTU6KPIPvp9j3gV7feHB9hQiby392C
6jcf6me3QZ4sCOQoneb0h3SrrT2B0tLeqYCiuoDBdexstziXC9wmu/PB4i5baXvqrecLhr0wqptU
s429V7fxk6Pgo65sn9FlvhNX4QOLyRQN2jw+tasuf3qgiDGUzevBbJN2C2Oyj3hj6wDay8zL0fvp
zip6f1cB5gsZstdgmc+Weaqmsd62lQsQyBqZFPa7Acma8QDaikDRZza26V3nhPcouWoyJ6f+WFnH
jNgEf2FXeSCJuvnTxzLphlO/oDGOK6ABgYZonmE1JskbUUwuEY1PDqV5S6gmu7hpceucnHYm+k2M
UWHsm73HuuvA2SbQw37ivDC2ztglV4DlbokZzcdsHJ9RvMThRNs/wLZEj7A0lfdZXhNp0C8Cpd3y
b7u4U586Gstj4qe/Hb/RN1aTmgika+CBjLajzEpMYy8huNLZn7nXRQ2yFYEIlXfwUsspbkkpwqqQ
7WXPboNajUvAWhlzYYAC68jxNAjPbvWWV9iBQgdaO0buNGctBDkrMx8nfNrfLG3iXoFAT38Ip852
DDk7wVqWReSmctnPXvmbGj75jerlVc66e6WYMNnOA0jyOK4+C9sdQtow5ogLJm8WC0tDbBDxNebY
0XVqLNsus1fUYpbPAETeBQLB4N6wLJZFIQWnthMKWaXWnzJeF+hYXjaHi5b66QbiG8uo9M1u63e6
GEIp5nTlwBuak2xeSz32TvBciQ4JYhjNzX/W7QiUeKnxbCBr5YnSAf0Go1iZLK90oovON+EHJmWQ
eai/kstsb+0u80ZL808B/eXOsrployjQbmdcKgMqQK18BCpWMgJRUlnne/9STTkeMG6i1TYzdzt3
jbODFFEe2sL1iXdVBcLuYiAapuatdYB0NynmV8tdUdBRHYe9lc57Zuv6SBsntUOb0p8mADR7OPvV
tZqNet8NI/jbeMGJRU98mDloutVoiacOdezJHjrIbbQCBP7AI5UwUIEWkuUNVGBBMoDJq67ZbjJt
wZk01hi9gY+zz8deyKmDe3Cspnr2MEYRNzj6SecrgLtJHdrPiYidpcPOVxXdjSGTgQyWs7NWQMAW
cy0jYD3441yVP2QL34DKuXtghEam3DvNhyMMpC5AtPpW9oOwNl6deM/t4A5ZMC8guT1ceNddPK23
BcFHWDSu+L1SVwB1iZN6Jo+N+8dxwULg6bPzK0EsDEXV7bAS6oJOMhdqbSLnbWo7r7WavHDU4U8I
X/stLF3fAoSxwEXFcL2YCgM+x9T0o5+w60FFL68SoZyrpdaNqKl9SGMFFH5+3rqFa3s5JBqco14Z
tLU0lflRQ3TrKka+OjIG0pvMuJ1W5DiBLSrgiGn/mxaDdzu3xxrEcyE37er/mmKZbkrs1EFhGmrf
9+zYQwMhUle9fkMmDBwRgkyYd629XXJWKE/1y+0Ivw9PDDDaKUuWe1Ip/34xNeQwmZw3SpvSqNK5
QUw9wIkF7skp1Ir8InaZwBBefV1dchLbVP4Gg6Z+0HTP2VhQnI+1566Bj0TkofBI6VmFSPIWbaxC
j6fvvulruYkZcKDjZ3R5ExzroQJtpQeknFBUu5qJNeiFoUdT3nYwoNiO+AVD5JntczbP9G2wkGOT
Tn8nyTKE44BWWk6eETGlVGxhQFa7rFLjrh4dYzNlTAZX5oyDeJybm9HsUjjuffNb1nH6iso4uWKj
dJ/qdsgPmm1e0vVWBGCGieCTOAYT2zkBLLj6AARsuan9AvlxgQfRwup3E/Opu1kfMTvnbhsZHm2Q
8QVR1igUZYwaTXec0XLxa6nt+9Fcfy2t5USwFTm8bfz1nC4c/4xV+bMsUu3OKUZt03S18+StZbxv
CL+vWqq/gbeSTMwllEhvXok6LC/diowZKYZl7ceygeC7FiK+G7uqi0ab+YeS8IQov5ApyjPDuscD
BFif/qZD0q5wJhd7fGKmmayCTOMwirHbOO30OgmHsTpghZwiuh4HlW6/H9ig0HCl6irmSCFIF9fF
fMsJawWY7b7yu24/zBgkBgczJUFmMu4Xg5aDqhQ9z0VV7Qz8rogyx/TVLLlMlWsjicldAdtA/YhT
cIhsA+UbPs9+W2Hx6UZxa46Lv5sXWUQQwbKbnnG8wK0n84xP/Yw2THeAWs/iqNdS9TAfdVw1oDrl
dmi9Z6d2DbCN6asHFNLUswFJz/pJBvZayPgt74vyN4RtuGrKjVJ31iM1K/xtDrg6BCjzDz3GD+8x
Br7JwRmGlgmEf2Cfe+Q0GgsUhZxtnzb5ppbzyFDQmJ4WW2MMSeNVTpyh3fCyvy+mzANqFjbvlP8Z
QwOjVIZL0RjIY5XVp0cKXXc5XXgX+F61QUiCAssccE8VREUbJUFZFKqwHzuzM491xWolqmm/zK26
N9ZZ2xbpR6OTj3q0VO5ysZxJj9w9ifcYuhc8kSrql0wmt6IceZI7wMDw5+eXodfdX/iPTd4K1Xj3
OSfPV2ammfdSpMxXWqp8RnIizvHQ4Z+0WnjIwBk3eNvpcs8RZVI4MdC2kSDXOpjMXvdfe7XeWFJc
xYJzfC8uavTOJuqiGoRuLPM0msC0PJWUG651QtNfmUK7hDQi24/D4gcDTtu8zp64ZpDURPOrGIyW
cpKvNlOJrnmph+dl8B4IyM6wBEibDfM99YvHoayyA828bogepUKEaiPBWGO2mnmiCrFYN+QqQ8DL
co3YNIynrEIyuBYH+N81ThHdza5VqvUnjZke6g3VfB4Kb/mBbu0SZHRGOCA/wrHWRW1to1vxT77K
RJBXmouoJlb8fyBCrmrBLeBAjAefTbHbV/LZ8CUEeO80FKa1QR/w6tj2kxD2/GzxuO5To+5OTimd
R0r96Var5LBzBui9XRl73E47ipXa1b1X/lKJwlXcuROIU0uvj9Ip4IJXg74XteWEJAOYWBcH/O9U
0X4S2CUt2VNj3V0kSXrleRurSgG5A0g5atgr9xP5PJL6FJkkPMdIl77Yl+D9ERuV9hZOKc5eGLub
gjgocjTNhZkpltBo5/Kllb5zVCbnvUpijsiq7GY1+yVwQegdaCM56s3FgNZL9lFj2oJfXU4wMLU7
6PfZk5Vx1bnT/pVnIhNU/kAUoJm3rmeQKdo2r5dXwgOryCCJBn7aQ01luxZ9eLGRs245Ucvmed2u
4krF9ck1UgPFRUtzRTV2iJggDsbW8j4uuQzLhiDFdrF113NZ7DSRj0QA60/nUoWi2+/B7ZQf4qtx
A9cDOc25Ugpuo/tpdO2rJi9tiXp6M860+nHcsVIlNe7morwyrRg+QWI9r6ULtqXxIfK6p3ZiWMjs
1anrOuwyPCYBMOtTX4Pez/0Ra9No/LTY2tq5gU5eYg/RR43cQP0YqaZYxKDGHN8J2ydpX8tlr5dd
+oJ0Q7vYdORtQ0IBOLI2r4DK2XgAPSd0fP+CWJdHdzWPTs+ZrmnsWuyIBtob12ifZGt6Z4QrNUuL
7h2R60CBNMnzZgy3nDKMbMueHuWOo7a64x9SCZBYIiYJ3PziP7BhrtNgmv00FIqiRn/iiWAL1NIU
AdDgBoap76cBShbMGmK9vQOkctWT996Kj21R32DWyoJSmwED3/WrA3Zx3qUybTmemOj2sLUk8myn
2wph7sEal+DO/WBtq0vc90p7MLDgyo8AFx/1pbwf1/joeRpyVwmJvyXMvCvyddNa/tXABjcM3nah
Nzip1hFqa4Xwqexus8Y6dVoFELJUTxyenmHrXBnxfNf33P1KIGEycluEZbFO+3GczgmtUEGdpSpa
7LQ657lfb6d5HR+8xKEinq6vSWU221R775rsfbWo6wtoBxftAHXEHI4qJ3rp1nM7/AvleqyXcdxL
iVstzXhUJGEa4jW/aJ6Vyh4Lzry6wX0qRBW1PRz+Wave3Lz9TPqCTmo2i7gqjMtU5illo8fUZVxr
VXLPEUu4luudCVb0YJroAgaTw7S1BUPvlfJ51tTvbLT2QMyhl/o400V3T7kg32XO5EXeWskgmccT
Od2pmPQBCZ6xx4JjhHkey9Dt/fxazrp240q+vjGtG5HpVy2dzCw9ZY6vVfoP66BL+oi4ZpCUKYTC
7VgHUYRta0M2VQ+2WqpQpTHYKL+M/I5K0iSbfZondMeaJV7avCqCqlDDS4vPZSNkDN2gl6e81ffg
3l+ZqtI3k0GYRIyngGL2fjgWMdWnZb5uGpp3jfmjE8OeQFIDhl4ilcl+Op2PamCQijpYt/fmalc1
6VvWpify8yt7Ye+PB9k8xoZ11bq/bNt8qfXuaOlJ1M23hAZRnlIMcfw8vcqyga5gSvPkNZM+4Qqp
+vSlcqqfPdpJQt1821np6xQP7pWYvfHoDdT8zKS1rkuzvqeWawe0rD/mVNiDblqP/dANdKgyBq0Z
kxaa7vSWmqwurTVc59jr8VucxVIf+zp5o/ZZo4d796uaAhhYatrm2wDW6klvSam71DAOsjMvUkyU
eh2I75ThllGZt0BCAfV2aDVZm7JDq5jV8NeX0td7BK3NbqGxpYJrFSrO0kJXNC3PmSmOK95WPM1A
TdCwnI2JvHb2frDcX8fW59TjraatmmhPrcP17IJ9FsX8mQhfYaFkiViE9ju3tL1hOu2BGZUDKU91
oNMr46hFFR9TXBfacTQWz94xHpNRyF4Tt4voCys40cYTTiBvqYA0/anRfErNrmclLJnu7NPL5nY/
enO6+GKWyymndSfN8QlPNDca4jKHCC7pm9EIghVtpLOn8SnQjugLcgbYtVbdLB0petkSQZDu54/U
9z+1Qmv2GlOlLQT7qMgbDNikvygAgzxlTFPqur2xRueN0rgTmY3xuy/8e4f2QaMCDpfIYggparYb
K67LXRt/pONMxqPqCI9CT/kxf1mM1AtFUaJ3OdE/roc6Tsm8553FKZUELqIs3GfBWDSfivhPN2Gc
ubHREslW9MgtOic/uthqtKxjicE0ZztXBVL0OiG5Qn9WMKJTXo1conHBrKanYKd1pEn8VaZ7MW4W
+sNlOzPb+UrpXXU7O/M9ozIbaQ07V6gX10/doHIH/xekz53usOHFJEKcif9MSgPc+rR8Znkf6Egw
fuoegpKuZ2BtAYWmFWevS+71lpS7sSqXQ0lsWE68Hb062yxxtgdCjAK5rOS1nZrZzjeH56nv3HBx
qmvOOHFZzByTWCNgk5iAmurMR13QDKfYW9eLESpBI5sa2RulLmpjjswh43HQplQb9RpShxoRu+PI
hbWnfNDm/FG3La5Pf2PZNEjEzY+B5zPs2+HRw0+wkZVamTZdf7SG/4GC54fp9x+cMa4bzTOb0Kjm
KmKDcfDR1Q9qNU/Q/g3RuZRJ7Wwv6Ko+qSkvgjUZcCRVvniaCdY3Vi+PBnS8qPI41Mg0q70HBm9H
zVDvy3QgdZLo/CqTuniM3yDQjLb4lc6dHTaF/tKM2hDhFRAQ1MsytFea01qLDco1q+ZeSRKnBK43
ueTSvZAF3sdQpHboPWjxdOecVWkRey/WujB1xybUhZHvHTU+27XW3+hxGm9Wz6AVFZPINp3z+aEQ
bf6MeZPCsJD9g+dSipMyma45+XM22uw5D64a3bumVm+tFAvxh2cAPJD1ep7rAccAm+ZDqaX6IzuB
de8m2H19NEQYUmeIPx0cbVMRojjSfdXXsd25ZV9xrVnLY32y7tummgBcE6pCLUdFzqSPOjVsgSeE
u3QT9kv9aC212Nh2dl97iBQ1gLQBWUkVrYby7yZn9a7MtmIlgUQVpCJ9Z5S12pUEycDqJ1AGBsdY
dCCYO04WFo6e8fSubfmIcXVg5bbGu6Kz0arPVR74Cl6frCl+o/bVBq2/HgkNrpzGTUONuYV9rcV5
lBsKZxFu+P061dvV4OldZKZtnM5KXlmxkVGq/gcacRvJEcIaxsM0WOJ2jcXQSdorI2/EQZtNc4Pj
aAkBMVwVpdmHgLP9myLxTSqBsWLohNG5R2mI6mSaawqfBCqlmy93KHnoAsh1Bu4sI4PSaGdslDHM
vCKzbmlMmO9kq126b/Tf1sD9wlxhPQqrKiJbGzh47NQazaX20s6cDUxD0ZFNcEg/+fGD6wjKdiML
ZxPyelgtr2C2RNQXtCeoGRSWZmaceYAyosPeRhNtqnZvjNQMqC46dpR63no1Sy7iuNjdIYknnmTX
8xMzwubFMUMv0scq75djbWtNVEz2dJ7cS8lBTC625qIikNLS50lBxlyX3selNT1SXQC2zTG6YD2P
1R7Jkn8zr15yMgfkKfFc0E8wTd1uTFusn6imESDYcLIaK42v52HODs6cWu9tKtZoBf1+SpEzd9hj
OclCfcCmYEu5G1JSkZwzth2nvhb3rCnFVSrilDJs7GGAccpfcS9AA42lQYBIH4lJh/iqxx/IqPKD
49vmYWj79TCZSpzASWO/kU5W/px4rW75y40IZauvz844QG8qBmRlTq/fu/VQ/BC5aR3RpJOdyrh5
Ed5kfXBI5tADgzI44yQvpL2LvYKKqYjSdZHXVD6TcE4S86byOj+wLb2kguxQTE2ZgD2Z1Yw/S2Fq
bVKX8bm87w+dKijnLaO34xTaeulK3TiP3JSDOVTDVUd085gTyd/7bdb9SkZzwQEIgTzSS324HLbR
j2/Q4pIO/4+zM1mOG9nS9Ku09R5lcMABBxbdixgYjIERnEVyA6MoCvM8OICn7y+oW3YlZnayqsy0
SA3JQAAO93P+8w9QZ4SujdVs9NH1CGj2UxpRvhEzcCuxd6Ue4F+kAN9Z4BerMkkz7GJqAyS/I943
JnPpCno10V49tISFIGp4Nw9pciTCcf5hz0XHO9Lg5jlU/Wtj1vQXZeFfppPJzkiYxwbHdfnOqifv
ISSPAv6idzsPXbsks/5s6o8/1AQe7TjPIRHVV03jFRfpMNPiixK73QUTWolMq+zGaDOpiGvQkduu
CK9rDtoeo+uuCMVBtaGxymNVrhOiVomkZWQHGOptar4n3BxbwX+rR++1l25+KVqA67gn12ipyNE2
AKgt68V1RwKkvKKc3oMMbmjKbHdphEX4OhhKb03TVveqzpIWixmpV5bVjsxr2HgZSIPxgQa4JulV
0gcGLL36Z8LKFUnRHhPFw4QWJ71Xh1nrDUPR4tWKXf2z9AdvkSQBAJvlOdddo9jo6zH8OboyvY27
XK1UbzP2CwK9Iy9ULYmBYJIj7OQil5S5Icf9IZMtCpxJ7zPXbraZK6FOjKlbf5tLDh8/+x6FKmzP
yE12aVi1Xuq6wZ7Vl8FlSmSphuVOOPdUgioZ6AZK7aF096Ijc7HHtOLkJJaNVWIGd5mfVA9zM5E4
GIJqlOu8zd03GRJA1Rr8dBIUsp1vsQ8nRGFfWCIVB0JXzSVJex3UM2g8AWj3q2n44bFSA2OmlDxB
xr7q1NsSi5O6IV2vqRtyMeeYPTGanXfCDAbkbeAsSUKkp+8R8qoFNVqowy5dVExNrktoeRd9a0V3
bVtBEYgNyAIkd4DQFWz1Z+L2RUua0oU9cDlGH5bbCr3qKvIca22kNa26Ku194QXRa5IyhDSj7FtY
FsaCPB4iCjEFc+JVLYr6RYVu+U1zT9bKGTkd0BdjrAYFaBqg1Sxio0g3ddS+6pQ0vVY2L7Gnxg3a
6fY6rXVL6LVvXVo4Vx4z6dqPKu3aSxlPOVM4G2hqrKj0W2eiv2nEhVmSnqeGDKaHk+llPlew1Qhe
4lIoZutyerGcj5xZHVwwxfFonT21VgkJBkUiUtj4zItnkhsufM9gXqz97qqdU5eBCbOhMMCCWWi7
W9QMbn6Q8j4ARRMh1UP8WcQZmpaZCJONHYwAXWaYXoXKIcu5s+1wY9mSRRkXzspt/Ucn9ngTOJ+z
58humlM5em9uZzYHS4dsCu05Hp4Aywf2/GEduWCe3b2JCdSdnCqggqa0t0FPYoOMVLqfwMgOhcXU
vCsGYwnQ8zPP3Rwjqi4/aJ3UlLcJnpxad3cafiZzdUc/OmOQMOA0mW9gEY4gOQWosYuyvZqtdFqJ
gKBS/IzSCzfDhs/CmerkyIYYEFNtCQAbV3Rs+eWYt+Zz6gXDboo042QFd4nMCvMhaQyYnGl1SzlW
kW1NZnoYRMZJOy05tspTKxhqgsYvSxkzQoaNgy5eYGhJXx22fP0ESifRJS99qGcIQa7Na9EUaxWV
5brzGvq1qvKPkP6Ti05RTRtMt5eBm/2IvMrbDD6gVRSZ+aVNWtElh3G7dzmGSiZt2toPpSZBlvzw
29iaSCctx2BjG8FTEHTWZoxS4zBGvfUa1A2/rbvpkKrB2UbItDeEsEfbtCmbTVUO4W06ggssBu0Y
x7ge9FIO9vDWkShZ8t3knU9uKn7Dwwy/JoqrjQpmxvjN8ObZPSRiuv1rckOmismyJw5OqJLl5DCR
qm0hdxKyD8nobd+8pmUw8gh7+ghyfd/SXhR7grTca3w6IeanxhO569mhqxlLWtLK13UA4GSooSNB
x9YbUL/pOCdGvwrzolh2czc/2WGkVlGu7KUtp/aOOPHmnjSQ5kI3ttxiyWmtNGfDc6yLCxhvRNWX
A9BJtJQxLAvD7G8B0oHBW1suiJ6rT8Eo0nVsuVa4YKDNzy7LZtnlEduhsMiOZg7JvG4th3i4qAju
gka0ZRC+0t4UkYHUFjvixrlb2hzuh2yq18YwxffxDGlMhVb/5oFRAbrNza6eKmetJmK7ADWYQFBD
lAtnlI/8r+3O4cwlrNV6i2BRcj+7YeMGcfY644v3oGXaXbAxBIemH6J9Af0TwwnbX7szsodJpN2r
gFfxYsjWc3lz2mCVD+Zjz7facHflbRCWzZ3venW0qJo+XtflXK+CkbDf0ajXEyE1ezFgNWZ11nSH
UHLCQ07aKzVlxU0jKqhQaQUn3qq95BT6nnOJHRq1dyP6HcSF8XY+BxMn49StBqv2r1qGUt9olekw
I7Je3oyRKO9lUNEHVYkC2u6t7pCIYTrRQT8oO582mKmSKC7Cvj6EQj9UM32tVc/1crC91yF2rH2D
H/Y55HgxMXhMGUXCikRteIuHzouTlG9eECZAATH4KmYNwBZupX+a1szoJyUnlU216Fb0qgQGR/QY
uPWZ3y0V2Ju8dJKtrPwKaRsjw2BhhaFNSm5rEQuX5/xxlpXG5USg6qVnu4oc0eLF0BMc0BmPukvX
j4lSjSd4UR5KR1WRj9cUVcH81bmxUze+FkHJhEvFzc3UzuN9rDCpq8y+QHLHxDzKU71JE+MlG71k
CRPLuXQqRifp2Ttyg2tiuM88gowZitorO2RzwHR0qI/wlx8mg3DyRlbZtsA3czmQHEmuvPPsQF3Z
x/lgPzkedJQkGqILfwwe3Wz8HmPet0rzXK4hRCAGLFlSTWAHt2XqXZrOUZMOHblx9WK4eXysvaa4
dRqXg9JrVpBXxBwb6AajGY96WO8hs4uFmxmnOauIMZf294oNecnp/jMhFLJzNmF9Y9ptd7SIPz26
qBPn3g3XAaFZay+M/Cszm74Th12sRDUA9raJx9nVF5y24HZZrmhxitz23vwaJzaCx2FTRbN015Nt
thdjXOPLB06x7hxIoK0PGw+l1dNAoOCS6h/THTNQxgrSr3tHLn1zIvoyuq5hQDwT3jT/tKayuLdM
iBiq68UtxI6UjagvwNsNtTDCIfnmGC3sZXh/hFhCclxBuoelaViXQW9UO8OnAyRj28puumyESwRm
WzP2C1T93bfQx0LXqdYVJKxLwQgWnnaMWTYBS9CDM7GEB8vxoUu5mdCmMuIyqusIaG47+lZ8ORH1
yHBHtAd8wV89KLrLPg/HbZZpi3TCPmDsHob6rod4t4HsxYmls4Dc6Gm4r80yW1HVT5dVkIRLAdZ+
iGIzXEKbAPEZaHBc5imLD5PawACWCP3UB6K1v3tdANCmhAGMmM6Gf9IjhbgOE3/jQ7b7UTNjpR2f
ITpZQ7puh7h4rF1ZMgoBbYWmmzLid9za4uEnSNLDgtW/cFqa6kVGh3GVTi0xEMguYzg3rnMTq44T
E6eHjp7iZwuYf+xlEier0B28n6rwIKr1sHcC5qKbIJ/do4keh6oqLu70OXUe1RzYZJdM3334qbvS
QFRYpYCIg4MoJ0iG5GGAPgUsNeh911TQIQK/dC+ITNQLQUQQXwcesDH5zVULfxVAPoF0EGbqVpk5
xBJjsBbJCKePesXcVFb9BARJQltJvu0cQiSfo+EHziL5d98cuyOdePCQg25t/Houd+WcjpxqMa1J
xTJtYne6pC+ylsLOm53fF/Gqpz16nOOZEId26DiNBJaakUvWe5m2u6HRSAJUAqNjtJxh4xHceiyC
wn8dBrC9xm2DtcrH5jJKqWnKoRyJsGDOsZv1YF0i3BgoYV2qGp9GLZpgUo5pOCeAxF793DhyXo/s
iAs3iceDipErUhe50aVDEUFsAjNOWxBNSk5b995ZxhgvZVuWT4DW+e3YQv4oY8Iia0yQ1spm4jsL
MsC6oteHsYdSibUoypmczuQc8MUkLHNvlYjuIrMONmaRMJXLxTN0mj5ZphyJnt0El/Bmy02hA7Ht
KgWPS4Z2sihDV97ZpMkdJnhzvAFNuqx5mxb0gYLw6TRdR4ELnm+QBqwxEv7Gq54cAwkFlVY5f+x8
fAcWlnYnUByvjdZ+b+sTWfPhS8jfLxNvoDdOOELLKsDMY4r7ncjJ2WwxCl5XfkiwrabbzxywjRB/
Nnyt2HlB7e8cCO4rXDSZJoZx/b0lOIOuINGXIfTtpTCmfj8Igu3qWKfbwvfai3j2x5/KCXgXfM7R
DYdQtSw50BmxajI1jHZAmdImc7hGlMPu3MYZgE04fSOkUC1Bid9ms+/Xgw2/0rTDKVri3m5cSrd+
IXSe4SU0ozX0HYIRoKZolCKkcICWIvRQ9fhDO3O1CHlZ4Q0P0SrRcbSpeQOPZjKjOerN7onBcbYu
U3ShMy3r1pw8d5dVXgKfIChe0jR7HoQJ3Bmxk0iFtCMop2fDKGcEMtKBId4aywpW722KjgEhfcar
PDnKSeGQEFnjhj2vgyRj8EPs+N+KUbsvc359Tkb7I0Nt814eX/P39vM/On/O7/Fs//rcc2jZ//34
t+F7ef7NugCLmm4ILJlu39s+636PN/uv/uX/ev/4KfdT9f5//jc05qI7/7QwLos/Q9CQx/1X4tPu
+uYv/9+/w9N8yyTvjLgKmxR5fuK/w9OYVEtPQtsGBjxnUBAG/5GQ5v0H+eU2mJmtbBgUZ6Xtf4an
2f9hgYoAkzg2SiIfE83//P7Xv2SWv5LtuFn/+v3v+UifXOMYHnFpPlcnle2jSDA/qTId+CwhGQ/h
NRkt03XkjNlycPJm4fTaOJKIWDJzZGdsPNKj45DXemFUXXZJOlB3cNssIucqk94CNbe+qlj+K8pm
opwCXxHMaeE3/ZWe+08R4ccFk44mpTId01Xm54ycpooIquua8BoxiXEDlQTAzUr7i6yxwqXb50/1
KEF8Cx/PBgNQYVPjufOF6P9PHff5GmDuW9wxfvH4PqwBf9NKdhClOqmwHzISV56CWVmv+SDqLYRf
5pWtmbYrWXfRt9/W1t89q7PY+d/K2fPH8oAsX/DNz/9xXkm/SzSjeGxJ923L66gtYvfUIYl6dnLX
Ok5WGW9wk1KHuarCe6xuzyKKoRTWwq9mz4PwHqTxRT4W3o3V6SBD9RIWa3ie4ou4vD+V4R+X6JvC
s5TpSt8Bc/nzEvPAbqe+KrLrzp+Kg5aIViK/JUHThdFWX5q1ElsEg87RHqLxK8emTybnvz7dU8py
Je+akv5Zevzbc2nNJrGV3xbXZW6XW4Zo3IYez7org9n3DmNCsFECBUgHlaLZtvAmVn4WJ7t0isTq
i4d1fhh/PCzbVNLEDVIp17LRu/15LXOiaG66Mr6mUeB9Gipbv83Q/4+mP7b5RURQ++tMIUr4aW0x
1kKit7CcajqERlmEV2lh5VALhql7ML9+TOIvbxG4ACRw27Q40ZX72XSezGAnxnbDO9WVWTIfKOej
p632WYgh3nzg6V4PoIYKpttnSWLsSlGmX9yij/X65y0iIMp1iY88PzLrsz1qlHSoYUEXr0d4GRvX
6asHQV2x1TCubtqCfLuF43fIytKoq5d55KRAf0MEKc/vyuspiii9jSRT+C6G2eMk5R1VyLionKgl
l7VHumq0nbOnNdJvgRbqZkjgTadzEm+mdLyvx17DG8c9Hnot5IogwSfCFNW86lEixwsdFvljEUy8
RdP5QZnm3CGtmOY9tUO3CDuIiNHsl89wkLlUoobxIKuSSazmNLYumzKeTn5Y6Ld/Xlln/7FPd40N
m/kJHqOsK/PTLpAPJBHIsUuuZazdg1OYKUKscXiKpCUg8WDyGZWRQGFV5QwR2+IL24G/+3jHYfdz
Lcu1HYeT6fd3LPSzGYhSx9etERk7ZhPpSmAPtmeVNpeVLqF0QQmoL3C3e6swhLv+52//4QD559f3
TZhYHI625Zn256iKaQh8ULkwuzanhlUxRDAaa985b3XOrN+EJ5EBnBc1DgPiCFO++CkaD8J7UWc+
pui4O99UjCLRtkLsWnXw4ptF1beC9gF3i8VEbBqAaRBBJ6TerrdGPIpjV5vxJoQpmS0E4o9+CXhb
zgvH8Zu7wBinbzOmwugsERELGF2EBa1iZ+SijLwQR9LA+Wgdj6FeECdN+Zw3gzhicG6Oy4La5MHx
+b0hfP2G2NnZA3rlT5E51A8dA7CdC/Kxjz52dbcx1Q3WcdVzHlf8/H++u3/3cD2Le+Ra2OJ6nzfQ
wWntQjdOem1wvsNmZo+7roQdbi0nFhgUzdN3XE+BHOwpWhskQX+xuM6L58+Hy45kebZwfBa3/bka
yWG+g0kF7YkhRPU8+dn5jTo/TOZK1bMsWueLk1ycHS0+feJ5C6T8IdlW8pX/XM6dEnmfGY4+Udzw
Eqd42+8y0mNQmhGTVxLfuHLiGOGZqQbI/F69GlHZGMgEfhXP/1+36w+3kU9XwgEviRcRCimT/8m3
JWCQhsG7N54iMq0PndeSwtwjDEPIHdmLxjHjK8ZkwVqneXroClbTAg0/JlElsdkJQqZ5ToYnL/4q
UOgvR7pNnek6hPVSdvJ4zn//26FKKkRYUfGYJ+XqeCPGodlJy45A40v3WZSwP6U/iUVYzvEXq+HD
3eXTLZGuYyNS4YwQ1udTSjh96KEjlMhKK/VQDUMGqaAoi0WDb/wbsKc4Srq1axta2DLE02sxk4im
aeEY6qWRWa2mQuvLMZrKSy9U3fjffl1YMmxEwnZd8/zG/HlrarNlfFhb8mTaunvoO5v2sO77F6CM
5hCdg1PVnEYDigXhwOXJ3O///Lp+FLufbtD53thKMMWy6SP+vADTxaEVchU1aOkb39opB0IlM28l
rBDfyqaLN6oW8VXYGBHUzGQKH4cwSDBBYqd5wJbjv5d8QAFm239czyf/GHgL+ZDqSJ4YLD1BBd8J
P/n5xXf+SxV8/gw+iQ5AUOt9XhSeGJLGCz04080Um0tv7npSVcdyW6D0OvRhFh6SFPvpwsRpGQzd
uQxh32zVUKTbCLpWvxRSdD9KZI9r4ff+F4v2r6+LT8AUFbDn8jK7n51/QjrwTEossMMxsA4ylR2J
WTESJTpwM85A/nzmmaqQ3o54E/uL/eyvG6gvXNODsYkyybc+21i7XUYaEtXudaOJpVlkkds9eJln
HhUK96XqSFb/oor75OfDM4ezb9subkmU+5Rzn/aHKMXOKvf65MaJs2bZR6G0QU9K9CBliazjvI3S
DFWYuIjuKlNds8yI2Lxuit5YqyqvnufCh5rXKHK+Wh+W9QjJMlJzedURNHZD7TfuNSqRIIznx4+W
JS178/6fV9VHhtPvbxJe5UrRy7mOoBr9Sy2qYHhCCJz6E+Ye1cFvrHrvyBpidivvpi7jGApFiuZ1
QAvGxDt969P6oREzpxTgK4IMKs2tG8tkxZScMSNzuGg1aJehv59flUnxlOCP5S0Gkc4v5tiXG7C/
BrG4V997ka3fU0Rj1x8VQJm45dZ34/l2pA79geYKk2fzrPpMR2d8yWfL+paCHUEqCKhuY+SNptdw
hV5tX1pTDfsUOPyi1gMO0ZqhHLxR/xTAZYWniWt0NzneenCNSrAw/XxTaowDPX+KXxEGywZLkqxD
+4cUZROPCZ+QmPraU3AP57l6NNjlDkkH6Dg4fX+XSwqv2TlZck6YD83+Avqg8ZpD4Ltp4aas3Xx2
9l7XiX6TNrgnQC2Ek2p16c/IN4oHJenUwq6ymIKPQ/kA28/cJ8yZDl2fzG9eZInnOA/U1pNOjUcj
xVpRO1b8xSr+/N5IhxJA0LEySxIkYX3aSB1fF1OCfugEnY5CbOzVzeicKzfp5Gt/SMYvivi/28Q4
0Ey6MPpD8/NLQ8rW7A8ulDWO0u6h0U29mXAwyBd5M+IW9c+L+1NQ9a9tGeyJVc0vD3Lon8eE4XSj
VXjIytC9UVHFVTs8gt1Hey9vx7ecJmvptujFF7bBvI2mc1hLgisO1NEPHqMrPJxD7n6Iv8IKnhAx
IiJssCkww3Zzli9fmlM0FF8crh9ucr+/khwmgGZS2Gxpf9Ojzo7vaMdqxanuqzOZkdnxsqFyP8BD
4JIK30XYWDV2t1cwoO+VlD/8c0ncw1/72WlX7yw2CqxT02LhtkZ2P/CSPnxxa8+QwueLtFg8IGeI
TbjaP2/t7M0CbIWLbGtzwAYFisexUGlxIUXWb8Ks8reT7wf3RJCLI7RNDQEwXuUldn/OEL87RPp9
5bT1tzeO/Yzy2eEUEh9//1vFxmei6qwZpbez4+zbVnQPOJmzg8aluiOhId6Tn8g8y0pm9CZZ+TJ0
A7WvAS/OMxP7zuh6+5CUHW0JA5A3GUX/o9v2gX3a0uIV/+w2hjUNMdDoOgCxtDgyb8+unST45usK
hnbbwvZLquwS55hyb/omuo2Kem92vS3teXcywugL17O/IHqsNSo5kDVpU4V/xq1CJCHY3Wlx8ivt
7GURV89DULFBZxGMx0lZDQMQbuYXq+evMAwf6xHPAlKEEdNnRM/vRZ+dtTmnsPDD71aPXN3pCaun
2GzXhjXrmwQq7b7xK3VjWzMy3I8m8H9wFZ7tuD4XIyUJvH+uYT/VY2iM6K1T+N8ZvgZeCzXLjdaJ
K8Lz7PC7Wc/BK+JAXDjOf1703Vc2+H+DSIFmC0ERCyLui8+4AkHkvbJHaz6BPET7suT8F7Mn39JY
iqMKdAkPJzvOmqBwdHJgZ2Qybv75Rny0Mn++zFyD5PSXlPQUb5+aQaVFBYtQmqeRxgPJsWvSZp9f
3JABZLYIoLFjE5am7kUxzdFRRrW4G4u6fC/7OJpXrnSqZ5KWgCXwouseUrjQW2OQ1o3CdG7vnNvX
MB7KbSPclkGlhi6XTcxCUeRk8QUaQNOiwYkpEzxF0/sB0pIR8GWbz209P9NPX5WvyRMXLD3b/Qxh
Z8UA6bzX/9ojMuZfR6mqeAM1UN2gcRb7hgiBVRnWrwkMsltOde9GMpTYY6pOYxw6chOb1nRoCusu
jF25Hg0ccEof57XMcWZ8EaR+R3RrH8vOeWrsAVRjnDVaGKJqUJy2jxyMZ6cMZmq/INJxtO1TPcPy
WQ0+QlVYqjWD0EhipmSN0y12FzXGWhYGFsnswgs4o6lj6gBnG6Xt7KlgUjTuA7O32dgPXVLv+hZp
qJ92zjo1dfFU5yF4hhcVayTaAMR+k944cgxZ+IK1lUJx7oQvoOZz9w0e1dZFbrbDvKa+n/yq/zl3
WFPCk4GRNVjhVcS5s/Eza4YFaeDwMhjGd8auJnlD57LX5vd0rGjTQJhKZ8Dlo7A3CVqGqyDzxg09
G0uFrsy7GXRRbj2GCje1j/dHXuHkMafBTobqm4k2Ho8IuQnNEHMUo+rjt9JFWftROA9zR5kiKm+H
WViyI3Aq3jggymOeRBcp9KodSuwRUwWr3ljBMO5nbcFcOcNgST9omJ/19F6oKD3GCdhvXgTUmXmm
97VdtwTeSOObV+j3Yk79I4FQScW8PsBiLcB9MLLz1zzt/R09mXHRdymGRYmITp6PRiSH1wPvp48n
ZLrOtciSYQV94RCnBo57uhflFt5595DX9nCLfRUnEKOoRyWyGu5NK0aiKrFFWXz8I2lmeHdFjXPX
iBR7kR7RoErILZIaE4Nm9LNfZxUuiBY6CVDfpkPhZUCCfY6S2tnmFNXXpPOYG9uB5LOoHaQaIMp9
vvDPzWMcWSVuTGDGdV9zGz4eGvRSaxkwnvuepKm8Ao1Rm6Jlyt8PfgE1gdL/ctJo7XW776qwfLGD
4SobhIJr6aGKcopgyQHn0kU48Cjw+F1lZhBuHDl19xVWbRDiHecQO623a9JsXHbYHyxSq26hrMg8
3X+cRqh7Y5j69QyGaRT2Pe1ldSWmFI926Rm7KiuzNax4eYytuFxOYMHfdVmX1wXm0dvQMYZVPMJ1
GAqB9WSsq5Uawm4DM1fhwePjuWDnrX9VF/7tgMXSofDr8bKB/raKDbKXA1YyiqwQ1mQlI/EMuRqZ
pznhp9Ln8PBWHSrOpZRmBKlMgS1MsRGtBFSMpVU18ltbx4zbGdkbhDdhEux7+8itcGOAu7JElPUo
WmWxlQaveZilt92o1Kvuo6egDcXaK2QOkSVT1xn0hWXVYADwsStGvGYPHEMXjFG4sLjoV7Ck8yUv
4+vM5nysTfbSth1e7CaCezAW5fDWeC06hXPDkXSIi1HGDKieu8F+RYnRPlD2dg/yjK/+gvLHOmMR
mlKilprK6DVt2P2MBNoJ35NhzaC8jahRY80BDdQ0NeEhQDW2cWmDHmrsntc+lNuL8Ww/0PZme51o
DJ0m2YUnI+/CLTQDPDmcIt8bgjknJHkD2wxPwuNYKDlPa3gqCTEKXv3NS8zgGFRuBGij2F7ixBnX
qptuSYYgB8t0q2eIkmyE3chYgkCqtEfm7zJ9sx1OmbZJ6ueohvay+EBKPu5eNrkunrQIYJI5fwvq
uIR5R/DVBiEw1rz0f1f4ZmZvSJOdJ9tp9Q9IUOXVaMTeyc1L4w71y7RrteVcNGNrb03V6q2QMyTM
oGvXc5xXFzhoYORGPihWdUmFW0lTL90k6x6UNwGFZzMl8xyB03xsZdNodQ+wdREu4+RlXUaEyt9Y
CZq6uh+dHUeO9ejm7Oq+Xd5bsXk1j5yyc0Hi1aIyOmdhxSiF+xKjV0PMu3yqyw0OFumh9bBjisOJ
T5smUT1KA+ncCG9P8z1LzDv7Di+C0X/KO1m9V13ALE5VUJERGZvPpRvfFtqa4Hkjt4HWt/dCO7x0
00xeNNnsXXW2Z2+lsJxLD0fCpTXABz2biZZx1d1NFoJov/GctQWl5SqP8mvX1cl+6DvnxjtXm36v
eHIfCDd++6JaUhGqDXoorfPhzjJtwITZX1OUzu94qs5Xw5SVvyDH5FwcJbEhIe4mahnzqDbZYAPw
2aGhl7C+UeiG6CRcIzIPQGAZ7BS/xW64RHlbJyFnmxE9YZZ3cA0nwZcn1HtTw+TMdWne5wxpN15X
T28Fdd8KZCZUq2TGc20xe137gECQuXPv1/GqCsQPaY7tN1lWBrKNBMavHQhriXko0FybTDvLl2TH
NipHHtUwUwvq9KqJsXucEYziXpoexdjbyHBTAhAYlWywxYH0m+v3kli7KwELbpcyklrbNT16pmR8
Z6Wmi768P3vqDsEFgpPgNjPGbm+prjxlxQTEJ4P67PXGWw8H2HwAo8lOOI6QOhFNYnjBIKvFZgyo
9KPcw0EqvqntNH+fA5tZ/jkwr2jTcNEarrsqHRksvJQeT2guZ2El0FXlVKuTYvi8KCTkws7X02M2
GcZuror2TFJsjkQIxRvamnKrzEIubbP2EDpyI/HuoNRcWXYL5MML/i3oMbNkaupfDR8nZJ3MRIPI
GmN6u2iYQFgo/9s+4S2fe5/TrJxxAbYrjfjt/C5bFG1hXdq3/Rk8K3xk3Xi+rcGUhnCVZtyp3vOA
yBNaQJvXzPPvJlu7+x4x+YYySDyYBq52KSwllp3jMV6IFdSPIfFuirA8V8Vn6oAOXffFzEaDr59G
3s1oCd4ZPzOt54qygiaiaTi7a5RQCVYNLTsPPkH8idY1HeW5jsSkoHqGfs9fIZxPeANcr79NWv50
hgm5D9XUPoVtyAr0PWTYvjvLHQhOtIsT4b75eA0eGz/FVNuDJbaFgtXuISJbMLjmtv4uZc3HZcxm
gVxnZHTwa+7DyjNOXhm7F7U9j5g/iLnYlh8jXstQWPsOmN0gMBrcSV5L1ATGeqpxEjgmAQy/OE7H
W13EpzSw63k5DGfec+yo4Y4BU/vD7I3hqWNSdsDOFxMPt6aa8MxxVtsPlAc/POsHGQTGk0nVC0e2
ttsbu6/q97KxmERjJJbhHlzRjyOK71EDtF2McZAVQzS2LtCEzDgX1eMzOw8S+sF1ALTxOcIMxCNr
p6nMFyj4oY3WONL7cbYeWq+St3CEr6fEeVCZ6z9M9uht2UcHNAKaixemQdVV8JaVzEYDZusWhcZ6
chNjxVqHJku9EhpLNycetSot9GDI2Be2qm6dwEy3zG2mdd2i8c8M13mOVKUPIvXkRWQP+sJWgbsn
RXsnE6egiIixJFLRK+QNKrcIa6fThD5oacFxhxUPkyftpnojI8z1MmJAFLozu3kbvers/RO6MzTg
wmi+Q/auoUtnXXAsSLIoVt1oyx+svcDfYhPVJ1dllHrN0iXh/FLlKFMLt3KOCHyqn4VfufrCmOII
c2tfJt+yyTyfACCfCPFGu3nyhqg1DvhWDxggJlZeHxSC0RfEy2pVidYPF+M4bbI285YBEsQFMrBT
7tm7Sef9zvL0eNQuNnlWktVXSWC+1zGuvIis4uwmKzwOb86B9JUd0Z4Q2I9+vnRjNrO12zvWYcKo
11/oylev7UAtjx9TG7W7tCjkYxYSs4Crdj+ehrb1+2sk0FHtw4/O6nRDpKX5KBAP8PO8EdRfQaNC
FTnHG7ySi3WGSdANtjDBEoWWZFqY0QHMpl04y4/h86/6Ift/1J3JctzItmW/CNcccMAdmNQgegab
YE9RE5jEBn3f42/qW+rHaoF6r0xiqiRLs5rU6F7LVCoi0LgfP2fvtVXVuCvSXvxTGcnu9DGn/ujR
VgYOWCbfxVmlOMda00gVnfkG77eV9bw6Vlbw6nz8sViY0bSBKlaciSDmDCRDExXSR+1RLkttnHFK
+fijjU+9lS4z74BuubvxoDXt7Brwbqhke00ckLuB8GFesWkyfVQ0pbIsqp6juB5eWM8HrBgc5diG
+UR/OTUHWUlRALH9SWDTJghAYb5dEz9YPqPMJCbJGyP1DrSD5OyPWjLNlwNBHnTxuVSFc65Ul2xS
KDUxGvioeGyXA2+QDfRl0aAgJYlc1jp7Mjmnww1gzNJBbmRtXnp/bWKz7IylakteqtJr0fi2CY5D
d7zBT92cDFu3D9LBnai8gNcw9K0fX6MoG/5CIyg/VkmbqzYs2gY8VDA7s0p5x1RXYidwhVxh0ih8
ZPk5fVHTCJcOGr88DLB7h25V7RpvHg9TFr53vYu2uRqnM7aD66ECv9ObdX6WhZ5/YHXQD8FAFFEY
dWxS/MQV5W5wMBI/PRq9F0NHobYy3DS4a4rMuuSdJePG8/pxHduteVu0XfvAbef6UW0Cch7DYNsm
sONgdmY3me3P81rOUhzL0NgNnQOGqm1gfeYG/ydIv310QszB4TDe4LGwROJvvJlThGsmwatnuPPl
5FYmuJhAhN/zCFPVqsHNzyBluTjaXR6xvOmv6QXL89GQ0H0nRNM/biwmsgdzNGkd6kQdMnZ0Tidp
v6EH5dwmZQbcjVs7x0JwgkmEn25zm7P90LTZd03hfQf1u9hGQ/ZkpCHHVWT/UJpiM9vaZqzuM5GY
Z5z/YFbNguZHAqa6QBN5BQgdnwoVwp0RtWy2rIM8H4EfYW9PODVkAzOQjyc4TmjqBbBRgGDA8l99
bBQ/dlQJrGtdMXk/q5aORQgC5IxO+YRNungIjei7lrZziis4L+yA9rRxLY7kKM+7i6EBT2UyQ73p
prp+wZPq3jZhlUiWBi6YXXnGW6PpsK7TATUPAArEUYOdlFfBhDPSUHM4rZBJyReIFQJ3QtOClV6m
l2VWjd9NcJT0tQRl4tT56Q6HEkAZ4skOdpiKM9fQ6XZwx+Q013EdgHKMvn40aIIU0OKKaC9gIXOl
p8cfwimtMCH6fSofaGM92enC10xQRH81mgQUVisR03xIjNLAzV/T0fevPx73KgCMXVBbBJS7vN1J
ilODboi8acf0Pln610IVpHpZZoU1EtEWq0hAt6QaDFYjAqKbh0oZmJMMCY/5x3JkWljJNfayNe9j
q1dDG83FKkX5pZa+8V7EVr04vIlHgmVABySvbyJ7ooB3jKGGQp+mjClmjt0ZzscW/GgdYNEY/Ypi
R8Ca27Vk3PKk+1b2FfhmDyRahqeP1c1GTXGwHOcuqiP3qm8o+XYfXcKPIxKdjirC/56a174snYd6
KSc/jnfsRzQLEdNxKEU3cwOfBB4Eu6R/AYHfvRlQIjzMHwtxLfjRuR+ex20B1iscUTl1qAGONtzg
c+BW5dVoAT3DBc8/guRaQXn97tTK38qoEtdC1CHBzkby7ERTfRaN9pbYAueK5phxSx4Wh5el01dK
pFitmUMW41nLLgenrJ9Tu0aRj9QPv3U33n50tj0oWucqGzjUjNluqBz7rAUwdMo/9FFLa+ujIYn8
rnhKibo+qiaAUTFMxrou/WBrFEuLqOmL5jaBxXaVoqu56b0eeP/Y9VcdapG9C8vJXZXa+SYtnZ6L
ZePDS9VdhR6e11nEWNb6WNAWwQol6tHeORIT5goHvw+kgQp6zARcfHheh6ydQmYQ0nvR80TPBm1p
n+sOyrogjW4qrkw5m9jLW3IyPOFTFZnuzmjQM+rY4aFzKqry3p1KKES2E145ERNke2wWF08ANqUB
AMEpvk2jrcMiNW3okIGNTry0ezXxw9vHbgImzI4TDy+dw2g1+ZAdfuzzEOjZo/S8NALYKnjWlE65
D8sAqPAif114jl4E9MENIPZxT/dI07wAnP3xLCEdNneFZ9M0gChzBL5S73N6sGddXroHt3LKswrU
/5lXDdsy98WFKfrwvk/Kb/g1wgsKGooyJ04uoE0eMLdb35vSbh/SRYfhltrGtAHfA8ReeGlyOgAz
Ok73ieWN9/BjkyvPozBQwD33TkzAQ9b31q6w3SvNofrCKwzrlecpeu6R1Z5/PPF/bv7/RmzEHEq7
ruOyzKCF/zQCht/jFnAWGTfqNr2nef7qzhEYqgHjYm86+bEuhLsfMgidUdg/9X3PGNQyXLmOvNx/
+6HgrdBp7VM1+Nd//nb/VJUwHHIFZoBFUqI/j2i6EW5JWibziQgO7Dqoa5IPmYFthxYWxCKJzztY
F6Coy8r3/hK+9RuZEUpLYVPQKBc1lrR+HRD5qZOrQVfEOwYRzkAMNOXzx4pMl4rIniipLkUoHoc8
jTlFtKW8lmURviUiLVB8ZNHuzxfj87BeIuIWLn0nDY7tnyrFqCbQp/MN91Rq6jFQsswtxHJkFJqu
YGKzeP/5A39zAbTnmsryhCSUxdKfhF6U231cZoFxmgz2rpSeYrIaI+G9mtYkTlNZ2LdGsXiuA9e7
hEC6MKz4cquhauujipT3+Ocv9PEw/jq+4QsxNVzGuxhFPicbWpFNTdDOOECxH99oP/Re6pn+roD1
vGub5j3te28fSBdv7DyS2TEEN1Prlu+eTXI4QnPRwZ8qodEaIt6OTe2fizyk4o0i98HmhT90Qxf9
Zb72Gx0CuZym0KZEY6P/obIQPe7L1rXkCZdasp2bsj0YVUjfKAFkUA3+V3TP7XWQx6B+QYr0Wz/P
jQsd++m6K5j5LvEtM/hM6D8B6LfrWrT1YQhgG3zsFy5Gp5s/X2hzUVP/eqH5ymgyhceQ3/M+60ML
O8nx24XOSSc6JWSgkbs+tJN9hJ9hR0PZOW8Hqms3mJznEd7ZLgmGZ2KmOBX/V0+JaIdpCv/2Sv5z
YM33YscwNTYYvt2nVxKHSok9uLZPQ9jEjySz+vvYjrqHRsOaAZRo3WRjvIlr4mAKn7ODZsxDUBDC
nUuzm9XRXQohiWJ040vVvHQYNzaEAeXbv1y/f+prXcHJU/EdEYvrz1qERVw7BNDlTsnHhOejBxZN
SfkcUeav+GaQKEhkOZN1+i2P4mQzWDOd1mWe9+dv8s9Fw+VCLe8Kj6DUn6WS1FxsOoKB58dAV4Ba
ePVw0KPACrIrf5kY/fnzfiOlRtaDAByRIj4h95MwBCIH/qQ+tU6y8GNBI/GFcUy+L8rYRpznOucD
wQpnMFN7hjAUBX/+9N/sZq5gjM7TYQnPs9Wn3SzCrT6nOa/a6JtA5VtFR3tS7lXnpTSx2/7IhCG5
cDM7gl2KOi9xqurGCT2s03lmvIxFee9i/r9BjfS3K/ObO2EiTeEmSOR2cOR/3U3qIiwcMTTqFKWo
Zj8Egh86MwbG5TPg1OYvGp3f3AnWHI2oY9kvkHf8+nkTha+N1NI5kX0VHxxSqdjPo+IuSwvGOJnE
K1kT2JNiVjk6tqP/pmP6p0SItqmJZnVZRaR0P90KozaFp0rXOSWG053hUAkOuZvmL9USOGDGzsac
FgkxI97HfnbzS2ty7xuPWNI4GdQhIOTqLyat3z0cfCGarMpEJGqqT3dAYlUsZanUiZ6deqjjIkDE
J+NgVyIoopGh9LttM08Ia14QfzIOXZW0ezMMc7IGLJz1JvlW3wcRDC/jvMgd/vzw/uaGcZW41Iiq
WTQ+b24l+AojkNo92Way9LxrmxFWlw0v8TKkTcxkfPkolj/Wq3GcGU38+Qv8RozC5oobwDER49MO
/SQEacfC9iICcU9uH0+3TbDEB8UJLuEpOS+ctj3PAqhHJukJh2gc032iaNv+5bn5zR7vorNgBbEt
m6jDzxopHA+FmlnUrz2nOyIpz5nHje0eCDDjUGOev7jjAJitpu3DMNIed1Z0k6ikO5dFSCxMWicg
vqzmWxfAeQDuEEEdN7uTMminVIS1EzKoaRH++dL9Zl+iIsPMZfO6oKH59GhBDOIkCVL6ulnWOAC9
+qbD1nhul2o5lSxjv8757236/7Xz+DJ6qYumeG8/W49/dh7/j/+v/Mlc//+7P/n82/wtjpr2f/3P
T65m/qsf7mRX/wfvARY81mNyBzBZ/Lc72Vb/QR5koYdSLqpRxLH/x53sOP+h+MZ3QAWilreDv+6/
3Mm2+I+jOCXQEmZIhZ7a/jfu5E8P0+ICshwESvSqeZaou39dufMQ2GjbkjJTEO8Ggnj0kzezhFIP
t9CwzoGIO1e44KLoLw/xJ3HUj89dvrzG26Hxsv76uRGmDn/wBbIeBS5XIFzYgZiiNzOk6vjTDbn+
UUn+bMD+tBl+fBT5NBh/mBGhB/5UJmQz0/euJaivLwd9TGX36AFd2lnzjG3EMv7dMfLHp2EQ8DjH
Yd76XDUOFaebuB0xMOmeulSbEJPph2zgoke7chiGNRAFXISquPvXP5MSkG2fAxRmSme54j9JUqPB
lEsSIXfSJR41bJR471Q2baN4NrdN2hR/cWH85rKCAmH7WCyCFnbtXz+vRtwQ+gnTzixMsxGuCMmf
m6Ce+xsFlcbbQb9r/xY1vixtPx0VuKyLfBTvFupBntrPUmCKcQCDtR52jrtE2pZteKjiWP1lc/z8
bPIp2nI8KhlbUTt99peEdmPknMbHBcaU01zH5PwUl1BaV5hpxdmfb9vvPgyXO2c2Dv//PGW0Ia0u
X+ElEj5nbBWOD4EFTENG1vOfP+g31w63tE2HGg0qx6NPz0cp4zyPYKnsDE+f8OzUwP688S8PxW8/
xHaWFYUeBgvKrw8Fzxrtn6YlpEbaL9KG0xzMvvuXF/p3l4wDI1eL9Qpp5acPkaGfqoAY653pqn5f
zjPoOK+4SNFI7v58zZZn+KfnDeHHUrtxOlVwENhpP62OypoG6IMpHc0tw9W/LIGf/nIsVsuaL2iG
UQZx7z/95QPnI8IksmSHE4dE3DkSfn0rVWy2N0VGeNVhbOlwrPPZjx3M7UQdPdIW9sfbP//GTzvA
8jWoDpZzwlJLIIP69ZYZUKDcGVzcrhVDQsVT+BU0gwgIAhEOiVsedB7Kr2MPFeLfPfofn8yCbIHF
MMFjfD41OPMk03ru0h3jvnQ/MX3fTTFZdTUP1/2//5EsG+y/i2nM/LA8/7Q4Mu/OJUoNYr9CwpiM
oKlfqAu7M+a08362su42qdzuL4eA313Z5ZVWrJA4qe1Pti0/tgSk7JqI4ciEStXptn3qYdye5aol
7WUMrI6Iib6Qb//yx1qYUDCw02rlfrK9/3pHfUsUeSLKbAf5p70zlKa/HOb5c5MO1X5oOnSLVmo/
/flDP7350kF+wkGY846UnLbk8u9/vsKDZevcM7NdNZnMQ1p3SDdyiGT/l7fm08v/43Oof1BW8+ZT
BP36OWHke0NDiB1h34F/6SS9fV1a2mHcQAD4n3/S5/sHGkbRWMGrzbXkCV12wJ9/UkhSEwpu8g/a
dfs1Ov35b6cY+PxbkNIQ38Y2w/1CFu8t//6nD5CdTYgsncd934aMDcQ058c+TAT6e2zZsI2THrIv
7XxYX7qILWbmuYtshQXWzFeDGZBblMKnB7Fgk3SpyynyVmMceF/s1rGZQ4fNDMS+0MUScOcRgpA5
xC6RblzpZ0yU3TEF9h6spTuOAPBkQ8aZ7KPHErOvXpdGnh3igZTKdZPU8tjNdeNcIsU24EUg2kCs
GjFKyAw1POlAg8uPSiu8JayU1nnjGM/+ONlXZtw6L8QP6FfRi/wG52QHgZG533OUOEGLckjCbQXa
5dSrWiaL7i0rSsJvwpasTdUW04Gpoo8upRiVtxaB1fIfNYZ3FULe0Gi7k+E0h7Utd5oU0RK01RKh
lYxRcZABA9atNNsIWoxJasAB/h+AWCPxNHYh/Jrb0a1GtXbMgOtP+T7ah/yDQq09Y/rOWNT6EqYS
2s6Um1m6wuhEVJMdWNUxZm1fst9bB2dX1xUl+UoB3FQN0+JLEPlNRgidSG8qrUp0TRU5IBi8EBOk
xEf6B79VgVxV7kIlrIlkpt1KK6s70CQCwEihU5CzNujm3k8wuuYRE5WNNyHvX6U16bMwqlU8Hnz+
BY0vr/X2qQQ7T4GSpWc6MCDEVao1kt2QuuWrj1fwxBxMkKM84eY6M5IyvSxhm8lrYL/DNZoWeNpD
wET3oovmfGTpR0qwGqY6zw+225mvc6SKBiotnNxxsuRXy4wGqNMhLSxwcozfUPnmIZRgfIvlBu4Y
aUuA06EdJw4xUCgp+oEMKVeSfKqYuN32SVJHO5s0qXfcf6WLkMzN83XYJ+2zr6PCOtNFUMbX6BzH
88pOPWPPcJFiz3LG7Jmqz5T7gvTiZodS1mgOaWADYpuGMEOyrhq+4SgHLJTNTFhIu+BHNl0zTch9
u4qQmHYmarhIVFpt6qIyBEGBjoXmIqu6F/izJqBpGnz5epS9dV4qK9S70uwSE5hEJ274OjGDZ9F0
uG79jgbX0FQmLHM1k5dRVwz6IE2XdCxGrXg+c9osa2Af01dQ9SWtjkCPzdb287a5SPypLfdGVBEc
YRBGusfzoZtNZjpNsQ0YimQ7iTDJP4MizrNvmXMT3BD+4dubiTbBkSsxxduEMvWcELElW7voyFZ1
Qyd9MH3PAdKUNyI/+ubEI7dIGp31XNCmhmnnDawpMtSQSsndAdpJcFm/MphL4lxtmwopFno3n/Le
ltg07YYBKPr3kqCYWbTB97qGt7vJqtSxCbAkdGBdpeTv7EmGb/N7zy465I1l0rpbe+5RConWNYdN
WMOFX4WpHr5gCtXz2pFh92Si1nQemGPrxyjCiLFLZDK9Gl7rWIQNi9Y+ayDDNJhwx6JZEdvRHMdK
Ow6p1WASfNCt7VkgUobfhVb1EzHWabLpARW8Rr6Ty83kpIpQrkSiSjQYmQFRrzp7RgpmpqcwLcHD
uuk8P9nU/xd5JQhOdXIrdKHjIcuEiisCezeIrGjXuarSfT1NRrh1+mJCmqcMO9h5Zdi9D/1omGuw
gsmVbzkotJ0mnd/KKueP2VbnPJZmZnZrt8h5DspGEsqhdRt+672wuO11BHXahGmPL66AcXOeqIXG
UBADNiF+VTXBOCXuzD1KdTjIge8ZPXrRKOMsS6int1ImUbyrucT3fWwg9x4ydzT9Lc0sJKNMh0W6
TiyVn7XDx/PWZBUj4BnJSpB0vbWxgLqDbwSG323SMPOtrRXa/rWym/QF/CWZAJPmj1UiZqpQzQkm
S7TRrWSvap23TihDX+Di4/GH9u15W+LSlQfMfC77LTck5J9PeUQ2eN2TK5cOnQK/GPUQlU12A3Uw
Ky9x9ogjTR6QwDPuhcnTtbHLzrxTaWx9BZ/6nGnDvCuDpj8qiL2gORDVr52uNSDCePTw+jb6DrL1
lZPCQFiJL04Z/rtVjjNjL+eUwKuC+gJIX3XLHJ6YwCIVJDlRuDB0XZof5BD78Fh17BIbo/DMXzYU
CsUqJxrxHPVTX+49YNCLT70/+ojSLjqKMVaFYts53recuDnsKN42z7JXDCV4dgpkjNzqV6dr5rvB
St4tV+/YwQ4ycu/SqisYYYkvGBw2uCG/QK0+MGO9dYKiWIuqacAjxfElibtIqmcy/twUqzgCQRjM
1UUV1tP5tGQiFRHv1cQWt9aOAcNjaI/24pVSBIszjy/W+J/ri5qQo0eUM+HGTrJrXDrBFnmRv0qa
GqNHHzG3JE0Esi8BcuQINMd44v50ebAzynk6M5EXnIBV9xfDVM7NtglZ9dZNvESDCocXnnSa6k1W
ZvmqmqwbtzGU9Psa1M4x05O7ajLOdihd02nfKBP5OS7kl2YurJnfzjO2gvls3c1QyG/tTFLFRt50
HxHxCeGxpBEV80P2+KrE3vTy+GRXWJrsxvzqJb6+YBTUn6AER8Gavkf0JSgDJHcm04BTBUrZoJoa
smg9tK39WqmMxgV0Gl/c13jCIAvYCQreoZ+++Q5c98m5VR00ggTXCga1i2XytU6a0boFX+MAh/Gn
6kz1Ut/qaJAoARu1Ydg1bQUATsiiYjOP7EbYkQtwRiZBglsGZPV3nxo2XtM49qe1myyq3LmvxdZJ
JG6mnP8xNkjTrK+ykeICRTBpkAwZskOlG4DexdBcM7S24Fi31RVKMvk9Rnk1PLbZNMgtVn5SV/2u
SON1KXCezVYzHqdxfisc3W2LwWgvfY7+yM4z56kPRPSKEth5a3q3JYEyoaDowuJxZKZxM7r0QZa3
gyctFti9e/I8cxriEhG66Lszb7DFuxtEX0cCym8sEvFAOUwHyqJ0axqm8W4Aqb4oPL9acj2/hG5V
P2H0Ji6xa49mxXhjleCFYGUK5vpqSPKzmNSxNbr06qZqByDjbgeHfgi8DEi1+96PjJaqiahzH+Hw
Nmn1vEVm12wQR2GpwW2J3sWzSdnFnrGVNrz1CNnJWqCleIM0QFJhSTKjKSqLDzbzWxUNB0/MJ9cg
1W2FOl8fK6eoEUv7Sr014ZSzfcIowl4I1+QbYL+0XzKEh20AK2aloMvuJtV722EQTIUtuRt85lu2
FVkko2cp8VQ1AQwulJozoCaSHGpnLI/+nPG2muW4q8jJ2PSd8jZJ5zsowBthoaz31doLx0e/U8ld
WTTYjILSm46VQH/q+QLd9ODnzxL6/H2LruLCjck4BbmmruMOA1tOqMotQjoyITnDg0CPWpMAbqra
UzQDXkVCwkOVuUNyYbONrXRddscSUNwe4Dxl90yCyThJVhOn5W0D3OAcDFC4CTkgW7fvpzW/OdyN
hAITt9A01CktdNdGZ2u0rxOHjqzLj8ALmhPFX712sqyBlO4oblwGLJKi2mjWE9mz1zFy5Ee7bEa5
kklUETmsUgDEJSp8dIH4dKd+KrdZyka+m2crONFgnYkhk1OmV17cI4y3iokFo3Xn48Bd2oWeGRpr
ir+S92jSu7an+lvVeQoedpitMF07yvBnwMJDyFmCYPqb2KEQP+A1dV4ys+ij84yIVHkmFTvoJTaO
tiU7reqHC5m5Cqk5dBEqFTOXWzqyVbN1q4K6w03Y5aLCMO/t0CAlyqWg5eAVBsEazfI8YIYQc7ab
owqHGk4wa1pYv6Au+Q1drOL2RL5HUW+nTJF4PTCgXJTghF54bh3eK4Sq3U0l7BJYk/FWlgLi0QRs
VjaeWDedY+ykLDK+RtA+eNQ2b1XhdeTF4Yq4DajmtkXUiNNgx8+dNG1yOpJThE0LcXxosi9Tjq11
4BKbNpDx0q1qtyT+A4lsh7SevZgsXwqt1RR44/OcdEgYkWrk+3GYkt3I/pquUcLmq94lGzyrOLjm
kWHgiVzWWEWnIwxMfZaH5mU+x0+BgdAuDJDK5zLeKuqdYxqW+lKLKrjojby7w0/l5nt7njuQe1kI
bRitZp/UOaFRigMiAr6oucbdXV5EnZ1seXmsa3zAxISrEmPIrhYBUljmwheR3agrZyTBwXDqQ29Q
zc1xIGZyI4PgmpMUtGDyZFf0ZaoD0VkT5rwhjU8xKVZ12RR7qSfzBQz59OjIJOQ0YnEqclAeLyB9
XFisT3pDA6jccQUeaf+LCqQ9GByw2gD7drOXZPZqgBAgV0EKzGvLu5CfUQ3qvawr4lsLp4DPGIcX
dey+WHPgEV7pXdr5lFmrMe2DhECOqD/oyHjKJ9T3kWn0V67vimssfPm2QY+KhHb8rsYqO5Wmk50Y
LI+vPFmPtNgwDRCrVOC40+FFPxCviyUYEkXY3zKwONNDRDD7VARcW0I+xJmZB9M6yotnBp/Llkmk
qpm6mLVC05xvfE1fCXLdDEYGNRbH7E6tsZEU6zzPrCfqhui+TTvQ+jWi23EVGm1QbuPaT4e914zB
vZuR3Lm82AGBZD7IyaWi/8rOSLBUjqrfZS2liMqoLTRE89QMTqPI/TO3VtWXoaxEuI7HNn8ArCG4
rMQ7rCH8+XdENvU4EZWPMlRnWm1LE+53KIkhRDpvPJj5JMYVKnQ3WvdZVm+GTnxZVOl3aaHqcT2k
/bepwZ/VUekHCZkWWLhiHB4Yy6McWzSAwaHcuciUop6gOFhFPmVlocdqsSOy/6hM3OM4H96iPooO
+CSemgXzCw7fJw1XlD0baaKRm+aUG2+lVy/+0RBs/GWdjeX4IOqa2BQH8y4N4PyZ3Er7qQ08TCkS
ZwqCp9D9rsfJJ2VNkQe3mlththBanGkX9AIpgc4zQTwxa/LGjYo3FZMCU5qBcUnKr5sdsagZN1W6
HBdQsU/PpAhlFOAUEVc+QfL9noZanm2zYXIeotBoOElQ2H0VbmBv4mxK36wGSyGR8dPj4PTiTprl
kq1ukLPH0N5LSUpEGYVOvuj3wjCxRc5x7pKqHJMFW7aSpG5JvF0YzuSJ6dwCA965aM3KeDY2ZW5g
afbmUFN3cjkQlDfthIl4bCwPYwh3f51Fwj1HBmuNO9uZpbVJ+h7k7NSp9rFzA6p8dDXq2DRaPdlh
QqJT2FWqZ8V2u3qLR9jhfgZjnm/6GUiAxjoS7HhA0gFObZZdWqRZGivgSTkBlDAnvnWSYnIdlXVx
7QMJHxkHWaageDLNeJPN09RvBnMWL1HDor5BtqmQ3Q60T/BXddl97ImU+rMUVocdlvizjUJZHWxZ
PTBf68ptbocxhupl4YggJbXsEZtCczXfDVdArp+bFq+y0+hKrcDqhiTvJqnANjP2cUN9R/21qSq7
2NNKSJaEyFiJbap1+e4zuh02fp+lpLTSZ7pE6etexNOkkL3EmlXdxY597ck5MTfoZMxrAzsKuYok
i5OmVNWcIqjlxvbCGwMI/KT8MQyjyctB0Io5l4R+bxMOk3A6QXs/y3WNxJtgPLubv9Co6UnjG5oW
f4vsCGjznbHf6QQeAH/OIa2ODXzeFyOiHA4xY0jRXnuaULFhDpl5oJhfUgrSCF/p5HdrG+gx/Jy2
kgtXfQryM7xgEFxm4gw6qkfTuSgQDnv0n3R3E7BVGTRgRs52NkvtSPKoThNq0FQb51U66Xir67Ys
V3VY1Pdp2pCJqkaDDpUm7O97v0CTVp0dceag5dfTypZp5Gy8QpUnEQs2TVRmrEhKekSdVBFdik2C
vJFUY6/PvuLrqlhAxz7r12PfOe+yDJwvlWcT/NiUHmmOZur0Gs9w0TlrKcV0aePTNMGhygqioSam
mhzI4Dt/o3ovQotS0++b4NmxWve9keO85OHk404aJM2uY8A3037ykpAz39QoG/ogk0CcOFZVbgs1
0KzF3NPC/QfBE+2wQ8svoDwwMpbKEM5BVXlNjYj0FiO1sGk1JKKbLpy2Mtul+UVDg8D7oN/S0epP
wTSN7tpwvZHgdM8w3E2FJoRGtZONWMmoinjtc0zJe5ivXnWWd1VA5ju14k1Ibow8QzOVzqugD/O9
g3IPg/pYgXY1CyPR19qJZb02aGqlWywUDKMwPy8ZDlaoxColbPqr1pHzwG/27iJ3Aj1VWTJQ6zHy
6vqYdz0/C7HoxMapy8Q+J0gpAcWUtPYXUYUc6JH1Wd+EAxp6k2rVY4DBW3Rnjrh2VwUJb/hOSUNt
TzXJB/naZJW/a8yqyDeNZYvgBdhHACoAeftwWfUJp3v60B25iflMUMFAwJ+iHz96zgXIPlOuYxEC
q8VElpIznpiS7KmQDvdl52TiCrMtofZz2cJueKdMNRp3LWAPNKRA+6M2q+sgUaBrzj0sBhmbJlLI
odiKHosWYVcOA0SSqROuq1rDlSmM4FAUTorYt4daMa2HBC3gtctujIKJhjsn6TLhuG4JYL2bdJGv
bSdvTvAUdWSHYfOhuN/kgrSLTVkLiVOwaLLsCRcjhthiyWPaB0nV63Xnjam/YVjYmGtFQ68kgU24
/SZJqo6Sm9Ua+3uLERWnehrpY4Mi0CRCZYm1S5kTx/55hmy32vpVGoxf+rIyZ1IiEzem5chZc4Md
i9a0ZQxxuCVqqocjUvtl7W1su1f7UA6yeGrteKAAQakc8fzHuYVdVxQh0R9DOGO2wbi5rUqzLL6x
kXTyHKJq8dqbxLfQUYk4qE2DwbiFXrBT72QTiGI9lpS1yM0aF7Rincjgib5B7V8lnZtR7RaTR8ap
FERTOhx8iCRPmODTIuiD6i2xGzzemixIZ1uOmfSeAZIwQk0qs6HAcuyciCJ+UXhUedw9xTGtkTV2
Rbukfur8aGMYcQusYppmeewz3wbjopfjFhOOBQPoBr7b0rdy7HvplNjsCKoY39reEbcl1p9i1UcT
XBg/9ccnC3izfY6MX0R73xzJhbZjmjasaqE+Go4c9Tbqe92vmx7k5HWXFMEtDV88R6twbAxjJ0rf
IsorcAOPZwqQNzkpBUk3PVkvwxcfWXtwYTu93V3bNBWSvdK+AbjDsAnBKHM1fYNoAciYR0ko2mVo
A7Z2EOv3eOhMWs00NzzYJy77xQojkbI3Pc+JOIJsrmD0KJ2QxNsk1NiDqZiDizYGdlPI3MUxHsgo
X6d+MGaHss2JzvTHrMwPOCjGd+ruyGaTITvnJhpGOX6N8qAkBqg0xbhB0ZEX2wSCgWQohgsTFBjB
a+mrBd12otKZCCCjf2ksUdSLTRr77ZBDXyHXxZ0Xiz/Kc2zSAI3rGnNaVYZvaH6W2LtCNnfgE1Ey
2pM272Yb8BJxIHA85gAL7b7IFa7Olmi5Zm/NmSYHUUMZ35gFFt4VYWNxdKaGNtkQk+5V541JIO2q
EbO8zuzSviMgUydrU2TdqxcgLDqfmZlFq4nU0+tS9gMbMEzYO5vT8DfHCov4cgrn4F0KyForwO6l
cUvQorol59HkP2sbz3ueJJTt6/x/E3deO5Yr15b9Igp0QfPK7U36rMo89UJUmqIJ2giSQfLre2zd
C1xJ3Q21nhoShHOgMpm5aVasOeeYyD8vS+z2wbmLgn69xICqsuO0cIi8jlbuy3012G18IDYytrxX
qtVQzkMURTz0sqhe5iycnL32FpvQvIvLNr7thDhNQwyJy3T8YknGEXxV+RodZsWGBOgNxXn3aT5m
nOW50qaNqFaKVvNmFf5Gc3U/rDpV9wxipA/BlFC7TJ9zRC7AXgJzHTu6qja4hMRfhVdYHUdXzrI7
hxSgnUScZbkn+zL9ZHYZLzUcqg6gRpUt50ipfNrPmZ+/ZH3MqzlubAZIa6jZjPeW3/I6YDzdNX0m
f/S6pDsGZppiShltCm3mJq9Y5zjsnSV+s68um/WyyXIKsDc41UXRbv0gtZoLz1Tp3nMsRg6xWdMO
3OiOtwcUWf+xaVXPt9EQi4rLknqlvXLtqd6CUKydk1zKqtqLEXLrJiAC2WUJv7yejjD8+FKDLqP4
9+o1JVN/OUzhjO2ZnNhmbnuAVGFR9O1LMzqV2SkAUQgfS+qNJNOMWje922TvdRPd6qhr5Gnao0Nn
uuBI55wdsoLwgSMJWXEuH3VFW5wof8Xz2jlbBb7oV12PDC82BST5DtKMzfUHWrWuuOnSwtxnhGcZ
golb2pcB1zLpeH8NvsVqCwqA+Pdym9pqHKj3HOcw8Vavt2ljDOvzsCCWbj3bmz/8ei0vKHgS8UxL
+1IDbOCWN3P/F2FTSBnZxM6audDkPxyihc19nKNYg9SSy4GPBMUm5aINdg6rw3AbW3o9FkMVIOKn
rVgAQq2xtRvrOsyuim+E8drzdZkwDStKDUTe5We6q736sNIFVMLxIBN/mCEBwKNaHTb+xu44Qmve
iVhtART8ck2N9IvewYqddQ+LFLRNCxP8WK0/Wlj99jku/cic/ZQT6GmNQsbDjBiX2hFjHaOdjkgG
nXOd3YyYJftRP2hZ9812SOTX1vCCdvlgd8hNvtFOMhHTPprKNN+2dnEY5lgs6Vrq85K4e9dRvwF5
pj0akTEiKypCrykHaEaUZeQTmyBKtEfaKXx2qYIpe98i2lIkzu41BA7jL3JX0W1pbXjI2e9pn944
/LJZs3ONxv2xxNksdyQdWzZaergNYKxh6h20/MC5K3g5dntcpWCKFO/eZzcwTQTthtFtay19ExAX
9fI4KWIe5rz9O888VlPHFUlGtHf+QqR1XxVppGfPpjrzGKyCBndN5YHFG2sV7XYoZT08KyYctLK0
tr7XJWj8I/lAcaqa3v3JUCLFtuK1Xm/h66Y//NZd5Jaf9e1EukoeDjem97gZvNRfdpF0l/Q4zhMR
74ougvrEmr5lWxhRkKGPkuvtLUR2p/BZs0XaYeeApzPYFeHjunJy+VIQjkDbp5HKwI8IxKr2wKFE
9ZtYSDo8CboNrilV3911JMeSbcjrCw50llvMNxKd+NXI2Rm2g/T69NR3PhpCb+x42ruA3YIXUar4
YaQgzewq19fP8HEW8uxd1RFqrTrAIWiMnYdkHZhX6diLOeT2IMRZWX6UHi18gTEJA8OXyHizAM/z
gG/sSbd6pNec1XQPsictv18zjvL3U0Ub6hZoJeFVxBGvpBIWEtlutGaHnesiopb8dQOkuEpVeAjH
VPe/ul5iyNjUDSsJqCJsdN7xAuhfcz6F44afI0p9Gba3YPrYU5WXlv4nXOfydeXTo6hGLq7lX0XA
PbsDWBbeL1VGLjwOlpaVLqM0NhmR1uOhALDunWiPCwMkfcEKaOctBvQyonL40Ue+LNFI4ShBEamh
XIiqbH9nlIi2xwavT7xZqm4sDxNv0v7sVhZ78ZVmXHFes9y3f6VOrp2rlYtRLKzsUojzPuIPMMXV
ZUuMCGTPM4IkAOWfYV4zidDnm81DldCxpv2NCWsOYI5b1OaSr0sdJxPYtHEPpwvaXze37nSeJee8
XTiuuTkGvNOmGouN736nJJKBWuSe7BIBFbM80eBrqKGOovLTqwyiKOFuGuHQ11VwMQxrX1KYSm2L
Ht5kUhGODZ9G6vbEC6wwUyUL1aF0LsyB/J7wRnjoERzEzrD23O9BWd4X4iZLGAUzqD9iTxkpxp17
NcIQW8NgUwhhzmpW7vhs3Gn+C9kvr3agnuhv1NPUs8O3c/+PltKy7rmlqh96nuwfuQjMr3AoqAbn
8MVYC73kAxsTCCLjhdAwjBD100TI84b07A0CAUCAfBvS7bIAMUE7SwrXmf8EqrzB/Gh21KcyE67Z
NTNa+F3JgZ1f2FbkFpE2/F+MYSwcWlBv9ZVdJ4MTPhvC/NzM9Tt9I/yjhXCJHVpFtKACsJhztAjV
jyh6YHqLncMPPLguoVVGewhwDoWJXpTDMhEeKC1C7yxHvbkgMh3Hsc42VMNrnn+9XME2u2M5EqkT
frXrWPvTkOW5equBiw+byOBD2gSW6zXM1CGPYXp1svBoZxm9wxzBeNEVeT/HV5zUgbPNJNTeI0Nz
+s6mQTMVSFhruwAr4VcgSI5pHi0Uxg90m+zAaGlC6Bi6fuva6ekXI0DTJxZYRgVY0Yh+OVYU064X
nbeSSu5oYJywqAxFIF0mIOCLSw0SCn1IGfNapT4re9O1l4wd+63ae/KfY4sc3Kb24+bCp1/GGyvP
eG9LgE1fhdTgu1qHmTaZ+2btNlURg/0IWVdbm6ZgP7gpJqbwzVr1NV810xw7rJXP6VL6DnNv4xYp
9viR333KodVR9t2gZm4qd+wegsFeg02I8zDij5eVs3VKeFeJb2RPyb2K0PIJMvdXA+q839pRlX9G
IYXpjNOjfAv1wpSvKk2hqC6RNTelKt07mD7WJ8Vl/Q/8EFC4Ul9Wfxwfm8x+6CM2dWYWfGRaLMs9
iazYfcB8yyKaLwtgO6wZmeAG0AUhXyt4nCcmwC2F1ubXyD7C3URMTs9DZyqRtGFEb+jSem4HGb4W
cHo48DxOWRPcD4iXP7mMMcSY0tDPbGVzn9FonnPIYpeFiuebzN7gEhhiHu2D4YgdtM2jFw8zm6sq
uo00FXbBpA/s6T3l9N8CEcEYcRNM9UMOAG/GGCa5wFxqC/ZF4C+fZEnFU+hJ769eVOg1pZUy/MQs
WR/kOnf+Lsua36w0w5M047y8TXkkfpvAz75DlqBNItrBv6ajDfe7qyr32Z7DKn9out5idzhyc21L
Nm6fBAKlRz/tWnDkzOrgU0B4tB5V7A1OIh1sUEe/TIM/EdhQCtIBZO6J1Ha4n9apZQxb3OIumAs2
9ZpHAwWtteWk57GgFOBXoD3a4e20JCyXdZLAU9lqpPNaptokTg/i6qlfLTt8mOGI8Ws0X2OSipTs
ZQ2nzb2inITr1pEadGdHAo571QfXyxzfibtICt/GlQL7J8FPzJCh1qH443ILT9Qah+R4ccYM3R5D
V2SdFM2bfMa6YD1D+zX7JAAr9rHk+D1tuprV1p0AKEOaoCnijVuG7jUvaVfZL3Hu0qPm2H9iRw4x
D9SFXl830+0d0TkgFxm58j+ilvIHUFIe7wCu9BevsxEnhUV4IRl8Y24VwavT4DcYSvUKk87H7alF
5n0pvyr763pbQf8pitIuPvuoL+SurnNJG7jfznJT1XHxgT5Koe9oRpDlbcYEnITVhOsqj+eFTtul
H7b1aMq7HsNTicHUbosf7hjkTAc6F+sh7PLM/cReMI27ggXd+safuIBwtmeOOWkbsvZEGYG6vZoG
S07bRjVeFRAee4iLkdhaVTUsNJnWevGPfB8sAyfKouEJxuHM6l/D7TvXIuOoAYFS9R60qJj/JNqn
A3hnqZwbggUfAhyyTT5uhM3yHp9CGryRiqtpjrb9PrpaTYUWa/eSSRLITZy4rhLrpnaWGtBahn/x
NUJHvJvzQdF5Stlyvqk0D8Kj7quICWpS7n7Isrjd0hiDJ0Gy6WnvRVMNiusoZN3rB3CykrJLc5ql
3QYXlkt1ev+WKzfF92QW9tMdK182abBLMua9X30VrutxijNb/ZxsEHAPDDhEo0peZPVnuUIXPNfK
4euyaGLOi7ulKm4WWUe2c5dyMGujdSuyKUPflFXn7iKO7NG1BlacHTHotc3VApbLJkVompcJoVsD
6O9xwC7IpBSRoukC24LjFUd2BraHuQ9oE71eGe9I6mt57O3R6Up/Mw1mKQRDhNW0mCywX+nP3O/L
4QyPRmu4ibOBxpSpuflkFJnUXs2i/KsHfS73IzxedZy5PsBeYhXZDkhQbOytWf221yaraBSn1XJn
8OnUl5hCnRoTnDFs/wN/hq7QGmXeC4h6493SuO14xOcHxqUxa4rDFMev7VI7Z4v3kqrzP5qLuN70
gMDmbda61U2UnGjL5DPTaDw2r0PFs8rqq+eOOxHIGm5as51XArNXWmfLN67eWR1SRJbvitLw9EK7
wYQnc9HNcldWnPdOaRmA6+F7DCLuKCw1mxJOMDx7n0Pm73rOIn8LUSGMNjnO59zmHWIj+lt1x+uj
mGhfv/dhV5UcatPhDQ+bwptaSuRwuuaK7AjDKGIrS2E3/rGorMcPMYKdxrW0dgFeihzMH3uOZjoD
4AsiOqrRm/Rxdbtbz/dMg3X4hCulZiux+t5nytq33Nml79usdxp+wGwyMtqqO96rPZpD00fzhq04
1GH4ot2698MpfM8LD4tCWWMG2PcSfg976KCbznSz6W6X5vk4bPNOB9WlKwsrOqIm6Bk3V2/3H7XX
uRUch0UMp4HPHTxAJqcSCL3nrx+Im736SeqW2YSTzaKO4Att88AA30d7Xxd0BNvTMEUQWSag+d7C
FjOpcw7fD6M9BB5VN51tbwcvCIdznRKifNNcAxiqwylbrHdnXTTSRp9z8aBqYWQcNimtV+ExQD2W
PskaycCwXYGsWverF0U503EbyLuWoyTblr625FPnpkvBsctjYdO6nVW/ab2yVN90faZ/WyWa3qPs
0lb/pJMwc66xWy6k/+JuhgDmtEBAvwroIagEZc722mF4qtkpu8anpDgzTdM8adM649uYeaHbkNLw
ASgm5JAHUJFZBttpaKNJ1swZkBA3xEor8O0rE4m4WpMp6nfLHfKh2vL8SPUWSms3vnK12hPcMLuK
hwnC0ezW9z4hgwo8bIV9x8rHJcPiw65w2saFpdSphNmWnZcqxHuxdJ1ioYDqHn21BUzPN8jhtnWi
ld2anlbqfjGb9KnMnYfV0LuBn0Ov41/tIB33rrOLKNqmaxHC8cTUjZedgTNDsa1kuQ7LhcrrTMqL
32aadoYprkjm41+3UrWFhJ7LQ+fT9njPSky1VwRGUbwFIaaXS9HmenkwusVf19RxG9/eU+61Xm1Q
vBps46mAcdQnARtNnsRxWcIPgo505LSKzFcwcuHbULgKCR/QZpbYHGE+q6ETOgG11LMZY1ELM9jn
xDpM/B+XkeLo0AqPzHFZiN9IIOSnhwEUnz8fUsNo2b3EZcGe6FQSQhDNEdXCrRXV9kXL/SMr7IXL
JeocDPyrmNT4NNn26LL4EXUVDj8nFiMeek4ty275rHXLUW3PgyiwhzO08Zx7wcwDO63ZwmqdbT1n
BbK7B36RO5gUikVXu6leAhybXZfGzJx5L1DvaffOep51Luodr85MgVutyrxe9Lad4f4vh3yYsrjY
GdvTwXOapnmpEgTJyNMn7Fxifqw81+bBPvG1xS9eUKTmqFBBqB8I+4wlJjhMbiyjo8PQeuXPXo6I
toWd2U/GW+s/BeEVym1KI755CU0+82MfvYUgpX/FuGnHpMP3+1qOUXyYbWdVx9q15C9H9eKNdoT4
nSLefCK3UlN4tVeUPLK/GuhQ3hH4cQibFC2Y3gYt+r9CoP9R3v3/Lcz+0H03L4P6/h7ufnf/Gnu/
/X2fbbco7M4DtdH//ff//2zcjohm/d8D7Xv1u/ksfv9j1fbtN/xXlj3+m4DQQ/LKJx5Lxtkj0vZf
TduW+Bu0kYigOjn3WyWORzDrv6u2hfM3O7JtQbCAfTwPYvd/wuzO3zzBu4JWsFsfSEjG6j+o2v7n
SLJAJ/Oj0KZqI/BhW5A0/ec8FUTDFIWwwZbJcVoeZ6fEGSxFfG5UTc5Cjrb9b6LC/9vfSAcQwTfh
UpnCDu1fGyXZ63dQjzWbl0Y1G48UF9Yyw55m085K4f13i/XpHz6O/0Oc/V94SXxfYDvIjAo+itt/
w39JwLU8CVvAwKhmwcqtV05LnTJ33UoHV6LDmznrQrYFQVruKsw476PfWpTTZ/4f2LvVh+lcigYy
z5vf4sEz0X8Umrt9dbHj0B/rckQBP/OvUB6vHVl4Zp6CIXULa0yNDqDGrrBoBPo+r7TK4BAXEMW3
/+bncvu+/yesy98cuAgovgOBnbg/gdJ//vSLMQjLXHEEXiZhtRtQch7tUN4KNNxizXPUbuMEPP5d
hc2yU86lL+CqbyriHpzwsj5gauvHonoWnMasfxNbdP456/f3rw7MCIcyn5uEu4N74B+zfv7sA38N
YFIzJcyU1npO8Kh8DTtKybJgU14X4dFSVsTCMlBLQHtE3v5pbwlPRh/2qIhpxROuWmnd5brIrO0S
cNb/t1/m30OH//NjDAFJ8UAnKksuMYLC+K9YozqCpTazlErYm4tTkaVqx3dTXpCa7WNoqy+M5euO
iK36eaPhfvRNmYEo5y32gO5dXRf2dH8FQ+7jg2om/WTBN+LNX0kXq5fqg1M/ZeIdya7Pt4B4nWWr
sTH8HlW8DAzPHBJjucj8AHuUJsU5sob10dBTOz8BjHE+1rQN/CPzGFjUpBtVIx/XElGLxUfreU9l
THnfzlO45RrO+lHpcmBEtu6TgUPJtK8wMJaPOaTj+ZCFDfIObUK+Zn4Mo4yY9cAY+RIqgRenS2fM
dtaILqWK3tInQFvDnpEdG8AwdcBq0sFiGgAR1ZmNKLnmKK1u1UmNOKkfCI+ly2mlnC7lrMEmnOSe
mFkE0mGDugjT7HcW5hiiKWbgZghyxy+uHK5WYLarlDseOPyJa/d3TdWe/C6hLct9UuQbt9VAqG5T
UkRz56+hr+5o2sQY79o3e7w1V262sbCNwJpopURXYROQE6CkRePgk/JmySRr7ot6Aoh7QHmzP7JA
4HWK3ZVfmIl63FRVR45ImKw/QwF1/D16Tl69TnrQl0gbbFhG5uXCEO5hqXPavvoJ6ESDl87i6Kta
1pDSJYXfnbATLSx1vLKbFwPfhrNGLnFHv5qJFQ08p//Ooie0w9YOfK3LQBZpHmlTmS3Ez6AOpzsO
WOt7uFbMNTxXqMmYPCqLRIN3p43XjYEv75BOk9nRXy12mqXLXtcMFFDQCTPmTyvhga+Cs6SFKYrg
3qqbgCCK4zyJ2AUgmAKCGm6kKFCZI8c46hVA/MSwLSJ8aHHTP95Mg9hoMQa+sQ71pmPq5cFLJwhj
nQS9bqR168w8RRi9Fzb+mXQSR8WcleHmwRcWHRE/OThnr4p+1zX2xgTzl/y9DmBWPtlRqL22ZfkF
Rl6wvoUxpPkSltnZibHpCXU042VZWfl3w/pF7x3K3a0hDEzE9EndRJSfQBk0/M3rPBwHo7z7AQPg
KQtG/SZwvmy9AatqVTg1gx82tVwPLVr0xHdNJ8jCxx1luwyCMQd+q532eMmYJRvhc8X63eDQsTIQ
I9BRydMbCfJzxSleJEORum8O4xf5LdlgQSBOpY5KiBFTHm+HPdiw72BA5SHEEv/piYMt9PVgC9to
XdWvbWd7DgfbsDg7arYw6EXh1m+8bidW3b2UnIKqpB+a8k1yWNuyvAcZb3oXFgehR9dNukVmSMhZ
LPAIaJ5aq1nWcwjt/IW6TPFRzEvzoGaSnUHfg8wem/DUF0N7bYmAYfS0RXvphMuzpO0Dj1zKAEVv
HzDDq301+t0eg7313UaxusOsse5GB3l108DxPxt/yaFot6P805KzBvPqSdpPcmyUZEss+Tgr3NGH
OWwFjaVqfb5xxTdOGfkXmelyM2NgyO8WANnxpeotrB0oPixLBwLJ2rXVrjOFjjcs8rnJiKjI2AqJ
oQyDee88srGg/TLvziV+tdc47B6jBhNUKbEdJNatHmYiuvFEsJrlndbeMdQUYvhjK372cddiaSUs
jmZ9I8bQxQqXt3Dddj/2ZXTE7Y/TZDR+cV4wMh7g8orh2uJcP3mNvdCvxRmYt+qkqQjAqs/7vvqI
cPbdlY6a9qSq0vRpQFbMtx7RhSnpV7d/rm0vVoS5x/Fp8YLcxudGd4GY4khepqHJd5ij10eroXIS
eN0t+mNXPMFyTUKB1NwvL9NYhRrq5fHTww6nrwBL65Mc29p6qrnSu1Nh4jU+8hq20tPErVBvjZ7z
fc8Vyx0t/XuKkIipmMDsJux72zIgKOJKvLCWFsRJiaNMkTlBXnqlu969ymlZ9gSmDq50D33ofCLE
P3d2/K2d7tlp410g3Q+O5w9qNRgcC1rXiKkKpfsH/PDsIHB/jYk3ZjxJc+el6oI7HHHFXrMUj9xZ
XEpCn/zBDT0hqXF2SJLrj9TExIJcwf4UqyhrGmL5UJy8E6+2cEtnWvmddk6+8y28eFx+4U7iGvqY
/H6+IGoWEOa5uHcq4kfos4//2WK9Z0NiW8d8WWcNwTQKgGl7Q1OccY6PEDeqmENuSUQoUTZ+YVba
ZLJ8Of4Gfr7HPGazjKeGzGxB4dtYTAyaSsLPMs1+W2IeibOmkfXSEafY80DOs1NRBshsJG4qcUzT
zI7uDGv1aEccmS4Ym6coPWcOP1xZ78zaj+lz03vr1s8InLAjIV9sx056MxzQjaXnQVwngGp7NMVZ
H5gtQOSzWcw3Hg6ve2lYp1PpMhp19ZZuxiZgo0TBj7jtNXpkyh01sdPRiZS475Fhp2TxfJSptq2D
fLPM4WInIJXX5zLlZ84TUHjOxs/ZG/djmMc7FLIckdhenaREpcDIzOD0g9u1x1CN2r5prAhLipro
si+XunukKF7sS89aGgLoWfVFJAdTKqLDblGU1m49NH+f7paifA0Z5uMEnRTtmMRV4B4iY/lPoQVN
GrFN/rnZ93/0Y1eMO+DmzUmTJ8p2uMvURoZsVTCDuT9mpIj33PUpyCD10zUbWKAw/YbCS3lVIP1i
CGj7o99MgOo48W+bolcPbV03+bGlSIMAHLGe0a27Z5pE1Hmp7eiJjERz5wnnbYpKfQ7RjO9aoug/
weIgF+Tu4PwSnPsu+Adj8jmV86fUHn0Ho8J10qbjJz9Z8dfgpPaFD44rhm+P9U6tXAskQiXUW9C3
pCoCdq67xRoryuTVx+y28w4iDRBmb+wY26XCj4yQsuW257Vf+ZZnjrSQO79IlmNAUpJ6vL4NuwSW
IE0e9JU0e+jYA7d825B1z2c+73k+B7WeDtggQKDiY96lpgPsFDLqsUuNznadAeYKO1oAEvqvlr0P
TJJpypHmOgXepcjKiQ0j7t50Dfgf24Qfi00zWwRFcDem44kkcAbye10EVklt7lugD4YmqWdybmbd
sP2aTgYe/K63uujRiMF5xRDfXOrB6e8X8B2PS1f7mP5xCu8le3v4Epg6VyxD1jLJX5xF842OzfwU
88Igv0OshBSbvz4AyR8SuytvrXseRyAOif1X4/rptXYmiiaVpX/ckFrHcvERj+Ihv3NNmz32trxk
pcZynlL+t4y2S4lXes5C69SUSr4HaWt+C8KkP0amm0NVBU9s2dh84YWx81YffMvuWQZP1VWNQhNI
qDUhocDdO70z3q1WHW7F6pa8yyoD1b4W+0rR2FHaFifEvu5ePcOhnNIjAEAEm3A60F9Adt45EC6+
hnhbdoSNxvtYhsRAgzqnd4q0BDJtlACH1A+om+nJBIQDvNEQg4Z4fO4mY70yY2FaEw09lXiBkYn5
uPncyTVs+zwPt4ui64x6weoQYXa+sIM122YUH9i/akYQvIQmho98s/8fUBG/e1+18X6UK0an1E8v
vQVdN881ddxgQuibW9pXrCPNXY17+VamU4S7OfcYnxeU0XWUhuBQPlyWDl/FjMX3KEOapDprXC61
3+jXfJV/YhPpr9rEeJWmOSZv5aLHhIULSXI06aHLyupQ2YPFfI8uvYUNgGmg/iKmBD/Pyxt8c3hm
QmzUyeD13i/pETHOcBDy3NH6PpyFlbTVDZ9gB0RjvFLhWWLoSFeO5rRl8xEX8qB9uT6N0eC+htjT
j3M/NXvYQZghuqaP78ZSr7RO4iakJYjrADF2b/Pc/YwZCr9DCtuScXJ4z6Spe0K7s+78KJCHhTrZ
HxRlcFiCvm8uFjacXT5VPyPibshMAj9G1ZDMil315rTD1hrS8jy0MQKIQVU8rc7EWx8zHe0VWG6u
FkGS2xhs74p+Xq9ohM7eDNkLnwmhM6/wtmme6v0Ym5+oeg3FdHN1mhf7Ufv4KTyL97PTNsu+qsND
Dn6K/oUBy2XP1ns70Wy0tZFgkqhepn1jCh5HMqoSh3fLa1EU3tFiijpFjBac4BrvswrsGtubefbY
JC+8C+L81iv6CJZs3Vtu9B2gvJ/5tOlc5NVyioviQKfDslP9gNdpNpdbOIbgoVW/MKrd+P5Dtcld
l3fpXFzJCmKNacjOw1WJCXLHxFgOk9VWiU0gmNw5EV12XSkMLRdCAq7TmDrit7oMaZ5c8EyIFsCj
IFqzD2l/xHAUf9Da8OJOnbPp0pLocQeXwnEqAC0u1B1uoKQxvnclQVx+NVVl3gzelirBUjufIsOe
GC3hsSrJTeF6kuFLimKwn4YQIRy5l6FG5OlRgFEtRA7pEYs7py8xLgkvsHrX49/DCBcF4ymaAzSl
ehxv8hwL6Rc8msQVfXB1Cbot036UMXzQUPqRDtRU0E7+1S9DeeE31hTDjXlwSvtR3PkZsZwkV8p/
z8bWJ+/WTveszJffeGjUoyFxrZPUgMWwKTj2MdlA74lUdzcBhPhd+Xb3GBBIOfe+5d9RkeQ9+rr2
NzZ6EDb0gp22scQ5jWRz6JqxO5Oj7fAX0A90ahQ8JQs+091QqPkJ16e674uYf6XoLxlHy3sBVmGx
y/DNL+VPzkdtBhw2VIGrg2iMDAEwyOUYy4YsJ5He+CQCbE8i4BCAXczsesa6H1242l+p5a+7eIyW
G+JCH4yI5r0KW+PQcOZUlzpt6D638HLNFEBQkpnKWzQQDzuZ3SCMCVLNc9EnStfej9D1zLjDGcvQ
uQ7xW7tWTrEJa1t8TwQABxyAff+ku6r86aE2Rduym0YyoBb2VEWegLJmRbflHB+l43jvbWvac9aI
L6uomrO/xJosjxe+MrG/YCoorn3JETYJvPWJPKz9lgeMsnk3j0cbHeZD+pH87rqO55sbMGap4QB+
QBOGWOProGj2W8i5vUZTHz3ZoWp2JRfNMS6RAE3JYmPuyglEz+AeAFtZz5S+Pc0LzjJfjE9Y153P
igDqBj3U3MkJjLwdVx4vLHuwk3a2ug/ST5N94ImEqYlEBLJma+GHsLELHOvR6t5nJfqtaaWFQwrm
ye0HTu7Tzu5qR4dblLFbPhk60dlrZmymc413P2GK9Yk6kDVYh3nMkO/86EgiZUmfcc5KecQeP1j7
FZb8oXOX4Ds0wbrrHTwXdN6+1Jj02898mH0YLpMrGucpI8qxJC17jIdJViLd4fSiJndWtnN2RohS
Ce5C9CXFgwVLD0Dn/CdJdBjlhCnsD4eOtmVPIHdEhbFGuZ9UHx/SYUQ0lhgdLwEb6CfS1uyTItqC
2BL5voUvKetcP8iScCllcfRUmOV7VnZMx4RDg+giaD6jnlPJJTpS2REPJ+z8sXvt3IzdWWulE1a6
XuADVw7oj3KIOGA5psoOvPkQPFsTj488Thv5uwf/wF6bwBhWHy5a8U63q6atRuLT+8PKTXaKr2Ma
Fo6u5cDDM7Eqn3CpVzNyJzIgT/fgBxWNVDVkjhKr/Cy/JserX10OBLGg8OU55lWdXkLfVNAzVPWT
01OPU8iu/V+rkgFm0yYS6709tS7OL3EzYAvj34/cZZzMS1fk237Gp4A9vVjvMtrw9KlmebiwtEj1
I56PtDmH7jgQFsbotrX8pr42VWctSRzlt3Gzrebm0ER5wag5ZfQlp1iVeCRgYtV5gTrcNF31Jx5Z
sm4hjgfiB1bEoTq0BXFLrly3IkKAIt0yOjkDOGoQs/SWWbRx3pN3aTDWhopM6somUh69PkAyUK7L
r4cXxOeqa/IPyar7+XFaJ27vIAv86RkA5OA+zPpWKxkydjY42nX1mnZcnntnAlWXdEbD15Lr4MAv
wTo7bcJUsbfLJ8UwMaQspzuTEsRvs9tipHSt+S4ocXNtMicE9+QLc5xkXonngNQd+C9h9RvcGoHi
vcFt9QK0KbpjKs/vcNwwJXrjXOdblGj+WXNB2Bs89tgAy0wa2BbotTSW4wjEVEmDmM0gQdV2sjpy
hWU0D0W3GZjACHEWJnyCH0WWNYnSIjjBvPPYZ9yM6JmgipGIUI9EHKxAu4hE2FgbGdpYNpXN/IqA
/7+oO68dSbLsyv7KgE8zAK1gWjxwgDHlWofyeDFERGaY1tq+nstrmuyuRLPI5tMMUGhUdWakp7tf
u/fcc/Ze26BKXlDE2fowc4AMajzpm6UYg85Fr8GegQf5R6Q2INB6Ltz3sQmic0u66I/OyPoXXR4t
mt5Ve1JbUWptuXz4XLVlCmwUbdO46pVAU9eaHkjt5gEhNDclvvAIbhZOK3sgc22PHglCF2XVWZaV
WXN6gmdfwLARvhfRoa7dqq4sLDBdqT1r4gz1qbEmg3MZZ+PHUo+WL9AW54QmdF63mY4P+WvcFZja
zbw14m8CnujPSxE5ZOuW3LLZptlc5D7dl9bah5y1K0trosqOzWAG9xrX5nuRRXhxgaeRCA8UC1XJ
ZLDylFR+aIiX+E1eyuaJZN/uKDVpuKLHwHIRTd0w3Y7aMVx3SNnS3YJ+A5FYFcamW5IdAVdFzXmM
CVFWZNBiIkWVIEjyWauJntwBr+Ndd7pG6DqC+qJ3hKE2OLSxhwVwEztcaZGUW7upaOnLm7PAptal
uFuyudOQFHZKvkVtq4HopFIACJZQ67u61pP2SSBdwzQ7H29qFxWKE5U9T4TIpZ3nrc+FzdzivML6
SPYVRmU+yjLG21Bx/da9NtJR+RB+3uTrpcnTY4vlRz4xXRdlmhESZVXFzD4DR6byFhqeyMHRK3ha
tvz7Wsd3H/2c0kTWPZUr3lHmTSpuNTDSxHaJhHfqm/K91UaltetRhzoftF12o41rfsC9Sd9nuY6m
VVIp2YtMwQm1LUyVl0WkD2BrVo36RVWJpBFSiddnVim98GwIO2lO29FtcQAkG5HEUy7Vvy8tI5dT
3YvKDF9XEgYocXDeike1KbTPYKDfnHc1D2cfdnx1kYR+amWMWLlQOlFyg5BCxekqYO9oa89K5adm
SeWKgS3fM7CcK7IpCVlXrZq31meiuBrRQzHMDATdE8EmKOjcKyFitUvA3kRZbsdVIZXKtELGm3Fa
NBGjlKEY0GGXYza3Tv7gb3iY1EeCqOclM7w+l+tTYVnsdxzAvUuPYwp8Ljd5se+Tcdy36mJyRzSQ
577pal5+zYahtS5HuDzvNO5G06VFGkdpmo8yUnKodCNCV9TEY2dUJcJwhJXrGR35cP19ZDXniNA3
IooNUqOZeH2W7WgdifttZh+YlAlamPORES3S3VuaDLIMowRfrs7DZhCh3lsvKY7CmLuo2V0t7F0S
KIwRG2NshT9bVC6OUkIVt8tYtTaofh9Umc7sXjQtWCa36RsF4E+aa7S3a445u6jVcR/U5Bz7VVtY
K014III6mvvFemjxpKwiPQOSEhbFnoDpAu6PaeX6j95AxXJOrK4Ojw3av8DG8b10e3Eaap5AmiTy
rk2NZFmXQ8fckLuzkm00qwsWLOJC1fIF5c13g0sZN9wipC8VBrB5N06pHNzlRV/IWpWnINuAIm26
DzEW0+VFxiPKBUAaDRNE1oBA0KQ/Ud+Qfj6cLFLqVVJn4VgozUh16f7EbqG39HxAdHBeMDGJow3W
rJir5Vj1aefkBqfEp7pE8YKhb2zy/kwzPmkveR3Lz0u/lIaHFVYByl22oYbIHzPIqRfIjcMABc1p
EHdpIcnXPixSODOL9ApdYHmEpYKkXUqJq6+m7dCEQBPUypjqum2vBnaWdTWbGp5andFNp5vrlFLp
VCNpdWXcqZVbBIuxp5DjleRK7F1GsMZNVfTuK8WuxvKxYmMlRlF9ZmidQepvhu92CSf4IOw+LvDG
+honVWLtxj43d8RP6Y0rpOMYO4JsoSIPg/nVEKd43SaVB2Kmi900Woz3SbWCeysa1rNA2esaHUsB
WgNibiHUfuZxbsKdQppGMnrSbYg5F0+RqmjGOkKoIG8fA7gMsWaFEwW05JrNAKoArPaHaD4pP6uo
0tnA+1GY/BnfHOdQHX0oi5qs0bRy+zdHa6fjmt9qSDVwPQrWdo4groakeZIiiKgVZ2FnOhMRo6mr
TpoqMP8IpFWeRcstigWwFwjJwMGEDc0tc1GnNZb/+EPu2siBvZsShBwDhMLBQEFpRG3/NSpWRs+Q
CRQT7iHZd6qsy5CaWIbMoOMC4hG3XH+wagu7mwH1bqHXiouuausVxrkZ0KhUIcyUCe27LVoWfTO4
ZrOTBm5rUS5CNqCdjC+rySMZEVzUkaWrppAH46TYjqS4tS7+WXzIWV/ytUqpkwxxsJktnDuJafZ3
fZHIk6/7Zk9cQbiRyoyZmBS8aiaNrc2sQZVxDNJ5NUAYY/M6j9I35ufkWPXDs6FJM0dhmXoz3aw9
w9L5NFVROmFEbeJr2UHuxKrePxilTPmaoNW23YQiQleE/gkbs/kxZ2O5l9BTnGmksvCXscbDojWi
O2k1a8MKY5JZAw4ORI6ZFVJbycEmg6WuEDcqjD4qUb10rRzwAkLQVtgyb3PMoalwOyRxs4oWECGI
IYTexR6Z6PbIzdhJJ+0mTma+RzaCo0EUTYz6DBBJh+gqRtNc8s9qP6P7r7SxPCxBZW24HGcvTBty
THSIlyehiBjKQ/pRHHW0rF1S9OU79h3OuXGOoHdVpnGMl2S+W1Ute5bJbCmhOf9aSMJIN7fjSI3L
hmaFgsMi8vuRJpbd5NmO3NH0iP5YD/1QlIEICdW3YMjDWisqBJgPPZDzz9EozXzVCHsXwaInCi5L
9vjYjdnR4oZ6LQzKbRLTkGrlhLhOE3v9n+thfqFXywyhCRWxDOQHMiBr5Rd6dcN+KRZVxJ6b1OzU
RNUSFhP0w9eoyYzZML2fklGmqvzzl/2jIgr5CBArxCPovETw++Qf/VHnUvTxBNi9Y3pdCAa2z2xW
ifik382WmptcDIwCh8Sfv6b0e6DVH0QrKNMJUTFIExFFQ7V+Udc0rW7h32bo3A3qo5OZYKnfxCKb
Fyg+rWv8CJ7xE4RYZreAPjYoH8xkzYSf294AD6PzolkXP+estQgLE2KRiyuq4OoV4IombHB+jDTa
FmDHy8eklWX0VWlq8p2n2Zww8zaRpGhiQX0AKa/7MqyS8U8P+VTiZLbAaGtZWVzIVtKBpmaLchyk
qn82ueGOTt5R1l7KBhLHShb7qltHPWnfXoeoePbSMTBqF8o0o7mES1H9ac3qQy4iYFuxdR462mSW
KD1ZMYGlNkp8gRDQORWYKI01rnh9WDaQe/TrpCSgC8E7IQGbRs66CCSSF1FaQZGhuHTqUFWgPIUo
1CHyIKWm/6aLuttEoqRtzBiLuftQvm90RMBwxjWNzgeKnmorpXrNzIS79SvRp3XhVlop/MwLM6bW
mCbDWDGtiu86aWnaKk4ATYI+luavzCThERfX1JPsjItK9JJhQg9QR4vudhVdaG6Q5cQWQGdMcMRE
6etNlncVDCHrgQoHad7soJdwzMi9oZMHPM9A30KjxO1bgdfiLkb68CpEPaoAfVWU3Ev0rh9oNOBk
83ElWGzfaGQgAGQ9onsEzpZfT/OyAbcI9uz3hfoPiUqfSmQN+a860b+Vif7v/5ru9P+nECWNDIL/
WHN6+Pj6KP/H/7z+H+9//a3ulHnUvwlP6Rz+povojq1/14n+RXj6+BVNUZCrGaIoYcbkZ/6iO5Xl
34h6EA2TTFGCVWWVXaEFLBr9yz/xSxIbhiqixNOZTrJh/AO6U+mP0kOBVzGYpBPj8sfNLkwns6oZ
MO+MQfUC65iWyvOkHMbwQS05B5onj8FrP/jjriv2qaXc/+ZT+jtS0N9Fg3/d9v76ur9ssujV246A
jmFHQuYCxV+6iWN5LMJnKTLXsE2dE3veR5BVj26O2xrT2ii3MM579Vp364zfAK7O0ZeflCh2TySl
xeit1E8j9RDn3JoNbGWm9z51wPXsHpDsefr887+7bD5iWv7eX/6X1APD6oc8CaNhl8abSfyJSCeL
3yXFU+fMSYr7ow9dfRXStzEdhy9JX0chdcdZTGiZTUdrPo9W4xjZUbjH7IXnnCqsXDC87CV5f+iE
bZ3fjPQ5ZR9vcl8GoxPYY+gULcjUbflef3OVchFcRpty3a6LQ/GOPQRDqQ9HzW9WsGs9hnJu6/Ue
A2cXcsp+sWMbcZRnulTRTuKmXnES7E/Dzu3WC1I72id7JFSd6pVUZpbqGLIvk288HqdondSbQLrr
1THLnotpm4ueoTynNV0G0RuzV2uKafvDdaJRN4Ms6MHxnOAnmKE/QO7Itu+tbpdbLL1afKqoFK+C
4mDw0WebWclDw9UC0QmO3QxbiisPv0O5pPMJuBMtCkNfZ80TLzgUdtdgnm11Rj1+wkaHZRYzSPdS
F1uGDoq2lqq1Hq0ldT0N57o/mSEz9ZU40Bz78ZiFyQIb/DqHU/1AVWNPn68RjUaL4y+18zUm/Ooz
cvtn2Elaeo2WA1ERQL/snIG95WpXvNLcKCuPjmb3wnBFR4TRza7anKwGAZIvbUv6Tdi0a2CK8X1k
ws7Uc/hQv8SvXrFh+Ba063Rzop4B4AtoGaEv3prrZEDgh4FI3fpVBifzU42ye7Fq+WBbfSNM6/EW
v01y59eW9DrSuxbDYxswjXyCfe7gnESsVbsBmriUr104xD1AHtBUASbxD5p+0BqaVaa5fE6RNyHA
ofUB4Mtwo2ytGDtIgjRU+B9UIomfQ5nfxPNLz41VSY+6vu2sl3bwa1/2B6/dKF62zZ6ttbzVfMvX
fNFjiAuuUl2ln0X8n+TPSH+sxf66PfyihJ50KY865DA74Zadg229ldbRSTlqB2VbHKdjsS0O0jn/
T9JYpYe6/u89z7/o0ZMJZLCY8mr0T17qY3OebuU7cJ2V5iXH5pjf51vhNQfzWP53X/GXao94BABE
ICF20kncBlv9ZdnUq+iUHvS9edK22VHc62v51TwqT3++aUEn+2Nq018/U46Zv9VvD4xKpEnSiH48
1bWD7ATuA+RD6dU6xttpo2+zJwqVaLDzl3krbeq17i1+uuYR2DZ+v+X/8xtX2bTbYm99AbLdN+fu
VPnxrjjTmNAygJ/rKDhgA54IKOGqBZPWrSECjj6StVD2wpQcBycW7XR2Huio3CPkIwoY59vygV57
/ymhkLjEk5tB9cH8OrtoUxJP8kCeGPgCnf2x9C+wpyasmPOG3BLtrdrLKxxg9bTvhovYYI31q26l
weFvt+HRGndBu6c3bQCXre35ey5cquv2hXbw/D3lzsKdqbT1bx0aZGTnq/wiHpAfavTVP+prfbR2
TzQ6iJXANi4RQuykh27dginL7P6tAYRwhj0d+Llgx1yJeMkNL3BCwSDZlpeQYUEluQLLjkBfZSvJ
6Esg/PFNxHj5tq9/Mti0SxK3yZv5yqp7p7zIxXcobhpjTXk/fckHZAZ3SkcNyha17SrXt4CtUM82
P8VPgPqb+LsllgGF91f4udxBxQ+JO5ES8TmdxctLDDex3E3p+9A7Ye42CrNMqK4u4rgmQK2wFrkS
BmgyPRZE+01/ffmKj0Am1uG6flHqi6U+zhFksWTHrNvdTNvIHl/1q3gVL9kmelLeEHXZsR/xSGaH
ct07DQ9R5/4ACOrqPjKQk3Xm05dGtkff6pywdgbWiuxW7L1MWTaKm/npqlhrh8ZD7+csvnwZAZc4
pke+jJce8UeJTrUHeeVbJ/E7Ou9CN7Ebh8aPTcILL08LYZO91Z51YjaRsfhsyaVcVr3xwKG3MbzA
p/+25S1WG8x2dDxZ/C4nN9zW1/kkHcP3Nl111iWEEDy/tDwH4VMBVwmlCaM7Zy4+xZ/Wrr5W9+bO
Iqj5J/XUZNUsbtOuYUuoHstT85rc1pzwW/RJy4qfs50Ohc4c0FisuieCi5zoBOHCLp/h9vGj/AF6
gUrVlq7ifDMzX7mIZxMdYHHVTF+5ihvh0nwkR+1Sv0mX+YT922OH9pS97GF1dYgUshN3sZ90B2ji
VXgzfG3/+DAFJ3KC7Xu3Qf/NT9RO4RZ+5KcHMpHsO7RDv3/S/W4VefO69u+T8zV5pj/v0x8JPYN7
9xGfs2Nw69+Ghn4V3T5bP6db0A6PPw00zBaBshO4D1akrX6kyoomHKBJmm3IlNvRkz5h+hYuhA3d
VvUdkWHInJG7KzyejrpQXtj6fGXdTZzB2J8ZdbC8bMsv/GHH06b+QNZTvqEqNIqdqY8OlaIjAW+l
Ea/77a066JjA5xXsjNwVVuWeJ3FZ5SiJvIq2abonh+YYXmLhpXyHnr4fwKgA4UZM+41HmF7LzMKX
D8KwIqpdJCtI8SfLZ9iMAAyRmocIf6v4CdWSvpFepVdlrXrdRtVsc5W1G8nvj8umP9ZHLP0vwg53
x2X4QvWPN5xWXVO7PJHtbKMYobsuQD34guKaX2Qd2QiQPeRWqxo+f8b93sGiEMNmtvZoiLlEjr3b
ThdNWTftbunOMo4oEeRZazOvMDKXvkcwH6fZW1YI68dpW70WNwRwu27fptuyepGle2V8Wum7Lrwa
b+GSPlqia2aBQQxzmgCQ9imcvyE5F4mXPGcXpopPLRdqaCdeFyJjs2WGj/w91smB2zgFaoRLy/RQ
7hCrQ1Mv+iG8DU9Qd1+HrMppx9fvpdzuDcvXK5lGrfwgqvLFp3b9M/9p3o2rfBbP8ylfuF9T7zGb
/uo+wnt3HS7hWz2es7FbifrgyVMNuZKZCzWh7PV1vc7wOcfvYYa2RGKkZUNg7yIHcoPabKIUThZK
v9JurnjLne5m/ux+AJSgao6RlQ77/tid1Lt+o8jp5zdV0DdGh/x/kon/AB7IHjHRk/uI49MwrMJh
Y8kEMPnqtfwB13Mo1jpG1Jv5Ig6faftjljbCW/7SvakXkRX3UG0hQaO4xTRvfcJbUQy75PN5RPfk
ThURQvKCTCko/Bi7SM1nSPUJ6cAYpn1FKYxz+GC1PxSLGCxITG41gohwamUTPQPF9ErmWt2r6hoH
AMjLbNMCFNhkNacmYNO65pLPREPpzrXkV7jIhRU3o2ZH9dwiRd3DETvVt8BnIhK9oDDuGzeDO907
xexUszvkIBMo9Zj4M+VzJgpRaM7DjmxBwNloLabhGYngsood8c7pxlsL9qprXYKv8AfdOGLOIgLW
znN+18XQjno/o0s7bwbVxxoBr44qcwxXIm1LjBFsEMgXfuZcMtqVJl0X66J1O0S/7HN8p8k3IhBG
wPvuQrCKXK2j5kNRdhmyT/XTUnEMMcbctOaWu53UPMd4FCtQuta4ZgqSMcDC5T+RF+Vq0k5JdlP2
KQH40GWOZ4xJhY7b5iWfWgS6ZCg9cWwaFDCdL5zmF/bGi4H8hade2Cn9UeuP6UX14mv6oZ2qN6V8
z2C62uVrfCtPynOwhLbUvTAxJGjcna7S+5k9yeuc6jl2y9oDH8PUH73bxGO2LpjpcDqFDnQDrMrA
y8yxcxhXB4g0Z+kVj/UulCSAcYMjbmZOvdXipWcYdtm8nj/D8iLfNLghoL2gHtlj8dTfiB7SCSx7
lQ7iU33GGV4tzjJ73DomcPKzPV3GL4UxN/37CqKzN2QbTB2N0/ssyPSr9LR9Aoni1Xgy/facETu1
gqURcE3o7PTWvZsBc2KEfoj6EJQ8NdUuVhGp20bu9W7arpN17tafKh6nZ/iA5q6/FZfsJzqM6cAK
R+bJVJp/KT/j72QPaQviP7Evz9E+fQ2OcHcExESaI4WInezlR/3KdB87FDNTChsmhrUBG5nmIvNC
u/HFK1+zCThMdP45nk1ggEE67OIAgTDKU1vslbVuJhfhDXD/cwSiF8EMsHiXMZokHpP2IBAtGGwb
rktt+yJPDKLsCifEwBSj8B6kJXFcVbAqVOEu1R89IhQGTocMmB7XaUt6G5vGm8rv38vvf6h99l/r
jR0/IFt8l7922f4fdGNLGrezP2mNMVcpsz/6sX//kf9ryMZq+xusBxnp6L93v8afbfcv/2Qavxmq
wmBLkTEUoGPikvRvfmyaXxiHLUNCNqWbBg2Yv7TFVOk3DfWMjPFTscCcqMY/0haTJemXIQSvLiIy
VXV0SfwtcJX+8dYUdAKaO9HID5HKBCw01I5FCU4OzQPS83Y8tGlORqPLoDIf+5dJtlhrS5xGJbux
KQvVcwK3VPyJO9I0TwyTSJ7p9Xn8lGspNz5SKyjFdZrkqv6RVi36x7JWCDNPAFEsW3rVVY8+FXQl
KA4kHS1oWh6QLguwNCXiGEFi66DLVriBpTMJWiQ1psqit0DbhfgpazWcq+jq8qe2hed11jsZ+ZZg
qdkVJIkuksi3wJ9hCNxeGD+oL5DbEmE7W1pSvmI/U3JowVPfronOYVwAdTin5OuBGtHkRjicxwcp
bB6DUrS+IIzxgTIKRAvL/WRC8XUjFxiFnT0id/+BLsTcy3h0HjkVCi2RYOgHtvpoJGlywBLIxKXo
igO2up47y6CVmLC7UZwxWI70T3c5MsfFa5Iy797yMZWNIwltjMblRivbdShVcvuDHmUVbkDVEFsl
9GP2Hi7VAx0SC+MJnQUVl1lGRvxMdkLpIhHVHop9iBW6OrYrDADkhOQduGQsuerTKHZG7Zs5XmVR
zbJNHYWaCZpdwycEYzotZCcJRgEktgbx5yfyFE6zrFCLyS1Ik+ts2vZARONllAmd0mNTM1kUCBX9
hQijI7YAEjpyesbKXh9GJqfOFKHR9apWmx9tNZIO2J5jwuQCptANMKKyAOkK14m/6SVX9CrYqgA+
wGjXsrBmCMqdaSypuVh5XN6zsO6eZGNK1ZoRqiT0tzw3Ycz2CJKpyQlyKJuzZqLQPHZarj4WC75g
DRyrkhPtalthvlBitdhlu2Nm5lL6Witq8dAToIwkL0aXzbUZ6ZElrgO1N80fkC1TleCfZJo1bj5p
haFzJCXZlxIp6H1dyDXDHTBKj+zvZrdHET+qd4mVoLyOlUjpMIA66Ok1TX1e06WSYlRNxZDKyrM6
9iJFLjETumsFBsWshkMZiyixB9EZDJBCFClaXqaf5ZBrNYK4UJreVSUyIwwyzM9uXZ9zOM+FSayU
pYdBSLwE4zZnFJfJWFtBjGixmOjj4teVY6pusSAFJehbJP/DlDxSbLDjC9IbU+cCHXZfWtxnJd75
7E4ZwQh85XKmJgeUvZj3PAF80py7jDlB8uqgfgXdFsCvBQBBIqR3jRsWJIcQa5f2qMsBL09sBXga
W816tQYRpwzyDiJbfxpI8rTPDqEnwZaMywEE2fhbsKrbYo1R0ouTstJeKnPBsEg5hieRy3SqB8YB
BzDRKU5mQUP3seeQwbmN+wdIfotaVs/JusqmXLvpS2xOq2nGe/te4dxt1orVolgwwMnrT0Eu1VxF
pA72fpdbQ/Y8VAbBJVahtLGXgQsDFLl0wTUQIa4ztAzUfI3SEZd2oCBC2llyioUBbV/MVVIRDOuM
2hSo/JiY1Q8Y1KYndrMqrNM2EpAdVokARRuQTk0fWFWfcpTpPD0FwgM/jkUNRxSCPuVNN8uZjZGZ
dL3qZ1M03kgHEkpiVQCm2WNQzW86IVHxqmZUVz/V5TxToqZKhNMIgf1bXhKOUU/StFHTyGp2QUre
Wzu1wMeVNl32I+ofAgBq7j4ICEJtpZeDhDsFrIFQUyjEwxVCYPlWh+FyVEpM+yRGWDstU4dTa5UN
aExA2ic1BwSFaXkilLxAben0EoV1VFVkKwGavIeL0N3TlisAeDDFovPQGMp6HCEXiWChuQ7zswjA
EHbB1C+2+ijRV6hQwZlSFZwgQiPLafMhfDFng/TgNmPwQCgKzutpSS+jNOY/yVFb3gIpxsUAOXuu
fNDPk7YhFhlHV8AiVk5tLSNdVyPo4jbyBNHk3tDgSsAw+5kKqfiWTsDo6HTV4QGZVTrfZALVDroU
Qpvv6rnazAUQZpuHQJwPQdvDp3cwIJkdfgtEZ1sYU4J+IFi4L096F/e3UrKQPZZjK/JHacp1VurI
D+Rx9nogf/QlINBBcipzbiwi9OOzuGRPkFD4SGbBeBLDTjJtYFQPTmkUFsT8abI2OnA02udQFiCf
6oCBu9cZ19xLqEEu8ngPIhYUMh2cMFSrQ43c+Z4Xc73BBFKf8HqyL4QjhuxQiq6AcYUtUTjhvi5l
9h/M9eRnFU1wU9VB2BHWzBOpC3wgITT70alzCu8R1Vm7aoWEy15aaCQ5zIpwFwE17vtetc6B1Ouk
m3a4ShGFb5s0w/TRkthFeJv6ZnYGAYH5XDeQCkS8BgRoPg9zj+W+mQW0QSgIZVQQO/ADt1ZtSDmI
5ZQ9ZTYlRi6tWaLeRo8R943IWkYAOpKS9IOR+zpOBDjybZheGqNNbugjxTVJMHQ3FIF2XN/QASrJ
l8J9MmV3ea7RLZoqawda1RZ7THgXl5ZbRr+MR3nK5l0wDpWTC2O2UTMOkNEI461p4LyJsZYwdiOv
1RURDZfuHDf0tuLBuOpkoqkOPlaih4wFjkHTMwMigoRvEr/+h4rFvLJVaPC2mDeM6uOqZ4Uy2b6J
5ZKcREwSNoRaczcmS73ui5nGaLekzzFqISfIAxqPRmId9RHLJpQq6SNIUBeOBATcyFMTR4b1qfUm
E+bAjSWUjoacpBsQyp2jdgs51aViHYmYND9Cff6ZZrDiq6AzLl2oqqteivsdIAtGEoZoXRrRSq8B
/iAHzCFtrEEWlNOglPkxg9lGJFR2rmN1tqlkGYcBmXcDiim7koZii5ffeijIix2bMbrScI5WQ6mK
PiIASIQkMewSCe0DZIba3FllFK8nYzCeWikkXkds9f2k5sZFSIL8FStzsbVYlmyXtMHLJT2rBajv
iuhsHyGm+oqRHloIcnTi0OmvOJjDnspyOc4TJAu0yQoTN7j6B92iJO36ZZVIFUT7Wr2DWfiKAL+v
Ql0JfCNLkjV5Mth/mx4UKoky3dAlT2YjDX7MsbpOclx+aBBkr8XojwO+3mZdLO4rdCwYU/PzvIzx
pkWMaVdxcjQUImBqgYnUYgbVqjXQbKk95As+wEcvt67D+MyaUBgWxkjeVgauUuVcJmlzxC8R/lQN
K3lXyr68GrmBg6DsyvWgR/M+CaaKazmnxcRmZxqJk5e4DYtFal5qNWM8qKkWH754LgDJ8Y6n9mbK
D+4vO41LLoevm0u0JhoBOmdOxylfRgNCuJW/K4sy6i6GkJ6E3k5NziESVBJ7OrW7VNSEeyXQtV25
9LPPYR0ysiSSQatBqDhCFIEDrKLG2imI/zYFgThc8fVn6t7k3LVg4dKhz6K1MgWPIWCtYrCsyHqX
u6E8wL9boMKxYokqQWxgB/UALKNDfD9MGE7CEqNpOEbfgqB3qwXQWsh/ztqtQ34DxHcQhI8eXcEu
yNr+CCXEoJu9VL3P+UprFpjzFxrk1FFNMYdN2NTI75m1NxPqsXRGF1DMkuXmXRRwHcJHOU6GfGzx
RWB5pqHeTWF5KDVqN41yaFUmcHfJG8ITm1oJDAOZaaHCrWUVVZRl3IeoChHh2mGU8atRjx0nis1d
W6Xx64DomQobSyDKl+Iw8cxBwqAvVqjtRoiEwLdAWdpCq9CWERdtctuOkW6dcbGwBbTm7yGme3+U
U9gjKnvMNAzy3czkYSO2BWeHXuRuKBvFN9kER/Cgs69zsGCAzdDdGM28k9U+9826nXbSUp86VZKu
ldaTbZylBmzXxXzTo/a5eODtTOJaFjLBaUAvphi4tVDsS0qvTagUmS+KVrEixAM/hhCoN2JEHvbG
drhJav3WI20GfUVl37dYUYW8Z8OZioTnsSG0KZrQ5+NjuYa4Z9caSm/UAGS6TVnSHuuaEFSwQ8Hs
NgQaOCNBthvYC6Inh9awbStmUx3Z4m/92L3XVoT8L411SIe5zkNe3LsJbWAFe3BlkSGYIbMbl9FV
JuOBpFwqP9EHcw/ZRtpFcXztBol5M4RGGuMpi1hO5FtqmdVTEasF3io1fWP7fS8MjZSlOJ8An1Lb
CBIJW3Uz0r8yFb/X2w8W2LzGRQAVfFbL61xWBim9fNaNQtN00oP0LFn5Qydf5Ae1RxZNMYDkcqpu
ALxonqMW3mrQOB2xedx/c1X9zlDyY5YBlwG7p3XEmfYTTipi0DDKXo2JxjX18IPVQlBuWGvJDkuo
sO4SZVmDlaDxM1dkGihyTvpFlQfHcSyAOUl5EvgmNO6tBOGRwdNS4RkkUoPcQKzCjtaFH6IxVQcT
R9cGWtjoKZlV37jlQ96hzHgs6zHnasRwaYrmi5JU4SUswU10paKukFdaOyw6Gb9ZKR4mKqQCxBI8
t0JkfVj9WF3ApVEE4PHqbWvJ0Z/OmnDvUHH6SWbQ4BK76FYZQcqwJutvQEi/WtUKycuq0oFWAqmr
KOsRl2mAOvmwCII4waSk22mF05XcBciSppJsiGgqnrnsDvfZxGQcBLW2S9VK8eiw5ye8IMl2LilC
skfiL7tDvmqLqT8aCPlpvk6vKveCV8xJ0bspE+/NtBnJpJIwuuWI8ZCMZ1tIsuqFLKanUuoueGgI
vxySaWeJU/2RovTbcsz0a4Tk6j3uGaI9WOyncCinl4qH5bXCZsiVo6GqA9lKLE4jvGAmkP6VujNZ
jhvLtuy/vHHhGXABXACDmrjDW9JJOhtR0gRGURL6Hrhovv4tRJpViU4ZaTGoQVmmZWZYRgiO5nbn
7L32Jrbb7JQnTLsN5+gXGbEhcKeEJotWn5RjKdyUMryS80htVuegjWEtPZqOM22m3D7nY2LRAurI
gc2xh0GCsLetWcqvnFDG06gWiIEJs3uHvbo/VmQsnbqoeZw9eiazLZg7wxYz15iUa8gEV6MkCAL/
QHjoU2A7Q9kDEs2C3q+gg/heYSCfbINN5MxPlQkcqStCwSxFOSFuulsm7OHXjD2Bo0RYFbs4NN2D
CT1jXVkEVFqWbRycsbuzst7YOcJSX+LFwIeQm0UF9BlIYOA5sdvXuyAvysfSk2cCJ411VIjwICb2
yFFDSpvpkk0eVyRTVmlgnDyjqRf7IrZ1Xe/vGscBJJokNs196GU5DqRGLhCyuiFpLYN24Jk3kIGW
IVsxjA39pcawtA/dmFwD3sRKJErukyZu9rMDST2r0WX10VgcWM/7qxLm/BkeRnzGjNwsMALOnobZ
sNGI7CM3XxzztnJXtlnVbDzFo1215sbT+2Ns4DSGFtY/el2R0UiItUfQzfm9ro9kQqZICuywtr4P
6TQjX89qok8D7UqzROtQUpbxvnYh3rQZaaGNU/1sZiO6CrRi2hh25dAAa81fRJxivjfKNFihIPWO
Wd4AmkIXTxAk+TgbipbedmQsXlkzsc4p3r2vwp2rl2yu6YW5VBp96jYtwdOyvmuaii4uxyBAyE66
dN9iK9w7YYrzkcLnD504JLoZGqwtm3QZJ+iUT643cPh6atRRZxO97mDc+gRHeUAah+KIpbjHGt8s
JO5B3mGYMnaZUTQ73bGDLyzJAe1Wmb7AHkPiNYM7KdEfspcvkyvdHY290vG0aLHbrWrXLGhz9wgg
2AFzYIQGfh2hlr2yBqnvqGYZ6CRm7TgYuHknS8F+kwGqp3lYsg8KsobDbP4FcU8HyhTwfNt5tAhE
CL9RS4GnMydqkxlU7NAZePldPMYG3byoR17TNpMvTfsFIx4R4APRjvVYcYYusdVvDI9xGyd18RVR
8nTSsb7sRaNra1J2ujuMf/FpmgpG6lgMIFSnYmtVEYFjga2+T1Y0edARHLpKeHRvRzzBzzD1hm1B
stijFXNMXIEKak4Zer51QDjmbT2Z044FBMkUCr+fEnAsRtQ8N/26pZNKbtt43ybuz8AR8zW+oeEg
Isoyq4rEhZ2Th+42Jsx5I8jlWy3H+5Ns6PNOHik4WpEPGxlqbkM9Bw8CtKTC3cDX0c7UTKmDCTmc
7WSKHyKyJhBwl/ZO76z5Bs8enIsk10kzxHJOoFSIhx+c/5WGkv0+wp557aWS1ArHHFcDJKZV5SmL
7U+Y0vouWA29ZAAlxLl9O1aKGAxZLqq3RH5vupGI08RpEOjM4LKC2mTlEya9FJgaKedTFfhU5/sd
tq3hyYjRUq7gbmrk2ro93PY+Cs5S46iudbA/VmTrUeYE4UDga2tqMJcxZkPXVnAa6d4mEmE34X0+
AfMV0ell36xN3STo0TbsDQk6/QNl+LHet6iqR5/hS1BLomc7ECKGP4u8O4SAlTgcRQ1Aox4qxeSo
9ofM5bJ/HnvjRWu76FFOKXnUrDTD05LZQymqdHcSdMZVbSAH1CHeIZdc/JzETlD8CUYb1w052Ani
lOllCDNx04PgOYnJYkepueODC0NxA6Ym+1Vqnfqpx+AEqSMZ39HJasuoUWdLVt61YhAbHNwbY+fK
yP4SlpzU8duat9h8FR31MTxIqVEe7y0KxoZOAhwpzeYOxF+zDVucw0XZnt2sdLYWXyfnVHtcmZJA
BBmI78CH4nUVs+lQoV48t2qEBt325TqvyTPt6vk6RU28zklPpsdLNA5htHu2tr/cuL/WkrZaUzV6
dZv+JuaFYwdwGuNuNisLQaBRIyMf5m2UpDpypzn1qTqLI9aCZiv5HmFEqMVgQlI2OG5KC+4Xa2RC
H1lc2bNUZysuj1W8LBSZdhYVbUg2r49Koj1BexuG2re2NNk5zbP9LU/qn2GUphQrXIMdSEIUhSXy
24lkxkW/Oz6wjahXFsVMevVm96C15BKuvNLNQCWmqKK0JNxqZceRV6acq2Re/e4yI3uek3gvbCZN
aVIWj3qKOiqPkL2Wccyxv8Dxj0zVeJlqpgsO5vaOafthtKhHmGT1+BTTTnNXsw/UYewfyG87xwp2
Rjp1pLIp/WtThOOXOjI7v9GJLKVgHq1lQ6Wj0cCnNUNUXYfYFk/SNeWmNqx7auhPNb3ebaVpT/Zk
2zfYi2nsk0/KeIrBlo/uHV7Lq1Lq4w1lG5cvjbPo2KsTYPfstbOYEHuwThsnoaJghwXHoKCPD1XI
iVRAv1xZ46A2HSlN926Sut8NAxjJIDx2bmXZHsZ0bL+bSqCNDoTgqE2AIwbF4sFMG7mYlduD3tTw
3zjs7YO51CihTGJLy8S7kyE4DungvyElzLktbG8Je1HtvW73KN8ANt2XFoNymF3s3FbYfQkg+IGf
mrPnIV0mWWvxtufGQHXNzkmTJekAzHmsMYhr/K97fYLTSAzEgMu3xbzcL0kBcWR9dw0KrNiwuWCX
UWwwCu1HS0ngLB0N0xLWFS5DGa3Uq/YuJHRv14ZTcoKUMzyGhqftIHtKlLJmTBVtkuZWmwEoMp9H
+7D2krvBjfoNXoxmj1HFfqQRVe6AotZHUKrxvvNATdBAsw9wMZJTUKbXg2zD3ehSkbZK8o0NPQ+u
m2yYj71iM1lwW79m10GPh6sTVLsDSMrBG0dcmgf2XEvuR0BePL1e4l0fgieU31RqkxqpzxShdgEe
Pjw6iEMRSUEOv2ozs+MsoRgJajJQVlUG83Fg2SeFzVtnoRuQDBE2OKGcBhfADhmPopVUkr2dhh2a
Zs2JJhhFF6wsN1lqi3BTxUiow7L95nRmeWYhCc316Gb4vllVNtZIFUlXI2XutnfudNNlcsCGUECZ
9RLY/dWJrBlqcXp/Y4n0IbDL4M5uA+OKgkRAVmHZkSmSljHoMI8saXDEj101dduGiBAmMY30FtOt
1cbpqa6vzCJ+jFX3AAo3vy1jr7vhRtgftUbAXjsbsfuENtVN2Bwlq/5U7lTc4+PssvKkqgpekEDV
RY5KfnJVXtx5nWu9iEij4knJY7xPrHheqQ47P1E4ak86u3M9Nk7ODrAHsJ960Q9t6l+KtAaEIsyo
+UJhCjebB97xtpMos2zRqmNVsRSuvMqmJ1dOxR6EFhgnQn38WcfO3ggb3cYSZZoBPDk3AZbFVchO
aO/W4lxWxvBa56TSTcrTqJ41Xz0IKci47Zrs4L79QV78cOB4B3MjYpPkeNm5lvR9MSGdBCalw5w6
KK56ibiew+o0bgS5a4jOuBDFmwZLcrzYJ+eFp7XQ51n84FycaSrn9wkYYnn2Ust85GAvresiL+Xz
lIC6iHFMqaJctyybBtqi0Y7XQsxd95p3PRUVPGP0YFw7cdR2drzO/lrUPQxZuC9WvSfLp+KABSSi
3dh9LF4N+Po0aTsRqDvoQOwLo0DcN5aLxbCH5xRux9IYKrJGFMpbyLIga2hlkMghsp5i0iDM+7ar
oTe1xLs8YV3ElcnqVvsjDKA7OnHFthxleNRog2GOq4u4Q27Tgucmj8z93lsaWXX01vnroidOj7WH
qEZe9HPfhchLZ809Uh3rz0yZ1BcMF0WehpkexU6dPWhTG706tndW1QwXj+bQRkQQaZrCvWv4kIBB
x27mt/Q67uNcmgODIJiujXKGv1cYrfmoCUEA10zC8aHKGqu/trOg/FUSgnXWlc2oV5zYhoMWOPYZ
fIT1NY4GUz/02J3PCQdYNEPELCFxzFwiQGcP8pM1qGg+6hSYvEfIQg1VnYi54cW0YPGuB3IL243l
gcQC80FbgfmX42s2mjzEngpaxNJtpdVNG3UaFSnSVx5IswDMmTiWrp4ir220Q9ZZYfQKcAXILlgK
ZEtlDqgLIPNvoUIMztLiuc6mULdqCmNYcmzN9oZqi28Ti9dWpilisryzUeqVBc6UYuhjMFhxrKic
auoxlpq95YGJq07TG/RhAzW/TPy0Bib0ZUq0G8KkOPfVexe+7o3NUeEwdkP/gy0v2YZms3SZ28wn
NK3zoWEjl7JTeMN093blPOh7eADzCRYlqcnCyte6MqffHgvBQy5Aw0Kg6eSTazvWOWVT/arL2XoE
cu8+6ySDbjwtdvDtpnRyiQ6Nrnsh82NFv/q1tKsOGlmBKUX25rCbalq1tN4BvdFgq68JGIB9ENYL
fMCl1HxyQGn8VG2d71VNcyod2mdLQRqRUPTssiamrs3b+pH0s2o1ZhVRz1Gm+227bK8GIb6VJUzt
qi2vYmkYyDRJnIlSV91NQUSdJw7Z7TJDw1OP2GyKBEeuaAZ51APl7sCY51RT2PVCYKFGBLX5DDBO
7CNNlqc6HPmENcLaCJDuCl/CQUWtm46nmFF5yB0DKFkkvtdSGD8SkmW2UJSjx5Em9Y3XoF+rPHop
dUHSncKov3fmJH10UryZ9GYe2HYLxPCEFu/QJPCK49k9gVuii9Wryb0yY9Pd8/U7Dz3pmk8SYerZ
BbT/DL2OZTYuzNKHTZUhI4MqAQ2vdNdMUfoNqhkTG1Spnt2qTR9DcrJOuhiVj+yhPGEahitaiMeu
LqIjgMcYPVnHmVWktUPP0FxCghOgT0pgXI+W8vQs7RJvVX/UB8d50LLeXk9qvg9q/ec4hUMIEJqi
g0G19Vjoc88RzfZoL8bwPsqFT0CJYs3YLVCFUIir6bqtdEMn6too/NR13H2ry+gA0ErnxA2saDsz
ea1HJt0vOGHnbeeUkKdhJSyTYwjvU4r7uDPKNbGh5ePkmM42HBW2BLY2y6BLs5u6RAwgZVQd9NBk
eIUmm/1wMIlfbaLo1Bi4vyks/WjMULINTUoDN3YzrsNO0dyd8AaQ29fuGV5iT6vahnTFJj7jQySR
dXbvJzfwAJi155CMizPI0v5LlGXx764cDRdRKqmNnhrFqavq8sdYz+bDwBSAnM8zHlXRqd/oFMbf
tVc6+1wDV0+L7x5SXn1V6cF4DTjwWScs7z4Uxl3i9PZT7AUbVgWd7R9wjTTwkDuibXRFjeKQ3xDv
Cq2pbmlF1b5moz8xNTOFeTeL+wSD+x1IuFcwBS8KIYVOyqJX7OcsfZQkDmM5a+s76pZq2FYNm4ug
Na5Dd6bpa4Eov/LGERVxbZXmdqnCosWgxRqzfu5B5ZFwpZyWbvBIL2AcB4QPFkDtFI46vOvkK2DP
yFgjEem+pCVOZN1K7Uc+DeSItZV6K1fKPSHl+LRUzU9SgDBw4WsU/WyxdYsZAXyOphMSdtmsVG4C
TqoxAW8Ep/ITmSXmXZ0nO7drG38y9eGFr17zZ3ZoD0mp0k3noTiJiFkksJoIG7tk+2H0nfUy0jPY
S5PQbxpAhlg5tMwfQi2NHmgVDY+wyiAwtgGC+06xQ6hTHC+2VaKkRIIonktaCSQLeV/1NpBHJ/Cs
q6ZUFpZl0D3slqnHRiRIGWsWIWhUdTnY0c/SyrFGBHE+F9eusogSSptDCdHcuZ55GLejFs7tNSoc
uQ1jvMwLMBo9aAqEUqPP6vOV0a5q5/qBryX41nWlxs11kXnb9LKjnGeBRpcahHpOPlm/92bhHIw6
nEEbW3KvyTlZV2bSXUsZ9/GXvJuioz6H+GsgJO9SEiQ3YGXwi3Ud2QKGsoNdQ7tlAr+jF8aRAMzI
IpixIh1glUDaxYU00//xldC18TjXKDe2dEiQgUtnviZeFaWzQcybIkVAmvG3RKeajVtQG+Nh15ES
2v3O3R7LX2CgblrBzK2Ts1Sh6PAJ1jaMZFR5vhXNPcxOxaFG/2IRzeueDQeo7jW4fIJ0I5q7Kt4A
mwB6TtmKeKFjGUI8fQQJY7unPkV1dGUB01O+qWULHA/Iffejm4Sl3aIly8Izrdxh2HS1ZXWvk+Wp
FBlYrGn511mrQWSCF/MKBE/UOBO9WCniM53oxat0I/0daQM0Xpq+9GGBwextdrDH3q7nfDVVlDUs
VefY9tv5phDjvNZdlNcxxeUH6jFgn8Ds5FfkcU43OmN+H7mwjA5TQHqS3wHIW40eEFejzp1t0KN6
V7Hu+b1uBQ8d4t8CADieDlLLjfQ6oVX+m1pS892Rk/liazbUIxkKmfpFMo2/qFBMP+dqMI4ddusX
ZZidcxzyssruyonD1hawe2Idx7Lmm5taW/wkpkNbVyXGBAdlFC2boEPMGaSavsvtYfotI45Lo2UF
TNcTwaWrFkC3u0FEk7FJFjVixd6kZrLSoGP9KmfaT4e0K5CnpKxvv01dzAeN3Qjk9o6/l5idAMCd
Uy8Luzci/PKFI7xx5zqc+baSaJsJKqEIYeBzlg0i8AqkLNxamdYWftaq2BDbkVovIm+VhZn9HDft
bAWoE+wq/YkSNKLERhdUTupZ04bCaijTouVsbtkvJuwS7UxgYwOGIiAVkHqZ/ui6vO33nCVjO9m6
btffWwB6TMDGrW6j4Ec1EtIAiMBALxbfKC53Uzhmz04jyMSAWjK2Pkkgww0F7qHVuDqx3/eR2cAf
DcLvtBXUt6KcncQH0YPOwPSoKU2+QTRgG23KycrDZ6bKLH1uW45ium612Z54zgbeCYdIst4VvHQ2
2ZoDe0PPypAVVDPNsNsot+ThJKREp48oiswO30AFneXuvxZd8v8Dcfb/b4FZhkQh/YFE+yX7GauX
9g26YPlH/iPRdiAX2A4qa50mDrD0hYjyH4m2I/4b8oBEbw2mhXb6HxJt579RrZoESoEnoHTHJ/1/
NNqa/t+QDmydf9K2+Af5jL1/o9J+a9t1LMfxLK4CQIXsLtezLuz48TSSiNJ2us++w5P3JbuzNVo0
SMcZhgIAG/GV4V3/8YD+Ai5YDMj/1yrMNV3DRA9O8dulFiCsBQ3w+nIf0+f73/9l/K/AG6MC7Sc9
8rpIfViaPSZBxtrHV3H+ehn4U7rhsO+W/2Ab/riMQWCOmQ+R7tuIL4Rjbsxg3zJTYe6fVlb8rUyf
02xfIZTMjjW8VW8NIY+YEUqCU3ion7Cdas5RZjdwo4Jy3RG3jL8K2wnbLYvmDek8zLkcsgHCIo1Z
kxScGRsUA+61cYMv3Sk3g7paRLzNSuLmiTCRrpOX9Kf54pU7gmc1baMLv0WwjnH8dXqtBxTbIFi2
FkZiuVAmrxzvukAIDshmHNiFkTK7cRQlFD9Yf/y03n0HvJMlxQxDgHQsWyxm8j8e1kDGkW4ovoNa
0JkCvLaJBi+8ShJ1n5I5vLbBjK2JoDl/fNm/vSPLMTx0ig5AsEtMUVZU9gRnV/fBycNbY4UHctZW
n1jhzbe27f98cY4Q3Bi8j8WK8PbuoNoRNmjRs4ucg2qg+/lWsYva0wA/p1SvWN8qgfOpecmLL212
Y9i3eZlj8Nq6fP4TevY18Q7WwUABu3bHu8Z7TnHxQEFzxNFw2ATfxooG0hwcxuHbZD7JnKKZ+hb2
N2P6QxWfjJ+/3o4LGdPi0YllFL29nWaKnDF3EuCJ7tqQt2g/QGIk2yi8HiZw+jFO62TxcWdrPHP+
SEamPdwlNn/Jl4xk0d311W2ub6P6Kptf7Pi3Fh1UbfmZM66blhPmdUaGQzUc0noT9b6T3HiWb5v2
Ck0praWz7JGqsYr1h4+/hgu/yD8TA9QonbmQj9BwLyYGbBsBgm05+6CiObkQPkJ5f+RoCEgLdhWj
pbY++e6Nxbl/ORl59NA8m0kaevHFszTtOae1bxNoSb6FF79AwA9uItu6RsZLpQLUJKeWfl9CikZX
bUbQoR3/49textbFT7AcS0ppw4Tivi8QCiX1RljWcvR7diVrWCZmCz2RDGXiovXdv7+W61C7xxLE
cPcubtci21lH/zT7bozoaexXuus4yK9KRFODrrYfX2350y7vzKMJz0JlCI7yy/D/Y1aZKrOchc2F
RGdelwmYSCRt0yoXNjyBrPmSOvB705ZOpfvJkP/LxLIEMloeyzeLrH2xro3jWKd1Z3OLCfiBweqS
3aRk+Mka85ersLB7knFogMG6/GBRxYkC1DLzCvlyAE5rivuWOX3yfRhvWTn/TF9Q1TyPtQxPl/7P
SvfHY4SjWRZmTxcb58DGpeWEiijamL2Bx5sC/Qrpc6GlaCNHus9aN3wySf9lbbCxaVkWE6fFdmX5
//+4/AyPsLPQF/mcWJemMnBuhDL6pBCYt9N0DO3Y5wv+5Kp/mQxsg92BAaeJq17uTKiYIVbLwhkd
35juImFQz/aQsYNloSlOyTb4LP7wr1dkVnV0Qftf15ep4o/7TI06DYeR1mJS0iex6Lpxvgtw8M45
GQkajbcZ5uEnL/cvg/8fgJW9eOX41/Kj/rhoFeSYctQ4+blxazfAL0IJCUh55e/JNT/5XP96LfS8
y7hnMMrl///jWoE1RFqaci0aHFui3LVNOcIRkgm4kUkzPhmCf7saV9JBceuC2ebicQZk/oQZH4if
9k9qEgMdaYLHxESHcsa1+vFM87eRKG2MbELybybSt7dm6iE5dg5nJhEjexW4mqCqoGf5+Crvb0no
pkPiK/O1jkrpYqbuw3kISabiAaYgv+zsu1Lpj8mm5SjM+JOV6d3cCeyMFFXPcm1Lkvl68WEYywfO
qNRJYo+fmiYJdn0fQo1I9S9T62HOUanfGoOkeaY+eXPGsh96M29zbUkVUYBUXCbui9kzmrBO0nJY
Nhjx69wUT22CZ3NEROkTTo16vsYuAWgAaeYWb2cE8VasCcWMP/lg341Ifoen2yAsHc9lZ3rxVoMR
kTGYedId5u6nYHRsKt3aTUG6SwUCu5g4uU+e+l9vne0oGwHJaci2Ll5xUrtzPqpe982UKtui1Blq
75wkBa4RIkaicTgKARXYq6la9p71u1AeJaMp/eyHLBe6eAcIyQn54JcYEorj2y9a11wMtw5ydkon
PRGQ3WKPA6Ga1Mg2Xft2wou9ohjS7ojioXasDn2n7W0vutEsFX2y5Xy3BHDc5IhIw9TULWbjiyUA
/Br9RAKVEWRVIR2UaJmL13Ux+fVAJNYkomNeRb8/Hm3Wu0HtUSX2hMWbt8DrLafqP+crEcpRZLFL
FA9s8z7/rTgehOHXsvrFiIFjYK9wVAQ40qNNK7fe/CWXN1Z6o7ffM/Wl7w9C+x4BaMLMiCPmHC9w
qGEfgt/PCQwodujcU/sXknjoGRakm+whiHCZbCpxKMMvyfRNRRQmz0N6Imnq41sz/pn93r5e9rnL
tg//Nltn++I7mzVpJDhxWGyavaUfNc6ejv1zcu9yer1N+60ukP7K22B6LLOrwOXM+gjlhA5wHnGA
sW+a4YuBSjmszxY6hrj7SlxF53x1q33BobbcYeGdvG1d79Bg4PBXPnE7WAMrbU0AmbwLh03THcp2
aw/bIDlk5nUszkV/1sKfIjspcWVWL2Vxgj/1DZy5SVFL+r08mwa8BN/8On7LxLbvnlX0kGU3yGLs
/hoygbQhGNjR1zH+qmbE+rToHmZiIwHfxGuoVCj1h2Az3S/i7nmlD8iJSSC177rmSii8Kk+lR22e
7+pxeE3wm8T3RbCJw12arQPKgE9EARX6XTTfsBnHV0SHqCUJp/JRjXLIts0rxOGujfMRhhA15+HJ
CR5q4gmda0ft2Lxo7mHZiCI2qJ0r5ISuvlffsPmNuDNQSHVg5Xyog9d2sJb9rS62eQpfAs4wSNQj
nqgEr7NxFwXpNu4Os/qRRz/GYjM5pEec9HlvNVsnh3oBm8OQ9DTMF12e6kOKjBInKJFz4xUARsOG
N3cYFxn1v54u+aYcwmwpLAHCFRfHXJe1KS8AjRNbY9KHM2B6NGGyCbX8WSWZIKqO+urHH/Lfhqhk
92u7FHQs17g4T6B9JpxiXHb4/I91ruh9uBnel4+vArfz3WzIvldnWyZ01iVDv5gKFn0FlVhn8gd1
ixQLb6UUZzNYKBnzK5BEV/9eNY9Tfz9aP03rV4v7TQGXwuom9EPU+hgvChrR2PeU37sbzHxdvLG9
3bCowEGEt750vyZ4p4t+o9TX6Lx0ze61K+DNsLbKTXTmyGIRYs0mEGBQeHROOTp6uY2uulNng50G
RbZa0OE7xBI39YOAUpWtJVCX2M+BOJ4pKJQeHuBdeENeXtXvc3Pr5asDyKaiWGWvqnt044cCsMf0
e94Sa0sHDzgOblwGPeX31UQ67xBna91+ruZXXFp2cNXCBFG+O93EeHpaHD1fm+amivaC4DzTH9UD
9QDXIe8Cgduun301nEyoVwVDZBXVW8s9tu03urjdOZify+wpt4jcYpQp47uLl5rwqmNHdIOCzCi1
FzToVnVrthTDUCY29Z3Kj2W/d2h8Tj8/fuPvdlqcGCljU+Fgilz+++3U35Vd5tR4t/xBJrVvx+rV
bkBpabYFxppe8r+/mmGwxoDKIFPdvfi6hCws1aIhItwYG79FDY+U4WzloM3yC1zDH1/t/XmOgi+V
KNcDicGI9S52xg1xGtTmpwnLnkvTPUcYH5ooidGV4tfhy5OpM+KcImO8NR5QENifLD/L07tYfNgk
s5O1DZfn+09R5I+DQEJQRUQkIafj2WM5h4nvF4Ksro/v8y/vUACzEBLZ/PJQL5Y4kXnKtJAV+rlD
8OPcOIsjCRcEya70WWfxyWN9v0dZrkUVB6uoTcXhYsOUkHxK1BPgw6aUKKy0o6dT3+IYAv+r8IMC
3bTjRtUnc+7lTboG+xOOAhQBKGPyv95+qG4VzLWNNc43i+FbVQ7YR92TmH/Ubax9coOXJwIuxWUE
G2KiFTzMOm8vBR27CFFrU282vP7EylelCDxk7T0trV4RHBVJEo4ZT9uP3+PlLnwp17vcGkV7mnH8
irfXNTTkS2hMW980ipZtPojUjqoDQHZF/WG4AemuPrnVy3fpGkvTxDSZ8E2q0ZcrmZonh2QWt/Ib
wj58el6nBH9ajFUYJEt1dOMx3yeBe/fxjb5/l2BxHOlSZmG7ybnr7Y3q8wCfwnFL34ErCPcYdkEe
iBU9zHFFlNcnS+ffrubhE8L3SPNFXt6jMG2J2hu6nVaG/YZQnpVb0+BOAOZsaOjOn1zu3VvkD2Rk
ELtOzZgG0sXNYRbtZjaVkAXdsVn6sgxCFKh+jf9g3VT97zQv409e4z9Fmj8nGleYbEM4/rMhBzhk
X3w6OMs0o+wDYufduzkmVx4JR3DtNk9ODXsNgpResXtDOdQgCvJArKHTya/5CxqU8/A9TbczudUN
IL/vkXqivY5ufRujJ7Cr67488Z9TmWwG76mO+RbhAfL3etVdbzzxZ2Dn4A8gsGHFPjdLl39Uy/OV
EVzP5dO//HK4T4esEDZB1Mhoyr39clyM5/ZELqQ/Vc1DMDSA/isLz9kI2M6WZIB8fLl3MwHVFD6a
paHhEYp0SR4fh2qSY5THiAM4kqHdYjH3kGMSlJJl2e/ZjBCm6vGdKqxPhshfr2xweTaa5lK4enuj
s4G4rivr2CcC8Fc0GsPGGWzYeirSdoDYt147r1Enidn75MLvRstyy5TmqF2zUFviYs3sRZwSg5nE
9Av13aSHmNVih4PP1HnrKv+ssPuuLcDktTxXw1qqIFQ/L0YLic0oiDvyk0qglapp/aZBoZS348Ee
5HRTtuO28FRxQ8sq9GXWlj62uE9Gzz9F6rejh9ovnUnqvvwW2iJvH7ZZOfaYN+PIxAs+FISSrqHx
eyJgxhcCIrcVb3QUi3vdCB+VRh+TXmd8sIAFFtmBD34uwSiS8dxpmylFEgW8SmDvw3KCZIwBUjyQ
9LR2u60u77yafJkVZ0KMsT1NjwrpcJdsg/qlIueLQMli+U8GoQElotE2ClLUnH0Z4m2HRYvdx4pE
r0C/DvijwWqB+vjkm//bK7GXt888QruQqv7bp6ESww1z7GkUhG9iY0T/Z+fd1ZyQ+9cEgBIWAVFu
WBvTK6+UNiF9pEX2yY94ty4tbWsa+pQ04ZpBHXv7Gwh2inEKsS03VKatZnBTowucUn1xRifEgApc
NNS2Hw/2918+Sy+RPuKfDi3z6NtrZi5yqK6pe3/uZr/vAYHi0wFLYFGisPR/u0qY1JwWKJuns9mg
qXFxsQKdYodsbtljyFVi9i6RKZx04EP5zaTWqp/tT+7v3TNlU8EB0mac6cujvbg/N46czmnxBCVW
E+7bKThR99tWGI1W5pS9hJ0JqXeq1Sd3+m4m++eyKBBchrhLffHtnQ6oboPB4szfh6h9khjmVuTl
zsmNyVaEh0DbnuWloBwIMmxsPtk2vqszusvlhe0ytXAWeNfDDceZyNRB4iHMY2eXjomN9ZgWy0Rh
YeDAOqT2a4gi6EiquNh2sUYJJO6CdWYDSPv4A3v/AphZed3LnsfSUYG8fRLYMITSPDD4SquvGrvH
g4I4bWAp7VsCkxBEPw/JJyeQdx+1ScuV4pcnDMRblDffXlMFKDIthYKCk1J3zLQfhAThoum1G+KZ
H//t/S2lY1Qny/dleJcYwrgsVevETelrDJhdrXN8B2hw1D2I0E7vF6HnHVm7i0++63cbLmAIZO8w
TQhXUhu52K578eKCKkpcZkLVuHLaDd15fZcFYsLRCw0q6fNPvun3c6TJ61uKJHTO6FS4F0euwm4N
EBdp6RujAh3bUZYYqMuv5NwHh0IgXuxkNgCSyslf6EUNt2SI1spIP1mt3w8uAJKLqIO9tGeJy81m
X6X4p2uTgOtUgHXByZZ7BMNbMfHl9QA4iA9qlMBX7fn88ct+/2G9vfLFU8fI0zuAMriy4zujG2yU
F3u4u2xnEyafPO7P7nL5LX8coysKVg7zVO63tfZ9cmcoAb2JaipcEXJKMqIlknoLzzP65LrL5uPN
vuAfPCfVsEXSwvxxcd08xklY9RFVA7iN635qsTZpRfjJWve3J8neg32Qi3YNlujbuwtnmzSoSBQ+
zsMlekCirB7ATYUxtqbos97kXz5dz0KUwIdrOv8AQ99eLkFr6s0lpsxkzF5jmf5G1Yy9wAhOA0tC
GdSbkoU/yhznQKsipIwqDx9/OkJ//1z5CbbtcSjzbIRQb39C2NDdaEIMHqX6XkVL/Q1dKG2+hCDM
CuG33qj4qgTXtQJm82JNGiZOKodgiAKydo3hGuwcrEBTlBsjV79m9l5bN8qrdaQh6oTg9ski8n7i
5pEBqeA7Y3vIU3v7e3vTTkwDEZ0fJdptpYApQmTbyib1M/K9zUgfyI0h+OXjx/Tuu7BoR3FiRbpH
ic6WF1sEVwv+h73zWHIb2RLor0zMHi/gzWI2dCDLy5Sk1gZRkkpIJLxP4OvnUO9NtwpdLEZzPdsK
CSCA9Pfec6jeaGW6Odb47eCffdVGtQ5s77OFovSSm1HIDuGW3Qb7yJePWEY+xSqtSKn0beLQCFLO
QFPjj74CdUWc558+GdlUoHFZYAKs/VtiIlkO+tgIDkihvn1r6rbYV34QUn63KQxYbv/8Zh75KSy1
rONJ4OLJwPtRV0ax2iZyKN1y3dCJ7GFF2Xy+Uon78+2b/W0uIuXf49SRdRbTrb08wpk0RQoMNXgb
AHtsjCV87zrwn47FWUbuDYdcEEh++5ZL+q/tL+65mIs0sELekLBj86PaX1EHHpYVDO606PUvfQv9
e1aEvcCwp4ar1oZo9rEwg6uUlem6oBh9VlRaKc2+9iKfenjLu3r7B/6t9/D7CC6yl+SA2dWXaS1q
oqCVIxOKyCtfQ+phZfdm960uIyiV/bQJUvHgZ2N1ZpB55a4MLhyGcFuGfv04Bv02Z+SJa5utlxLN
cghMJM5071EjBY8c2hsSguC50/xzX+I45/01X/jsXy2Xw7RjIvKxWS8zMfQMmFhQ+9Dz3AhVQ3bd
gRXZ13LwtnTzR+poDIzFEH/6wPjRpv2XyZ6vhYAAo41zdQR1PMEIjc68ieP8sfxVVImyOuAwgQa+
GEfghzZjpAnJmYl7awX5XVdzxta3sTxUoKIC6w+RxDcJjKszH944dq0XdzY52+Oo7wi6pqxsec6H
vtnuOZ2mNyTdXlIVi+Bs2jd1lu2A+pqhTvZk65B5GBlxsp2U2CZA5MpD4TTN13icP73dEBfxAL4P
C8SA3d1xPifHyjm+qd/ahJLa6OnwaDGdO+7GqqH/+xst9ppt0HIWGJdlOHfBF2L0uBnh4Z1pHy8H
h//cni2tTRY4y+NlplUS9ZD0JbcfWuKflD1+1ED5zZr+QCkPVZeDps7c8WUn+L87svFyCO9Yf9t7
VQq+FweekgxwM15XRaDu0TTMpQ9mS0zWvh5gLFDp++8h9/+LFP4bYNpvbW7z1D391zOyzW66e8qf
/+e/b5+yp3aBkT/+j78w8pyuWawjyDPCdUt/+XeNQhD8i6mejFxOxRlCfp13/Acj7/3rV/joiIv3
KVY0jlmr/+HI6//ysT4bx+IGtrjHhck/8iuaL7vrv6VbVCgsY8vF4IlsTiPrQEV7AngatsMK/mf+
3pt6nIoBNGTiv6b22VUDjpgGgAXnwnV6mGHevFOzVgIp6xrgLTDAshFoHXSXHNSj6Drzluwq/6nq
2/EgdDAQ28jPi/VkHGkk9ph0CTxbqqt/e+sP/x5i/qvo8wdQxR3FDL/yZP4aef56lGOH+K2H4wAO
yPXqbWrbWeeuJrDNz60HunsVOZqttoRASCBzKfbGFmG1zk3cVHgaIx9wCBkXffUMgsX/NOduTXVr
raQPXawjjlYAAL6FKmz+MWq+f0dNkP+Vb52FIrEweFiVyp98mJdYN4a8/mMaO3/Xe7r2uR98+2YG
S3JmcH05qv/1hMdB5rcnHMcO2K4jnQMg6Mxb2eCsv5t2ketrKU3tm7TK7LMzzx5njHHgkwNM0vN4
Zlh5Oc/9de/FOlg5RVePfjkfLGvWHlgzG3/UQRt9GVSNWOTtT/hy9fvXPY73/u35Iq1SjtuOM43L
Ut89C61V0mj6B29yBHRZXM5ntl+/TrRfayvH7vDbnQpJCE8ONjBr3t5PDwI7tqdGf+wa0z/uiLxp
X8meHS4sXg0JUeDdp4GKqEttYv3RD2qdM9re/0Y12wBEI8Ub6Xc26VpNZXLioOnttLWBa/4wAKnc
RCpLyzPv6FSHXaz4StT0dgySJJwTJyyCGaGufsb6d+rS5suX0jdjY0bT3IUTpwexKPZGWp1puacu
vViHpF0DZGLsuzAy63tDF+/1/twMe+rSi8VeIGpLCqvmV7cpGZP1xiqf3m6OJ66sL5YMnj3FMCW5
MsH7nZhhRRfnjihPXXo5VrkZ6Rh52YUmZiTTotpd7zeX/erFIJGaypw9ZD5IQnU8opJs8ulMtzn1
qxdjQF7kSc7JUBsGtfVOmPK5iex/Lx+QL8fP5Suj96lLL7o+IMVuLkqou6UffCszuC1uffv2Czkx
ci03gYUafRsqDQ0E6wDguNkDpmZm7UdVF/HPt+9x6ucveqXqOS2Mcu7RiYEyd8eugycrGPMLv+mi
Z2YSwOcY0BLziYhBQ5k3yTMwGS778YvOWQR+Zhtp2gGXghbqU52NquCySy86Z5vZeQsHiaW+ItE5
Rk8x2/WHS65N6cbL4QqObWNkim2EZ7Yf8oqz/bO1Na9/zr+tnX1OlMcBek8IZniD6B4CUXPmZR+7
4d9nHs4LXv7qWUtAQHQ5gwq5QZ+jPDX2UZMGn7IBuKwXO/J9DFfnTGrxqedYdNgGIFUqZnrVmDeI
eGNCH+dChqcuveiwNqCg2IxjXhF7pWK0Q0OczWw48YqOt/xtcoZLQeV30LShwOXp47lDonZZk1l0
07yKbJNK9TbkXP9Tpw9fKHT4R0GX/1u7eMvshEnYked3VRt6Qjo7Em6obi+j4pAEKE49oKr7yx5h
0VmlOSCrKMlID6hVp7Id1E/vaepM6zz1VRf9VRSjmwNdZl6q4VRGz2PxnyL2fzjAY4x/+VGjAMrJ
RP5bWJsN/N1Ifc4RRly0KKLI+uXFqyLJ8rrjpWQm+m1ZhZnt7S5638sSEfxNhTCqmgoAR2/wPNgB
ZdwQ6y+7+qKDGr2wJvKW2tCd/WtQzGGGTOKySy86qCqpfofvRUNxkBm7bnnVlECGLrv4oouKsc+m
suzoSMGw9t1+M0FMvuzSiz7axiIeh6E/yhjzT0Ftf6vghl926cU0WreOWYA7akOT0tfUxxlgjpeN
LP6iWwJjKyHm8iFTKs4rGP6Te2EDXHTJkmC0EC1jll9YB1cH+jG9P/M6jt3jlbloGX3Sct9SRUnb
HizPIn0sYmHEOnc9jiJ7p09WcNO6JD2tk6Em3pYKad8bZH3vvS7W0X9MQ9oDloudL72v/D9E7qJm
BTy3SQPDeyhhcqJ1TCrvCWa69j4BvrfXlCsfdfwX4PWOSEJQlcoIhsNswSGKycncNXWaUTVSi30l
kpF8RN3Ifxyhabs2nab9aJKfrjTolhrnyv4Kmxik/1b2z0nmwDob/bY/0jdM76NyccaCt9ffa5Nb
duSza917E3AgTs3SHS9a4ZCg9nLo0QfcRwHJSyEEPyjN2BAa97Lm6i2WCm1uQHqBvxhWgf8eDd/7
YwXYmU9/4ssvxh3Qwxpxc5prlBxSM9u4ZXZZR/AWw46bxVFXAR8K54qKRyfpv2GhufBdL0Ydoypz
srazNpRpATu7pUg3iPoPl70S6+WH9EBRz5BmsKmX0XVpJ1elGV02Z3uLcWeuwCDmRUEb6YnitTbZ
7qkBWOuyH74YesQMiKwX9GII4lvpTtdze45ccXyxrw0Qi7GnZVYKOPfjY/YWpUYI5mN12bC2ZAII
K1VAynBQIVXaKiS/Y3Zuclqc+f+5FnMXfVIbgqG2dL0N8T2KJ7BTaCnsCUXHHAUfM8YCqi5mf7gz
8JNcwagfVpYe1Zd1rWWA+wg7m/tBMl4LY7zWrZlKGASDl82Oy2pNENmF7XG+ybI72DjqZsSAdFEz
WhYCMueKqewMPgjco5LylSC2LvzWi36b9CRaQWNqQ8NOPoI3QwCcjBe+kEW3xauW9hn8aK6t3ePd
C3PyRC97I4tum6I/VDIqyfQ0m4esHLZaw9xy2bUXnZYk18Zwjj9bkbdUx1dG/XzZhRdd1veMee4c
XKEG/IDOzGGon+tXJ0aDZQitGoqCiDqXBjddx7Dx6/bMEHacdl4ZZ5xFhzUMGGE07O4YkIIT7hIr
dqaWumfPUveVlcWX7YeXaZAEqGdH1HxRaK0W1MzhnS8Jg7795hdph38OO8tUEVMrqj6rY/rmPLtb
yovmLWcrEed7CfanqsvXZjXpV03ReFdqUFCvHTujNNPVf9pB7V422SypHJVCZjlZ+a8OcSv0AqF9
cvYZTzWBZU+2qmosgZuEM6JDlXcPlSHObKB/1WS81ggWPTlO+4asCuaxbkwB0XIImN2VIF/XwAej
XUL0DHsSGuMtGQ5EjkaQk7g4tIOftMGH2h2aP8BsFVd1FbQbeCnBg6dNDmtZXgVwWXRyQIe3sx2b
N6XmjNe510RnvvyJt/IruPbbgcVcaKMs+qEJjSrXr5wZCroTtN7m7XZ16uqL99JgaUEaiywHSvEa
IsHaGfUzA/NxUfbKK1+WxxhjbwZT5aOZ00r/g63a7gqdh/UEdvtcYdWJX0+Y8sVhDj5Qs/ZyvirF
fhuW+ogZz3W4U5dejKFZKUG0wDAJLdQHU/CVMMBlH9RZDKJTItLOxeeDtBFpyTDB5TW77sx59Imf
vUzLNWKN1+ClbBVbl4rm4oPtQ9K9qK3Yi4EUrEBG5TL9s5lwiPldASbf/XHZtRfbEVzNJmAhehNT
wNUQjd06F+qfpV3+OXbax5nhty5kO8KhxK8aDk1dlvCnB1RTxN7OjIm/8o1eaejL9IsaP5QkHtcf
6qC3t36WQozrNTRierBrzT65MhRnaJgh9Os+N1syJSiR1+FxrnuzmK6JL/WHTib+3lCICQe4HRtI
03I/kRx42bpxWY3LPnn0a2fqD5Q3WaFOE1xPTFhnGsbxI732AhaDSEQakOtWsxminlNXpN3nB6l1
1X3nkLKkxWY5owoG1/12Uzl1t0Wnz/G6tZPUzbAJUDiiNXVvApXYt5Pht7fCtY4h0tFTZ5AqpzrU
YhyYRFJpjSR+YXulf2X2QIT7iC/09rOcGCP/RlIk4OoOZH8dsiCrjpnt+iEeoMRPgxi/vX2LEw/w
i0X3W+MXOi5gCjwNKCNUwHd5Cg2zuGy0sRYjApVUfaYJtrUk/fyMk+oLopCLgrqQv1/2WQ0sNCos
tnBatvP1Z3O68HUsxgInmKA3lz5ttci/sgJM7/yk8i98H8fP/Nu77uZOFSRzW2FBz+26YoQ/NV24
QraOH/i3iyf56BCgY3cG6/eaI+8VNq7wsjay6MByLppqICX8oBWdKVY6h/4fhsS5LFBHkffLXx6Y
KnK7aaaZxObdyKZqU1P/eKYLLZIC/xzdrUUPbbIuqjRdWiHiSXkAqFOvfR9jcl+asK4zPOi56JLv
klXxh7o+AtYbX7sOikrbQYvWtu3oReCzCxiFl73NxQQPl72AUZNZYZeQKuQOLcJN0R3evviJEQN4
7ItWEOcmM4cp24NoykasRDz077x+1j/5dpI9vn2PEyPsEhZkxcDXlRY0FJwgIKudOnt/XN/CtZ+A
mB4pfHZpNh/evtmJ8clcdHTHmAoLk6QVTk38KOcxjLr0zKVP7PyWZRYFyBECua4Z0sODsEISsjJ1
eWfMSbwtfEbyy55g0estc3YaYHdmmFn2T93J94QWLxsFl0WzkdnNU41sMwyoUD7gCZ23o+GlZxqq
dezfr0zcv+opfhtSUnhgM/a7OiwVycc3cnC1x7zMKClFL1yuhDSbT0GUWA9s+ZIbbZj9eCVJhF3N
sW09NLOHuN3J5ukW/l3704j6YjdFcXPXi1y/Zw4udpwd5hgztT+kCMQuh7awJjRdrzPZ4c3q7ULs
ZjDnN730ptsC+fbOzlX5+WiRWksyHz7rqaHvPCR/9ZmHPtHelkmJlZNr9STjBmVIm4RmkF5jrr4s
08RbpqQXjZPMQqg6JN1ErnA5H7EO3rnw/iIz/8+h7tfff/te/RgIf2pEeSAW7F6lZIRupV2n11OT
iTADyAkDSRi4w514Rprrz5EJEKqYt22BZysqY23emCwtixvSQaOVKdAwrIOZyjnpFvplmTwkrr8c
oqSdJMpy9C7UdG+4CcQxdxG32Zm56vUB0F2ed9sjylEMRmNYG5oR9s2AJ7cwy105QCO4qEMbizXC
PGbmJOekDmtutUVERhlOWzUXXn0xXHSJrEZkD2Z4rIZ/L7SgvzbQTZw5hToxdv+aJX9rIsI3WtzI
sRl6SaB2M0UJD6JlKHfrCLmTqr1HS7XF57df1Ovfggzkl1/a5hw8GMZgPmQ0qs9DYI3X2VSrB2QU
1pnPfVxKvjJELQtfdITKFQW980HivrjuRs/+lJtKfmx1OztUo2JzPpgNft5Yrt9+qFNvcLGe8GRu
Dl1i6Ie2wYqxqvEYUbyvMEEfc1KvprycPwLNqM/uTo/rgtcecbFekH2rB/3gzgfHQY6xiooGBteo
J4caKwAadBfkmpGZ8VViEQLsBySXVT9Q4U+uQoiXkwKbtCu3mGWQ3YxZwcuQz2NdobTNkiHf6mme
/4H82liV2tzdDV6F7hADQXuD/Vx9sqPRvTepsB3XbZ41D0ETxffob7J1E2X+jsVVejt1Mf6VuYkw
leEsQmWu6esARcIWL/rXrgdyZY3QFRH/Bbu3P8OpbfUyQxJ5aKTbJC4dMp/et56pcvmJZpISCjsX
2ld6UXwoGgO2ZNKbz7aVJrcumMkPogrST9roVg+C8ybUoTauMIWnFe1wgN0R+OHPrs/PlUScmE/0
xR5IViXbK5ettXvc/BL8vC1yIz6z2juxgllWPgtMEGzdhv7Q1/F0i/rIusW+0X2tbLh6ppk6ly1h
9MWIBxhA12Sk+sOoGjQydaQ2E+c9Zz7lqVe0GPGcTpZtj+H2EBv21Kwia0bR6jSTvGyMWCZhjmZq
BmXf9jh4NHNCEGDrd13VpO+ogFLrrLTKLZysiSMlczq3jDiut1/ptPpi6KvGzqrjAkYlyo70m2UI
jH+odrHQlzF8yjwLvqftqKcYf/Loeiqq+Bzt+NTbNF8OuhHppVHJbH2o9OCrql0kl/V0Zm5aFPP+
ucJY4iOCHJmuikUPci+P+nWgy+G6i+rsu131OVKguIdyrgcRECIi72nuOghjq/GpQypz4anussIO
W+No+4lehPTULwND1IawXnfuCY+v6e8fDtDiy9cXRP5gxbXXHcba4mDXSq+lFzfmpvINIilNa2d7
F237dTTIZkOsi/JpqyTpqyjwWg51N56ZZk4s5qiPeflDWPEK0WMtD/Mcvgv1B8beb+qJZTe5JNTU
1em+KGW11YmR3ygHsTtiP/SQojRDygOyDaDRHDExP5Ogf7fJW4GzFaPSmeDn65M7YPuXv88i6bCo
8LCHsQ+VPLY6BERoIlHrZufgz78WCq99jMW407VdhTsnGQ5jxFrfj1qz22QFSomVU9QOAZXBv7Im
8jzk5GP+HAfJFkNghdyWreCj9IP1oVFkCJ2rgDjRAdwloy1Lq9FpBdFCkInzc+MG4hN1VEdle6PG
jR2X7wUnR5s0o3cU5lGjZo2506y0KNHPVZC8vuYBY/zyzYP35zSmEdOh6b4YY7tLo2ltV9PG976Z
nReO3TkhxetLHXeJw26HqFUTfDOEJFoICanfZVWqHwzhxutyFsnWK4G3vj2fn2pOi2ELFIpwK781
9iY26R2U5vEqo0RxQ+HGcGYWe322pCLz5Xub55zzN7vR9woqPYYrwJed6X/KHTIxiJBG27ef5PUB
2F2CnWePk5duLvNQTrAiFJSw+Nz4e+LSy0RW9LjK1QYuPQAfDIyD8i/clC2zWP2+n5p5tLPQxid1
qFuFhCyYz3HNTjSkZSIrmcLUpSdTFlK/XGEad48lZEnT2HccyE/7OIMyv8296sfbX+DUuOEvxg1h
N5WFRj0LiT67YZsO3g/MI80n12XlomQawTJrMxg4Cfkg/MvmgBZWUhfutJsB7hq4h6A+N2acaNlL
TsxsN37suM0YakhGPRhPNio+FZ2Ld5zIOHL9Y2P5bUs3tlM+i6jNQl23tJ0Yj8tuy2+GYKXyGI9x
pZIq1PsietDYxae7qmuGn6J20Pe+/bpPFHIib3/5C7KJJAoOTMcwG0tAo/CV+mlYtZ7O6nraBu49
ooBtUxf31jgdSJLcErqCFTiTaBEhf4t/chy6bqR23cGhxrGRFZR/Ru0taNONKd0rp07PnMCfaoiL
UQYkY5y5RpmFAzChTeqARJtk4hTEtRPwvvo83flufDY4f2q6WKbmJro1pNXcZGFgo0rY9E6vfzdH
q/yuzXHHDpJigzWoJOc71ezzD2M0sLxVQqr2CoVwc2bP/+us9JVpdKkxyXxb5FJ3hnByqVVfOX4s
r7KM8uxocOQ3tj1x6KbSOJBvt5kDiEneHI4B0WcYKfHeS/uq2HRZq1YaxJttPY4Ir/pkild2DACn
sCrrETf0sQKOrWiqeoy/dVDVnzpNRR/kpHMWqCvj2Sk7VW/ebnMn5sAl8qChPfsqEhzzxG1+L/PK
21l9TV5vO8/zzdD3zhX6xHwNg2s8E+o70Y+X/FlNa62qczUKWmYfT2rs4ihF8Vpfx0VSv3/7sU7d
Y7H6rMq41Mpq6kOczQqcbVNvJUqdjTG13f7tW5yYBZdJw7UG37Lp9D506yHZCMfsD7OTpTeeEvqd
5lfJmUH4OPy80uiWGcQonvQijUQfYql/6iY7/iNRtf942UMsBvh07mRlNUDf9dxKrkD6zPXK8co+
pHAqe7DbqTvz0U89xfFD/Ta4qjxqLUH0NQy8dgdZdtPi8377GU5d+vj33y4dFHkzRzLOwyN6KR2Y
BZ0zA/KJT7zMb2UURqmjRV2YzV6E/zdzbhMHZ+RKx5e6T3OkIKu3n+HU5LNMd22NOIrbnpLgZmhL
c21p/bxF+aqubfYl2ylqvE1flHtiFFd+9VnAUt68fecTb2+Z6hpB+YkCr8nJVlD6IZmKdg8dbb7s
2yxTXTHptDXnNQWfvUbqmT1JfXq67IcvWlShOYnrFkMRjnFrMWMq/aqXzbkPcuq1LBpVXFelWwYa
m2MHdFiTJTbJzeLz2z/9+BNf6dLuYp4vpR6NiWDLh2zdu53tRF/Hre18qFPL+Pr2LeD3nbjJYor2
tJGluMu+VxrAdLB8y17gvDOmXSXd9CACI/4UZWkKGtUu7iqjkgio+3rVQ8bJN8bYjZ8hR/Sr5NG6
kh6HkpZ2X6Zw/ctIlF91P+12XhqAvCxS6HlWovm7bNS750A4/Ttpzka/qV0dSHtrBPMzNRZEuhJJ
O9ha7L6LlU1Vvb6ysl7b1I42/JCTVDvbcobPqbDUOzPWNE5PTblphWz3XRNNch2XNfZYTVhh3Jvp
h771mEHabN63HNi19WeI9/pKDaO4h93cc8Rb4M1OOyfZ13Y9GCtOKxELz0DJpP4ReLaOvzM3iUjr
ftB8ToI+6cEeT+k1yOWmWo2O1HX2NjFsZU5979gxFOuod9PHrCyjO23O1IdCL7RVMthgqXt9sreC
fN14pY+D/sFsVb7xSWV8JFItwiEn2rGumrG/DXzRbF3TdMdtKWx5n4tY3jrAL/ZR20bWSmuDYn3c
DvvEIUFdQPRozeu5cZp25ZSatQ9+ORR739sE+K73sRQI4PGGTs9ZKsyrJM/sch0IrXdWusQyvB6m
PHDfOTUmhVF1OeGWuagfsmmyv0c9AoxcP64jc8ocbkFglcDuQRU/OlaOL5GBTqFBwI3MdAqdFI6v
pknguHlQrX0DUIhs6+CL5mXudS9tsS5Ur61x5IzVKoXjY67a3Ou2gZNam34U5Z5jpnTj19b4UeIS
K3bKqTh6z6mNQmBAjTQlekV9bTeZVYVI1dRA/LCqilVSRLMFSq4Dqub0fZLvpCjL8WPfGTaueN+m
+7eGIl8afme5tkQ7fTwGB9+bnBF612PbG9M7jwd5jqrBf8rjjsVq4WnOgf3gcJd5uuCucEVCTQw4
Sh1yS/BjeOxye2Tj9ToWTmOsay81jI3PQdbXLI0z/AdeVj1qtebc+sZs74vJrT7OCm/8AMNoDWKy
XFf+oIsVh9jujjR6UmNdt+/scGSz+GSYUVuvBjl14D6a0d2UM7C6VdZ4RzPlXOjO2kl8G6RgW6Gc
oGPkhAtyZ++rul2zuzeuu9lqAFmaaOBBknZNfjNSI7UuK8UOoak49dokKvC9n5WZF4IziKpfuSpV
Yi/mKd1Erd3vq86KxrWMi2YXaEaMNckZlEQB04OvmzIdGYY8KjZcX93JPkv2blALTKt9sMtddE9d
b03+AVip72+yWjOQjQwSWqmR+cl9AnEd/3xtrarAbRE3ay1GhzI51hdh69srJ8iue6Fm4Mip0Sbr
pkmT74neRc1dUVFNfQ/9afiWwIMtQk+2Rbcd/fR7RqHuVVa7ZnJbTkOBHsc1av1T2wU/9VyKfFMw
Q8DEGSJ0PJC+3XtVTnLflk36By7w+mNju/LeMU25Hh03x7s4xajIB1ObjJXsE1SzDlXknyTq+XuO
wup3/PzmxxD73RBqhOs/jFqQfXSmDJCH6yO47ejlW3Dj4OkCYzIOpXQBUo9DfeX0Cvc1uxZ0ebbN
lefEwEw4sGC8iTXIPWY9GR8J3fv3ZTW02zif1PvBZqvDiWTqvSO9slnHSWxqmwzo2qYs3eDe6QXR
2bauYGuq5iozkmbtJX3N2s2rbymTzjaFwm8C3hAnmj3r7zjE9LYJ517InrSiX2mD5m60iW/gkoy7
p+6gvg80JZ71OtN2vt+4z5nteN/JF2GJFYv8m1F6jAF6YssVtbrFehAWe01Ijvd1Udq7yI3LfIPU
Dq2Sl/pUacbzsC20qrlqjLLY8tHVdTBW6TvdHout6zfVroH+J0mjtw21SvPmzuKox3PqY0ajl1Y3
IyklblagopcHX7Ltolq9sLbFDJN31adDdNPY/vAjGHA+9SXem7F24qMjHE+vtL181VkSk5PyS8HY
6rjrWFfDfas3/d4sq+JDKS2ThS/Df7cSyrZ2pSxzta4opwl1t8sshoI5/eyXffcRFhrRjcAr9bVV
+sJZxbMoHkXVFYQLGRFXSRyJhy6jNGpFHjZaoaLBzNVOzXZu5+TuqNyMVxz4eY/O6DU/B3wDGyK8
pIlqM8Kjzq2clekkzHQk02sf7DpjfxGhp38y+9ZCV9Vq6aFMi3k9u1pwC58QVVNXJZ86P1fMXNCJ
1z3+i0e9iVBATL5TbXDHtwyLPd6adVmaeKv7nqwjRssscVb48sSDY6ZuuekTIGtrR2jqwRYj4anZ
UdmKss1858WpvS5Gs71r5ti71Rt+MWT7HMl9Zhe3c1oxq0unhfo0W9ROREbwoAxtOAgAUaiIHF+y
DEisrQY99LblDGFlU2aFMXioimJd1Hoaaq70v5K5QraI5zTfJ99Ob2EUqC9JLPsrrU/jpyCKrDAI
JJLheRq2oxOPPiWEkjoGr+5wJsrRfNYbL77CtmY+C1uVe5vFxftudJONneHvDTKz5Ah/sELlelW3
y/yyeCR81oRu1Fn7KNVQ/pSGHxaF9K+bgHN532tZpyjoax0LN84WMn1lmFk53pV1UfvvgmCGuG6X
Nm3DFWmQgap0UlBVqT9qP1yS5zYqiFUXymPO18p2Gn+TsA57p+IgfbT8qHpS5Hlex2LoPtScnzwy
pJodk50Bx7oKAkzJjIsMv4h3H0T5nDpWvc8HZp9BbzucXKa8kSDAN5YWy2LjBbF7kyo1WlStROqD
m4oGXF7L4J41dn2V1Nn4bjJVtjOliKNtESv/uTdSa9vrbuRfjXLMr4uShRl+rKAGg5+UPYHuxraq
dQCt412XTEZK2N7V71Opl9+0qtW+dG3tve9ar9wZynQPTatRHFxo5nUfUSOPlmkiVEfaY/PJhu3l
c74WsM6yDDV9hcJEPGIOlJeuG6cYvkoziLfKEylQy1TW2PM8q0IcVdJik8KuH+Js6qJtOfRO2FTB
RAV0U1/rYzTtkyZN7xWnpcUutm0tnE2tGVcjoWwYs2WE4slz0yu3GT71pW9tjpHSgfM9r7wpHE9a
aOIK55tukIdHVWFp/+jiOkZ4FLWw1h0HWwAmAcqajdG/1VjJo4OinOoouX2sbS3vd40da9UurYFJ
xRGaqKSfYALUgnLmlYqqBFhgRe7GqvIrSq3bFr4Y1sikNDeij6R/pZASyR89K+0d6ysOmMqs1K5H
V0MMB8NATquSou5sJe05NC2tDI4YRlmuTUvKPOw0C5KzbRv5FlAla85MJuLWCxoVSkIuNFApigFw
5OBckbxXfNechuMzt9K+JZbSxCbGCFqsNC0abkE+aRtNeOmwZuGZJCtLM+p1Du5kkzt+1m4z0tVa
jDMZmxiK4eqR2c1pYSAjZ99S50tWZicy4zGebedHXAFkCzq/O6Zq1uMDQsfgUdaTmW86VbK2UazX
59LGdtdysnplT4zlc2eTDqlI+PMyjwPQbnCLG1MzrM/61GHdZqwjE73Tb0GSKn+ldyKA+pZaWbUm
xElhaEHeEkqlNPV2sTmRW2f5ebwP8tG4LzKR4vvyd7Hfps9ZM9bhOKnojvUnPamR/dZJp2eIfyp4
T/K1a++tqm2sfRW37tMU9VW/niplmGEnbWxuTaXV/nqeJRo1TU/SO5lUFZWpBKhHuiTahp0oqKgv
2XbvA0X5GMTjmOySpGqHFXvA2WS1JgztTvVdHt/FmbEuHAhW24n107gNgtohk4/K5m7X9t21mXt1
E1JvN39H9TrXu7c3jwamkhO7x0WMx1edWdNJxH6qNR5sgjh9XRC5vUuaBKu54U3bvjP7K8cU/td+
lK21rst+OBCG6CAqJ2x8Wrq9581KX9d1W4Vae6zqN5ye+EAm8nJVS4N1wuSpgd3GFEtaazph9zJm
LbvlhYz63tQiN19bUUz8D3D0gA4u6xCqZ1lOvMECpGBGICx2/0vZme3IjWRp+l36njXcF6C7Lkjf
PdxjX28ISSGRxs1oxp1P359nVQNd3XMxAyQSyFRIinCnm53zr4jjiwdRyvZnaTjpJWon14gNKRkU
8s416JxLbTRGTr8OL7Zsyrec6gTSn41QbyQ3wFfbzdQugntMx6ZUNerI0P1Ia9d85IM33DUdu0Es
QuQ/vTXTp6lHO7wbZr9ciUIEIko8TlHy4xZ/KU75tBoc7lbJxegDA5eFUz0iHoheK+1PLwYnzMvk
p/khMIJ12qrQRQpK0RfBslbq8XAFvjrWts4vkP23CbStlZ9Ma85rXN6+VgLkfyjqcppEzvX8R1de
9IeUxymN8fT5d7agLu6S4qc4y8nqvjDH2EsiIukeF89enobc5vDJFANtTJv2nG6dVY4/nGK1D5UU
5qeGz/mIPNTUeqL2b9eKsnmddWd92aPNzioCsXO8VN27HHRiM5bYn24nw1QijKQDD0HTSVO+msWK
BF0NUdVPb00oo8fec5Y39uS3dMKjvMmCsvwVqdE7qrB3XutwcK9Ft1SbVTgLb2FFrQwzuetD1+s2
fZkW38toYsnUZa4KEwbESy3k/9LUDLuTe1RZ5FSJjW6jiuXagsTWZn8OpTU/m76jNzM+tkvFjkJH
i2cVXtIrdv2NdJ0bsjGasyA5NvPN3URrzRl5GOQKQ8Gn1+fF+xLWhRWbqR98pZXTOwlVRv03yIBk
GxYAdUeAfFQwZPgbb4HRe1XMmxag1m3N28pHFHRxtt2x3DuArgslJWb6avQ2MxKhfcN1hDib6C+k
yihpyAthXZamtXAWFvWAGMyZP1LTqx6VKK2zrGp9mku+LJ4jT93TWcP6HVrs7rbo6MYK6sH9UrTE
lChmgtaOg8zIroRpl7z3xZyePXqujilVgQ+OO1OLrstxQohHpuc9Ah793FeGddCWPd9llhPck9Ul
yED2w4ELRfIBaw1rOU6FEeyoIBePWjAbbka2W0pZs+oa+OR4lsx+ABdd+DOYCvlsFlOa2ONSfQU0
tWtKvMbmBbtFuyVZVd+S0p2Bch18BnENL0DycNsVaVxP0s02lpG1jyEKxF9YedIzJDR9fDptujta
Pq3TSPEjo2lbHXQXLAn8d/grSqP0xVNtDxrQrhFNzItzLAWVwQndDtbLPLjDfW+J9Y0jVccBAaAf
BA4EH9zO3ZvtuKva3LiEh6gx0g6eZrKvRkTJMROg2XYxc3W/GYPIPRhsczQ9c+1G2F6b/GdtDmq3
WJ7acZJb08aqXbqI6qyx/zhZN76hL/ScjVJW+Da7iJeSrsVsTBPu+NMrKs+INUT7tu6KhV6uQC3v
c2AYGeIqIBojd6P3aFXzb6rQWPDpYfaTdcmsa2/39vdsjl289Dmu8coPCTLvYRYdLmxW/WBOo1fh
Cu9XNPTVmbgWn8pZQZWstEv3VTpDxcw062vQDtGz244T38kkop9eRwma1qE4UXsT7DD2MQIXoQva
pZsq/e2Zpbr1skz9TqImr45jwZ26bb2GrkyYSP8JDyajAjF48585N/xDa3UDu0LpbhXw98UodfVa
zCLQG3vpxZsLyl5sOQYX+piWJWXWdABH0qLCbt87t7pi0xg6I1bSnrkFzXbuWfxqE1d4Cbe2Q+se
XorcFGLfsnp12xGk4FVHs30o8tsMUmpaKEK7YdXy0sURjBGiuLMza/3dK9d7KzvlAfQ0kYijsuie
3a7mhMtXa+FLrXR+zWsju3SqXy+zm2IwDeZqOY4OFc8x3MmC4ZTZY8NL1N4D2Ig7e/K9IiY/J2g3
/uhX/pb8E+elrmYuuKkWMzeV19fWppjougNAkBV/EvKvi+2P607IPD1hTWp+BkPpJ5bZmPrMYbjk
TKw+ncMp8MV+KRspk7LLnEPYGP1zo0opqRQuwsPkR/OKEl06D6XrrjvUNO590wT1sWo78Ckpc9OP
zUVbH9JG/xKTeAKeVUZLvGBBS/AkpIcAg/zRyR37aWzL8q4RsiNbz6yPZb00cDu5uFuXyT8seUrJ
QlNWaMZN+oFH1zzrwWzv9Whah7xv2xIw0w1+VArKm89AtWxBARbEBj0i2j5ULPfzWq3MD1Jy3ITI
z8XAzJCJKDitLmXBk+Eiy/JIugj63nu1/Lp9na2VS7P0wjRefJF/FT6laCz3PMjDYGfyXsgGeCEf
ahNDuW+JHYVpoTgSktJcudQwNtIovgDAwcoWWy+fCfdOdWX/8CMKu5QZuieylIZTMOCBmt01qxLg
c+eDHsbmKlNjZY1hkt14ig7OhDdtrnekIzBH1860yca1vjY1k0NA5c+rILYEgLS1rXbDoxgdFc/m
R+3dWrslXPfVKJXhxqNU5a5EXvu7SrX/RGdOtjVXa33scjs4spQJHmdrmXmPvHU5ogSdb5rqEV1G
ObkBYjesfaxt6qpbq9kO05rtlNFZ36OaxENhhNNp8Svw6rbPxvtb08CnBjJO1gxRT4D0arc6Q3N0
62pYOKnwOc7mSsiTDtnfcRVTR1g5MVFo5qEnXJll1+y3veopizJGTHoO/dnDosSeuITonU5V91nL
sHuO7CaNAxLfPxo4lwOBL2rrz5wbYal/hEUZvlbKlERRV63aoIRw06Qwc/Op08q8yuhWJdOG+sSN
za3WRTbDh6rcQW7c1p5+rJ5lPGjRLmJb4ezZyihLN7AiQiT5LKLPMUDJkqxm5oaMuG669QEB600w
Tsp+En7RDy/LqAfWj9Rcg+2yUKqSegWNtEbr5fQam33mUg8ZjoyM0lXFPvRmK6AEbpiPg6YrNrZq
aTknd+r1Dxm4RvtMA5rY54Ouf9V/vfX1RFvpZq5UxT3X5PMY55TEZjjWR+OZzq2+S6AcpfsaUYY7
bOcBunnrVC7rltmLQ+f1wza0UvdZ5qBf1porGsPdSNyVYUQ/ZAipEft0gYTMH7dOrBVJWAwWLz8d
aY27lE6rC5OA9Tw3VIIvQGzbLlTzlvGM7kCwgEsd5Obd0go3YTmMPoYgC2KLb+8ganDrQBfzwQWM
BCIQ9S8M1kGSN039VA0qvK/CXu2ttS7fF/bEjnlNt6/LUHYPJdHg74EN3mOQBbGvbV+/h5H3bDDH
7+wu946tJdCVWNwlJ3dW4w+lmKMDVVzzPLK/7J4jB7TKSAprzL+GWULtqGnZGeu4fGgfUtttQRnj
jFPzPhDhasd9F0KxDKN9dLWdvULQRK9W3za7DnPUHnMZxi+aitwLrAESJp/0VxG7EDePpafd76x3
1QcVDVrGlIGu3N6EIm9ruxCv64R7r5gz+RvgnbuK1gxPbp0BokDowbv3m9tzQXFOYMT+IpTc9MSK
3FO2m146SwtvK/uofVx0H9KC7hnqFOS2CYKD4IRDMLPm02rY9om1erjiCszvog5RDNKkuQHiiQxN
HspUPljCDJ+gCdJzjY2JrSmzwic5T9HR9Qh/r6wyf29me/5c17Tbds6qgeesYTcWtlMn5MXNr3g3
uxjUIX+ThlanwbDGLVcQ6v62c081EM83/6/bgIPUD5VfRxdfUcTm6lxtCKIvvrPMSwFH/GITZCEm
+yHLjjnP7b53SiwkEKs0N4vWOznjkJ+VWUeMeWlQxdUs1ktbc4AkORVD1wBAeo255kqwVd6SbQuv
VtNC3zHp1qtD78YIMNGZbf1DpLl5anU/Hxod+XfN0lp3hRZYNXQ4HkMisZ+FJ0hSCWjLmLkvYQDa
NqOu0S3T9jh0Pn4/6IYJcoKB4hGujVTOJqBBsNMT3fZ10bHIQCTsgBKCH542hu06yeBhRvIXIdcq
CyRBrdITQYpF8y06g5I8i2M9z9Pmc4IgPRiIbjc5yNkar5YiYmQJKkHgXTEaFmY/O/oCf/EvWUDh
Wz/OUPHpDFNTTEqiAevMZQ80Ur7LKMr5vkOlN1PgFyTD1sHeKEvngxQ9Hoq1KtC78AhbO55FgVKt
BgZxEW1WVB8V85vKbhxinq2UP+cmwxOd3t1jyKt337aG2CpjWfaTO+Q/WLqL18HJy49wHsQvy0s5
mgDKp02TQzECcs/NxS1sxcNT0RkfLal38e2m2K6NsAnI7dPnZZyxBLeM3XEGArnvl9bdusvCBwyd
w4YLSRyi0vD/8Ag2x3ptUE0NEaZBnodzBiy6nZxQGclUNnbipsvyoiK7v+tyq5NczHAGiVgjvWcM
/WLrHG9BPWvO5BiYp9UWARsbcFYWyoVhzyiSDjDyUhc9H006tuUht+qyZEe1wqvuJ0vFsh6sCytX
RZ1IHe0QNlpUKXfL19K50Vdgzz2fJL8WJFGrvLVoIljmTydaI39r8MPdi4DsIBanZusIZ7rqycaE
6XR2dSy5L8JtndX9Iz2oS2xaw7DNMy96KrBHHifX4a6gA+HiEotyJjVTXyZaFU8wdfWr8mZ2ixJH
IRyvv7Ot241BQlGs89xKzDknur4UkjNcQfLb67K3lynb22FlvmVcu3D5noXFgECeiHZx4PwYamH6
ikBfvkuCMshcbAsowKDJDuFizccaVFvFDX2A+yEsrB1QvPUw5o2IGZ6ajcX1dMJWnB9mfpiHqGpa
BsWxFHs6g5xzwf6Igq1iRarnKjp5mrMMRj47LgBgDwbSNzs21Np+NWVpPmZ9ap3IOraOlWn1l5Su
q3vPK/R31cipuOvaZUSR4PfuoXe0/1YOdf9JZ7T9c9JFt+u9DP9s2C/vTQGFex6sSFi7eunMLEbk
NF443EFOXJeLuUCVMPN+fM42uQr7LvUs3g++W73zEMr/HpeOYLlBNCj5FJ+cKvJukd1VNL3UdUSN
XTNHzcEgZhOYpx6f1jwIrRhoTm9ydySN0ffCc18O1lG70timJH6fYKGmTydIq11rYL/tzWIGJ3CN
XdqjUkzJgPtFRQLkubYivYUOkxu/tdM/s5dGW6IlxG+5hoDIbmFIULYx3I2ytOxk7sZhtzij+8t1
xubg9NVwcZsxY7ZupfMlC8/eNtCsD9bkN5iztLavDUDNwQxs4y4fxvnKVtAS2OWCduc66u+RTdKY
ES6GehtI0OEpX0LjoIXh7wcrm+7MbCyqeLIaqmiELO+xu1HMLSh35LGiOKUFSocgjqk/k208m/04
xL3QUGN168h3jj9cy1xhx9qn7T5JWyAMcgTlM9ILa+OtdkuHgzBYmVXoJNzz/muEeM+PM6IjQbQW
6IiF7/45jdz6yQOPvaq6NbflunqPTlQU8A5VdmIAFCcoOZrpIiQb6P+BJil1fWq4ABAeih40xJy7
I3NoBDxpld/r0Lexi84iGeAesTitlfVEF3b1VHpSfGdN7Z4VhoVf5XBDvb159Z77hmxbCUS5C90l
jIH00m8CKn5mge63yhyZe+sBAo8xYtvnXQq6Xju3D++wN/ETQ8HB72sxljueahDAou42wmrtHTsy
e1tRNAujXJO9YcGNwmQOe7j8tJheyEueHwitxXZceehe9FCZB9K37I0dkuZh8CFCtQF7vy+Dqaen
q66u2vCzuyIIy6eZZFJQeN8t4A3n8TzmvfUsCANPk7x2aaq2wO9FEYoXUdfTtTL9m+y2BY+fOT6e
fJrut5wT6zafyzo8aBMAl9qYloOTHO3flh8Gx9FqDL01VrKYzktUprHk/F8xnLfdpimBvTZTCf5i
WQsBNuRu9QcOu9xkbTNr4jtTY7zUjU94bTf5mYnFyw5efdjCV6Ql6ZW9wB4TlRvvqdFPOydtjANg
33Rw0txx4nFVxakAjuTikNH8NkdT+Z4jTDjK1tKXitiKO0sH3jVsMJUlld1X28zPUqqjeRnqfVN2
ooxbX5RfHKp+92TTzy42k19Ee4rcO3NDTG7j/Gx0pjeVKSFIGzJx+9XuAMRGEpySumonc6N7+TMs
1OhS6YZ/3HPW9MWf2iW67w2MGdY4ie7FIRMg2uWMb0WC8ato9iONmfwe6rD87Jm/Y/4TgPtvKEFo
RmQN/HSbPowybtxVvNucwtmOUbn/ZSHIubcMH9RF8vEk7CGYKLSDn67yt568vAvhmUWsXWOkspiP
JkbVIJZcrgkCanWcUWqefVgy3mnLc6D43eliaC9PaB/2va2y/ag+rGmZUpgdhnM5JSRlBGl2vL1h
tD2nfGA3sGRs0Ow0BBGUKgR7d63sorwgbZ4sR8jXVLVVvgl0HtFkuThYb3JZ6CqOiDL4ZtYaTCYM
veijPQAUwFeWQMxjkLK8OnXg8OV6Yghacn8xkpWZfqAFCAeXXdTp69QsYkKn43vT3jfnZjplqsxk
nJEkZ3xJ8JmDtqG0uYfHb3Q8bvDZFLADcR61BmNfLbyCGy8b+oTXyXX3UBDBL7WYVLaTjVsCL9iy
WveWjcR91fngbsSq7fsVWggUpczNJfbbzN32rqvPs1f6P2wqZxuu0rCxY2elxCJFUfRYLqn/0tUS
hUmOqMnxrHkTTMNyqkPMxW50035I0MMk5Ahj2nc7L+etQ2nPYkkyWJWZ1t4M/QqSKS+aGlA7HXdm
kWFPwH6HzqaZPnnDwp0etHOqbz4jheT657T0eNkcILNrGkxuemDcnc1t7Y7qE/S0/w3O23yKzPee
PdPRdlygqzpD6aCNKztO7dbwaLoeMgZ0tOFeda3EPP9R7hwdJKAM2DhZFz+FuTLsd3aW73Vnmxd8
T92mA6TjUg6zaF/wYH9FpF2qZIwMl2rndvjCrlbe50i6nnmU82tXleanPcowls48X+zUW+4tZ/ap
FpgWvaGPil1ELf5zaHRGws3h/6n6bN25hVTcvdJ8WeU67Pj8z4njF/ady3j72+1vyFIQmvV7Gy4D
DxWsNS8t6GqQNeGJQq/xl1EKyOgu72GZgQiCvoRRTmUrD4hm1I8RGc7Z6Ir+7Ib5Hzio9G4h9cGK
oTmzD7w5NNqWdRFWSS9KehDMIvB+tN6DWx6MhtQA26NlBPJUx9RKUummrPYMRhCdtB1iA63HieEl
D2WBSsjLsjO2j/V7CvMFFtLCogKk/txR2HVXIz//9gaj/nShGgnlFq2mgxwJfGzB0Jw1j8iOIVps
R8OIHvkARk+yrdJ7NbhdMjDg7ebFajaVXoCvyeSuIjQfGds3eQzBS1S0xUNryObHZFQgoGsq4X/S
Xj5W7CduMuEtc/4hq///6qB7kTX//Pvt9/xCra9RF/V///d/+a/9b3mrbuv+5xf9y+/p/v7XL9Ne
c2t8+5f/2P7V/vY4/NbL0+8O9vCvP/+fX/n/+ov/7JB7WVo65H7Joelvf1oGjkh13F9/wfH7P/7N
ulkE/s9///P/pXvu+rv9Uf2vr/9H81wY/g0IzAkCx4rouKcI9b+a50Lzb/BWjhPZt3+F7u1X/tk8
55h/Y11AQeHTSRf59s3l9s/mOdv/m+OG8KOe79iOTcHnv/3X9/XwD4EyLxmv8/+97yf6K+3ifwmZ
ParDYY//m/S+MOol66dCw8x7+rGr1XDPslsfdWStWy80jEeTcxL0vB9rKxaGF0V7G1HIvsiC4UmW
RpRwi/Mp1XV6EDkwXeTYw58awTKmoqX8OTkD3VwlRW1QVsX4u2Kp3Zp9zSQ/DTb4gpx2NUUeqLTc
/FmlRXfN5VjGLo6bMnEtB00Eed2XsE6z57UioiVbLfN3yUSwIQhR61ibZXBwpCgfI7MmMJzP3MtK
iTHyP5GGT8w21hHcN/wYTc8+FnVV/UQSVXxS/4moUhlK7XzpEH3d1+HZQLJrxplZhhdbpX3idQ1C
V200p2kGOoQlI22izoOntM6Wq5NP6l3ZkgiZfiJ2IUGy0QQbq0eANoN5/xZFMz8q+7ZoD0NufAbT
rWdyRNZ1VWJRF98cvW0hau+hB3QLKbk5M7NAAtXefFDptDyNRVt91LaXvYpS+ejKimg6qMhES+3m
zvo1yr4/1/VtT4NTFx9pUAL9UQMbUpjl9ncQx+0XGzgkNBGmf5xBGdfCrYdvnCPmXdFFc5eIzGPs
xfWCqAzAGQB7Dd+hxq2N7lbntMBtiNge8oyc3KCw3Y3CV/ieukguEAmH1q9WLfUviTD1uPZd+52x
2K1xW5JpI8r2aUQ187C2KMNih/Ecxrqiy488JA0m0oT2cPVryq7juURCEo9hafzpYPQ20DgZCT26
tn6o0B6r2A4GEzd3MeoPG7nMsZ7X/mctcuOnNOgrWC2vK5NxHqL7ITe7u9VpHho/LS6hCewqtYla
ve3UH52HJlqNyQ4hgVrH+dalR4pt5izbrm6/p9ZWL009axGXlDL+6lNGe5R3K97mZbXxdkxzWz1U
eGe57SqgqLKQoM9IrOnrbpHSr742bnnSNTdnKRdJXbU5pp8KHfrrSJ0Zhmgezxdhh/2LZQQN1BJK
2MyJ/H1qOc590Xcoxn2FohHZeH9cAa3AECMZ7ngFkMjiIEWYXQkD7coU/MTq4H4EZZ09z7JO/xD+
r989M5MXInPSdpuHpTwqZ+Iuc1yNdDFIb0kwHpvfB3R11iTlbHYn6RgGfFEetO+tGeVHhmip4kkb
6TYb+ba2ntsKwn9nJ0eXM/oePROOQuyfsebslNOj1RBmBhCz+n723U0VFJnH11o2CiarX3K5K2x+
oMTQNuB3SDHqe0A21hLDWq+v7S0eocwKqHMmHWSZ2jaX5gA0P3zaeia9KKD5+7wac/soXVTOrEa6
PUdWZ9V3o73IJ6yXfRxgrrrXk+e9wHFTeYyeR5zRU0dXojXnXVfx8CZGN8/7Fe/4sEl7Ek7qbvF6
3A55N++CbjX3XkMmYUrxyVbLybvTTIgB6lYasmF1zWrelIv7YUDybtb23YoyfrUtzOwPVZTyWLRL
+VAM4/jUj55/xlowi+vgWPYAhAemwa/QBdO7+qQao9z4HavHHDRdkq2OsrctsfjfTamzJGUde6nI
3zrWbQ+MnxatOmn4lIE2EC96RJFLtTWqpr3rOdnvvK56PkCilceANdDfmNqtkc62jn8QlWQL61fv
Qiy1dWH2ND51CUoRO97AiVGPMsAQkDWo8OZ8+O1Can0VZBvg+WjK6bUpB/0p4VZAwMxuUxSUsa/s
418W4skGfQK+XsY7I+s2vRUV91lejjsdrhVgnGe09znSc6Zz1MenqtXCTkDHOQprD/gB5Xjkkes+
26feLZowwXStDulqRh3ZPcp75bgZH+uhmLZjHtx7nbEmdl6IfpPbnv/CGZ09WKOl3wHs5O9Ra/00
IUT5oiqyTTgPi02BRuuXW9X1W+/VzS8nsCSFpM3g82CWEI/8jH51IzNh9zeCQM11N6OCP85OH95h
NFcnQLv1T+OE5veEcGTLMeltOK+Wu5bCGWC7EaxfuW57yTME3HhlijlGyxG5SWGP/ORd2LnbWkX+
OcpY3A/5JOW5IKfhgqTEOtNmZMcVCX8FRvklPfrE2WwM7ZQfBXXGz2qZ++ealpdt443j1UZH8FAy
1WYxR29wAWzA9pcPTgnSlKVkrShbsMYIQzzjoaXxfICcS9G7Wk7InQajvpEw4c/94q8foWdl5xSf
d8Yns7Ou5EeNX7x967qXazeeQ07fLinrRuSbOsNcg+NCRZTsReu3SLl+oBgVSESVYsMI5jBDqARX
35s6exZh1cBDsrCc0tQy9+k6w3NKI/O3YzN6a+xnaAGznOcpToM2ZYN3WXFiQor8iE4t8pRY4Er9
UaBWSvjomzBaBpuu9OhpMoROeVomG/FEkHVhubGB2IYYRXj9U4dh8K70WpwkGOhH2mV9UsEVidik
fvDI1N/+oIlsPWm/N+PBp/swyWbKuOdmmZKJ9jnQ7rS3XrDm2NuuCJBpAFhjqnCK8blzOnViSxxP
pN56mygs7Skugq510eMXuYo7eOUlFiWXQYycx/vUQBkd9hBaIVEKdEaLTkikP7lcuvBOiGa8UmG7
fKymnr/HgSa6mxMhHOPRXhlRtY8UVCFctnon2yB/LhXJxIZ5GT2vO9RuoU5jsfovjYqQygiMuQ+z
I73jkoY3wNtaLuhs5A+vc9cx7tEs1+BW0EaDX6MnjUjywNCJ+NKRxXl2s8dpmSITvCjw55i9y3+p
WnPsN0ZatxcIspuGzUzHftdYrjquk9i5pT3sbCF+1gusfOR1D9Eg8w0k0i+kXHfSCnZzwWk0l+vF
MliaRlK4utBvr2uhWu6wtHlAEZZtvKoIHzN3BFkeFrCJKlRYMcasKvZtX4V5nNka9xeuEF7MHELB
1HW3Sy1hbySRfqcaeR5HWUlpYNX6aj9mbn7fLIP5nOeOu/cBAXbNKi0iYQon+m6twtgHE44G3aMV
lw5F6JXt5Ns0QP4zQw1uDF6/7doPMLIRFENu4o9pWZlSVOBqSUh/0b8XwaQKN9pvg4HvsWwGU4I+
Tv0BeY59mqqsvAaBMJ8CyujLZAq99ZiufN6BB9pUJOXQ2eCj+BeO4+oPPzNfVUcYLQoVI7UmZtZt
Uw/xtGkwyrVqFYnEZH7HK9rfLB6evTNIp52Tmff20FdZS6eyrUc+lsT4sqkGfpYlDbEZe9MT9T00
YXiXGpTlJRlg2p85U3kdBy0UZzQFxes6drVI3AHdBxSHEbwPhZrQurA4g7sYMlnLyDlyno3nTtee
sytSo1IbD2ahidfOte4U9fE7PdZ9QtIlIvUhFF/lWhvfaM5abgI9+OClBIClVt3uPP66JpY84rHD
E/sjw2Ox8cpivXptvu4YqOH5mr4E8a+t+dFdWxvPfqR3+KZQhxYpFWswC+05u8nHIF0/QzWtL8Qx
yD0VoN2dQmeIqkXN13DyyocSpBqNBboOx9IZqXHusuNIcQHmh5zbI3fv82HGWlk65n7EXuDFTS7d
6d7yxlDdMt1BuoZO6PVoDX2G6SQS7U+dF8G1W4b5Aal19BQ6kx8mZuMbF7LIvC35E6RBGEUkPvso
1xc3D6v7yZLu2Zoi/RlFqV5OZYc8nOqXtr4z17JLYzMQRvcZcE0liFLC9SBhS/8gT3f2bWbAZmaN
wiEFGwWNlrYFB0eaLXJjN+eKBm+EFyMKz7rssUWt09Cy1Niz98AB4mc3bUp4tX0l8kNV9222CVqW
jmmUvr2jJ5CCY9dIn8zWeEpZs9BEh4Z5AMKrTysk79tqjN07eDY4eWWhKgzG7AhPOF90KJ29HX7V
ofJIv7fgq0bmgmexUuc82067XW0zaLdeL/JHYkkQcEWyd9tY6ho991ixYU2584CMzJd7Pu1pdueO
E3TJJGZ648IJJ2g8N2N0rLiZz8rJEZEPg1ZWwkmO1Crs+gfbr1Jm7SGHxm0sHZuGsWxpBw9QJBdR
9c3/a51fhSmqxB1zCQFZE0sdM8/1M5xtxdxvTv1L5tgBkjQxeW9D23nvyg8mzamwTCfUh/OdnzKk
99Iz7yTS86/B6LwnchG5b2SzkkaUW+lFB5GzhfqbTq7rd9sShO9H7Q7lE0nV7ZjUbRues6hyPxRM
XDy6tRGbTTM8qkAhWQ9Xb1diA3vrVP4cmmb+WGQjcLHQGbRzoYJP9rps2k3uf5J3HktyI8mffpWx
vaMNKiAOe8lMlMjSgixWX2BFsgitNd7m/yz7Yvuh2DNdDDKZ1rC9jO1lDtPWUejI8HAP95+wzAtG
y/aJCcZevVXquVMeJjDA1/ZgP8OdUV87oB6bCMHOpXe1APGALW7j2nSx6bAz9zwZrdK/1dLcepyN
cP4AruPEauAQ8bz/UNdgCvvIhFXbKzE0msn20nFSQc+O3AowHYZ51/A+AnxsmPdTWyhPkQmrdkgL
xi3gr6utEQOpzgxremK74TmabpkuXIXkQlVnc5tOdrZlaEAV1Sbh5dTMkCg60zSe1dBxn+Yk98Eg
YUsTWzovEzvY5b0tnjo3s+94Sav2uUtLGWghNRpqYS0jv3gQe0Q3dQ+CFKYDnWC+vnHN+NGgFbRx
q2zcRYbW7+yQTaUU8U+arKUiURAtQuQvyXY0JqJtA1HrJtX75mJC1uqu0YfmcYJ7g8hVm1354QTo
FY29qN+N5Vycpy0dDAt6vroZmGx5oFyc6xKjt5CDWzDBLPNZ7bcYY7njJuC8XNVm3dZnUwEOZMME
pb+dJ1DmS2GEav9Mv26jUJvsMtWeNS8vyxK2pAEZM9ZHE6xE23pBld8B+HSBYriAxlxI1lTlPhyO
ZvIN7r52OrfravjsK1rBfy8kOsDZiG9DHrkRRZ9vlVyIdMfNPMFv0kr7sS8Ym+5c2+Lxl5JYXhCP
tEHGmDPUnazhPa8EaRtRTkB5HVTykdFHUXQCtwrMkFODYQlpK1xNdd+/CCaed3GqjQsZyjFBF8bD
p9gpbEISNRYvADV2E/qFn93oZmc1Z7pbqzuDI3YKFpz2h+KG1zC5jJ0Tj/l+aof6m9WBEQLHMd/q
gme/ORrBOcRA04MsIf5Sr/z/uau5SFwd7mqeN+lL86/bl/rly2vaFD/0N5d/83t/kyn9H4udj+6q
mgUUeZFCH16blqappv3BM0c4tg0eWiPs/9Pf1Ow/NG55GpyOoQlTX5Tz/upvauIPJOVUw7VNmpVC
oBYq9TN/1988JB1oSYqxik+Ll4FZsyAXruME7yc/2/OAvU4KczePDDgN5RN57XpEJ0Gn67BxdfyZ
jeBM861uMxjll3zk3VH+1Rw/2HF9M9P6qeHqEv0/NlxH0erFYE/NPi7VvaNUwS4sgA63bgZZIaQe
B+0EJCbzFHg4lw6Y301lNuomm7uvVax/hGUBZMCc9zx4X0ybbo6mICJgN7rYRpkNTjVPH20XfHfa
TlzIc8wdVMT3Op3We80s442PO1LaRc+mMe/nuXics/iaL/84zcj3gsMezvK0Cc6yWkFX0Claj/I8
2HTm/Aog95ym1i6eg1sVgxgaho9V1l3bWQI+tQnHDXoLn4wBcCbs8S9DrX7UoNic5qn6MCG7Aj2D
/+la62aemyPqJ8YBiZefXMvaEiWiauz3LmgVdCedLWoIEHdCZiXuwCTHNZA7COHF0r/2S2CQ8XOR
2+fFgp4xx2DX4+pKGwxVepBEWWC9ok2+yfo/O1tj2jfetjFdHidJgxMnH7JzGIgJlm70X11e9h4Y
W4Dfcw9JyEQJeK6graSm9WhTcDDt7O+qyj5/F39/de//RWV2WwCgbP73/9IPqI78ZJw2YpZNx73f
T/5wm6bhRZ3Hd1ZtXLHJZ22fk5PNPt0yQbSffIPzO9nDM24HsYdXcrsRbXXG8PskKoMHiptT4epf
Oqf1T2fGe3BL0k8G8/ilJZojCBvcdgFA1COffoCNJruygU2CO6CodK/84GzCvCAT+0jVeTczLjXo
/pv+vVOf0P4Dg++mz72lfrQSDGqzcJcAyCttVOrQnIR/VlXpbuDQbjJXu3QNdNnt4j4Yh4fff+qb
ePmvIlSSpQFKEApIL/W+67qtFuW7PHDp9wD16zsLlmPwpRYcH6d4TI34Ya4b6u0wUM+ouLZ1UV5C
2pk3I+5yv/+eQz+6pGNjUTVoQsAUciDWdAAaREdkHRNlZl70SyWbN/rguwFQHrpWHKh1DVOzvKzS
6rJpQRFVFpAv0evutrfzdgunIGGyqp1yasnmIbKAqZ49BBmUdMDcN37QXnQN6MoghRklUPQHFfms
psmDpjdnRWy//n4vDijiyDZmUM3qEcdrWFN5injgq4veQ0IVKqCUMUE4cqVov9YZt4REnRTcf1EW
ddVeK4ZzHeaaVWXsT3Da687GXOqmurzuTDjb4pjq5JtRxa9OnZSpfKRf8jHNqz0q8Q/AkC5AzsPw
NUO4+4P1Day1v6thB3xA4mcboYARW4LuBD4FCnUfBwNEyNiLFs6D+imuIGo2df/ZLQbuMqwQtsJ2
su3vf4VDKnqyd5olJgU5Q6fct0P/XC4YQJ2eKXmqw0oBBuwGbvqpFbgfdL05CQX6bZCMnmo91DZO
IEDqNIE3qe2nDOUgPwiuW8hVGVLJA6ilJLQuhjH6UkX6/bA0Cqg51B3DcmYz6hHtQ/3AbSQbtMEd
rIbQNKo9bDFYFyZ+0Qig64b1qM76kwBrVekdivFMk4AGTaV10vH27YRygxbQ1ZRGW8Ow7pQRpXe9
u8eL8QLswRcu2jMARjQvg0o9cnEecB6xzCUU3sdnrqRTxiBiHzcKc4sO1uqiI72ZeWZcIyJkeQFv
TsgQ3TJGARUXaMl9YZXqDV1da5Olzryxe5UGEzwHxJ5Qa/HbcJMzWvDapGnOUh0G4xB/NHztwwTe
0NW6gvcKzJAmelF5uVOJIJqAtlixg1Rz4WR2x1zHfDSQHvn9gTqkUmpKInY+KHynMLVyj5TB1sqj
C0gd+8xyX7H8Oivy7poGMD8XfEfjhCfSBS2VkzzNj+loW0tg/yL4ZGO63GlreEWi3ANiVNHjmbJt
n1H0QGAMb0tKCteE/k3XQ9sq6vA5Mcwv8MTbbdSBOOFhj+wEbyjVmejMgvni2fUVWH+1GYUGcLKJ
GQxnQG2RjqJPHo4VJJ25vQMVZYK73dqZBY6nvsjS/sKETb7B7GVBZzvCc53KPck7/dIph+TUVYKz
1NdfEENwKM0QJaoyMHmaQjXF0/nD7KTnRoNaJUkJw9FKvS9qfThBU+VP4SOKUAn/Fr8Ykyavco1g
44cktZ/wgH7uucQ3ZlpcZlDOyhDRhsGqTxiUPf/+B37zyfnVBktJzFabwbF62ObqSEHbBNVj05vV
ruzp+HSGSicn1Hk31ga8jK4FsjbkumdxKe7IxMkJLlXVtk3MFzekRRWVy+vfD2jRtu2+HiAN1osi
y++/9e0S+NW3LpfGu4hjoB5UPaiFvW+G13V/ZffXRpnfmrhHNzWDcBNFTQGpGiay5tXUBQ6a9hsX
uI5LwdAE6emYGZsinL/FeX2TQNQI0itbcU4r+jzYfJ4hU0EXy9o0tnlWz7BWzID/Vn/vuzUljrWr
q85Lij9pg55lhq4xWa7vE8umNd2fWj1Ufl/zFP0utS65e2mcXGb911FHGsHCrjFMvd/vw8HfbKkY
3u2DP3PPhUNf74Ximqd0v9PHJE9sxnt1dK45tQ1cD0JAoUJILOhzcjLVnTK7QIzF/BIpdYBqC2Op
KMtTr1ErewdJL/M0HXi/YYbmWTNBlz3ysctH/epHk1K2Mjn0TwAD7uMsETp4RjDq0L+mKz8PfWpl
5yZIqwEqCQEIGsDemgXqWoFbXJqWFtyDzs4WPnkY3TpR3D0wPgSTiGDxFSRyfessuFCaNcqWmI09
qzlSz7zpBf7qs6WsP0E3WjA1xZ6mb8s8FaYXWnzWGchV7aR3y9lj2N56tRHDSTGLYddnTKWsTiTw
kKtLvHfu8aC4KbvpDJXDcFsKauYyjUNYZpa57VUfpRUIzVsYEK2XpnZ6glGQukEuy9qUdqbCMLTH
baNFz50b3LbMP7d6oMMYhYxyhqSSvqkUXECRewgAFKMVGKmwYsu2xQEARR7hU/QtVSOqy8UuTJoz
mOHPTh3eRoN2WjJxvSKKzis/uHaU3It9+NkbuwtLLzCQIzMsszlnoJgQR0tVr+bjadNbT23SUlTb
ReD1CPZv9TQdPIw5jzmhHyp6ZatHJOssECJpuQd3zH6VPCaaZijJe5k/Lm3HYBuAN92io/o6mnq9
aZWSSfHYlJ6bQyYsjAYYbaE9aY3YJ7Nx18fGpQFxj9eJIW5Gvb80EURinKsdq0kPPHNlB8licea2
4zLdJ4nzhMTQn+3IbyDUIdgVenhru9aTrttPmR7ejCl9+7SouSktEB1zvnA49Oi2AUiDxvP970Pu
0DtJNp40uHLDBbWwjystutEWp1FQCXr74Bv5Gezw4aPQ3WqH27bwwILC1Ynz4Qz49h5ORWgzCp4E
2jD0jK4Cf45O684PjsTVob7PW7Pg3d2l95MNBlUt90EIV1I1KjCRRhOcGin4Z4qo8TyBdGcr1g1+
PWBaXCbAFogWz860fjum4zL+KdQTBYwa/QSkCEsO4pEMc+h9YYgfb1YNYpVTdlq/z83kHJ3NU7ji
O1VxrmwHZgih7nTziRDONtPCu5W/lpSBMz1TUbtiYuFH2ikg8lM1A4gcRc5F6DtwG9TTxoXFJ+xd
AoHVj/0P6Fie6oDU6KBAb4Wrd+uE7RHLjAOeReAff9wCfnQxVADd93bffzDi1NoabY8oUjLegpzg
VYeEyEYk+SvT3IucW8IIiweTV/8WxSThGa0Se5MWfCkiEwG8On7Brf6I0PEhEXfj58Snlp0ydvsu
BAtODyf406dm/oYYIMDevqApHVSwhShGo6i/SOiGoZL0pyqKyzqiGwBYSj3rnb48oWMQ7akuh7s2
QLrM0NJ70RvebMXPts2DDpETD52iY97tB96tssGnnyqCzp/T7bWq/yBa1wG1MG7GVnE2ZZ09a0n7
5xCQIJjHMIVqX2zu501QMmFAhPA6Y0zZgPmiwAHqEMycdzZB3yIH8xoAOzl2+pdO5y9yniHlPESq
5lAZRLfXtQGJRTW+0qox2eJj89WoOl5PRXAD1QeU/FxdOmZxqRWkO1tFhxAdBlSHDPE4OySsygc+
RnHWDZC59fb0LVL+Xzf6r6IvddEU39r/AvyyvnQSD3f6H+soj76+fP3X9K/H4vNL8EOv/+3f/d7r
Vyxwya5lutRUNtMrbenmfW/2K5b2h2uoiBNp5l945r+7/RqQZVMDyKxZuAnpi6Hkv7v9YKBNcEwI
siHXIHTD/Cfd/uUq+/tgCdqWkP7tZSET7SNbbvqrth2Qm9BtDYehO+37xvCGcWyPZOI3L4d3fwbl
YwNAuIVcLjpViOBKNyqSKnB0xoTpALflI7I34eilDZhChtN1+JyEpqJspkipwOGhjAyCpI8SNAfb
cbyZRB5NJ7MvmKnxVkcr1JphKJ3g4EMD1IBOvwWkhW5PaUCvynq6yjz4nPGzmfntflDAPJwGY9Z+
BGoR2ieQh1Sx6yt9KrdNqjXPsyjrW6gAUA4aa/btDZQL4y7F/w1NyrSr261juTiMoa6QZVsYlrE4
91OujvPYrvrb2GiQJYSnNV6DdoAU61aJq5yOFqJC2wou7mWWB0m1iZlQLypNfmjRquI/b6vSvvo2
2ANYMj1GqSNRwuhjpGpmvNUbq/tY4Yk0gOjKoUzw1p0uuxQxrfOpqc1zPU7m/TTAvd1YWAvOXglu
a9hkyGcmG3yuEDeAmNOPqNQxs9z2/NegRWPmjxmKCChACdO6Do0OlZ9qEOFdaSqMUZM59U+MHPsG
+DomaDETDNFMhyrJ+i3CYqgB9Yn+OQkcI9migut8fRdCt9/Pw/tmvXQYLWJB6EKzbFx2dI6MdEqS
bGx1e6qVrTEjDt2MdMdcgznP7/+KVEqI73/GcqADQFTVNdlcb8p9p3WR0tmiLTOgj2TfNz08QiAV
zYVjlGC8fd+/0OKio3VlxJcj8+wj3/BjZfr9E2AxCKE5BhwH2d0liFGpdLNS2doibK7SEZG9qIn0
zWxS7neR9c+s4L//PS4Z9pdQdBxVStNAgsbEVGPeZHhObqkKcMRqAYCjhqN9zwUHp3VSKfD2t2xL
Y8CpL1usv9WZ7+rJqgz9qHFifzsh6a+cUk03n1DctXToazwhNrRvhgvGGwMTbZBvyH2or0ORRVBC
U54G45yEED9zRJBpLYwJta/bwgRmUL5th1a0W5+eIVpZUz7TzHDC6sk17PK+1oR2GeaufRVbRf29
vvlHCe5g9mJr/ibs3JSv+UNbv762Vy/lf0Ge07j7NTLTuxhaaEM/kHUeu+zzv65epqIm3V29wrj5
YbL9nxW+pzwh/oClCT8HpJ/FW2oZfH/PePwTzXBNVTUdjgX8HgL8L/oOHB3SAkotfAtJR1s6TH/T
d5aTS2uQiux7Bv0H423WeZfwbIMIQC9NZbYO0FU33i6Hd6dT07MZWUkojLbaAiQEWzkUIYjZ5HPW
LZbYaOed8EZ/t12/uNi05ZXyd/77/ldtSzc1k6jXIU7yz9/9Vf6PCK3EUMD7BXUOf0VsQiPdx1OU
7Xszup7qIlv0k0+h3NwGIrRxTc2ii6QOP8Q5CCBXFeAa89j8fg/9o3P9X3diF2+0w5XZ7UsSNe3/
+Z8f2WjLv/P9eNr2Hw7cMq4oZPE5ckvl//14Uqo5jsmvw6nV/iq6/s0us//gVIJAsMBtLJw0Tu6/
j6fxh61y4CmfHCo9lX/0D47njylQ0TUk7yjI5EsT3dowsebc8grKp23qYsw4zOmRrHNo8SUbvTt9
lpUCzwR671HBfNRd84Nu1kdu/UNLS8/ztjDMJHYz4aG21G1GkK0bF2j1ytWXv/ruwxHVjoaiKyzP
sdBqMd0LI6JZ/+50/CI2D3259KqeJgfxth5sfdcrf2ajQCUdjsW6taV0Gw5xk/gdmJBCNx/QRn9p
hmNVzKHPlpq3galU5jxmlkd3UMX23hc7+MjZyg+X7imjb5TB1DkpPvDxbWAX5yDUrd2qXZG9l41S
2FOPFoqHAU8AjVZ8q4yu3K5bfLn33x0V1+X9kvCo9wIkcLdgp7GUzZV1ASQ7Jtt6jbpX65seMH3l
rm9VnB+yDgOLdd8uxWcThFbvjJ3wRNY9+/3AM8f4sG5pKT6LgfFWVrK0jVPDgmq5zOAgrFtbis60
TvMU/Qew2osP8QxVfVPX7eu6xaXw9ONu9Gu/4PfU8q8xGTnKqtt1S0vRySlxYR5zZwUTZNzU2Q2N
f6RXt2zr3/n+P9e4KkXnbJYWxP8Ynipdt00LJPgGaiCiCIl/ZB5/IP5lH+PQCJUYRU7h8bA5t1Xl
Ihi+rtmWnzyMGeC486CGwkM7Z1+L/qUM/uoTHXwb/Pqjf3Il7nvkzYM0YEabqcN55gBf7jT9SCvv
0OL2j5FPXVX5qeqPXm+Yl9acnWVV663bEikw52EQarHEPSrGXoggXaIOZ+uWlgJT8zsgXQpj60qx
nH1gK803njHxh3WrL3v17jY0hd6ryDJwSvzpyezqa0AIK/dECkzdyjp8p6LJU1T967yo7glFOzL7
PvRTSpEZJlMuxi6YcLsZpxMk/NwdT4Nj7uqHVpeCE8FSqwr6hs6TsG59V5zOUfW4br+lvKnk7VwZ
02h6Ual/GIQJ18+Jd6vWlu17UzMxArxaRi+qxIWZimtUAI/g5Q7siOzfm0GeUtJomGg5oGfqt/F1
Orhf1322FJYwZ92+UAcTPa5FK77v0QLqXtatLcUlL7uwslBg4T5B0aOy3W9KNq/cEykwm3pA8YT5
igcH/rVUmo+BccSl7tBuL///u6DEjUab3ZjdrrXsuiu6axWJ8lUlxE9mulpsmKUL4s8DHoSVSWR1
j51eHLPZPvTlUlxa9YQUTlnilW44X1JhPmSpeyRjHlpaCsoadX+Ii93k6UgbbdRQ22MZ4awqCi35
2d3P2kJVKUbP74ZTrdHBLoy7VUfQXiY2737MBPMNpXPLyTOAlxiwGCGfrDvdss4I1OC5QmWYhGYD
VEPHE+G6MFj53VJYxtgUo3JXTx4uB58gcl/gl7guM9hSVAboc6XOckoSgHg7FwAoYBBa/Os2XIpL
5K78xuckek4A3bVDexW1uH5daNrL6Xz3axq5njlJxUHpO+U8yo1PARCQdd8t5ctASXpT0TjgNGCB
wOdjuDXSZFUpCxzlx++OE5FXitGS0sr2k1qgedKp6pHm1YHIlM2S02oOa9PmSilqgHe5bWBTkaxM
araUMKvCVrWqJKnBPrtvg/BTl1jrNlz2sY01cGYh++wZFLP3ShP1T3Far7uuZOfayjAS04Fr7qFy
+yhGCzXMdN1lZUmROcaF3dhBtuT5JENY1Hk1xbqfUjamNfPRapsmHQEGIYvmorOXGo+rjrclhWVo
cOtCnBu9RuRiM5bZY5jMK9eWojJIBKYbETtSONHspa22TVPkP9Z9uBSXVIKmIxCD9bra/haPrbZJ
oYWsXFyKy6GFtx4YEWdQ74HGBvlLlU936z5cypihXqGkpLLjIbqxRoJxZxOtq7/laTACfEYaQhb0
oll5RUb7i6nO6wJH5nKFhWjsEJsIL7Z7defbOhBb5Ri+6sBVJfOaeljyreD14Dn5dJ+4dFCgPxyB
uBxaWwrLOgUHjjL76JmmjsaBsKA5ZIOyLuhlrg9DiDp2fI54G6quFwxdupuUPFqXHoQUnHYSK0YZ
I/OOZIP6jKCH++L7w7Cq/8MLUko+FnaITiNGby7EB9WK7+12XfjIRJvW0Lp4DARdZaU9iYbI2NSG
sq7bZsnEmGbRBAIuM3t6ad4hnbnL6vzI22GpdH5u//xEhlH0uIf5W02e2iHf3qseAq2f0SvfaVG0
WxX9QkqcMNSAey0yuGMVnmgiOFEdbd1Z/Jmq4rtdoPD1gY79sFJ2HwY6Kqs+W2aRBKMe2PC88Tzp
SsUzk3lE5FF5Xbe4FKKJWk9WUtQzWNP2Y1wPf1bl6bqVlx/6XV2ITH+o97rBPT6kX9PWfuUtG68r
aGUiBcooEG3HGQG6rHgudP9WDT+v+2opMKc5HlV39klt+IQ2cf4UzsHKMyJlzVStMU+aua+aAPTe
6DZih2LCup6YKWVNYzbSCfX/2Zuj6SHIywe1ddYVhaaUNO0QpXy7RNEiL7MzM7ceGrNcd1mZckRm
pYV5T617VatQYfnYnOtrv1tGX/eIJvsCSJNXVfpe9dVHF9+8VadERkmHMxojtQBVKeb+iaJ5j8ra
ulMiw50hBjkoIoHInzP7IQ6sl7mwV95SMlzZiuiz2ZE1ejWIy41p2TViG+aHdXsiJUyAnCbi/KXu
oZh1MTrq3ex2qxr3lgxumiKMyVWTE7jo1CkVpj9B14uVGy6FZVwElVmO+uRhMo5+i36mBO39ui2R
gtJqnahQM5bWcv1TZI4P8BOPMfaWC+kX+VIG4UYhXDFdEDqjHmWo/MXXttM9rftuKSx7tYExMU08
HqLpS1rOz8jEV+tCR5eaP66LacyY0Kd2JwwBgqzfTDx8Vn33Ig7xPuXgBmHm+HzqZMr0JPf7s9II
j9xUSz78xXa/cVTfZTPLwUa7tGbKkzg1EFND76fWzhA72NiEPkLIK8NIl9KmXk+p0hR0Om0jfR70
DrCZ/3Xd9kgR6rd6os4zx1Hl4W2N5ofZcj6tW3o5pe+2B+LdONkI0XkIM98nI/IuhbtyaSk+A6vD
msqhWxio3U1guTvYyyuXluIzNqOpaSK+uoxKxOmxZsWpfV1b7I2A/W5HajTwmxBhMawRynEXp9N4
nhfKdKRaXvb1V8dRilCYzb2T2jU3ojK1zzAZGlQ7o+bIYT+w+oKgfv9rjjjBa+gckvEt7UvQxlBF
e2tdh/aNqfFuX8xMDGW7VMpllt11uFYh/equu7dkJNBouvZouYwz6XOiU5xUPWby+WbVEX/jJ737
8AYqCGIkDO/s3r7S4VgGhrEuv71B4N4tbcCNttChZnaXIgzfozhWN8njus+WInNILcTY3JCCNn3I
neoF06x1HY83lvW7rybfN75tYOxRq3ZwbU558OxbOFz+/ruX++4XJ1yTYhMviVzFrJDhhgGTEBS2
SE6CMB1vIDUp5XaCm/b193/p16cdZfEfT3u8yOSgmr/okFcX5eQ8aaWz6g0kXCkhhaVRc5uHs4ev
6otSI4k96et6K5pUlU8l4jKtw0TWr7CL6NXiSzdF6+5FGeiJLUcGi5XWuK62p7HmnOjGse7ekmt+
8bPKQKY8FKo2F6R/p4mLcyGiLbLdG9tS/HU3o4xQR9fIStGtoMtcJA+hrnyYp3+Gtf83QsX6Ccpk
J6OGXjxzq7wTWGliR67gELTqrACW/PEY4vBsBmVKezwNm1c3EpC053zl/F6VUr85pI3iu7yx1LBE
AXfOPwQQotbEDxSBHz+8iR1jSqflJEbu3ZBisDuiRbtubSn543ySFyiUUy0q2K1oofUF/4toXeUv
I/v1WE9tR/DhWTiFaPLGJ9kim7/uy6X4bLuu0IKJ3juKCGg2gAeqmsxcubiU/kPFbfsQF118KQZs
DbOMG8BQVh1Esailvc/+TaO1RW8R/YM6neFk5WV1f7tmU4AE/7j0oMYo+GNRzcVSbiu32/dJ/HHd
0tIJx9gGUWCkib0Zx80tdhbxbtbDVR34Nwjz+y1p0dMcDebWXu0nN1B+r2ux7r7CsePHLQnSUKR5
zm5XVvxZW+x6VHG3bkukFAqczonciq+GVoIL73SWOsr5uqWl060lOfpI9jB62gQkeuougDmsusDF
gj5/v9eW1Y821jicbXyn/Sa57mL3ZNVXy3Cgwm+izoH74tmKkeMsalz0drrus2U8kFIXICMjMdFc
RmZ19B8amMTrPlsKSD9rNCiNVBEYZjlntj+H5043rLoEhSOFZDEpdlu6LpegUE7xGjtD4NVb991S
SGIXMbp1yBU4mGN5jXuZfp5W47qrxJGyDqa6MWw/puDdpOCNl02IDeXFunh/42S+K215RSgVVo3U
+pV2pdb5hV/UKzdFCkrcTyBH1niAOAaCMoDov9n5uicKjig/ho4T41rVVpzBchDXbdRcIAx5JOP8
WqYFW0opLLEICtG9pncorCSYkR5aPCByLXL3qmk2D72Zqlf2PDp36G5vrSkdrjTkBZ5CUx8uoFvj
/yxSC7XnfoRqejr2OfruCNvewNRFor5uVR83zzq8mwZVKVbBW4UtBQ6WNc2IiCh7bRtPpu5fiDI/
W3W2ZcCO7vdWDdytR203/ajX7bmftOvoFcKW4mYKy7xMjaz3ZvdzWVl37bzuMShkrM6gMeRtMfvy
pgzNYiR+dSdeuSFSHoOHCYlAe/N6TC7LChuX0lqX2mWkjtLjmoEJHs9jBfMzvYpQr7GP6TAeeP3J
UJ3QbjlvzVyiw99UmAY76QbmzDoWjpCxOggbBYjMsCuYV2cQsdHfwMHhSKG2XNE/v6WEjNbRU1/V
sK0rvREY971b9EikT9sEiaYsrd1V00cho3Ya268K8IsIqQ9tpHqD37rXdBFrse4+lMGArj0keDAz
lLUG/zIV/T5wtSNLL/Hyi/2RwYBAPcqqVbkODfAvT8FkONqmqRwswvBvKY/8kQPnR4Ye+ZMb5Y1e
lTA52mnXDxkUdYFA26prRkYfFW7cmDjKl17jJ9EmtdtTXNIe1629bNu7JDehi6PpCV+udsppouon
eVz9uW7pZbPeLT2joI89EjJGMwrhRdfslapc1fegjv9x6UwJInSVXC7etBGYtNeLhMcItnbdl0vp
2a+FUvDh+DHltrkbaGdvM0U/pgh16LBICbqKAqvNLIDdxjQ86YimhDVuX+u+XErQczKjJ0p71cPZ
5VILkXeeVXPd7ykjkKagFE7uJNCVkg6V3zBqtukoVi4uNclMNammts5Rb8LCBP/n+aoWxbp3iixl
HNjm2KNIKryhnr80fX5uR87Dqv2W4UcVQpFoZCESFCgKRppDM2yGZlrHJhQ/wY8yI0Xkh9UjPfGU
Kd7jD38kbRw4hDL2qIj82Y471LJgcT6FlnXpjOvYskIGH2mNbSN+Aek0RCQCFy731Ufpat1NK4OP
YihtyAHy3WoXnNutfdUbK+NSVuKtfa1JjATuplHrildhUB3ambNbd1CkwMQMo+2yvrS8Zp6dMzXS
HwYTnZVVi8vAo2TWR7AZMYuX5ceu157mvF9X0cm4I2Re4nIoQZJhu/RYWRoyhusGHkJWm40iq1fx
drY8K8cpe+rNE1Ok65pjqLH8mCFMPIj0rIHABZF43hpN8mFxjVv3Y8rIIzEHSWD5NocwUDEEV09m
RV35Uy7x+i5pDiQHISqUdpWxaJD5w6sCCzV93S1rSnmTH1PtzYAPH/3+Iz3yp7K2Pqw7g1LODHsx
4Y+ns/Rg9xu7qLdRba/LxzL4yHHScpzM1PKiorxQp+oireyV+y3F5TA5cdzEAyx2G8O7vk7u2lTX
1mVjGXwUJGPa9QV7kszKRWT3zaY01XXP2p/QR6oAj97x4aozJ4g+hdupYCS26seU8Ud2FGTmjPeR
N43d1sKyQmTF7bqlpcBsO2FlAYaSnjIUl/6seIm9DsWM38qPsRMqiW/NAJmxV7X80+VCCTCWWXdQ
ZPhRG6QpvnVsiRjqj36nnup1tq5FK+sTWiiqTqYxCA+OTo7853bskQddt91SWGLhqidDz544E2jd
LFY/9mFWflq3uFTJ+kPjhNhwCa9GxRIFxVTd1OUxhcEDFYos3edoSt6PCcx7TFWvssl9HFbKEQgZ
fqTCwiuyrLe8rMPvK45uI8c5WbUlMvpIiWwVwTTqEzsrkXFHrMuFc1qE+3XLS82sIAi7Nl6O+GS2
J2JUUyw4tXUsRSGjjkZFs5ti4ttN5aPe5vjTKN26GR4qZT/GpgaKPmpTGgaTb76MCe3lPnPXAemF
rI6H0xdScMtR6RR8+KJIWKeqGpTrsv2bsP+7lExOG1WBzZqHhOi1YaZX88oByptk8LuVtRFQBkFE
sq+7/TwNZ35brqvbZORRg1F6Y8Sd5ZmpftXrgQc4beV+SClTZcoWOUvvByWe4kw3mugESfR17xIZ
dVSMeqs3c2hhi4lPbBc/JlO6bktk0BFuu5FmY/GHVZdyYyR4s8VJ0KzLmDLqSFvYj35OiWJHyAu7
TXCOXfwxk5ADV6GMOsIteVT0kh3PLWx/smKMPqP16K6rrmTgEVaEXOMmyi9liW4W0sXZLbM3f+UP
uvw3vTvjJXpgYYB6l6fFkzjxaVfedEkhPq+6D2X4kd/15tCBCEA3wNC3mPKWG3Nq1vUNZPSRP43h
2KDLi0C+/wUB/m6TDfPK8yKlzlJnThUFPNlw6MLKSk1yuIXi2KttuVV/0fSUsTujqdiMUbgQM9MI
r+YoDmD8ZobRb0arL9dVcjKKpyrNiv8GaKeJH15jj75p1Wbd6E3G71i4p5EsllugFto2q4N+O1jT
MQH/A+EkQ3h0vaB3XXIk05DyMPGrdNuN81/ScP9Qq0XIEJ4yZ/FWQ/o7qbGdaq3HMbefV512GcCT
ZAHqnoJtMXrLvA6trPzYJkP4sG51KVJjuFZumnAkkdt87vP5tMybdf1a1fjxEoiVlKIlRysM75Ni
m0Y61WJZrGx6yhAeeyztgHNueTBocaX9v5x9WY+duNr1L0KyMYN9C+xdw645SSXpGytJJwZszGDM
9Ou/VUfvRRenc6IPtdQtRWmKMvbjZ1jDqGGml2wH13x3UIfWTOMCYvjJSx8XXbgAB8u38lh03KsR
BYMN4biL9kpZx3fIY66T+BgiC+rE79fczFUw/0eCHhabICzDLwGTfXps4gF55vdPnxc1ONGhp5ok
EVwfoDQLwqE8VLQAsPv+4ZHZpLYKiahQkSpkSL+Z9tgcEYKD759dL0m5JQtqcrlOFwqBNrn+ib34
73EFHrbvH10Gsf+/rSKa8zKxX2SaXo6czehNPvGft6hZBNyXIZsNU1nZnNOy+mE5XDWOPXx3OnvF
uik2DKXtuN2IClBMGrW//vez//0mikT4/sXjYG0a4JohpLSU5Wu3WXmH26k6t9N0TKQECqjvf8QS
otznFmvjIjDoQ3hX34oB1rb/+xf43UfdZbtcLEllLcHKe/mgof22JPxQfhHtkUhlr0MWbHg0JynI
b/x73UyH4JjRHohEU8DgqhRrEjtyP6HRl8pOH0pdIr47nSTqYDifYioRuFXfzsvGzzBPOCaCEu2h
SCXkOGATiEUxAX9dLBoh0Ls9pvIDfYL3W8WquInB38FAxazmpg2BIkUt445tlT0aSdQyasK30CIq
9k3peQCPMewPPnx3SGf4t7fViIeXfCyqkV24/hO07DdnlO/OaFd5paDPGp2UZizNbBS6H4sN4IHA
xpEeDOp7XBKM43oZOvyUWdX13WADSKIvMHM/dEz3yKS2reG2FGJTLmxdcz8lc6HC+A+Z7m8WaA9P
gGG0Js2AADkHk31Zyx9pnRTGJdEfnv+bGLPHKJgUqvyRfHt55T8kXX8D+eVD6QtUoN/v+CiSQaOm
t95iB2uhtg9vai7csYtjj3+CH7xcR6ri09jZe9Fu1yXjz4e+5x7+BLh00y0J3ruyMJNz/QiD9J4f
6p1DMfj9ovQtoI6rRS9XArB2aiy5tcF2DBQWpbuDWtN+HOcWH9O37f1I7WNixDG+Z7QHQZEwmoI2
CqAJJ6qHJFLX6TG1uWiPgNqM28hI3oI6j1583Nxzm+qD22R3hYZUcRdFaBMvZZdmte8/Lys8Qw9t
lD3+aQmGAXx9LMk0rx/KsbwRbXesaRntYU9xFHT9GuDFYaXw5pP9IWj1sf29RwxRCjfoeEY0TG34
ho3dzgG0BI/d0HvAEItgZjilSXSCi4fKExKcfOe2gwu+u0Np2S9cWuyUQZbPU+Mfu5J+OvYtd+cS
lXPUxgPOJcAILysh7gQrkz+1LX8TxPeYIa0bwBEAWEGTOPwswzIDIe6qGbZj93MSvo8pQGeX0zBA
JTQpxxXCC3Z86disj6WK/zET/UcXbez7qZMjvugIu7BiUgKArTJsDrVbor1sETx4rCZvS9Po/gUO
NDcJOTawiPagocC6udcSR0jrTmZQ8H9Sk+DHtuJetkgoJNDVjOoZhn63tTWvcMU7NCmP9pihYAFm
WQt8Tt/Abbja5i5f0unY4d+jhiyM0wc6IJfr5qDox/YC875jn3IPGUqCFtVcilSFtZvNmIM7fR2v
Pw+dzz1oyMBSkQiG9w6Fvlf9FxuxD8eevLs0dUKmrX6r4Xg1Fmkbb4A5zscQ8dDufX80CWdBCpuo
6NTR4L6xr0vUfTz22rvSEzGWJG82HadOJN/rIf05b+n3Y4/eXZoThXfRAFXSE2heImMwqTxNB3XK
4Mn5fkUM7N2ZaqO3XDx9wRTq7KrhGOct2iOG/DQlZetCBMLJEmB7dJgB3HvsWO4xQ6WYpiXxWBUV
kzyy46P1ybEAvkcMjWE1qHClERzz4Buqx+HZLeOhsW20BwyRshwYZ1hvOKfD0bRj2craP1mk/6Z6
iHa3ZsS9tmP1dvPofniuNTMf+TrKo4/fHU04VtFRdliXuoEztw7vG3GsEQ/9t/fbcJiUbyiwD4gn
a0uzAL4GFz4DNnjsftjjhpyApaaJSHRat/khcmUhSn4szu5Fi+gQbZqzASM5H7RwJSt/lGx9PXT0
97ChLRaYpzKsOAxWHyaSkAunbXJsK+5xQ1NPiSALXtwn6QPcGj9Agfx07L13tWb8Zso8eACbIVMY
wODMAkFdp0v9J/rRbzb6XrkoTlYVJxLQr9RNryZsSkygm4N7ZQ8e2hJAp5sSaMRF8lPP1IOcj2m3
RXvoENRfAxv1mA13/RTeJl6SnEbN+odk/zd57R49NAaJHuduiE5xWEa5qDv2U4VVW2ViLMuDX3Z3
UEs/QNUJxiDg088869M5m4K0/cMv8LvPurtESbluqDWBgiCmj+7bAMLEIMwco3tGexhRy1eIjXgs
D9pnl1Wz76Jv7LE33+OIHE3qqnKYgPbxwHOi+c1Qt1Nx6DTtkUQE889GGCS3q0uKqZR1HunkT8ao
v1nzvZJRDE8NXpI3hoOmVZfVrgKfyqv5WHTcI4ka56amD3tEAl+diWo+bNsxKlK0BxJ1Ew1mSOpg
lCi5zlTVtJlcj4msRnsgkW6Mgu84JomBWGFbaTZXOF4d/aK7mzRZyDLNKdwwklTlYhCPJDk2MI/+
C0nUoz2sNUW7LDEqw8b8e/6Tg/TvtsrueDb9rLWaAQ9patFnm6n1yajg2AAU5mHvU4BVJb1YeIrI
Es0wIyXVJRj9McGLaA8mskanq4KB38lCbfohssqfhkQNx07/Hk9EQ+dZvFA8PRyHjFTTQ9sPL4cO
/x5OtNkF9usjEIpTs8K3eht5Vi3VcCwH2OOJ+rhkNWveUvThR1iLL4YfMyCJ9liifrGJ6vs3VPIq
v5mkdGidlccUqeAF+H6voPZs+q016JmpDUDZtFqHO7jiik/H1nx3PEUXNHrAfAj0RoBZyBhfQxWo
O5aK7rFEXQKTNyv7txECTAqX7eT/yAD9zQHdiwDJjlsY3b8VoT6W91szfudM6mNV0R5JNCK50NQj
F2W+D06k9b9cO25Xh1b8vxBEk1OjHDSaLF5Upzrpa6A3xDFll2gPItIw+h4Ex9Nt4wpdRyucKg/S
s6P/whCNZbviH7SeNjpmNWVfWTkdQstEewRR23otEo+CrhvJRffhN670wRV/SyL/0Uek8AUS8Vsf
kUr59PboJJ4PIZ9RVb1/tFDCkrFHJB8XUfCuvldRd6z7uYcPGWaTIJ45SnM5jTnshHNhSH8sjO/R
Q61rfL/1I7aJrp+k7e/nP9Vxv8nM92ZmSjmRbPWGzLxi5ASPuvg7XJPRzdnKWXw8doT292crSRCg
xDoB8nAjHdNZhT7okWezPYIoIHPT6abEFy31+Gz0Rq8Ah7LF/346x774b4wi2yOIbNPHTFoU50Yu
9Z3tBvkxHiYALEG0CEwmTJjemTSiv5YuYceaU7DYfb9Jx0ZOdT8plNauudveejASKmd/iPFv3bN/
+42S9w8fEgajtgrXKsjD5GMzxE14qgUfwAldoMt26uclDjI7bK7NpUwjqB6ywB3aCGwPPmrXRjiI
4jFIBqs0h9Pqaz/G7A/fKvrNb/b25/8IG6QCpXhq8K26MPncDqPOKZXH9J9h5/3+4cwPJhJKstPi
Zp1taRQWRvj00PGGe/D7p2OwHlTrik0c1+Qx6rbwGsby0aHAxPbQI0g0L1KMePV+HW6mDnhPSQ9d
vGyvgLQsNrIBrd8mPmgwYbvOz8ALmz8IOvzm8O2hRwm8eEVXO35aQGywp4pT/onoFiPfaazgy4kr
k/Tn1JoVcw/f8P/zA///BMfCSX33NVy7wDASLRzhoxiOIVEg7iS1jhzbqP+FTcI8Em4eOAVJPXWZ
7eicBVQfi4d7aNIm3EhSadIT65rw4xT5+rGahro+tlP34CRWEaWDCpspTcrcKb5lrqPHRmVsj00K
uzGclcLCmHmui7Vkt50qj3UT0Ml+/1WTJBCGr3g4FXV/JkHzbdzWY7ghtkcnocYKhil4C2wll1fG
vjrW2kPpEKQ/3r/4BFhJV664DqRwz61umkeqCT2EwWN7SJJ7C+6VMvAyJRNyz4T/9cbD+d+X57+n
FmyPSFpauhpNBPB9Ze+/w42oJhkS854VY2fWD//7h/wm6u9hSU53pSYBVkcHyysS6DGjlh4qcOEn
/n7liQONaJ0QlkkyoFVcAZhsTXxwt++BSQlpRLs4BM8kZiproSB5HsKm/sPi/25d3j7KP27DhTVV
MsLHCpnL/D2U+g5S6cfi114qCIpSLOCQTzhNC80hwfzQquhQ0c/2QJmUYubcMqzJthE0hysVQorI
HaMowbTq/ZqMkWvT1qC3ZTY2ZxyVOV2PWfayPVam3QhpSA2sTDC6j9AzfGzToPpDzvabb7mHyjSw
jB9637y1h3UALig/VdL/qWHxn87Ev2SEe3OvrRrHupoioB+agTfXXpE5zQJRBtFVY5x5skQ2a9YK
RNCcl1X6KQCCdCpoDCWErG906QsPENzb/w8bpfPcyfBPGgaU/qc5+C9vt4fBKcE3oiaMPMBB4vJO
ucSNWcXrMMj86FWaVUOTvFTK6zKnSRu317ZlS9tdhdPopy3r1g1quABG1SvFny1gddQRLW8qn66/
1sqmIgN6WhdKCX8ztWO4nss40GPRrRZo5BU+9x5a6x5ycfEcWGjs+CrNZNI1r+1WJ/wk5mppinqb
pM5Db+X3eFo7W1Raz58W0ml1D/hh6jPJ+7LP13XyL/M6bemvUDeyhABWrYdb2zbz4wpvv+ihLjVP
7iDGtam7LU5GftGBLRW8bLfBvmL6mM6Xda7btslmGo9yy/gwdAvc0AlcAdNlbCAbCRcovpzhr71p
4GNbCgAhM3K8hlerrq7aGQ2wz24NV3G1rtyE+eAGqT7BzLF/aloUfo8bj43JNEtsdStIVJMHWw+U
5aJDN/suaMtmfoqH3i4sKyGLEyOA0VagKWpg2drkRhs23flBLNVfMw1pd6NWnXgKElkyVM8Bg9XO
XRluHqpL1JO0ffaRVx3GthQw7Sz080SfB0+su0FGr3jWLC13sP0x63aGxSyct4t4kMadolK18V+j
DeY+zYbah2YtHEkd55A9126G7YFvtPgxd72kv2C3MPQfWQrk011n4tk+BlEaiMswB6J59Hyb8AH4
pKXPYN082TgHXX/d3l4SY7wmT8FqKD9OtY/bR1XHvI7yqIfvVpc1I23HOxgKJPxVhwMGT97pTZbX
NcEqgyNSqTMvN9l2WQKU14vyMZ0fx6ZBEyK15VTnczNb97doZzn409hbCPyzoXcXIJ35yJBdQxKT
gO68TB+srDFXgEiToR+NLFlYdK3ixeA6UhfB1lB89TgisOqzUVvmZJvrDeOZZnzo07B/UFMVQRJR
NeKrjHinbhOeDqj0nFTDhl8oqA1qvz5q84Q3b4vTXbVYBVowOg+uGHVcfSZb27orJprgFh3JIUCb
tmzIaR266In2Db0Z+cT63DZtHWZ0bXx6bpnSPBMRPKUz3hsYZYoolm02TQa9aQOPh69NZec144or
mjUB5lXakeGKwynjDAm59Cuo3yQbu2Frc1uOlSkiOQ9rRnnTXQ3dzL7MQ7LGmYu7TgOoXPG5gOGx
8lddHLG/ozUdPm1z+R1+feQFtjW6hj10vckiTiPVXrd9h0nNNGwqI1MsPrI1doUVybycHSRPyodF
ieAcwOLB3gBi6L72PVW3lS/Lb6GmeDOtIVmYmzmZ2c0oZNW+dAG8vPKSQlen2EzTi4x2jRie+5Xr
Z9OCK58Ns6RPi9S8LFxNCC8Sw2tYuDXtTSu27ll2AQq2NQ7kVIzWvRjXJ9drCqutYmHpPJyDxq7d
eRzoOp+QQcc6g9yG/zkoy8g9KXVbZkCh9PVFNR5ztBYksfnG1rrNBxkYe802ad0J9+7q7oEMvrF8
Hn7STbXtVaPqwgWTUog1PbvRLR1fbRnhr2Nq0Y95jVnRcwlGPs/Qf2FPiRPG3MKIKQYeQNUuPrNo
4R90T7W/RK4DHahsu1mfvd+q4K41tXfXMJ5ZLtbANznjHZSZ8kmxcH4KWQ2dQ9Zv5twM67LAApqs
26fO8uUqxZzkrorK2haUgWQcR2hs3IktMSRfkrUFY7LV7s4kc2J/DbOx6VnFPl0yofkQZkFrq+W5
FyXmIYptDf4dgbWMKaDm9ETnWOpibewEVNAiqu2ljcuZFZASBruO+GF7iaAUFMBrQnT6qxcj5LJh
jTexorLlfC+B8MWQm4+LOc1ryNacV5CDyrRPtL+qjIHJbRazyWQMbO8LZSU7T009vIoVpobzOvDh
utdA9d4O67oOTzNAChJzJwB9k+euXWt/j/tIxvduFOunVXS0OgcbyNdXNQwHRsSsnsEfDW41yS+V
Jg4cckGYBCWw0uLWeAj03Vgo9Gqd1apnXeFHKGHdj1MlKvhDUVJfsKP6+5JXFajtc6MwgYVnz2nt
Szo/2ze7tEcW1y3Lve7oX1EK9Tm09BoFmfk37ZRPvEv70lyY4mlcQAqTyArKGyMtqoiT09iqX3UX
jK9o2m8FCCnY6KUQfR6k0LNDiRClzwZzq8+Ja6cfYjNLn9HapyKXQsY3XcU66PDPy33kiH+pavBz
8naALGCna3Zx0zTZLJrb5oKujcpHUOly2hlyEzkrLku7jaSYeQJLQ46/VH/tXNn9FYHD+6Tbrlzq
LJJd0hZRi33/ApCYi64HthGbLakj5bk2WtR5PZspLvrQJ1+pFAm668G4bDlOdRRkbeh7+opD5WWx
CB30d8psJWT06q09ayer6ApQq7rLsPXcxUQOquhko/VNyeAknAfcR30G+b30ui3rbcwhRzGU11yL
9B52cr3P2iowy1Vc1lV0y6qJdj4flmEd52wgq2OPnS7TKJ8tnIsKoY16Nn2X9EXnSPVRhYMzGZEz
G3NXmzGzHr5g2ZAken4IapH6vHJC37TWNM1lSdPNXI2pDtxLGNLN54DkYOTHFNIQxdeKnTnvgva6
qusU3R8fNRm0fv5u6GTteYjj2hUiVvRWL21dXXEY2fSndiZVYRLuchZNSKmcjtvPE2yOp2x0uAey
lZqvhg/iUoEVnkEP96nWPRxtK1aHiPag0eiiXCh35xBZR7bgMMqMrRQX9UR4/bCYsskqomcCU/Dp
etSoI9KZphlrKcvwk9piEPJx8dWXtYN/MFtidr1UE0cnpksw92Yj7jIf1VD4DBZg059H4pv4Vvoy
Vvm0dM7fj9sgpzxxCs5KXV8GyZl1PSimCjS/0GdIZNR8Q4lN+9yMTa2zJdwWfe54MvYPbCq9z8ex
Yeq63TR0hZdKlOntmCInyfq+m/yvNTSxyKLNwONvQiI+F07O3BR9r2AzUlHkD9BgX8jwmZcycEVP
ufRFq+DYiRda3Ef0yroq3yBAfYfEHrx9Fsvp79lzaNS0kSRVPmvspkuS9uIBXdlNXgUxEqwr07p4
/SiGwcTYy+FMcqvGtXnqy4l96eIuxBlZgxZZipBBn3PI0DaYjYdtVTgHmbcrFkCJ4MykiOgNTCGN
KNB5UOpFgf9EHhoRb2mGlEBdN5YGIVagCccHHqLQKMp5liLvjKCffRosGv23KtH2OvCw28xshdw1
F3HVsAcDlEKZ68qBezMtTj9O4YhRaBlByCFLNsD1rmNRanPpS04/oj8/pTnipr1KQ8of62UlY1En
XeVeNjrML3hv8p1xCWHEFsIH1Q3Z4IeSQaiWTz+2aeXhCbbe6NUtzTivRZ1WLn0FwTgZrhN8fZ3m
Q0qF+u6bERapW4VJbaYWKz7GvF1qCDuXCTkFcMet8jUYiT0rC4Xdwg+jXy/QmfJDHikb9oXxULPL
kfiTu0rZZUIG7Iy9NNC6+gy1FE6yAKn4mkFxI0X4TLvlmwjtQksATebZXrsJAframdG2JzdoMOTw
rpOA0XwdlwBI4uo9edYH5hFxXC8fWg+e0WVbS9Sr4bLq5mZZYhEWQwrzpkIudOMFHcMoyjea9NF1
NYcc8WYKS8h2j+M6XtMtQSk410irXvHNWXyBpXgz/OwsrtCrOIm2/psOQTHKWULV8rTG5Uqf2RT4
8gSpIMkLW5PmnIDx86UN6fhQMtz9RUh7H6NiaEZwIBiIxYWJerkVwrbeX3duqVnBo9oGN6IE4u4Z
ySjzORw3q+ETb7auu9dQfEPGNdkF7Y9yHM4ET36wckOS2TQlM5/qMG78XW3jVHwJTBy1X6awIckj
XcaZX6+Us48Ti1mHfWa6x3Ya4up6GKsyLpBaU5330Py3p8ULG+YgQBDxkzHgC9usotsM6N/qg7sg
TeR4G3UYfeSb6U2HE9O1W9bXsQCKNwXsLr3FrhdYf4j4BI8VkTJ4gkEU0oFaBjhBWd/VZWJAqcJ3
OrOVrDPGJxBAy2gyegLOQjR8jEaTYNOBO760X7vW1/MPASFK+WPUkm5/iwk71/0KQxxU8mbaaAaU
qYInMvcmJD5b03ZhJ9e/ecVVlZgvXruhLsyC2yvTg0KBq6qx+hY1SfJFcirKM6QARx7DNz7FCcCk
aFZn3+DOXAsW4L8SRgDaz8tFRnPfrk8UVpflmouJ6akrEAtKGxcWvBGkyEClBUVYO1QwY7mGkObD
HFKcIPXrdMEqvbocXgghyYDGUR2iwgKlkAkF9+ukQTxHIxr0xCYtkDYSCL4nqQQgOOOTWaMvNKxZ
ikyjpUEelaZSjxOdmfqJMNvbYhbYS+fS9ym/4fHUwXEhFssgvopyCN2LL9EleLFt2pncxYlVqDSU
h6OwYQh+KeKoPMWUqkoA5DWy7R6fNakuG7xPPoQ2qeorOrGpfwwco2ExIcLUt23bzx/ghArr1s76
MnruKj0hO0W/gPz0MYvoKSWgF14D2DRt+YCUe/rgVkemLN6axtyubpbTVekow6hrC38B3TOTbG7V
8o2ASPCBe+VBCQk6N0Dd1DNbmNZH3SWd5+qntat0XeZC6IshhW81diGF16E+z4akNX5Lnk3KdQ9N
x9trHEL/pSRG8oxNnl+HycZ/1SRFyZoQk8b5ioGJOzFdpeZ+xFfp6kz3Hp3qbB2b1mRbPTN8Cb/F
T7DBBvFt3aIl46j9usyH84K+SdyHT4kYQ3thmNkxJD+43zJlbDwAxWl8CP1hh1sPHpiCncMewqon
0YVM/1iosv4EcVEXweiwpAKHCxl23nUDhitjQMAwWWITP4YCRndPMWyz2pyhF23zDZWyKaptdOVl
W6rYIcCZkmVATIMpXqEIHW8YVOjvV+9VncFaauZ3LloHFFFByyqXwV82+Rwbx/9mS0DGr4Q6tzyW
Keh4Z3R2oSwbtrHEr7DY+NHEgKiVeQJL+mc8oo/vJh7wEYGIUo81h5QcRIWbvtbXJJkbWKd73iYs
h4AFfaUE7adsgd7EB01TtGbg6yJRai5Jy29w4YBTGAExdYP2eptcNV4zgaYOdBhyEvRDBbwA4hzU
XqYFdUDSkajoZQswm29ULy8DtRs8yWkqwxw1Hn+Zy16kGREzt3nHXfUlgTLazdjKIcxV2PBP0nNA
pvtOlB971SeftU91nFOiq2/ggG0fOLwi8JIzbnSUPpHIppKJp2SS1V8p8YYWwaztDX7I+sRWFpwQ
WfWzVvUYIlta5ib3krurWC0juWnqFTDqiGNr5J2O4VpST3BDOm/IA9QZitqdwkXnYUFV1ShnKUpO
kE5DR8kH6FH4r+oNB/xXpztkPCEGM9EvsHRV+aEB2h4TG4oLC+0bjiqikui7PWgxmju3xuRU+wCq
PhUWpj8NQ635CzRyyZynQYgALHGBWV9gmh7LYvDI83tstYCisxaYIYsXNJXybSkbaFCjWZLF1XLS
on0I43T9NIfaXyvDyXoZVWuHH24hEvdGM47qNlhdA1Ik4RUTU1aDYfO0EMZMLnTf9Bn4vEHwxPq1
vB9ZyUnOgU64TH6W5tbZBXLgrZaq+tQoOOo9oZ/n+V2dhlzkvlLqmaQhDJmE881D7CYGPxIj2/V+
QX19w/q5v6wyjHyOMgqiQ7HEnTqiOtNPNor4d9oYUxU6RZKStXElPqDNrm8xGe+gauWnAQnnVC2v
aNlYJNMBeK+ocup2vARDmmBOO8zrZ9LCnl4Gw8YyI2T90E1t88vQNO0tWhIUgUOuZmsuzYTa7zIN
XNSZ36hf8lUvKPljawJoRcX4Zle8NpMrM6jqVPJDGquOX4I6qG5Np82cD5FegttQet9hNdPxJ4wF
tcpiP5ZpRrdo7a8iaE599XxZphwpnXyswjm8i6R49r4ElhT6d3wpEEG3e8eqLrwzmHn/BK8+febQ
I/i6ctQZt7akRl4P1JD4ikTJ6q/g+jKM2djP1UsMtuJzNMqyzwaZrl/BYky/hHa2t3pk9kTsdF5L
tF1i+2NmOBxZ5Nz8BeOEKANYBokbhvcIoi15UCg1Hxna4bDSckAMnCZkUq8l3Zab3qBFDUqNC26a
ZEHH1CRyfobWyXY7uTSuslUKc6u6qx/dNmfjCuOzJSJzkV6NAkoTefLWGC5prT6ERpVfKMfmqnhl
AWWKYn8FP0mw9AagGbt8bDQ+RQ1XoodVmfAhUdv6TaLn96mJpXtcOzHSa2HpqyBrts7Dr1hNHzdj
KPrMo1K3dbzpDh3AuLzEfVne4MMEWefguQJYzdysxeiGucmw/PEnGWzLVCTIo4fcB6YCdAjttl9s
Q/aL08DQkoa7o3gRqJ8fK+H5Y8DqxuECWpXLKLYtzqlbzXNN5mU6bx2L9KmsVrRhJxL1X2HqQkJc
4oyhWd8Ez1QE4w1lZITTi5ztjyje1p98nTqCfuQa97gcGv7LQhjt7yieavyvyVv2IhGBJVog6NSj
MVmGH0KFfjUYd7P/2oe2CbPZMmgbmGEYZdGKtB6yUMVyQZ64Lnd+Wao6j9Gu/whQDFsgzBNYhfrU
zX+hW9jZ85T0/CcOVnidJNuDDVjzIGqq79k2TDpLOuYf+0SoewTu9LtuYFD+BxDGb2ZPe6UAyDyP
rosroOTTKbwBlXXNGXBSx+AE6Q74Ygi6HKG2AJBgiwcTMi8TBl+PTYZ3c3NVdVU/1W+zRFpf1xPC
EQ3nY843MJl+P0rsp6hqHYyET8vytn86uIlXmw8OURPYngZOWbuWEhfqCdKblF9XCdluQ4fB6CEY
JNvzwAFer0WLYdNpnpMXIu9CUX85tOh7Dvi61ui6lBtAWJHLNpU8BUl4bCfuCeCYNYH/YbFXlJLf
u7n5Sgf+J5zfb3b5ngHubWokK/HsWMnPjm95nR5z5GN7/nflKhPXC4a3ZWD/ihuMtdT016HF3vO/
gcdaGYQC/h9nX9Yct45k/Vc6/M4e7gQj5vYDyVpYZKm0W/ILQ5Zl7gRXcPn1c6i584WMWyx+UXE7
OkKyDRBLJhKJk+eA36yAsIPW6wreRD+ua5vDCSptFZm4IKJGO5c/Jry3mJU0XPeezdd/4yUJ9THV
XK1pCD+hGdc6Upip++s+nLNMXHKGXNFQrwkynMRJcJd+xotadR1AQeNQRIo6IpfYzJuwkwJfQtai
VKZrG+e8IUR4uz5PKbCZXXOjj4ktl81VbDIKrxsB6kjk4HXUUqnt8IwsI1TVo+/XTTiH7iUtns0E
CXVUQT0qt3EaqVY/hd11DoWvAscrqW5OUYSiewGvOn0luEYSXUfIpPBl4FoviqDxKsHjpSBNi2cM
IBlwxb5qXvgycBYOgTGBzQtIPPOZVXieQq7uyrY568wHEPUj6Q20SS3vM6PbZIV03dnDl4EzfaoC
g+Czkdbd9kXyw0zp23UzwplmDTZNXZt59gylm+xeScd93DSTc13rnGmSETiDMADbY9KZDUTEa0eC
RsXKiTlDvs7AUPgqcA0pHTD4ojQm6zvEjqESQFe1FgegMJQST8TIcCVpuc91afhbUeu//sChNv/5
b/z8TktkDyDVxP34n0ea43//Pf+b//d3/vwX/9l90Ju3/KPh/9If/wbt/t2v89a+/fEDFHgBmr3D
u/B4/9FAFPGz/fCDzn/z//cP//Xx2crjWH789e2ddkU7txbGtPj29x+5v/76Js9VBv/1tf2//3Ae
wF/ftnGG2Kx4a/7xbz7emvavb5Ks/1sXVcBOJAPvheqMEus/Pv9E0v9tymD3IKaE/BFSZN/+VQDq
Hc19/ttUdMhBEuSuNfydb/9qKK55f31T/61LumiaM7eBKksK8Lj/92m3/7v0/7samIq/f/5X0eW3
FHef5q9vM4aM3yCGIvKVsH0rBGWn5ZMPQjBX7Yd3OctVGyeRgqxSv9HGjGyDSfz5ZWLO9HZuO869
cchE0idhGAfm6Hdy+0tVitchHl5UsXgUdO0tkboVX3AWGzb3w/kZcYyjMJCqwQcRB6iNASSX7oba
CG+yJGnvdOgu31FgUTxaqMYzLrAVMtUsio5dn+S4gtJCvMezV5NbmZbjqfHy4M/hSueP4qCNgDWM
PahARr8g9ZtJNNnRu3w6wM2uldvMwzu3mJyjgjK7aYBxnPmSEOxRSe7XqP522nB8rRS6puqy1Ann
rwJ5xPskyQkUoogNMQ1Hyve6SDYC21yep6UO5D/vKGqeNEaMdJkvZGb6C2n/YV/LiWAjf5vftUwQ
7cv9nFVcnReEu2kZIYCDRlz2vol3/yeVUro1aEDtEMkRVOM3bFuqamtXtSjtAWsQ3/Qs6rYwUg0P
EKLQ+QIIXb9XQUuQXWR9ct8P5owVruX4NCIBJVuMqOkhqlh1d/mTP0sDz60wF7RQNVdyJWqZn2Rj
9Ga2uuxoZSg+djPg1yIC3nisgej5yyiXJLfqLIFqb1wpa4xwS3PGl/0GUj0FUPBjfpbiPYhEt5XS
vFNIX7d5b5VZZXeVdtur3wlgHYYhWkNGnDgxNxrr3F7rUduCbEmj3k1hvhGKZBcbK1OzYF18xXDJ
IqMSBswMG2/FcCuSY1LuLs/6wobkC4ZV1lSjosOsIqLihnXKo8SaGuS+y2vIDrAT+aLhqQOXlCph
y1dAf9QtajbblU2+9O2c04nqsBaqDC2H5XNp5hbICOwkuDHrNXcw+5YzO/LTBX8BbMti1OuygMlR
62e1PCr9FQj/eUo4NyMR3aQyMiF+KN2JmHAWrNzHlzYK5170rsPzaA+yGtAPJiBRSI9NrrlpVazV
xi51wLmV3MR7ctTpsa8OdbMpwNRk4emxxhVmvL28IReOUb5wWMvipgQAyvA6EfAgkJBaQWz+okJx
mLTQbfRVkcSF3cMXEYuUIMtbB8SLQ3PXiomVyEBPALIsX0O7j2XmC4k7msd4upOJV+JtPBuKXUXz
lWBjYWfyZcRipcbRiGS7l4ddt03wQgnxQX3lMF9qfJ6xL9teoGaIZCsaD0QZXiwijZON4kqCZGEH
8VoEWSXFeVQahgewjD+26b1eo3x2rO4vb5+l5rkwgfUZEhlxYHhhbNwjHw+wo4bXlTWZpqXmOctl
A2CQWq3pHu3HfSIFHhMGIJHVxrn8+UtTzxmwDCz4IJShDtXzzpbSp7paK7NeCIb5ouJErOS+QNWC
FxW6NAO1n4nav0KQ8AYygQ9AqBErIvV1RvwPeQI8uhcoOtA88DmBGDrUdnFYvrdVdp8UZe40bNpe
nq+z3kI2+VLjZmJmpaToCNh7rxLjLV7cWisMAreusgwYw3gtOjjrLtDTPK9fjKKB2F+G1zzNS0Kp
sQyGbgKiTg5t6aGNjWs4Bw10w90ipLhIe0LRTavKpiWbA3DZyjXiMXPjnGGbpthGNVjvvbwS1INI
8YAzik1/zXGM1meb+TJDdZ82cRXPn07eiuxN7Y5h+crGlaeDpfnnDDujIAGPixh+g94V7RHH3LZX
BqtrhhXTO2va+HzOtPGLXgYIw/AKqkb7gNGPNBE6TFCor/AzLA2BM+4C8tMA7prYrPJY7MI5ZMG1
iVqQ3BJ3IDlfWYezPgQD4c5oIAQUpkJN02v1KsWTFqiTafV22d6WJomL0TNWRaBnqAyPBYTsQypv
JBQZ7gZghK/qgC8wlvMpqmkTGp4oQGiL5oFTCaCYzJr8imwxbICvJI5KU5hQc6p7ogwu6Qyoi1QH
6OLy1y9MPV9GDBRjMso00D1JzgWrr8sYhRNrwiwL24cvI2aJUkp6j7xW3fSgghBeKSAT0DCX8G4q
rFFXLywwX0w8KqCBVamB6YmVp76TX1lYvckSgCOXZ2ipfc6MR5r0YQeAmxe3PkpbnATgZLFbI1Ne
miLOhgNgRGmu6rrXxC6N78CofspVwxGEaHvd5/MmjNouGuES6uUtpFSU2nzJ07B+yFi5Jgi3NEGc
9QLQQojaYQHUCFDPRinwNo0SOSeqhzXivKVZ4oy4q0do18YYBAvetEaYS1wB0wntKbim0hVGxpcZ
10MZjoA0lT4QTu0zag6Unamna/pqnwxF/7iXoXnuLA6VthXAA5D5U5SF4Clu82gbsCz7QXQhuBHb
wfjOMr0oNsKUMRQOESFPLAnsj48RqtRWOBw+dRzPfQV3VDeBSCQUFFBf6JsE3GZ9/VMCJt1VghCA
oC5PlNjKMhEEeSroCiDhmyFmAB62UXbAyqi7Mm1HL1KN+A4SMRpwFpPhETmpImeKx+AWhCD6QayD
0VKh4ePEUTDUlhQagl+yavXQPhsWYirnPfLl0C6AQAXZEal9ZajDCTBAI2whxjoRADmLCB7SGHtZ
s4C0lVFP0igo6rpsSZ8ZhnPTNxvAl55ToKnMCrAhnxnMAXLyZaj0A2XBwSTmkZmhk0bJQVCOLT6r
psZxaAariVLwMui7LgY2cWK6RbRoraJ3wfD4qlYkcmICEovMD5nEDq1aaa6UaMJNYjbVZmXMsx86
N2bOPyn6mIqoLMh8SQOE78aMepTDplmWI8yo9X2RhmPiqGgqcvSRiTsWC0xEohapOPChqcc4L0df
ksX218oHLQyafxDLDUBNZaEYPc3StjjMnXhzf0ssYjVuYKHn3RpJxfm0tWzyNMljlwZZGqOnHBw9
L9lrekCNH7k1Ns278lsHyjK0pcQJf64MbGFf809mUg07oiG6I0fjFN4MTlI5DKlMi1nvyc3oyNvQ
NgZb2UT7YeVmu3D483zKCd4SGaN09MJBfZjxVWOrPq4MZ2mduI0jxTQdZISnXrXBjdnON409WKkN
pnZbsaWN6NT2mmD1wunAP6uhihrPN4B8eUmPYtjSuFVRN23ppITytrj2WLo0Hu6UM3Fx6yYzxfJU
4m2CYp461g6aytYeehcGwYOYoiCtWEvL1C9VwBJx440cVNrk1hTIGQRWurV8/ueryzmL5gaStyUg
UopZ+MhGpj/g7IuDiNqQA0QLJXuaUE7t4IGmtho9Dfcj/MkW2Y/QwTW/9ikb8+dAq4ZDMY7lbxR+
iMBniwKE1NQgBYWLmDN2q0pEQtkK3n89ghK723aQRC+TqfRSJK1kd0mICrDIbMfrbik8Q3Uj1Cqr
dTJ4CdizSvqjajvoXUPgLaQrbnBh8Xme6kaF1xshkOa1tZuNjZWjMkyQHy6bCh4cz7lYnqe6B+Ub
1Dri0etY1762KQpeABBMlVOI+7APdzdsUXWuuQneu60M1EwrHmdhUDwDxxDrSoFQPPUzE2QwqR/R
29ioVvK6C9uZ5+BAgRHKBNU89fsCWulxOdJ9iLJGp8A56dXCWF4BSUHcxrNxhBIxpy6hqc/qVrWp
kW2Af1lLK55/4EHrXMDUAj1K+qmgfmnSfZD0thIhST391qrEqpWTSZDzRTGy8Hx5JyxN2vz7LwFG
19CkIkZOfZCugGYVtVzyQ5G2yO/eXdfBvBW+dGB20D2e9BIdJIdI9NsY9AmZVcBaL7e/dGbyiMYC
NBYtlNQKv5TJ9HMaoZhX443MaSKx2KMwVgJvdFl8V3pt9MskRgxJWHGgkVw/6aEigdOHJfuiqvOV
E25pRvlTSA3VrtDUwk9qss/G/lRS8T0dNL+Ls7Ur9OcL5RmPygMhSVkBhdzV1O/twcm21S5xii24
W7eSQ23iQKjV6l22Y7v6WOwE529oxx/Ijq9ggU9i73P9cp4cr38BnmMRzrfOuNG2PyWr21V2uKH2
B7O++/6NYr89PfRWtBGt2pKth1+/OvvyQi/4Dh5GWVe0VUyaUL/qk10zMNUqh/5Oktn2cvsLkQkP
pQyGMlDEAWyJYVGWb3IsFdsWpUcrTmM23zMTx6MpkwoIZFA+pn4oHtPwUTMMu1Tv0ukd8fzl71/Y
dxrnOLIab2ghKEP8TugLu9CEATS7YH8VFQD+6Zp/WlgFXl0HVeGFCZoMOFmWb1iM+NDEtZVc58J5
gOUgjGMhIwT25Ql1asIvVoQWiQWnFFbuo0uTNC/+F28kNihBbuYzIhqAizBip1BChxonwby/vApL
u4izfg0PtwWJu8KHTOVdU1BXM2TnuqblP78d0h0MXgvPKuAKaX1BSyG2FQgrAc3SunKG3eAql0io
+fPFqPyYWPO9DXM3kMGBcvnjl9rn0ik1GPeVQswSfwil4xDLH0kgHYCT+rjc/CeA6Ix98XBLYzQK
MCEhIG+dyQGJ+jbeYH+6zQ07Zc60fwdzwFbKnfattlAI8lHsQJRjgxF5k9nKyhAXlp4HZUpNmAn5
gOuHCohRjIKaQqxXtu1C0wpn2yOkFZpkQDBYGR19SCCUeehEtbtuY/HSH+k4oT4VJCOegJfqAXne
croyU80LfwyEVLhS6IM3qmAAQfl9eWiD/eU1X7BlXvkD5At4X5KlwSPTMU9/pcqNWr+WyYpBLDhs
Xvlj6kUK3E5mepH2awRxR90nVh6AwjNvkVd+vjyEpU44kw5Zy0AgMg7exDII0ggWIb4GfetRRZVT
tGIbS/PEmXbWFFKIMt3RM8BjZZrvadf6svoeG+LKKJY64GybNaIGujHsHwl+epi03K7Kxq/T8hee
+68CVcgAS/7p/ca+alSge1CSXb4XrPPNaHCmNt1eXogF9/QPFCQLdVVutcHLGLOFjDkRch/RSuTy
CVk545x41COLWFGGpTp46i74jcLI/kiPjQMaqd/NIzCID3QN9rhwr+Nhj2mXRKTEPHmR26J0azP5
xla3C6dwIDu+M47BSTvkv8i22ha7a/QNcR3iUY2VPCrg+cTqqxnLto2uprZYaE+X12Vx6maP+OXA
ziKQ8IAlE56vtqat4iRb3RVdYFx8lGN7mX1NQdc8Cu7czqMAhNk9NkCMWvdSfTGbtTfxpRT4J0Pg
lyGwkSpkaEAm0JhKcpM2pXkrFbjHoZY7cCfQDqX2ECvpFqwW6jGr9MwhQyCBqGsUH0oRNYykbk0/
ZVW8Rzmr+t1Myx7cGkHh0wQlfHkvNbYE0tmbMuljB8l+s7XK2Fhl4/9cyXPbl3MggOmGxTRhbjSr
cMnd8BLc5Tf6geyoFdmVHQEUcTJumDXZopO+to2lb4VD81jaq/JRc0/nvoDzMBPkOFvkwQcvtVoH
xmkL1kvmgvDEOj1u7t3Y+plti9Ng7fzXt9GRbGwO0Xq7nbN/81UowX0EVFMO2axlahf8BY+C1POu
B9lYM3iiuo1At2WyJxTprQQSS7c7HsqIMlWBNCB68oR9sxkcwdL2AKVagv3RWgY8R7shuFuBSsia
DUBcOfHUhVnmYY5i0Y2CoMLWenvaoujeEnxtNjr8N25Gu7dH/Je4rQPZeMuwmo3mdJaCRUDBqgVC
AtwCy3176N7NH8mN/h6YljZamh1tghVHeh58Kps8TDJSw3qQKb6wxi6Q/NArttQGgc2mx5zEfrgr
NzrunS36DB3kTS47oaXFnn//xYDbQaiMeOiwHLAsGpYOsoy69HS58YXQ7jOt8aVx1qlkDGbj6tQt
oKUZ+3m53aWk66dH/dJwEnSyMKVomL2HzwZWbN5IitPdxPtg9wOcA1a4wfuV3TnDb+Uwr9Sh9xOr
PDYr8dnn4XnGanlZFlIbRRoQfAH4HJ1gJ2/SfYSsfLhp94Ef+IZdOfXGPIpb5F82yUZwgg3ZgIBw
29n59zVLVZZ2Nee9ehTnGzjesavvxk2/K0/BgfmTI8GLZNg9zAM2+R4Vwm65L6y30i7s6NAe6ak8
NCd5X9jarbYSZy+dBDxsE3wxQ9IImBCjcgY4sPDewJE250/afblPYVY/hB+g8IxuJHu0TKfxhMdq
v9a9MkeVZ9aDB3PWrMDtoZh3hKPaL53VW7ET2GQX/Upuw73GrPFG8XACPgVbcmp89qZuc4dugYbD
6kgbtgEBobO2Lkt5Ox74OSRTRuJojlViSzi1jxAdmr7rt8ZTiADJb07FR/NTur1sDEthBA8FFczJ
DBoAfrzpZDwUt6jePCIBsxm32kH2scormOVP/39uiucQ+YvR4QTvM1TtYLMdSr+4rW76Hd0Z95jQ
B2M34R1Ns0F6tMl2mjvuLo9twYHwWFEzIczsa6xqH0mgEyQ2alJX/O2C4xO54GucKgqScsxa2Zlg
uNuBW8GekTSXP3wpruCVZ0SjLsCqi0O03hbUQtvyneZW+/Am3yte9VQ58numbdVTszU37c/0qFoF
jvLiGH0oryufsGQS8++/rBcEdDXWzEceqCzswi1dsgv33S5z0gMSCLvUbpzeGbD5O5fASZW7NRG/
xe3PuSVxMie5NEEgWmWW8FLe9sf0SXbHU+oah/Q1O8QPING6PMrF3c+FT13AAq2myuDpu3jPHsVj
8qAjhiYvZE9PoJ+5Rm9upmXh7mhERtJICTCmUAPRHFjOlGZNqODziP+nZREeWtqPiTCSCG1H/rDV
d9pLulf24YH4ILzbVm7ngj70ZK546vMbn/AA05mUB/WQmDCQLRrkVRDdoPq+shjnb8uEx5cOpCFg
65wQOt7l90hzBr+zV/VJfq2gtWipMVivrBgk760luGtZz6XhzL//ssuRK4dKd44uK9Akj7EXmLmj
5Ss52/P+h5ickwDatO8FFTkMQc+spNhNq/VySy1zd7JGwuNUGCHBU0McVYh+5u2wkis/D3wgvG5N
NfR9OD9keIxpVleAZCZ6F5OncnhXQbdB6uvu4yju/HPix2aMykgW54haPcibDI804Lm+L716Q/3c
TfbxFizaboW4J9hc3l9Lk8bZ+jQEGFoFj9ZMj2nxBJjOymGwsG950KkUTY2ghFgNJHesQGR2qPY2
6E+cYaRrjmphXXjcqaiHQqvPDqR2ppf4LbyRD/G+2EqecGNshCN1w9vovr4pDsHKnWfhwCY8GBWY
0B4c4rD04Ec9CzdY0qP2Pb+jT8Fr2Dm4Pm6q7ajvAk/2w/dur7iXV2khOgdH1587A6TskHIPMdLU
yi0NlK7b1uk3tas4c4Cc2gBuO9FN+Tt1c7d8Mw/FPYgt7TlyWHPWC06BB7HmEykKnWI9m7Z/qcm2
j0DMDH2EywP8zMKe8de8Jo4ShdAvKDHAalNtNEvElb3Z9ccG18Xa+fEYIfTOttpPukuPoNH0Gtza
cU236o9sk3jFBv+/MW+z41pyfmm0nC8hjE31zMQF8OAAukoNBZGkEO2SGdvLA16wO15JB0z1CiDq
8LG1EYM3z4/Sj8sNL9waCK+jk1FwNxoJtigKDjfCCXUpXrkdXHObnIa97pS4QkmHEbujOI77/KTv
a7iUy30vzRrnTJqmBf6yxyIOrQTBpLdYk61qTTx6oXEe/5pCxkive3iqnoWbcK5TnfYC5Dguf/pC
gEV4/CvYXsOEgl/RU07aC0hGn8Vj9lB7wbZ9jn8Zz2CPW9NlncObM1udl9sJ1Ql0vSl6MszYEUEL
2UalVQbfSX+nxL8NIFwnia2dtvPUn+uMdxy5HPSyiN3wIts/JCtxHn8cUwsX/OPP+LD9Sa1tbN1H
DjJFmTXY5k5Hsle0fkdIiCXWb+/5LrOfL8/wwo435nX9ElUwEGCChxSHWyYqvzW92oAkd6XphQwY
JIr/bDsGnzPwvWibbuhv8AcOYHYNrfGpfDDuzR/FTeNW2wSIPu1uOLANWGG85KrrFOF5w0aRRCB2
xWJqJUVxAjjL+zWij6XDhgfcBQFoRKQJLjd4Gm3wdB/jQ3IK3AB15MhTso2wE33ZKXA5zICvuL+8
TEtmxsUgRWpMiVggPuvFo6o+5tHbaK5keD6Vh89tRs4/lEDeCtmIyWJb4cR8zYvv8ifiD4fqFutz
iE+GU630tbDbeHRXGYaVoamYu27obAjPW61xe3mCzj/CER7PlZu9OCiz+U7JE0WNmgSS5LaH+hfo
tIY1gajPpNeZqeJxXVlSshoiJnClJ+U0HkoXSqUwUWaLp3oTvF8eyoIn4gWX5LwRVHPAWosgeWLt
jVwh9SaC37eNfApuXnHU9nmcr0zc0pJwDqDB0aCD43Q2lcdSeauUlXaXRsEZf87EEZw48w0paW1t
vEnA4DH2mpM3D1nUgIgW0E95ZVstrgsXGCg9Xi9ZMCAwyGQQIbo1rWwQZkI9ERnuGFlRiVqy+gQW
dL+qbrtUW4l1F8ySR3D1opToLIOH64LbQL9J6HNIrkKgEZ7LriCChCIGrEvdTU9lkDm9YRwgh3EH
6deVJVpaevFP/zwqY1YOtDVcM2GTA/7j5l6TlLWNtXTZ57FYKbQD8knIDTBaKm1o5WoX7ZjWKaDn
kHRXQAXJ1siKbDfQrLwdBbXbAQfQ2Eljkv1gfFRy0NpKAX4va9TYQDaMkHTlAF7wFjyQqw46k0Ir
yHCpAJLz6tWcmGNOd6YJVYz4GgVCJFJ4LJeeBkXIcpO4NeuVUzTJYE9NdMADErrmuxf2Hw/k0k2S
tm0nmS6qSeq3HkpquxxaTyfQwKsrR+lSF5x/kHRo8Zbg/3AzZEStYAqPVKx/gdt3Jdv6GWCd8aka
5ygCAqwBk2TDVeSw82Q1MqHG1CbOpNPRkvqY/IolVLcTSPnszC4JHmXa9vuMEWWvhLSKQQ5fjsgo
Qu/HhSoA2JhV8MBOgiLZraBG+FFKtyKw69twBGc+9Faa51wW6aMU0eJBHvQIJ3eS7eNpMu9kOZ2c
RjXKTaaHtSuHoAeMm3raGo3Z2nECam6g0IVHeTISH4g8YEmGDqhGS07jwWUK9HqsCVrZFhXDQzOU
4mEuP3PzOBW/SzUdfoFwlP400lzW7U6MwMUgowjHhdpV46qgz3geulZ5zMFbu8lFTYOwki7iaS5M
ZAPKTsig1EUPJChItV1DRqki3px6cQtm7QrA3ySVEXGQljlQ7JaOTZGDJHuALMVugjqxHYVhZxXg
1nboYILABUzlkw/a/fZOMMf2NOU9cttQ9Hi5fIwtbBy+uiIzMwgbRDVxQ1F3oaw4F/cdK0VauaqR
8yH05/vnl8AVQi1hVaXEdM1BmYgFaufpyFLoAOC1Pd30mQbG+E4fkoOms3rFFhYcJg9fKce4ydO2
ar0CMnso2QUJfTyoK1mMhfni0St5nxl6ocmVpwmPQn4jjY/ZGo3uQtM8b2TeBYHeNaAKaAQZInmT
6oOBWrGGJrxurTX5z5OkEccS7MCa4Q5CDP09mgxWlcmhDY2+Nd3ipTFwEbDRhkY8ZaHgKnliDzCc
PvYTqVzJiy0dCNxRCDLTSI4VsNl3Sfeo49HaFgJ9byoGhKyI4Gg6fbxsFQtbiIc4FkQDPVtqmq5e
ZLclQAdZNqwc50uBPI9dZIIGVRAohbuF0uSuVCkMdPZt1EKZocWZEOjCLjUMhyiNZRZ5YNVFRvfI
xocKSjIRm4Pdowf/1Ni0scfA5r2Cmp4vtWccPF95V1BZYc0gGBiytBuznapDkwC6HbKxcoQszenc
8RdX0LQUpIuZYbppW95SUbAlOq5ElktNz7vxS9PMkLW4kQbiBppe7oawhBZEkOkrrS/NzNzrl9Zl
o9fEEOS/LnLk0BUAB5MFvveXQGxOEEZYBd4szD8XHKcQsgigrma4aaPfQzVrPzPgrwTASyPg7AZi
agCcCDRwcfiQoy5K5FkjFbup5VK8NyZx7Xq3YP18IZVC2xgwCGK4pT5taymAVlC3H9rrYm2+kqpt
FIHlRi64FY5fe8z16pHpigLC8TZ5ZaKwlpZYGsXsfb6stxjIkO1SMVvSKH0vNPIYp/EB8ki/L/uW
hcXgIcBKMOUxBGuJKw5AhQz+JIUOqSB+thI1L7XPGUOdqkkC9Gzgmir49XotU23o8hyrtL6Z8nKl
k6U54mzCUIOIgvgxcOmouzSToKZHCnDgVd3mulnizCFJgymVNbj6NH1IILBRSIdZAg/6MJfbXzhK
PoEbXxa5FHspBWu+4NbqSGzCKjw4FM2xbYfoECiwvAxKkJe7WloQ7kzMWGDEfTNIXqk9D9CF6aG0
gLoOK+lXntiWFoMzbzpNaiYPdetJAdnQAqG53EandGDfLw9gKS3Og2pj3ezbsAJ9cEUTYc9klT5n
1Mz3LSPm3lCM9CGFrsVWJwL0ktW8OsnSiJJtY4qR4unb6DbAjr8zo1JvbBoUxFd6CPIUjDVWWUb9
LdXNsbNDcw4YxLDPzC0DQanblr22Vru2EIjycF1BSsx2IuXopUGi2V3eOCDn2NdKySwpr+7Ae/PS
Q/ni8oQtEEKQTxjGl90lCmYBDfFG8hjtDBTwB8UjLoFp74B6vHVIxEDrNnao1XWCRABULEv6wWoV
6Cr2vbLmxz7zqGeOdJkz0jarQ5WoxeQFRj+CrECFQIRFAlyroYkbI7QYiZL+NGmGcLOvRPpDg+r0
HsQeUC2qSmUn1yFuKhmyAiKVVGsaivqxMCZm6QokKNO2Izf9oMdvDVS9f0BOOjvlVdm+sQla4IZI
weEAddAXaM2I0K8vldquGonKuIopCHamqva0cShugagpb1G4Z9ZWAg7VHQinoKjIivGZkXa6FU1o
e+kabTaiSBmUIkmnOPUodHdJX5uODFmFXSiG6vcRqF10Wwz7rm60HfJz1b4eQHqfGb3siK2WQ0ZM
aZ9GaGN1lpaMo2+CIuoAcMW07SE47JZhke4k1FHYsjoWqA7I1DvcX9oNGCmVyG7yWQ4V5MGRbPeD
GFMH8mVIYhopaw4TxCO8qJ7FgfVC1iQLqnz1++XttBDefJrll93UQb+QxYy1nj5Mo1MBF+6AIohc
5z14zHSIh3OoELPaq/PwHbXeh0Q3CyvFNrjO/30+PHz5fBOS4WWI+7dXSa81PKuUH2nwFhZrhS8L
rvwTwfqlfWVQm6nU9Qr6wLgEAKG11XGdtsXYOCSG8orqucer1oFHIjdTqDYgUCaumeJdIRJ/dDRY
cbELY/gHDFlT2qiACLtXhEhttBl1wrx0Y5WdxhaX2M68RtYD6S4eeBxTJYPUFXLj4SA/JQp9yqPK
uTw9C8cQjxge+qIHQA7pXbgVJIakTHILEURcWa2tvfwuHKU8aeAQBa2WmZ3kZVp+J0ORHVI/Iojz
yzvBIG+Xh7FwQZM+f/9lP01gmKkhoo0pKhLpQIuhvqkg7vmTyGFts2j6Jaa16sgh1A8VVQ834NxB
4lqflMCGYNfoh9Alc0LwfWx0VKKsXELO+wCJxy7nhV4pE4obvID0GwWKTXlTr4Ra59dN4tHLQRUM
IhVVctAACg3ZoW9f+kK9KlAE4/CfwTSUgNG8XCbeWJSu3AXxFi+2T4EuK9vLy3V+S0ifR/CX1SpD
pVFTQRi9sdadYfhAJhRJ+PdqlUNtaXq46ErrhI5GClSjBVm/HevMAwVvYclCujL95yMTiYcKN5nW
Q80bBBEQq6/vcA0Hv5CkyoicwH0GvoMsf8iMMH6Lsx6cmJcn7by7kXhA8BgaoSrhUPHEsHyCgnzq
1Hm3AwbhxaBhgPO9XDm6ljqaf/9ldTKVSmY8RBPw/Mehb20aRpYQgI0KCs5QO1vxPEtTOO+NL70A
dz5JeWtCvT6DUqVVmAMUeswwwzN21kg+K7XeDyCO99r1KI68PIUL24LHAoeGKCZ1EIA/SEkOWQpx
0OYhHJqVo2ap9dkNfBkRANsKJEubCUe+uWcDRCah2yxLykqyZ6l57nYlQIcCYFxigBYG+NtyZybQ
1ynvL8/MgqsSOZNnaQYSr0Q3DrXZ3RXpcANhyBWQzEJgLfEHAB1ApMTkGFLHynAK0+hGzPobJRZ2
0gg1ktZ8aGl9A6WZyApAKbqru+vSYxLPIFvEIXRejXQC0S5VbgRGW9STQUWxjhUIKSdjskb7tfBK
CtGJP5ceXHsQIxtHcvgfzq6kSU6d2f4iIgRogC3U1EVP7m63hw1h+9rMgxCT+PXv1H0bX31NEVHb
WkAhKaVU5hnssXKP8WIptKas+i4tIc5TFNWjitspmLR2TtCRqwNQ3qzHnnEa6mLSYmOHWBlpYoKA
HXj2QHfJ09FM9H0jE1gqt4iv+FCAD/e1oXgfTJKtc78U2QHs9fgOnM4t0cGPA5qYoGCNZpEN72cd
tSPM++Z3F431EfflUf0c8ieIom185cdxACOf/451YjU97IHLJaoUjNLhVwEfXRACA5lVN20TxBSh
dWvYwC1q9s50/j6Sf5AiBcLS4fVIW/v7xi4xdDxv0SnzzsX4WXA/dGy4lMblTSkHMQVo0TUvVJkM
3nmM9bPb+3es3hIYWZtfY4vo1WSBICOmCEUeYPhQ/tbnYmjt0C90/dPrYvLdqa3xzJ1F6o25/vgo
IiZAmFY+kUvieGfYbgaKfM/1u6/+WN0vkf2+bTqMTAHmhzUnySjOQzJmMGAEiNQSRUhLsZXsfLy1
EhMYDNvy1IfX1RKRzn3nrhf2essobqXIQ/4HEIxtx6kkViqx2nk3wm8yXFzZ4S48/kZDApzITMFG
diZyRwkvj8Pc2Z88v1nOTFrjw9zJL3PP5zslmfUNpoQELYoJFrFkgV5XS8cv3ZSBXDIU5DSNPjhX
lUi2+C0rgWBCi1FuQksXxtPnii2v1hxDF8I/pXZyG4KEmBBiV/AExahxAcwj0UGWXooR/gEtzE3K
/cdpLAzo/7sTqXYQAg1nHTW6tb7Dzv4fTfPxBf1xARioHP40WldHjvK9AxbjboYH9P2MGn7IOuJ/
q6VnhfCfIaHqyuI5Bgz/e1zOY6DceHyYOGAHDffonQ+lYdiJjuAWda4boDf9C0XifL8A4RHChh1A
TeCB3p2hLELRa/1nQN5xRP92/MS6tN13drbc8ZEVB+D6wery++5UQzwaICj+M5F2cWR1DC0tMKXQ
ctcoWejRSaED0uHRjuPOS+B7zTOnzTn1p09sashzdfH/1SiB/WjGVhdBqr32gbnaDltn8LeKEGsr
xNgq/dKZGo/LBtC8bzOBllKjdnL+cz3w18LSSKfGQsu4spouclvYZuJrdXKGnFv3dtvjjd1y8uvM
H5OJn6FK+sDn+ZdvWTf+c6M2LbyiK8Y0cSLLkz3Mp+Bxw2E8vtEs/7fS+L8VSOIZOyKHmxVSKa+J
RtBghF8GqbyogL0WE9kp4aEELu8mupx9G9tFUY6nfHhR8CzO6wX8uvGoNTlkrXdKmdxrnz4mVnEs
lulpxkEnZ1g6pxv/dGUGTYB0xlqYoOhJnK2agR/Hlzs4udyWApjoaFnrZAawRUdTrYLeBq9++AyR
xdtyABMR3cNULm/TVJyRKmUPA03qIGZOcY67Cq6/1xfgSvCYorxpPIy8jjuw5YrTtHwq7XPl/rz+
6JVT2UQ2w46Z5fnl0RImP/H0kwCtMZZwKrW/w8/5xv9vBP8EG/DRmQk/23n9CLWG9260j0ByHK9/
w9riMcJfOIJNkkKNqGqaULcdzMOX/sttzzZif+xq2iDP05E9gDxIfrTlxopfG3gj8ktKYvBL9RA1
lOzKrDoNHMr//gtR+U66yQYta23lGBuAmOdlmGrckgsfrQf7y5j/2XRDsv893j/YXkygMjZdzWyv
GyPHGnTYguF6mix7ssNZwqR7x/KxR6tDwB48tAeIjbhZ2QOTVrTffbqkkZvdLfPiHGXSNnddnzvP
PnNKQL7cSzkJKo0kmGILiAud5C07ZG7bzwEvVdECmUGzGduXnx8np/W+xQBkTWlR/8mmWe8TND8O
pEMl1/es6YDj03tCgRoNcU7THpWdrmy/+tB/DQV1SrXTMfAd9/WYK4hpzEsLtTGXvRYJ5TsnK+dA
D6S8VyzPojIT+clltdhLSac/RSLyHzDTq46Cdfl+vBjCir5wjpBznV+FbcEFzAUW/s2XyZB90nbi
QKEfPkBLMLCkgltMgfYtSdnRTeLkdVJa3eWTHZ9LDraOFUP4Jy6q+q4cyvrQZiw7kc6BxuvYDyc7
B3HSzYpuXzR5C/s+qoZjXw302PQW2iJu7QHnVcUOIHnTFKv7vqn8DA3phu4a12oiWNeoNw1nxnBA
I3E6E2D2wUrR4osFu5N9PPX6pRgcvffr0XsUNe9f0dysDhTas3vAZigJWhRfalCAWvoM7Vn+VnQ5
e6Bjhuo//vep8Eb3M9r5UxsKrWB9bNnl/LOs5gXu70vT70mVP6SDX+y7SVVPdp1DiLBm4mlgrTpV
YwzhQ+xOaGUqp47ipZv3mG3rfqae4+4TOeSPAh7cEFnLmt9DqZrs1HRL0QPXXmu5F4I38FkS/tmZ
S+dZetB9C0pfoed4EdPf2wL2BvtKVxBLJrEKLVznv8ips/A/KQEKUNWkebBgVMn3ZVOBtqNlOobp
mFuHWsNDQAKdcLkCtLt5gOiN6+npaLdy3Nvot72W6EP9Yq0m+zKOpywcuddUYYVU+TOcEeMmkJPn
fmp9hfsoKgzWAMzZMr0uvlb7CahODs++3YBVumvFq0Vx1rq+RX+hVS5fyh7Or6Rs2vc8zt6KmOqj
I3XN7jgEmM6Nl85hsix9qJJKQW1h+gJc7cLR+VTJU2xBnTG0Fk4ufn+xyyDUmPGwGFxo6tACwoq3
HY3cyKkpamg6I9I75y6MU5rFO5au85kRtoWrWdndTD1URZchTlRvR0474T6Eq0HSgWHg0GTj4Fq5
FZgm7xrwvIGCoXNuEwUFIAghn7O6ZEEuxHTyYuAvbjplTIR8NWsuARbOo7kckp+F41hVIFNxmwMM
MVHyGQBHcs7sJpK0cPazn9d3UEbbEmtcGyTjjLGYp/UyCsht2UfeZGGCFMixH+dxy7xyZZpNiHyq
3ZqxgtFzUT87KPRJ/yHfunavPftSIfmr0Lu0spwcr4jPLhHDsy7a+PdsxQRtzJRt5PgrxRaTdOMk
UFpt0VqPlLbtXT57X1WbYE+z01NhW0/dlBxLrm5LK0zujZ8D2tjT0Ttn7CtPeAhvDzDtkdNJmFTV
an/ber0shb9GrUpdli5aom5X+8u5GeJi3zdz/+P601cGzKQEQIMLxSeC277DlikabABq8nQEo9z2
pz1FcEC1sQfEwa+6DWzkyhI2GQKuaIRgFUc1VQ730EOYA99WvyZP3amSb4zZ2jsuK/CvMRtE0ceW
QoUhLaf2nTmTflVtY0E1NYf/eJpaGynfiqw2MakCOGdRqlYsi5jw4iMcOvp9J4QbdmAIYCTLKfsM
awI/AhJoOVZNDBRc100v1+duJRc3QdS1PYGV7w3x2YEEZjthJGMf/abrD/+YLUVMALWTlLTq5hLn
eexBQqJbQCQHzYL4cTh6eCWyzXxyHvIs/n39hZe5+SDBZUaS3qT1EM+u651d4bUnuC2dLB/5KEnt
LQuQj8fLM5vdfUOyGnqSPQoAnvgnR4L1UpZyi8Gz9vTL73+tubayOCQF+zmqGPnqimpvx/ltsBWz
a92AeeWCNmhHuvKf3DF7ToR+5mNyumXkPbNvXfnAmta666JW2WFRfKfALPnp8/WHfxyKntmzRiI8
Fl3duVFcP+bqWwuxciJ+5dmv2x5vHIgAyS6qXlQfCdpbgdbdsbYhUc2lBZKKzzd2yZW5NfvWkFKd
XL0AizHF4lDCujyjW2yjlfEx29MuL0D6WbAoY1c6u94bnb2EHV7I/AI677RrD9cH6uM7sGdKVXUu
rFynxbfh1pgek2KQ+4m2ZeApkHOWogXUXm6RO9Y+6fL7X5GAW1NhU/gOQ4qycn8X6QT+VAuGlD+U
5Ehx89td/6S1WTF2+ab2KcACSElb2j/wuD0tnvN+/dEfb0aeKVHVuCgyd+gSwIhjaJA6LOyuBZr5
wY8nfyNjXxslo5LSdEWc2IvGmvLIwaLLHCB5+QWvyzdHAnZ//TvWhsj571TMKsXaQjcoijtNHhks
906J9NobJ8AIPh8CveOQ10PUSh6fgU1R+wyX640B+vi/C7M5PPVTC5vUYYh85p8lhdNBuiXE9HEw
CLPh25QSR7MEKnN2AMsV3SmpBS5lzgEF2oNrb2QHH8+wMDu7eQ+q5diVXeTZ+W9SWtmd1cyf5th3
gz5rrI0p/nipCrOvC8RkXEMREetIZgc74agR2MuMghDdEhr+OEcU/9PXLV2QAWPPjhQ8FYfiWcav
Tune5ehh5q0Ip9q6KTUUpuYT5GCzpS5dErn910YNIE8+LuwbS/yNq9/ahxghlwKdB+Q+IyBHw3aP
5ZbcDb19YokH0xUPMqP+OIXecpuEsTDloPLeakqYRnZRY+f31Oa4FCSfrsf12qQbydKw0ElLgIej
foaG4vBI53RXzt9ue7gR1qyelF272PyS6d6i2c4nVSCE3Ajrlb9u9nVrb5rdrGZ2tIjl1DfFK2Bg
aZB7t+m/CLO3O6J3iI3CsSPaO6Gj5St8xWFal2zAiVZ2JbP9eoHHadIMfdTH8tvAnJcRZbCNoVnZ
lszWa1L3C4evpYxaLwta/xsw7SeRvtZKh5ZkGy9ZG//L73+dzpzytILqOdqVlnirC24Hdpu/9lio
GxvS2ghdfv/rBYwqMhRS6SgbqifXr45ty27Kw4RnBHCVe7qskg5cg756n+P83knLDfDm2r82TkqS
a9fqGI7jMrcCgmou7/r99XhaOQdMpaV2TONWKN1HKJ1ONmiis3tHl3I6Segd7D1a+BsHztrUGoHr
CUf5OZZnVMGAMxxS1Qdw33CDdiRkY3JXXmE2DzlbZm8ZYxkV0G7ObJS4QyWa3fWBWsGDCbN9CE6P
zGcX5JuqA0fGqneeKqcgYcMXXA1h4Ub/uBbq2z2qvv3yU2BbZX3ycuPLL1H517pVVu4p5Vk4fdoh
BeALUgmBBJQyDQTUoYNco3kkHcyYT3J0Njn3/d2M4vMhbuoR7ZRYbSSfK0vRbEHGMOfMcjQLorjp
g9ql92D9bpSs1h5tBP/otmTwkKBHE3dHtDFa8gx6jHPj0y9v/WsEAaIDrWRo+4iKr2x8d/Tv61Oz
tuiMsG+pBpe2xXO5aO89m5xQ5Ivwv/fXH7+SFpj6SUlBuYo10j7NvzqaBBLkmjrJD8SRO9svwkEd
r79o7TuMU7vN+dQCdkQi7XjPQ+XSAIWRPHBnVHKvv2FlqzGd8OzC8cvUrXpo53AvtDrSHrpkyHes
BDwJMPrbep3A2/13pj3AahI+QXcg99zvswMbHLd6T7f6tStfYVZxoZ6IwxWWR5GKKQljFluvDXeh
nS2y/OjbSbIxWivzYRZwG14yWB8g0Nx86QiS8sHaLfCTATugIBuZ2sqZbmonEU4gRrdg7ZZ2GiZe
eQYiwlUaJLRfjX/bRUyY3R+x9OqiItIj09Q6yEnxze/hcH99Ta19gRHVflHRshuUG1Fd/CBtfuY+
dM2BAk8ScdDg8V9/zdpkGEEO7FxB09h3IuiM/uFL00ETXz/AH3cL2bGiVyz+p/NTMrToVelGYy6H
35TWHYC+RbGPYzs+Sumqu0rCsdyH5fNbDA06sDZL8gPqP+IdR0MV+b5/G7hRmF0iXtAmo9hzwIHq
PvcQJAgWsSXosDaQRhbgpx2P2Ti6UWE5cI9m3Tf4pifIZ5qNeuHKIWL2iHzelK5KJvz5ZYCw8DJ+
0aT/c30VrCw2UweJFaKsXNKyaHC+tS3ftwnbueQOWMczMOHX37EyQGbPg42c1FU1AgiWvBTCC528
CgZ3Y3BW9i6zvUEkpB5s1mMZc+9JVMVLUvs/uE/eFp5vjNHa/7/8/tcxCyC3RxoWu+gqQKSBOlX2
BOnnLohTAJauD9HaVxgxn3LRsEpzGsXYqjrQdnU7hn07h9mWiPHaRxjhDsHndKCxTSPaAifnOK3z
MJTojzArm29Lh80WRppoBvO0mEYyiRHkQIMAx8n7G59uHOa+61EPWKIqSlsio6bMlwQNn2V8Yw0v
tryU10bJiOVMgnoJ51YaOfUjCDek/8b9DYmJlSg2dV8A8IBSqp2qSLCiDrXtWWcHPg4bpZaVODaV
XwCfsSQdsJtjI7/PkvF3Q9R7n6dfW8X+aexlf9M6NZVcKIT7OtvFhXDi9Yki9wzKgYG0Pbhhggb8
4ba3XKLkr4DzCktkjt/BXbzJQXzKX7QeH13Vf9JlvrGaVgLO9ExHIj4yxSvkoP0LQQ7azk+Ev2fj
7+tfsDYdRjx7FGpLeSPtCAdPt9eikrCYV9i9e7f6ZvHM/qLcIf98/WUri5YaoZ2JgdvERVAoDpED
3VbtSc3xm6xKtdEQW1u7xmU9IW4Bjw+Uv8qJneC5CTGcfmPhXjLY/21DClPFq55YDjdxd4ls6AEG
FkMfKZbOQ13DCVjy7wzDGPhQYQkGD5ru1wdsbXaMKK+XnsR8hHgBPiUFz4DPxw4iGund4In+ex3n
lbWzFyDurr9u5b5jStcweHQ7PdULlEnH7AeDX8QhySsYWc62FYccxbNwyVmMzHtWfOtmsrIoTEUb
KC5Ztpc4Y5RSsIhhpVndsWErQNcefhnYvwLUAvyqsNwY154EePdmmqfAStO3ttcblem1Fxg7gKU8
P/O7MT4Po3qYCfkpvfIwWNYWandlQZuGlja1gW50BfzNJvIJxFG5yxN7OF6f77U/bwS/QHcXPnGT
f7atH3P/uHTvSm1sW2uPNkIdRhxZp0dQ42j1OAG2xXUWNHwjCVl7uBHlULu4WDXo+Kz9Z1BFwlS9
qK4Irw/K2ogbx/fgFClqSJl1zkn7WlUcwnneIjYe7vyrKPHBNvKv0/VfKxJXfZBDVAzN+QQGSUE1
jc0fnlX+S8ETUoRL5+VlIPKqP0GqxQ2HJv/ijvnySyFVD+3eZRBfVNMuHnh/1yHBOEN1nO3zTDc/
lF8B2WovuRMJx15UWPedt4uVNcVhVWZLCF90H7Lc6aAeKyWLHZpbzo/L8RLGfT5FpQT+UhfD8ESt
JUaloAadrhpm//tQt9A29UEogmweEJoXpEc9BnM2AHsJ0c2v0p9ZF9Sin9+UEhB0LFSlwkz1KtvN
fmr95lbBQDaB8NtTF1vAETQOU9ne57R/c2wOqOzoFexXDqQpwQ6a8vclF0s4qXoO2UwEvGK1/EIT
a/g+gVabB2NRc2CZxwBOM+mdiGs3SPPYOQOVCzMHTqAi06vhjbTdn5ImzUOaYt/y7DTVn8qsqOMd
8ZP2ZwrNoKDMiQz6qqJ4VeFNJygM9J84yK4HJ27rl1iDsdNX/U/FZwUVlgkadIPfnwuSYl/JR/Ls
eYhLIBzYL8o4fHixKzxmnLMDXL2tfQJlqF3KCueuh/JN2LpzCxjqLAHHdcRhUS590gkd/xALDYmH
ssPOWgOePQZVzeShikkb0LEevlu+U3/pLHfa56DGh87gziEoqMVuJmm1m6fMDb1YZg+OdlIoDM3T
zppB6dwXcUqzO68dRnqCPUgL2KmV2N0ud1TxnRR6fGkAgPk20YzMe6qYKA+2Y/lVONRxeY+76HK3
jITLnbYb/kVmPoDDuEPnp2VMXYiPIjg8L3MBLgU+sAxoYsMQnjbT13qCseAuYaLZA6cylmGpXKAT
lec+ZDz3Xro5EzaUcMB0GNA3PHUgyHRBNfIScozc8lsIolptQFjZLHfuOJUwnLdZGsGLfj6IPA+h
bkNPEAxQwYJtANcEMn4urcWddiJ16kPJmviTP+j5DgSLAbaAcQcUCC+7PdQ460NcNONF88drSNi1
fXz2ipKDCwnmng8B0vcmLxA4ad24/V65XQv6OXWPTcb489g0uQy8qm4e8kXaYp92+fLVA1Q5EEs3
vaOnS4ud3WW0C6euq/t949Jl308WO+DOMQECxKy7WpESbObZ++yN4Hg59kgPfczbwJON/pQ0ljp1
Lc9RARjGCNS4GhRCkr1XDdqTHoBjX+NBWaehrq29l1dvKF7YdxpQZhVAunH8LpMZf4f49U63gIlj
tsmZLFX+nHn2Uh5tXzC+sa2tbMimNhbPM3fGViAjH2gFzEWx84RPgH4u99c35bUXGMcsaHttxrO+
jxIhviXeCDylp1lA5VaX51+RmQ/2ZVOtCnBlKPk6AszYJ9IF6fP0rn84MpAP2ef5k/Xd+ep9nd76
T/1D/Ehfrn/USmpvSlOlkjc0zTyQ3OVSAV7vxcAnFYuVBx33JPRvl2R3/U0fDx8365mFzJRmiQue
S2aDzSCA6qmc8p/a2irErySqptxs7Ooi9yfHOrcgtfa8h4IZ3yXpSztAzKxdDrd8BpR7/pvNlaRo
+36a+qjqeXoY61i95fM4g08ABvMtr2Cm83malosjElGjjVXta3kWQ7JPt6QhP04tmKl6aNljlijs
P9HoFPe5kwMlb2/877VHX2b+r7RigHcpCvugkPloSzmwG9myGFx78OX3vx6cLW5S5SB2RTbngTc/
yuTz9ZH+ePUz1/3vg+dpxHTmJT87I3+vuqQMoDIDcyzkFWTqtnSx1v6+kSqyrBJZ4w06suIy5Fnu
BhOk+jauZ2sPN1JFWB/UwurTLlIgDgWpZf8B6Gl/fXg+vm4yM09smOuVg5UskbRYCEHRRwj8HKua
3NeD+wie4G5w1KFN+E1XAWYG8NhCMdOS+RK17YMH8YfE/QP84cY4fbz9MDNu/Vige2pTHYEdg1gV
oXCbwJq2Ws8r02CePlbLuok0XhUxF0NSl37gQl5+47+vLFNTM5Fq7G21ctnZTvYoVKAe9oepd7vf
WqBrzzcCNyekdirSNRAMe2yEDOYqKrwXMjxfX0ZrY3P5/a/w1RoFngykrIhXKguIFv8waC1ff/ba
XzciuGLMXQjNG3TJcKDkTA371IG2hzdkAMKCwH79NSsqLMwU56uybM5r4reRglNONFYDnCqzKUuO
NPPq44QuCeg0eoqsxnEOHBr6T8yu8gUaIyTfXf8Pa8NoRPowNMgCEZLn3qpeckcfuqZ/u+3RRo2n
TEenK3ifRzaZa+hLTKGVNPXG6v24osNMtT46jLOfTSDfadgZNRCsbOjynM3fuH5l2ZIGo9xaxysx
bor3lVk/98yjFGjPbg57H2ZnBN7yQCuBL3p9pFbWm20Uc8plKgnRDj37rAgyYM9mbw65enPrl+sv
WPuGy4v/CpaMt6mqAc07l5SD7/pl6bKdPW3tgmtzYUQ6r8liS9o3UZU7zcXhQR3SWgDLXVLgCmbQ
XXdSi+yuVKX457YPuiznvz5oGlJS1j0+qKV72DQGKAAEJS6G15++9kFG/DMAlfUcc3q2SljBERoV
ZfKu5+IAHMx+tNBaHNRgb7xsbW6c/35KJhOrjAlnZ1rOPsI/ecxFdm/nyW11SGbyEQCLHUpf4Gvi
uDwiS7snqju3EHG8PliXIf/f+wX7lyj011TM/WTPrXPhuDXgovrewXeK0/VHrwyNSUKY+DLZk1fL
SPZuQIUOB/3q38jvZCYPwZN1lg/egqjDbc4ZgXeqL8SADWTQSkyb7APRL31blaAVyupYOi+D/9sZ
zirfKqCvPd6IaI2CiGA+/ryT31UKSrZygrAF2N5bcqhrY28E9Wz3HaeTgPcRGY6c83edI69BT2uj
67CybP6Hb5CiNARhSjiSNpAWnwRFdSDdyjHX/rwRwChiQLuPtCISKWSLod15YUOH1cWN4frK/FeZ
84NVT4yo1RaQcwAe1ZDwg26omJb50YWgMXjIOCQUdf1AedwHfIvOO7k4CZRYO++pLIf5XogK5pK9
yiG4UxZbDgMfLwhqgoA1bjEzjGQpJIYaBo3H9NcMqFs+ikdSDLcxlqkJBe6qsqprW7FIQl+aJ0+z
fskqD0pDX68P69q8GdlIAqBukuEAjOAVFMbpP1Bw3gk45F5/+sdDxEyVP5F2FsGFhkZJxoPKgzD8
3IftTIMLauT6Kz5e1dRkcHgUpkJJ4tOoZ0uY2bup3TomPv7z1CRwsIWnRSfx5znfVfSbLH52089m
i3my9nQjA5mbZqwK0gDgwn/S7nMDksgiXwp2U/eSmowNSB14MNOIeeTpmEEiemyDatki8639d2On
YjWUTVPnMjITUC3wgIRf+uD9kGzc2Ko+XpXUJGkgmIEtcnOkAbwKC+rC2+Qxga/T9SXzcYWJ+uZe
5aDT5krtRHajniRtf1ZlDxUh34YEGXfzMB76jSPp47SGmuwMwPK41Tkdi3wbevFzHLjdG8SEgtGp
Qgqhd7Sur3/S2oAZYQxnLAkHBs4jWDyc5ES8A9owOzos1f76C9bCzLhaoJ6dzzLFl5A6DfruNc02
NqCVyTCpGq0ukxQtAA7vnVTd+Y2sdlDw0JBQk2Xgs6UM4gzWVte/YmU+TPJDoeIFitcQFvNge3aI
eTF9y+sJwv0Q+QhLkTvwP0684pQuqb9xa175PmoMHLHFZINQAGJTebIHyPHT5NR2P6tqeC3a0/XP
Wpkcs9mesCWz+9aWUddnBKr88QOE/7c4hCtLy1TSG5wBBjdkFlFr9YFqONTosoCyrVx5hd4OA4X/
ZuNe4XbFZAmKRiOCsITHNjm2kEeckjJcoA2Q0Cc/7wKnsTcOpZVMgpoMj9zlNIZukIicLA988TNb
fl48qWb5QPJ3V/0i3nOdfSHyCS5zgWIvPS671yfqX+32/01iIGvz348t67lwYtTKo9bpw7Sr3rlt
B0VbAQyukxOorAG3+ru5A5uo7n+DBgEr9ZG/kTS5y2x2GCCHYkuxhbpdm1pj16D9xcSIArETZzQL
NK0/FVlzJ+pmY/tbWZemXN1I5mweippFqQ12aO+eEi0/Xx/JlUebHBHQTXuWxoJH6MpC0RYqsOAN
Xn/0yulmEkSmtp1TWYHyi2YvOGMZIO73bCyCpdiSyf23Sv/BMvgfkbmscluGrS7KqTs/pJ0qjv3C
FCTLYx+VtSK+yJ5Zpw79A8gKdXZzsqCM/wT7WHqyJz7v0PCH0DR1ujQsc6VPsBr1glHp6Y+/sGy3
wM57X9KUvNagMrwvKVrO3LZaN7yYon3tpA8xjjlLv7mJwz5l9lDBLkU60z0bYn5IJiggJ7aw9qyL
s4cWwIU3aEnB8mSuPbTXrw/z2gwace9DNKvRORhLli/f0iWL/IT+vv7oFY4PFcYJ31OBcsFQtVHZ
yPGfuKbWIYEpxwndf/UrwRHwOOuSAZGYNWjPwepsDFBvip8XPUzHSQ3p1lpaiTCTZoM2rEInsMHq
V80cwB7mHf2mV8+GFNr1T117weX3v2oBJag2wJh7LMqtMkwAnq0h9dhbL9efvnJ4mayVnkHeoHN0
G9m15QKJ0VIHSp8XqMzI0B+nXQnDziHdgrSsvc7Yj6wKWEf4/4KUVPbDAfXRO1Xn2Jj5/Fx76SOd
5EZ2/HFHhJoUlkT3/gTdMCeCSBYAikk3SBDXC2fX1RCADl3F5I7Qrg8F7Dt5CJvldOsIWNldTIPQ
uMt5swD4FkGybARYwDk5gExAJ7b5Nast4PPaS4yBLAHDtKYCkNUi/jIUENYrP9EKYhXOr+vrYmXV
mdScBcbsUGEmqJML+p5ZDhBZEA4CugQKeeK2lW0SdKy5r0sFYf1Ip/o9S6YRnkBpHrppYm+8YWUH
MlvZEsetLGYKjL7LHkvW/tPDY2jj2SszYFJyYuZLUmTVFEnV/KqAKwpA4LPDRjtfJ9J+uj4Nax9g
BD88hdBrE+kY+U7yBNjWYRm3QnElQkwpNntYAPVyoZM51MlhyNKg5uI+1XM4ZKiiQP3ORv/T5VvD
tbagjA17gZPz/5uCdHVz79b6ua/pzyQutzKdtelw/rtNpm1J6j5poRCTaLjXY9sswrlq/L13OWfL
paP97vqcrFwxTAxqXUJSsesWHtWVHk6jEz/0Sfro++M+YwkH5jr9Dobez+svW/kss9UqPJo5pCN1
JPidq948au2JFaMuX258zdoLLl/51/EyzZC0Ygw3/bZtAfupjvX42R/vKiE3bvorLzBJShWH/ier
ShktyyMgUFQ3L+nAT3bsbnzBWoyY9y9O2paUmYx4/IWL520T0JWJNhlKIOhDzoE2TqSb6VBq6yez
rCWAWNY9hL9/uUv7HUDFjXle+QiTsYR2FVV8SGk0ZMsDlbiCwzN+4/L4b+v8g2TUpCrpfGmdPM1Q
pFsc+Sqd2Xt23cKDAqg3f57She18aG//SUCx38G6sA76WQ5BX0BsBM0TLiC2ZFF7J3qRwIF6TA4N
NMoODmiiIP9WqPmJoT5ZEDcCyJR6nxw26TMX07Sbe+lBaFVaB5Wo4aFqhNrNI3c2tuCVbMLkbdRy
aUkBN6DIy1AORvgV8v84u7IlOXlm+USKAAQS3LL0xuwe2zO+IbyMxb4jQE9/sn1u5uNvmogOX9gx
npDQUiWpKivziTr98G6zcnyY6gjZpb4s9tdNccWDmecN/slSdGK2hU5i8Co44pCPvX9mnMCz7bbW
F55+LjJRgtECR9VYPFtNdEqEc58V7fttzZ/33aePrzNAzZneI+2DgF5dF76Qb+DM31iItalZOPfC
kcUomEBpS9NlrhVVj9CY+82jbouY9PJhZSwTYnM+N0Ae50Oo2xZDqbMjHx2RqkCZGvWT2tzH9dAG
hjAcv2+nb9fn7LJNGstUWUMbZowAE4aIOP/oCvFHT0z/etOXJ8xY5snQbFWYSjNCFEv90kA4+ezU
VfHEhrna2K1rH3+2mU8LzqOB13kSG2HsoMJkIPwR2NzX619/2e4MbWEJpa70VptB5TMipcDM1EdO
ARx7Iw6lkbWP+J+N0NraNC2MQkDrWxToLJx0PfHBlZC5OStGTxfdbUXPxjJn1nPV2DojI7ILyVc+
R7s2mm6cpoVVOHPSRxZYlEKz/KOmxs2md5tUIAK4F1blXV+KtRky/rvMdV8i/OIg5cep1ftMrztP
dkVz7BMEV693cfkAN5YKUpwk5uzU6CImjB/sWqaVTyNIrOtVOZ+cqgMZ3/We1gazOMk7rYHKuV2Y
YTFF/NsIOOUemrDRSZaW+H69i5VgpL7MJlkG2DXzGbqRyaiJIyR7eq8ATfD3TGTzvnFqx9Om1jhm
rSmOUxYXHuSkig0nfHkm9WW+CfGJZEBVhcJT3vmbWTJUHTDwKOl/SSp9IyJ32TaBy/7vhkj1BJB+
EIeGZ8T2vq2iOejAGO7LcdYDiXzdd9Roxh8bs3neZv97s9CXSSiBuogKYivIzdmj9cVifX1S+ixe
bD3pTlaq5q96y95np0XwR84aAH0DLzQ3zxz+nEMQewvtc3nn6M7555+8nZ1ngqQKmHKLSBRrgMk+
Lr103DCytTk9+9hPrWd9X7SNLhEvpH/B+u1JlUEwGpp87CeN0uD6XF4+4vRlzipPeySVaTQhEpM+
OU1GjriteYZh7S3DDIo2B4JNvk9FVG6ESNbmbOE6UtbNDeIiemjDK0FAxI5cUPJAZbsahhu7WEQp
irGwC8cCL7A9H9LyWSL+Jr5cn661NVn4ClUOFlc1mUI5sIBn425qO9/oUdjEygB5yi3uwxWbXWav
dGuyzXxINOAJT0lVQKJp2mtzCUHlt+sDWVmGJciAacaMvSu0sI/JFw0KjwXJ30FivLF3V/gq/l8K
4tPmFVlvEiTD6nCQieVzNSCWXHDwTPfR7BZaXnuaKLKQSoPeET6MAkeslT5Y4PTqXITQqn2TxuZt
G2KZnhtnsJjETM9CcCu3bseagKagrZiq+qYzF7fB/5rqMBsghWZaFqa59IxpCCqz23UG+zYU5cNI
um7jqDqb/gXHt8xp9bTMRWmBwcqSZQiUde73Kdjzrm+JtT1H/zuIUQ6VbZHojK8WXlcS14S4woDl
qowtoaG1718Yv5MJh+uVBorzPENmH+dDunUlWbHMJVFZY5iQFk4yLQTrZmBBwKGXX3HqBlNnu+A1
vz5Fa1azMH+zIQy1Vqg+bufGG+kuSjWXbu3SleyCvsw9JYgadmaDYK2uRHsa7MqJvbhpifCYTJwQ
2inJDuXbPCCJle9LZeIFbYNma+w58QZl3fZM0JeJKjo0lpBlrIWQjXBo7rX6noBq76YpXKaoNJOk
cQop27DLDDC85dDQfbW21D9XNsEyLTJluRK9XeLLx0wF4JGqvGkArCkvrdZDlSg/xWy6Dcej08Ux
M86yMusinkObm7k7dgl1y3ao3D7WPJaijOD6hK3YzLLKwkmSrKlQc3dSjtTcaDBjd4DE1vXGVzb0
UtapTdO8T0YLR6We4Z723jMLOuC33ax1fh7Sp0MAhHSNaaJkLEwHI0CEZz8MxrGYtkKi/9IqF9zh
/6TjRFbPFtgfw5hb5GNsBxTQmNC+MzxBcQOF8s78w5rqOt91CjoosV3YEAQ3RRx2KAbMXArFJtu1
+tjaQUxnONU9AyMpoShT5VHePpqFmt0pJdDTtMfaRLGqHISHKoLuvsEr1+/jvDoanA2HOcnYrgAj
w13cDPPPwVDRW9SN6gsva+JCfVELZY5bjiAjBA9T23Z125j8nkP+GBZQzd/LMjfdGRN2UA1xPFXU
TeJl4KN4lcppAjYOxq+qtFOIAdT1aSZV/TL0gCk2k4qPlA4T8rRUtkeRWzwAH4N9L3mqfIM55ICU
K9InrAAjflVz7g1aMqLIJR9242SlXWDFGd2XCSn3KOGGQ2mjuD7V2UR/qmzgws9zlMnuU4CnNggr
V46aZf7PnkpIOc09WByGdnAzrjEvyeg5FY6SWUhQ3JTH0PnCQttZb3WrtiaQeSSx18h4dvNiSxFk
bQyLs6CIh6ZKoaUbZhJuufgxx3+46A+OpQXXbXPF8JfJMDzQzqwnuCkPk/HVFlP9VMd82jD8tcbP
HvSTaUKYg+ujiq2wzyTA3o2Bqm+SbZH+r7V+nrNPraeV3mVgBcc9JWotV2naWzxNx+vTYpzvIxes
fkkYxzQq6rxrG6BLOEIzSTuoJ10v1DfdjOC6rFoRr2wK+zmn3AqY1k0HzU7LQ2s6CqIwLYcmoexx
/UOp3X1nTBSkG2352BNle1LP7YO0KuMeBbzjsQYxsp84oIV1wVRNNuZ+5ZRa5sBmEJGyNmdDmHei
cSUq1oXe36k8l6Aqrk8dgGsbW2jFvS91ibhlWdpEjSHUHAw4dfoH6LvNHmJm/vXFWOtgcaGDJtdI
mmmew1xI5Wc6yP/bNmLvqd7jaL+pj2Uyyia1IfDEj05qQC18/y3XnL3TzLe9DZaFf1VtJ+kE73lq
cbAm0NpptDuFyuCbvn2ZhiKOBQnlEZlUUr+atPPb6Wc+2BsTs+KB2MIDicqoIL45RqcYoK/JEiCb
fQAPR2CQrbvHyvIuc1EOMGVU2X0WDqZ0Udvuj9HLqBUbGaK11s8ZsE9egisNaZ15hOY2TkarvSP5
gzb+vmnil8mnaqR6UdmIglq1BMsCnX2I2fYQSeYbH78y+UuuvAzcxCURIF7VRgpGhewEtjYPOnUH
a9zfNoTztH2aHqi6RZ1KwOo8jD/0+o2YJ1jBxtZZm/qz4/7Utt4nAMdq+PqcV4cawm8uz/sAAN+t
l+ra9Cwekz0U8GY7B0UeiJKHPYQuuh3exiUYXevIdQae3MS8qVsLBzTOU4obD9i0ZPnOtd+WdppR
M3h9AVb89FLVp8GtCtFM3FKKJP5hcQMSnMaxaRBDRGAmrrYg0GtrsTBjhidxk9QQC9eNLj424Ij9
PnBW7ouiBFXX9aGcTerCmfk/hHkjeFFqcH+EOFsO0PoMEcQCb+cw6iiZ6A52Q36QYdpYk7Vo95JA
rzP0NGE2cMMa0fmPGcewA/zpkMaB7nTNY4z6WA8svL0nRiswc+g6WsO0dbqu7LxlqbWhJZOe4Yp9
0iCd+sJsoU4Nj+hd3zXawU7HaMO1n03lwpQuSz1lzutGA39USBAGdhuq/8pmvnHHWdkS/2C+n8wT
G5olrRar0Kz0fV8mANHG2fm+s1UKuzJJyxw2itwLQQleZpW6z/o/RHaAhz5kUbsxOWvtn3/+aQC0
GqMIdRZ62Ej5g8mieEAJHXCf02T/TmpozF7f1ivztGQe1DW9ASM94mE55NSDvJy7k6wbKzQJmCtu
62LhKauuGcYZOARoD/1JUhss6qBRSLbou9fmaeEmy6QvIUJb4PbRJKdI8u/VKHbnlDzkRvvbsJwg
XvrvYuDtVpZma/NTyyN31B+HTroV37qerdiBuXhkqdyKGd7fzilt5U4342dnLn9dn/uV5MSyxmFI
OjOeClwQqthsPL2NjUMFJUFPcOdZjB3/kUNS94hC+nqXVc0WdGhlUy2rHghBxWQ19s4pH9MHI23e
kgiEO90WwnxlyZdArkF0osSprsIBOqt5/EyK+n1MUwAYNmxv7fsXT7uy7fKyYroRIqI+AwwjnL3R
9q1n9YpsdLEyhiXjRJmDYiuHGNMJGrlHRqq/Q2N7M3f2Wjlunb4rw/gftiONQGIZEGwA3ix9X0Sd
5kFjufNFIbZse20YC9t2+KRSzYijU9VkbjQXUB9K3RiRw37eqqhfuUP8e8R+coRVA+luHaiFU6mb
AVGar7G7SH3JUaScD6/XzWRtphb2PefQNoL+so3y5z4A/8qxFPlTOdobx/naEBYGbossqiq7mUMt
rbUXLR/ZDgJgyUtXAOwIge7mQAqefb8+lpWLirG4DGUaVKeaEnyPcZ2+GGAXTBgVblSrNyYHx0sH
629f9RvxoZWRLakn1JTmZHJIHjpJGYXcbpTbDWQOtHhCZZCQBvmaZzroqK6PbWWdlvwTRZ/mmVWB
wKYoaYGaUgPat8ZXk9KX6+1fHA7SB+d+P+01kNhBxXxOo5Nppd5sGbqPIOY9CFU+xIyYaFHaX693
dDlTgZ4WhlOlZulQ1cmwncCmphdx5pJKfUuq5kUMDLFeU73Xo/NcFPSEfPJ9pIOfEKSVP6/3f3Ei
0f3i1IxqJy9ZbDuntk4hO0jOmubBOG1JGZ1H8T83OzS/sKfSKIHFSCjKBUT+QpP2R9I3W15tre2F
MVnMMamhg5Wxtc09BSOgPt4GmcF3L2wHICiNkzKHXEOFesDuCxgg3RqaCgnbirhfPJCRGDr//NMO
Q7DsrJsH0YluynmgUvWt0OhjG9e7WOfHxBFgmS6eClJuuJ6LDhr9LSIEVtzYSWWm0HuyNd2HNhx/
tXUHUnczede1bkvkaGU/LYvhJRsGpRPShQOgZEbqpYXjbdcFriz5MvuMEA0BAEf0YWPjKtG7aks/
dK3hhb2jrgrVZDzpQ6Oh7zWqGZq63l+3sBVXskw01zMkhCzZogKgT3eWYT0MtfOox6OB3L2Tgtp1
vCWMghVemDLSAAk4RiExAn2XAEhUn4k/ifWimvzGDhbGTDoCWtE6HkJjhndPWy+PngSKI4f2y/Wp
+seFeMFdLDPPBihlJjqAwJkc5G72or0WxF4R0MNU++O9CpmvvLvxrn7oH/JD+Wx8zx7FLveu9375
rY0JXBi9FHFfUefc+wBFHldkbjYGZAqq3Tm1Vbs38fTofJmcJrPNLJuhH9N5aAYsUwBy2+tjWNnH
y3xzLzhTZkf6cBK5X6HWIO2zG5s+7+9PDgtpL9rIFF+tiPYNihN497QbvulyuS9m5DycT207FioB
DZZHR8i1m4cxjVHKAJF4ExzrzCjCwqbDfZVM7DjO4FhNSat2BpzB2xjJSAaaPcjviTaor5GajI3h
rpjtMiE6ljVgdqKWp0pmILkELrlM1UOD8sCusiBUWFjRhoP4d0e6sOuXKbysGSKSOW10TFGKGIyJ
Ml/AGmyA+8WypyDKyuJZ0MZ8K638bzyWyMAyb5jVEzWmFGUYXQ8ONim/y8koX9WAty4cgRZ7pIgi
N2J6tHFVWTmxlro5iKxJm2pJfwKly/jQl2n81I6x6fEsj+8KLsWRQvqVgWVsSp8i07yJC0L/H5Gc
cWgyEJpqw6kv7CMS+HaAlMUxpflTBPUyT9lbYLe1JV9cKDCbivMIHeVW6maqBa3FAxQfoCL9TuN2
w8usdbJwMnMec6rntD2NvAojCcl2geiua05lMFEL6lNmvEHKvtLTMunZRE4Rq6lCHEc3tSCxi/e4
6F56p39pjcz2E2X1G2O6nEfEEi0uF7p04opGsQgjSA7NYAJuujiAhML8t0I6VHkzS9s/CuyKfYCM
Y/ZUDKb+c55i/tineoPTio1x7EImAhzp5miZBwfv7cdaFPLYKIAc3aw3uG/bjfl7YFz9tg2RlX6a
4USlcqIb1IMrznOZBEIREgNlt96eAH6qHrp8tnZtSmRw3TWvHS/LDNAg7KLRM96c+jlNSte21fCQ
TSjScQmIq6IzQRJ5SjOJatdaOXzX0T7J3LIp27/Xv2DlCrgspuyIVc5aZw0nBW61L1WRUD/jLXmw
Qah5KCC05l7vZ+UOuCysTKAIHEuwWJ8M1Fu9MoQRPTDWmm6cR2TDF60t1bnrTwcGKkzZgOqL9iQa
K/5pFVnmiSSP3q4PYK31888/tT5RVmArNHAEymK73iidBwodmY006doy0P+2XrQzwvRR1ABAVcf7
RlHjy6iN/DQbU+YWdJLvN41iWZEGwLHFcGVrTlSQ1tMcZ/Q6YTzd1vjZ6XyaIm7lMTKOvQhtiCkV
UeZz8nG9Zd1cmf5lPlDUZ15RKHqG4Q/ivlmu5RbuH5i/N3qWe3/v/0jcXePev4Whf7/Dn8fjcXfc
3fv+/f3r40vhCff44v7e7z/2Lx/HD+l+9MHd0/54dPfH16N7/LizXS/Y527wcDoFQfD1cMBf76cv
3uG0fzh5aMf3w4OH3wm8k3cI7/3d7s1/Pv+a5/lvvn/w3w6Ajm2Yy6pjWGxmziGiNo3wOxQpsh+J
5ZjPUT0OfmnTBAd9yR71pLYDwnPdLdOi8VqNNq/XZ3ttrhdbnc4iikFMxI/tyPdMdF42JxtbZO1W
Zy02+jwqK+4g33CcETedEgLqGHLQ5K+MUS9CrMskL2Minxo8E9G5wZOvmsUCnW2RMJ7n78K9apnQ
pIB1omiib09QUjIhZTHrb7VOit8kjrLft03f4soAftIaIDzOjxr4divjm5VtOdF/yKpLX7+4KBAt
EY3Rmu3JRH0sqnayH5kzxbnHYwqxUGjP6h/DZMYCvCNZ5Wey1l4HKKS+VlHC/k6cyz1YYvTSS9Ks
gx6AiFKvmKGxNlkqSFroSBjleBgnkz5D6jK7azTS/mxRGIEEmaqA7iEWkgQgmJTm6JmDgSE6aeKC
k2HcK1WgTp5bys2TrizdGHIUIO9TlWspvTwrRYDQABsq2lcFcT6cSkXgQDERz2alnpluLXqSu3GM
r/inc207pbOfqQk2+cEeohKkQtBixQsgLoXHzXEM9abNgsQY8BspM4ZHI+oin6AgLmCFYA+aqOSr
HVvUj4CKx4uqaD1aWfkbMB3lI+sY9PEmOw66TnWjK4kG6sEoRYSC9tSfppZ6ade3d4zwrUTRil0t
lXwA8Mv1TtdaQJD6kruOBjkLBZXJrXTdSvvLLDRIkmMDcd32lMZt8hSlIvOSskk3YFUrR9Qy68xk
p8UjFvBo0ZfJflFKedCFM9N548K4FvVcJk2BlNRTW9bWcXKah2Ekey7yY1c5R6IjJ2WXHqlav6jo
k2gpqBQz3Z+LaCOMsTZ150F/OrogyKhMliPIhsiMG7WPnfh23RmsXLiXKdRZ00dQHdbtKatJt0+p
Mx+qlDWPnPfGg2w0iL6CdCK43tnaEi0cd0FjlfVVVpxqAxIDM/CT99loOqGpZX0JVF47+9c7uuxF
EVT973TFLaVWF0sgEGrtoy4q35zAAqaJrefd5YGA+/O/7fNpikWKYC7UdllQFZT6LE8e9JY/sL6p
d9cHcbkTbi6OIqoB7omHAz+CerKRv1THkZ54qH5db/0yZznA2YvI2JRksupZk50sZ9BMN5qAVTvo
TVyYrgJ/UotanR6l+BOjvQ4Z9sGibpoICI4YEAkCXDgbrA3LWtuDiwNJ9KOkJQqtT6m0qx1BfvTX
NEiqe5RNbSCULEKl9zfhqjDuxRllKbvuHchpHrXSPkOq7rSYPhNubTzILnOx6XyZP5Zzpqmy7vlx
qviMA8GoR+HNEDn9jjvTdGeJxDhSZvQvejG1CQQrJgiuFuZ8dFLeZ95YRqNflBPxzYrQb5MpJ08A
rrHxeSubapl+5ueTNi7N+uSAd/igoB98imOp7mtFOyCCOifacMcri7qUKRFTLnLKrPw0JQY4gmSE
RySZsuII7RcID8W4JtbjvFVwdja8CxePpW7JpMnCSnLWnqC5PB0iMHDuB17dBvbjyyxuS3Kt6VRk
n0Zbnoidvsbp9OOcaUvjaguSc9FlGXwpIQCeRRrr1LBPSXpMq7cy/1Ck3DCwtbYXBqbNwuaTATSe
lOposDiYGErO7dvgAHyZtJ0aMIdwJqFgMopftQbZybrXqNtE6VsntzBRKyWFfJmtpVQlvcVr0D3o
UIWPpmrHq/arXlXf6QAxnHx6ZOn4SuncukQDt3hZxk8p1HjcRGzpfF/c0wZfZnCdeOoa2pp5aCNB
uI9JNqA2ggM7btXEjwHk2+s94mLXHfTFLY3Ozh/x6cgHRrKZW6i3nFJiy3vQ7ynvPLjX21o/+4dP
rRdwAuUwUKh26e+y+1I2H7e1e96Cn9odlChI1+fRqTeZ8dAwTUD5Ihk3jsSVjfzv1fapdelEaUPm
dghtp+/AigNRznPKPrpXZjF/uW0Ei2OXsIJGtimmsJzb6tjLWu4JAPt/bmt9ceqSqEV0UccuZoPV
PzmdHI5yEv2NrS8MvSfzjPS1AQiAlIWbFPKh7setAtG1yV8cnHYO6T7b4RmIElC6qcqIHZXQRl/Z
1rwR/l3pYkl+kidjNKYEWH8jjj0nQfwkmX1RbwSxVsx3yX9imQ0ULgaWhZMCiRAtoU5YxDF3VV3+
AkwBBH2bUuprA1kY75jNuEnHE04Ie68cBo+kAhDWHK9vorXWF8Y75SbN9SLPQqeuvXHe1y1qD/kW
7e/FK4LBtXOvn4xMy+xZY3o6hFP6w9YUXjK/BuMcDn2+/vUrjm1JfqLqCcSYrTOGyZQ1vuWw/GtE
eLnlN9c+f2G/dO456L4gvZo2YGPoOzdrHg1wZJtbRrY2+wsTbozEQXRjiE7FmL4jznrkLX9FUOPj
tulZ2HCNuREdcSDD0Y7ibmg0SGk3zsatbO3bFzZci9IxWo2ZYdloJ87IzyQ3T2UB/qTrH3958tmS
6AS85FWmJojqJs53PoQ4LI9ZHNZS7K+3f9mE2ZLMhMVQV8xE7JzqHJTO45Q+IPnqOr3mGU0SkIrc
dDwCg/9fGxjKCUk0DjUlNYMqPqos41nrjWTjNX95FdiSwKQhJQqsy3EAuU3m51L6af3Bio1EwNoS
nDv9ZL6QNc4MnnYm6CcNV+v/TE4FocY3BDA31thGQ/9z10YB6dmuP3XQC4ulDoFvq0wIwcqqc15K
lkhPljQi0I0V/RO0e7veR/3sFo7yss9gS8iXrCArkjUQsW6see+Y9ZNWRze5I7aEew22UZUxA+FP
YzLlda2NivpB313fr2vfvTDmKs5SlK7hVk8y+34e6jdjiDdOs7WmF6bcDHjGoVY4C8GFY9y1JHG8
VlTRRonuyhZdQr3yehw1CcZm1DWhNsCSXg92wFFuEXOu2PES2TXX4Jrp494+GXX1u2YfU3Gf6JAu
hqKEm/Nuw1usDWJhxQQskG02oJcGHAbKSb+UNQLBDdtwpiuWtkR2pcagTZpzNgTyxRCJPzRQoAZX
shw3lnitg4UpQ5qi1BvNAi1f+4uAknlXmyRMR/LQFUoF13fo2hwtrFk0ootHCwuNJ3QwKu3Qad/r
cYtCb631xWEMuePJbAVB6xYIRdrAblAKtAVLWLGAJet9oXfgRZAwriqH1jFw0L8k7T+uT8tF4IiB
aqX/OrkoMtO8HKV9gs5y44KDyrOboXahFnuUNApqHt1FFHpHZTNvRGbWpmphzyDnizRulyZgUINv
z7i/d8gNMHsLTPnv4XjBby8hXHysM5VCbi9MK6L2rbLxukmS5iswQtC36bvMI07Z7foO1w4wyOVf
8dwt3MaJz7pXuuO3KEvSXXPu9AOALGMw5AYyFrEebV0eVtZzCQQz7IlEOjeg/1JWf1CfWACVn+r2
n+srujK/S+aRHCSREZDsgJZDQUqffiTyjaiNM3et7bMBfzoSUYNEwfEAja2Z6KgsL51fDJpVFebw
tm8/9/up/VyCk6LucB3hDGIW87esfs36jX234oqXsWwppyID9zreXGpwI6vfTUMIyXG3m+ug2VJf
XlvahR+w8nFE8DjCpdYZvmaaFmpVtuEk175/cR2n4HQqxGQ6J2A9v0tn/msYBVJic6sPd/oQZUEW
jyK4vg4rDnnJKAGBer3OQQUSCgDJjB6kAoKBrLx4TPlt2lZsySEPmbxqEqmGk3GIgFhNYvAuO9Ao
0oX8gGSNf30gK+uxxFkZqExHsgwD0Zm5y6dir6utU3Gt6fO18dNebYHSjilCBKd2qJk7tSoJoDT2
6/p3rxjaEqbj2DooUyROq0YKHwGCEy/Yy6RuI7hnS24JQkXU6gwET9GcP5GYeFGL51FTPWhbPazs
1iX5Q6UZtC0pqrojOwnTaKB+Opq+avMWMJqyBlGxaXrX50q3/6GkLrj8JQFEqaRFa1WrsIxbIzCS
yHqlCGYfx6ip90aVt387Kdo32E/8dZg7e1/QJG5cm9XNrrTt5HupW1aQz5MC9ktryY+pzJK9g/TX
S9Ol9JuEOnyInHx/SOYofupQbnvHIpT38ja3w5aW4h4UQCARH2vb10D79JAV1vxkIPGxx/Fa+pp2
rrliTgV65x565qgZ1z+azCkC4wzY7rO28oVTD+8DpOhnD1B6PFlRePRqMGSvXInnWTinLHItYLCf
IhInv0st4f3urFzvx2Y7nvo2Nne8MJK/o2NV35qe0F1ZJu13BwGZJzYn06lreuuYITv5jILl0fF6
lJ4dR5mcmagroR21PBofs1RVISi6oj8O6cTOyWLh130cv5Wx6n61SMPfoepZIq2RjWm2y2knd43Q
83DKGfU18DejCFqbnnNJou+qmvRfBG/9IIv65AW8H6J2U3Fm/qRWEbtNArKLOXFQvgG2aepZE2iO
ctLVD2B6h+z7xA3lwoLn4YSBA6oAEINWAV2YdEEM8IHbg68krK1Z+1JYFfSImB1Zd7zr9ZPkTg7O
HcsG9KJKacDrSjCvS5p2lyQ238HC8nKHYi/+jIL3mUJcnvalb0Le7AHAXcP2hvzMt5wp+ZVplfoy
soaApjvSsR1Es2vNYtilTVfu6kqlJ9JU8lhZiUAiKJHBaJRlYBZV789T3/o2uCtOmezlAZDL5qSV
VXs0bNBFAaFiPUd207/hgQaUX60VxmHmduuqAnlK3EeYC+R7V7rYsM7zBJqXF4eaHPvGIN9LnGf7
crKNnc2N0hdNae4B3bSAL5bgg5vV9Mey4/YOLEv1Nybt/F5ri8bHMQJ1pp7Pb1ElS08iA+rqI5W7
mDo/mWQldR283e+rprQDaYNPt+6b4oMjbvnU2JPl47gZ7lp0tzOnJPKbqCt9SiM8CypTPtoc8iNG
ViVe08nqi87k6HHRoPAQulfqXnSV/V1MerWDbm3yVEykfaxilHHZHY28Mpsan86QYykc2wl6qvff
TAlxBuQLm6DU7DwQQ4JJ1wYZ8BitjBFQMAIrca9A9XDHOn3cDdAjxNLNbGfGLA+oVgKaXlvRQ4P8
kxubYG1pKepsnSKrf5gtyPPMvC7vkqQ0YYxdcWe14FpXI/R79Do6C2TG/E2b9dHTdKI9j0bR+nkB
bmlkjBl9nurcOLCK6wdoNnVBpkv1UEgEJCYoRP5STPG9k5vRnthGH7TU7L/pdH4HJws9Wq3S993c
aYepn03X0NR0T2wN1LVUt8tdljr5gUeT+Wb3gwoqrQXnX0Xa0hX9ZD7UuEB76dwkwnVmi/lalv3V
zrB8MAc5fwwnZa4QUAIzHUs4uyJx5Lc87r9Fyk5cboqdZfXZwZorkMdKMlrfUjGKPyoTFRAr+TSf
csa60zBYxDOJXkHKKVNfQEjPag+QxWg3FkB6G2Zav2RD9ocwQ+6Qza9emmooTr3i9PuYMS3xcjlQ
twaNGITbHfoAhCLkb2ijBUJvxTvFvwCErjm8XSq5O5d27UOiGQVvjUN9UVXvYwHKVuj9qW8gMS5e
ASmqPD7l8Xs2Q+rQQ2Yh/ulMhjIPXSqzB2GYYPqaRQHV6zavvsx6mh8dGzQQhT7mr5CJLfNgZCgT
yCcw3Bts7n7SYepzL+lJ9cAGVJfByJwP4KyIG+N2HqC4HOPVRuZ2RTF5o8wsb+KE7ZKh1A9jMlKf
gm40tGmLEHhaRARMMqm2mxT0jHdWxMU+KfIavJw9gL1Qy4sTzzS7eJ9HLH2MeAEe7v/j7Mp2G8eh
7BcJEClSol612I7tOHtVUi9CLR0tFLVTpPj1czJPPcakAvRLo9FVbcuSSN577lnmCTeSFCSnQzjs
VEHIcSttnS4mGPH6xtVdybh4cs4bnoxW8P8F437v19N2FpivZ0x0Efr+ZdtDnNCOaewV8LMJ5vq7
ayo/C7uY7d3sGFz8IGqE+rd7cesgEpCMg6wtCE2RTW8SF8T8JYCs4VFt/ZKDgrj8KjsP0IKBCOgA
47yHpRvi3UR7vZ8GuPYnlfN1NjmzJJxoLw9EM7+GJqjuybCwfWlak80RW1PpIQyu9LWCXrNcdqaa
qvOm1vXPOPTdRWDj39W9aH/A4HA+RbphTYrZS3ALZwLvZm2C/oDXAm+I4OpGlbTdmb6scjXCWY1P
RiOaBPs2/F3MknL44+5IIPyXXikD3vYg+IOWIYyhmnjw/iBZSt+OcYGMejOSfTgzd6mNKr+1lELB
5rfNcYgHeVuFJtyLRQSZgQXDURN8gHGjwv49aeTVTvOxIrWJkx5n73PkBTOsiwv2oKZ5TNRM26fN
L12Tlqv2Z8gjquJ7Jyw59sCoM8uk3AdKNd+hN26xMfMCTMBwvoeVc5jGJgAbk+s1GYUb9jP8U166
UetdDMrhN7Y1v+cOZrzZGkXbmfV4VhGMKJ5RTGDJF6Sub7bAmBu2EYzvR5iVxTB3192acGyt7jFA
p/WGqPtwytu2DtOKDo8uGi5tHSOvZkjXFtuiDIbEbqwQN7yoAnLHVVeMSJ+e7K6Jy+5bHIFIR5WH
pTV16hBExTgl0VT3OlW2DktYjyFoJ0Wm+rruZmyPB38UK03jCaev011fQIruqydfEZIhTqhJ1qYl
T72kLOlsgNZAAY8Ixs4mcCqHuYa3FeGD64mfY9vys5IY8+6LeciDrbXjHewqMRNHEjf4jAWG1Dye
/gjHoXmGEa99I4LYPgnBy2A42ZrYzybUP6+jtwwvcL5WcTJKqnZar3CixtuCaPuQgp5JNla+hQUO
gGAg72Pru6dt7WLQGArQIpNJ+gFNjeER8jomPiRj04udV7RI/BHc3AbM03tshcEtXu/1Zu29MG0h
JhqSfkWmRkoGr3zjXixPHYUgRPmjgfk/ttKEo1DzMhUG2BI3kFmrKNJ7Vjp3BxJR/MKiDebGJYd/
QKtNOmAp/BmlkMm2jQgHX8fOT9Z1JjnUP3LvbO2PqYDTQ5UNNdqAZGWxojCX8+w9GDvrzo5grM1t
gJHSR7q1DJ3cbYg1PGoVyse+D0p5F4qqP9XgKTyzFW6joJhCqBB4JSLa5Nhguw8Wj76oXkXv2uPN
Tz/WOH6ReTUfa4d6uVGYaRMf2sd1iSiKS9Hd28i0+4JT/Tyt4fSgGhwgrZVBRkfmokSNIdxn2rhy
Akl7vns2nYJJwtQtLTze+bqGR1VWLB+x3l7mUTWI+GsozTvYHdyJ0EceThcqehcpFmIrClsT5IVT
3nfauWJKu7oP3ssocKfATuMFrA7M0urQ5SZq9ZR0pFHpGLaiShTiQd/ZuM3pMBX8h15AI2utNXkH
D4enBW6XF7kUtIJyyDEvK+ED9WeGXpkfJD4KmbLUxOYBDJilS8XcLjsvHA/NAJN3h7RCAIesnvei
KOUJHryhTUMr/Z2r45gkllJ7P6uVZ6VBNxuKyWUI2ytOHO7vDobsjowpJPcoZqytuydfl3WuRzfe
OWsiRM64inaJGph9gKLW7cD3BaTlxa75KO09/OsEeYvn5glrwJc5mWcUTfBA2LXTCKCkNRbq+hFM
uglnLIKFR40drkbQWJiysOgfoVyBRmgyuOIeddpNx2CBjDFNeVNGY3Gqa40mZ12KG7gIeWsSt56f
W0IRU2cbC1vxrrtFplgNn7SNpBaBwruVqwEUGNJcJtsXew1P62QmtStRvPjjeSIEOVTxog5VPAW3
HBXpDxP2sAcVmzftPFX3D6OIaT5Drn9uOM4LcB62+6ial/sumHSYTIPmp8FvzJ2ASHFK7dxsh3qs
Qx+z7AL/CKvxxXeIfoyIV8I6TKsXr13CWxYMLfyQ+n6EY6jku6DWBmc7SpCkA1MjnShv9gXshY+s
Xds96J/To196/Q+HIvvQu7I/reGKhC5UYG3WNkXLk2aDhC6TvatSPvjmreRT9DoOo8xqDUcFZLmC
dZ0YLFyEBBEfkY9t9FuaTs6IqJNzWkFVAva+qM6ihs7YUxqmbWNBkLtQuwX/AUkiL37o1Nl5qvyn
L6y/q2Ux7luQxvfMthSiI80y7vCQAH1W97ZZHGSPQ8l3NfUGEPr6es9mws/xplqsm5butkWXaDxb
cix9DjdXGqz9SzXL8Zf1GvamRM1/4vptk7ZioN9s4QOBhQ49R6+uvk+y9FfE0/p0N/ZQ3FK/iw9M
8uU1HAi78cbBPU++zWLnNkStTPOiI7R1xBY3c6W6R6QlFSSb1Ydsa679FZJ2rxiyCtbEu7EKXIGa
mHxcVO/6DC3empgqHtRB01pjdO7TVx95nifQMYzYlaLsz1NkZlijFBFMHpdywvjVa+q3HoaGcj+u
cKlntRnQdQVTVg3jlNd1wBM/hGlSiZyyNI5qZDCMWn0DAX/8KRQq0pxukkd39aDU9ERrsJLeKkyy
qrxB01zDT29030AVoCfVN/QQwQk3iSfs891UQs9aMgvk5CnsRZFbTXk+MDXUWR935KagBJaXLW6C
TOAShTBugl6Rdnp55VHDEB6j2Q0qsXlIA9ONz83aLGXCPUT+JBFmLi9uJLzKStBegYf0MTlyE4Sw
h3EuPMxwMEO8I9rR3RIXv6mT3T1qFXiGRFtIM+uVEBiNsKthWVkcNPqD7r6LqBlSx5B0mg7BOJo8
7usqzopBIgoWqNY/hRnMzug+RmG7qW4fN0ipXsygEPC5zC9RoSr8NhrfBJ4zv0oh1n2zTTJdcRMf
abz5z2MbFtmyMNiLYNwLi3jAP4lWPWz9xrCYb9Zl6S6bhMvxJDu5A1HLe9VqtchTUfQIY83yDGIs
3Kw7v/d3xogm02qpDwhuVfto5PK2XwnAFkDp7igkY3sWIKNxi93RodpOgAFhUFj27tKiN8oCgwIw
aUufQDazKbyN6IskCFudulWxCvOwbKe955k1qZawRnB2bW+t3swBL3CUErf2eVxwdTu0XYlWAAZD
M5vgkopO9m1sCSLVySZ3VJHhvjARKOTUNSrHnv3Ul2iVaCzNUySRMxowzQ6s0JDny0XsOnhD3k1x
QW80LQqknjlWZEGz2HxQEbTCWMILquUl/rlxLNNkHLQ4D14RH+DwrW+dAAlqXNb6ubad+4nysX2F
5nKFxQqO8Ew7TVCfrK29kNZDbiqfAGPAAyK8U1I3Z0/P07nH4BAnNPCjnUNj+qC7Wf8DN1UiYALr
R7/rzkDRv6KzzrweqcRpWCCDahrRIs2RIDk24re4amGtsgL86hqbea0CzjWONEUOisoLv10B+4DJ
gNmOZCdjEVq1lvG6440IgTMG9cvYRRrzvsagUbF9+eoLVT9gNUG7akh9jiQrM6SKMtSam87pR1uW
gF/W2gTEhSJDs0mPMwmwFBGE1a9pIGn5hhrKz0Gbi47zZsdj3Nj+dvI6e4AodLiEgpmHyKPlfuSU
nqaoGs6wfla/4hKdk958sScI0laJaWyxB5QIHrXtaBLAeOiNbMG2j8LCIAkl6JuLRjjoCaKi+TGs
Zv5SSWgu2hIyg1RLnx1RCPo3g7fi+qN13CMujGWTt4VnQOv0GEIrmwp0QDjwfX0AHdog0bRB6mxX
YrqHk2JoURV44Z8YdkA3ougUDjZI+Omzv4xEHIwqxEENVuRI7FvjvFgGuOFMpWiAgUSyFx9d3bKm
6JDjvNLWnrFcl71ozXYbj3ObbNy49xnGs3tXVeQiSoYnBmbweoanMXvstJhOQ2UxfJde8WGD5Bl7
atEjdemMZLUfQP7YP4jQNSXAtGHF8Cbgdx7F0NKDO1qUcB6BFLACz/gRtGv9tA5k4fdyQCp5xkk5
hekQGv0eibZ5Bi4W3dpyZiYTtO7u5BLZXd265q5zFVL4qoHfr4RGODDl8F7qWD6KsVqyRaO7wXyU
DblYxZRL1o65b4xMNz/2zwEdxMH2dNz1raK7oe7RChE7AAuNR/G9mOvpgCqnvy+wkeYChJGDnofy
D5RX0bGfV3FxhbV7iObHmwCy4mcKqzHUE5i5vNIKmKlC356buQsOSyin/bDW/lkL3x4YSB1bUiFo
OBU4jt89RguY229TOGSgcNP7wgp18HWNim3r0MEnPqs8XIKCxKFsPPDiJ1CJZwjf9/ATXG8t2E46
qbqqaRPYBpeXyYurrIjqeYeKkL6N3VCsWTnHAXq4ETyDZnCPLlBtA3gvwDjXwxu/D/ymLvbhtMrf
AjXUUbSwjYcyRWznAb7DVTqbMNwZDt5sY5X72dtJEtDYwmm/rpx+K4wdcqepNtmgZ5GGWPWPq4VT
KFRj/k+/q7bs43JSz2GrKUbmJ3FN6WEFondbmHDNPNLEf+Tivfs+HPtgw7m9DAtvd17cD6/dutG3
aeTDXTDY7YcOGiCzIp7zea2Glx5FRg4tgsz8CnFcI9KMRxKbg9ighrKMh+ywGigKwzGE4VNX6mF7
KKUPPHaxak5IaAHKc0wEXqKP2qz0yvaIIkHkvWkhbPNipDNz7aUErvV4pZFclaDXds+6WuJEetz/
5cMN/4Y60j50CK0/A7roPmblYodWLEZaCeqzoQagLnGOQcinRU46pY4VujyTgn/D9rxS/X515JeL
iuix91r4psH1PpMl0Lql7t2vGBFgtwvwtBPMv+Znf6oRr1GqEMdeAf2N7aZsxiAwgd0aKoEeLi8h
2iDXiTWtQkCupImGN4xsm1svwHYd2NKmwbhFJ9obko+LrH92LQG2gJnG7SAV9nkJShWeYN1vyYaR
ypwCL+7ytUD0n4nb4BEbQ7FzHIlJHqZEt2Ir4PZQog58ol4JkhoKp30vO3fTGp+naMXQedhmRokN
HDzYCrqv9cKfShAAMlQdOFYRJpJXhWfLZPGiOMUABFHVulI/nJybhFYcCzhuFRyTHQqi0sg8sDVJ
6fAB34/2e0wiUK9jX+KTN/Xd9tV8t6mBPBPHv6+TV+TFVJbfzULfre9BATlCoZHVgoxZKJFcgiH8
e7B15s9CSwBy1nAgzbHOpZHVlrMIO08CwD32E6QtAumNo3kn2li8ul6552GrFJIYNJdo5IImhsAy
tnkVhHXCdBzlqsJ2GUWAoVlv3M0qPXsuQXl8ZOWG5b8s8lGu1bijhS9uNKqUHMdYd+svorirp6l/
K6xx+1IG3X7ywX1lum4zSP+AFq2DSxSqkg5GTprvwNsPd9UG6A8Fp7xYlIFxFkYlSIMFku7ZFMS7
QVKarr2ND8Go/QyVqMijUIOIoZhQybQFr7w2Nm9dH59hnK/y0BX6YYIt/QkJORIgi1cehnGJL2BF
zLkOUGJDMddDTTrqfbGMOMDXMlqSohDuG2pCfgkbSd61lTHQ1tAmkDVvS+KVcZf6/gi3C25+VSX6
t6RfWv5CKv8JYtN2zqdO6vfYC3RK/W3c1RGBcREFYt+EzfCdbRU0/0hzyvkoVBbO88frhe7E1kOZ
1UoK6Lx9g7xunFEMxrU/2hB/b6Mt28nKD6DFnRZ9E29Fv0eIWZB7wJPe6pr5h9Kr1h2m0miUymmo
zoXh1XkBDppU8B3aRWJ5wx4EoKDo40whT+8ZeW58twKsOJQs5A9Q6AT4IRHmLtILyJRUGxDSvcUU
4GPbHqwFm8Snv0HII6/eXJC7Ap3UvvcoQazKimwYh0FNrWA5SRvg0ZgeTRkSsHlmN0w6m8q8tuHg
MlQ6+NS1l7vOk/5xlma4oRSxGgrY9r6ZY5PFaw1Hdq9XWaGEPlQEb73tABEkG+rwR1jayz3y7YuT
NT3yamPXHXuJVpI3Jr4pmEMlvTTyuQ/bXxjBdLlRbZ3HCysBwwMx9Uzt761b8VhtI6cEyb3TBW8o
yRoUIjdbO0gofcLtWOjKHhvM6LJtQX8K+bDGW8zW+6ns1j3qCxFhbbMxG5GJ3WSorLbEDFN1KCZY
5qwMA9furgO7PErKUSy/ZkD/KewZN/hn8S46EhHMe1si4gtjy5nfg0iMoI0aZkPgaJr5zwCg/44H
cIZ9qgCwlkktKL2z24qF6cMvacck6X4StrGTkAu5o0ijOc5RKMLUaEQVILkJ6b9Atb0WV7DgwAYI
jOiVxJIVs7NBA82sII5LuSIqSMoYwkS6VMOziCFpi5VjCDPBYbTrjKNZ1BoAhhV2xLUohnDndcP8
k45euwOVvslqu7bZgPLwu5kdB9FpjJufddD1a+75gwpyZL0tvyFo6V3eVj680RpaH8MgDH8Mi+yO
ZdTZ3wtGXHMSll14G00luY8rFJVAKsktnXuG97lqEjT6t3Udlbfx2o+364z/OxEYnPGswx45ZQwD
71NVi3LfIUUBTmJlNx+CeUa1gxlVczMhqCOvZ1ndINvG/ZirTdu07aYxNz0xP+FMbb5bBB1dzFiy
ndeGdI/JVJgwMjQIrlmniwqMOoU1ZU+kZZ6fddroPFJoIrDcl/3YzfG5bdT2YN0S57zctj3pqxBq
iREi9Wiu5M7NC/rzj/wuMgwU9X+rLkDwqjxqN4Z+FikdaaWX9af2IpdaSqUPYMxiXcSsK36weQjy
Zq3LfRQ09a4JxfKgCF8hpm1JGumtPAJA7x58W5JUFyPdIfUxforK0j5Hdcf3PhHN7fBbEE8/g4Nv
w6Sa6QSVwhAM/UXPVuukweuXMgOoNTHAIl/5VuDV0ZE8R1RGuFwErxJCt7OEg82a+nriFx/WL78w
9qYWLQYN31DoLCyZRBOsGfx8liqFbB1Qx+xN7RmQOG/O/lL14BshniIDELU+VCNCfJOQB2FuJJFt
XherPoRL0OYigJv0QTBbvhYj93bFwKXYrUZ5Z0uxbhLSke5HFVP93rV+7UAl48V39D4yAyuI3PBo
rCDpmVS+gRaAfsixDUNntth0EOJjMq+rnDM0RChD7V0Bi6MlYWU9Jhx53Ldi5u5PXXle2svVy1cC
4V7a+Y29kxt1j8RHirwQnds7AVMyuBrZNt02jDCxS9T6MkKAd9qC6k3AFWBvY97+o/Usj4CY9AvV
AU+XwANss/TRS7Bw8zrUHd6PrZ/fDdbdy4AZf7AfIfY+xBUqhMXI6C42dXCr2ATqyzLP7771JcRu
7bDzalwfqCjSS4DTf6jfTIuQi3k0UYA+fYOxiDTKXaa2QsMHZ8Ux0zX4OvvWC6o5iWSEoqzwfT/n
XGkPc3g1PMca5XSiI4Q953U8djznlb/sqhkDlNhFS76g6zvqDQKwRCIw9U9UheqpXSD1SJZ5GR9d
360zWvBtEGnHtJeQqtoOC/FF2g+2vVeweAUQAAjgd6TlQGCcpH3w6MY539BBYNDrQeycLJMoNACs
KAbtg+CIHBqFgRcYOnEKJKt8cAydb70G23nBKOJNCsGfo5G1tyialsc22trDuEmVIWmcJmKGSnxd
JrpfBPppg+dz33VE5TjX21TwoHwYt8LcR8bchkP/TzV35DJyPmaTXDEJb4ncT+hUYALPVG57vKVJ
M0uZ8aAm7wZD/puxqKY7h4Mxg12I2gMO7ndlaeLTVjs02XAHhOug7ychhPfAdcL+HautuScqNrux
4OaeGlffANKJ7imGH+mEOIBsHD9s6eBODYxc2yLHxGhDlhaUCgZN6TcmwvaO+4JdEHtHzhjzVGmI
B5QHGrdtXJ1BICZoEDPU4+dppuwhCEr2jt4aoRZqWmawUoy/Z7oANhXQgj4YQpvdxwx6Ba9DQgNL
0YNgIhoBty0woCG2bnPfw7vZwAEj7UMJh9YecLiugOlk0AUWB7zTzakPp3I3wvsGe7JscZwZPaGk
76KpoHlZJfMFqEc1dRuHOwgacmTV95gv4dRdR2DmrArsBeMPnZhyad58VK8mXXmrfnWye9/aYtjL
uoK1AGypvqBJfkJdvHbCk5Ec20goctoUqDOwieY7kAzOjfeRHGa+8tv7jJ93RZtmqghUBebGKQRs
qCBgQo8A0L6Vz3/ntH32+Vck6Wkm6DdhpXdCioBfJZ4SPRhUVLxXcvvKpeITAuO159nmwP7qV7qe
Volu6AE77t+v/RMFM/wy/y8zEi2FJMLClGRsliNMLtGGNlX6MSCt2yFr6vFoG4TJ0HUfgCxGqvBm
AqfOG77gTn72u67UEHE5O2xucOqv1MsUPQ0gc//9h33yUK69r1Qp0LVBn3NiLSYmSCj2/oTg+f/9
wz95b/nHl/6LTgqMTC7YSCEo3qBYI1PqcYl1+2SiL/jPn139x+361xcMHg4GU9blCc4NaCkP9ToA
vvzK8+azy78iPmuC4faC4fHJYdLHSlpk6Ep3PMRs3Pe7rxw0PvsW+n9/wxYTN/glvAzBdUStc/GD
4VDMPKm5+2L7+OzluVrYZTwxjYdqThJRcSX705VT9vcH/NknXy1p4K4VWVbkLfiN2veBzBGF/vL3
j/5EqXZtONTTBTSokn90Q+MF7MN/5hIOn5NVaIXpFKebWL97rvxqHXzyFK4diMgwY45XuOUUkjde
3lMi0rl57CfvC0LvJ3fq2oBoQVcSe+HETphwLLfl2MfwmBL1f9se2Mev+tc60JPpQQREqEO/Nkep
xV0LQOvvz+GzC79awxZUtBrTrA+7HOR9N0PudZH84rM/Wb7/a8j3r8ve0OJaF4Avj/RizIwCc5gx
7cl9qe7/fvGffcHVCm6XFaAeZuIn3Q2XoEajAGHoP7XPvrA8/ERpdO3DM8Udt8VsFTjnW4WEtT64
K/2PkgKipGAftYN+0JgjPPRuELeuN91Xbm2fva5XSzosyby6EKISsWkoRal3MSg8Umk++mDkqH7x
gP5/q0AaXhvuzCUqMRZDLw2C674CGYW24x0Idagp7S+rhhNh/Kno9WEkrv5iU/lfzdD/w3y/duEp
A9JRL2i7E1I+ggscutq7Dbw+lwH6BywjyiGvwHzZtZ7myP2I64zTqNrNS4OMHIRJp7Nn2aGZLJJS
edHsVmRs3IHMyPeYdLMV/bcFpQBumEjQioLhHeB9k/CmnZpDtcy2AoFoc7d0GZrvQdsvhyEm06V2
wt4SZ+X9XBfBni1kPs9isU/1XKOrmJaWATjpdL7UeIlzXK56rhGa24PqLQSQg6FDYdBjMH32o2Z7
YFMbpzy25a6wYbiPCxE1CcZz4B6Jqa6/FcH4Avq1t1eIZvytgK4dMO9s98M06RvNog+msaAnApHG
aS1Cl42B2dJNNvSyxbrNG28O9qosg1w61oAe5DBejz2OqapZ7O1WgG9dzR9VZNuG903I1l0/crRK
ViwRerdN9ntpo2YX8S04g3Dqf3VofLIor2MbV2B1FKMYcQQx/wMeRHzvTbh84ULxyXZ1HSGmghUU
AQiMj4hbnaHnLKuvZMyfrPXr4By+cc81DRNHMkz3QzHrjBfes1vhYemjkh2XPl9Yc0NA5v775vXZ
T/m4f//aHblsan8OUJrBv3zbWQXNORQf9Iui4JOncG0mJaqgwUjIi48BBtQCXoUhf8Qu/EXl98m1
XztIrX65itE47E8Am29iBerWuLLw8Pc789m1Xx13k95aMXGcSWLVyYZRbw9YPAbO+N8+/urGe94w
RH6PmCfwfu+ds6Az+0uy0fDhv33+x03714NdSRlg6I/LJ1uXdkWRtf2lbqLsv3361Znnz8DlG40V
UGAQTg5zHWE4tX1xa0jw2ZOl//fiC+n8pqU9Il2R1pYCutV3Zt12Meb5p6hT8EefWAjOjxdkS8x+
12pQv4zC3/d0i6bdbMELmyq4YFYf2B6sOtscfL9y19VlC67CUL+0GmNb32unM4ZoYH125RY+xAFI
tWNYR3eYBs57Vi1kX5BlyGC1t92UPtwpk2aqwULDGfjsl4XYoRGzD5O//KyIqjXoS6u5b5lod6LX
7Vsc1uYIbLgA+t6zJ6SjTFkv4mCHwRb6edDs7yJsVGU6L7Y9MVELkOf8CEes7hIZrFVSMOn22lv0
qXAErHuv3HLYi3vHcAUxAbBpDDjYsp+A8FZYRrfdsaO2fw/rpQcRYglfq5qELwhPMHfWX9wFzqLu
YwDAJfDy1u1iStoXMg3LBZkpwCoipSESIva7bqPgdY1Jf/GQUDVm4Ms25y2u+fEjdg1wTE1+Fl07
vwnGXAeLUp+kzNFuDwsu/hhh5Hn0KLOXtfCwT27tL+VCMPI3Qb2DNn19COfVfhtDT5z9mBNMyySo
pZSA34JFVgPGY2CKD7zJZbO1kLhsIPMNvk1qcLSeIXELT4seCSjsGAgm1rMcsXsU8osPS8AOfqt/
IBfwnoKGDKeZ1uyHx5fxF6kKu4Nt03quC3iUc0iqz6yZQRSC9OkGshVAfQQ0pqkiL3XhcTAXBKvO
baSxAVf9iEj4UT57Q9ikSzsHXxmrftb5/292yL9WKxRXaoK1Kgpgbvmp3PTyApZa9ezgYgV+2tSx
g49R9l3t0D6zblwySI8Ax0FmcisLZnNguO6L0+2zje+q7CvWhcGeDRFbs3deN33xY+/ck/WLneOT
ojK46ubWdUNFGfvxMdQ/IUtItxI84PCizJe7x8cm8f9Udtd50Ei1Gx3AHnG0xh5D9BaJUhhmTcE7
pEpr4qidE9DSmiSYlyefxt9t3CxpHX1l3vLJL7w2A1RiEJMYovho7AsBD75nNVwfHvXy/ve995Om
9doIMAybSha6wx0EFSiLYh0gn70BoZ81NAGg2P7ypmC6cVSs7osd+ZNXgl69Em2D3q+ZBMw+xIXR
W7bMKVCKL+r/z+7X1RvRb7NlngUGCmfh72IabsqqOtGxeVHM/LdX+toakMMRUJgWlYIs1tQwdmr4
8G1W1X/slK59/zaqOIUHXHSMZwleFTIXtu+8qqdnMAc2P12go/xvN+va9A9z4yEGWg0GV9AkfYF5
ZzQlnHVZZJ7//np9IkC+zpZtvGqwXKHrs2xOuDJIdFrBuH8dZi/BH37xRn32LVflD+fQKKiOQMVO
+l84L2/nWI272DevWmrMPAO9+/vP+eTVvXYExHY66K0qg5MAVp5MngJfflRwfvZ//rcvuCqF2CZR
5nrSIYMMpgvQYowYxPAvIOFP1ga5KoTYZsJo8PG4A+B27UoTI36W/Lx65RfP4bPbc7WyNYkXpBzO
GECU/MYvwQHZkJlX1MX3v9+dz37A1eJ2XiXhSYPb71TN0nhcx1sYC4DP28OBVflzkf+n77k2Boxk
geEytryjCF5BO0/n3mEGW++DrxIcPrlR196A/8PZmSxHiqtR+ImIEAgJ2AI5OPFYdo0bRbmqCzEL
MYqnvydr5eKazAhvuiPcHZCAxl/nfGdqu0l2GcIZJ4n9ADwkv4KUfctz74MPsCq+i3YAsSB1ghP+
ETagG1rjn0rLXbP8d/kN0fMnfWdeJOdP9HaNITlbSGHyhGOf/WnhTvuIkidkONKhR41T+hOfoE9d
XJ7iJKtFTAvO4bJdNlARw+1jHbTls4NuS3aQXsFvS+GrO8vuskhnC9Zq1XhOL1VtPGLpBkR0inPZ
OrWPwln6qGmBeVi01cUZ1GH3ZjYD0lnS4CumKgea8E7SK7lb738oGPL+fUyTmw6r6wXwBCS1Yr2p
vxcZ1Ts4oz/0pdga/aYotPAaOsNkkOVXMc4PJRgicInAAlS711A374+PYBz++xSWlRbFImukwwX3
uTPBBGXCgtzbw4PJvMPlFvH+Lout80Cr3A94hzjORBUw3fYajrA5db5cvvjftcH/Nzfke/z7BKjz
oIjEgNOh3GuPmnZFXLiD34Rdz8yxMsX4SZhMfy4h74WVFUvtpWvVIyqM6j/TqnSPAxGYKAY3gxrN
apHiqV3YOzpLQlFhD+lxSm1P7VsXgDDZezAMXv7h77cfvqZbumnR4ygYBBEo8/403ihj6jUAIrOb
j11/9V5o16TBMiJaPXVpe6g8ABQItKBHirz1jw3qZDUlQdC0zMxmPgTu1l72Z897ln4DAG6ILz/D
+60T7ux/vy3iVKaixvnlCUbQ4WhYLe5T7X4ey3wI2xSjRA0P48fmV7KaoWq4Wsd0wQw1LXfSfW1g
5DJwoHzsQVbTE/gjUAOLPk+UhmrcMTIMKITfQVKKHxJZiZfvstXRztW+NyPviDfljx1mcXxyPxJ+
kfQ5u1bJfr+9sjX5UJAJoRMwhiYjitL2CFIe9GXly+Vf/v5eg63ZhwtGPxsq0zzp/d79QZpy/FH7
k/WZjpq1e5inyhomz7r9RajBfvryTd9fMzBv1UOqSWMQcLGaVlMblQtNYwwjB1SH7zPESl++x8Yn
8VZdZGEOBmySmUSDrI0TJ+Rte8U17tzGJ/Gcf783hiXdCYezE1AbTiR9tYOAItvltvgYDJ6tOVM2
H2yqtOKnPhjjwagbXpgYmsGPzaFrxhQjxLfqzq2TtKegSsAUvdQ7Nnzs6sGqR5eqNyAFoDv4IPhM
8ndpQ+ainy9/2I13vw45LigWtGOP4z7qzadUeN/KYrghUsaXL7/RNtfYS0KbufJK5p0c73movwJ+
uRshaa2WaxHKGw1zDb7EqVJV1KNtEjoNJFSw09IRJZLLv37j5ayDjCc/kB4DtwkpbRCHMv/L5JEM
Hbi8Uu/fejvnv78d6JRYlrLG27EQpUrkkzcIWBf+lM2VXrt1/fNzvbk+zyFiBaNhSWA+EzB50/J5
4Q+1VV/5uu/Pa2wda5x1vKotHCacvHqEnWr2bq3Ol5Csl/eQRT+LqvqQpoStY421kShvW41/AvCE
RKzwDtSeakCauiurmK1mtBqCIBdrcwovWzJUaVgVjyhvfbANrXqv4+AIs6PY76YOc6IuWG6UjREC
NOQPvpvVnAzXVpa3KU4uJAaKl2q2ZaQUN8e57K8l52z0gzXpkuXQk+Tm/PpZdw+00E+Vlz9hUd9f
7mYbzWjNqawnuWgp8fL73g+Oy0SbeLBKB+Fg3YxoowHifqZfL99ro0t459/wpksAOVJRQHyWJKgf
7BSZaPWtDxWsLq/Vtrbe1apPA+rUgYN2HvGQXFzJJup9HzSga2ujrcuvurSQdctze0YhqPeiDsds
PSORv1yrM21cfs0xFP04eqIbcaqJIh0Mj6zGDgPma+lB+Hn5C2x0tXVObNYOQbq4dp2AYxvCx5Lj
POJjV159WwMU+wKXg0rSsRWh31NAfaxrY/XWz1591xLnRx7sU3UC2wjcG5+t4dflX72xZlwzEouM
lcBUZFibkP7srr6fgdEDOWKEjtjEVFROZMv6ePlmW9/3/HRvmj/wT2mmirJN0my2UVWCNx4UMism
nXulBPd+DrDD+GqpaKPgY7OGGzikEc3LK0+GWdaJsMZx07MOenaEJyRP6tSnT+ks6amZuN4PCpTe
lKfBDqS9cT/5hIPxlCr/hqMyHJfMwWGikFLBFC7rbxgZHKCyYAvDyiiNu7EMXi6/oY3vvFarDgIs
duoi6gxUX6AiFJW70q2upSRvXX1VbYF5JEO7ZG2CU/LIV+2P3HK/Xf7hG5+WrVr/FPijJDllJ/AO
964DZOMy/XZh2//Y5Vft3zZGwa/usRNtxh4DGkzroB3GS3dtCt4YmdeCalZqM1ujbxI5ftWw2GGZ
HgKwAAOivDLJb7whvpqKe483Pbg9eWII/WUpW5w6pBPHunT73eWXtKHNYnw1GQOB1+II3cVUhgJo
lNc58AA4sNm33VDCZB7AL2NN5S6YquyU2saG/xTQ1cs333iBa2Wv6K0aseuDSXC+WQo4n92vXaMi
I75/7PrnNv1m7NBwu4P90LcJAnaa2IatM2Za1VBRtf7eU8X+Y7dZjR+cILdQ9hY7FXBFemUoihRo
ldusUVcmoI1mwFZrvX4ZM2Abe+xlRRfq+h4r7jy7Nv1vdfBVG2OB1XdlUQAxj6q6mbsoF92VHrgx
UbBV2/InNgO9VjT4vg6HgwjygMHmKg8tiy9H002wOQdi/jT2xXIltWDjadaC39aCicPXQXDKbU88
Ei7kzi6m4MoDnUemd0qea30vHcRgOR1i34JZh8pBcCt7hqAV1iug4JZrYoGtZ1iNiwL2MbJQ5p4Q
7sChdoeHgnfOlb351sVXoyLVAAKBiuZiJHlyEXO7WP7vy91g6+WcW++b3hYgMEiVwNslFaPWPWqU
R+xrSQRlLjymonuqeHllTbD1DOe/v71TVmWYrxeF2vl4l9PhZrL8K31569KrvlySibpBrpqEZnDT
ddoRQIcU8eU3tNGP10LfoW1BhERS3gkIPw6DWsDMHW/qzoSVVf65fI/zd3yvia66cxdgawW9kzjZ
2FZRxCuBwRKCGRGm1xw4W3dY9Wpe1HXTK8tOJLeiJadRnzknH5YtL7+y5XlfJMnW0l2JYsvC5hmG
bH3OvuzcCoPSRKLaQMfBShuwKfIL8IVX0X8sDY+thYyW6Tk41KJKrEXIIJoz3cFjMlXzlU+/IQAC
CePfNjs1ZJJnWlgygA19yHRtLQDT9tVXA0PorTJd9bLUVRanfQanoleL2MDFGM2jY+2VKmU0qaH4
crmN/M1l/P9G4q6FldUAc+yk1JwMSBZ8HE2VHSXOcEWEo+4U1LZAflbI4jafqM0zvdep27O4HHpH
44Ad7nsn88p9Wvpw10qMJnS3pHS8sXJwW/qgQ9FP2UvxPXBl0AN5DdT2ldXK+73TXetyA2fGWSUC
RRJWD/d1xeHTJ1fGxff7prsW5oog6Bi3J55MtQHjM4tmfwzr8WM/fL3SGQEiYpOWY+IMZ1bFglLQ
IK+FUv6VOrzzOdn5db0ZD7Os70cqR4o0OEDafCSco14Q+ab8WYhC3TRDh+zg8qUeihxMaL2DjBtM
spxgzkLxyA7a58vt6v0ZwGWrwRO+fN/Ug6RJhSM7lvVJ71Wx0088AsDutWWIrrh8o/eHIHe9IAoo
h5hO9zrBgfUMK2MG0ah8sYzDwtbtny7fZKOxsdVICo9HQ4CdaRPhVHXkCOsBrOQfH7v2agxNQW1A
OG5hJ/2ZhybhzO3nq8crGz98vQZynAwoSaclSBgY95onRVscLv/sjQ+8Xv9kZeYWJbaDiQEI8QkH
nfOTVbbtDYLGaKzVOW2SF/zKKLXRI+lqxPTTaZq6onKTvhhCZAiEZryfr2VAvz/FuOuk+2Yk3WgP
0gUEQYTD8MmDCrMu3PCMPlPaAK2jQvAWr7TXrUdZdVACNJFEp3cTDPMhlhhHa7JPtnOl2230Brrq
dmWeQoxolecXBSSjr45GAPrn4eBuuCZe2fjwdL0DqcFAz4EgSzS8y/4A+/4AhZo1hR6yfu2hu7Kw
27rNqsvNxehp+ILaZAa+VBkAm2h9MyBFEBwupX5ebsRbr2vV92oPXOLJkiwBTwXRBmk4t8OeLVWo
GuvK97b/Rlm+MyQ755bwZkh2XOCRPAvTvcqXKkJ6hv/UN3l1BAGjFVE5CPFYIO0bGqaBND9r5dvP
aZDyu5x0+H4jggXAbHfAN8f/GgatFRwWkCVktPROdYRtyBZQKjtlPM9gI9kGYt5AyunWtxyJcIXK
OyrQsW+VV3txzZ3umBULRPAZyH8vNslqBCUCFpoD7bgTef8NSxPnbuoHcJGN6yHafeFnAxh01oEI
drUfuGAk9fypDFrQ5WVTPzQA5973+SBuJwe2CWVsUyLXy0UylBWkCamFe9D8XHkE0QbInFnR0FWL
eZlVD+SHg+UiZSBwa6CMbkRfu4AljyK/L7oASDMaAIKwZM4SuYS6v8Rkz4k2Fb+D7sF8qan95PbZ
K4TMyYQ4igOZyy6mOh0eC97FMh32qQUI0Dhm2ckAtxaDmoE+HfgC6EzoBW9rJ82BaRRYGs/DQnc9
b7sImGIRL7PKPxk/W04EfTWPa4r4ikgSr3+VVmODEl77L5UTiCWuRmifwGrmO3xSx8Vr98HRkV4e
Q2BNQjeAAbFPZz7vrK4Zi1gCufmxMxp3LScvGhhmSe7DkmhBa+MgUCSBh1DvOXAkH5r+qLdqwbYN
0A4RUCFn+RQVzSSAJrnaQTYGxLWE2uryGtkIXpPMdLSjqYf9iYHvHM0IsY0ud/ONsWStoqZgomeL
Ek2i3eLAZj1EPbF+WvhWYFeOt3KyrvX2rYdZjVrK87HlyuiQuEM73+BYSD51RtKdtv3l6+WH2Riz
1gHrAVggU9DAJNI6FkrsGa+QwZN135cqN3cO8YorY6N9/s3vjFtrIXU/Dl2pgOZJODyNcPW1+tAA
xvU7qEDuQ3pBlYV21wzTDjkR7hMw88UfJI3mX3M78Jzd5YfdWL+sxdY5aJks7ThORSadQ1ho9hVm
6SvNYuNNrvXVPrcCUNvhGVly/Zj31e8OeI7QcWnszWDXXn6C91sEXQtc6srNPCo5JNb+79EhYV99
ATD4yuSy9XrOT/ZmakE4VcOthSr0+Ow08Pzoy/zKm996OefneXPpGnvurltKlSAZ/onnYg7hQjJh
W7dJaexrLvatu6xWQ7DjciADXZXAzRrlRfcNZKx944l72rD9Rz6A+3cX/uZBssnuQaXNUCFyhldu
AxgmtEXu6g5I3st3+LvnfK+nrJZE2jlHWFeLk8wk10U4Is30SznbIMQCQadu+imtHwVdCoCpxXgc
9eQdcfv0ORV0imRD1b0Pk9MhKILlmTlGw8ar7Ye0czrQ4wb/4Co7ffGFceFJ6ixyoh1CWqzF1Ddp
78Oj7BsF3V+hEbwA/zG8Qpefa2PY/D+dNUltUnFvSqTze/Q5yDDn0zASInYLzMuPtbO11trB/Jsu
vZkSm/X5bq7n9EGifvibkJn9sWsW3Fx+mK2ushqZ59nX+CxDl7B8/Gza8SmtlytL1b+ng+99//Uy
cghGqyJLl2BKubdpD0Zuiwj5e4n4KbgIi8UcNYK7xlhWWf+1hwbqh8IS+rakQGnnTm3fqm7Qn6nT
sZu5l9Vdi26984H8SxhAgSSynUUflS/tqNC9+5Mtrdz7KrV/tUPfJ6Rc9EHkNTArGQeUFWklfdiJ
AF7N0VpAyuT+IWtmc3TbIj+5rlSPPpH5F1L2zlerdQHblr1/XEBd3tUFH7+QZWngzJk98MJtFnta
TsfZFPWNC7rkXZHOyzH1WzfqaJmd8tFBmxfIpATlcPLTI7y/Iw4/dGXCpoOzNuqQmXJflb67ANtf
ITQ14LL+Lf2gXyLg0oLQzsgXe8bu9/Knfv+sga71fjjWMd5QSah6DU0kQGoFjxH+FttpcFAtKET1
lTa1Nbav+n2fzTM8m4Bbo0ipT24Gxr7PhwW2Tyf7kECGrsV/yL07V2cmg3jAU6Bu6uUOTOPLr2mj
R5Bzt38zMPaItdWLaKckBe029Nlgfx494FsvX/39j+CuHQjcwJirCo8kui0SM5EnpyhPZTF9mrzs
0Jf+H0PMlc+wMYmsVdxt1eayx3iLRUIF8p+8yec6LP2vpTSHyw+zdYfVNKWRqDLPuYcY9QkeyRn8
5r4ad+nEgHYvEEN3+S7vNydsZ/79IPYIsqeXgjXVC1B3B3gZQA/7mPPOXcu4SaMCgGjh4l70iwIK
EyE1MBDeWcGfyz9+qzWtxtfespwJwZJQcrV5BRr8EtmdVFcmib8ChndGWLIaYWcA3gHFzM5VajAT
wobMUwxwKIBqXubFDnPTx3kChLJWRXA7SRiCBtVAb5GDKL1TdoZ4FtHSJhRfGGzWWOMNELH5yAgo
WoRHFRwkU2kNsTJtXYfMR+iEU2s/Yr7IToBksp1jeepJjvl05zJofMGng6x/vC/lxBBtyJGrkVdz
FabUjAguH+pn22k4wgVB94rMlInPQTN63zuwaIEC0sNtAQjlDbzQ/dc5FynIa407QZNQ/NHWaMWO
33TIpxk6xKUWXXuncHxaIQkN0q/SWPNNTYlhca9UsYMYGKS/3LcelkYocuWF/zWd/f8Lxyb737ZY
9gWQGg63TqgL7CsF5GSPGIHMHMoMVnqGAIqvoDveusNLhxICdghX+sD7aw66dvRgrQy6ZKPFaSLt
H29pY5wkxtytP511Ca5XXXm+9zs0Xft6TFfkHIb6MRFzsdMljUH3BuHvs9dck5du3eH89zeja1cD
a2DKVpxcgsQ1fwmJ/7ODYkl6V4bvrTd1HkXe3MBKEV1GNbFOPhJ4bNTegFk+ZnDW1i9Wds0gs/UU
q4HPtVRPpwZP0QbPE0qIAjzuObjte3Jle/T+sEHXjoZBsooFKZi/3G8MnFXsEWduw5WLn1/F/zVi
2/uLnHjzihp/HNOapPo0NPAiCei4PFC5kCZ2DWf07uvBDVYjtil7HD0wtz1N9bJzgy+2biKaPizB
l8uD6tYDrBYYcmmGmSKD6TRmtxWBJDP/5YKge/ni7756/PjViF3Nnt0OU61PSAip7zGA630OH0x8
+ervzv+4+mrEBktoKRD0PZ5mhO6kzrcMe8bUt8Pe27tiDxHllc3XxlOsCQCBD+osRt7x1ARIdAF1
qEtyqN/2l59i6+rnp3vTgiTXmuKYDomG1dg9APzvYr2bXZOlbTSf9RkmGZGO5czIxfWJdbAtDfNb
2yJQdmkjZNZcgyRsNKL1cWZnzCjLxahTntJjw5YyQtpBCdDE/OvySzrPCe90s3WBm3su5xR6yVPj
YAdhshYb35p65a7uaPaaK8Ci/Va9Ytsr91TJ8dp6aaOJrSuftOYAwFYpeOkN4tzycvgV9ApZS0sj
Q8ZhAwHTF8IBy/+QANL21qXKSfg2gqoQDx0QFN3Txu93anKaK0v9rba26uwuaC1lOZr8NNIKwW+y
bW6Ukv7x8kfauvqqt48j0B7gqlSnxssQ0WbZ7QN8nNUV6ML72kG8mlV3d/1+9NIx926onn8jQmkO
/Zo9InLrkw1aDQJ8WpT2pzskdvyGanT6yGrB9tYlSmhvSwvFz/okWFIiWYN3wIHSB2eZj4gyu3KT
jf6zrkEaLntEQLEcFBMqH+Y8A9AtyJCAK/3uGkdk6x7nSf7NOJOq1p4Inzug3j/PYg/2F056qg8+
wHn4eXPxBum1OAa0UGRz0uWgnLyP08yt7zQvnCu32Ghd9vm53tyiqJthZB1Q9WBQ3nUpvwk8emWd
4/xdc74zvqyxDhQh4gs408Gphs3YQvmuog9UIGU5xI5pePSaVEc4W+PR4vDmkLrIrcRZWq8jU6R9
7HIs0kONpNkDqi/Od5+0dLgzi4JEdyBat0eH8OrTBOEYiYyTV79BsWt0yJFaeE8dmN8Ro4qkaVFp
ndjw059tTj0yrn0/SzqGiKilBdbYCJJGM7QjzxwBN3PYSsd96Cpu9vWSd49EDHkyViS7K1nrnahd
YHMCpCOq6uypKkQWVYMzg+7Ogr2ZKObjjNovvYbJliyG7IXLABl3p0m+5DJz77pZu/cwHkIgZFf8
eUIeYmQH9c8gS8Ur6xDA1xEQ0wkl5LBwy/6N4ELr6zwq+pMDtLTPrMKd9haz5A6Ue/+T7WjW3Nes
mIFPVzOOz5Sy74nVIFN8CGY76nsLKrgiy42DPHm/vGUp8fwobdiANDCECX3OUssGW8lCzBtKSc5d
iykhxsjcAfsH2AeqMGWBU+NOqLN6mO4a3TT3TOYaebqBe2IAET4I44x3AgFJO2FQgp+UYXfj7AdP
ALPzG6QjVzjZRpiOGFL20gKftRNFUSSgYtGDwXbqByhWVQWvGPVDVUBhn7O2vMnKptuLXNS/qnEi
uyEAMN3zGRDkAGAcxpm0Bw/1uiMFIuPVdy1kPkmW7kobCMQdcn3BKB0B90EVWX5lom++Qb8I3gDR
Y4BTQwDIk65HZg3ycXHS7sBrh/9V2HC2ZI8+B3EBtVpkFOf8nFbBFBRFQLMb5Mc1NRrfvAx7t+ys
A6HglYKY3oQNF+LgdAvWlEiOu7F7pF0XLbRhOmiHRPFU3iNWNz82LkeisqvcmDQ48wwhKZy++MhD
RKiKMz+levEh8uEcEesO9fY6Yy2P/bJ2YmAoZQJBRRFhW+qFWVpPO5cTvhuh0dxDiJ9GHmuR3aJH
JGohnNdByMAgYs4wwVpDYT9YbZrukLGO5Aoi5+8d8l2QhiD17Yzj7pOiwr7Js2bSkbYJzBoL5SN2
tF6/53yc9wxeke/ICBexammXqM7TIIA2wX9BUah7qLMnCXNEjzi+tJk6BLnNSJuKZoWsrbBGuFGH
AmtaqpDNbrl3kHQdmpQvXxeKOFvREPd5BN33HsB0ZAJxUyUFhITTCenvtYVJoup3dSbJTdc4FYJD
gFLCOVd6cJRsnrnBDrcCEj3CorLYT9aYPwNUVgKoyZHRJ9NPKTphCHith/AiyHYWyPAR45H+4Zx7
kLiOlhcjV8rEJQD2iFESHtjhC3IsoC0Iqz6v41nboGBUE4JqufHTG5sO/n8ZdVOSQIjHfQSt+PQg
CRiBQWDSGMEbvovgC8cWCAieSZjj2/yyAVSIfeQSnGsg9S4rkMcAgsGwP3ctRGzqAGAoTpWroGBp
Xk0OEs48zhmCZV29SwlvoYBv5H8CXPzvOQmWF7nkzbFy1fTfzDtyx/3Sea1A/7tpSFMjXAy4RTlU
y0MJhz7kGK2KdWYHd1ku80Ma+N1+EUsL7adETCZysuf+DvgUO5xY5xwF80FdLUrh7e1WkTLE4TsS
gNxGta8oxGT8xsK/kG6J9A6CyLUR8PNscoq7PjAdso2WCXwI5Cv1bkI92LCurIren3cR2vbvvDUO
SP22vKFN+NRPUPn4c4zkS0R6VKW8UjvcusVqC6G156I82bRJ0aR7+KET5ZkE8VEf2qHwdSXDo6kX
jKCzgJAHqQ9Oug/uCGbv5UXj+xsUviaTMFowDOJCJT55ydCuEDUW93OGTKX6QwsHvuaSII68016Z
tgnUQz/6ILgLmP8RGScWh6vNeRpUhOS5ESfWIZAC0LEeVBVI4KCy3n3k9XhrYhO8MaKf61pAnDwf
3Fa8ji0dI4Rm/RIlRAaXb7K1tFot3MFZRyiOwMEVImMffRdJI2a+8obeLSHhDa0X7cBYou5YtYke
I3OnET2QQ/Vy9K6d7W389PUBYl/llrUohAzMqvrlOH/cgj9ffinvdypvfWrojqSGas9tEyg7wmbI
IcupUQS7ttF7v91766ORlFSOj5kFrbKkT0W3HFlW7UVnflKVXlnWbr2b1aIcR2rWMLmiTawegW8v
Xv16+c1sXff8xt6sxBsTINvclW2i2uVpDuYvdp9+unzprbdyvuWbS+P4twX/Q+hEI83I8W9LWd0E
5b2azJX+tPVVVz22bwqO+GS8EyyToU6rvMPMHi//9q3X4vz72/WgJEMcdpsEzp+6fXbER86ebG9N
rGkwR3Wpletk8p5RENgTG2veXhwYDuQ/9stXnRQTvGUhgbdNBmzaQwDHnXDIiyutkPvny/z/5oqv
C7B6aKd0QCDQTS9Ga++kZfplLhv/ONAJCnE7LXadcmbEJklI3haWy6e8wfkXUCoFwnIA3kakT1DP
id+K/tECXm7P3cZ+GHnqfSeFLn9SqDjvCsARXxYlcT6XwsKhxlneVTBV3Gfz0OyYMsuBdno54SyZ
3mVeh/B61LZho1/qWsnQDKP9n2kstRty60+VTeZVgb0Z9wWCtWMy+1MTTwTnI1hk+0jp5APounnL
2vM6yx887HfL+mbJ6ummb6lTRmqx53spndyP5kArfDZORFTRednVi6ehqKI4YV9c99Po9ABR9VBD
4do4HKpdOlog91ITAwo/71Kw07qSWEhmxg5z4NaMuMXFe11oOd8aMYN3zqGKtMdlbEM7nUG4QdQr
SLd8Ku5gL1q+aw87OzhrFQ/VWFVHOXbTcICJkP4AuRhiZDhs5n2ZtdiCBBmk+kKV3b0nUnEvTRYg
99vOPy3gyMa23xdWGHi5vOvQV8/5WBBKenCn/pgQSxz5fekdc4lYuZS1CD3FQf0vhgDVPWQqNupm
c/lisOKM7SUNkChr6AnbavrLplaeBMFEP4PD0cStTnmxw0LW3ZeyLbGPhcDF7GxvAaTYEmlUespE
0jT/ZdgD/zTTiJ17QNxPFSfqyGTgRsRysu85x3GIoy3vizR0QuRkl/VxiSeKWZVhXe2NQN3gr2Fd
F+d4zIEdCi/1nhniAbDQydTRh1qkDifb8pEC2bry50BIcJ5//W+t00k/lIpnZWiN9XjvQiBxQEok
XJN6AnoZHOl7kTVIZLcb70YZgT3FLBgKo6XQNMHPzBFchGhMskNiaNVEqvGmeuelhSHIeC7qBBOn
PnFAfJ/mOR12i10s+yLXLVj3Tq9xwhq43XfHdlMUDHodfPXQpSAvQ+f9Esw1f/ACjenWZuWPfCHB
n56I/BfOH70HlAHzKnQ8R33mbT2/2BWB1JpAaFruYVfi4GMjJtikg1YhqCvdPaoj3Wlg5xawsDpx
FA0eh4YTkJQRTDDmKt+XhWfvmEaeaehpahBdPVn7rjbqSEbRxpBglidauYB7NHy2sH+lxUlDQrx3
bZ3ta61BLsEuDcFEgqE20eqj5/X97XiOS+X23GJXxeYDE0u+q4I22xPNz5uMArph02NDXgwOpLaI
r6cemQ561uURwgA3NkwjzhcpcN8QCwq0ftrUdjyappUh6ebxKTdpDl4vLAbnbcUjRqoF3lrbxG2f
4wS7mheFlgt9beSXff1oCpF/gmSJjSFegDn4kJZAswu1yk05ONN+Fkt3V9tdeYMdof8isfeHotCa
f6cuhhzsZIawm7iF6849Ql47pT5L32M/ynp047HJx7uKcG/neBW4Gxa0qlMEFSk+eTXT9qnyDeK+
Cop8xtCxen20bG5iuJotyIpHA7Cf68OV4lYn5G9B0Bz01lM7+CXCxSztHxCzvfx0yFQiTRxvXtDS
/aarqXpNwcHblRjwDkVAludCCgGNjpffjLbUYS0DplBscMvbDKHcTw6yDO8zJMc+yiYb44IE/DiP
xXwSBJ+3zXn6UBE5HmEoB1LbMdaRAA6BSN+Uv/rW3IfLuPQ/y0IuZ1UPScOlbXmUCoR4eY3Kd6Yj
zWd44xC4NlCoMuvGT08VRuu9cim5K5warZxM2L26lql2aq7FPs+p/FwZsYD0x2aY2maKyHPSTlga
/o1N87G1RMW2JZJFY6nSI7jUOqr64MW3B3CVkWyMAZ1kR+J24qbx3OAR+qipC8G21Cys/bLdawYD
vu3m86MGZC/E5trcByUv7vKAzFXszp67n1yqUWnhEpRCgs8ype4tQeL0ixCkfBlKUCtsRDHFPHCy
zy7pywPjKRITwMi6s3uSPiEjHgfitQ66Q+c01Verg/46Yuh8JyAhUZdwS4ix4Bb8hfPxAXU7t0Pg
s3aOMNcjtrlBF4CHqIjKSnCoAIGHIJk1HvB1WwjroK6jNjLAyhFr2TIrBcLufYQWDx0yJkOvgn2H
TNWASufkfclHjCdZfi7nQzSPWGXXbm9BHBy/TorPWEEJf9c28A0jbDCNGjBrvyqXTDuYNPLITy1+
mHiXfquEKW5tb5CHXjTjJ5VVNIbEix6nmfcxAR88RJwwknhrpzsRlNwTxKfD9Ow5vtlxt3D3ogqW
qChSBI6gomrvEQzaR2M2ladJzjRC3LU4TIEDtFiDscUKlle74+kPMBHnXeNYbIf/KJAHC682MAMa
7Ur7EOoPCEDGWuoBEWyo1XbE0r9lWU/HPtXsC+YfJxG1oktojxhF9jjheLEhwNulgignrucccS1e
IcvHop/mfQOo9S2q7KAni9EpUaxr+5/oH+633AFivzQVurU7qk/t1Dk3IqvAyycOeB+2NnEgqPmE
45MjYkbKA1ZLI1pO6yJc/n+cXcmSnDgQ/SIikJCEuFJbF9V7u922L4Q9bYPYN7F9/bzyqUfTFBF1
rQNQkjIlZb4lY4/55Il/OtT5tsBAJzs3LasbFBz7B5h11zdJGDqbwomrwzi1EsaMdNo3Obfu48qi
gJ501j0OpuSmZ/YMD+WxfahlFT6qJLFeYClav3YKqv167Arov1WPcZahkgqjjS22BkAxWNGet3V9
m8DTcz9iSd6wltmoCsN/noTY1huA6W/B1pDfmwQbwFbEY36bkcK763qhcXFK9H6crO69b1FGw96u
HlNC+cMMU9M9Re38a12W+U8YfxIfxjXpbqqJt8/j1HmCoCZ5cpO0fBQDTX5PsivhzZzJU9eKZ57W
ya6KmDqUsilvo4mSF4dU1nvolNlLP+bwbYUNwLhvkGnuPVW6D0BGjr7HiP4J0036x9WSBvjD485u
wuoYJyF7RrHAO3jzNL2yFjK1AHGw954X03eoO5Gd7Jpwj1ZU4bekonew3xL/FGGX3vG+mF8jFGMj
NNaK/iXpI/Wz6ovuD7b5GrYR6L39TFRbPfVKQCQQs0ufRWpD/2XI4Vjlt2mE0qEHux4bJo9V5uwY
HK4HP+rDAoWjsoKbjktb1L0IKwD8HOCU3aQemKmWvp1SRncQSbVe65FYDwOo5bU/Q1wGpcBB5Nvc
cXVQzlJvYW8eu6D4CzmAKGONrxA7LbHWy+qY1jkILS3vH9G0iP0CxnTJQVk2ip4Z/QqkLioPo8gO
0inlAV6v+WZqM/JU9GN2V8Bw9tBmDpZ4Ujq30DYDPaWQ0b2iEzokwDEc3E7yx5SG6Ws0ZgzCGKIB
wo0NfOcBkrTF5uz87EEfxg7iwox5RKH4phlL73HobMBnqMVQrh+B4cD4ee9hnLgvqFuP53ZMt+OC
kttEg1LsQ9Iearq9Z3+TqoMWYDYQKD9QepStIMc+62KKyZsmALCi6CFVdt74WSNH9FYAr6zUWGwt
wtkzHyArvqMopz8o7Yp7D17jZ8/sYae6Vu/KkEUPZczVvSUstZ8T7b5bCggwlLLhD4zkwB7sxtoy
i2Q+ZEySRxcHzvse1/LfrT1lHvR6KrjejlF35BNqxXAagGJoWDXjXYSj3lMGn65tUVvpU2t5lIHS
40zI8R0MSfvpAFCqONCwkAeHTfUTyhXsC01g/palfN4lrNKHqUFTaaxzCoFsDgKKR+Lqt65G9qjg
KL2ptRbPk6MyuO5GjuJbVnrJitjK5/dsbGX/vQwD2oYCf0hhLJ3lm3b6ht6gj8V0+b669HCjXuUM
xG7h7g68PRzUmzIomvc+WWkzf16BEKbgY4sCMOBveHaHdYjUv4EZuYy2ulszkPu8TCBMyceypHbH
ehB9Yc4UyDh+cMc1Hd2lRxt14LqpbAbmAerA3j22fdxAVmphSw82esfz3DJvtCDzIAAG0zN/rfI1
G8DPC4SwWv/vQlF1jdbCCIuq1GLB2Im3NMxu0SvIoFfgfKnDZOUvLKwZef79Q2VJsqSHSmLcnFCk
2QJJsHHEPTyFLy/IhUUjz+P24eGoz3q4G8KjQ+GkOVCgnKzvZSk3sx3tLr9h6fONutVU9jC2iM96
7gXujw5Ut7q0eRjsfo3j9zkckwhpRKy24Hzd9OhTdKGf73CBSjfxNn8V391Nh8vaVkxrBSEMyifl
IGlEb2i38MhrzySfFq60lZ/igsQtpKPsKlVV/BWjnqWsDPZ1btScgDhHDxhAXEJ9EBx8mJ9fno6F
VWsqPnatHApZo2IWuoPeAOgcQHbiJiltvbUHd/RdhWLO5VctzLyp/pjnqeNWA3APCYxip/4hg7Nz
mq8oAyw93AjsXHeAkNooz9fhC+zF94y3ftRcpSRFhGvEtt1KCzwucS6hd1tLvQmAwifASC8PzEJS
MimjZdwkVlbC5KiVemfhkN5CDevyo/8Cbz5Zoya/o7BBWmhRbzwmTYsSCord8zYGYXzwY9LzH7LJ
xNfZC4dqk2VNfj93hcKNMZuOjQO62S5kQEdklLY40w7W+5ijiQ8L7g58eaAt4hb01ssfupB4TGlo
ShIbSg7aCeDFRXQKW3rceYGvEPS67qVJDqkprdDolyQAijm/jVJS+pXFxh+1ssYr/4MRrXlEWZ7q
kgdzaW/K4Vi4ElPp4AqychZZGKT/iXbanMJW0aGwc458mb5n3mM01X5mrYzRwkI0FTuzxJWRViML
GheljMTJblSd/7o8wQsBKowAdRXISzP8UoMkfgYTdjN4D1NbrKSWpQ834rNvW8e1BjEjefVPkCp+
Agvwykef/8+HHTHPYXMcaVTSokG+QcQZvJx8e3lIlr76/PuHRzvacQfw+mmAe/NOW5BUUA35efnZ
S8NtbLNtDWV916a4E+rBh8a+37ZYNVe5LRFhSjj2Tgc65oSFggo+XOm2FUoVqn8pwrUJXfp8Y2uN
Wa/aURMaoFTg5wJrnHxvxcrYLOx5wohTWBMCURNqFuBYD9tXNsFiI++/eIIFJS/+NKk1Xbd4TI3R
CNWJiUkyB174ExiPTZivHb4XUgE3Tsizq1Av9DgNgK7t9mgZ5TcerkcPpMctNFdhnqwktYWZMNVG
53lKPVDzSUCl9DZQPew3Dom/uZa3v2qlmgpfauBFXtGaBuiXQj3qi5jvx3Jt/1saJiN6NSRedCUa
GrTVphFn/+xvSS18cEavS8mmhhR0QF2Jkt0EqHDhbWFKuCtCvsfZ9rVBD+TKOTCCuSzyHHUqBHMk
803nzTDUeffmNWr/QjiYqlCo5c5JnWFXsYuvU42C1k2R7Dm8k9FBWvkDS9NghHOXWaO0Q48Gee+g
RxptyybeN/ofXFBXIm3pTxgxzVCuqKUHRb0Q4jBt9MVLwI3O/iSglNUuW9sfF4LBlIhqnUL3DcRx
j5WV4mzMeifwPFUHsePWr2mR06c4T0bpT26q9sACDTsridFvKwpUc1CHBzQsTV342oKmegsCDDmW
KQzMLKCjN825leUjGMC3y/tsBjbMrVGW7OqtDeTSRle6us0gOp75EKFrb6HuX94nPRR/IJLGn1HG
Fjt36KdNRkGpxwFHo54JLd/Br9O4O7IxTbewRe24TwaqA2Bke4xQWQTajaW+QfsR9Vidsxtext1X
Ab/rlWvSwtSY6lcklpC6IQlFIycFcDLda1Cux3n4VgKU2PTNSr1jaW7Or/+wmxIHTizOBIWKprmp
UZ1NwGwAjHRlBS/s1ey8sj88HbU+2k81tDN5hY92iv1YiuuOAczIUc4Mvj1K2BCijp4l5/68Jji+
NCLG+aJTKg0FKAWnOP0BDfYtQ6e0Y29XpW1m5KQ6HyAY5AJLFzKI6yu1q9wvgq/Z1i19Ov3vcPfz
7KGnns1B10MowNta+msMo7TLn/658B8RzEhHMEKblJKzPConLTIQXzXbCztHO9aF7xtPu+rk5R4K
x6nEyWYjw6be5aAcb2jbdvfa67x9FU/QCOWWWslfS3/YyF+1A8x9nQx2MEfzjyxNwAmp7YOFHvHK
Al54gSkOSoHwdkqGFGxRsWvVC5g/26r9fXlEF6LDlAEl3A6j8nxcy93ipnacn7yt/lz3aCOsoZjf
uFS1NPAAUAnjR6LXRmTpo42QllHRMavHiIT2CPkFF4enYvRW5nNhxzOF8nQv2z6tzscmt/wKsP+r
07JDImH/kkC++fLQLE2pEd+6sUXBAAcKNGV+m9yBBeGP6RoVbiFtm3zNMBNA45bMDqb6VzazXUX/
CZvSn7DNWGplcpdGyQjzBMjwWAJJFEj3pZE/oGIGL0RIuii9Ajlb+hNGpIdOfmbEUGiM12n9k9uC
3ajCtsNtklSotSSpJuj1uOOv62bEiOJurlrZdQlUZ2DDbqd8l5bjjUi/X376woI16ZsEcpFU5hku
RQwaq/wHYSsPXlhI1LhMMIDJ4cjSkmAaubtHx+XE2/Exbqw1K5ClF5hBbFGImOelHSjZ38xKR0Dk
yAdFyP7yyCxMs0nb5MlcUpDYYGzVl3c9TlN+TZyXssVlzkl+uYJed5Qx2ZtFJ1LoBSImOii+7+Iq
u3MT9zBPjePHHrznYTlw+Q8tDZgR2pNO+iLl1gy1lCna5TYP957luTue5exw3SuMDTxOSprOYRed
ymwILJe9ZX34Q4nrmIDC1JHLvYHkPI6GIO2rAIW3LZhnrwAir+Q+55wiPilsmtbb6CKXdlKHSH4M
xJmotfq9Al5xl3QdGB4DwIGlP2dj8tNtoXaCW3H1SnA6hmFCEx3Av1O5j4oRZCzgJFNt4r5EnQHg
+puxLDwPjpwwW9oosNvurDyagL+0YnQrcqt7SB1mvxWSxl/nmc+/I6XLvaP74QnMYRpApcJ6SmjV
bwc4gRfAB03D++UJW1jkJoK+GTLgSkOnDmQzZX6cd3dpIh+51+2Tof8D4bSV95yj/pOR/atx9+Go
21HHjQEyqYOxtL6HOaA9fXOMx+wxz72NqMZvA3NXZnEho5mgeoAhAbypwgYkN7oFIQoiYNmar+/C
s01APRnGGkmBN4E365tES8jJkVlcd5oyMfVTznLonkNsAPS+nRO2P8Zs2NsKTlCX5/rTj6fO/7rO
WlZ2nqK3mre3bsH9GApSl5/86eziycaOCG1RC8UiWL5nhaU3kxicY0b5icTeDVTSIqi8xK/FPD5f
ftunGzzeZmyIANKOA2nEfALCpmwQI3q8zcfkBDPOp8tv+DQqqGN2oaeKOL1tjcBJEMAvQAh03A6w
1nmDHukBjkPXTYhpP8gzruOpdWboqWY7lwOpGK0cURam2vQeTOHjVuXEIadyGjfAiSofIKmVjX3p
2edp+RDKZHAggeOhFSoj9gbkxlvRFe+Xx/3THQrjfv79w6Oztp8kDtDkxFMGaTKKc3RRh3wnhubx
ujec/9SHN4BhCEU7y0UMgDQHsyALyO0qrzfW2PO1gs5nqQ5/wtgDubRgOxwOxcluku9dnN3jyL69
/PVLQ0//+/VlMo5imFwrqCBKHNd/CvAzr3uyEcEJTTzoYUFh1nKgQcdPIDCv5IalOTWiteN6bOY2
9QKWV3o7C6eBNZxTpO9RlccrQ77wDrPhbAOAxAkVgLnr2ud2CilmgBvXXEIX8o3ZY06SOG+gxhQG
kp2ggeWL+VsJwFe+5vqz9PXnLPRhTQKJ6XAOBHpApzsdiQ1J/5TdWtNjYcmYXea2Rvmua+gMh/a+
3oPIbG1jrxLXHCmxhxuTO0OZgfQF0AoxvO59odon6eX3UtYrlXDv81gym5NxkeNkBQHroFMlWNxo
xQORCzLycBo7+73Pq8ZnA0qlLF1ZSX+1Z/93UKGO2a4kAltLKZ3+1H/T86b57r3xDi/2xS1A+6Ff
3dtfxh8v1ZMELPvlcuz9vVF89k5jAQxtjY6IA0TGWAJ+E8K3jm2qQRa/6DCHv3nJ8z3kVPQ3QFLz
aj9C8ehlAut+D9LEsIOGDSQV63ay6cYCYOhPPRbTA2CL6ndWOsLXhIx6kw7NcEhrsP19qEU2b45K
JN1n8izEFuVyaPwZvOt3iFrlVwpwmX0qgA+wMqKcnOqqGO5KFDo3TQaZdK90+H1qAe5/efgWwtPs
WqkRt+OwbQgMQNGVVL+s5gRD0+3UrqzxhQgym1UdSbwhjfB8aJb7EBfd6oJflxvNNtUUuqIQoOef
AGvu94noUUVLwvrgsbHfXx6dhaOM6XYisgx0VaYZ2GuQPSA63NHRmyAJqu9qog5Do1Z0oBaymNm0
qvLe6udYDqfKarOv0Kqgm76bAe60PX2do5gj/nf0aOyR9k166jsV9AO7JYXzdnmcFmb5f0aaFqx2
gYIDwEtltziEfAEP5v3yoxcWqDi/8kN+L+OsY0VBycm1/3jeryj9R4GV76RXPt44b0i0gQjVITu5
UfZA6+FxLKx3u5gK367Ut+v+gnHwCOUgHVDuyKlCppAkR4N7BpPwCayM66LYtFds55ZDIx52QoA7
7mo1b/rhh4xy5Li1g8hfLZzP0qyxWcVd1PMmgogosTQ7kgYsqRj+nz8aQrx3XkfxQ8UYu52aoduM
aSN3mV2jZg5ao4K3QS6wLFBxgoFXzPb2MI7XyE7h8mjMn6gbVuSg/Jwscut0I3hna5lxKSSNWavG
yub42P5UixPj6NlZqe90K9z1hVVtWvJMid04CpXiUyZ/ahEVm4pJB4Mjv0Foe9xdXndL/8CYMsJ7
e5pBwDk1Kut3uodtcUp6uFvE48rmuxD3/+u+ipJXmkNju7Uo8Vlsw2p2XvM9WPh8s0vZZGXTAwtm
BQXYoT78FzPg72uRPKexnq6qd1CHGacH6UlQvwRLTqqFu0Y7Pfadfr48/EunIbNDCdJuL+JQJbjL
lPMNZPTBw+yr3PZxZiEHIEntLWOSP82uENahltb8A+pOM2xSRNluiqyIbjwvKn8mTeU9Ob2XPDOG
3zpP0Osyk9kyBKI7trrzVX3wsLplDh8ZUg/WsQEr8IZpQOBXhuK85D7JHmZHdYAazxD152vdGM1b
h2o036s2mKYQZTLrWxtbjyHOpy4fX0ap2dprzxewz15rbB69AwEpTwwyiDsB/Vd4wLY9LKS5SDbD
XEfbOav5jd1AgSGfeYyaFJT4IujbXv7XC+dvZmQQsA+Fl8zeBCSvfuu96l0x4fqAXtzPIIN44EH7
1tjcMzA4V/7wUsgYF9EihaRWom0ZKJDcOZgiBBzMkKw8/W8R8LPhNBIKZhDjGHMXdznwpMF1jKx2
19jUp+FXZ6p3bTm9jEkHiuDKhWIhTZotUtRGFMgeeCGj9Y4A+G7DtDy81enK7rH0fPnfwwVgrVUI
4Md8sqt7IAmPFfogczyCLzWtFMMWZsQ0KCQkKzPqJAUc7e7SKduS/qfHnJUT8NLnn3//cDYqEpK6
sZdDNRf+P95c+xOHpSH7Vc5XtRypYzZNExTPC5mALt52ED9oHihTRyd9gUD2dkivHCIjSKeIJSzu
ESZu8SBCUJfYuwzXPEYWTvBmz1Q2BePKhWZRPEQbD2JherzXEA6DocUm1V8vB/rSS4xAb2OntSvI
w56Y5dzkDXTSZAPZshwQI1zVMv/MbL38pqUZNwIcvH5ohw9WgQrcm0xgaOHFWzgp+PDWXgnypQVr
xDjKqnCPg0LXqSTDH1a7I5xRh5uBQzHi8l9YeIHZM62nMRrcehKA7RYj2jxjeYMkHT86M41WXkH+
Cnd+kqnM/inkq6EBlsCgNp9iETgw5NrSurPPTlnwNZ9r0sQbS8BTCUp2zmFIq34fllGRgF5bRIE1
w8Vrqkq+kzMI/FBFK26q3J1v4boRlb6WPL6vXbs6OTBIuSVQj4RM2ASd47lh/uyO4W2ukCGbVrPX
Icz1A+TDygMEc7svWrvh8wTQ+DatW/nsRJUAETGTW7BlK79oGd3ClmjeNpb6Jfqm34JMGT2gj1ZD
uZoMaKYN6oF2UwvAVmlPDyNEvzbeCBxRJiF1oMZ++jq57bBl0Gc4Zr2ab8DGHAGjtdJAhG56dB3I
ZpRJuKcjXMVw/onupxTGCTrzol/dLGHrqepI/lFhOh1E0pWHerbBzIZ+A2TmdX0oCPy10SNqoeAI
KyU1DaDg9hBNGypvfoMLTAkJPqvZQTAwvgO7FyrvHbXObuK1fU8EyPB+XUkKWWXa3GRDU7xp4f0R
JSig8BURG+QY7zSTbjj0kjibqW8kNOg8MIXtWP4Sg4Coow3uukvn6K1zongby6jbeJN9Rs9lINoX
8HGdhxa88+R3LWFuBh5wfgPRkPLE+uhr20b0NYuGYT9wksOedp42jnJ/QuAy/pLPwr2TLMtua7ct
npWruS8GLfceTSq/mteaYQth8L9+VVe4bYh7Eexw2kN5dtvRbfOkx3Sl+LeQKahxsAXUHLoa56zK
nDj0QRVHLuqSH2NDp61qoMd/XTQbW1APd6Ku76EgZNXWU5yGj1HffM3gWXfd48+j92GHEyRycpvB
MJ5zSCK4j0Ub+f10nT+5Y0owe1onzQCVlaBJ3MeSpF+QKH5d/vDz5vVZAjLvpb2MVcldHtS544Mv
T+0rH2zsNbyqYxhYgrMVj/yrUNO9Jmyl77WwJM0Gvsp12U9wPsFtDhzy+gBK81aEK1eNpYcb+wqa
9VD6dPvpBD+7jTxLeViOX3lr7dmFx5tayt0MdO1czuVphqbANo653OQU5+rQTayVtbgQUaaScg5S
rVVA/zTowzz0MxG/MavbkhiiQsKqV068C+vm713yw4KvRahGLpzilFXfafmqu7er1iMx4rSqJYhD
ORIg/JXbBxvWRsqncx6vrMqFE5ApOQejktHiDLM7ADENb7IN6Z4z9VI2wnfoSo104R2mSnMkynhy
UXA4jYIOic9kBldL3nb77nwqBeh/uid21fT+5RFbWlHnGfowE1YBtU82cRbASCToG7EnUePX87CS
OJf+jZEgSFPRsFEgJsedaoJM83oPhFS9weW0guBQ5kHsoL2KoUwdE6gCuUGWxZ0znUbvDi5afmU/
edUaruhzei+ebhxKVVzpLpzxdODlWVCDpHq0QuoGPTosmzCBYQLEQyDsZKlXmkTQDoAZ8qYvR+c4
xmG5uzxdC5dtE7gChfMOQucgYcMoI3kZoWgMKd0h3Jfc871SuMdm9PTeKXoID0MceuU8vhCuJqTF
tq2hdyCRdNJCYn99OIOYLv+fT5cfwYn7v8tvsuEamw8MulYcqkwQ7n8Nx+GfKct+X37+p1+O5xvL
W00kY7AvywI+0wOV7qNg4Upxc+nR5tKWUWbpeISs0ijTu6izZsgPN2xlopcGxtgAG6kg/87LKLDj
aM+g+8udfU6ugyAzk5TaQJoBNkm4A4zpDxuFKFDKVyZ0aVSMDRAgH2mJEU9u0h6aHSCW6LUe+Kc7
E4Fs9n/XSgVRrKL16ihwKepKQNvAlGnvTtVjkT5eXi0Lg242dgHiVHMy5lEgAYnh9LXXoDyla5Z3
n+ZCfP/59w+plhIXDCTdJ4GunH7c1AOkdVClS+jtoLr0uZtmDJeM7f6apiTeZ2yGEAEtQdLr42By
x/5ujnoI3qek2l83Vucx/PBvIMZdClhaRQEULyFxB0WixrHyjVt615wR8PlG6NIUemGqdhQK4+qW
1cVBtNZKPluaCSN0R6ImFXe1Cs4adBwaibyLfDbzLcRLdlSv7OQLoWCSVV2XumrCfwiaeaYv9ZQB
JcDUbK+cY5fCwdiPpBJWBmFIFUDq5o+YySEL08ZH8fVc+l09Hyz9CSOe57QdaexOKuiE8rvmTbp/
Lq+fT3cywszWf0SSEoRproJ8oDgJ2N9li25kUp54A/Obbv6dz+5RrVXfFmbcBAA0UIWtu2ZAsk6c
r6ELWaBxim5ja7iDTKTczt685rKxMC0mFMByehr3PQbMHd/iNg1c5wuFWkHfyZUMe67a/u/OhYE7
v/hD4EU27bWTUBXYlX53K3072tLnPQhcDtzg/GzsboDYzlYOcAsp0cQGJFAOI4moEIWJvuMddLSS
UdwN56bn5XWw9AIjzGPiRGdflRhU5b2api3jz1O/phG99HAj0PXsgb2lGus4Ft8nyJg03qOn1oZm
ITRM/qrTpVVKNb4cAlj3OtVQr2xXyhpLc2zEdjVF3BmG2joCWJJs4cgWB+zs+sHcuNpPccfvXOhG
PkWTsFey7dKyNeIcpiKiL6WyjnQeFIQ7h3wr3QkapMATbpt2VR1qYUbMXuoYTVMnEi+CHEM8+WSk
6h6KaPO+zFF+v7yiFubF7KhOwtIFam1xEDbwGo2yDiVxQa/LumYntWfg0VpuqQKW1F8m9D63UStv
uoRZfucUT9f9AyPE47p1O6jixzDrgkpezze8WCN9Lqwss0U5F144xkyowKrq7Vwg/ebDBihgWBVP
d6m0X6FqupI6lubBiOzG80IWOtjAHfTQUl28i3j6c90AGXGNehYpIaSggji1HhsP7pO0WQm9hUAw
25l56+qeTrBqbwWsOeLfUAHeR/B5E9MaEn5hLzJZoNppHQbhAYwLnMW79IGAv9h5LwpGHnJtmpfG
3gjn3sXmWtkY+5oXsFn9mVy7gMxmpYSknoJeJhISFbdZM8NMR4/f7db9yaR6nIV1Snn+fHmaF5KF
Se90JbBDXooMy8LdNPNNHj4k3Rpz/y8j6JON1GxalmdFs3kenWDIJjvb2CGEf0tut6ciJtZ7UkJ4
04rVeBtCd/rY2Tm/rW14DcWaTj9gUTlsck5SQFvQlILUkX3f5TPZakXeaBTqfVxOBHbvbbmndm3d
T0OX7i6PysIKdYzsAAJxhGaxCI+YZfsEceXiCWbd0e9BQzstq3tnJdUtnNDMrujkxXDDYRmuciT7
rnKZbXrqPNlT82jT5Geaz49l0pJzgr2mT02YaQU6ZDjRliUPj1zczCGamNWPxLqH0uL28sAtLScj
azCVxtLmbojmUPIjz5z3th5PQ9++XPd4+t+D2ZmZMDGGz/cikC+VHjZzXASuLL5efv5C6ja9QOEv
oARU362jC5V0PvEcurDdL5ewQJUVzJWq/jCHa2O1kEBMa9C8KqNwIADJQL009rVnvTSjvVZ+WJgI
sznKUo0vJ/AzmOlX6LJDZKfwa3slaSx8udkUBRYF/KWZWMe5aGz0qLs+eYA+g9pfnoWlbzdu8Q0l
2TjmcxxQsXXycU+g+JQIsXJnXIhtk1DaMRAKXRs7f1Uf+77ftHm5G6DVzRGGl7//b73yk7RnckmJ
Zo2ICP4A2P7lno0Q0Y2SuL6HAnSHi1gEp4FcZ7BYctUNCSv1An2raeOyas0+emkEzxP34QIj5io6
+0VZx7agju1bHBRCPznLOZGaTCvn2aWXGLFeZgzeM5QhGDnmJ812eQYV9HZaGcWlRWbEuqvTrAPN
LzxWDT+KDLa/FNqP/uUpWnq4cfpXPQXgQVvhcZqOIYDYDmTHr3uycSyYOwdF4fPW0YnCPoUePOyh
0G4dLj/9cyggYWZ7SlgurnNV6gQ10+1jWKQO1NMbew+pd+uhS4vkvhyZtYHRVrf1JOq8dSx+c0/z
eItsA5sPKB2f7LyE0DD4zad0rFI0ur1YrGwwC4vC7N9YshjymRbhsYieefYFesdkLXCXHm1syhnr
55zZVXikozMlG2GVHsowmdX5iau8n5cHeGFh2OeXf4ic2huK3I1QFB7O3OPMm+N/5ByT18tPX8g9
thGXXds5tADT/zjlbbqtrfyhynru81D/BvFrZY0s/AWzvdiyOoafMlagoOo2jYZdpaqVmFyYArOp
2FWsq5HbwiNsYwpe7WxYunRQ/LtqdMzWorQqC1Kl2H2hmrNxsxlWBR5g7vMuX8NXLX2/MbudbePw
056/H4aeYQmfr7b0vlgp2MmX/8LCAcL0aE1sFIjaMlIBzF/SdmsLkjxZsoGZsbbqb4Af52SjGf7P
DKPD3eV3Li0qIw93Uto1Fcw6MmadqkY9FUNzaCL9i9rk9+VXLIybbeRimlAq7LQVx7y2gjqy3y1q
P01dtNajWliytpGOZZVHIzSxqsBqYXlQFeRox8WaouHCZdA2MrKnAUcA37QI8tB19w4KSj8iZdUP
yqrKbVbYNTQCkmJtES+tAGM2oM83Zim4CkGub/t8D4R1RVJUvf9J7WHTZmvbzMKMmI3YskY5BAho
1EBhTzrHzpbXqY+D00ooLugoMbMVO5ZOVmm4NOFm0vjVMOqjzOMBxjSZm215YkdbCD8U2xACec/w
XIUYjuB665HG27IhBcorF/JBdjhBX16BC4vc7Mqm6QgH+hGBJXTfHpjjydeOzYkLsZQJPZExda7T
lWFmJzYWQ6FzaOIf3QK6z+lv1fCNgEcn728TWW8v/52F6TNBW73mloSeLA43ZbJtJMQkZOWXxbfL
T/88nBzTzrMGmR1CcWEeOCMwaLCP5duGt9n+8tM/v7RipP+7RQKNlLTKokXA4qoo4S1CymdLiGjn
zNawnWXzzzAX9ZZCgvONtlO00gz+PIwd0+Gza7QNd6ZWBC5r7JNLVHdw6r55hiO2OIhqQDnJaa7T
eHJMx09IbQ5lLYgIcFIKangip6A023V6G4uby6O4NEfnlfHhoJFUodWlPJlOjTUXd3pQg6+6OV5p
v30eLo53fuuHp2cQ3UzdsLZhbnyw3ekwhL/b5mxUtwbhX/p8I83RvktL0fMZVOxqD3Pfs8Hyy3Uj
Y2w2LSruTZHl9qkd7CdKw0dQv9f4I0vjYmw0KFmPknkEnz28KuR82z0MGsXr6P3yt38e1/8TxSAq
KqFw6hankXcbnn2DD/imt1YevjDmph6GdFIYAsEoLmiU8wQy4IOQeiWmlx5txDQGeEhpDhnS0YK8
rFd7td/D0v3yoHxO94Ba4zmkP6zGqkq9dASzKxgzPdylmao2UUx/RBVOSVAlke0pqqm+1TG4QxmP
Uuj6t9NKq2Jhxk3vhrSc7IjOggTjJEZIHnjfvSTeiXncSxtuTpf/4dJLjGDmTRx2uoMIlsPzXzQu
3lpabz3W3DjdVbg7jOF55j6MoYAzvZrzyAlghQiyOEkPcHm5LuJMrQwvbYZ+ENXZ7UA0h3GOhy3c
2K6C3uLLjXgWshs5esJ2oFP3HsjrE8Eh0u7dlevOQshJI6ThO9/w3OvUKY/YRjr2YXLS2yTpr8vT
pk8D+ApZacOQKfAgmVTW2Neq+M/lVbOwkZp6GSkXOWg3fEDHPBYbV0R/5t6L/Wyqn2XEx432YNST
D/DUjK2VaDjH8/8rU44pohFC/kcia49BR8RGMO537WN0nLX7L2fXsRs5rkW/SABJJWqrii45tu12
d2+EDm+oQEpUDl//TvXKwymVgNrMDIwBVSTvvbzxnM08H0AduLu+M89e+I6h8ZMmaHkEGAKCBb/G
xFyJJsE+DvKNjufhCbl0f8tLlNIb4I2/BGCaQcCCqEWMWh3BSQpS3aEb3zBJ1YV+b6uo92YfF8vl
EURT4089k3k3Fxa9a7oeAzIlGAYw1hWLU5Dm6JwD5Kb4KnwXJANCEdD+JfUBUhdsPczI7VqbeqCV
Yv6dUyTtMY1T96D9dNe6xe8pCca9K7l4tltJfmPK9Us1ZtraUGcO9rY16G9d0qXHrGn1hlTBBCiy
2gJoEK0zvk1p0Rw9x7H34NKbD5oTOwL3+3RvOxXKmJo120xZNSBGVfcixnZ+Lrra8UBqSa2d3Q7t
gwWOy4cYhZKVm1jQDhMPgCU1176fDqeq+V8tv/nkKcjWrN7S2ufL/2SS4rjjwnMwi8lAmAn61zSF
wyerIQH0b5WuSOzlj1BmfCSbpYNGuqqPEtB5IdncJ8lG5G/X5fTys0dNJLugSziYqABEmzZZaBeP
uVpZ+PKDQM0OeJukgNWpSolCl5zbsG6FeG7qmPxTzjR5QeOhXLF+SzswgltMY7SgiFRtpMlzXoqt
StZmAhdWNjONUwGY/rZvW5DeHwsbpPFIt10/9bMR+K8RomaCKqnTyRkC2UYif3U0ubP0K0Z6Q5Fn
uz5ey8QsyI2ZqnJ7L3PH2Ov/4pFYQob5VIc9XZv4uGxIqdlD3rqzX5bEbqOkC0LGHmj2ZmV4f1QX
nnsMy2wt0F86rPP1fFKygdoOTFjTRl2LJqr4rhJgYO3SzQzLkznP129kaTeGkrVasJgzq4kIhpzu
lJ7S49CLYE+svjwBQL79qAioolQSJLvbvmg4BVnf1y0ACNtoqLP7mvK3zk7vhYscSS5kHWJe56S8
cnv9Y0uibLgIpTNhaDqFDbGqM/WVF+bOTUEpNdMS4PeZ7NiC+rkF6R4I7epN3JY9+mbjetMnJN9z
Z7B+XN/Gwi2ZmYmZMDA2+VUbobwgNnOcybCO+xQIu4Pc0MIDHZnbZt/oWKwJ34IZM9MU6MNRsZNR
VAySoXhkYAd9FrqZ930hGCh0V+vtSzszrJhV1ZVvjUkfeZhfBAY+pu528y59yqsVcbssAcTMiNCq
HnTfiDaCbAOLCRTk2Z/rl3JZP4mZDZkKTw147vqID+ouE+5dmlbHlFXJIdMU9JJxt/KhywaNmPkP
4fDMApViGzl+jm7aZzQpbJm78ows5PuAZfBvM1ODXwsTmm4XiVhgDtSh49FGkfI+R/f3XTYDYMZt
cd05VwyTz4H3DOaBcg/YYrmtGoyTlj1v3327XEvaLtRQSXA+hk92z3cFL5w4aKKY11OYx+mhA02u
FLg/VMm/a6t6s5TaUw5oSPhhUOu53ly/0qWTPgvRp08zxiaQTkCpB/gaxH7W4zsvVjo+lgTRsLR2
kozowICkN+Uvnv60b8J9ouQ/qKJDMWSOHXeRzeDllu+oLW/osMYjsvSrDQPaxAnaUW2/i/o62wGS
8wjg9u31w/5b3fmvN0BMHFHm6alhPu+iuUTMg/lepFvRuRzZ1Zn83O31fk51swtKNv1sQcCIxwH+
JlBoRHY3OdmwYakCdTpIBXZ5qxi4YEXx6/pvu2z+iBlzo3/GAmRM3YMyAKlgnxxdmW+oPDqE3iYO
ZuTdMELmerSg1PJUD1tvjUNoofOKmEE3Jl1pkLVYuNs0O7DmfhFR/0a3xVbuk30fetthX96Blu7N
uedRfQBu0Mp9/nXML9ynGY8rVst4HAN4Rvf2Ez+0d+5e74cHYO6g0ehBR81e3Ynn4T6Lih2L0EK6
C97KlWCB/u1vufR14yXJuTfLBHDNkUjQSga23BRj3G73PvqZoKA3gqeReLx4ZuCrb8CeFRRjaI9u
8TD1Df1uCQvznl6PAQXeF869jGch9nOQ2xbcOlXb6ENx8sfeYgotbSAYBY+vEiE4sDkNQZEVhL0/
pxsgBugQHSz2yyjVX9LgeWuRLg59ICmBmLskMK4OilwggX8S4Hb6WuqA/RPQWDxor62+AYKj3Loo
n+y9Ia23oJfxQzcQ/aNVCrnPBJiYMdLuvxGAaW06F9UJBbbKSLYKjMXuKPeKkHGXzkN5jEk3vpfg
bgZNYI8h+05har9jAE6cHK95yCbt7f06nx50qdiOO7X4XZcpwHb7AVU5lH5yuP7ADnzUtGxflZ1Z
JMxd2/oZg73hnlU92tNchXJQy1kT+nOX/PEDEoBKsLLe7VJ0j7mHMo01uGeem/iXq3z6YScMs/tx
Mj+jesARyc8oYoFoJxxpn6GqJCfM+1lUnVqn7bdgi2/vLWeO9Y560jpw0jdfJjLFO5077ZPyhuFD
uHORHKakt7/ByYsxbsUg01auorpK8q1f0hlkzVPxURfgxi7LtH3EbL4X+fKMJzxawZ0chb3pg0KL
sEHz1G7KOxD8qTSdNkz6GNSdPLvbTgVTXqhrgf+t9at+12exfQ+wWfqqtQ2cPaSHAoziVx9igPmA
XRKTitwq4xgiGaxhf90yLRhkMxWckNqhqJcGpzF7H2W9y5LbSFyJiYaMxkrkTawqOKGJCLOxZbMr
c//X3NxW9yBmLrhpSToWFCH3lA7Fg1Tut7xt0pX+hIX2GGJme7NcNBNrEVbEnu1sS2SEfs5pG+/i
qspP4Pse9yJGYXmiQwKa+sLfIyafNkKi/apUjvWMVE+9zQo8RKQZVdS6LXsahVprmVp6UAynpur6
qmyCrI8GDKzAF80ORcb5tuVggkribHeTcJh5RccSTTPXMSL3QIc8fYzV+/WFFxwjM3voihEc9kOJ
5qMMSiDn/FeTQuRTsGZd/8CSG+qfvexPrldpp0U8NLV9coJCRuBwB+oI4pntbHGyKYoOYDIZGH9p
0R4LN9vyASNThKqnVnbjwZ5sdbDEjW6gidmL9gYZ06nE2zzfpcVXqdNQeCtx44IgmEO5Ck7gVINQ
LBr1kw0MhoCPd4OkB6TUVoTAPb94F15Ccy43sfwxLc9SMEC/3gbQIt3rWNE7HWvryNG/KcK49Z3f
QdvM73g9FAJHmu2lK0mIyS0f/6iblxJJoC1sZLoFbEGwV2VeHSWldNM4Q3oM4rI/pG5VnmJdVcDt
EyXiEj4fp2bu9r7vsJeKTEMI173bW74Gbk5fi4/AtaZTVU/VIe9l8cDRJPcomWcfU82Sjc+zYqft
xNppFwXlcuZBlNGeb/06oY9MULoL+lhuvBH/BehwdkQCrAY9m+53czM6AHAJ1gZKLwemgFn7tzzW
HB6l1cGN6rd5sZN66z8g6m6L7Wqgs2DJzYHYlmdVKSyk2VLaPOajd9KNvyICfxNqF0TAHIcFyA7G
FANIWc36HsS+wNEv7lLM+L6CISmtQ0zLOsVeCId+U3ZwausKAMRt+qG67GiDtPRXSnIKL8lq5lPq
8npPp9Q/SKrtDUVVZyUdeD7LC7/yrwB/0vlhZsDGdsY2ssFptwWYndqlIxi7auY4x3xk3QcpgwBl
7OSdtbJZiXiXbJkRiIEGm7Qo1YKsfI5/jmX65vTkfQrcldBh4VpN0mNZa122I9J2qXjx+UecvV23
kEvrGpGYBAJ6n2R5FjVNsQd9yc4V2crjuWSTDNcZo2iMqhEGw/NIqNFbT6pyR7L+4FVrdaGFQzfn
pRPVeG1nDW1UTI+Y8wqd1t4WHbnNKTLBg4MSzlZenFOlgPnM7GNb/bl+6AsnY85JT3GifJ9AR2nb
nWzt/m67bseBMgZLs9KwsZBG+ltI+6QEXZW0YyfwEqRNGBQPls43RD1Z9bip1VqX3dI2jJxrnOZo
b5V2GrWz9+pN6f+0M97lcfdoZzd6dyZ+MBrFvGRo7AzwLfa0y+Vs75y0d1cM2tIGDAkdaZCWVl1U
pzRwQJ3UtHSDHmfnveS++3X26Rre/YKYmoPTmdUAnNvq8PKrecfFUbJyx9amGxY2Yc5Je4NT9ALd
SxGNCzsEqi7YiaePPAXg4ghje11il3Zg+FEAFoJx8yCxrN4DeDH0tNjEwcv1xRdskDkeXfIMw5iU
tFHrt3Ho6DoI8QLbx+urL/30898/aQKr0G+ted1GgTdvG7QuATQAQNHXF186/POWPi9uYYpfcaTQ
9bT35309bYdkp7L99dWXDsZ4U2AnhED4jav11BZh6aZaQ59cOhRDdQX8xTZhSMQ32QdJ/hd7Tdiu
dTgsmJ7/QEh3DRvnMYfd70gHX4+muy7RAC5BFnQbtGV6FGDX2l4/oosbwezJ+WI+XUCL9qtibuoy
8mr7QVb5b4DMHglSIrcIPtY3pCcHD5QTq7KKEMbeF02zL1RWhH5B/rn++y9eMdY3BCj3QNPlWmKK
BHeeE9f54LN/y+gEljakp6S17KXLkbFAy61vy5AzVCy959t+uCFBfe/0paMYgMKt6S7x7UPgi1sm
qvDDDZ9EucrhFrqTItG9t94/TTFj5OW71605iEtnbph9TUGfgjFJ/5T4rHkoPdrdFd2YrDiCF8Uf
LMmGiw+Xb/aAoagiMMbrjVZ21LnB45CVD01CtqLSZHP9Bi6LPjMrRaBhjFVg4X4p+t+QAwl75ES7
dK1ef9G0YR+GyR8Dhq5JKWd0AiRbq0nuYrBEV40OO3utK3xpB4byVk7QeHk39pGbkuFu8rvpRc6d
xJiMX/28fkgXAy7swtDfuGyo67rJhI6fal+kOkM2xvs5DilwzGf5JfDGfdePK07XZcFiZpesEjkp
VE6LyMqLMO7uiLeyi6W7MFR5KmNXooamI6rY72REqA2COuB6VOweaC9rzaxLP99Q6QadUMXQB86J
DPKt5tN7VUwr1sI+r/GfoAz3YOj03JXuhHwZAPkD0G0q0AsfPRUkYKENLEBcJ86AeFJU3YhsOfqh
NsHgtV8Q9IiDqCZyGBwCnB8L9G2o2wVD/6cBGRqYZwKZYpRbMbKpcp7uO9ej96xE/s+i1vACYF36
lfYWcF+DOvgniQXQTEERjFqzqtosnN20fCQtqUPSuOOvtIknABen9dt12VsSb8PO5G5a8VLmQDqd
9QkMj+OW1/FrVfL3m9Y3k7ZBy/qxztIyapjeNIP7k0z6kOvmy/XlF4TOzNwm7cQSXbMxcmJ5hwf8
KHS5T0iz13O6ojAL2mkmb7kQrO3iUUdeMCVHZ7ZfbWYfkLlEcaflryzIjmlbrrXwLG3IMDcJ6YIS
ZBlllFdyM2nghsv/Vd7XslsR8oX7NnnuhthBk1PcssimfbOtuC0/hC3dU1+5N7HKYrDvrLqf3B0Z
MAGCtRFvip43EwE9QP9RjO+Jh7njeqXotXRMhrEpejmjoayggLPkj8X5+Il2j3Nd3QtQEKw8Xn+h
bC8YBLOgKPIptyep6gis6uM+fWQnZ9Ns5JZYobVxwhpkRlvrod+RfRyeXsU2flQf3m7t8wumziwq
Osk0MnAosWjsK/W1HBJ731UCfRy3qY6h+X4woFWzy6soL/9oF9D99tMYy62zho218PPNjDylgnYt
A61OUnGErP69P90UcTMUyv8tYcOYssxuMxYRWr+6MXnx1Fpn9YJgmcn4rEJyf5ZYmnndnaKsDF0A
locK9cswroZqRbQWHDAzz66ryaWaj0ALFsCI420+AgrDER9jRryNZmkuQqCArJHBLG3KcDByFnd1
rno78oCr4ldPTfXD5n2o89u00Uy7OyIr6qIFi1xi7ef5zNr+DUW0DWtXjNblCjcu3FB3zWpaxJbt
RGSDfsOvAyDDQvXehs/zqd7lm/rIvoNiwXkle7W17qzv3Uf5oX6RL2MW+lv/Dt7ayr0tmE8zxcn7
Mkd1PHGQYwgOzoh2pKApXmO3qnfXtXJJa0wfpOmki6kNO6poMD82QmdAbqdrgyFLqxs6LycnKLtO
4BypfddX8mfpty83/XCzasDjRtNC5E6ErrNsX4m+eAUoPgCNry+/cPBmyQAizCl3XDtCGelcDAcC
6JhWqOas8UkuHI1ZN4DvgEZ3HzfrgQq3rsf7PA5Woq2l32686QqlZd7PnQtO3/LQFg8zjzcAW14R
yaUffv7qp+eWoH9jCACIBeLz7k9NvLvRive3Hfr5k5+WruzBdXtWutHU+aFsPhQAq8R0U74Ow9SG
UqcgTBod1bDIS/VD6/k7pGL8XZ4288q5L53M2c//9PO9OklSlvp2NNrJXVVpOGwK5OjXz2bBgptZ
X0AUMZcQ6kfjmT5ZjklUlvEjy1USYuah3vijv1KjWNqGobRDBg6KPq5ddFT4apO2Q7MV0lnxbhdk
00z7BuPQUPAm9FHO3twJE3Aoh1XTjfG5mfctucWEQ5wu0v3wm5P5m5c437I4eIypvI2+j5nImCLw
64CWA7TL5vOL5+tkNzR5vqXe7G3q3Flrp70cB1DTAmUxBe6tPYAxk1W/fRDnneZpKoCK6tTFtg8U
eSet1/RhWk/xn+sydvndpiYklwBXsUdztNHUTr8DUmaw5e6UbTHReY/G+7V6Lz0r3AU318xty1qR
OEk8P0LpBU6PI/N9I9Df2lSJvweyCtoPVaX70zRqjTmhatgD6ao5Wtrvjprk7DtPEede3/KCsJvA
oN6Yz6rggR01xRSIkNKOfo+z3k9ve0fM2aCyToq4Oj9TPlgUbfunk7l37bw2IbFgFExCxVn6Ux34
6HUB8OUhmL4mmBCH+7vP+D9+9vv6CV0WCmbig/axVXhOc3ZBKjTI6bvYVUdG85Cive36F5buwPBB
ZI/euzpI3CgtRLARGeB8PDTDXV/8crsLg5H8t1Uek8qfRAubQOy83WCMOvmStEX9XPe99dimgAYO
gbow388BQeHeLuo98Pf1Ye4t/YYWIrsOW5HH5/6l6vv1n7SwXxM81M/R1g0D4kSilw/9YH3h83zj
0kakMjku8vJ5zSJZ+eKhqPoECb5krfVr6YefxfDTA2fFmc5QeMTqST8du9T1MJZeuise3cLT8B8G
Rkf6TqfPjVvtz9l6Qj9kOK6xui6tbTgtLJ1iR7ppD0rDel9MSUjjYFeIj+sXuqAizvm8Pp2LLArk
hSRUpG6rMCH32QBEAEeGlrRWVGTp959N6acvjL7XqlFaTiQzfjcoJw3HzPlOS2CWX9/C5deG/Qcv
NCkzN2kDuKO86kOimu+WAxCSJMNTajVhDvBTfDLdXf/a0nYMjUc8zYBfha9lgQvMMeHu6sRPwsAS
K3WepRsxlN4Hc1Xma5zXMOTgCRtQW7Z1EwL07iUY82Hl0Ba2YYKIxrnMyhbjmZFzdvbKjL+g7gz2
9GllF0vrG9qsWd+g0I9dwBcIU9mGXlaGyXQTQBsDp70hVNVoiUG1RVQ0mKaf2reitdfqSQs8I6CX
//fi7YDpYlfDyI1uv5sqQCP6WfzVS6wk5CB9B0fBPkUrVljy6ucwZY9oWf0hM/SL3yRhJuonlfDD
QeQGlURS5Rvpk/xkgb91RwtnjW5xQcZMnE/g/VVgBEW0glGdV1+en8RGH1NMRW5Qnvt6fR8LJtc2
FL/oACVqz3gbOVoBa8xzdm76fH3ppd/P/n1DNPWFmuuZRoVwwmJ4HLmPSZx/4n6NNWfBptiGlhf+
5GbFINwISDmvxZxtKts79J16KvPhpXdADarFSkZoSVMMfSdzwaYYBKFRTmG+kIxHeQ5VRSBRrcGy
LVzE31TRZwvcgQscXcVe5MEHV/47sMxvugYT6LNGs/RQujlBO4/0Ae1eFG8ClJobgPxke56rNbKq
hSMyOeao39oBYHW9SA5nSvYHgX/N9oqXtXDVJuDn1LgEwAGDB0YvOG/9fRzIcJoB+BljDLB8JZXa
Xj+tyzgneCbO2/t0D0nWyDgVKCV3Y+Yf4sbmp9jOy7dhIJj4AM9tsiMqBsDK5LvdJq0aKbc8r5K1
NPbCD6CmZfE8APByt0alvA+bYEOmQzmAsi8Eezv4EDGOwNds2GWRwxDyv7faoGieZl41RBmfnnsx
PefaX9GXy0szk0zPa1Aac4O+jeqG/RxH+bMug1vaf3BBhsVSzuAqQiEKJckOU/1IxBe/+uJkN83J
YX3DbFm9HPt4wPo+yTeABwc33YrzvKQhhr3qmM1JmksW0SJVmxmV/v1YumxTtmqNbmZJTww7hawy
ANamGC2rAHaz7eeYlW+EPteNfbDqE7/VMzGBBWhV0qL3uRsVfNhIKsKi/wPYx911Jfxrmy5E8Ca6
wFjpEe4uXiW9tV/ZyduoU/Pu/woifdfs3Odp4+zynXxNX/h38ho80FN3nx3li/xR/PDYbo3jb0GI
TfgBVYhOATlORy4p3pTfPnTTGv3J0tKG9wJOv9ivQZYdEda82FX3lVd0s3J4C0G7CWsAqERStBUI
iBsgt2/c3NcbNLW1r32eTcCLIaO78TOAfhblMD8VfhfvsmawvyXMq5/ACtGEQIcT23TWzskCDtau
S7n6Yc1IbAaAfRoxeB+3GKRq7Z9J2w97INeSJ6VAutq3lTxYQIvZuIPgW5rK7qYAiJpeCi0CDXh4
4ElN6o/ldZjmk9vG+gXg9RV37rKvQv+2UHyy+hLoBZiv4+DEKx/aLNjV7ngnp4fO+nb9Ui6vz/4m
Dz6tP4yk6vs4ptFcb5kVIhQFo9/3ZOxXLn1JngyjqFvg0HgDyuA0cZ4AI7CnvXq9/tOXljbs4YCu
kB4JMZRtMd23K6qJHxiG/fbXV186GMMmtkk3DEnh1VGbk6917B+TKQGDUja+aOX+uP6Ni3aXcrNy
ayM5E4AVmEQU2bgfQ1UniHICQLoEY792wReVDt84G+RPFzyRyis4t9kJtVb/far9+SlPfXWiTCSb
GNSXh1gk8sttGzICq8SPbWSdyIxCwP9y3W1AcIpZ0mZ7ffWLV4KtnP/+aSt1zX0MvxY2pgdt9Gt4
jXOQKbC1BZm+DZiqvPEzhqPV2CnF7GVHT95g3wWyixwX+OBZl+8wmbmm1xeFF3s5//3TXtIAY+Zl
0QYg1gReVpo+B6q/xa/G0obK+WXWxSnooqMmLV6FNR3ByA3+RP2WJHyt239Jcg3dOztovqgzHaGp
aot5LHsTD8kvFttfr1/10vqG9iWOrDMhveBUdGV7VOk43fsanoNVdMNKFLh0A4ZHMtmelXgxJSfg
auSbqRh+Y9B6JSpY+PlmjbYHQxlFEA4HIWjkDtRr8r2sbBIOpKxXfv7SJwy9roSUoqsackIvfgIE
6MoGKWu+jzGbv/L0LFgOs1A7xJaVo9pCToEtvsc98hcAIvxTJGpXlPNHilm4m+7anNtpoGZNYddN
VAXOcz2CnF7a+iTb3lnZyALcBzdnd0iel8wH2dbJy/ttNh68fIT5sDZ8Qi7U88IapPEAuznNg3xg
JF1JYl0OmCg3J3tmL09R6cvZCZfyhBovfR/H1Drp1lbvwnb9sLVI8D8/H4ePBhiSFaFrACcLsm1W
fGs/oGnO7Aoc2d028b+D8WLlLJdWNhQfCBpJbPVOhSKgLcI0zd746K6sfTFGwHkZSk/c0WE8beuo
nuv7ccp2Qx55ujs1RO7I9GqX79cFbkmwTc13c0tUbspOolHpPuv6t0SlcwgwwX90pp6Us1ZjW3iw
zJrvXMbz2HhpfAKk0SZXHx0ymTpAOqhby14vWAGz7utwHmAeDaMbcw5KUnQcyrtuiKstmedmZZp4
6RPGm46FrdqeY++UWVn7SM8ktjmmN7aFTn9fv4+lLxjveiKmtEpZ55x4c573rnZEuICcWuMxW1r+
/PdPTy1QceJWB5WOzi34Xp6ddH9ON60x7y0tb7zkvucHqFC43onwbodAOg8R6H61s3INCXFBLcxa
Z9UPM8ahcxcenP+iwWVFAWe1GQq2k2fQ9MJJ70dGVm57SWQN/ZZNzgu/GEk0DY2zJSwGZCir5k3R
NzvB7f31G1+wIuZU0Gy5TIEsrYxEkL/3Or7PA3FLnwUAmgzl1lbJAepkYwYIUICb0hkjhj78MMnR
XHjTjzermEqUlqNBqhNhiu8OPI+HJqYr57IgSyb1YTyDOtCZYLfrxkVRaOsOBXht/1z/3Qtm7z/U
hyQHobAmmF7qabcFcfy3xM6/2DlwYEuQnoaA31rJhC1cr1nQJBIjz3jISSSkunPifp/77UrQt3RC
hjL3ucorADiTiPSgnfXhOnsoPB5uOyFDlUuQa8j8TMo2IK1JxQ/eV4eEv3JQ8rY1XXHPl67BdM99
zdjQuvaJJ85zl+pHNNHIsPO9bqvx0Am5CiO5oMtmabMeJPhNZBWfMr/fDawswXgHpItZe8BeycaV
IHbpK8ar3c0VqekMhXOmY0aBlQaQow5tzipbgxxZ+oKh0ki38cJlnX2y3N5/FBart27D40OSZQ2a
P5LseP36F2TLrGp2QdE1SHADqyDgP1xVvZeW9eCndMW0LmjFf9gQSY0Rls6togQtzhr4N767Em4s
rWw80UVt+55urTqyR7uIhNNT0P+IemX1y40klJsVTatv6n70xzIqtX7Wrp/uHS75JukVclGVahAY
iKl6zu00Q2uhjDfcBbxn2ioRA80C4LeZjVHbTI+76/e0IA9mIUJJJwCEeVNGKp/AElN3vH4YuGpP
NO3Qt8qyeMXSL33IsAc5TViK5AIyAYKoLZ3c/nfp03aH4D158DKnWLE7Cy/8f7KIpZoVIKawIZsA
fwacU2OxYV0e+lYEqJrHEjHK9aNbkhTjeXdmGgR9BvqDbvhh5eyI0tuNl2KYgaCVYoAwwHEgZDvU
ABrwO6ByvwLianv9ty+pp2EG4AJJ2yFJBSnPszqsiSh3GgNkRw5UyRUTsHATJhcRLwqBWVahIu3+
aQoZIsgOK1GBGzje5+S+5u7KZi73AlK0lv/bK3UyuxJ2NwGtIp5TAAsBtFkM4/Q/nvKdSDWgvUft
hYWn9YttO8lz7PH+oBgfj3FBsmM+s27lpyzIhFngnTuaDomM60j7WRS3cYTPrwjFwnGaJV4KMmqr
Q4o5ion7TYzse0f8MRzL6hty91u7UzJUE7nN8zPrvNJ2vYxDRk65M50Gqyg3Vhs/CEu/XJe/pc2c
rcSnOGJMGjv2UkVP7SBI2GSgdvJ1+7tB+9BB9vy5mA55+nb9WwuWxyz2Oqwcm36Q7NSkd54DzJr4
jw/K9qr2bku6mHXQtEtz0p6TOzr3gZFff036IaJl5964vuHlcKSxAbtZTie/LA51Aa7T/qs1xDde
tWHG6Og29QDY1gjllzuLFsis9aUKAyH7/fULWFIKQz1TEWdZndbzyePzo5PlxyIvV45m6W4NO1a1
tOvcnNOTyt0oH3Kgzus7nXwD1N/1377wAbMGmvAWaUa3baIRJCFlnHtoNKvvxJB871S91g2+4Maa
ldAEw4ekFDMgdH0XhdYPavXg0GzDOPk182LlqBZuwSx0uuhRVrKClGYZ+Tqx7hWh+4pXE0Br/1PJ
pdzkA/TtFs2vBSMnrvUHkF++OCR2N3hTHqEFm0RT9DSik5HMAAy/fi2XO8PwyfPD9smAxHLqAmIL
drKm6m7KhxP6OUKrq7ae85paclPm5GmSbI+SHHII6XZeIw5aOsbz3z99eFBWBb8MJClZy57ndvpi
x/b2+qYWEFn53/ft09qxaHLN56DCYLBODxzcTaeykWO2a6tR3aOHPVPhjAYiHToNl2C9tLP6lY7z
BJrH2u8B6lkGCExAEre3XWcWm4mXDuiEx+r3UPUYNst54k5h5tL6Gc3x6DMdcqDzHnQ355uilWsT
Wwvehcl5h2kPlwKpgZxoWXwBUBX6WmQXdhKIbNdPaukDhkUpiAs42AHPBymLEShJqv5w+VTeJ5aV
PF//xJLiG5aFoclQNT7uOcHZ8PqRYYxydF7mbEVn/lqQC0pjgsT3I6zJOPjjaSh1vLV0au/TjLfP
yN6jSa+g5Zag0eOrtCwfA/U5Zuo0Ceq9G4PkbMzcYNv5k/pCgS+6BUIaGBlsOSNgDAbERFlx9LRL
v910FCa4PLAfdNWDFyrq0+ARIvUF2NCRmILTzMrbngiTjZaQYFSel9HTLBoARvoJGhdA53f99y+o
rAllwy3k4PiITofKZw/IaT1adnq8bWnDDAXBWCjWoD6oQBD/g/WefvT9yrupOxSOrWFsshRVjXwC
vqkU8SmX5QG4yJE3jMc56Fc8sYW3xwSzYWOmOGXNEIn5QYF1k6lD0X5h4BBxkptanLENQ5eaGVRY
KHG20Yi5o10cO80zIxnbqd69qQ2Z+iY4TONUFdfgWInAQ9cdGzUyYEZXa+1ol+2NbyLC2AnxuG+B
oyRoD6UvNnYHEsV0bWZ+aXUj5TD+n7PraJKT16K/iCqSJLQFOtETPWOP7Q3lSA4iSvz6d9qrefqG
pqo3XoyroIV0r6R7T0jLdHFsUpyBTfnnfxL3YTYW9kM2Ve1GZenjaWb/sQ0oHFAXegj6WQ1cCQzV
qC/EsdrRFx7PdwChF6kv2DjdxDS0mI4vaNoEblxFNZybYXwtmf29ybkIioV/j63+iSbTr+sB6FzW
0H/TKNMFWpfBdlIAmuyonr1PbUmFn+dtGRAnnn1KYhmOfZyETi4e4FNAfMrIobDUARuU8MuRAKgj
4USWpdAYY1MfZB3btyasE4Cm81sXtvOVXY/7siuMI0d7OJiWZAyBYhC7dLRRVSZCBn2RO2+GaMwd
GflWy/jDVWGbevHdHmZuzl7Oo9l2w3hiUa0SxE5+y8HWNvXKO+uEgpgCZDWl2X8dDGiLZ/Xd2Ccv
jjduVGc/PBbiFZfL37vjDHx9msQjDC07SCYeJqc4CBtXsLYCtN2tQ8tg3T7N5VPs3BRJeKMWSWnX
lrkzO3GUINNb6E6DOrfLO3Njz/5wI8HjL2eFdwNKjCLLaOeC2siGXb8Y32jHb4KNmq62kbhFt0z9
aPHI895UtwSoUOzaLe+plaWkU4ukaQignU0vqrJyPyv6DfWSvTdlWwCcjwsw+DDO/38YCMpbpMzw
AulkduCOLH/sW+GGbmxNuxESro8x6s47N27GyJig3F33lXGgjdkdK8h6hQuVW4ijtbFq19nGtnJm
tpgjLtKwrlviJ6l6qKvqptIZxqqdPaveZAuEdRnUZ1QO+VUVByDMvfZmu7HK1sJG2y3nMctz2mde
1LhpAQ8cOgbDbD+Aqb1voNOsGhCqVa1e6pr/vp5EP0ZX2OZ/qvU2EVa/4JXSsWJUm+FE0Tj7VNBf
ubv0QPjnX0bgjZsse5UN3Pmuv3YlnPQiPvBCOUpAKY2sERw3+DnL05R1W0XUD3c8jEnPBcwFubRC
ZXuIy2NupF+oa3+1cvNQ8THzUR7cOnp8eFPAi7Ss0DsWPLinEmmOxH/hCPidq+oxH+0zzAa2sAlr
g9HSQzHMDDaMUJ11KGonWOLqlw0uSWC4yvqexfV0XzS4BF2fF4td1vJ/NlUM6TJj7xJdLiAKVo1z
ck57o/wJzHeXHVtKHRLMSZGOp7yM8wC2Ca0RzZPrfnZo1b8ZrUFOXiKzO5JZFY6QMs/9BByuF5dX
2E1nOcGOsc3mnzz38jdHZLDSzhKSvHlTX99ZaeXuXMMSdjiMZvEMQnUfGCUs21zSAjA1tiP8ptjE
0OGTxZes/EXs5q43F7B9oSb5tY1zzCth3XdPlL3vZLL9ZS0G8/zYXmIokam8+5I0BT/mJiG7HhYU
dwB99Q12I7P/lSlvAK8oTYKOmtaeCTP1Y1lAkdXpvb2pEuvNBoM5FBx0eWpn6XkuUusgDTlD+lcJ
443AGnpvj5PpMyaHU2qQT3FF5qACwProuUk9n0hqQE7QrKZhv3Tl7xqmiRBnQ2csS4kVLIlXBTVU
1MKaD+Mul/JbP8dOUKczDY2JMPzJs/cxTmmvS0UrUOKm1vmET7r8SWpQOZ2Udc+zOgImCqcRGPSq
InBa5v7umvxPSqGU5i8tDIEIDENMf6HEQnbsCtjgmZR8ASyh2ZN66SLIbc37ZepM/FaWdp9NBR6U
b1fg7gZe7CSO3/So58QFwB+ZO8ignMmIkmFJ3B0xnPSxXooG/2327K5rp8mfoNHvszRX6DBlYgZF
TPbZvvVQNML4E/nDmxfagcvnxceiMquIoiV9dOfYxNXXifvjyPPqs7tU7I3AmuEoSgq/GGEn3gky
qO7RUR6ZgUuoYYTitvgIhjPxJCyXXv1KZFlHrcfTQ0ma9Buw8BDdSpXicWDPiUwDERuzT2D0PsKm
RHl+Y5nVq8vS1vQNHJTvO1aAWVh5ya4oshJ+E+UUDlyQn4q7+U56ybT4HXM9uG8l1bFovBTlpzlb
njxeqUPX2P0D6CzNY2Pn9qccvizHDihGnB8nk7pAiSfpFFZlM1gPBJZ6QwAHXvvleiSvZVhtX+aV
0yq3gjcXU84ZbrXEJhsN2LWkp22zIhb5kqYX8V/beDPb6g8k1U5euhyraovj8LEqPrKQttPGlRxU
4zJYBOX4aKKvxM+6AZJxtO00ssexfirztEGDzBrigJF24nt4084/bdKAnG0AlpT5jiHsv6mbJK/l
VKNwNua93YQloxbzvapBO+q2L61t2gvvlD3XMMim9gSLkgLWgrxgGw//sFtim3pXKfVmjqhBAcY2
B9uvRXyes+oxXXCzIvywXMiWk3MTMhwv007t9azGNhtRjF4APIDAtu/BJi99GJKtmv3KCU3vLZmV
02CFd2MERaSjiBOBE3q/y5PNm9PK2tR5hLlXZ1QNoj8Doe9FBtRVRCDqnH5mtG7+IjkXh+uTvjYS
bVeWcF4wWJa2Z2kD1kJd70fM8oeGbxlyrw1E24Ybi+U2h6DmeeL9XgJYq+jvLumRMzYGsJIfdJrd
YFPTraamwQAK4sfL8LUfi40L5trH0TIE6xZWpyPQrakaXtw4jjhsv81pq2619m205NApzg0FO+ao
L9QYFNiUAqJqHDXa+8nut2Rm1t6ihXXm9VVpNjPgGgs9MdN+TrLkqZr6P4WtNjLpyhzoHSYYugA+
D3fdc8Lm7k55Sfa4yESE15foymVCby3JlMLemHniTMvDxChsz76OvNy5o+s39bQH13WfAGZ5/WUr
X0tvMRWLAUmhxlvOkDkJZuuREXSEpgAGQdef/69l+8G5VG80VQsMlGULQXv3EB+yo3xpouFxvreO
eWgELJiCJbD36o7uy2MXiUf4IR/GI93R3fX3r02VFu/OUjMeL1jSE8n8zPjr8o3q3NqHu7zw3Xl7
whFl6ONRnM1sfE2qMQstGX8S8KADInZrF1n79dphQC7pWPeiBF7Fm3cw9X0W7pYd1MoGpTd85Jg1
Req5PALoJohJHUJ7FkAm6Q/uNwlZyKLbavytZJV/tIR3X8ocvcpovcmLFs4jiGeVPq37V7j//bg+
xWszoQW8mGHoMXtsOTdp0CrgId1H1bfwSa+C6y9YGYDe9imcvjUrRqCX0SQBj+M+EBPQcSzeYEqs
zLLerDGEVcxp5Sxn1o73dlLsHBzCr//0lUuo3qRx82pIHJjBnaX1xRZ3bUaBRREBX14XsuX28894
/YMQ15s1SlJQNK0ChHzavk6ZE2PxpOTesln8x+J1+tp1cflsxTEP0AIWqC4Z5q7Pa7ZTOS0ehZt3
Z7RQxV1T92bQNBLyf05aJ4dlpBMankZBwsGo3wxYEmykvRVODNe10D27XPI4Ada1rK06IBPM3n0Y
ktrc74w5i33uTKDLEkxGZ3rqxQVWOAvaMbOl37fplg3ah9Njcaot3UuRj9b1IiOwIypxB6Mo37Oe
2iWSRrqxeD+MDovrJAzXoBlgViBLM/F1wN3MzHr0HaOKbVHb16JDy7CGCWStUc1WZLkoEyxyZ9hq
D4zWxgr+8PfDslXLsyp3sliYOFA1S3KiE/1rew7EUJPPtrGli782Ai3LFrlLTVgHLmcRz1lA2/JU
w1unSrot8YqVXKvD6lCTyJQp4RgDsvYLwAhDaCzeV8w+CScj+aTKJUwx8o0vtvY27ZjlkdK1YkFZ
BGmnH30yR4vJz2xu5xDMK9Rs4r+tdZMtFGZHW8Axz3E1b2ALBQHpL9Qb7oWcfl9PXR/OCnCZl+PR
u22jsEDBj7N8PNfA7QMQUf+2YytopdqCt64En94hhCUxCl2ss6MifhPVU0qtExcFFBOKPQT2NhLN
h7kdo7i8/N0obBJ3Q+ZCoEZk2YO12JHKt5yz1n7/JWLePbrI20o47bRATIsmUDni/AhIUvyGQnSz
l5KNwTiY6a/rs/FxksdAtDgcGIlTAjubSE7VM6Bz811qF85dAy2Dnc2EamC3ZOfHzjGWKE3ItM9E
98edIYvpuaYRjpBL5wD15pByrE1b+HR0qqAYJueYE2O6JyjSfee93d3bFi6x13/0h7kDv1kL7Kn1
rCSpEXdiasMhrv0RClRN8sWWn66/YG2N2v8/BQYcflGzBBemke5xSeyvLRt+ctqrjeT9YShjAFoo
EwilG+zCcs3QlgkhZAf9t6Qod7nVVkdQEYcgiT2oocyyDW8bkRbQwAClCawpzCih5H5g5WEw4lcv
2eqQroDpue7TUHtmN/QXdnldTZ+Gpn61B7lbKquIPGjHRANFdc/LSX4SKR2Oid2Wbw2d8wDnkNE3
nLnb9bVxk0inxXVXB6MYGuKOiRWhbPnbLrPHcYqTQC75xsdciVDd0qEvGoi4JQmL2gqyHt0rFYbv
cLhKl3cAGj/fNGO6LW+T55WSoP+fWVr73fw0tcq3u8NtD9c29yKBRKVa8IUsr7N3rppiv/ZslPu5
tbUkVoJUt3EYyk46XYG5LyoeuOXvyT4tdRF27UaMrmRg3QbeiVMYdKZw2awGa4qGour9chi2NLfX
pljLAN4wEDIvnEaOh/4y534c2z76JL6Xs3DOb5xjLQ+UPWSgncJwojg3jC8g6dSBHGR8GlNymzUc
97TAT2yS8ykhMvKMO69KA8c5dPZWk//fbf8/VwSL61IfsT2X9SigL58uWZYFGYg6n3LDY1FB06Xe
97UnfjYzl8qHfqZbBIk3UduHxW6R4d+5+QKjbPtP3Js0XMy0+8vqAmfZtnS38I8f91NxTr6k4He7
aUvHsTR7x43QaA/K0Ut95hWjj31035kwGSKjOlailKGox7uJkdNNAaarSs95z9wuT+OoarkHwmnL
Iyyoyk9yuWWQsTo07aAwxUUqinFwo5zb04sknbx3G+YdqCKApdJEBgUd43DoOrjEpzVK8OiY/rg+
vpXo0/VX0LsSVQ377yipgYm0BR6+jMP++sNXtl/dRAN077qYYcwU8an+5PQAd5tZfe8w68v156+k
Jh0RJZdsNEx4AJzr9rHO7YOyEpDXux0YN7vb3qDl17oDKphlFEj+svgKykAcZA3fw6vS9FW8dBvf
6V8176Pwu8zOu8W9DGMcg3dpAQHdRVNphLUgBxxN0Y081k71CH8ue/zuUNhedGqnTCcciu+Kpm/5
LHzhfMclb+NysjZl2pEsd4lnA4oho6awim/ADzg7CDB1QeG5W8KKa6/QUvICnKKRKmuJeFtGzGhQ
jWj23NsYwErC/9d/f/cpRZUre3BcJ2rawTfon7hw/Mx77MFRG60tEOnaELRkXOJk35YzL89zPoAL
NxRoJriU1yKcG7FF5F55iQ6NspXsDDgjLAA9dE4A3nizm1rgmmOzq25ceDpGilAApKqainNtlyBK
TmmlfjY5ha1s0rjPo5TI+AZXkJywHIv/dtEzLvxymVgT5kODMqQHdHHhGzH6NoHhjDTIx8ttwizh
JCCY2Pqdl7Xx3wChtvbBY68qY0iI95HdzXvDGg917x0JxAamyg3Gvn4V8xhypwmcRRwhTx9OgMVd
TwEfLyiqNxMag5mj3XUDaj7PmT0/tGl1Ly7efA59WIb5pqMo1ZsKk0jGsYd1TpQZYxvmVT8GLLUj
Edffi4KCuDrKG990Gee7ACGwmZ/MpJsioFu+28p+dfIyPQyJnPyqV3/dSaYbs/bxAqZ6a4G1bBGy
N0XU5QUP0sK00FNVzJ+m27IV1SkrlimyysTVNYIm5PzYs3p+SqhV+ok91Rv55OMNkuoKdMqWA9zl
uIjgL/GTVMaejUDOXF9a9ONV/Q/7924qkkEaUw4mdKSK7sCNV3sxd4b4m5tb8b0yA3p5eZiFw2a7
HKJ5ubSkAF8pdo2VE181nf31+iBW4kOvLlumwZhrJ1VUzdgjs/ZSBOrd4mRzkF9KKE37bCynl+sv
WxvQ5e/vvtjUWqqeFrOM4H84h5koTH8YXHoSEF7YuNOvvULbi4t0StrFKtiJW3ekpztmH+Opvy0k
dGpAU/bchHmUiFy7rQ5Vnjonx4WszNgO9cZd5OOaBNWLmTPPxVKVrIiElS8K9QhL/MgLj32aaqcB
odUqwbrpGWgCwFzeZotN9OpTN9txwkVcRoZw71VrvCR4y/Up/zgAiV4k4hlthnzqqojUpfc4muTv
CEO+jcW79nDtLFIbSxo7Xj5FVg5YRtzH39spSzZ++ceRQfTqUD8x+OnlHgB90ix/lNARin0xu8W9
5aCZMi2NSwOj5zd5KFtA1P1/bLglLWKG/Hrq5vlnqbxXStX3VmxZLa7FhbYFz1Nmc2OZq0iSaoJ3
r6xPJussKEJCHvW2qdZKygbp2Th7DTnVJmQMkphCvGbu8w3s/MfZluj1ZNC6x3R0ctjA1R4a6I+8
kX51QSMun67//LUXaDtrmVMmO+DDIjfl8/exz8DOHxcu93DBTHG5ir3scP1Na8v28gvepUHljtbk
TBbCrbCGQ4+6xh063GV429O1JDvX0rVBbWmibuyhGRXPJIjtrtmYho/zE+HaOhJL7XrjCBuhoQDY
uzYN95DHWQHWTNWFHIDcAAYBvwan/nLTaPSKZlfFaBsyW0TLUn9qsuK1r7bwOCsBrtcnLVUJozGZ
iKgSaUBjiF6Df3XvDtVxrDM3qPJuA9GysrT0SmUl3WQGG6uLCqP5kk/1gWfuToFA00z92/Xv9HF8
E71OiW7OAF+6qYtyZbzEqv/sMfW9V8YWfWnt+dqqAos8M8l4UdPGkaDL6l2Ve7j6LcfrP38lJPQy
paHgVtRBKSBSzvzQtM3klyiTbUTE2ud3/j/e8r6ocsa7DnpOseOzqjDgSEXvJkc8Gq63McdrI9D2
orGKx3xwMccyZfJuMNL5UPbVbUdl4mm7Q91NTb+4rohSt/NCsO1/NdJigSpvOzdBqen/vxGd48Iy
UOSJAB6dgq4rfnFWZaHst77PygLSa5RKdXCtyGMs0PlN0DeIVpZbgg0f42ItopfBCgNKMwZpJqCk
KwjLgedEQ4HJRtY2DfmNObT73lz0xlvwi3exN+bnfIGiFJstubfyxNmJhLbBMECozE3QknFL8+dI
4UAA2Rnn6foSX2nOEKqFECzYlhTNw/hUQUfEA9du6J87nhMWJAIOtU6bp8cirnqQwydOYI661LvO
KuCNsZjhWHgc9aI5+WLEpbm7/pNWkrle4YvrpU4AHEHhqonPkBW/E6n31FjdJ1BGg0GQZ2Mxl43b
0kq21at9uTe1aNgwO7pA922+Nyrh2625M9uvKL1svGQl0nXu4+Sm8PdwVXzCPP/uh1z5y7I81HH9
m5OteVxbyJcE8G73lhYIwkurvJNXQUCUH3rbCCD2sJGr1p6u5aoxd02zFcQ4ZYrN+9J2mkd7adPv
8dKwG1+hZSoB0FttSWqcCNZ2LyiqQzQ5CLPnN86ClqxA/zGThdnxqbMaERpDdT/XSLyyLI8zd7cW
1ErCZVrG4oNXy7St41PM39j41+42TjgrM6DLKxt1buUeSAmnwbqTtAnm6SXFGep6xK20aojuP0lr
YphqXOKTGXfibMyOc9emzPLjLk2QblJLhI5dtr/Ru6c7cId4YKmiOBtCLId5AV7LTVwwMmJm7VSa
8J2CH+cGmHRt4JfIfbews9jIwabHwJu+C4DSCvvlidTV7vrI155+Cdl3Tx88K2uyy9P75qFIYZ2R
n2zz1/Vnr+DNiC6GLHrA4sB/wE+H/pjfZ8sUMFDNciT6qm/3oAv1fu/hbisvaj5KmDu2FBvsxJXE
psshu+AhcdZb8clux0fI3fuSjH6RVXuVR307b8TU2lu0oO3bwsxA6U+jqnPggGfyJzu12T4h7iPo
Dq3PlbkBvV2bKC16c84hg8+bBN0MNzvGohJ7pto/uWNvCXetRK6Oy6NpSjrlyTRy+Vs752eTlRvH
yJXfrsPxOivhi1V68clp7B906Mp9ghM2jfst86C1F1x20nerGObMntFIMz7Ns6uCzMjIY2t146c4
LtPd9cW88nX0niWD7cTCG2SItjuOaImZ9U2UHIvoDrHjLAbJh8IARQz19o7LLGyredz43Zdr/n+L
/ET3fI0dq5vHGb9bmQCRtUP81XTIjxHK/UtjPyXKs3xlQHhWeIfrH2pls9dNYOUIkwPIyHsniJf1
p8myvtK8fOl5N/pLuoVvWJtwbT9eajKQhDnxKS3n0K0/Fe4ALttNXm6YES2q8ywjpG7d+DR0+UPq
dL+KcngE+fN1NEFqzZwvJb2xOqOrIlMjb1HSxUBsh95LEoc0rjY2jrUVq+3ECn4NTgs44clsyuca
iGSw9jYW1cqjdVGGjGd91UDAO3JSnM8hzBksIx82NuOVFavLMRjcaJvU6rLIhhXBC4rGOQlQsISH
edMC+sBxh4Npp5y7r3Jh/NTzWt14BtN1GbJZStvoFFh73PQJzUCIPCvlvt4UGXrvsawUE8aAgQ0L
2JPFnphlwCiotN5NrAOL6J3HLO4nhbnJIrcYCr+SR6HANZZA0F0fwUrY6QINeSsqnpiZceoycipg
HyQT/syzLfmaldTxH3mGDEJN3SWqQf7129SC3ud3r3w2hhsnQItrBhoWrpqI66KAt2iXmrGfI52X
XvuapZ51Y3BoO3UH6qeaAVw6WbNxNHOyH1v3y/Xvv/aBtJBOMiZ40tdJZLUiXIaj13cPuBj6AAvv
b3qDrrAA7xJPZB2OGUX1lxSPhkWejPhhJNbGdXvlwKRrKTiNZUCQFscyUtawnkv+xBlHNIvxaNXi
rRmcLVOzlUu0LqtQNtZEnCJGYgXju8T5cmH33OlCVSKy5091nm2kq5WY0GUVEuVaiknPO7nyMYbY
Xd0PvgdZquvzsfb0y9/fnWxI4nEKo2vsptb0JWegp8+F9Ur6rfleyeS6gsLMGsFj1cWnuoCobmGH
jdG/3PbTtT1aQDTLMi1Es5W7PlR1YCCpfCa2LpprX0YL5rSs4sYWnnFSxP1BRpRGRFUmgVUh810f
wEq06bzucXEoNUxsoNiSu6zxE/5FDmWw5Lfh5Mk/rah3k4sqgmtzFzdyrxWvFVBKcmK7m367TsUu
rCrFtogTsZo6qEq98sINIKHsO7fZfhGdfu1CHSEXaMbgCJBO+w5J6eTOHdu1sxFvXBtWvr9OwJ6s
QgLjgFzkeS/WiI2fHmr64sQ3nmJ0/nVhZUtWuAwe4/Zwx00ZmPG8Ua1YSXO6lq9kbUNVjTRHK+p+
hZxGHyiV/m2T0fHNxupfKlGnG59pJYR1Wd88L6x5UhN6iHMz7yqjKnauJFuksbVJ0KJY5rQp3WEs
o9pMII7t9JW5N9sy9VvZ5PflwKuNT7b2Ii2eM8pdDzCdJOLevTU8e9lTH/8g5tfr8fDvaPrBPegf
xeNdrC15B48or0uir18fT8bu8T775B7cw3n246DyVWAG8D71z3Hwm/iND1fEoD+g/RQ4IQ5QPtxv
wz60IhItX5oTO4g7cD9avw1egMvyR//39V/58TfgepFLkiZzXKJkJGv17HAzqOC7m7M0BILs+hs+
zppcL3TZZtLO9eRCh3ZZoA0Ly6CDtxjWTjQwm7n+io93Xq57iKnFtKmzJDPgb+qvBbfncE6FjEyg
xiu4jpA5lHbZAUfYL2oj262N6vI9303ukCSz1dpND0FaZuymdPmW4doLps0WYGltYi4vfvcCUShI
0lKMgma9+7SQij0C08BCYE0u+mdiyz/s41jmesUM4sC41CdAisYpO87E2EHC9MZp0QIZYK4xtWSb
weX12SMvRiv8DqrAOK1Y3lMyTBtTsTYCLYwny2GiE3V2RpPi3LfkFVJJNyU6rnuFLTSfcTO3ZaTm
4Q6ibFGaNc/X1+zHd06uV0mGoQRYHLaKUU+kvQRx1k47o4OPHzWd9MDb3tkZsLGNYD1a/7UmY0tP
du29l6/4bl0VVQavVwiaR8miPs8Det016nkcgCa/rOazIYdvZs6hYwQM+cYEfbw1ocHy/6/Epo05
V3DTIQB9hSiaQGwJEkh+bs94KR8B/a9g43D9u66sBr2S4sgUBz982Wgo08c5gY1gwjfKG2v4br10
MsraLVMbA8lKaDbtynE3fk52aeiGgNIkv73Mbx+aJ/kAf53HZeP6spIHdLHLRcbVYsayO5vKufSC
rHvXceSOp3MbJnZnbNTQVj6bXl+xs9btO3BMz4COmyeZNvVno3C2TMVXBqEXWLI6NmcDMkYwF6Pf
cgV2IhxPTlObq/2Eu8zG1K/kZL2WIqSxlGOF6bHYoUkeRfokjNebVpVehnAgaNUvnoAUCS/eSid7
gQh2eP3Ra79aiw6GzjIkuJgVKZpkEFHlR9ceShBhyg1Awkr46QZNUMqNB6KW5WyQ3B/VjylrfS/+
Dv0y36Fb9LK19aOVIAqTxbFhwWQ4WYrnvAeiOwOn4foXWnu2VoNw5oWNuQRx3O6U31V/TLmF3F35
9nrtobBlmoipNs9DVsk7qOM0AehTwIwmtrWhOrGSb/XyQ24NvB8a2D11Q+mE7TQCWgCunxsWtSh3
PRTU6kDkP2Bzu1+EU75d/2Qrc67XIsY66QDULq1osikJbFW85hzavUOLnttUvTa1Q25L7noxIqV8
zCeLLOfO+yzp36leQoF1RsSPrN/Cuq9N0+Xv7/ashXhxtjCIcJaw0dwv8qIxk4B93aEHurHGyD8w
9X+P61yvS9QuuG/ARILgaSTFntcDaLJoW/9hHHCnuwUKnw/gD7iA14O6WxxoZhbHHjjmDAh/KjPA
iQDY9R0obGBv6EUEMUIZwJ7BxbNYt2vg1/jNLG14T6qZheVYLm7gCE/AdaAhuPELk0YZZipouDmE
0xI7f9zK5KfSwvncN63Me3BI3ODsVCWhOYzJ3h6ofZels7NXpZfuBzWOflNJ9sb73Hu1LDX1Pp0z
8gIGR76XnLc0cAuh7o25Su5sNjip79EajnCAfRwow00oGdLmJ4iA074skYQAAIeniifNPQyDyr0N
rtQLLHOrg4QOGgxuDQG7Rjzct1PFjq1lsc/cYwkYzaP5nBbOfI/y2hgBvKLCkpdVAJw83C4G3vml
GOKjkbAaNSBr9s3UM3zekeUvzib0QCBgA/fMpPAXYyCvMORTZ8Ok5gEHCZjr5vYUSnVp4VYMA3fn
+s4YmmQn7US+jIUFs93R8j7ZBvTx/LFfWNQnxN5LYVYnWnQ476DfsmuomMPGcos94rPeF4QuB1mK
7k0srnPI5Zx/7ijkbDsBpo5bQHkyWIaM+7TxnJ8DoXMIonT7IojqI5U2IxS9ybknk72b+FScZDMn
u2Za6EENZhe2AirVZWZ3Dzxn1jNxe/bTSQawoQfBcEtp5hOtqxK8oGQ8s1zJey6tZK9Av8CjUJ5m
nvurM/sBBHWH7jMYPUO2HMqMMBMM3MxafJenT0Zl2CcJ4cw9DEN/J0NHTqCxmi+W279Cynw4UsjL
/4JGTF8HvBHTN9tWUzCPDKqVYPoAi1MkBD7bMaqxnWraoFZSneCG2IdeW2YhNPDYUw6pyZdq8ORD
N1R857Vy+VYTq/ksRNM/JDNN7qZM/VWu7KB1KfNH1rMYH0Cm9z3rP1PRZtG42BMmpKnOUjbtQ2pR
sYdIVus7svnCSJc+cIEvbBVtdYrxxFPcuuOhKStSBe3UF2HrUfkWAwkFqGBmHkBsckJ7SXCvbmi2
p4rjVt32i1/Spju09uL8tCtV3aGsZiJ8VPXL6J3yxJWccERMu4OD0/4us8wYetzQEBSIHxo0xtLe
dagcB57jYJCViAOs6DZE95JFcQeO9gxrOtj7svGJQ0zDX9yEh0ZrzXvLrdIjSS8oZaQUn2cQk/MW
O5BctkExyzp0OppWfgxK6lfa0vK5FEI+j2RIw7YYk5BI+j/Ormw5Tp3dPpGqBJIA3QI9t+fEdnxD
xRmYhUAIAU9/lvfVPv2n46p9maTS3QgNn9a3hn4fzB61mx7pFQmkcOtGNLgQbPF1IWKXSZkMM0XD
JY+a9WGIGL2vhwrwQtTp4zyMy65lhsMUo/qVMYXoW1Flac7guJKxoNxDJeVHYH6bDOcqAKSD6Nfp
VipVtUk2e/K1paWIQS+AVNhrMwhmuklGEGbV6s2DEW4ZV3g/9/PaMpUa6zsvVnCcvYtmREkgPy9/
CzzyPLctrOP9bMBdo8AWslFzLbdtv5jz2sN8DdGyIibt0t9AFme3CL9akkABglC9W3gMV8r1fi0w
C4smWFPa59HJyd5upCzANNZijRkiVW69cRpvZ6jqtsgS7m4Kr2Gn0Qv7Z8zq6jljlH3F3HGP0OA6
7KfEGPSg3TLImDYrpDSrRLLW4BPEsjSgovkThcduAZf7zOqzPzeMpJmDchTB2i48eO0ihkRHLISG
WAfYSJei2aP/IqFltlibLWgZX4amXBPyQc8hzTq/GTf4aQAr2g0pZYbMt7qUxaYUI061OYNxx9iW
/r7RoMEFaDODhzi4vWSM3a1DP6ZzE7a3JYxz9ssk1qT0JJSQkc/b/bxYDjVxRe+cAperLUiXDutq
t1jBmKYd1oIOldlW1I07h1ocHriZgcJqquR4YLTQX5sgNymj9XrT6HJMvbLytpVU0a1PnXyc23mC
rWZvt9Li5gYHWO8O5B1YOw5+/sMsbNx2ti9uc+w4ieYrS6tAdEkNR26A2DQ7OkbXKi5ptmzLDz+o
WkrUQCi/IDDJGuHuJYx7HlU9NE90hBFVpyq16auuvkFoc/tF1XMWt2uuv9RVHdSxw+w5IFaAbmvn
061mw31kZJmWnK4HtnD6BnlysM+qcEi7RctbOC6qGJRlGwuIIW+iYpFtHJSu3pQrpzugKv2Dgo3J
cW7W7kXIqd00rA53MO6LdhNIKvhjYeLCW/ihW0rzpWM1ji7dZY9TsyzvBZzedtBlhQ9sHJZdM/cV
1gmVCaWC7y3pg0MR+SUkwJ05WyhPTxyb9zfmEfelGfXPufG9A7SI5icS2foGgTomurFmnm+5JOb7
xHUZqyG3cWbzaQt3Vovk3rV8nWRRwkWum9kSo+LGiV5TUWMXx1Ta1G0/ILABQeop9wLyCv+H6sn2
XfF9GZo6XbE33Pn5WH0bTYBMLb9AHiRdfQwnNV+hMIR5LAng2Rl6GqdLVg3n0Xfsu13XbIyXxYOR
RFeARbJ8VGSjHezTSAVcDVtRpQxK6N2cMxnr3F9vM93pX9RWMq5FFMLXGu4f9QxBlqJF+ZqbqjwX
orKP2LzXM/ZfltJsFY9ts6hzj31uj7Qf+Zst8LRJu370j+GEyktVEVi+EFymlaLwMp/q6nVSRGyp
6ppD13rTHopL/+R5ukhntnIP5gJsTUtSgH9cGAUjicjlPbye8xZ7ehcdxNJkMRGD/VH6NsNTVuoe
eRD8E9jnWil7cU8yfOSLkQaODCWsel3FutTviU1Y5PQnoNWVy/Zlj2dYbR+IIZRHLMYjwgdskuFw
GrpuExFBkr9fMK5ArpfdHmRKBbyfYJlD7RDF0+ifdUvOeWW3oi0OhI8C6AT7pDi/8kSXnR9omiPs
pLimoVt7Hmt1CPPaxGXdHzLSvv39ga5cMi9bP/nQybC0mh5HsmiYs8MJW3+WW3Dtsz+e61/3F8VK
FZZLRY9917/0Q4h9REefpS5c+/CLy1HUUb+NbC+PRVCodNFiOcIQvv1vuBC7QCe4hxzcrmrsiQ/k
rV78H5P/34QAkvn/f1QCBz9GxNLAp5bAlHrg7UHr+pZW5j++0Y8B+9eoE7jNhYFTGHXhj8kyzy7u
G/ft79Plyjq+9Afup6WrmxY1IOphteWVp/aLv4iXCVk5/4lPKv2L8WkHxAoAssESIwEDHgSjRsfP
KCS+dZF6XPX66++Pcm11XWxJYev5i/IRo4MbVdIPc5ILGU92jJX7rOd/7SsuERxNQx40k3cMP7Li
vB9IoToOErm6/62xKi/V/UhOxo82bD1SjTrJ2LOpw0/gsytv+lLS30IxuXZt7yFm/oXgNDLDg1k/
6/JcwWn+QZr/NUf7MhsQPpmzYygQa52B4J9WZKjTTNe7ygwG9EnANn9/z9e+62IXWlokWYkRSFTu
MnXqRbSzvE2DQcGwjVMGA/joM8PNK6fDpaBfUgPIRi6wH5u5TIO2RHinH+gY12cRQ8SuNr5zcM/L
ws/Cba7MsEt9P0ooxWUgKhz1sCIJZgZd9Ny/LDAAi0O//gSMvwLmXSr964yWCORA4tyaP9oOCQ0G
Sdrra4t8cOT7bAb7zZs+wQ2vva2L1c8sqjntNXA01L/Z/DyO96LdOLyrkrz+fT5cm9gX616AOhQ6
Q9rTSvuD4v27zGza2eCzKMorB9M/Pkn/mttLmOUVXQSSC0Uzg3Dlv1g3rp/UH1eG59IsWKiuL6UP
tK5CjRn7YbcLGdJXvHIz8vkrkfknm/CVQbo0DYay3DpcCbxjb9dfnU+eynHeQ8D02XNcGaRLawd/
nvs2cLAMCgbWHVoAt7fjBDTi76/4yqq4NHUYauXBex99ywW6Mu2QLl+9MlduOsLTv3/DtfH5+Pt/
vWStJEHiKPKtFhntZBv9zKq2gBY7+KRevjY+H3//r8+XrK+EiGAzj7snEnX6XWH14e8//doUuiht
jFf7nl091Ac5MnD632X+u6F5uhZo7nxSJVzZBy9NHHCZApbgr0iPahBbU0pvvI9YVp/UtNyFud4y
lq8bkuWfsYmvve+LJW3mPmIWt9WjEnM6ut9W9Cktv4/AMv4+Ztde98VBrgNFHO/QXV0swAPgFFr/
Et33v3/4n399dGlFy3zC/dL3I9wp+r2o26/AXJqETP0dYBW++fuX/HlCRZf2AfXAEa4zce/4kT5D
5vVrg9ymT07YP49OdOlCCyhqjAwIlEfd0+ec0EdHSGLDT+gUf56vYGFeLAURGfi7f7jUVzxp1FDH
qGsj3FXpoRt4H3sVVGF/H6Rrb+JiVUcVGKZIh1xPst9LTTa8fS+bKQYG+J+2jejSaCSvc3j+wJH8
1KN7IcM3f76twu6TV3zt118sbFXzEvgUaCywbn3uFBxzoGs8t3CnjGWhP9u5r73siwOa0H6GW8q8
nCoNrzrfLx+6RfjAEedPHuPaTL1YzC1chk0rtXd0WXdw1PwkVfQJk+HaCF0sY+BzVsFlHfuS4GeE
lb0uZXduqfeE3trvv0+hK7P10q+hK+Hv083+cOJqTUyA9qbW4qmtwyeTI+xqVtDk/v2brozTpX0D
wOYKVpgIVLWLRvtgEK++rz65Q16RaUaXjg1D5TfIsOvw4RV0Xs28dmBT8hGaS7kPu+kwOLqD+d1z
sS5vvqfuwoJ9c7K+H1f+EJTqYay8J+nRp78/anDlxf2Pu8NAEQSG5tWxniLkd4QIk8/myu1EQNxt
pPoc0e4632W80yfCkXAO4bB/oDmz38N8lI9smuFXvbL2iSONK1akMV9hHo1WvVUWf0aq1BMHyRZo
3gK/Sur0Hffh84VA3J+MUwcj0c4H9Chke4cYweDsFHLBBp0DMwNZ82H1ljnurMZbHlZ/11RVtsUI
OgTQ2+wmw23mBBzEu2mYcIcKt5zYb7W39VbLygRR1z3c59D1WaOxPQL2a741OjSp8ldvX8weory5
t6Z5hdNAN150qkibwcofVLI1wz/A3TBKpMHOuEqd39azLF4y54X7KZi7rYOOJFUc23LlxunWyjD4
ZDe7NgMvtkutZ6mZBKod+O0dY/rAofj4+xu/sstc+mHkjcxg2AxOizQ7ws9V+MDnTy4z/7ju/W/H
O7q07HU9nB4aLvqTPfKdPiN5oTexOIf7Nsk3au/f1YfsjpcxFB/b+aa9s5/sPtee6WLnlLipge7g
q5OOGk9vWtdOLWKFPb7x68h9pky69lIuts+ihWc7zQp1ouvyzrvltdHFZ6GTf67rov8xyVBhIGsB
D4NhJeZcVJzEGXSgm7GTbgPwmibIFoE9R7N8JiS64i4r/nmJ/yqENSIz6aSz8qiLWsI3rfbRw5nz
cANDFnMkSLHd+FUblGiOZ+ZnIEJIsMK1Cj6Zh3/eeMQlwAK3xI+oSZCZe3GS6BVzfZhrL7ai+U+V
pbiEWSJn4P344bCPpbpzg6lSXYZfYYX92U3lzweSuIRapKu5cD6pjmHtxLaHOPt5XEV5ELC0MXG1
MLRneVN9Jhb58/QTl66JGXpsWdRP+ZGgcyb8ZV9Fn91Jrz3JxXaTBRAaVVVYHhteujuEIsENO0Qn
TEm6YdGcVNDZbv/L9iMuYZUZzGB/6ggEhJBdavPNb8RhzT6rl/9JQfrfHUhc4il2lM4vVkzqNYo2
47p+HRUByycMbjStflMP3bmPZMy6cG/w5h7QAWN53GbDJwjIn1OzPHGZzpQVRcaLYZZHw8GC0U+M
wNud2z3hP9H4j2tPxbxDBGexJmIsjxNVuwZN7lV5iL00qc/YvRXTBn3qc17SLQu7m2oAmWGFitTu
J7m+hqX/CSB0bUJd7GdNTZSphVceQWD5XZQyKWn//ve3fG1xX5SDXsErZDg05TGLYEFfwoWMmrQd
g5defxYQdmXOXuI1UVeFvdfjTYek2db1s47soRd7mt0jNPo/FYLiEqsxpOmmHF4FR2/NTgAYD6Ue
Nn8foX9m5B9m6iVO83GW+N4QYYgGPwFpKoXB3c61fqq9bxmr39rxi08AmYPaAR7WhnCLXLnPPJmu
vJ9LGGehTRSNS1Ufa7Tg94OCDhOgUbvV+dwds1L1nzzllSlGLzaWfsloFPgmP3bW3XfSHqdCzZ+8
nI/P+N8B5Jd+cdBQjzD2YvUxhPkRIq2hZ6/whbGBwjD9+0u68hWXV468N0OhRNUcYbel447N7/k0
/GDRZwlcSNC69iY+Ru5fp3DoDV1txMqOavGKLbVmuRujXO8VlaAa9aYCLIL+e/tDR6Yf9tj3p4PN
VvrsywGmZpIwcL1GM7JnERK177gmX5k/FGDVkTCe/ci/E8QDpZBV2XOuVsQ1F6wSZ5P79WFQQXay
aJg/C9GsQBaGLjozEE+yePBc/TIX/cpAN2nC3ZAzrzmFVOkNch8Lk4jaD0HMsFqmRpWyS5DXQJMG
Zr6pqgOIq2jgQ7OPansLzgBLRiLUfgBGHPfelO8zpPzGcq6GbctXCBPhcrH0cbOIfAs/0nGvIFs8
wNC52WMy8DQXysQum3ABGZYP12uzQM6luXjyZ612aPih8b9kgJEc4z/mwA9PurXkxV8oLHRHb9Q/
xoWTPZiS/Q/A0vhErU1Smt5scsrJnIwizGKfI9E0nkRNUg8kpjsvC0KHQNMuHJKmKoufCoam4OuJ
eSjjtqT8qetJH0dmhqMjmCrpkq8O5UxZgGUksqTBeCEXupzy97x07gcGquoSMXjlF9L0GvSy5Zdb
B4l37BvxaJ1xG7DmNY91wApYCqOHUzewixRSLu9mKKe41C7IUvhbjT+yOZ9eZDUvb1FVeE8KaSyP
XHRqm3l5+Do7OzZpSKsahJU12mnXzD+C8gO49cBFhSBjcf0d4tvAEM0b6ja0HucUME2tYmOdvFvr
XgIWKkkCo+tuTtaZktsx8z2WTJg0JLZNAN5pl1MgnU3wVTADkhBbmgPubO47KvHoLBt/efbwSRtv
kdMvUhYSLMlgSjmtLbKBJ/8ry4bQh7ejQ3o4/DGfx1AGJ7wX/tgwC/peNsNnPDZgciYECZ4hBGUV
O3pDnR8w9mLnKV8+9gZU4XkZV4fEVlDgqi5QP9aZkXvoUMh7Q628J3KEGXDek/yNc7/dmYxbE0ek
RSQK0kWGVFlXftemGBDVrSP+3nh0dFs5Gu9mAQ0ZbgRNJUPwSGZQ8PKoYmJXCsTNQdeAkJvBL6eD
Eyp6HOGMif8sosSqUX+R2WRvEeWG6dHmXO84X0qw3yBQKUIQa3IaYE7AxWio0E7O8JlZmG1GgXD3
uvWHpxYE2DPCg4b7KkBEEdZcUHsbSegMwNQQ89LWo/0NfgkiGmYLA/JwaaMzJ77Y+F7fNLDSXNct
rhTLMQyx6MrcTftKed9Aqld34N5Oe18o95r7uTlVDbf3Fdhw24+YqnsDrH9HFc6I2evhrBSt2baX
CBupNbw+/Emiz9hzLxETCKQzXEFvNTCaA6iHc4xeE2EHkHu9jQffqfcOBRfQg256nEIF1gVp29ir
q+kGvzT6hpqt25YLN7cg0MNmRUVdwm2RynFKI4aNzvLu6HUjmWIOn45drct6x0dmx6Qw8yRTNjl5
o4cmS/GT0TYH9tTrvAEtDTYVjWTwhRv6NrVsrW4kmGYqMY5Z8E2BRtIKtNepowvW4Txke68a4M8x
lpNTG1XZegNsMThEde3vrS6637Rt+YuBHfQeprSNi800+xvcP8ckMCCIxUWlxVcTBS3IloSJOCwz
u/Prfj3YxbZnX07+LhR9tUG52qeiCYsD7kIuDcTIX+YGLW3PFWFSFhmBS7as1tTlTbTtEaZ4jEJn
z4wv9MsiENXtahoA03Cw8glRRcTYeetdBJ7djgfwHdnq2tA4oFASOU1aePYX3rmIaHazEh3eg+zF
vwO2AOMgz7u8jDM5mW9z5QUPoN9W96Q3ajdHU/Yy6mJ5ycgSJgOyDeIsMNg9GW3Oq5PuNPGm3kd2
ybdjTvUm80x4r8Ou2HK6lK8Blv3NNGZhasAJP69o7xzzBmRPFXD/rgjbBodHMYK31OXp2Ab0PPQk
vPX1tAyxBAn2YaQ834/hGN1GZTiD8L4OB6J4la4ufB37Kfg+4r7n4ulDIQtMltQPkXX+nGRgDKfB
RFSQ4tGgkTCuO1Rwt3iA6x1odJrZLQLl7WZUWZmSSEzP+cTbxz5vywckciPyWzLKEzDRaTzD4Qg2
AK3yb+ELlj3quh1+tG3YT3HPS7NvwgWx6X1BbiY35Ae/xY05YM61yeoreHSsHKnA2LnzU8nD7jbs
OvHG/UqcPAzfe5vX5ZFMDjOJzQT7lPAOEfQDG5rD9z1o0Gf3ujDv4rGClXpthjHBFOq2qIGzn/M6
DXyP4so+mCyS5wyF9ve885E2Vlsfd3hTer+gNmi/TDB7vw246e+WnLA3oHv2hUQf9rdZJ/RmtuBh
wbbPehsxIjc1HjtGn0O4dnyEbrOkJ6t8abJpAOeNFu7Daz2EGxloeTvwxuubTBRuO7sc3iowht5Q
QsTBEggQhd+Pb3ND+BZ75Ax4GyWCyJsiqTrVJn0/6BTy7GqDo7t/tzgiUzDzxzlGNTfHg+mKHYKz
g5hlfXbTc6CmpPL6n5FcyXZEq3y3jhIZuKCDpBP4iN9CjxZgENfh1wLmoOk8ZTpdF1reAk5HgnHH
P3BD95IHs30fWU+TKWymn9609uO2MKK+z1hLX93QmxtusQ95dFpJ3LApqxJVl1WeZJ42b52v2H4u
fKRfrJ23nucFFFYwQVXSDqQ7j6sv71wbUSyEoe/ipVd+Al4uaM3DglKstSt94FEA4iFrx01d1NVv
Flhxaqdmuh3Csr9tFsKgEoDfSIwOQeEOta6hR5aw61hu29Ksu1aU/DuZAzBWYReyhZubQObwEB7g
69F84SKf9jXPFlRfwVTcV3oeuthAKLEp88pPqTeTKvZyRHjEBvWWjA0LMViCDSC/ZBIUedidPpTB
WtN0AnMLvoV9KG96Xc9PLvCx8zKvTsJhJHtcUHD3qkFASQ33Bi/JvdJf01E4/TrxGvKK2oQd1v3U
yzs1gnkpxNDbROiiAI+zK+mbbaX9mnkzIiHk0N3RYuZdqo34h+9e1BoZPl67q0aYN8W2rShu7/5q
W/DX6+AgkFi817xIiAX0iGSQdPVYlUApCGst7fodxQM1yTSVyE0eVdPNIIcv4p0Mc//WrSV/0Brp
UfGixjqKTeV392VUlpuJBuIh7wP5fe5l82sGCJgWOPcQebd463ZF0fNqYQ2Sg11T6hcZIuo91vXg
QVdft6xFNrMVdwhggxxe0NK9qspFTxbRoUfoedhjbozP0jwwEHrkU5FikQV3TRRGN8OSwwB0qcx0
h4PKQ/HkQnrLp1KOG9cjwjHKBrlF/OV0D8K+/sUtVYA3PO39Agc8uF2yqQNVxkBwxPwA7BzDWV0l
0Yfd68QZ3SHSQB/ZOtYvkgLazP+h0UKgg324Lo5Rr8c2lrk3fpTG/qlB1Sz2hru5jcMM+0Pa5Z53
B3vfXMWykfCPJBHI6ZzgIutz3xSJKgA94gxhZNcNFd06N7ZjXAdi2ZRDxL+OmCaI5joW8Jvc44ST
r9GI6YGDuOZbW7X2rekD+Fp4IYLNJugmZr8ffuRFTtVmjOoitTqD2nka1/dyNTpHs8AhzqDRRH6B
aCZcYl479a0kJPgg307+zVCL5mYUS/W1UcGyKYDiPK45a4411NI2XaspQJAY80S8VsX8S2R9dcum
qNvoYd4zAS01kr5uRb3CKl7WZkdJt1TJIoN6U41hjmqbeA+Nb+dd43MSQSFJ5k0fZvYITpw5ySUc
N1b4fBeuKDvKXqIBO5ss5fMSPrvJLvdNVNP7kvPp0EiXp4MtRaraIbr72Dpv7GKALBIND+UwL89d
I0Diaby8PXkjWNqxgivxbkHhVGO5QdVB+dRtRCHCzcpn+7vUrX9aWtXuQBhYfsCQOQeLzuV7lmt/
WzZSPTSFdnvEHjen0URyG5pqSnCdmQ7ZRILXEFYgT71SPkKJazKdc5nppGO53czziAVJTNf7UJVB
hZBUC12nmNUFP855192HvGt/Dd2ES4Wqc6gmwMDYNgEDZ38olzwlqjDv3OVgdoXalSlvIASReW6+
qqrxzsgjp32S1wMWKc/X+Zkv7bqFBF3+UDb6uCdyXT9Wgqpb0bVZf4ZfZ7T35aof5oB3+2Ecxx3E
WKiJmmhu+13maHP6kC94MekstE+9WfecTvmS0jkfE9WXuHF6DIdEHY27yPMN+vADwYPVxS8CbmwS
WFrfKK9E+W4zVZDNLOjyq9M5f+CtaqqdWwIPtfOMmiLp66E9Z0se5fFatu0ZD+lFCRydsTSbBtGD
PUHs6TBBGROpYjiMWP6Jx6nZT1UD3aUdXRW7plqOS1nUBzjiK5gfVGN+W8KKP23x6kFWmyo073XV
12klm/4LrdCnEv1SPtahF34Pl1olAaM0LvGDHwNR+j8HKZbHEWyVfWdZcZqGItzOke/dysF8HLpk
3Da1Km1qQKiAaQj++nntKCrjsLH3ZM3JN2Tw5T9zpMh8CQlB3iTSX2DWKDsH0+9lRS2AzZmx1IQl
rHtL1sIWu7YheR99OqDKXRQkAEjqoRtEOpeYsJKtHpp3bbfGVs7rW+1M6UNfosuNFwh2khWbcLkZ
KcOBUo7QG0x9MG49mKUegGbSWJce6hHZBZvZy9rDhItWGVuXL35MB1Riq0MqoYT48aYPG/bOZhZi
A3etOrWQn2z6Ehf43DEvBRjunRiW+rYIzfJqOs53yoVujgNbhKfRRmghAu5kgDZY2yd1ZcydXpy5
xz/X96wLjd4gtxy0kJoH+nu5Mp4E0MfEBCTlo/DrfBOMBrd+MSMfC+qPZa+GttsUvhU/AA+wo+6g
LdtWbBjSoQnRWoeUAuzOJkwziHh2WSsDoA0IdN+iQonCxHk+/+WVaKY0E9RdDEzcexVaf4ugjvoV
qd/52UWo2WiQN8+BwpVfW5u/d0s9biB7CjeTc8tR4445x1zwMjWRR15XV3y0h4s+BU8BJM+SN4iZ
o9z94j7RW3h8TRBeye7FwUHlOJGSz6CUVPmpt5C/IKIOxP42XF4iA5AuKZql/1Z1w/gKceAcxrjY
iBsdjCqljH4o0oDXSBxfYO/M0RlO7AEwJQ4tmgIybqXs3lVLXAdgpp1XcDLH6jlg4wImaDvEHDG0
ydT0c4rrdJdOGg6lcW7chOWRE7tbhZ1voRvDrp6j3prdqjCKXXe0Xtg99ctcf4Pg0+viabU5dm8Y
pQ/BuJ400+KkwhqYbbOUL1ovWTrD1viFr9FyymcanHG11/cBPuaNwNPlZRVhsB9l7Z89UgDpCTwD
DQtxIduaPCo3cgI7KV5pWN1/wBsncNc/ZhKvUaiEky6TuRnEbjFL8QQFTf7EI0rh0z+sB9Uv7T7H
5W/Xj22bYKXUKZs/NEFOZ3CXDua7UVmcOBq860H2zS2zfbTGcyC7vVvBi2eLa+4+irzUCzLWoctN
vZ9G6OjGmBVyUAgutwxqwo3PkFRcjCi0kFFT4jLX+Bg4HP2eqYYdqSCBXNH8RY5y1mxDBgQtVj3t
Nn7ZFU9hgSNGo1maBHjCBLcYtYnCyksXouSaKJWJ0wqUZDsFGaypcQJtB2c9VMcmisdBuxvW+KLY
1EFLv2ZjgIprzocxHmA8ukMmMdss2RwcyIq3ElpLHinqnS41bixuMTU6mvS6VU+kyg1Uk06QR392
5k7WcknCyrdfbVmTXf1htTPQ1m41zCt2bY9rVkwlF8d8sTmNu7qY3xTK4CQYJlWhh4RSeEXw8O2C
c/7VM970s5sj+aTmVgPpifDmBqsORYCVH1dZhl9cc1O1aeETr441NC0PddkNt1jB6ymUvdl6Qdnf
LNA5H3idu62aRLY3lSMQcs3k1i0ekKFpjgS2mA4VlzVkNXEPWW3iB9Aac13kG2oMmsdFI+9HNoRh
LEqIksfA4z94EKAZvtJAfnFlFWxUF6DOM6O6F2MV3DSUyGovhxBCcDMSgNGomLD0hpu8yLompcIb
0iKq9GFqWPYgpro8FRJjs2WRxlNFvqL7haz8Hwmr3thJqJuggh+cnlyx012lsWrEtKQ1/agYIq3f
mGzYhnNpIDRH1/QcZJN3WPqm30B6Fb5WAdE3vfNwG8hY9jg0pvziOWtv4K5J99M6FQeGuKQet9S+
ByqxQP3JZhkdApHrg9QLdObACJG+4oNnL5HKN8/18A7AekwiA78KPdPuiBhmWNXPyDsFVAKCuY4b
XOX1btHe8JUNut+N0q+ONgumPgGs0n3DPt/ftevED9RM9oQeaXfyy4bfUkj274ATZS81HfVNEPE8
zQd4Eno6q1JJ2glH3yjuiwgXqzpT4iVwBe7jyqtsDJRj3UWckd8+fO82jjD8uQ2n+hcOtbKPUatA
kgbDzKRFgN7DKJrx2XdijPn/cXYmTY7iWhT+RUSABELaGk8JznmuDVGVVQViniX49e+4Vtm8xETk
qqMzuo0NkpDuPec7CsN9zFR5PaZRdJCozu1r/MdQ/dvw8tsoVjuOq29C0fwUOAw8Svint1in3I1A
xs6e88i45mNpnWhtiG1tR/LViFn1hGKOfaoa2/EwrXJ7m0EapffI+423bpoWdOtgTb+2E4EKITMn
84CyQ8Z3pjbIB+JEeuIlorJvQVHsrLukd/reM8EfeoCqNHwK62i41bVunsIB2MOrjI4129Okc96S
Dq9tj4p+wmlThfVHn3btnaROAyHEhJL2RqNo/mRGijz1qE6bcPqHiU8oKjR7XsX0RQgJWkKB2kU4
QQySVmyD8OL0kZnIwdhULQpy9mQwlGilBSEMlHe7ysQ2Z5vbjfKNidTxrra16cV9zkETsPrWg7K6
eofWs31E4IBGpk+dFj8THSGnDVOL3nOWqmMXueGNagzwr7AY/gH4Jv3hZJXGNrlon3Uxte4OC3L/
LtEkPYokGshmYtNay2qpLTqTKnYVQrMbp4AoYawecwsuf4FXGbow8NgWVY5ekrXS6xZf9t+cuRS5
R9YtMk4N4yqH3/sakXIxtuc6uxOG7BHzobL70oCzLmdjemJOLo6Xe3KLHbNZ2xpO5QYNM+QKJgD/
b/sppci8TvXWHMdum8Kbyg+hHpoILZVS7pvRQSaPJuTQFzAbE9vNDsRJKzD1B2RvjdIeDxFOhU99
YdU3o1W07yXw7p6WICGRNv3bE0GwL4vpqWTcDeqiu+rqqQ09vG1QViiQuPJQiwTVuKhPst+Z26EO
kcpQb+pEThgPbal3gPej8p7SWiUe9nzWNSpWI5wXOFiDlN5K46+R5tHfFNuduyhp+d6ow8b23SRS
6aEd6gnvHBSNBmXGO5Z3OfpfONNhf8LBRaD2ddaTP6Skw4MzKI4ploX3Q4X81aYh5Quljb03dJU9
k8TKn8tSo71k41xjwJR8gC+keh2yaroxrVAHpDXUIS4bzTfmWESeDRuph2wDG6CP4R2QJUTVceLA
nU7WWE5LQ3YmFuhjRA1EMkY/zy6Nq4Fb8VaWeE1q0xx2RBQWIlWdYkV/shDoYM814aPRQv8m0dOl
tCW2h4ND+7vRre11YZzumKp/qw7V3c1EHDsIgQXAbUf95bF3zWZFdLkgvbLnkvFkSkMskyTzkb2z
N2w2QQLaXJVpc0RvC+c5t3oRvdplSXqgLXu6PHG+7sXbcy15y7M8Ch2d+GFIm1dzQnMmLam9cl+/
7mPDGfXfPrZyLPRAbDP2M1EnwTR0zp6bQt3aaBmjY5aAM3P5Z/zTO33R95+rcydmR2GF+o/fFXgF
wWh9VjAITthWc3t4QD51vDXwIvAmvM+3ytHONWxqH3iUDWAakcWPpTLD1yRN+rs4HmyUodzv3uOZ
3iFuE6OAUKv0wax/Q805fx2HSX3zAc6kAmMdOaOD1EuQTmJAglXNHuDU7Vd8SUvDY/bicDm86hTI
G/8M1IFnwqujtbzLpUcmyH8HR2O50LIOXelzo2NvXA/8wcQk+AVriSo32mBYo6DUJUxaR9WXycYd
0FlCqAAKBQkZsQ/Oujt4peSB6QQcaSOuVpSjX6899jyKs8c2ksRuX/oVSv9e3MhX2QEp4KTho6Nt
04uGITlcHrgLN3gu/O6cATbFOscNFuFG1ti9k4/Ln7wkU5nNvWGYsqxRKGC2PAUH1irUz4lbxdOU
FWs0q6UvPxvYHE2vkemBwTYQ3xWG7UfptGKHXfro898/KWBIkgmWVxgcunOgmnxQ5uvl27LwbOdq
5B7HTtBA2sJvp0F9EBbbV3Wd2ffJBMA2VDB97wMl1Kw4s5YewmyMW452QyIhdZpw3jCGGxv/mMRK
2PSCrtGep/R1YJZgu9xUvioMSNx7QQKFRGK+HwuTHdB2kfQKVT7Aigg288kR24swkGjEkCuKXlC/
SWiyFhj0tVYZPcv/PrCoqnJwLoDNNlHU91zUpjvdvWR5fxhcdgUXwF5j0V9Z7pce4mxz4DI5VA5L
Cj8ya1BPrIeQV9Rzs+m3wyGFRUfcuzxaFl5g8xTBdqwIgOMglo3h6MMpc0BWEUKRf5F4ZZwvXeB8
Oz+Nc6MqVJ81YeTneQLpQ9Hp8LUimh+A8BaBNRSx2l3+KQtD0T3fy09XmsrYrStYKHxS3EXNiQyt
l+Xuyn36ettP50+/BB9trLmlUZWje+1MZ82AfiXadFCFDX9m2G5nOajIbJjWFp+v7xydZ+/JKcZx
WxPg0Ixw2CiiJDB4aCOWWeF4qBuvKNIXThbUna1EYLhkgsguDnIkqQa1ZQvHc9OJnJiKor0zIV8w
AQVn3/f2uf+gUbaFo4rsR0oGCHgq/TxmMYNYVBjbWkzqTqFd8mphV3vumfL4B0VA5N3UanjjpR2S
nyGO9Y+9TVAPwzjX3ihTyLIK3m3RELVQ6S1QtS07a5eW8M3ZVLQW3hxd9FrH4eCLjrb7FAsP2D4d
QSlXWNt0qsstODPGHkUA+yVlLP090BL1NqauJsjeuGtsof3Lb7Ku43cxjqMA6yTYa1qJOiKAfNon
qV1tswQ1A+CLgdWaMgKhljFcJ0Ns723w7PaF1u/IDSOenRFx7bpc+7zn8SEpqH3V6KbY5qrIt7lV
6tu+bhj4harxRpTAUT2mw6PBBrkxJ5Vt8WA/VBSWqOfK7wlDqTNbicsym1KGCD9oTED2i04oLnki
WbPmLAxGZ3b87Aqouy2e1AFx8/SmjinHjindawtYah4Xw8qK//Vbkc4pvRIn2qyyozKwxIcADo5/
z4lJ51zerEwG2DqSKtB9skey6UbhqIf+wCFVa+lHX68/dA7nbeuQd5WCHQfd+03Wdn7c5Bv0fbff
Wd6oO9upZhzjF8nZWIGE8ybkeD849HWImrX328ITdmfjB9tsmkLFFgesQL0zSmC90ZsJHjBXreXr
LC2is0HE0WSLssjtgwqqL2moEbku9l875S/1WFyXOLYDhIc2CyT0ZOWlsDCg5qGWLWVGHJJMBsRp
byae3o9ZufJAFj76/5D/GoXMKO1UgPoynHz36Hp985Nn78zRATWS8VyCz6fumRZghzK1lri39LVn
r8kYAiJdta0KnDEosRaN+VoM4cIE+Ge2/PQC7kxU+A2XxEHCapT45dFpohPa4vffmgDzuF/IRtIY
YMcY+PPxB/b9276GRNgt7Whl0/X1Do/OEf6ImCbw5Ysh4CyEwzP3meI9MvbESfJ4p2Vo7TUoxCtX
W7pbs/lsjh1p28SOMTKr1ymK8Jonxzomx8t3a+kxz6YzQfyNCdl+jEhUq9/nPYRmDG3+lWPzwmIx
B/obAMFBeeHgWeTvNlQNdIRMeBLbOH25/PWX7s5sAywB7iyaGFOgbD7gq9kZ5rWj13aK9J/d7v+r
KXSeaxmnQMxCax36EMHn2AG0IjymTg+Hpo4ZWlOc1n8zZfTmlZp6qNyJjBw/1DUa0bI3jXuqRv3m
lGbuQqtgV4/92Mm3sefqhzpr7HiXRc8QarK3BPKHbdGhZeORmhbjxpoKnOdpQ07R1Om7ApLtO8ir
Kj82KXup8ALctymN7qgJkWMbovM8DC37FVktf+cRSEY91PSZV0Gb+IBSIX2H4B9VpgTVXbmx0cq9
0XGXbImVJEeJbvpWxLGBHjVJAwkY5XvmELazAGrdMQqaBo6e7XCycWI8hiVCq9M8HI/Kwstyk6s6
PoHeK9BY7NAHEi56Qy2EmqK1jb/AX7t4i1aV+ZGMpL6NeQaxWpM43UG7TnsYWV5cNZPZ7iDsdX9p
dDpvs4o7+8rpIcuNWx4G6I8Uj2WumoCWKgaZV+aogtRoq927aGDtwzSMnkH8yBHkGzkNglkl3TGz
dv7mosR5UBX2vdYCP58VUNK558oJa1KoIZwU/a2hjECGlsNHyfr20RoALN3F3Gl+2CNBQnmr2HjK
0O4uTmZYQ0ZYyRvHDputrUrL44gqPpHMZtCyuc2+GSC7zbua7l1m5Nf4G6xL52gmtC7ljncWtDFR
lEHRSdBjK5zihA7LmGwm8EI95jYuuqLttEvRP3ihzHSeO/SFjlMTj9tiYCB6NsAXQ3FiyoOCr9xj
Rq+8BmLkLYkjDmgkZVeQREJU7ahwE8cshGEpmU5lXSFdXY3hsarqyeeYjMem1aOnCiYPLRvoFq1L
gYpOZf1ywOy8RovW9hphiMepHsUegi59W8aU/EK6DP8Qk1QvkDADrQqb94fhRiaQb043ejgIcK+a
yPjbFMILjbbzBBT0ExQjtjhBW+w5uruCDREAZCUecxT61cR/gIYtvXQAqgoCNMtrmBM4Wf1AIrvY
VyUtdy2rhg1+Ld2jJt/uAJm1fiLUA48qz4ZnGFf49WBCk8SB6jjqHqi4pIaDvc7RYYVStNwQp1RH
VLOgfkgQW4AItyFFbWDKrnkY0X0YG2ofhUCeJiDIezJLCuUB2Wl6jUGs06hLeiMNYNoExAe3hVWN
J8oqekt5OOwi3alNzoSBLn0NAYKdG+7vnlnMizErazDMocyvkRrok2qcIKLGYzKhW7pzEK15tAYZ
BglO7Z6BeJubyXLdB2h420NLSxO61DSsN4OMz8TRVmxDS/RHRwrQZic4nyGVhTwFgU3bqRqyLXOR
uWuHJtuD5AzPAxJozLOVVGYe52Wzm3IiqS/5Gbld0YhsIb1It06L/zWG+jQwOAa1TIvQK2SaQS5L
IcbXUJ3AQWYfMkmHn9IFJ3Zb0Cn70UYJwtjTonyIed4iy7yMX4GCrn5hWpeeaKLaE3Zr2ZsxcusG
cvvKYPsGlKRNjLyd0DMNu7zN6kxaW2FpIHpLZU0gfODeeG0vTXR2rMKFeAO9xPtBMgt5LU6KjqIg
DI0PxvRL5gz59SBMjPmGmuMD1DPskCSF8ThBYgnQMAES1ksYFF9o89rtexY34Q8D0h20IKMJeiRa
T7eqgaoTAqVR3GFqONHGtpMOKw0cylcVzgBHZwIhbKOrEf3PsAA/9dyrd24UEMVBKafJhb49l/1t
ZU79pghbmFBao5A/46yLvHriFHt9wG0tKDaGCkYg+EcKHIvQukYEgjvej8VgAgihXVDb40EWf7/1
fnRmW0Ta25De16X2EduDkGyJfUoh3zXLqpU96NcVKDpPTc45PPItZHTB1Dcn6N68VPQ/jBCGXOy8
MG/XovoW9inOeYfxadNoQEjXdjYKK3qQ93aHBG5w5Ve2WAsbunk2EGoPZp3wSfsJk/CRJPQ0GOhx
AQgZo3zTQjrj3NqryXELW5Z5bIrVoVZT6hqkufQxDOMdMW4zZy0XZGHDNU+gjcuRJnFVlYGZ1uVf
ju2d39mkBn6kQ5JCb3yPxkPnObQAz44mWKU4gENoU/P8vU9/9Pnw9K1RO49/YdzKoyiaIDWETatW
LeDuTeOi6RivWuEXxtM8ibZzh6HqUghTJBpRfkya3GN2XL0oAWUXrIvmSbVFMHaoycioPgHzHR0r
NO52eaqi23RK5U3Ry7Uz4tJj+/9duNsPkcqDuDZua5CZWgv47oR3z0AI312+qeTfeP5iN2vPztWI
u4ISHmmyQYMX4OPYK/ca3dyw8TqFYt2UD7B1mTUKanHWN6NXECLeax2SR5C5gTQHa7r/2TF4ByFQ
H4ubpsAZLuJt/mDHOHUhO2CkP+HH4zkmfgivYQNtTA5Hqlt6vEomL3faEmsjwYEVZREg0Mc+9GxR
OFcwmbavVWtDo4DGL6SevUCMzkarzsRmAqjRHWoyPZRKNCzuUOfW90BmSC+uqTQ2BOpuWHi0fqsQ
E2Ai1ivnr1SrEcoqFu5MiMOgt26Mn+DO8x/WZPX2waiz5oVTXo6e5XbjY1U63XbU8JI1mVnviiFx
j20l7esBovogLaLqFuVpBx7LvIbQmCAgZ5v0nSN2U6xq+FWIwFcvTaPfxn1jvMboICebqjC6Q+uU
mSftKIUd4Ow/A6C7CO9Nwwlxy1n3DLS99WTUZxkNgUCf8LPSsYXdrcb/l5Wc/KY5AIt7RK6pvWtY
1SNab+NtlZhoiIO85FZy8hVkPNc5Ykk2Vtd3/tkxclU4GWoZUjZwccLECcXVsJc118hpnVyYP2Af
uIN4KdmWHIGnoSGNQw4o+YanjgEHQFNvG1OV7+kwxftplM3tSPMYwlML2R2t8TOt43IfMxoismA4
J4+i1VzAtElaT1QZlKRCRAnQoAWFAhpzuUdY+VsKUz8sQpZ07yzVpnILAC6/7RsCxkkVG1ALxgrO
6dKqcOOwiQtQd6tvCHb10H5rqNTiGuJCaPaRtzm0JQxSEVfW8wRHxZUTRljf0lG40e9Sto7fkrSP
PRRRUQ1P3N72alGEb6NKjA3PO2g2uA0AEuz+CJAQFk4piL6+MYFQxfXVeMxwRHgirVDHFJkMwL3Y
rd+I0grgS7b3cIC0AfLpskdzZAkkmaa8wqiyPSh82yP49pkH2gWyOJSOPDQHGx/Huh6pATA2O07l
XsNlSyD7M8BKloZ9qxkPi/2I/zroSDR5xHDItaoo9jEQ3R2ZMhuYfs7A9WGAwY2H1Q4CI2RK9REF
Sh96UEXILaAuWbNB+luhNplZsSDC+/8U6zDdNayxP0Dpsa9zszd3yKMrruGTY+/UcZLj2JSJL0Ls
gDa80d0NzCnGjRjh8dy7YS5/JbHpQpJniRfDVX/tEsqbqhY41zSw+BJbWfsi1NW17Hr9MnKR3ZYW
jiBQiE/loxGNIt1BI4YDikLZ/uiEfLiRoPVAUU5L7uxazqtjCbLUPoO4HGKlGitxloXPfRIOhwQC
17ON1LCwkAigsSxYeqRXCTs9wilT022PkxpSlkq0WUAQa2pksyTlE3aeU7Pr2GDCFQBq1SkDm+gN
+Qj4d2HDmGtxIW+M3MG/Z8yEmLgkCbaJQ6hGOEKRO4+lMcrQvjBdbf26vAwvLPVzXDx3Umg8EwkV
3flromNDQ3uTqcyDuvpbV5iz4uWE8RhaxuDXU+fgkAn7HskHfxD6mUd6rY+w9AKdVV7QxWnaBlLU
ADGGDw6037AfP1z+Af+Cbb94Uc1zwuJsELDHoLzP7puTPCJWydu3m6tkG76Dalxv6f3ku75xKHaP
sX9E/BVgDCt9yIWfNc8PK2pmwoDDioAhCLoxn3N7bQe7sO+bZ4SNSdPmEzyoPuKJHuMOGrSYXmc5
+3v5pi1sYul5vH3aIGNek3NRpgqIkR1YD9OwZT0kVbdroJfPG/UuzO9lPlJ6/oWfLoVXkMAWFvcI
eSntdmwgzwTYjO8v/5CFE8U8GGwMiemK0KyCAqI3CylDpqD3HRkPU/mrhg308lWWbtesrJppJa0i
LVXgWvZVBSvSBnW214aMt3WiHlKK3nCGeLrLF1t69LPt3RkWgFf7FAccL833TjLyGjXQjMNOFa/c
taXfM9vbFYrFwkR7JMDa9cCFeQ2v4GtBukPepBDz1Y8sqg6Xf815RH0xO+fxEPEAoS+QFqMvcAIb
XWzQKkSBIcADbIDvXWHWe7CgYIVtJtR+24CZGeWAEWbH1kgerKzYXr7Ewigjs+limYAeDAoAc9jU
vYhkW6L8GB3tiSKhNXm5fJF/APavbtVspkBQatAaJJSgeaNv9c30lCKDBP3qTf+mf7a3vnjHBtlc
gWcutM3mMeEwQiWkscw2aCdbxdB8lwVSrgcLMpg0KnwrjeqdSlQJkExyDrgFeKBZEYotrJpkNpsq
JMThXVu72EEUvmQUOOHk4/I9XJg781gGC0Q0G+AThPXFb1Scp+kr9l+b7334bNagIE1V3U8MWpDx
CZrjP2MP70lUh997m8wpgs0wgF8FqwaAZ253sDhlR1XTcqULvjCG55BARYsIVshOBqnLqgNvkvQu
dgwUpcqpCnpK5Z9cumuFnoXRNQcGFtgY9egIMp+BAVoOH2PZ4pg0wqgZA+HTQqdYw1H2zVfMnB4I
8EDMS4XGkUwRaodKdfxO3Mn9efmxL6xg/5SYn15gpci7BMgX7cf2b1jUN9XUnSuPGwGOz+UrLEyI
fwvCpyukkitRFRqnHp7+zW3609bD/eWPXnoQ50t++mg+atQqwToIkjrx7IkEqIff92JC8yZ9gqJl
68Jeqnj25/Lllu7VbGp3kL7i5GVq6GrhQ0V8WI92iYCHPMWe//Illm7W7PWoRpP12LyPPjMZdvhS
btFsslaexFIP75/U/dP9GnlOeyeiBTAsIJmE0+h47YB8xRrwhJsJcIFtW/cOnKJJ8aOwUjPdcpxS
kADTGvFN4aLjlcNpluH8FDWvkKXZV2FYFgF4Pclb76jit5HxfGU9WrgTc/IcqMLcdBEUB8OfKSE4
0giyE93KbV5YLua4ORN1znggRhGISB8jdDLK3Ng0cezp0roqq2zlMgs7EXM2Poc4DJNiNPsgj609
c4oDSque7qMbHic+zOMvpoMItW+NHHM2OJ0i7c5pgknQOm81DcZiTUe/8NaZ23eqoQHoDTrBoB6S
K4RfPGsijgOPf3/ve8/eO5NpQaqtwZUOpQ0JHH8iZvv38kcv2CdgVJ+tD47b8nxk3CfnvlVU6wQJ
Qxi/hQEID2o78liFRr/RkKkCFj7C2ZVq53sbt3/f6dNcM2nOB9hFULiFEnpTxLCkTymQWdaIhMZk
WtnoLI2w88r46SqNVQ6NdPIqKFF7KHQ5bshwlRfGLouBxuO5L/WKfmFpGJy/wacrobMRWnLCQXQa
nC1NHoDW2Wfx4+UntfThs10uB2wrpyDqBSJNERpXn/33dvMwTmuMX4Zv+f+7TzI38xhuiI0BfJK+
rH+xHp5jOBphfUVS3Pf2T2Ru1ZngpksRUmz7eLggHdpVc4MBZu4LsOtW1u+vVy0yN+Yg8w5uB/hb
fVBnAunecHZFJnsXAx2yet5Yusb5Bn56zGGEhTc3HeoPcV92G52mausWWfrwr41ZDna/GQaDrGzb
vn7uRJz//ulq3dSg2AyJbtBUcKsAqyEGhozo9ltzkMyzHjJSaJaaRPi8IeewTxGdJvAXdnhW42GE
/vNwefguja7Z2puiu11FyJv2+3oSaMqHTyMHUDA25MkEFfnyRZaezGxrwHJGQMtrqQ9m1ghjanyV
ABZsdu6hV/WrC0Dm5essPZPZgsyyfhz6aaB+VPV/4Hrx8jT5CS/ryoZz6eNna/JoVDYMFyDWV8Bx
IAx1M6JUan3rZULmHNYirtO+MbHXNPXgp2WMmO/v5YbAHPHfoVpDulI6Jm6/GXfvUHqACJBO72Gr
rO237vvc9sOHuEavHLx9OgBqVD3Ab49S/bdWb8Jn05oJWrLEoRpNyhui0uu6sPeZsUYJXhiafDaN
xxgO2XEqS6hU8/5Ixsp80FNVnqy0tbcU4qs9L+Vq9XBhtvHZrirpYzPVQEH6k1C/W0JOJIGQC7/u
3UWM3cp2aukisymNpG2IBVzdBIAc74EHEAAHZwEKxx9O536rVADC7n+HVMu7umvRugniUtxY6fBU
SGvltL0wy+Y2IEifHad0e+D6Y7ZJseVIc3gancfLQ3VhY0XmKQQjsQCstQYzMGL5XDOS+jhQHCJu
/gYJ3msyxC1OOGAARTtmxe7yRReeyNx3I2SaRGh9QxPj/EJ/BxgJF+K5DEzS58sXWCBtE3c2xUnW
pZkNjwZc/UUIYjLowyot6ydWi/6GJ0PzWEyG5ZsVpYdaMPMJJn1yo0tivphGkd312ixWkOvnS36x
X5k7c5QYoX3LaR10sfYcu9lJKKYVlOsOma6t8E8vVladpbt6/vunN7CbwTdZ4MDv02GCfCFlEDl2
z+GoXkO36r43mea+HEjJHJwwW8vvelD0kIDOxG2iAKtxW50DOWJ09crPWRj3c2dOXGeES6RfB1aI
PllnDduRRu/E6a4uj5Glz58tC8ARtaQ2LQucJbPZuHwMfxcFi7wIGKaPy5c4L2NfPfrZqtCFXTn2
fUH9pqx/g/seVKZ4uPzRX9dLiDt7tSPe0+3jKg/9FvwFNCAzbwKKW+r+1kUTxip5MKTDHzqkKzqL
hffC3ErAcorSWDhOQTy8uqyFHVFDenfb0mpnua+Xf9PCNeaeAqfIAP+2EEyi3HEb9tC3gRdL2F+p
xMaGjvvyVRaeO5stDcqFcrmQ2vITe7o65w1tsLt7FeHEvcsX+FfE/eKxs/Pv+zQRNXVqnSunCSyt
gUYHWE96SUuK5ziMpwruNRBlQTHuQT+ldbpBFnV828PvdqcRzgLLSdmku9GpHb8EFipA8dl5FAxp
3Bs9pVBGuH16C/5elnhsZPGxcIU8p1aBe3z5+y+MWjYbtTDxoHk8dKafWMk1Dp9bmjYrc3rpo2ej
VgEx6zBzIL4YWX8rUyvZt3EiV1bapU+f7Ud50lnA1EjYnGJhX3W9q244qcOVGbCwvM4NHnZeVU1r
6i4odX7iI2TZrRsBk2Q9UauuVsbO0k84D9pPQyccRK5a2AoDnvUdZCM2O+Ol194QS0P/fNVPn56O
GkJ6TVFGJ+Iq4uFTkRA/mvrnywPnXx37q4E/W1IbnUiDDNpEYwAS3zrLQfVwSLmH2vWv1URyb6TI
6UqbvtwAKkuvQKexj7YOjQNCu34jcS/cRhCDHEU+NPeOqKB+AMx0ZcVceA/bs2FtpmXqnCEnflkN
AQNFE5jw+inX9j3wslugIQCDV9h9Xr4XC7d67rEQpeH2rTuWASB+J5C2fqscWhB3LQx+YTDOFbDg
Og4AURITOS7mKSpeRvGCLI8jMdckl0vff7aGWVFZM9dCRgUHlvgnKztY6nXHfKqyVcvR0o84//3T
cBxknwEGodogN07g4d+b1gk8zIPbr82mhRfKXAIbQR8uScbgCgVdsWePLiiJEto7GufoJwyHy496
6WfMZlWPIO/UIBHxZQ/7uImsRfwqQOeywXeb8fXyRZaex2xqORIILPSO22Bqh7uWgkALYl6Rp/vL
H7+w7sz9swTkdC6nfvSHwcE2PA1aqOovf/TSQ5it+cgPgGzPQvWUROkW4UMfrOXlpjGGP6jnZh58
1c+XL7T03p37Z0cD5pRBoq5JfnRvwDz7e33VHyyIBzbdL/ZkP7Lb6M48Idbn+Jhdx8/y1+ULLzyb
ub22nXpjADcJNoP8qRbQ3vNmy+Xx8ocvPJm5sVYSV6du2fYBUFPvCB17t1bxB0sffX5in+YfPE1R
EVGUWBp3uJ2YfEB6QfK99W8u2Qbj0ISbFcIdpNnku9iy/gJVvccE7FeG1cKsm2u1k8YElhD2Nd/p
MnaThHR6MNMUhiL4R16jEclAl+//0nVms3sYIPSFpKAOrDoNBHjEyVj5wGjvgf1dKR4sjZ/Z3DZB
CyfmmOA5wGlg5/lLQ+HXScgaS2HpvTyXSAstALtFWGsAWNIb5Ju+4f51VLKX4XRT53prEDj1GaKx
IUT1WAw8D3CTsP9vOrhsXArNs0yhFqTfW2zs2T4NIWdwcgtdBVGq/IbRQ7gad7twK+caOwvOc1oK
7HAGFt0WTn5nRgaApPR7Fc+5ji6yI2W3/dQHRVcknmvRZ7Coy02crw2FhcVyLqdD+p5NdJhjto+3
bDihqHoUNNxbsAjYxhovcOkmnYf6p3kfNcAFZyU6TWPR/0boVFDT6XbskM18ecosrCtzJR3iEkKg
iA3sw5N6T6HcdWAsuvzRS+WquY6uRNV8qqemh9qffWBdDHJhPEfA3XkdMlvqbrynUfcEM9a+zJs1
IM3SDZtNUCdCCBV8Z3nAp3LngqM8toh5sdc2c0v3i/z3eSRJlOchDnRBVTjAjro91NagZl6+Y0vf
ffb6HTSlkxq7HtEXrwUEwMz9IMPKRF4oQsxVv1Gayq5lePGllUIHDrki8hde9abHxGR9tHYX35qK
qWdaI6wHBnO9ct0FNBIcG/+9Y4PlJFM8NWe3EfKFmlvZ3TCuUD2ONpZp7cFQvZFV5pcoGnQlEr2+
WcubiwQB+e+yQlV1gFSqZIPItKr2pmzY5WcDxLSJErVSnFpYB8js1SxdTrMYMLugBVfpOXIRkjM4
Bv0ocjgApiQyPKuo2+8NkblqcApRB6O9WwWTQu9ceizqEG82rTyshQH4Lzbz02pTE1TVxvOnd/o1
sUsvQrVNrG7xz2vWF0fOuTywB5iKFBFebXg9Oz+NwTXhIoX8GFAfuIenPF55IEu/YrYEZMRkROdY
dxQRuyIsNk4vd04WrjR1FpaAuR4QwKsOKiRZBIgCvgJjdZ9SstI/WPro2QJAo4bhTtI8ECgzDUX5
PiD09fLasjD/50LAVFqaxRnWRbhI2R6G561JwNwFxB/+fuO+HlzjAO+7A/I3/+bGci4PRCJFkyqJ
Csk5agxAof5vC7Lnph8oWXl9LQypuSYwzMeuILoGegrBGlVd7jP3utPcD5Gfd/m+LQymuQ4QZkYG
IY6lgoqAIxvBjgnHx1qA6UKdYy4DdKaS5ylt88AofmhQbFyn92wbDv3m2SXOgZOVGbEwruZiwD4b
QKXOBK4DZ/vYZFec0ZVC3r91/ItZPU8MNiTVZlfg9CDsvtv2lpl4IqbIfxBWDDs1UNybEN64a7d2
ocoVXbhHyLD9WoumgzBLsQ1SsMZN0kZgrlk5+ZshzhoxELBZKMB/H2F+pO+CWBQG5aw79WYDLGCd
FztCXYDjZdojcwdbfDVAZlSLNHtGEbZdqSMuPZ/ZStKWjpugGNUHYZqNmziK97XTIrRMvbstC5z0
f9R92XLluJLkr7TVO6sBggDItr73gTyrqH3JpV5oqZSSO8EVXP5ovmN+bPyobk9LTFGckdk8jFlZ
WWVJSYJYIgIRHu5UgrWafi5gfXGgr4yvnlicD+OUo9nP8eqAb3OoviZrDZ4LXmoOQrQr2PM8iDqf
0DNT1n6FQs1gnSTLL0plrninpX02uy2MnSE6SMR00KX53ka7Ml6D+SyMfq4mLEGRmPS87Hw0qzHy
zJ0OUAzwoCJPt+ZZF8Y+FxMOHSuAPGXc+4lTd+goJl9a8GB8bESWhj8PEaaclgOkO/26YyMYvRIo
esVQ6GjQNekGlnUB7Zb7z73qZClf7aIpztBaz1jnAwSAfDTUUrFJ09zB/RC2pe4/t9JzKCdIO0on
T0t04KT1d0PmO07azznBOXwz6KBkY0Byyh/r9mvbBLuEqs/FN3O0Jqo5aKF1sD9BB1JukQgkYLih
fQFRKhWsGMQFhzEHbmohiAwMOFoCWv7IcPZ2UV+H+RqaeGmbzkKE0pRjFLOg9ZuRQfzQ3HRirSaw
9OjZ6Y1UUDlOHva+XavOi1pdPNhgi14Jm9531XSOBSx5hZ7lJgWdVw3acqW2nQM+EeD1Yy1WfPX7
H0DnYEAoHBHO8whuri+2aKquXZ2is/Ljg7X08NkZDsccti1Kcx/N2sxBc7H6XKsBdLveHtkuzp22
imJ4Gdk9B4XFB5fJaLVP8v0NSedoP0gq06YhduszrqqLfhjTeyCeQGpUinQl8bn0itOcvTI6TddK
zSD76gcgvyQ63fQ4am7XpmsljqXJnzliB0RzyUhx7cb1+DwK2ntw5zx9bl3Nt2OHrFgfGCDA9HsB
GWP0YtVr1mZp0LOjmobtYCSQhPTD3HQNyGQq8SkbQ+fa6vVgQGu1abUP5nQ/RuWK1M6DDNmKu1pY
zjmeL66ZLPqMYMe0cLAkeMhOwB9oT60cpffdIZ2D+qhVNELpRPsQFtlm4jkdCHorIbcVow1arjFp
Ln3F7MAK0DRKAVJf34C+c2tYh1ax72kdfm7Pz7F9BCLD5lhZ2gdNIbSIzUPankmlP/n000e9OlFd
PKRTBO1XPyiV3mQU7SBdCoG9DIQVH+/7pemZnVmlm6aAhmjo0xNJUCL8giSPY6nuPn78grmfs3vX
7RjIVuEDmiC+MuoMDfDCuADrBlQz2vuP37FwwOZIvjAN8kwOZetD/cMyir05iJVAYWmHzo5uDPaz
2DTxZFTh71rIYla2vm3CaR/AmetiWGOxef9WTueIPsmsEnoEVPtI9P7qmuAAuR1oebL4qm7kvm/R
Fdw4AgK7drSGGl1Y9zmgbyg59M0CYCNKOB6vj/G+oG2p20dQSPx4XV66Ln+/E9I5pC81ekjtTHXj
W7JXIHRv9FnY5gCdOW0NxsoYClhddzMQsCeC8TgBG3lpnKKkqoUwGSkdST0QzBUDdKw5gTSfCVll
o+piAdRUVlyNoAZ5DAnpRi9hkwEyjRZEa2C+rmvPzvkn7fccF6AgbwRB2kH7jtnf09y5ysbw9uMZ
WliEOSYAaDnHBuGK9iPDvLYC+1i18gZ4vc3Hj3//3krnnFiTBINcNhFUV0n7JWKoGgTBZV5D0p7x
0w3KSp5MjWT/x29b+Jg5arIZoXs/pkL7lKEdE/RtDwqFKyjErl2fFs75nNMczUqj6UAdGbrcN7JA
q8f3zw389EGvjCyA2bEBNh3tg0M8Tp665LwZnz5+9IL5myMiqSQ1pD/r2pdQKS5d2qRG6TYEaC3A
46C7FuQtWVnspdmZxUYhA/PcKEfYEOg3VsPlBImwjz9i6cnm2/mxkbsPwceiUez4i9c/QUD1uefO
rKuojIj0JXb/ZJZbcM1dMEghf/zopXmf3WEM55SpsWOodE7DiTst/VIX5Z7HgMaBmf1zrnMOfoy4
lqVO0uCsRj+CSckVFHB3ZriWv16Y9jnqEfogOfSfwgQRaRcfZD+qc7SIrxWZXjK+7xjnOeQxRg+7
0HWH45p38mBEU+RCAR1Um3WKSGMEMWU8BZ3hGrYR7eohpZvO1LmXiVS6PUR93E5N/fceRekNhAbQ
TRIwlCMNAs5YyQNQT3ZMXTlWln9ut8zBfFFcVpYz1donjVJfktRJLto2qb99asOImQ1Ah2CdVnHY
njkZL72wDMOj0U/tJpIWVPnSstl+7j2nxX5la0CxGud1BGcC7VWIE0iAWmLnywgpwI2BAvsn3zK3
BVUG/n9La1+WN618hmCGF1dH01q5dyztzJlBgLgJyF8NbJ2mfI6TRyf/HI6VzmmaLUpAfQW5Id/m
PoIAkGCsiRud1vG93T4zCMOEEU/gzfPRI/2QENqAiTO8TQL+5eN1XZiSOS3kVBiQl8d1ybfIFdUh
CH7X7rwLI58j4qIJbcVVA9p27MEKN6OkACMkGqY/HvfS02f7EWHf0JUE9DPatrf1ELuMmBuklT5+
+tKszPahTWVYGwRjh/ye2xsXg14DLCwY+Dn6DexnhjFOPQBcYBsmxuhNfbXtktshX/OnSzMz804t
qN94A/47XzTM1dE5PeG8x5WQY2liZtuxQgcbhGYbGDPagYL2irRfP57xhRvLHNhWQ5wT2p64SVTg
3Woi5VGIFOjizsyizVQFK7tmYfhzhJtTI/XABBIPMpF3ICDwQFt58/EHsNP8vnNS57SkUDfry2TU
SCJBi9VyIStLThzi1gaE1GIDXhTU1YtWbnpRIFdgF2h9IhZk5cAqk0Czt6QHJwTIBO2u08bQDtrK
cZfyjbps7lCfr93uRZl1RK9CbBf2JecjuGErZUJAMC7zXZBFNiwl7S8leKj3Jgi5wfEcQlQ1dxBJ
xJ+jX6Nz3k+SABUTgbTOh+Rr7hVRtIPSyz2PCtNjuN5/cqFmlhpiA1V2MqpnCkppXYzZXGM8WOjX
onOEmkyZ4UzoljyDWHH0lIagVvbS5+Y7Wu2zy/Q7U16Qu2t4zaUNNzsvyKSrNlN4GRjiIfd0F0wr
PdALdmSOPgNdEICaKsNuS87sOHJrnoOBMnPzQW8+3tALd/s5AM1WiZF0Jst82YRPjQaYtQtvgT5O
vLgB+2GYHpvKuFDQAv34fQtTNcej1VlvaRXjbFrjd6s60mHN5C4YxDmxGxh9664HQbdf2qWzZWaj
QZrYDMe8ZGsZg6XVOL36VXRU9aBMtCI79fNsOtM8n/y2GppfHK0VF8jor1EILU3R6f+/ek2go4nY
Apy7bZ5sB+0cwah5+/HsL3zBHERbOC2Y1JOm9bldMDdzmrumbO7bCW3vQ3n8+B0Lw5/jaOvMJiPk
CBqU8ZNr3gQ/0MGxchwWqHnpnPF4bOBWtai0D4n00aut1NoCKGB4XPbactHckoHNHzKhXktZt20n
JXdjDH5gVwTpAFAVFMSTpukehNUU5zKJQQc6VTZUw2OyrXsd3uRotXog3OSbUFfdDrNS7bpxtDco
VgIcpsxwFztx/RCCZ/uMCdB5uQaoWiMvGmjxy+oKEzoAtd6hb0JqVydiuCqCUW11N0DpAc7D47jk
mflXIsH+vdeZkBsAPsklFOjrY0m6aGcVLL2hTUh+gd25/dqnrb4y8Yx9U6KDGaJ99gFxSwDRbcav
InAVUzeagFlesckLWRk2C4pKkIYmJlhA/ZiLdh9GQ/swVNBVsCzcTAF8y9y6B7uxazpN/9mDNfMD
nREKM3Bw1R7qHkIU4I4F4+q5OQ0/wk5/blu+OPRXp0o3Oq21Qkg20uQxptHPKWRr3mYhrJnDFuGd
R6HKKfMrqMB7uaHuiyn1o0Le9117waDuvrI4C2drDlMkEcTfZYMSvTWEUKXVvrLJ52K+ORKxBa2w
7GITV5C+2rT0OwkeP7YHCx5mjjw8dRBPk2m0PkS87eeMNfFOxxz98lMmr8uOxV6djAZYvEW0gaKV
ufv4tQv+YI5B1FZsijTDlcoozS3gtbsQMubhqu7TUoAxRyFqNASImKD8FLQnZZQSLRvbBjpTFyBG
Tg5tUKhNSWi8C+2uuJxYIK8KQYN9Zsb5zQiJyEtQRgQPH3/rC4zpnah0DtFKshqAfC5Rb2ddtdU5
TS8AUyo9S9D+MBaW2BiwxtsSqMltmbFs28cGPfB+yD1Gu/qvUMl8m/dBevvxgBaMCJndTrK6pRN4
q1u/TjvobLTIUghhHk6SaB6NmtTr7OqrVs3Tx6+jL9bpnQmYozbzygwp2v1OlaiTSFPA+DnEJLrM
BS3b9I2QRh+ryOm+klLHIKmS4oedSXQHshFd+5s+t0BqPOVo1mMZk1sWt6VPgq46tmYeXHVOSjaE
MLkDAXH1A1q/+sIuI7mNJ4v3riBWdAU98GRnmE7+mOlclF5vjfwIhnDlhu2UXCXtaJxbFai+oOk1
XJNOyeuxcKDkAyT1Hg2gY4MqjmFvODq8v4Pzob5uyxiMz5XqvwQijh8i2cdPdMiji6LWthc2FdnH
4xSCppJmyTmaG6c7qyygPt5V5YNoUScOsSuebQVlSDeqaXqLMsfg9fk0AFocjsA7SnbVTjFzE+TK
XOQ7kkvehRBj6cIq35RQ5XGLAvLhyD7H4LMrLysNJZG4gIJdT4T8rq0CdQ9oJuwU+vQ3XavFXudQ
nJMVbb9NMedultnU4xWkRUYt1VlC8sLDLbD1mhg0BTQb4T/BLnDRR9J4lgE395EQwcZQoj3vCQ9A
1425z4uKHyLQ+XnAzMu90YbGI2l45DmchxswjkN5aQwj84vdNcauBwn+g0QzoztyAuZzAeAPNr55
CAkNvRbCVB5geNFDB1EbaLXn4zUyghawQbS4ThnTXuJotWdQ5diArjzY1mWIrDj6XcAibgTcyyDH
7RfM+VWXut8HQQqZJFHW54Vy+r3UEv2fYK39NoVd+JTlJmRtkh54w6hL1wClC26AnPzQK1/WM7Qn
VCWk1fqIxOcmr9gFDz4nBE3n5HqUttSsO1z9HFNd4VbrgJ8/3rHC/mQlZo7KkqRvKp0PzplTXGXZ
VaSe7XElQFyIb+eoLFIIptqxaP1kUhvuSFdBSmGwIS611rCzNPWz8KgahYWGc1i2aeyADIoT54gT
xVfs5oLT+g2WBbJ3DQnh1u84Ab8id9Eg5NKBex/byfcHT+bpF4nEDgNLSusXaX9lW+q8ocUKcnvp
0SdP8GpLDrJwoN4btT7ITw5QFdiJln4qn0vmKZdIYZINUrW+MO8DdZs6Pz+ejfcnm8wvQxbEM/sY
VNl+n4zIDzDHZSG9FtHKXnzfBwJH93ZGoKOlmrKv1Jmyoui2hdSVP45Sb/optT0TCmQe0SCzF2xS
K2Wll1jtdy9I5tejSGB5w7oI/SYDC4KbQ0TrPssh8D2N9rCZgK0FQ1tB0XrYAIxMkyC6hLAhj90W
5ngbWRD2lFBj2LPKYoU3NX3/3aBxiBQdm6yDaY9T7HEV4toERgERQu2uJ0fEHiFxQSrQXHDmdBsI
FRsevKh+MByLqFtw1E5fPrdis7DCSRyr4Bx7VoaNfVPVJt3aUWDsCLfVymZbINUnc/NHuiqtVZpG
voKZLz1A9TRuj8bXXqlUHUXIIf9mRZnh90YUenHHq42dQe0KahSJ8iJKIGRlRTTfQCrV+UKr3HJt
p+y+hZig0dOyqR4dMIFDgcNMs2voMhvf2RhCMQfOFfQS8TCsbO/3bSGZp/DSFqwqNQUvA5kmsreE
iu9lETpQBITv9sEn0q5R9i+9yXy70xMSUiReqAPZ9iJ40gZHyrLRdmmgLacCijhE5LtyqJbMzCzT
pg2tJrCdQ4MjauGVaa9bL5GlvXIJWjAJ83xbq5M60nkDVfrGepR2eQFnEoIHPLbdj3fwwvjn6bZQ
0qoo7Ng+yoBe1oF5xdvy/uNHL6zCPLMW9BrJNGjBHDXUE3kt/S6ZLpPwJNFRrKH/l4Z/evcrK0/A
i8oc05AYfntXV/amiPOVlV0a/sxc5gBolImN7LYdTmckvjOrZMsqxxsTvjL3719EybzTs0+7IJd5
L48mdy4aDTH2hJ0l5XUsMrcqIaFcmBDEEdvPLccsUFA4eXVhEIlLwHBr0vLraBX7zAKxYeZ8joiO
sNnBswxeWYYtrWNSBdNB0PqyGiHYk0s2QaawWVmZpUMxs7onpcbOrKbgqEV6Z7finNPhtrbFyr5d
evzsSNMa4w6cwkG7T+x8g05oc1tlAZqYFIn7p48XY+Ed87zJIJgBKSphH0PgFqBONCadizwgRLES
E2bqcy+ZhUC90I5Mmsw+UqiT0Ul/jQx1jKv+x+cePwv6QxLRYYoDdswHftPE5CGo5L4q9Mp+XZqi
2dFO67YeeOMw0PgQsB7rbRzgP+3N5wZ/eusrw6GFRo24tdmxtvekQmMrhNOEXgMUvJ9/I/PbP8Sx
NOqfnIH1dBf004UDARy72wM45ZlreisL9mmu3RA0QQPFNMmOQRY8QbEMYvQSclJCgjaLF3olhFsw
sPO2TdsOi6iMLHbkTf9AeVkA4NLffrwGS7M0O8fNpCIH7EnsSJWz0U35l9WCQ7lI+PUohtIt4+ru
cy+aneg2BhCUmbE8QoK+/DZBwOoIgHC3yaB0+lNNFGorKktWivgLXzVv3zTGFu1QZW4fW6iaDQm6
6J3zFJJv07SL2cPHH/TSf/ZOYD3v4ExiMcaEU3AqDxK3eMg4i5+TEkELndIw3IqUQaS1BNN/DSTH
hnV0uOM2NNtd6LeHa+1lC/7rt96vxhxqSP9Ffll2h6R3dmj22PQ08omY9knuwLv4AVvjEFh628zc
DFwHhcPHCDJuEOEFjTSdAtey1TmO7QUJml2DYm1iNyteYOF18w5W026UrppBHAcu7IPRW7BtpUOO
oeW0LjuhG4wWWTr3JLh9bOOyW4mSF/gfwCj/1jJVrZHYlWGwI1o6DZdTKNf6UQPg6YZ2RXjloD/e
lWmAduOSBOOmjSf+xYyDfMXsLqRuybzrNWZ2k2CvWMexHKZ7M6KgPw66kVlgPzAhiWJBSfMQjh3T
Zy1SPgEymmlZbkhFTReq5NkW/acdylNi/AY5O2dlWCe7/N6GP9mnV/ZaNbFoMhrxI3PGm2BQkweF
7cE1kuH64yO1YOhe0uqvXtBrJJRCkFQfe3Se5W5rdNbO1KZaUyYwT1btvS+YxUYFN+Mxoq082kjz
NlO8LaP+tmxqaCwgy4urW27b7jSpfdbkmz6I0IJobCF/0bcPSTl5hNzzYXItfpXQGoKa+cFGKvDj
b19wJfMu1wok1LwKR4SGyXBTG7FXiUORjVeF/fXjFyxN7swAj1ENyZmeS1z9wgeFuyykP1fWbaHu
QeZNrqIjJDbr0D4mUEZErGnJGHKfQXcE7xoUSUyZn42TBXaOZkBz8KndpwSeeB/3SrvFVLcbC23d
Ty/f+e8/h/8In9X138vZ/PM/8eefCtrRcRi1sz/+817l+Oc/T3/nf//O27/xz/2zuvyRPzfzX3rz
d/Dcf71386P98eYP26KNwffSPdfj7XPTZe3L8zHC02/+n/7w355fnnI/ls//+OOn6oCvxtPCWBV/
/OtHx6d//GGe7MC/v37+v354+oB//HEXF+GPsqt/+yvPP5r2H39QYv1JHJAU2wC1g+n8lMTon//+
CfuTO5QT4XCbEHkify5U3Ub4S39a0sYvO4La0NIAmPaPf2tU9/ePqECLKX6EfwvTRPH0v4b2ZnH+
e7H+rejyaxUXbfOPP9jMjWJYkkE9UtqOLUEzas2byFFn4VVcoxfGzq/HVH7RNToVm2jcl9rYKplm
ABklxnkHHoatNULNClfyB5PkXjBV0RP4Jw5CZb8K6O24A3RmCcRQPQttNQlAUZ4W2bmS1mGCCnoZ
98QNVeEhe91sHJQhWJd74L/27JAUGwUZcbef5NEwUBLjICQfUN1HPyyqDXlxLW1xORp27DE7BLUU
0V7KUTArkLyRtcQzmHWTZHJnym5zequAUmwWGFtU4y9QG/EakF5VPN86NY4DFdc1a8qdyNRd4UyZ
G4TdxkrBO9CV19EgdwYwX7LJ/hKQuk9znF15kvEK9IUYH9sq37JEXRu2tQ/ZbWsAKI6bKwpZRyJy
T0X8MFi3KgToxYyCewJhvn1V08w1tJUda7hVx7Ff+leuC5AKoqoSOntOlLVLUGuChOyjIo8pPsWg
2TkBwjpit8SB1nMuPLyPpPkFlcbBQn8axzDCjFyCM2kPxiL39Nttm+0z5U1TuCeSQo1wvJsy5drS
yTwnaL71ClLxUTzdpUaOalB7EUGBBl2HJbSOc2+CYbUTEz7ARq3Q+EqwGBgR7+kXhFzgV7zNuttC
3RIsaGT3Xyp6ExCkaPBixLN7UXPf5OVt1qqNnJ6qSP+VRTmDYKjpspofUhvvJGLXOs23ukAz0Vjf
GWbhUZ1toSO/Pe2KlmKloZHjitaAdDU/5BG40YtEX1Rd8VeKAtOJAOIsUeZRYa+NVbtxtLPjo/DS
KtypHmsghy+VnW67JnmUo3MfteTLy77JLDwNvyNV5I7KOKtiflNwsetoSbDfsu6AktSeQ1n79LVJ
gZb+2rnP1AAdWbWtTLbPYrGvGmM7mvqikOh8Vl/NuNw7QX2GK5TGCdBI++RxBL3mwG8qSHPXRbVP
Rr5PIY5s19O2Ry9wYBd3GoRGPA+3fV1egLR+a3fxk4WsoKssY9vT5Kk0xS7tbhliCtwX/AI0w8Dc
w9pb1S4YY8uPhYRC8yh6b4QI+KZLK2ynRP6VR9Z4a/EsPQonP8+7SkKRt5LnBX6GuP/ENK8kMABR
sZlIzDeZAtal0QXQ+xBD9pxRFRttWmzTdFWwq0T0vQzxayXNhPvyQ6B9OHI0EG+z0mhPnBo8F7Js
WnciQ4SlGAsvP+VZB+e51axyUYi7LnBw3IYOzTYZwvEWgHyosWFAIxHBUYnTLshF4fW6+CUKtLHl
hAkfaesCRz4vNhJd917CeeGdoEW+3bbF3sqd+IiWN3UQgYp2uOgY+7gwDinai3MXnnBjF1odWBLz
69Ci8g44zmrLuNjYg7NDl8Amtac9KUsvq+MdeDv+Eg5Ix1jqgVj+W5mFW6nkWTY4wHVmHjrufMOc
VjIU7xtg0+bUEsThsOhvwzsj5o4VWr3ao6l4Z9i32jGhYfAoVQ7l4AHTkN5mI6hHjemL4axBxeks
1v3b/jNuOcwEbRuS87ObKMuFllmXqj11rH3ulGfoL9ReV9q7CFyBgQoyN9rHDduerOvQyF000fhQ
T23jGaVi7jhUZ2gokt7Qdib4n9JfkAZKNtIh97rbcqO6lyLVwHbJy7iz9qenJEA0kvzeCLIzHvY3
Yoi/lQRYUGGAfCLIttOYbU9uiBRmhua+4k4StSvC8exkllskddpYu1mYAQcljhx+ydDiR54151Kb
roXDezo4E8LNgoZ+qUN0DY9b4oCvOBYH1Ds9u4t+9vLB1l4YA5aQqWMagpB8uD0xO0BJF+DO7jFk
1p6Ca1/Bu4pEoJ0Fx5AXrkRvdoxsgyX4vmuGL2Wv7hxI5vHEujQZvwwHcclCee4EGnKjU+w6kyab
Cq2IRo6rW0+2k8MObQspDHN4gNk66sp2Undqo+BXibzYAHNtxPk2hNy6HRVunz2OeXl3+iAOxyqt
MwiQD26T5+dtU3yXCurUzlZNHArY9VnJbl5FM/8KGV6HCG8j4783CIRxiBAUJwM75e3+bLIc5CmA
Pu+Trh5QssrB1mPXnhLOjqg1jPNLuPHfV4S/3yYJKA24ZaMNcU7zSppYd+Fkq71Q8hLaHrB6KfUA
FrxpSIgzWHb7qhI7wyLbAirllbUbgrUvfvmk3wdh20xapmMiCH77yU4TWigMCLXvu9yFiP2BgRmC
VAGiij1+ADOkXhb05M6q4YvOMk8mbJsZ0BhsRf9YgjCr5HAWBjokZA9HmrixhCgk/h8LxL5Hg4aw
ApeOsFfCOEYGuQzs6Tpq+sMpQEBDS+ICIfLDZN/0EHiOxTwBQIqpoZEes/sA0hc19+hwYbXqkERP
lvXoxOSacIAeMnOTGOFKCe4FNjefEoebEvGqRAA6vyMW1DQjTZTadwZ1FSVHFhJvEB082wQRzXqL
BpxdmPlN9LWh9c4CmsmcriUbN/0Abxn7gwgQjBXukFgHWeUod0cEW7vYqxCGrn9qjf6WXU9IoVgD
uUT/ze3YrgGrX4Bmv3/FKXTm1GHoHX+7sGgZIqnVwdZ24NJJKnU+jNbetPLvRiS2TaYPBdOPtLf9
jN/3fLwkwjiQGjFsa/5AtxqsQDJkexWZh7KRd2bdXg4aMSfVR7OSF6fYE/QBmyYKVxJqL0mt3wYu
GHEcWGoq5ykZVhqA+vBB7VXHHkcj8rkhPagUuiZF6kfpPnNHWM52tA4QVd7Qvr2qqnILUcPpVHLy
wmx6MW5l07k2gowVJ/ZSK/t9fILDkwhJyFxZiGUVE3XYKOR5FYLHdkPRXg9YbPlXNBReKdNzRgvY
YHlZWCiRGHQfwoFQhN4dCnDtxC6dnj2IhuxKaO9ZBfpfb7s031pmhzCsujGQ8Arq6AvNrX1Ksi2c
Geq/2h1FvQcEDFoLKHYrdmPRBpmYYAPA20/NogOP/r7evrndvraG7xooB232RFrw2PZLjuNVsiQT
U5CyPFN7VKxuTtGYSfTBDM51RnY5AU9mIg467i9OHmUczcMU1iup3Jc02G+TLXH3YMxG3DBnw+Bl
iXssxRDKQXglsY+wpl49PJ6ibBpHQBRkW1xFnhoDCoBd6JqD+sYTvuus/NcpyhZhtpI9eSeIsQhu
kRK08ZwRwLPeHqzJ7AsNol/MCjmfZHWLfpxrWYudVaprqeIntKNCfrW9lJncptYK79M7a4K3YzWY
QzEIc87+31dmYIw1x+5D4CmN76p54AUiSGlsSWLd4J5qm/UBSlfXogrB9SNWKgQvxb23K/J2ALMC
IxCPQ15ROIx0qr0pB9GzzfeogsCaP1qm8RLNFMJEqzsi+qQ5prrZ1ub3XOD6NYG9ng+bQlxNOM84
Mvu6/nmy+iEDwR32tZ1C8Kds9lUbeWMjL4M63yrES3aCq27PPQTBjvf/JIlzEf+sgdr61f5/kMWB
03oV95yyRG+yOBf/838M8U/1Oonz8jf+TuIYtvhTgjJQCNs2od5tnkobf2dxDErtP5lEuEIEziLn
J0zUv9I4zPwTzhKmQkoOFsyX3M9/pXGsPzkckHBM7FxmmeBA+L9I47zFNXEimYmsMgAyglqmSeZS
azXTNC6gqncR9U4sN+iNGOlValWp+dMAskG4oNOUlt+CIxJVuaxO1lBAMwOAEeC7mQUDYHHbYWLe
8hP3cRalbanPVVNVJiKVWjh3VghE83EEgVp5NkCwi18H6AcEl0eCArB1luWsxS0nhHoIMK+iyQMW
rTimWWoU40IQB405wiXSbL+PywTVAYRjwOxu9m3WbHAA49CroXWNBFKSwoNEyVSLy2ZgVrNLgYSM
NjbLAdTIGh0n19UIYU0wbAKQf8bR/0VXDOfbShmHsQTs26Q2OkUwg9gNb+1mBR1POwQr+FmaGLjm
l2ZOiDfSSDAfzQVG/oAsCZSMxlZx6/Bqf78T1//2ass6JRktYCRNDGOOiTOElaGg0FRnwqDJsIc8
QL8xU1ydrlQ8RcPeSNB4uq3CzlgTi0D6tPxva4mPxr0M9OmWQHCNFKaYpcQNMoZNzYryrAkrCkrO
NucoYb2sQCT6eNh//KEvZZtX70PQxDk3Mcu4v2CyxSk1/8plpyyzzJLx8jwWkMHYEEXY6COksq+R
tczLX0MKNXWfpgzD0GYdn3guZWE/jmnU1RCt4fWtk5o2+DLMNoeaLtdOfA2Hh6zCykhPX/5qpBQa
pzaCJwZHRgX+Pbt4UDUibhpM6iOPkg1HdK+WwbHKbMDEw2pozW0k8uJZqai7SdMagghJXzX8UFlD
G6+EnG+vfZwShvsXt5EfPh1u/MfbSSviKBgytCz4ZiAB7Kpo3mQXSYjuQ7fvQsW/xQIOKVw5D29L
ji9vRT76xHhIsC3tOelwMSlDFMkIHSZU5/Smm+rKcTl0cAA3byde3U+8TohrFBa2CdKAp9OCoqG+
/XghTjvizTowrAM2qqC4/oEWcHbnZWOZRVFV5r55wh+OSIegPbZyK7Asr+3O+WEgzMGdGnUWGHCG
szjbnHlhFbop+sonQ2IiI8m06I5WnqDgVZUqVivAIQoQwezj4MMopbjImai/QwPvZBheHYcmLodA
GaXeN8pAO1xoNOOvlk2jPjBwmvIt9hyy9ImTT17tJAKJH22hzRIdAdugrMYrJtsTT6LloEw6Zmgw
sISbxxClC+rY3EJhrPfAFSDcsm71WWblDNS9oj9UkBO87R0RewMY/LcMElgDD6I7jRtyaQGJBTJJ
Y1fFQ5xaZ8h2Da3xjJt14zV11f0CDXD9WHaN3oXIix8jhnQHbONj3pUGgs60vaBDaXslJ7XnmAE9
ZBOInVyzMm00vgDmYE//i7lvW5JTx7b9IjpASIBegbxWZl1drrJfiPKlAAmEBEIgvn6P7NXn7HbH
6d2x386LV8SyK4sEIc055rjw7EuwsuyhHTjgyXqg+aohSgwb3V/GdTBlG4SwNhFIUcZNAR6JQ/U1
BiPqGaCozL1DIM8wM3G+yckPqupfFy23J7eQdZdsw1i6aK4OgLaTIzqhBjMj+5naLUGbS6Up+CK3
vFqCrUTZJw+crxQTidHxA25DjORxRA6AykvzKEC4Sq4hT7exMPnCQv0VkpZ+R5JVIkJaq/EDWh5y
qDxL94pVw5faTNkO2L0qcTxHP7KFeADcZvQ7P9T+SplErFCSPrHMzkAobPSUqUY+uyF0n04wpP0J
xtUZfU8GbJgt6imOI5qnuBKXR7UPJ/BqEuSjzwBNvrMKCVIF0ExzIYNnZxiqbdBSVvYANIsf5kS/
iB7BiEOTrDu8OAtS70xVNA3+mZona3ZJwOMAmUHTdhGin79UmWy+Cae6qsRZKR6k9clLBJ+Yh6Bu
3NeeRhuEoY7vzCyDO5PQIF/bzIORyClGwqbPooMzptkFXW+RPyTBMMdUwIufCIq/I2iIYAiQpWEt
+D4NjGD9i6kDLK77la5shubd/2RwcQCiARVpJ/x0ClS93jlO03e3BO0K1U4vjk0QoJ+ybWrhcjh+
hR1s9yv2LDrpbFoO4hb4ByTf3Zs0aHMNFVKYSsh1QnOd/WprPFSmXj3d2nLjeEKObtAxkRbZzUzL
vZhTKC6hli5GeL5caTX0JbYntwP4AoW8Zs1LOiKjhrCuQHDNr8QM2Ix1fYq0718i1rx5JPnmEll5
+3SMl9xHa/gtarMDBNJxYetZX3w9hwXEWQ8VQIMDGRDOEndIZVvrFTQzImURBZXHqqPZsscYfgIg
D+7qYlM4HBChj6RHG6ViP72gE+7vW1jhPLZV7S+ijs1uNCvsE3USzMWUOhbDbGOcTW7RuI2AZZ2r
dyztK0RyIk/CFVXTrL9j3RJWDLPkwFXX7ho1Vsi7rFm67r2RVRd8a53vK3xItjDgHGD2NVfNtRK/
okpEnwZPjnzd4E34rDymOeWijLUIgiVJ8sbTsa2+jhpHDTwGtla0Z5eERH7CD9Qhi4P4KXlJcAYi
wrPr4U8AlHN7dDSr1wNpsyks43qKOkCdt6JBwa4aqtsks46e1obiqiYP5G9dQhneZu8LxGvZ5DBN
8DCRbFBjNqg4pnleuz3HyKo5LVNXZcXge3yCi4NmzAPfymsT1TSFFkrPGSLfwo0W06paeQbrR1aq
GOQ6jJc16qi7T7ETU7ozQ9bdpGIj9pWvcyNXmfcVScNchTPfirjr62lHsY8mmIfB8fzCdMeQKM0H
sz3S0KDcJDAuqn5vHu/HtdeSfpARRc1Z+2l7VRxLrEZK54jyOAHXftqnpq3Y+2oi3BvEfGEGOwWd
PW9k0HFdAtgMseNqOD1MQ5/DmLzbqn0M2od77ntTy/PcJHp7tGoFXxXqzKHbRTFf+FxgdToGx4lM
ZzkebEVgS4ayV/1WG8aHpSGUwZluasfmFHKnawFdb3ZLJdhCPKFml6oWRiP7Fu6d18QuBPlNk4mf
YzRDor0YGE0hajHojBGYnXZTJ+s7NvcxTwuzrA57F3b5sMh8vNzGjrMyak8JMtgObQjXS7z7LouB
N2ehWEtnpNRJjoQShH6WkQzTX7wHWboHKupTjPRWB33hDuxTlx7ghtbth7apU1FSR+V8YEm8ZNDZ
NWBvsS6S9ZmvKaVf+Zot4+9eLXgsQQZp5FSiBBE4LRf8sR7QfoIbtasH24oLUjfk/N0ui2qx+Q1h
l92Op2qgv2kfWo1561YxG5cCXVH9iVJ81E8b6qYNowZDp+e6woZZKIWS8jhA/9q+akum5N5NoItA
cxiZuPqmRoi3EF8w9231bGBa5uF2m5iOwtQLTRUwus43Rny2qOERxtN0ypmg6CtqBlsOkycomLxa
Z/ElMLx5S2sR7YK2WvMOHtHusE7SnOqxq6YCQ0Z6b2O2fmdqql7hH8fPWjUJvCYjDUVHlHxFyfhm
pro94eup/aJQn+c8vmUBdPIOUPrS7c0Mp5xc94N95PP6YZxtkB5D2wP4YtkVjLXqJgTFOiN6OiXI
pXwJh0od4CiHs2WlY5HQdMCvXMMnjX2l5BNPH1rYFBfAVxIw0BpWNsZE+QguAoNTHNLOzOaGvQwY
P3sSzDvN6w1IPaj/RTasssTgx3bPLMOoKgu2GZ6+aEXX0nDRnZssg9MRJCvDNWU1RrV8o+GJbK46
tr2MjnHkmp2ADnjfNsvXyPdtmie8ngqYsZk87Cm7c+voz1Qwc0f6BZHTlkLJDSFrwSzudaOHJINo
VLMfpNbdIYaFVd6t84bJ0axOVmXmCQTQNc/iwZ8wqMI4dhK/6daPz6YGUj9FwLMHOLth0DA0z4PA
x01Rnb6ybo6yQtFMX8ZQwbwCGur0FhTNUSXErMaBt0UFh/DYFQzmX6/booFZtXaAw54DLOuLOG0d
bB7sEn3yKsiQu0bjr6RCo5Z3CnPySQcmzHko2j2GQNYhE30cza5pYMMlI+LZPuV1n32jEDyJe7d4
MeUZNl90RGwSKAGnpikVnDUIFJPZiGKIzGObbygPTC66Wb+0OKzPdd2SH3E9VHcyXggYpXCOKRyv
3SHWWcTzjBEPm97aB+U4cBDVES4+n9faLm+DHYdHy0YUVPj22bM1A6ztdJLKLwohDGsJIRF5a0mc
vbapWM/NOA3P9sYZb25NZ0n9ijAYswJqQDJcu9ukW2XRtozuw0TrZOfdYiskKMrql50RAcqi1mRF
MmsLl6PA4+cA8ICWMgarAUCYYVrbzcIe8cFZnRsXtl05WToX65raaD+Pc33uOZR1MPvHueWE501B
2rGFy/+s54tvx/G7y1r5EnVrBU8LYLZvcQy2gAp1J/bpsPL4PrNQqSGHqTcLhuaDuDKJ1/6cZX56
tWhGn7Chdw3+QScexrXqjnZedImo5M6DpeqWdlcLAxeYoHNdQTH7n/e89+u1jpN6OgreLAvurwel
m6+QbOeVF90d8Qh6ixp4UPQuTXfr2EYvbp54AS0c+ACS1fsJjPnDWNXDfqr69otU3Uc0SAjl2pG5
YgDe8IZba1jpNz2VZGijtAw3jkkiAdepbhBhadA3HeJkrksTp7HJ17Fr3D1Hffho2nB5TdoUFIRF
VMvrGit7zoSRF4kpxVWr/hpA7vFzMba6Jp3JHohr7D5cPTvSoUr6PF7S8eDb+gwilgDGJCl4Foil
vWyhwBKbMLrNsVsER5304wMbtuAjQ6OyFl2wbT/xspK+DONEfetarz8YVcuBztkvolBg4uvM2bwL
tpiCfVpDEh638D2gLdqxfswCU0I4+NtkIjkHC96LUbURvFe67eBdNKK/UtOVWMzwQHL/AQ/2Jdsj
I1CWAXPRSwJIqHR93xwBUN0mSuw3W4OmjBBCU6dzvTdLxZ/CioRfLHqAc4gqtiAjX+7tUtMCo1wC
U97N7lon0nd40Ez3gXDYdQLbHAYKBndKNSbbSMc+9HRiu6hvw7LLrCkCai7gxxFUP5PBoHWZCjsQ
/KhMEP+1VHhHjIq+0QV2y5rWkD8qGhYWubAg4UzHCpk+qMac5vE+ZqioNlzQPmv7CqwX+XOEZX4h
uoDvnAMVSkTWH1VSYYKTzGhHA1nvel5bc1ijePnpF/qq6SjPckrqM4hXNexftucE4spP9FjDi0Mf
eS/QeUw72FFItVsyTDQrigK5zKZZP5ApVOnV93i7cgRJZHdNDz9j0NLHjM15wGAHlAcg8zy2igVf
IGzm2SFzVSuOQqUCDkqZrb6j9onKzPINItmkfw7jkLz70UyHodUJgr1qiaYsiuTXbO3i0rJuLKWq
GFhjMEfYJO9O7UC+zYvTz0uD/JveVO5RabOAKMpr7NkpElUTeAJUqBNeqhAUCTGAfYPQGpR0LM7e
TDJmxRR3wUMryFekcpNj0ngAVGHXJKXi3XUOsYdlo03vDNQTpXW6/4mtbMrrJljfhlk7WdAl7U6b
wn6NaMJIFipJgl2XufV+HVN/wbvd5bGDfAB+N8lZVPIHWmPxJNGGFGtgyJOiFmsdJ9RxVWB71GGN
ogzrpAEAYeSpH1YBjlbXvgiu3T1F+a+PLvSkCLO0/05NoN+1MeaehllcRLo3x641wQdAPWziW6f2
WNGpPGYk2GBpOm0e45gq+hwXaostxRBNU1rvOoC6u4mPbZJHEo7r2HLSCV0edsYdHZTDYmzAcZTD
W2NH+QiV6fiM4bQsmtihVQw8jKxVIK8Y3m+nUC3TUWv3q6VQABXOwPP+MCl4QmB+qr/Do5nmIWvR
oCqc21h/681fRNcfDB/bF62HFhh+lY8RXE/P1e2sDQ2Z7mJqYIQCOtf9jQX0NDmCIOOtT8nRNdVd
r2pq4LfRpQW6mibGfD6KD7YNlnXHUAC+NCJTD3MctR+8w8gWnPvwswGggcq+Qru6rBquD31YvdDQ
hvdD4ggpVtSEF0WJ3Y+tdmERRSoBryhMd9MGX4aaBicX6iivuyDc13qCk9oElxKoc9PQ/p6B4966
SUx1VwdO+EC3fKMi+T7JkHxswGKmPJ2xj6Hexw3LwEkaUbLucAN+d5S/6VoGhewpf6ZbpHfRkrYY
jvfdMVpMVCBKbjosZhSQM4ymqOt19fk4RR5W+SSKUEcz9hYSY58w2geDB9goLiG9Q0vLXoPRrx8J
fPD3QCd7ulvhh48uKtXfkILiHzPjGYxtwbFewaGFHWcJkHPOvZXd927rlumb93jLUR1xh9x0iS+m
xoH+RIbK+huHpStaPNjL5AJRIuk0zHK2ePoy0zZ2eZqFw6UL0gU7JpmdLsBohFBycLK9A2RU1Zcq
yUCvhyIh+hEutU6PMTa7uUTbxd4IwwnWyXhcmgjNCw8Uz0WUWHOZsbBn+7YmkVsMAt6ouzkZgoaZ
Wd3HYEVOSBZBabguVwwmojfhCAcri76NOGmv4Sj738BKUHLoGgzXR2kjsw5VSTJotHUBEnMgzjDf
Qg8zNkAG7pVEJNa+cbajByAwNsmTDRm27yxFmYSUqRZ/S7TW6mqQtWzyzVf4P35qKhWgbmSbwRsW
pqOD+9UQ8vttTtutVMZR96Xmll47G6jkqpcxTL7PKibyui2Lr3ZV0mVpmbYIHzuoLgvwBsJwDD/l
TQcQsWmN5Bdu8MCfPYlXTKZU2As8E1wYeoRWxw096L+3z9i4q/UnROXSwgy/YqZ6HWUyQccPkHra
Z0ud9b9bPtntOd3CDqCe3jK0mDIBo/6wzTD2RdxovYm7mm4ufYwDi5TePm5agM2DJw3+QyPj0UKF
dWawGcKtNK1PmQdj+HhjUd13LEYfvwlWtd+3oYdHQF/BB6OEXGVKG1BkpzQ7WxGQ9YHEExp/mUK0
emd0tErsrV0TgMfmpwHwhDY1QfvLq7h/XLZAhyDI0gkoiEQtfTIzLJ7vsqDGHCjkC9jcM3Ya4O6u
qtc3VguV0SJyagJBVqP9O2SRJfaA0hRgQY2kjujk2wwNAyYWFlJSynx/DgEvgHKdciqvi1oH8YkY
Zo0myKFCP2nkX0b7bQb9BlIf31n/uUWgzg55Cm5Y8pkyELAF1CMT1lMUNbdxzjDgxsegRU37ikPj
+MzCjqAvtcmGyV5S0am9dE1oxF0f3Ri1KkVp+47NWJBH1EJiRIUcmScydNGHbOKEwSsG3dqIHj4e
111bozXGm6MxLKhutUyYeJjsWncDdkc2V3nMg+QT1ODIfVkkj/HoEKIX4j8pS26LhXnKktyyaEDx
1KcVuhFd1T2CRlFifpmiqgY8vPpM5+m2iDOZmpTux0pgk4pGMGSewIsbhr2pNFF7lMle7OhKFENQ
TLKpRyFgTbhvpkECWNyIaNS5a+vovRLINQJbsF5YgzpuWTaEfKXZEUfgwi8bSl1IbSASoFe1TdTk
OPg38tTQKWiQpzdiQFqBlguYK+N7MDt7uzfhhm8NsIPfReO8ZjmFzRKQM1njYd4YM2pXWVQE0PzB
0QeDG6FuhJxINsViNGorbHwgjSpH8VMUJj0Zaj7Mg87Tkm3ZmVWzak6oeJzbdn9N7OjfH+sYr2ME
e9oZZHikTybmVI0sNIWXgdsuwdQlLkfwsXV7P/cZLP42t6j7ZTJTV4p1Du6wuAJ+P490OG34jeMz
FZHUH3yKgqD0oKkeAGQLfUarSfwdhjYzuKoQV6tjR+Y+fG7k4FWJjRB+sXBBcQLE+4RxwArRpOA1
pnjJpl5X+w3FPmpYxRN+QWNkYHkeyrWH7CnAZsgsaQHuUj6+Od6rKg/TBKsWMI3lhVy3YfpJhaQQ
vVFnfviZOaSB4REdPYnG6RfnMZUoSgc87rkee1/GMSNvkE/gfRu0RjNFtlr/ivGoP4ARSZBN+Tr4
fbLybChJO1QxWEoBAR8Pbxi26AxN/RHRt1gaVnT+x18vpx0jrNEMQUHmGNotRQruSJA/d1QOXlFl
kxAAgz2s3aczET1b9kidVqD2j0ASMRTSiuxAdRF38LhWyOyKY6vKJqxXf048REsPcVgN5k4Eqgtz
lKKzBZbaDAJ9pW2jzEWg0m3AH5MhbXcCCzfdp5bLuaiHQNw5z019ApFUf6ZTuDSf8cCi7eYvVyUC
N44C2TEBidMzhiJ9/07HGe98SwxG2nLsJYBTjDIxp4ZxOL7cIyEOj0CntJMHBMvWh4WMpC5BCbQg
5fS1NN2B2XTwZ3TsGF3mBDuu+IRaELgmjoFEXpnLxOBLFmKZ7jGaBLIeMJ2ovRbcfzVe+QvxEgNb
DCJG7J/g+WH3WpHdiG85LgaeuDxN+jPbRGj2sGkL/JJbRC1WX9u0YebAA5YFEYByVNrYp/tqeego
MLEHvrbNsM/gyIKTE8Ti+LB2DvOshq3zPBUdoiTwHXQfyD6X7dB156nPAvgih5k4bgTCjWPUdFac
0G7wV0phkoOEFwz3SujPLd5XMYwNrDEn8yN0LdpuWNREbB8BEnuH8US1QDsjOlL8dUb8xRuAOVon
drALil4YmLT1FTeJDU8D9YjXHW+W1l+1b2xy/9eOmRoio1c3hoPYrxE0CYVHZxFveUBjBy3FNOPB
8TQDC4I2NLrtwKFqjrCl3MQJYS/dSbuGigLaTDv9SkZS2dLhxMPuk3RjcvCow14lHTNahqqbvuko
Dd3O+WxTc5EOeiEWtqHzzTIQDzlEzQaP6OCoUotlEfkKNXEQwXbtEWJYgCeQUa/BIVTtyh8CIJ9V
3g71nH3vWMa6K10lJMl6Mv4yBZbSUuBYdF9QETH3XKPy3R4r4mL3Ja1ng9d3HdyJiiBxl07V4fY8
xhn+MgG1CPRjjpXUnqpgbOhPgbBlJGC3IQ7Ju3jbvPmN86STOFDCtgeVHfj1FtxPGG3rwyK6EHnJ
dLoBwsFMKOMlWuhqXYrG1Sb5WfVjLcEGrZvhksHNGJoYbFMRvLDDbNiaclhJgHSGiGOgsNwpM3jt
crj7LB7ofAxXgsThpP8+9o4tZbUkNxIPhgMcI4KWgyORR4DNUQ+PaaPcC+JknX5CM+HbA+axLLtA
drDQQgjS90ddIaNFgtUosETnbLxh2CumHEfVIzLiHvhTb3bo9Gx8rjE0Bdg+Cow9/lEjsXCOUXX5
OqHHqUUYZJODMZBavMV9v93XkCf9ilqPHSBIogZ5NhmKSv19ZMRSYAGL667Qv+r1JdO6rcu2nrHO
FAzD3ZdQcDacAF1ofQyCoB6Ljq1yfoFuJouOYYeu5+i2NPiKQdN0XJbQw+nRCiUulWPOIxE7cX4F
rSSof6cpZp8f6FkD9Q4HzPBHCm9n8zP0yGsDzX9tktTmi2lW1ACYWTahzG1P6h/cTUvzvvDVVB/M
V1gbFeBN/okBy2qOUKFX7jQiLqJEtJHcgGE3GEXcxUrG8jrVKOR3lQO19sUDz9J5fbuxR1h/Bvai
eiAo9xWISXq/9ZbIN4Y5PzZ62Tk25BGUV1O3jzNKKMaHKLp+NU2bOLj0VkOWFMobjBQ7MaGjAp+7
xn3tH2EUA02fTzfuDhCHVEubz7EU2xOEJThWYTidTD96NY8exCq4frF8wxRqvhs10cNxBMcuug1Z
2u0ChSoh9xpIOawX0s55nw8L2rMq32Dy7d8HhlRtoCOKLdfeWEWfYXwUQ+I1RtibDTp0eRV8SWAQ
7ToFrooObZauRSD91J7aqRr4o6hSmt5nm60IRi2oWBKAIhoeSijl48DfoWeY5x2k6t6+pSxo+Q4w
cD9Pu04MIfRY88JGYIVd3VcGrouAXhCAboYbxbYHpyLQD3HgbMSvwRC38AFrOxS6827Dr23VfyC7
/QsL8Na+M4LanzK42HPQu/4kdjDU1Mg8GteDG/okfrGQa05vSlAtP9aGYWjHI0zcH7cOT+idw/rm
HzzY/5X2999yQkGx/m8x8L+T//7xj/7fMuL/HxXCNyPdf68Q/vLRdh/qV/vxz+xScvuZ/yMRZn8D
YxINIOA6VNo3dv1f5FKe/u3GCSJJFkdAzcDc+b/cUhL+DYRn7AygOKYxiPegDv6DW4pPAw865Eka
EkhoQBT/33BLoxsH8b/JUBhmcQJmNSW36wOZEp/2B18o1LPm2xrYoxStf2TEzdeAyawp+nkN41Lr
OKgPFm0Spl4sXJFXRcE3OAC0AAmitj6Ly2W02Vj+0z18/OsC/pmJ/ydV7HZZcQziK/TRUUpAKPwX
GhOSdhoQRhpcVj9X1R1pIUwrkxkYY0l831y0VfoaNBXmWqOJ5aMiIYI//udr+JO8hRvPQhLifYtS
RkCY+9c3DumNc+pmyEProI+TA1yspxR0tU763OsQX/9//nX/Yoxx+30sJmAI3oiMIYEy/M9HITn3
RJkmPdC1muadS+N3SdaoKTt05N+XtkdJWHEgmGpxAxxZJQRxdsYg4/gfLuRPDtnfL4TeOM9YmFlC
cBP+vBAtwYT2JAQ0Vlu4yYh0RSodeJ2/KgszNd5lFOJsgbI5B7K5fg8DqPi6eMMYZ7Yk6ouAu7oq
E2HS9j8sCwye/7y4DDpKEDbQaEK8xZIEVeGfF9cspsLDGnD8YNCRq8q+owcZzzHoTtfGsi9wgtyn
26BLjEni4yoMpjJNhfOz9my9G0f4+EZJrGBmu0JRAnT9hEOUHw1fuy+ykdHD6Ik+TIv82WPgD6OK
uD02m1pA0LLQxVdtlbOxs2Ugm+Gh9ih2EdzSs3MwVFoAvd/MsYGGB1JDJBcCZmja4GPjHXRUZtnV
ZjOfBAzufEFDo9Y4PWHo6s8pqoC8lnV77Fdk8U4Z9GCDVf17o9cGk8v402xDdIHdmEArjmA3K0T2
IuFHs08Max46gAw6rJvHGlb1M1rOU5vV/NxODjkZIeKzv0eSv9u1p+UEC/iLBM2sUIhOMSUmF3Oe
xHA4N7M9cvTnGVSQAY57dBC+gAsPsu5jLl5g5ZuanLShK8k8LO/wyAJmhBVQdogU2a8pFu8+2Jxq
X8BsrQ2oMhEIMxuYQrrPa4ZmeiwWCIXTZj/AxBkoGFcIoQdRaon43a0Xg9NOZmYH8kEmuwU1poQ0
Kq9FjICGskLikUZahkIWKt3N40T5YwbM1ut8AUXDZrgOCyOAJDUbLoeRkeVrZfQ3iU/Ul5AuRKII
tiILrh1CAW7wG6/V9jj0K/oPjfpdvvlpQZnZcdmjRMaw9XHqXZQc9NDgzyXVon2i4JwnB6IgC3nt
QC9Nzm1DB7lvkxV7FJkzBydG2OM6aAKTcMOQAL/U436bTIm4/GszWaO5VwcG22P6aesIHwuBCXXP
VRDhQza+6m+1B3Elj+eUzmEe9Syr7liH7rDs6il0uagwDiiBl+Cqa6FxvaCs4M8xFDUWCWosaHix
hmQJPggujyt4I8OTkoMY0gExAr/yflOu1hiieeQzygT5DUWVwGD2vEYAXL/FSY/8zQoAoy9bOKge
B3DP5gvFSMqUekTDek+RlC73SwC78b0ZQwQcTnW/TmcVOqzlEPNJf+nGSX8DtS+LTvDOBAIQ433D
jcJON5SyUReFFmQPYnC9FOnqYR8BW4PRn1gkuueoX+Ou5OiO00sPfla1B0vMkocIjOngpeZV1z61
dKZ274FVq59wW/8NHhgyaDBGo78ihybuilmzftAJg9zsrw4P5DbLy952aQp3uh53ysWYdBg6NZ92
wn3KAeWiV2ADBW0wBGmMPXdigxQ9QKoizBRk5tI8RPD6e0+GCKkXQt2NtCcO/JAu2BmPtNNcG3bb
i5oknD7mutXhXTRg/nVE57ZCN91ACr4mMBrajyHbisDYW21MBpE+yg6CfJYgluIB7WPbgz8bbcj+
EzP2sYlVui1SFwTFjHQMs2ew+5oKDR45ZNVGJst6EBXm9KXlQ7MUCWvVCKyBZfpYgZj2GIfK6L2E
gb0uCQ89EOZ6U0cYDAR1CUUEjnodzxuWWMtIoekSwmaUNZ4kQEkAEufwn+EHAC+gr8ySpRVGxVvM
MF+sqrrEe0l2IyT15jBk6cTKaG1nGNIAlIO7COzybaowrGutuvSocvbwYq9gNRwGe/Ri6iGKggRm
C90iCnS//Sf6+aZAEL3EiJUul42HUwaf0635Bfw1QbaorrgocdOqQtVt4OD1G+H2tNZOxyHR9UNV
dw28DkTLwbfIGr6DCAFOB75rB7Dz0oqDQTct8R7jTPbDL+r2Hpl+3fOt9ztwfunDCmXpXadGmves
PcHffLwPRQxmL9hwbY7eD3N9uiKJWa5VuutpE7/OMUlEzsj2xFMyHTNMsQ/KWbN33lTdKURQ96nX
GKuADCiOPFHBuYPJSwGMaNi7bllOIFD5H23jY8SU8PYOrXV9HaLtLYwknBY4CB9FG6sUJhMYXx62
Xi8voDBjGu9R7hWNqkKwoh34K5jpLXAbEZgYTkvXgw08GVB3bODUCfseZtlySTTm7jakv2fUWXkw
JemHjMlbOCWYrurNnBq2wTF/q/lpNTPIyIGGF/s0Uht8dIAR8gimg3dTD/R7B+IuBvFdjVTh+xam
mS8qMOxR1hu2cyr1DjAUHXdg2SbzHWygcXp2sOf1fAQfsReCvyPaaWrO29DVMHbxeLMKgGjisixD
bK9rNvGffmLzb+3ncZdVdTvlvQXKrIMp2ldGyRMIUkmGJ64Nzq3OY1wcTUmBTg3NapsxwF8gyD8t
szBHnA/Rxcf6XPGQYNcED+++BcfvASSuNg8HCP7AkGWPuIeirPukhutIh0NatOoFzWgPWvacnGGo
Gv6I2c36gzf49jnKhaBEUET0CCrJ8HvRBFxtZwCyknik3U62qidFxxcBZyrZv4AE1u2XVjfXtjb2
RIAQF4SAMnujmP0Xc2eSHDmSZukTIQWzAlsz2MjBOJMeGwiddFeFYp4VuE2dpS/Wn0VVS1dEt2RK
Sm86dxnpGXRiUPzD994jBL3ub0lGiOwdx1T0K8x978Tgm61L2hNH05miv+TdiEw4HrGkbdBBbtyp
Xnxck1XzSuiedZRDzLuhw/yhc2NMutLeV2/2bIfHoDLdLmi1PAQ9NYK/eolS/fe84tS68nYSSqfN
ZYrcxwBr4y1Y3XwwWGPuOHzdxGYxlVDprNUu1Hl1ny2OdRJ+VSTX9cCXjKqeNX/tJkyjVbxNR9ZX
3TJ5F1Y+ZyX66uy4iluC7yle12MD5cAgcFMN3O5tC03wRr5DzyI9VvU92+H8Mtcz4FfdyWmgqujn
fbUwftwtftEimyyzJFapczKVZ7FdxFOaeAeK6Wqc9gPWLjDkV0wtv/hp7rz7TgC32JoXt2hei2J+
GVgIbMoJEcFGs35jaA3Ssi4uTrmm9c6Bnb7RdfzW0OqdI7/FTBS1UO7dCN197DgYd5DrLOTVZ8BC
ZydKRl6wBK/ZbAUbbK55X6P1NWzHS6RToB8syrCNgS1hoX6HKx+eSJ05TgGkhRuOL36Tqb3EK2tb
o5evF2YljpGkHs1j8XsEpN9QlQEqDmpXWqrfptDTMCduBRtMIpMKhxPyPJt/XoVbX3frfdaH817H
rc2ccNVvfhn9HsYoO3VF8cMKAus8VKzPwpJCS3Q8gJN6L+zqM26B97LYhvlWc5/gPDO/mbr4yRF8
x6n+UHqtnehoJA42Hq1tFjPOwdAg2K9e8Ust03tWTHofQMAmfOHvVq3aHb7cAqKekOiSumKvAEsq
JLZ0lfLQdR1REKHIjmtmvpp0QJJAd7QZOf+SeBn0LhI6ZSLpbdOFcbDXryIZmJsdQgogrKZ6eW/S
cjwiNVoSEafPaEnAhLP4ONfO/YQYZFMRq7v1raY8pmO/bKJW57/izAJsXUCVab9qjmd//cgZuW6i
qRd3hnbriEj00TBhRBFzNZUqgh7gYrJfOBNfIR3TndIy3kc56hl4ZuBdjk2sQFqkC8zbgG+s8Gr6
gJtpid15sjhs0cwgPtu4C5JVWycUazazMFiorhZfbu4+BJX1HCxYO9XRqLn5kA6xTt/UZDsbXolu
Y+ogfBCzOXrsd+1GzMep4WjNqt47rGQeMj41wMuysU4Ilc4LRcnRCVnJWjjXgGeEr/1iHyfJR99F
aXFc1Dq4mzi146S+7lZynExPa9rcC3I6yHpYqGZXMFWsTFxDk9MseM5Vajl6q7jIsn+eFi+9h3dd
z02LUfJIIXqr14mYtdFr9l0YvDmkO35P3tydrM72ngRfgSec0i3EkoS3xF6U763IyBeFj/dzpdd1
J4urY0ajuy/I7VqQMUz0SiCn9R2ZlH3o8ZzelH71czE5a9We6/XJzuqt5MtyMUD3G8fFZcsu0fqV
hZF3ug+jrb267n6sZZ7IsW7L/Zy2w6bt5AfymzIpBTqepgPqJjmpJn2kFFe7EvuYOxioSbf7cOfC
u69Kp3nqsbVKAtUe/Krtk7Iu9buYbEtC5LpYg2NEcR/lU3WpnHE/tJZ3n7eV3LrjgPevrWwMOWc9
L9tijGpWRtT8hBrZPFqYcI114hfxeIEu7JIBFx4ElklYdbtZ5ZQAHsjShZYZy3kGzxAUEDogdVCX
u9yonqLfk4oRb65YZC+y6lkAZU69HfvRfVFZf+fPZbvvGxZgAxGb2wFb2Q2EbHeDBpAtlh37THZ1
/0yqE58j7Dt6ubFCNv0sTeVPKDg/GcYYvxRafnK5rKrqd+naiZOWTG+2dYAKYRMtdbgdMIhMCCAD
PKWibDbFmiHZZcME5WpqTIqKif5rMqb8o2hZSm0JrrHSJG4dkSadxUVg3GT1wzlgnNLuq9Z27+xi
SM9WzpYNpZqXPbKxEJS95FLt0HjWLxOgR4WeyptYgKuIMs4oQfuLqic4uI0JHqyrxEF4Kj9SPXZk
zNVIKjb4M1SXdDTNQ26z/90uKojTTchTvaOJ8g1mltCXI4PYbr9M4dtc5NSYupH92e7C9mOZ/Ban
XNYx+5haDccYhhTBFudYdBxDicVZ4fQRwTarcRsMMJqZnxYt+y5owV9EnIvbhZ3qZ+RM3SfUO2xy
GaGSguNiFdouG86vFfujMLrFMjk/UdZxCXKMNTLK9N/Dov0kZUrMSr7OTjSB9GvL4sxJWASrdeqy
ztFbXjGt+U3sed9YU/Qr8PPs7Jqs/BHJ7rvpRf/Jr4UtWRgZvJVkGQMshMfro8pDjkDjaCkEPjyI
9oUBefBQWoO4ZSEsPqJCt3zZ+fRcKF7Uibbcv5vzwOVvalkHwfjvsQv4PTfoXzgn82qNxn0JEdJs
QvKFgg35xj2yLIb1iSnS4i2T2rB9NfoHcjiDlZRr9q0kG2rDsAfSw43WO3YhnJMYQ706JcvazbgU
bM5179yWeCMnk27GJws9xncO8fpJB3nx2XU+tn2FQUw4gMNieMMVdhrs7Vr/Ja9r/ey4/nqORi94
zTOxvNgk3ezmEdRmHmS2dQrXbBtq7F1vu+VzXBv7rBXN9liVK9Rej5Odh7nAvG2ZHOW7wO2xQUVU
uB6ayc1OOSP786TsKFGdHXYJUDCChVTRoNDvw5SJtYLT5cxSSTMTtuNOaHHWLviap+gpc5FGCrh5
sNaloW+JHxqgns3q1Te174MXDV2YQSVPKQkRmXg2s0k54uz2Z5N2NLmkSYc3QGvzY2CF0Rl4EFGj
1J/Z0K0bVoHRNqJx3fRdupQHbCBp1uNGjdDCa3ghSjfeiGpSGxmypNlkOBi8tEEwsFLGjCsehTUc
Yq9PvwVG+ZeULfxZCPsnAIIQCaJHtffK0mPxYi/7XPbZEZysNDdxuKg92haXC7Egkouit6ZvAM4B
vgunOjhxUBwrVkhYzA7xe+Ag69Tzw8yBe2+Md7D98XbCRqc2xUNH8TPL0ceXa/hjAYraemwbb5p1
ma8cctgDv3K3dIMetZ4jydbQr5arbHJ8VSwCdUtGXw+exXXRzgu7aLQbmYF8dJp5SzKgLA5XaetM
GbKI/r6TdoQvlM3A6+hUQE+4n/XDQCvao9KAQrDs7dxh97DNV54EZBhZOjxk4BesBushRnAiW0Bm
p7AHvA+lhw1fbc8YEeG92V+DnOw+T3ovF+XNqogPO2Wejn7LQU3zuR5xF1kjCCcnhfiL8z5Zu44+
sBKEHZke7id/R2OToYgNjmU8I9n1+xu/8X6yHlYD2ssW8VcyeuWtYl61GPdsjJU0GcxPIN4snZ8g
LD76dQpv/NX3t/kY9LcEVEBwG/yeNsjnIA2d8tLzGY1i2pImW8StHlK5hcdQSRrTEkM07IRafi1D
fOe56Q2P/lulisM0q1t02dnGsqp0n4K7blVQUkCbp7QFhBNY8aRu9+yVQPUo/z7zUrc0KuFDWXPT
fOM/w6GeHKWrndfEFkVQwZRnSKFBUqQ9GZ9/6vTiXpXhz7qJDtroIlGxr/HL109ta4G6j5xYsGtR
eev2Tc5ULF7fyeY8iVym297JzmVffWNPhG9aqsbbGnyKBontgL4C7UNRbsEMwNN6vmhtWd/0HDg7
u8PzpR07SY9AIW/LFIPzZfmwIglm1YYNEYbM5vZVFfbzOW7mr8xpm41m1mvvEE82fJSjlM16BzQd
MPvzsZmLseZIUpsL6hIzIwR1dOO89zp+lo10D24q3TfZ+1t8TMK7aQ2Gp/FPxMYjKC0rOVvQVOaf
TclqHHI0ssIEqztAHAjEGGsbVZn1huGJfmewXS+/kcS18euS6vSLlecgE4rVXsFh0Wuw2wdquumY
0I70zjFXfOFjuOwdgrO/tdVkK/52dT0++BUi20+C3nSVBMgArZul8ZlWbDAGNMPB6jQXQAZs82GW
6IpAEuCJdjYVd4O9jnnt+vmpUtaDE41vjPC3AAPO0S+6PHGuGgi+cvzdg+hFNVOI66BACD7q5oPi
J4Imn98oEXNUJUwZp1o8CXb/u9a3u7vC6m/hJ4KHcF4K7yDXYUKoFLRIVUo+cxtUtuVjJynCjfGd
eDe6s/3O+JY3zo3hHZxUhfrIuri71QGGsAB4SGMzT+onKarr76fcP8gp5LbWOeF327AQw1OAphL9
Gg7sZ9fuLY+aXo4nW2m0NrOm2uwLZhJwzFl79MvwfXARIdyMearcc4xZ+yvA6i8GztN9Kow4p9hh
+NtignPeO1KOFWjatTdcBPTDZM8fKBDzjeEwfBLeOO6lNzQn0tED7lEh94xn9D3I+PQkqm58gmkK
9n0AI5C73ddS6vEUFpb6gbnJ8L62ltVw34E/N31jM5ZGi0DwBNqKS9EM57boQNPAd2mnhz7HZxGO
7D6TYO8zplW8CFN5HMc+/8FGbD2I0RkStc5IL/uiTuCcfnA+mrNFj8Ti326R00qpedsHeeumkxui
52K5MPqBfamkjDF/cRwii2AbkAcibSinJTuv8djsJxKHT2hrbSZOck635SLCV9y7/TecZ/W+iVIE
zorC1ylKio6or7atwxATz1g+gHWBaQLComTK3DVPdNxHPKBqPhPExWfMq/y9EiNzi0awELLKAocq
6cqh2mnUFWAZzUyvNBHpkk7lD4NTyXPbomM09bCzZBo8jti1UAEt8sXMGVmKo34qKlPcooEyT7oo
tbOJmwEnMJbDh96U3vdsTHH2cC/gqeLRXSf+VztjsjubGGsGO6tQ10n5uw9XddNUdfOJIcS6UfVk
4CnHr4kB6GNaWrDD1Q2Wi1Rg8ZBTDNbxqJ58Dum9zSIkKQY2jFFJr5SHg40esHYFgVDUyE5iHP0m
nXadGZqilNZDsBwKvqX3rlzF24Bt9Qbao0nEokamYnj7w24iWkPo+mEqZh8LZQ+ji9jZQTr9KlXp
7LIgVCe/n1+gTG0UU134mFnxcnCHNf6ewQrf3bixCL2u0kNdQGiWcegxkWBo2jSYGvCMuOYGiXz4
0wqleRT5bG9lamWvbBUC2PSa+1HXcEKqIF8tw0BpzUZcYNIIHl0N/u/ObSPMOdtlq/vATzyU1LDL
c5QARpVvwTo192OAeWjUFGar4to/qGnKkqEJrwuGIX9tQ/Bzh/jQD4WI7TBBaCZe6c/bqFHlncA5
+TZ3uvxpKdpndwrVYRwgUwKBHwfI8oKCaCr/qLxSX7jb81MUtt7L3Ouc3w2nmteJJY6/tWu0Cffo
i7Jd22UMwNhCbZp6okGHOzUFn/WVzsNz668wH2mXu6ZASjgF2ZCEGSKW7UijnPha0WzUHtx/ufid
STQS7y+bpZG9xV4qvJ+b1jCnaazmp/Gs4r2CKbznE1Uxl1fl19K6bsc6M3afmqn2ZRJD2JRJpYEf
UcA2+jROjExZ5eEOsMzDnhjPmtXblF4K5sM79ODzJnB66wRoWcPrRVn2Y3LRdd1YrZytqyFNRnBA
gSqlMG342ORoOqQn0G5Rqt4RPuCXJwjL8CaU1ohJW418OK+IpakWR77ymbKSbEbYX3rsXZegbd/Y
aCxPRPNViW3FfKvKaHjV9ZyfUCxad4Hn670Ox8DdtNkY7bHnwgC37AVf0+Xn4i50yGLQvOvxets0
s0H/t3gH5FgrNBXZczg2zBt3RgBCg0aAd1rjQVtQR0VrQLuRsi2tmtF57rno25y8wguzZH8HFT0Q
fBtnRx+/xI0fKJbWNjbnvMEiGbvy3UQ6+7J5yrPtUjMgU3ircEqKPIFaXk9lWsgHt47rfTiFO6fV
E/rEkQFjhTCVj9B4ZFoTJoaCaEtXzVQUr6N9ZhURAjk9fTRdNd6FmW+fi7XENMqNifWhfYKHzvNj
FtPDreDdd7MUDLimNHoE4Fi3UN4ZFvJK3QExiaRIp+W9VzaGfVFIpkePGv5DTGHMtR+/qKscMmnD
+gMtb48dRzRcomZ17mkvg99aoU6rsjBIIicbjiAwPIThGH2OuCdxZI9vekYjWkWKYHQMWsyhSL2B
ly56KVDQIKMpf3ilcPbLYkpSe8NvFlmEktLmbUwMDo3BNfK/pYRmsdSLH1TXNVMbHbqoHj/GXtJP
shS+KVzK4nXgg8N2T78oz8RsU9HAHcvCK387GoveuqCJ7QnYPvXapugIzFzTmjjV3gobb5ujjdxS
7nTjyayrfi0Yk6wJTkuSNjNsj86QLg/LCAWEwnqAuZ993e/8hgH1jjwQlh9rg4B+O+VVdSJQrfnD
DH3JGAer/2wnBvtuyrpVU76WM1JfRm14ga8QEWaeedMc9VH6Y38a+h6FVDzK9JKVLX0orPRjwODn
ZGPp/dbkI7+ku87DuqMhy8jZ8Vccf66ikSRE9tT/1hr9zzEeowBwOmocPrJ1OvnXiRbcIEnvN6Pn
qZsBU41vVFAxg6c290gDIZNyC5+Ht4kcF75KJvpt23J5xUQfp/8xwL8+da67aijaE0A0mZmtpe2P
AZYn3Q1tIT/rvGSIXkv3gimA/ajQNu/QmeSEy4e5TEgmXJ+wH1oHpAZc/43T4EKxodF0N2VcCA7Y
ni28l+HCvvH6UR2hI+OPsEvVV+7Pze6qY9qw+P9UQn0twmEWTbyxfhABPlS9F/LpduVocSbiDJNp
y5znLhpo0shVOLjL7JJWkMevla/TeissL/hROU30oIayn28a1fhnYhQJCyosOiJVip9eWTGkLWVw
NKDUtPMTufUzJ0y+KZQ/3rhkbR5tyap1KCRLCq9VZKeRgPQu2t7eUkzMEkfePn12WjG8eF5uPaA+
KA4A7TnZzFU5YKk+iPWET+2QrFw7cFmrGrFZvo6CTK+9o1NbE8NVVLj8Af58zSF4kgVEAGO8Ir7p
Ikdtu2JGPuxTar1nOgVaXRdRXqoek4JwwbdkG+ZLJ49IFSoUeEE83zhNteKITFahWzD1ZHJ5iDIm
Jwff90qk+mx1PZTwludvWrfP34S+VlXyuu2jrxHHruA+tqGLVRWS8B4xp8ttI/3dpR6aRuxwnHCN
8q3NovPgj/piq2zZFVU0JamMCLBIEc4yI2meI4JAyTGKKpyFevyDHpG/jvKeCZh10wunmxi4Bt7z
OMvsAETcUd5n9rgF/Sxf+lQzJhW4Au4ZQxrMLujYrkY8jdjwRY7XC3wALzqk67Lxo3hlSiHadt9k
NrYKpGSZ1ykT6BuDCqt81hRtdhauVywHjyUim/FKVuchZcu4KUskq31fxM/TxGZNtS5D6s7hiEqi
lY9aw2HTJ3Zfe+zZW5Yi0q1PNSHz3d5TVeQ8TaM7/rSqLnvUJhRLQmdIWga7dRFsltnLMPujHkKh
uu4stgaQS9bEorxLK5dUgXbAEKudGpwo1sGjvGVZYFDDPlllb45hbJlhExSSqz8t2H5lle0eWo2l
uUvjhCIEARCB5l6bwAnxlhXaGnLGBsSyAn9n9/0EKmDjKnMgn57fC2dfsi2G93yegx9lbEJ8G8RM
G0a865FSZb1RSCXxLyrUGiaEIGUAtXE18CYwNZHe6n6sDrqo1fXuIovBGo99tc3nILtv6WjoRPmW
MPSYRLtjlUKIOHjLsu1D7yksyx7DiEK+CXSCe0ywaHNiDW8CS/1YYgy2X2fvu8xChAI11iJsLPuk
Mb3ajzyd+Lk868hJj+bqMOJ7kFjNilRq6L6EsekGmvI5ILjstaHYfdQeKznb8cYn14/Y1as8RErr
lK2VHVZZzMuZhpdVhVWPoTmXki3Sjj6ACd9mKgbc2zbh5MNgdBVFwRH5GHBSobqrMCGaMifJWpHO
T7OD1J1lYkso5VjVFrYFc7eAeP/5T0q1MO5y0NRWrzK22+nBBwLFwNxQbjI/bAvYIdfO+VdbGNSl
ODZk/Mg8NzFm3+UU/nL8tOHMSNMJfmktGZufmisPhU+Frs9LwPu4MXkMCWUvnMqbEXmZ+YN322t/
WspABYXCan5Ebo6yEDmiMq8WLwv+AKyHzHbusS65wQiHk271mjC9+U+epIi1APMfqQgSgfUFqja7
6NksOIFGvr1hoRXyschpHJ8cnbdUnlUaDVvvTxDJNuFUHUrZYEIirmjernIiCDK8gjtuQWyW8WSx
WG4vJd8k90Iog2KXNmq3+TFaIR+tduAygCbhRMMu2fDY4n7MZFxWALI9bm8pu6HbeQiCr5qCnJmH
Y+Kj9CxOUfSpgv8u7j1i8liTNMO461Ys9jcQi+59OnaozEK+kNBhaj7RJFQO6u9WfjnFML/QTd4N
bFVYBI0oiXZdF7ogcmroD15f2R8YacVP/Txk9xnepgm61OgFC8H85AdUuFO0qnunN/hUKcrrqMmK
X43x85wa1sFiZa4px0uJt3s2NcseGsD/nMcg/1lT2b5iA0SL3rvi2npWrEfYi63+z5kwh4eU1IaL
L3xJybfom1y78304lQvr+sG8yxkNVBo5I8EmvB5YbHGp2tF6UnX+sFoh637h6PZEv7MyuZVD84YQ
+2MoGQ5nvmlvp4GJME7t3mVILc7HxWEypLsPkOn0IKYyepnxCkgsMeUvyzyHbyy73R1Npw+RIppj
RlX5xwiQvcO9GwkmeH+dcHL2t+4QwTC5YXbOMqu+Kw2NO64bT7kSxDRggJVEZuh+MKH9LMaxvGnz
Ir8teLN/qFI9RlR2t47tf/RoN+XOp8bb9qtLLkVug0AZ0Lgwq0WyrhRpNvZE+zxuUBRoJ4ldVtnB
VLi4uZXdVtkxTmOEdZt/Yfd4ZbP/O7stQtdjEeraThDbaJr+5sstWz9wWZxM+EfFsFg+gg7/2OmO
9/mfE8F/p7H5QQF/Z0eA3GLG9HcSGpEQb13Tjgc2HXUExWr7zn5g+MoAaA5+u2wZN7jTYK5SW1fb
tHSoePf++d/hr5alQMlUwiH+33GAzCNmWvlX7tdtY4bkppoO9RoBwCJx1OAVZnET9P6evLXnzP0X
tPEVMv/r9QXBx1TWtv04xpHjb9d3DlTnjsoeSUgpmh8aeiq7boTzmnmQH7BcCZi9ksDZmT/+3d8V
wjnkjpIShmDg7/T7kpUry4mxOwC+MlNDtH09nGkr4K6LlC+EzFJW9f/8h/6fvy031/WCwPZddAn2
36jvqharP3t2d2ijWR3xvQDY01M+f1dx13y7Yc1KOc8x9vnnP/bKa//1IgdCxCEWyfwnBof7632V
Ycz6bdDDQS4+VQjMRvdblDxRh0XLbDyIvsEWZBkhifaxGPhe/Pnz/y1Zy/9di/IXucr/m/Ll/0tZ
C3fin8laMCbEfOt//Mdf4/Jc/l//KWwRwT9wuOb9QLOFDTpHxP8StoQIWzzPFX7kOx6OxzEH13+Z
pvvOP2yerYj77ITc9qvm5b+ELV74D1SPDm8c0XjEL5Cl92+Ypl//Xv/tuQrjyOdvEDOrQUjDcjX8
23PllcpZJCICQFWfFA2RE47rs1i/bStWXRh60YTa6Bt2emZGk19Zqqidxc7H8SgJEUC/UlKYnRS9
3sWmbE69XcoQ4UnObK9gG/axjK5+58/MF2HJ9biGrf1D27H7U+Lqt3G8pYRUcvB6kXO38+S/zGVw
nT/FDv/75eGXFAhlHJ9cKZQStv/3EwpqzharNs7BneHPnKxvXrm4YrwxIk3BIW2wvBQV0ZKEaYh2
vmhSOueq2hlimL76LiKab7RxH4jW+RCZWLzFapXPnIVEieBX6DEsD1SEYWImHwmwc4/4L06PUY60
neFe0DkJ3bsC3FrNxDbGhD/TFFQSerIhf8mkt2DJzOfTigviwp2UqvsZYmh9NKXEUIMK+dMUV/bP
GmbH2eM2Vm6gg1gfj8w19DlmZ70GUErb0MEc2/hR9nuowahOgywdTLdm2dUMn1nLkJZDCA9JeLfN
nMo7x4KGrgYCnzZwsSj1aJEGTNSa9itm0fqc1yHRr6PTqi9Ko/gDALLaCbS/GDo5qLb9QQboKQN/
lDuT5kjWGz8Qr9Y89R9+Mbt6nxfIgAHIdI+8IbXd7WoE4OasGRIv0BVblCTXjC+anJ1YyugO28Dq
JGgwdxMGUEc5ou1BDTxAGC3kmtW5flgiwrpSJp7Ejdj6d9TM1q4aVXof4RXBTFC6420wMvZELGsl
lATmzonT5qUQmbWfV7s75mmeP8x1kSU5oW/7tp4wZJtn82MIMsT4i5nKb0Pr9LGm0rlhTenfYdyK
rYL22jd/LB3stIAnhlRfd76rZGSKq9KGSb+9z3wCdDd517TfTF2CC6ui675GTtAPssHzQtUyKUiY
raEeujOxBCg8R4JjliI1STTiGZQ1Wf85RHHSjN19bGNL5vsYB5dzTTwPpnkhrhqPQ+N6cFKtSUDg
t0HRyG9OIhhpUeeAZ47cq8oeMGwtWbugUDth6+y8YXfebwIoYfyyIJxRSJd/5P4gHnt6gd9XNAhT
unzJnptVVStDyIWPauYPSYMp5S0r82g8V7W9/BD5sOLjA4m6yRg2IcIIGI95XlrucVTiJFiX0+q7
X4M3pbedhCrhTfjZ8uJuwnLRWw/CZ+tPymwcC01daEW/vIgwEKwLkT7Uu2BizBgw2A162V7klO+a
lUuWtqN+mCMAx5Dc2pvWsBSR1wgcjNfQiDw1vd+ws12/UYqc2PIjWWnGW1ZR5Z5IvS36K7b9Li3w
0k7vs+sANbtfXaHdxLPlL8t5bhvrfgWVLgviztm8PJoie0Nr+9KF3TnNvBf8mJ/zrHxyVXvUbLNi
r0wiPR/CMbvzQrQgKfwAFb4CueZlyivBuda9VHhWW3p+6+jYMG/CA+C6aM+lw3T2dYmRMuTTT+X5
Lyp3/1gY8d6FVlhfrA5cKsPK9IHl0feiJCvowZj7ZrBu8wUVAKtFp2evO9OBYp/KWH5T+BYhaA51
/oReYyVlOCz6F9xcd5xIWy9lFrWOUEd+E93iFUdjq7sXfyHkKQboss0OenUj1+BoY1zNsnDDRVXZ
tlODB7HmfRVXiTBGRsPd6Cl1YluZX7XiLxg1BiSzBRAoClW3p6wK4b/M98YJ0EwsF2eoPyytol9X
8+sjUZlnPc8vDCf8nR0MNQbO086tCvkOL8lIZoq3HuxKW6jzxCjD1+9zPQyH0Bl3dRit25wDs8ht
ZsB/BNPVhNOTW5nrX5XbPunSa5C3cLzjsLDM13iuDOwCSEJcV97RvcrUi/bI8C7z6jvN+feb1m03
2GfcDWLc+AOQuB7nJwFFBOqLES4uoPRTKDyzczHBaisbUYh9wdnxTjTdZokmet7CupvCedotWfPI
zU1MFx3ZbzV72wjFjrl/GlbWRzYtX1/36OXUrrYGgJN0PVl+dtd2wS6onW2QRe1WxNeeoV3vsXFL
Zl0/usBfzETAGcn7SZhxf8gs/HCb5s6PuVdZ573rIdoxEXocVQnv7jw6I9IPbC7OXQgGzyrnVluo
Rcp0QgfTsE6VBohfZxftWRde6merb4hq498mw7AHUj45yMw2dYWuLSLJivau3A1TcMFgsMASqrnM
03TbWOOPBq+ZFG0ZCMvngO/gvBiDv3UsDoud3axRbyGs6g9oJu+wziEpswuf5DjeFCCzUG1MGKy3
wKtuHfZZWrEYUuX0CPrPV60GExbLrlc4f8raO81yhllHLWGDfDmi2BTpsKuMOQ7Bq4v5FZ6RwIuZ
GeNd0LVmA2ycHgcH/+gyuDMNIXZ+84v3SyWGNTsOKEbcpGCdW8yc8p3igL+NQ+Xctm2Uk7bVLwN2
Unb1UNWDecF/yTpXof8EISg3cekDKqIX26yarLe4LP7UB/HQWGXMY41xPFN5Dp4hOuqVRqWvQZsN
BcU5w5b5MBnsyPpx2Q3eJ6l5Oll8YtUDrJS2aF3xZ87S/CZDjifwBOV5YRTfZ7raTww7ny0WVldZ
k1k/JzE+YZf+5gzEKHml90bOlYlulzR6jeqeTUuxn2bgm1CcIzjNogh2faz3JREloOXmLvJuh/Yt
aoCKJp+701vZQ4llIIOEzVgv9z4WvuSovQlLvPpLu12nPILQ1j/cUs0ceirfB2UDXGuq8jIUWGnM
Xv+HCLuH1QDyVbhCoM0/S6BKvTpH4QxvUZvGPH/6E+0Yh5UbIT5ovlsHXagQJGaykGxJDIRIFY3/
PVXitV4KjMSCZkr6pvh5jSSNh2v6MHTTth/MCYwb713N2IRK8nmU7qmxSDNvswdM4TDyU69Fn92k
lo87A1YEqnowIijuq+55hA4qjP6f3J3HkuRIup1fhTZrog1wOOCA2R0uQkdGRmpVuYGlKmg4tHp6
fqiee1lVNpy+wyUXs+ip7goFOH5xznc2Y+5Tp4BojgqoaB0CMVaFXCD+HknzRYp0mcdXdZF4NvaK
wHnkHX/zyXCHPc3I19ylAxlVUI9fxmjcgJq5mNL2exKUZ7+tLnC/7Ylf/jYm8V1pGHwswE8kuu6D
sL2zdVaim67kOirj18jLGqZFrJBcgndCNZ0sfB9Njni1bLng4cOy2QdvUkVIiGpow6UZbWZm8eHi
7tA5JH9VXDa4lzb4OOd1yYW6ksMxHnEVVEl1mXjdsOo5uNyFruZS4bNZqm8E4vCayd56QoC0D8sa
ZEiCRg6qkr1tx3s8kWIthqDkBd0dZpTTotSLOxcJlYPOIuniO3a0/YaEofJgBiHvmiVfD9qKdW+P
qw0PERIMuZNo0VbdbFL8Szfcayt5HJ0KzXYGiYycocHptlZjZntPB6imBcF2qMCABzYQN2PU5GtB
jb3Np+ilhfYSQfUxsuJWRlRiAwfJqmuXsF+mjPUYbdzJzlZhSaC2QVWx6d0YU6BNua3j8D0NSmfl
ZhyQlgU2q8L5AWzwidT122Cez5aE76JV5ZMf7fLdV8HXWDobI59uNWuzVVkrY58ZCS4bwRc8chQm
G4cjKZqKl7yJ44vBpu7m2jpZztQ85VRshzD0jkEcm+secLtZIrlGLbLu5ui75SfLhLF+So3uplTi
SUrvEMLAD4CvjJ1IgcByUbop47hoYAABpntkP00qTnqcDPjOwjEhFLis5VmJwnRGJy9Mf20y/GYl
S/hhkkHk1Sw/WS3hsNNBfYsJ9ylpo4PJ+UxA/NpxKxyCqAZC9YydvOJo6+19JKB6Zxq51Zg+Khgw
a7sctymWSUqq9snNprMUAxuq+YA66hkkzjrPnRvR+Ye4Gh+HBZaWGHvdOkgDT2HYJLu+gaveD/Np
7sdTbJtfVcO2KmSxT0lG+E77zYb+QogsQk4b0XrjILipKjZgjdO8lV2wVTXvoa9QOsFUecW4yewx
md94r2+ACF9kQ0B4TNgmxLB8JWyDLUHRv3t5dmtPCCkbwucMjsxN4jqL6MsJW/TbTJNCJeILgyl7
4IXHVlqXsUm4QFJhoxgvi8Ys1rIKH0ASRfvSISEjHUCa1hAbBzmRFARqpkS0E7ILoYbu1i5R86sQ
d7l9h278olYw1clj2nVJh1rWTTl20MRz0CcPdtoS+5ii4nLs75aJLTDvL7Enbhl3P+DpgLwH3MfW
8VNt13dZio805sjtluVSU/UrabS7IR37fZfo6CEjqhRsG3JFVC2urw+Dz329QvhPn5h7L77KG8Sg
XbpnOzTsNHzLY+H07m1Ftb2tR1Vn60Bb4xG+fIHmTuU7gSVhj1HB/kJwJZ49HSHnsAYFHE2HB0Wo
A2fIkiUzsh4mhCO4ThoyYCheKvaVY2MaF5H0gw8nc+0X0+lZqlNdIEApyyC+oZGywnUxVjSvDVrD
dVZMCkux59gPjNXp4ljvLoBsy/5KaTA4M2Ly5SkW6u+Dy7aYox51CG25dSRLvNoOZWmNO6eqjesR
buYn7GR9Yp9oHAzLk9u0T4Yj6/3ugE3MuFKdC9x/LMCsjoiE7pbooh2yQapFXRXuS4zAaO2kLr4V
CIlYXpCl7wofDOukvOrT4ay/1GaykAlJ4nl066r/EHMwXXhtWr64wiWhI5vR9JvZNOLtM+EBRwr2
vhqsAmB3EdwnrfZ2sW/Yhw5kwacYZ/xtuM1SY2UbQ+4dYnPBXYU+RHTEs+P3No2Ma8QtYiVUgBh5
GrYY9PL9JKuJYB4UYp9BJ0eSStJuUSdE8io05ph+ZWycizGNOa1QwD+0qYun0HLbQyt8+TRUhvWm
bb587A5fM2z9+7mAZc1uGjljNYbEFthHku+evNgsV1UbmwQbAK/Hya/F1taRPhs+busaTyyNFUwK
YEnLTMHAZeYgF6G6cI37NkyYYAYVWXMWPSXipQK9f1B2ItoHyq4fF2XN1zD3/WvijvaxdvJ+B/qP
SllWxhmgqHE2g45HYTC08OgsvQuxcC4kIpIW+ih6yzjR8ba4E/Xa3GfqQEx9epM2KjlakDNPyD/G
3TRgOq4HB0meVY6HwQMDz32jn6swH+Dets/NyHWPniOkhdoXte1Mqy5043fTTjhXy8aPUpqkDj+6
NANmsmnNCnzsSVIfWcd/SAB/J/hypBWUNkWjqSzoaAKPfUI8wY1rdvMiiy4v+qavzpV0041Hn8/b
Hh8St3D3tYVDWoXkTzeuc1XZtHC6QXOfi/EKW6LLbW0M6tDg/Dxpd9C7uWnmd0MaC00RwYvurRFj
QJLdVgBIviUk45EjS2HP/8RdE1j5GbrERJucqOiRxJboUE/A1MGIVgnMU1DXK0kIJy2XcoD3DSy5
7EDmO6bX4A2dGverMOBQqlh85bGTfKNz8D67kIXaFAzBpS5hbFZhND2nkwgfgkGhH0gddS3bwdvi
Lo63pd2i8umBX8yizgxOBquirgE0CMowviZSiFN7hFBV12PyLP22uEmFmV+rkOiFmC3UtdRquE2b
ob+M1Dy/phZPOjfqnNvI8lBJptDBZL+YxfQ0v/J8kFTGXuFuUi27xTDWFjxDs/hcIpAW4Hl18Qlq
lRKSmvUSZElx4/ilXLNpFY+LUWcVibY8LUiGB1M1PGVo8JolqSI01v1sgJiEWLXDwoAM22z6E01K
fPRV6V7TZ0AYgHG/yR0ZwQ8zxQPRH9khCiABVqZDUPYIy76bPMJOk6rT69a00Kn2U4ou0TC3pFSo
Taj4q1tNXkLW4yYDI50/T14ww3rVNlh7Izgp0V6XQ37vgpzZk80+UuNQVIiY4U3d5fJ+VgQvCSxn
CEUdh4Z4cfxJ9N0v0Tx3Kx8h3KnWRftYjqZEl4TJPemL6H7uPFw9wqWA9FC9KjbYzA3cyXoIDCKy
Vr5G7ohIzlE3hmlUtzX5Fpc26L2XJS+z20FXVMRDSai7UYX8Om8740qjWQRviN8Ut18bcXcreMSm
J8JTntbEJA9jbbTnSSPDW7XVxN7bwSGHFKQu2gf8jOljHGSNJC3Jz64rSN4jApalBbS5IYUqmFt3
NH407pJG1INy+pCXMwZkJdUmShDpK3xF1xnVibOyeIvr2raaZkVsGVDQGrpkjXQgXrvjVG1VoLML
/GblhzWX1tGOYNkw2dTXbJN4KBj12upFCvkZbwGiauvZa9vupkgJHWHxXYpzjUp317nJtzjLSQAH
jB3cp/1cACJvmxeRG/aHEZvuXtfxdLTgYLyPaR58DKIU711sivvSi40LF3EGOl5/Rq7qGT5IC2Je
0nJXZfH4pHwW2KiAOJEZdQAGFoPlnTvZ0VPG1YCSZELP8uploX5rELy+B6Dcym1CWuqBRBCN7Ctu
A3q9RX0ZpZn/kOWw4dtRNfENOmWfiZICnLOpFbK0bT91dG4Z0oOj9HOOKDNsSop62IJbemD73hPj
sB+MybmJMKU9sHygCKgQ218WXSx2g6JwRBjiZwuHuE4OdR/6T26Vqm2b2cCRmYtj3emqkQOjLPsL
stVzilpJRA0NtQ7EtmdOcxpmrz6MHSrkDIXOHgGPfA3aVHyT5FPt+baLC4mLHYgH3i8GjO6Uf4YW
qsCxsILroUzkk0GBcu0AIbKgXHKT5jr2jo1OOOStsrQfm4qx8c7Hu/dQZqg9hiiu9DqfSUtH8EPm
TGKtK4S3e6uw5BFbJMf9VDr1fZVl/ZbNEW5sjMHTdT2Xxjku3PEjtCPBuGrW9zEZfWB7xlBcdVCt
bsIpF5BhVZOuw5w1a5llGMDGHzxzUN/RQ2X4xtE0s+5RTK1xnEZOpJXHFPXFS7rPEHCs5pnrMzRG
KAS/wL00DLFG24r7rbgJwhDOIxDOra9n2gmrJHe5O4SjHFGHaCNl8h6YV3C81YmcetTSbCDry6q2
xAmLuMkvaqF15prQa7MaoY0mDH44wT7DrmQSrS37bDtj/dCUVfmocYE564gUrgsAhGmOPjAm6CRl
iOV1aFRhd0nEZCpQzNaiXuyKQc/o+KBU+JL6qqgdCtsZ/mfPTJiAkio49W6vTzSY9U7AWLoffMO6
GOEeWAw2bOeWqZm+sEt7QjUqgV352MSyFobNBiAVuuQm56qwGUlGZaXuScYJqfmNuHsote0+18Rz
7js+05MzOMWhHcZ1nsFc3cD6it6CGb7xWQ/Yos8OUsYZllPygr+j2EZ+VW8ikp98WAexvxQYSOl7
zhBnSwKN2JO9Go5PXVe517QYVnGe0BvYG5Dmc7oFlD3u8oFT51rGtb5Gy4Va3U6LFCiJoetvjXaS
D8ZVGa18EUWneBGuisTwbrsM+WjWlMUHZOfie45Za0cp0j0Oeck9kfnyW990MXj9VGf3DaLhw4g8
+FiFFgNY9EPGGYxTdt2g/wCUqY1j4yR4n2IZXWunsi8r5F+r2gS0lmZmec2UiSur9cVbTABdsYdd
TpEnpNNuSRvuHxmLNWA9Y7LZQgCdayzPckt/mO9QpkfHmFPplFLzPHJ9fDaFS2HAdGkfJH57Z7R+
+zA3PcOXESjBbc5RE22s2eZSgFlR3Hqggi5NBpYbq6Bg7nWND7nJi0+WB9V+KCbYLoSOTVujM7h3
mqrzzZWshxzwLMP6QHW3dcf0y3KG7KGFCrGFLCPIuyyAH7SenW2hcejHKAWMzWFX72FkE5spJxyE
ThuG787giWwLYprImb7adi5TI72I4PhdbVqysv1SAwKZtjXMG9cf56sWPcfOioTAAOJ2ZwhUNE9S
NYjnTUire6vSFFNDfRME6FiJMHsgjeuhToLxLldlvsWP2hLQVpqgD0Zuqh3RtPMj2jWXHDM1DJCn
nZxgqgABeI0r1jOO88wiFBQM7kntlXc1Dz/cYareZF5YvOaE/r1yyAyX0iWE0UwC+xTR11zGhZwf
Q2GXq1a55WuK8uMFKiC+UVZ/7+BArYciaD7xNTGc1VGwKxmpXArJ6gyNo024A7/EvO76vD8hncuv
e/Byb6gWDrPtjRei5r1mqe6gW/RNdWQQPd64sPVbAM5MANfM8XATR3WSXwZ0WDMYqZvEARybyLw8
5abCaIoQvN3yGCs/jMLtHzmFGHbQou5praiuxHyaLBjgph0S2FbYn2k2ZXAschGxFCEcIl/XBFIh
ro3bnQskKyVqJNNPRi2tLxeZKtYBFnQkVUw72tvhXM843ZMFcIecGShYLU6ZSmouE/fZlrU6GHZv
76bUCm7ioSqpfGMZ7CvbgMGrHDO/6iApoZU2rkhfcT9C13wDLBk9+Zq5V42m0yHPbu9gltvQcrFa
B5F95oZ71mkH8cVDEII0GUXqyuXHZuSNqTmZKbq80jaRQXpPgDXA8qQz9ow2AYnVHW1T12hCi/OQ
Wai2DeOuJx3q1KfM42h/B4D3S//eWde4iSf4qaxRRgovnAN8bMWudAOWga8a8Y2qB/d+FOGxJOud
eDZ7phOd1zpKNkLlj2FQP1bZjDWepKsjRcbFZKOA7NvlvRNTcRsm3nWWlFcDTlRmtpe2Nl+Dojh5
lbkaRXYcLf8uGYvbZMC9lcw5X4WN08oPbsOuVk+WPWeAnPpgHXoGqUK1e0yoPN2VOYzmM2Un3nYD
M0PR3g0uhsLeIW+FvLAHmg3a+kzv3YGKOgM7/oGlrrqYkwmZuXDrHt0upeA7YvLFpxwSKmeMMXE0
0smzlabwLXfMwqaL0bBrvDNN+Txw9O3nyCnXc+zZz36ctuswmlG++cUyaiqHO/AXTr6YgVl+Yv9n
mN2kNjrwKXlY8gUGRvFBcjm6A+F+45AfST1n++t5+Su7bXrqrKl3le2w++lcFu+jvDLpLVH/TuXB
p2/rVsR9fE/KkQ9BuJ9aEaPV7Qf7R1xVlN2iy5BXtKQMe2t/wiHuBvNVz1m4H1WOq33unxOA9iuQ
BmREpS2jfDrzoxij4MmsXGvnEm5GEKmUNA2gFQFACcAgK98jLJUMAB5SaGXL21DjeTiYgk1VXZEZ
NSLkZfqM2j3xkpnUGB9IhbusZddWOJCAApi4fiRaFwB/P6cnIjymS7pFuS0npqIFrXK2MqKhe/FZ
G36mOmI+NlVh+2pOjr7D4DKyKrIwrUMkOzEKLsyN42gAYjOYOG6LqDibhgHxA5w50ToRUTBGU182
6G7eCLZpmPFRZRDfZ0FPr8p2vBgTN3qOddGcRmSQ7Hmn2Dn67Jj3AG96G6u/S7fZx9hYyswMkd2i
hcnXWOB43s5xlnVrk6qDAcs0WPfM3vrHriBJlsYaNvG2kX5xOY2WQf50O4rgAhSJgdN+lnW+Y31f
4LVnB3uPnjnBE6XkWXlDyq4/NY7GhPlYqtG6Y2VYMU4o5j01Kf5wV2CiGGSYXwRmXBKSS/rodZA6
CV3VJOJtmkrvyYnUVKzYRWrumCLST9nsprtecxD3VVXcWqNlOVAbQAmJ2bfOFIzyyOAaqLgdahy+
vjYp0CJzqv1dng3uluktcU+DRDuQ+aLeuBhwLsxSPWSZx4DKiYgorOlLT1hC4h38RvZQdLfx1Eoe
sJg13SBV30WdxrCZHVIYaDzsa7vjBlz3ttFxPbrZSRXkC6ZhW10n+KmfWbr1izHL2LgpAcI8sfl8
7BPZ+vPx4kH2tz0ifoGVtTLwGAzTQ+F0+tGFwHeYEFOsSKJrd7PrBFemFQD+i24joV/tIn52Kpep
hBd5GJvN/j63Zn0wqV1f5KzFTSbSllSxtH9tIkPgfk2My7JokP3BeHTXZelnNyhw4/sJkfYtquN3
ETO12zLuKxk+pY5JjpWFeRq7KzElYGIKfUeidHBHrKl7U8l0SenJK0XklvI/IIRnx2TSPWtvNKXF
xBlmVKbxHScPDhAniZ5yutAdx4FNoKgkZYe4DMy99hyxFbXcs08aN8oDLK9ll9O6lLX1XhoBNChg
4pcmO4MLnNHF1ZRX3pFVYbjDif0eBeV9FphE2Zb0i0xXeY1quZYwmvH5IX1wfEFBlrWXb2vL/96k
8/yQiAgouBd/2WXVnKCWZ1s68OkMdSy5ZmrsPbAxR+Ttdd3txFbnHGdkLkfB3LLbYDO2gvru39uG
quSqU4n/RoNP+1TR/eK9zd1bIl+YOYH/qNfkMdNYKm8qDtGQengnPeeLy3/xhbXyqQmL8ECTHzFq
Mvwd/ejBT+L50Dk5RCdPu2rXG/gabL9guZYRerqqItZBTltjb/FgKF8VxK4D4OzcW7Nfdpg0dliw
iSJdx6mdDKsM1Ee4tjrB8C+zQufIEMu6yQtP33RJ1F1hkdfnZIjsARc2u31Y1taRHp8Nw5AyrMqq
5ntuxtFzRzxOvOIbBE7mD4a31Vn+ODP5emYax+is0vIypKWEEllWWz2gCgK5XkIT6hUomawlfhTH
Uon7f+21mAiDSpabGg8AWThpcdnPOjhmfsZGUtScsshE7xaD7pW9cPMrQjPWZl4Qdp7CE0QFkrOo
EBRyw1yBJar8W7KfQJz6mX2ny3Q6wzNW66H0qic1kMRMzR+U7Y0b4PTsEClgwDTXBBcFW90pkh6J
pvEZqeEnWcoTnAwzU5ZuMkegG7aKT8Q6Zye3byfMMXGCgmFpmYGcQQKS40UNeeaZ2SLKGJzthDmn
J1h39bWlynhPZ5s+zrPdXpPbTibSZObfLLq8fajn6oWgAO/ZjQ33k7CdpZ7A24gwDcPnCB6iiKzs
sS7149Dkm5E+4tqbmurCzHt1RYYriXxhJc9CtuOui7vqNDXa2LOSxzqH8f6GmT+f1bIh1W4YG5lH
5soBni1z3KepWSJ8Rni1b7Rs3nBmiJn9vR98RmGkDpZdkS1sQ2sFXZMm98BgWVmiPxzObDGGg99a
ecelXQ+XIhRjuMaFk0Er82P700Rwt2HEf/aJYGPeIkmvIYi13JYk9iGFxrtz0fUUl22zmPoGp4Re
zJrrwbIQC0ij2Pa4lt/TfFwOVDMePzVanRsYA+B1AKrAr8KTXAGvMVfIH78gCxvraJ4eyA9E0WL1
F7yOfSKZHIRVBGkBMK6uXhs0K/sAmSeDTymiu7Rp1z5NMwF0LMBH6H3eBnCl8+nEEXt8Yl7mK2Zq
pNci9toC2q62dlUfq0zNbDYoetiQSzliVA4l23rDs4Y1t4nR/IWo+zeo+KIQZcpu2iQGgJ/3hPhN
No9+fIw5juJDFxDhMBh1oY9xgoOLYkT4OwQp9ZYUkXGr6dUuPa+LyB6sUeGdflIP3/ypSf0Z6P6r
V4H34TkSzD1Qd5OdnvpdXR7H5IrDsAEhG42YY6OIzFC7Sf4fxNz/PaX2dflV3Lf111d7fiv/4xd9
9v/69R+bP/85/NKbt/btl3/YFowop9vuq57uvtiYt/8pWF7+zf/uH/6Prx9/y8NUfv39bx+6K9rl
b2MN/Yvw2sd88H9Xa+/rt+Lt85cIguU/+FOoTezJHzaxcZ7iaHAs21009n9GECx/5JmCJbtQQqHY
WRTG/5BqW+IPBw03hgtAup7H4O6/pNqW9cciPUbYzY+K6tW0/x2p9q+cfcfxBfkIMBoUhnLLQ+7/
qwNg4v8Em1GRipgYQBETB046D8pDLlP5F46O31Thf74WbxeRANYZV3oLXf7j7S4uwubvf7P+p6WR
hY9Zk2wqZEjnrOuxfpKQQh749MqAsVmT4hlto5HJNiGLN/U4kDOTWCiJR5awEg3VOiU1dkDLcOLR
w2obSN0OuyqdSK53kEOTTZmCxJqEUW4KjzUrRiqJbYPFPeuQHOqrns9F1tq3P/3g/+QG+1Xv/uOT
SddF1sGXSOXk/mbfwFbq+il7lc1sWNmuxUKztkZi+wQqMfaqkk6x80FddLmz+9ev/Out/Z+vDG9v
ucRc/uJfv1Ow533rBwXJXFaB87wHuwJAa/qLk+zHSfXnuXL8/PvffrwMv5qLzp3xjiKT4deX0YNv
xZ3vx6yky+Qjhq+K3NZQnYFUd87OLcriEiRXGHygXQ6/TSXIpiFBZmbhnLlXxnyhplTsyzxva3yt
2ibp1ItvR39mI2bJATVQ3GPiQ+bTJafRs5LXBH0Avb6HwCVnrH8iVbw9doMzPv/4Bv8tD8r/n8cW
JPefLqblWPzHcXf1lnPccV1jD3/7OTrlx3/x58El5B/Ij0xCKFhSwiVd7uY/zy2LPxE4RHxh8aeK
KcF/HVuO/AOBmod5SnEx8meY2f7hMJH+Hyb3veeZi1fC41/6d46t3x6tPMe4Bj1bYc7nROXa/+3R
ivPCqk0Sv2hsS/CkZDOY7Q5xB/Y7S1PtrGTAiGOVltJjwDm7zMIFQ0/Ridr7i3Pt1yP0x1uxOb3h
OlEfObbz21sBNDlUjU0gWsdAHlCqCrZdXd9NHvL9n36ff3LM/NUr8VD4+QBtdEh1DBxiXfgW2xOz
r7FYRtFdUqv+L5xhv7kOl+/XtgQGRywAHg+J5a38dFZnymL0nFvL0s/19zMyu/VoUfj78ZBti6in
TmS6v1GO75/wFgff/v1P+vPL//adzrJrEpdihklzFF/bdkViQNhBxbKZSf/rl1r+qv9ztP358+Hi
cVzLxkxlWb89lZyph6VfciURXQZNTi2qKtdLDbEJB5boiLOtevqzVMK0RqXyT37I5Yf6/TUVibrc
CBYlwO9Xr2PMKYQZPl4CQDhaGSSGboVhYHLVjXFFogMs+YiG8l9/0h/ZMb+/rLcUgJJ+gJ94+dF/
+lEBG05F2sXWOodQ/oxvuLsMo25myd4PbrDT9hjYayAJwto4Xu1vEFJlJgFotde/TrOZwysPJdDu
3ER6tNEFzRZRq4lxTxyvcVO4RIVf0yiiRiNUzqjuGFTH6V9cmP/sHvAtzn17cbj9OLB+/gxZWuie
eZ61VjKlQdBYbg6ehRJoZdud/ovL0Fuqs99/KSkpmn0uc9Pyf3e+Ek3rjwVIC9oUVDCshdW4CHlZ
CeGiY91qA3kPNr3MjAyInFCXkHEFawrExEBLgB6qVUg6zYCWuolYdEZteWmBvSQjUrVI3zunsMm5
46QrNlWNnWsND2J8mKKaxGy+d/3Yj2qkY48l9nBIGnm8Tpx2yYkJWYAcgqAk1KYsXGQKlHI3RYR9
c+Pgqy4cZj0JyG/bw8uhiKAQB6MPcGx59PblxuziIr6Bci2HQ7nYTtdFDXQNgHA6v6JiKLNdnkjh
nGuvA8ur2tC4RzQt3ylionIX2AUp3E0axOD9q2HYmCRjJKgpDe/DQhZYQFW0gHs0DOrurNHr97Xq
nGrVWg1aZ/5HyrxrMG7dCkGGyWbsrPQF6I9/04E0aFd+LctHamRTnTEC6FuHcGtUZ8xCFT3yrB59
cm5YusWZuFZ1U33ja2JT5Q2i+/Qo0qZdJ1kgQ0INGCw3SHgY4EQokgerD1IwLlnz4cpJPcd5577g
akFPqMvEvSjxG31giqHCydC4vDigca/qZAi/rEkMt6z+UCPPVZC+pjZQk01NvIa3asKpvW3TURDn
qUvnaWp8rMK9dqd7POGgtUo8HfczOYchwQm6v/fS0rsjn4cvCjUBIscx8Vpw4CKbD6WDmHYlsrzr
VoPp4UeYvKb12EqjFUb7pwDf86WoD7cYg2QP1gVjXiKteJNII72UQZUTdwg6uN/Mk6nQGISNuKiS
eCjBhevsjqelytB8xgJLiiYren4a2Uf3e9cYpXsRFbBrLxjxiGDhq5PCsHdtL3nEWC4UHGKJQbFI
BkYCoMDrRyQ6ahk2+LI8SEnfcsTKRpaG6hs4I9KLUPQFceJ0AC91FaHnSMiMFlcDhF5Sq60mDNiV
Ogyv67wab0PTRAoO4gyZR8lhZkN2hAa0yWHeY/5JY+DDNSnVqzoyE27JqW9fy4Epyg6U5GzSW+O5
PEzNjMk0kUz6wB+q9tHmIQbSgQ0cxoy2bzXD9BnRByUOmOUKQ94lnn6GOCWtBXEBWM4ZrQnjKsyj
wDlgy2J5UruhO5zTuaxdSDulGPay7whk9vKydTeVHXAptN5EGb2op/3ixDbfSR51pZgytghD5KZw
58rfT+lIVkGgpsE4C7BQ0/Po2X6/LQiugWdT4MX6YsSUjMdwwCEw4FxAgLqehBqzd8FNJknHzpor
LYu8e2oAFvfXgpjJ6NpEZkgqNTfKSYZT1GziIOzM27Iy7GfHbANvNbsAzPbBkBlr4iVqWHJmR2W+
YeoUwFwy/bq94hLwn81yKll84cxdMMPIoNbCCvz5OI41Yz1DJVzBJHBnG1tF8r4gTGIZrRay5bip
7ZteNChZgVPDF2/jCRa6rnyjOxDh6Ezb3jI5QTg0yRd+dgw7ulFlOLxbDuk3LyC3YtblaREE1at2
3Zoprgb6XJAzJlBkNythIdU8BXZQKbJmiM5U675vGXijmq9Eaa3MwlLyOkfrPgFRM5sMD3CNK0dY
ZL7i7CeMNHYfss7penZis+IpWDgSVBXLjuEsujTP94OEKrPqhAN/nr6m89aDNbYPyCe9iCASsLCr
zPT6dg3sMcYhCp/geXLMmSKUGAO9NtrOdXc9AKu9DhBWnSVEW3HA99Po+464dnpbomef0s7tESAX
/qUBAv3MYwhd3MhyV2HAleFJ1924g2WD3QAg8Xo0YcBHoBAfwRMF9zIaMV2F0AU3Ayxelt1jXrwF
URbsRuIKoBEV010Tlc1j1E36sifCgYAQr38KDFyYXkheXKCokEXTbgdjPGdRNV4lSfamZYDuowpc
WC5DOW+aBUrdEsKCY8rvMSYPkA2B3OJDNhTGrjrPHpq4B9vqdJZ5mpBiVKmXbk320/CXvoWJG26k
DS1u1UWtc9A5ND6ciP4L2mESQ1R425fYnQ+Ecl8SyReczbpVW4aIDIgjzMldYV+MOZtcKrOtyAZW
e2bZ4iFhsOkZSf/m9AnIGclOiAjU3uEq8EJGB1Hf7NjxR7sW51GgqucKtyyHTjl6b03eeDvFVPzA
dKg7pnWQffNHgUgXm8w+bxeu1QhX1Q+R7K2VNU9bEoc+Cl8/p0wqD0iet5ONmAJuYoofKujLHTy0
5Mx6eXG82c0pbZaleWIFr+yyLFZqg/aZZqvgncLlSFhKcEgL8YGxxUnXRm69VukMfRevH3qnJN13
4FcjdsODuSoD/UzQsPscNHP5YHO+rakmvVtjmu0tE5BmZasOlF/pbg0/OjVN9YEdHaF2ld3qgkVj
qJM9+I5n5lU3g58A8ct5HqfLd5VmWbsNUya/cz0h5g7MuobIWvRH9vYYkJ3ognhq4lpsNBManwwk
/mo3JI06JBKLJh0+hqyYWBCyoJhkUgUgWJXSfMHf2tYbgOcTUjVhX5GohOeWpK5kg+Yq7VZ1L7IV
1rNX8hui+0L0WJ88s62cTR0gEdgq5kEZ+3fCG/rgSM36YDvKumKDxbNFVIzXXeuijv1DXgr2FI1+
jwZxlfgB6o/ZILHPao5eq+cLHarrWOph7XfQhkXJIkBBWnQQdbB2iMKJGY6ZX5boT79TE3rvyHyN
Te6zbY+Q1axNQ86nZHYbbHQdiCCTbHLue9YUEmMefNaBJy8Pzstowm6HrSzYyjo6Yuae753Bvu4S
9WWia8XaN4mD0yRoiczvA/HulGPoaI3FtlR4+17YjNSN/CNYYifkjKartuV1NIT9Cwpl4yjn6Dad
l1ijKoGPJwQcotr2+hxVMcHCoPfwS7MKwZTHRbQohkZkbajAxwFAX2zga6yr4Bg7g9holsHbuMB1
JGvs3Sp/DZveu7cL6yLFBb82wLDkESAtMK3/m7kzW44bSdL1E2EMO5C3WHPnTom8gUmUhD2xr08/
H9gz3VQ2k3mmr85NWRmtKgMIRHh4uP/LIdAQtTfKH+oKZFYgNA9Cn2zaFWJfIYQpJXicoPXZfVXv
ykKUnTLCCQTWhEWpAdhdFRxzTNr0mGbTqakQx5W4/wSkNV0rvTUVyirVUKCpX0miH6Xkw0qQITZk
jgk4yzwGdSXzH/chaBfMExD1ngqoqsVktI4I01zM4tgBb+c0XT7bcf2zzGknyoEMnA+Dn6IsIZca
06sqIqIf6fgFC6t2r+BwjZNkcVDJeAeLaG7ijhEOT+YYx7rbTkK9YPL70RH1YbCHotJ78pFagAyG
8hRpKOq9M13Pov4OVhzkRaRG008Zji2klHYK75hrHP7MtCa4dcJ8F+tB+DDFI+2nQZfRvNNiJG/7
PIQnKKN5llr9IIu/jTZCRi/Ru7gC6UviDj5OF+j94ylN4UzrmPpTNiDZmZf6Ca5NI5sWkg0zgIbK
mGMfw/dqtSmRGjwm/RSongTUDk+NugxsaJLKOhcRWZM5YrnKQUKLrbqWIeQAw10LUItTG4h2wspp
TqlhqatI+RlKepbZGtJgsZsoSv2HacyANrdgIxqEDn/Vk0m/r4YWMlhpZQBhmEN45B76WRDnuhE3
o+aEitmmpJyKp3qI/FUniMFjQn8MDQNkle8R/M8KfMPo4ojtBJSyxrHihwRTdH7AFRHwvNFoDRZC
ko6xJG+ZQMmv0Q52qJG2mGchatjRGJwBnQQqHD8HsWrxmbvtA3rrIRRT6jMQlIcqA5ZzihLUs8OS
f+/B78NM74XoTxlIwCy6Rg1Hp2yEEpmcooLrgU5tvJHwE3kNFWVyBy2Qn9uV1spe0gnNN0wi6toZ
pxOzZICHDqwBOxGYkiYSJnGmtKIzy33Nn6MTADmjNxpYAlKXPyMjGOOzkbNQJflkPKLpwekFucek
e62HfebMQVC/NmWTMFcT3PI4ELqKfqhxuo2maqW6eL4gIKaFiEzYhtFmr0ZSAWdG7axcS7iJdptW
VqvfAWpjr/lw6u8oZg+vSCpVG+Q5JoW1faoUtDhW2re2xqoGilQ1+2lDa55sejYw2xiohllyskKw
Dy1t6WcfxatvaFYThjKK9ITblGado8DLfWogypKpszB7cAPZcK8aVfEr7XM0TIwQPz6EkKtpD9aH
Apo61yCNik7VUBFcIRHsC4VU/K7NSX3F60x7VPS8hFlJT6WwY6xNAys1V9SOKUQPBK5xguqqrU7D
L51MobbnUxM1EEx66V5F6/0Ore883jYMcp8N5AQWlR8BBS+tTTklBz2z26jp4LsrQCuCXCvuJqQ1
crvSwuw5KOTqrc/E+SZVVJoS7LKF3NmF1WOeyJAjWz2CzllhIQFJUxjwZwu7hsb6WOgjHIp5DhVn
hQj6q45q3sR7y/Gb0IiGzkEbQKLlhaDI0/eM/5xi/HE7peSSo7ZG0zhkBvN3cy7wFxpMA/py06IL
6TdymT2NZO0GitegUYWuUxMCcV3d99miZogGTYGYHpE2dBfw0q8qKJH8CCZxMOxGDnXVHeICicpx
mkg553lAA3hGO5PWfy8MTqmNwkvWmzVku1koCxtV3GC2enNskF9IhbFA5yBD+qPFZZXWa1AL8NyH
bqTFmZmKx9WW4yIakhBcmpxp9wpQA9MSSOGfsslQ+Vk63VzF2hK6OhZnebuOdDwy0cysy00PRiH0
JsBRtPdbXdrk2hRKXholNM5nfVGuSumkTgdt4XJYKF0lzwKsEMMyEjW6M8hLJUvQwDe72jw0JfRO
EzHCAiVYsGX1cvVBnHD+bSro0/or7PVI4vteuDcjEUap2EDV4PCoDUjoZT086QABYdOteE0y6FN1
hzNoCMthoFi6hhtj5L4YKtld3Y4rFUmaRkQyN416RKsjmeJwn7bAb40BMwE74OTmPtZ7M3qcdIdL
3fwWxFrRI4zJCeWFWSB3HmDalBL+P7uTnxQf3yuaf5UBVwhDoUREc5GKJ/Xdv8uAeqHqZYBGk4PI
vXg/LzLhOVWfnK1TDK6gdJMBeGIFn7rFkxHDOaMpjuUohCBdZAG6GAdlE844hX39YP9WieW5VrTJ
tRVlPY225N/PFa+0Jk1TfHZkZXrp46QjLS+gRqLI45KGibf/5+HQ6KPqK8vU6oCe/T1cGla13uH6
56y0PHWQF8cBlurCGsDAH3S1lP9rzRcdcTrAprGSVUOi7/v3cCpIHhmZWqTqZ3wNfzR6WU3PQ57q
9Q8ZlRF87nXUp2et1a8UMT+pmFJ0IR+mgqIaqnY2rScxL6gg0jWYCN8WzEOoSa0u+jiFDVdaIf/2
BQ0U7MA5ADVAPt3UzhoUPS6U9DgZaqyn2atyJaWvDIkB8YhhXaHA4n79CT95teWlwIIrNJx04+wT
GhiCiqg2iLZs1Bzm2FXs2PIEYUEYr3y+fxvKZNNIiiKx8BFCFM+GUpTBqKMoY6jQ1G1DJJ85aVwI
lFnS/gHX+D91JL+ESPy/ieP9hav4/wNIISusiH/Gqn/rSD7+iIcffyEv3v+HfzQk2aZ0EA2Re90/
NOpobv5PQ1LS/osWFcJ1tAMNRVQZ5H9wFLL+X4h4EVdYIixI2o7/bEjK4n9pbGPW6tKEURahvP9F
kPxPEGXOLnZ03oES/wqqgky1XwVIIZ/trj5E5FYcRVSJ99LNuDdv87UMa9TSd+2TcCVALtvnszHO
ArYa1uIYofqz1++6Y/Rs4Sl8JUac9VP/9fjLkB9aQhjAxRRN+Wllb9wH+/5bsS888Wf4Rz1++JKf
nTrgUj5/+iVofBhigLXUznIj7uuoT29bY0JYIYTKkNAldVsDgSbu1/W4zQZhPclNs+mmOFgPjTh6
GRKgSH9Uqp93I7Um0CB2mi1sB60xHGrwMewFxURCItfWE/EcSHAlwTejedEmpukOqowFl5yUbjeg
qB7idOavxGhwDF01XI5BE8BVg5FgFEW+BPSKrhiESRlB/TdJbIs/pO7s9lJTUXvpckeIOapBwC3q
gtAbp4RyBYSDsvZ1qFknlNHAnd/DQlgj8lu6i4QjWmho34NGMamyCNVGF7WVG455ditm4ltrIpqG
LFGXPMgxZj8mVo5ooSiqT60YDGM1tL/EogMPBxnFx6M5BPUvFyjmmcquqevSx7Ts5GqU2Y5BA2a5
MHLIBCnWXOMg+G1rYpvTNtKhj3SUZ+pJxfImHnbYlpf7FKWCpYCn2CH9CoagudrmuflmpLheairR
Lu8xjR8iIdykonHyY0WrdnJEdU0OhgmNMmzF8iSUSKmACWaBpGyQsnvJpbg/JDJo0xPa2/7XK2lZ
7Z/tgrMIjLCd0XWkf3v1wCHtIASs+LKTilf6wWdd0n9thbMD2sCiiYoUv4+9N2wX/ZB07njLZdES
ui2tlOQ+Ou1I0y001pDCCB0JgcZ4e6Jw2d9//YrS323Hfz3DWTM6ETo6dGMl7Q1pL/Cexq6e1wvx
dGxMZJh3un43xBtztQkpkH095qVpXR7lw/YEPKRFhZAp+1yhtBFGvUzlkVJ/3fHmulzJEDPH3hUi
qXG/HlG+FBGI5H8NqZsLAgwDF7OioBM2j4NB5tOsnKhKDrAY3VO+Op4KBW5vkjqpYbygj5y4UT0X
23omsUY2TUOMR/oWLdBqtJkQyUEeySheBqHcEVGuzM0SxD9bcmfoKqNt9Uw9NfMeODV2VnewjC3V
MXCxjpud9quT11dmZHnzTwZacDMfZ0RHf0iP8G3aJ/RJ60dIQkEGSaKzvlNXb3RPQbYMHHoR7Ywt
fakYbxjqp0+GcNt26zp/KNMryfGF1SAtf/+wGhoaE8I8CdNe9eltdoNzUvZ6+RPdC5dS9ddvq156
27NDR5IW3eEsnfaKBd5/d4Mhxh6/J0c7pod+g+OZFdv5pnOwMHFFlxahJXqjfUQqyF/dVd5Dbp02
k/tQ2+ZxCynS6nbXTtr35P+zD3F2WJk4B3ZJw6NJOKmJVCEsaA45Cm4Ybxd/cKWedfs0bGG+WggY
Vj+/npFLWcT5XWScihP+gMm8D2O7w6iwsZpx5Ra5Ymn0+J5QjJx3upncXBlu2dufveVZqGs6IW+h
kLAB/XANxMVCY8heEU2Vbehdm8tLAfUcWYOVXxZhBjLvdT/wu+fTBl6UDbF8HTxg27Lut6ZX2lh2
HwIX8bYrOBHp77vIP0Poe2j9sIJRJQbFqLfzXqTNNGs/YIfgjlab3kBOEB0HoPyG9hihARlD4sNB
olsMxi1VvrK6V3/fGP71AGfRDd/04oQK4rw/GTgGddkzEN8jLEbP1BKaGomdGJseo5fitQmx+K4y
PIJVL9MMv4pQ8EnoU8Z8F23YiAly/BT1rVYz3DzdpaeXFaRAczUh+zjvy+l1NmOb1NeRV4YX1b2n
9K1b0erAaiHZN8U96pmyQUk921WzYnfFViifG/G+S9hCyl2sfUumDknO50GEmGneyTxhIQ1uGot4
g4X30nSjDCDkUYuZ4jdjyuwm2ATz9870s1TeSVlxmxThFkv4XSQEHpAWkPZ+O5uOCU+Ilm6otpux
GZz4ZHhSvAmbQ3vS16PWW+NwT7ozjIelrV0G4kYrFq1IdUIg7AEwxrd21b2OSx8Ia1ZXaTWcHaK3
SOoOFZ3Ir/eBfCEQnV/qVmactd1M2DX9eKfJlnjIdtI63XWxfbqV1q07/zDfxP34pH/DKehB3jdX
Av6lOCOe7cC4m/oujxg5FG5laDODhSusVW8CYBnPhRxSxMMLZLvM1FQdROV1lO++fmntQoh/z9M/
bBBsYKCn5fW8H7PugAKhDWDYXdEGpCk7+GCObpGt2Kzgsan98wkhh5UAudCECWfi/PMYNtX3ZnU/
j7tT3bxG6WRBfXJH4xFeJEYEgSdKlYdJhjWLE3oZwBTdLEfBqGZBoqg10lQtqxRFNeQtETQ1w8gr
huRAzN0mVWrViNpIdJiN9DiHeynYhjQhg/SlHveijke3WyoP0YChXLFGgspFfGffySSseBzht/H1
FF36Ou+3pQ9TJML5patPDOmawq4klJ7Q2kYbeDjhTJUfpPylTdfMFBXHrVnTpdVQMgWjLuRXXCYu
xBDxLB8IhjyuMR6d94gx2fmILsdekYQrr3eG6v5nhBLPDvmU87dsVpW8j+tKfB2TaKaLHYdu29Os
SGpa+0YfaF4hIUNTJ3jnGZEibTMpXfG26J+hIpPaMr4pljmnMS0lHWGoABxFqa5qGxQHZmL0Lu2m
x4pmXtFlG4B93dO2GVlCGO28pTgND1de50LAF8+yiTkXdLMNmSsSlqlfmxyaEYWudHy7shouDXCW
E4xm1p3Umg0zbYfjykPC0BVswa6JD5L7R/gVe9H2dO34WgLAJ0ezuBzZH5YePX/g8E027aPQ70AM
mKruivkdd6+AmjrOuyukhFq6WaAcdkVyUyv/4TSeHVtxNEhlNpH5VCcf4AJK4lYh3NRU+L+eRmV5
g8/e7CyZXg19kYUnc9rnbvUquubLW7MZnI1k6c9evjV2iYdKnzW65vpk3UIQs2XnTbJbnyb2z/Qn
p/avrx/kvTTz7w8CQvnvKdb7sl2JQK/wAT2ow9tUeFKxRgyWjthzc9fHnu6jQSNDT7RqX9giCBc/
JgdB9GvqEJjJoIz9J3/pwzWN9GjbXSFrvReCP3uss13Zh3Uo9Goy7YGxQ+Z+Tc3nFiHduffnP8CE
QUqN9gr562M1+Fq5naFMRPjgTRZqt0KwaYB9NluYuZNxiOERateSxeX7fPZcZ/urCpGg6xK+2+wR
D4Qfnde7uSN/A2FyJWW6+OpnO0xe6fOc9zqLft+47X64bw7wfOCk7hLntF4d9O/VbbI+uaVNT9fH
BtZRrNCTrtx55OVNPnvDs8oCBUTxhGIiGzz7tor8VsZgMoWnokLw5wrszyeBM8kBGQZx0onKt2yd
BM/obSMeoG5M4KXVnRq/rAzgKrrV/DQrbPr23ZVcQfk8JCyFyr9CgoaHcD6aGsIFgehqwqG9abX2
OE87JJr7/gmdEaTYlNqwo95r+23og9dCPjAq6f4fFfRhI8+kW3d6PhVrTdk2uiPQ56IbuMn6AyKN
NCFQZL1tTseoRssXmf+vN9qFHU/L5O8HPxknhCaXB689HAhcXHYtrPksSOgWYAkHtWVLtyGBOa2V
2+EGiaGN7vjpBvtPu9xyN7CQaPG/fpiLH/kssPZSo02ZdCLtiaNdrY++Yb7kiKMbd7G4ngboG8qx
Bpd1wiiwRCFsQnyqAcneyog2LyCw1guT1xkQK+q7aw1JUXjsloZH7wDMVrkbBIy7eqG+Ei6lS4vy
LB6ngrGo8yzbjtwDuIIncU0OnflndYQpT2tXcSgpno6i8YQwBAQJadx+PVXK5xki/lZ/f7e8zCr0
IgVpX+ROt5ZRe7PnrZyD+LdWcI83BYVAC3zYc/MtParrxOc0AhGcU6+5CV1lWuezl3yXdmHrjg+T
qz/kd/mf4KgLt2XyTWkk17yywi4kapp5FspzBbWrwORJTV9xZidcGx7MY1vZ8sw3qXPaRq7mfD0r
F6pWEO7+nhWVymxy6hgrPuJms9Wc7LHcm9ucVECw80ekIXzVQlP7Nt2Ej6Ut7FaOcWXs5XU+CVDm
WQjGjCHDT5Gh9a22pxLgjG6yng/GlWzzQvlBM8/iL+pmmGijyLoH+tI+jg+ImH4TfusUPw6pQJXl
6xm8+LXO4mxMP8ZAsEJaqhzoROeQIOpn1LcPI2oKrrxBb7LdkYuCRdLdr8dUlljz2dSdBU+9l1Fp
zUN5r1VOCWf9+yRsUEKZ/A7ahK1ILldRF2hc9YD27urlB7cN86Z+YtNDh8UV8hnRlSOgMZHENrbG
PYDLxsQO4vHr5zsjx/5vLq6dk2LzuYsMTWJOxs6PvAlAbu6CVk0MR1tSIuSpKsHSH2bzKfWZF+iP
VGtKe/gd4pW4HjYFQmnNXaHfCCiRHk/XqhjSMj+fzdtZuER+eASjz3NFvS9CBRrvZKLeg4baeadR
j7yJ92O1w8yviUM7/fn1bLyXGT8b9Szo5UgAYmMZSPthO2HVUchegx9pGH4fOhdGPwfdW9ffxtpp
U+i7rDPRdbztNmVuDblXXEnElt7kp69+Fv4i5O+EUefVC5xYEeOttkVgSyuP1lHplFg2cNt1J+GP
fCt6C2B3gZI7nWVqviq59SHpvVX/R5RvkdUBXxOv7szRqvJtWSKbzjXRwhELPfQQZercml+uzNyF
LO2c29UKAb5IS3RC1PepdLof0np6wXP9dEyubKULQejdD+vDzUQexI72JyOYd5LzOFrqDXrnV0P5
hWohvnR8jQ8/b6CeFdZLjEs2Kl6p+2KX+aPXbxSnOcQQqL3WomhHfN1Mt5KL7GZ+ZdEpS/j5ZNGd
c7yA9wzyKmXkCXmIY/yseNV96TTbkz+tkTrZzF7+I7uVdjA4noWDflv48dNo98+rbWBFR1a/M3jh
gfLdpni4erJd2H/GWaxsT6tphVctIflBwFud0spRtynScrB9F51iwzFzcy3DvNAF1oyzICmLYiEW
S/zHekVAZsle3ZfP+A9JbnKIna9X6KVIZ5xlgyCRBD0fGaR3UjffrjzZLfzMK72TY/qzozu6Fd1P
m3anOtUeL+BD64s77XbyXzO3fPr6IS6+6VlYk8Na72ukRPeKl65F97fhI+ToC5trWcKltM04i2CA
drusWeI5HsXW8l6NrzvmY2yXluhg6kv2K3i/oit78lLANM5iVZiNqBotXy4KfpYmotwHSjix3Thy
a5PrK4C8tq3wEPkIowDujQ7C7K+ufNELpXbtHLAVCelCC2Hw8Ln4MdzPm+HPuDfW+oP4VjyiT+PN
z91D9vvrT3ehaqXpZ/lXGKBkV6uMJtumr28f77Euo3Fxr/KP2ZG8Gxx9bkIbOxAndxr3GZte27wy
zxeOBP0sOCUrGRZezdippbq5TSRwr2VFyuflJU0/S75ANyemvizJ1sM1T/Vnz6T0IVqVW29yN7/P
nMYOPeS6bW2NbZ8FcoItc6tbAMecwgtIurXDuKNFxrXVEa98XOVCuD9ngKtKPLfJP7ar6J68cd89
91a/lSwaDxtQ7Fbiqn6HOYLbPCOBa41/in1w03n5fnRbf00FYoP0qI+YB6fEsI42oWdsriyFZbd+
ErH1s3g1Z2mdqssmqz205fad2/mwJt3UF+kXBs7qUB/jW/V7bWeHyNd90469r0fWLn2ssyBWZnEE
IYN0UlwdO8DhiR2YTpVgSmWNAuQXro6HskBe2JM5/W9W9UEobgcdrosVPMvDQ7hygQ0gX3h67hB6
vBslmwoOZAgDJo0gQKj14txTkxcIRSGi4wn+d7czHarVemzW4+KAYiEcLCa/u0C2jRRcy7OmOHl3
G7aAQm7C+6JyTVjcs/X1G7+3oD+b67OICRkXyw6Nue5szUPx3Jc8GkRu9xS636jS+aOveqInbZvd
tZ1+qW6gn8XQBWpgpCJDwjvYFFbkP0t8587tHdmOOAQjD7iA9VuiG4xTvGtapV+5rfM0uqUv2c0m
sh6uvPyFm/C5sEtZxUkxLTcW6WbeD67uq3Z5AxXDGS150zjAdjfGXXVbHpLDlREvLLBztCaQahyY
lhHLEB9E4yYRtrN1qwR+1ADBccLmh8TKQw/STl1TBaVzZb9fSvjf20Uf8i9RKZHuX74z3GI3P6bb
wt5od67sZO7DtY17qZR1DhCNunjWpZJBZF+ggXSYMY18y7pdG7kzX1hiI90Kx34zLkxyp9ased3f
97aa2zGUg2dpk2YvCsYoqSPeBvRiPOjTQ3g0h9uOvLy9tuYvfPb33f9hLow+xPcFFZr9/CZ8nx9p
bFEFqn9xHfsBsU29KXOcN61pozwMG/Vn9e3Kt780rPZ3CiytIDPWy7eHtn4//ZmdkqAWLaEe0Tqn
41hLKICGTn1tsS0//Mne1s7iaJK3VPwQMdvPnNq/A+Whq+6g0xDV77TOYW/RbrBg7qmRs3q88pKX
xjyLoDIOO0kGF2w/3a1uuJTnjRf9gkKLvh/q262lvNZExNS4n/RDHF8pYl8a9CyIDWjpLn40YMfG
V0l7XsU4CCTXVJIulU+0s3jVCklq1D3TCIky1y35EN6XXnpQH8TvNcHi+euZu7Q6zlK9cYTGoGc6
G3SCbqWO0MCqSPxetlgBrkwYxmXASTImV4a7lG+pS2LwYRMEBr4HYsJ4SDEi9n1Epf25OiQ3KXmt
0z3W62Y/b+MN2oF/mrW8LreyR8vKaZ8i8vavX/lShnlOVUCyEfplx2IZ/mhOcOBiqHxPbhP0pH0c
Nso/yra8r4/RnX7/Hw54luitRoyjsAQipT2u3lbBI2wgBtIVOFyW9lv+Jj/EHS4etv4rDEpHevl6
2Eu1RXU5DT7MdXQyMrSdWUE3/UNx3y5z3DxlN4OTb+Y/q234cPJ7FtaucNPZ0rmZVjeYHKy/Hv3C
5lCXv38YvA1wsQkybMgMMbKH/j6qnrtGuxJLL93r1bMYUw2rqoUCRe3Sl7ftJnaRx7eWwv9M0T/6
8eOHuJ7d2V1yxPLKWaZeKIaoZzEGzf1w6kfeiLncR8leBUQZWDl3e4zfbvNXJGAp0trDjfgt+GZs
W9M+lc/xRrsfhjVkRBA38FAp9+l2fBj/KM94JpZb8ydeDsM3HcLxLrrLryzxS5N/FpmKZA7RgeZR
AaC46WN85Sy5kL2/Q+8+fFOIYChhN/ysrn0PSi8zXsf2PnwRA8dMbemantGlVur7B/gwDGq+Oabc
S+R7i+/lIw41nqxZyQa53cA9PSqypT9qB/NGtcIn3cksjhTKOEfgs1wSDoUn0F9NrrQtLl29328y
Hx5mXgmRWjWstMkFIMz6QtjCzjxsMC3d+a3YzU3kxl51ZddcAA9p792TD8MJU9yYY8lwOFW7MReP
2Ys8VLI93blFRsJGv9/CzX6LN457OoRX1valFOq9avlh2GxqVMGY+LLddrloyAh2rOPYTo8Rzqa7
1X2/63xpJ7/Ij1i+3AqOele/NbvoFVeLjbzwSD1N88Tv7TY/1DejG6AScmWrLzHyk2zi/YL74cnU
ptfbU9yyGNrvGaTTFtiPDNwugdop9tGVUd7v3J8NcxauOuSOw0SUpH2mA5GL0t6eTeGAr6ybGm8B
blHokhzEcaOBXG/x6EvAa5sttZHipe4fWhm3WyCWmDXoabcWYxYrAOI2/WnkpRX18G0zRJTbY9w6
bfJU0v3Ct+JOAMyk4Ew7Rz/xk8pRaD9x/QvGU+dUk+bh67FOTG/xPEnd4YQDpyj/QOUEbR9IAOsk
fF4Zlg6IF+jhOL3WyWONRbguPp8GCZr7Ig3ZlxaOIGh++En2La1uUiRjcVTwUN9wBLWnzIyezdcB
/4wJ+M+mw/va+vClSowFpW5ouNa8qXgFlI7wExPr+qHdyjD938TAnrH5uxKKLu7Ls2icd5kkqthd
7mvh54gZiDC6wFywmq3xj3HH060+rptDplsCNetq0wkZJHQAKCXqdt7Xb7yco5+tmbMoK7a1oRUB
j9AtnkYpZ4KHJuu6rU5XBrh0TVbOcsBxKHL0QZjS2uudyU3XCRkgyl4/BVfdvCX3y6008+Wd8Ahs
6uuXutRPU84yQjUfovoUdmS1PibWx3En7ZKHcItzzRalDB+uyLQ7+V8PdincnROdsigbZpRiScXk
6VGbgo0SolM2x96w6OskSwEiOVaR6ksmRhWT4o5BjIT1r8mcLaVV1uXQ2TEXt7Z+VQGHxjrlcugr
Xz/dhZ6Net7+0OVWy8oTUTExN/Nqo8l/5JMdn1w1dQvNFlEByPDyGbCUwGLEqtStPK/FdFMiq4Kn
HA6/lNNyJ633MRV2LUVBX9oWaKIpyAckhp3KcAo7q6smNxL2YD2S9kVVfuRMO22qqvz+9WvIF7KB
99r5h42Zn9RK7TBX2KNd2xyUF2OtPPQ3CT1AR8lf9WJv0BzE/HzPUwea2z2ALJbwxrDnJ6S6MFta
rD6u7NslQftkz8jG32lhdWqTtAtYXeb0ozYfOyyOv37LC7nJ+4Xjw0vGZlEkY1BysZjsANkWOpfS
6bnXNs3qSYsLN6/drwe6cGN6n+UPA+UJdcIWYbl9E0PViXCzVAQ3MXY4R/lZdGjGP1+PcymennN7
MbfRk6Bgb9CsuSl+VNvhKbwz3OyH+X1+7l/TK19EXsLVZ5/kLJICJG+qXGPmVL851vtsE9mZYzqz
vSLb0IHTcDPqLVxqduVTtqZI8u1a2nEp1rw/0oe57OmIYiDI0PUt8j9IvyxF4fDVuD+tx638pvww
EXlTr8P4L327s3gq1fGYaMurIj9zw03XnZ1xHXkZlTcskvzYecHFwh7da+2pS+OdxVK81qchmBgP
kbrNynrEMnB/jVp2qev0fmh8mDzVFDoNDzNK/IBUpiM6GVayHl2Z/PDrFbjsyU8WxjltJ8J9FboW
CzDLXpXhl3ZXbQbRQRPu65+/FPzfj/YPL4BiUjuEy0nTe8V2XNc3+RazeifxKNbt+l3rFs5wY67h
aG0xKR12SXXljHs/yz57s+VE/zCyhvJsi8qMtOerfM+8RVsM+cXATzHP1NYznoIS1qxWtsYsVaNe
lbkNBkYvIXJknTvtMMSpnKqlkztljmjYhoOc7O3Xs3KpOvG+Vz48mzEkVRkMzHoFZt3TbdK+Xzgf
C/ew13arO9npDyiIOXV75StfyqTea7cfBsTiujYRRuJe+zzv01fFaWMa48Zh9oMHMCqrDS0+/dj6
8Ut+La+5cJV+D3kfhpy4b6TSMmTlBnfpevnaeLNv4W38h0HtnLBTpdhdBTIjZBsKj8Ndu8m3yjcg
QU66hyC8LteTU9vaFoUEagSibzxeK0df3JdnQcaI8bGrlrRQU7ClfCz8xW4J95ndmGyjXXTlYnrh
IH0f/cMUiukUCKgxcaiPsj3h65QN669X4KVCxzlPIJkFuU1i0p4ic9DXw+DoHmnc+iZQXvLJx4s9
KZyuxzja1loKuQ+her+S7ripGE/98CivMUzJjt0NLMtOsZM7qfVnNIT+NL8jZDEwd0JBsLS3CSWb
NaKSYv3w9XNfmvhzBoIaBuE0LdG2cql0WaGfePIGvK9v3v+HI5xlL3milGW1Oi1FrbcgR3UQ6dOh
QoDU6XFcbDrAJM9XqcmXNqZ4FqWyCrVVsxj4DvBY3f67ccNV7r7dnLx0M99Fz8FDewRMWv4oruzL
C8eVeHYJRj0rnbB3XWod1VY6WZqLzs74+2oddNkBn4Tdc36SKvSzhDPUIjnAkvoW0WYuD6JDULN+
XflCF86scx5SEsTqSRWI7L2EbcO+XmSocyvT/RP35pJK4WovP6B7Jw9bTmdPva2nlDbpur6yLS+N
vyRZH7cllnVihffunorV8Cd76LeoUfXXWivLl/9sAs9CCxLIU4Tmqrifb8ab4Ee/GbADvNWfhvtw
OwyW5GN7C4c3mW3959cTeiGtFs8ymAC3dRHdcnHfd9jjIDBIt77YoOCFZdR/VKxUz5kTCeIIkVAy
ZVzbf2Y75F6/fvTPJwtv078/hTlpNU6U/G4wIDDaN1YvHCMMvtNrB+elAc6iQSmuyhVin2hQxJSB
T4/mHbJNwX5119vBXtoK/snNb4TH4BrS9fOQr66W5/iwtpoOrZ8pXYn7TCucZryrlMrBz67Vj6h4
y1gg0s6X4Hwei8dIezx1d1/P4+dLWn2npH4YVpLnHkVM5hF00xMb5lBdvf9faHKhKPT3KwmmJudj
wBSGx+k5uS2eFdqTuB3PP9Kba9f4C3FUPWcMZPVKSoDWA2faqC789p3xfdykW7m09IrysZpY0a66
4fw0Q4uC2dez9nksVVdngQAxkrkTRWat3dB3KZ4kP1t3P3Gc//rnL32Us0gwBdjRigP5jbGixCZq
NnwdVNSNKz//non9e6RRz9H6DcaYo55OS0N1Qq+1wyoSo1AL/Dl6bvcBJu1eJzldeyUGXAAK4A7x
90LABbiqUpRY9oZwkH5qhwECfmKFm+guyOnIUwXdA028MtrnBRH8Ev4ebGpPRi82nEPL9Q9I2fo/
+ibngHpTHJtaEgKis4523fQslFiTPWuavVpdwdS/F/4++SznmPoi7+vVkBocL9sSvIoGxy3eto+n
W2MHhmar3Z2c8gafUh3FaluE7aJ7KJcCMAPZ/2zuGheXts01/Np7beWzpznLF+gymaj9Ll0DcGQn
T9zKfkphMngsd92eloxNYctrt9FRXw/rbo3gsgPoG+SU9vL1jF+IwOZZ+IgDzWylgRtkPf03Z2fW
5KiubOFfRASDmF4ZjedyucYXoqq6GhAgIRDjr7/Lfe9Dt0+7feNE7Kcde5tiUEqZuXJ9RwvDNgU6
jcBlY038+/dvLOJrHX0DG+JCwC5y63rGVtnDJMVTjunp3z9+w5cFxK4/P8OeDxIbCH59qd6LbS43
Uxrb74N4TmF+jSo/pDp97t1rq90othDnOmQoMBp0lQkp0cXCMXQeKG1gopksuY8eZIHjZekEKmao
/Oo5v9epvRVInKsDhAJTuLK7dE3F+PlhtNGoR4MViYQ2gQ6DhFXfvsDBur7zwm4M/ZFrPblU7NSA
Mx1KttsF2kdwNfjJjmBDFLSbMZq85oymKCpb1nH6mb1NH8UBbsmYF7mXvf/9vASZy5/vdMomG5bu
IyYvIvW5f+732drYo1UZmCHf0jUqrl8WBGXspAbVf3cqJNdSc6uDp7R9qaNcBG3mhq/tqHxoNgVa
lNJX3tQNIBJxeqf8eUNVQK415DpoEU4zIHhq0fMQ4Sy/g3d9TE/FzvyctmnCt/mKJ5AbovcTZz7d
/z8ms/5eN4A52p9P1+1GYyEFdnJMaK002Lr2ycISu/IW7udzWMM+Scz/1UkeuKo/r6WBxutqFU5b
ueFPRTg8wsJ9cp/1l3+v/hsbuH21+BvRp/BgxYeSjgHaZLMLV48TZu7gGf3vC9yKzteicXhMwSGt
NfGiAvK0JPqTWnp1nB6Nl8vpFBUkKNRnqMcxa4d1saaXlxW/M6QO/Z0/4caB9VpHrpiWGKgEC1Yn
dIAhcrbj3XBnK7xRpYBN3p/vB869lJgmbs/hYH80CTureoSciCSGG0g3GpynVBwt8TyCXodpuiYU
MID2mXjh4tlZ4FVSvzo0mex1nwq0JgHeHsCrXQ+odyCbMreD6RUkmeIRbB5lpaOHaNebpo3AQHbF
cOcru7HDXOvPucUK5D84Zy0HmT0Z8nTh6haRAX8Ueuct3DpkX+vMrUYZDQ28zq36nJ+NlUQRbEJa
7FU7nAvutF9uHbKvBee8s3q7g936Nu9tuAyTLy1/0tGuN1e1C8ztT+KCYzDmIRoab11RX3C+Xqkc
YbzuWyY/NO69bfWX7PMvp5JrjXnPHDOXl9KfWm7MGaNUKnDhZ9GfxHywAMNV8sm3X8hBx4RXQWG1
Fl98RfneamIDAoYcNlhLF7DqYlQjsTIhIVVX9FCT74ZWEaz6KMVvQjA9Ra4T1lz1cojWlJceTBgS
F7Ce72Xg4rYqPwNOUv9WMcOqAWNEqh21UTcbC88ga1bsWjEFfRZg2iHUMeTqyK1K3v+9+m/sQ9di
9qpbXLNp0DlW/fbRWn8Pa7Ye4v+js940qLyxsK2r2DiTGWZbaYs4bH6p8i3N7izqG+c56yoowkkw
E3WGV7fUBxTieb5y+exldy2qbuwf1xrwxaK6yQjSzZEmZhrUT8PaWGshTuwTDnb/fvK3TjzX8u5+
qqgCBNOlrQHPE6/0mkRb1QmN0gjVOvdY3VlyN7KYa1E3HJd7rSUlHhboLVb1BitZb+iTf9/Fja4g
uVZuuzzrYMaPKraK9O+gwTUSLnU4RtWrNoEqaYPyeYgvvl2xZ+iW1/K5jcvzXdXVjbB4LenWnVbm
hOcofXpV7eMUR57ZxtkWmOO/NCZcv4iXMA8hK3bf7Ld/3/KNzgu5FmjzEnh7x8RXXSVDlMZdPGzp
udjUIVARsRPBisf5mrf2f/mdmFfZ0zyrqKowLNFxPR2cdbmDpIgclVPlab764h7n07/v68ZivdZj
5y0faA2E5pZUYHhDMkXN879/+VbQN6/iwCQ7aTgZgj6of7vS6FBJzaF/SQ+2ATcxcwqBDPF5+jSp
VigWtJBTAy72mCypO6SoctsQIyTDzzt/zeWqfwn85lX0SOG5Ckw38ikZjGF36nf17lviYeqBsxp2
+Z3j9q1P8yqNKnPR8E7Ha2u1cqvqg99NPBzEsqknACVInbBuurMIb2WI5iWO/VZ6Gwkwj2jPX5wI
yBpDKmvofrytEnOMaJl3LnJDHgKW2p8X0bkOROFFYccSPeziy0WysNzpbySA4jDGtFC7wRh9nD1W
MX2yj0qSgx2HlMK98xfcaNz8h3c8FEAQOlxuE5oNzKUJv4DgANOo/r2YfLmVv3wZ5Cormx06qK2G
6lLZwkAcW/cK8I8u0jDmI9cw6b/zAd5YadeC63aBY6494Ukqq85Lf70yzNSsMc4G75E5KA/3dFO3
7ucqdCzKUrmGjuAsuxC6jQZuAkUC7uLDPZnOjezkWl9tpmmdAS+C7G7deTgdP0y7e8LwWz99FTPk
UPYm5fhpw34yyPOQRkaJifJDk9+pV99YoOQqDAiwqmxlwgVmLe5PKTxVXCiyBCbYfCu9s/feUOaB
5vnnopkWRhXkV3j4dQhjvZ5/5JXvoEa6NphXznsNCUYHu6HMyxh8J4DTdAO4IRcubKGif39ut2od
vzKj36KDbhrGMmr4G0p0Yokv64NdbSF7tOF3V3qj+uwEXHnmxRiAyNXLV2deWXAUqHdOBHiEgdyn
2SlbmE/9+PcfdCtcXWul5xSYmQa0uO3yOATKhu/1sHiItdg0PcxT3ClA3Hr01xLpNreUQh2RMsn5
xeRJO29UDotp+Aku1rtwZo/0qyIHBA+TTehf5vqaO6tZ2djTWf1gALGU97SSN8YQyLVsWmFgdOku
agQAXh37rI2KNxCvfKD2VoMZFca4o8auMB5m6lk4VNBnuPvVWqJKpBK7WsUE5iYFLuTfj//GwrpW
SvcNz10wr9StMjO/lxh30mFzbmOuE1ac+R3Rzo0TunEVeZCt1gMIKJgktFfLgnaXeRI5aj13toLL
z/wlUF9riPulhN13g3tgPaaRNOEpcMfNzXsdtBsnhF9+Lr+tGCYGRbqXjQaDz3GzBXNmY+wHH1PO
IWQuKH/8+03cCM+/RlB/u4wCR39ZO7jMEPUfcJb2LuMJ6vZeQ+vW2fxaFgzt6EC0S3IHVjHsUB9n
vzqUayuwX+uP4UV/tWE3A3unbKf5letrIJYHQD7dbQ7d+gauTiWF1lSsHy63B1lIOSWwZQdIMWjo
nfbMjQD+H6JgaihjXlxuDxP5Yo/jgO+g9Xxnmdw6tF7LYbslUyyp4JgPHhpAAOMzi5xHWL+HDiBt
wbKWvn2eUcI0H6rVv7+HG4YK5Fr12i/5wvklX9bHwEFgWGkrroDyCeCVN6FHo69aCgonCqblUbkE
y/nOlW9o7IDo/nOf0plUC67jytMX5u2qNtAg5kK3OMxicqgixafPcMXAnbq78gzGNv4BL/bOOrgx
yQOu859Xd4vMnUs4V6Bdlb1zvM0lIuBE+e5jtkqD+a2M512/g7g0wPAOOykPC+DzqEvRjRXxVe9D
8Zd/33kHl535L6HlWk6b5S7JdQORa/RZwKJhszx0keE3cbe+Z/py8z1f4s5vC7/VSOnkJrR79d59
ZQOepj9ssRSf0wCQvY3YppEZkghDxibUT3eWy42YeS2i1dnSqXRajK1T6D8VCdEeOHeYPWNf/35y
N5b7r0/rt5sCHVjk3MKDcw85hjG77T2p460DzK9t9bdfLkf4wFKChI1t9Q8UwbEyXuSXEaFe1myH
o9gVT/hEwyLmR77V21UFcNzafNO3851Hd+vEcq2hBTZu/F9BcAuPgw+4BQNbgemDTvFAlfGnb8fL
s3sF+Vv1hWs9LeDRIgfsHHETIlqPDn4D1f0P9WiDh71eUOf6glN29zKux7V1ty57Iyf5FQV/e8aT
DQbifPkk5Wv9LDDGgePolxUYQZrIUN2U0d2x2kv4/8sC+3Xbv11paAxtERMUD/1JgUmKZ8cgm0Zs
JxDm7uTet27mKp70zjwAjibRi3XqfuXo4+J3pWjvhKtbeei1EtYRFtz4NHyP2Qc8opRw8OHhlvlP
2j3Vxq1w/Ktm+NszAu1lzvteqFv7MTuh/UrP40/yDCkPMAVFgdFrzBJqx3nNdmMASvIcsN1dZs4l
//nb+7nKi0pC/08PtSAJWLfRYh/q2A0ZjAjKCKTqNhB3ltWNiPGrEfHbXXbaRKuF9BAqoRi+qJ03
W3unBzSP3TNTuHHCula/2tQG9le/tM7TCKbdIOfNOfxta0h5FOa3sIWkd7LJWx/FtRp2BkxokTbC
nz0+TgV4wx+9TYDBHEBpfVNelem1uOdteuPg8x8C1tQ1K5JBwMqKwMCkaZPI+kfvRpMdTV0V/Ffh
/NrZmtSaY6qpMLaplmsfFgWKspoovIDaMe+9pnYH798XuhXvrvWrQ66nmdb0yzb36Qg9bklBOHmt
0qCHlrAOYP0NnGdoceFxBvRwMAxvrM0D495qu7UdX+tZbcfpKpsOy3ZI1yPf9LPqMfi6MLDDPSAK
wGDEiGQs1sWU1GkyfyHs99l3XW2bWr3z+fwqCPxl1V1rXlNp1y58+WFX254xJ+hpDQVQ/U21w9zY
0ikEHxd872XfN/tSvs8C9NGC+Bp/rYsoFdwfKvE0TswnKiY3BbtgWU+0WhlwZgbhMWx7EdaG8Ot0
hUoHzFsrpGSxBbNhrd7oTRPW9OPCIGU6LALVUC/Onf1j7qP/8hVfHXgK1SjEVOIJKxtQsX+yM9QV
a9ufo2rfrrQHfmal90if7lztxqq/tjEvXJB62QD2R+9nKxVmqGOIvm+UXcyz4F6Xf6DWC4tvuFp7
dxbLDdcgol7VebiWOhoAVLBJxvS3fu46VJIYO+gZbAqrJ/AWgeY6EqBrxXJm1IxzC9PprAyrgm0t
ezkIcb4gqpsWSwCGxJYVZgbUCrlX08mHwWY/Bw2o5YPGQESYPDsPSb8HSfHOGvzVDPrb53eVqzl2
KRfbGMEASsEQh4IXgTlazFVJbVQizg5GX7oO6xIlGpDHYz3/USr7hrc/YA7uZdXXUn70XIvn7Nup
XpiGglYyEsVryUrSF4UeeriDwzPafUzLuERVv4CThUnHTY1VbsHbu4NyKq0Cob0AROmrJjsQHjeN
4inqg5F/w+XEb3IYy+WKV7PXqa12gxJXbtgBlDHj5+CI4xpsZ7tgGrehhRHekd9pkd5o1BnXwmOl
sEUpTZghq6gFaIFy0lYsQMH2WSQ5BGvKnabm36O6ca1DBtnU6oVJ5u2Fo05gRO1lwGBkHKPZ89kd
3v69OG4MqxrupSz026Zb4IMCsxu+2EMw7sBNcaPyZxtDvGmu9Bh7b+ehP7hojt/HdGu/DloIopVp
e7rPx8bTtyWKl9FJuaCPutWQ+32HYiZ8NIY9yNe1c+eDvLEpAFX355/ZaxoBGwILCgG5ZJ+wYt+Q
wxKqFyui8tX2pcQgPIZMfI0G9xKNG/NexrWE2UwtqWYTVVESbiCU7x7IguYCZv2sQ/HSOEHWHBbt
PDZffRepDyL1Z8ebnFeiTV4n+YuO2USMfn31KQDU6FqpRTSMu3n28yqoUfQzdzS37mTsN1IS41oS
TXXMQysGjohatxbZErkUzwTuhLBZ0MIue3MxtQ+ldPuminslkVtf6FUUXxrZTKWKS8KP71RFWWKt
uuO99PRGlgfS6Z9vnM6sK9lF3z9gMiFG9q3vzQZPOBk+yRllcpjgw0FyM2/Ms/vAfg6ntvKXowbr
8Zhv7nW5blSNDfcqkM+W4fKquyz2B2tN38AaiulOS7SgXA+b6lDvUPlQ4P1W/yD4U/69Jk2wwv96
6Ibn/5833zkEsg6pA0JQ0zNR3Qd1fm2U8pMN/QM3LGlDFZIDWF1CVbTAo0DrXw3tVJjZui26oO3Y
joss0BEF2cOcHp0i4u3DwB+pCY4eK32BtgPQiZ4B6lM2TUeQuP2inn/kab+W2bxvzXrlcHTnaQP6
D4Xxsg4D7rLDAahFsummfi2AoSzazZJKVGHGMANQd4TDZ5WHxgUnrcqTormz17oW7Ed45OpaICYS
gB/gOXrC6m3Vi93oPgpMSRpqAk1bKJmTY+btoKWhnBxf0T+w5QUyHaPe4R99kajm4Gu4XdN5o5RA
kgPmhOql/WfNQYGpqrfZbXxm/8w6dwUsuF8uugiw3ZQyaqYXtY4UiZo6d1rqVxlsEcqh8PT5mJOq
9gyt2Wd1DjPNeYTOqRibaJFlKPtpjcOS0ybAZa3R/X9Ps2oDbufLQKvALdmTmU9xQ8hb7lb+1NWf
+TQe5JQnmhv3DXxPJVNXUroeJgX0jm6booWREsEqnHXK4KBECtZ7HTcRuAwrZAt4DrC40t/KMq71
Nc1+8K4PCByAVId4OYjlpg1e/YAZVzJglKNvVPkgRuu9c4y927o0bu3eqkO7tujXUOvis+eihi2L
ACGCuROeINy0AHVSJhZkoCsmSgaiRy0628NTnL2htfFfDroVzmTwTAPBCxPyIXNhca20r7nVZq8m
Zy+0fpeVHLZmacbaZAZ8KJ1VReZ3rZurFTfM7jXP4UntEvZz4SJexg7+kiGVj2l+GPun1jrkeecr
QGk04KrDTnJYgSWAE73N8mPe+mXqhkYWl5pP0/XMaiAiaiAWHbdHhyZpcwBbH0oxY0brR0o8vTga
mMPNNzRLarqSzXpqDx2OwnmZ+kbfBCnsniYPnnn56KkygDctPt0ccdgKaiWe4FMtiy3pt+rs9+QB
xuIVWSERhQGco5yGaZt3kLRYsdn6KGDbIUi+BsDpz+qyA2OjHqGSbNWg1bxUmTeVKnYpTENq9FFg
hXZ0lvzkAtg4Y5KDN/uxfGzw3dqvswrEmADF89F0+i1vv2vxPWHNkRZQEf2jmfCRGMOpk3nslOQF
7TqMVtlISZQpKAiF3E/NYfPZ+8jS/RxrXGvOjByX9MxHnSc2Uw8wGzlUrbZr9TYUoHwlQNi/9JoT
ZRbqicup1PY1JsKm8X0p+Qa3MY/oTSow7umeU7H4gys3s5rBa8Jdj0bqJpLpj8ZMTmDaGmcnHbtV
DRSukgeKMVUbk6IogcXb1AzAJgYjK3waBA2sFl5P1Gu46pPqxRB5MM30DJPSccY7z4GmFXbExX5Y
FuEDX5/YRlgPdTiVAK20UT0tL4PAZDdQb4Or4CzqTdm+f6tmCw+1PgwjGLoK/KTyAaXyAlYaQMMo
GRpZMlTwqZhVESE9w7QlQDrjedJo1NpLwE3D53aHl6SKRBMB00P1MiQF1xe+ZQrL4F+6U+xgQFVF
hWV0CGpUcPkdAirktGUmKAG6G9PCdCOhdnxl5HDvcK3mTTTk2Ohzuq2zx3E89OJb0tYDeVjOcSnO
Dt66VaBaJAMI9rE6aov7dq/6nbGxlFXhsDRg/X6BhatTiK2SV0mNYn+mlrXfFu45BVw4GLAbGor1
qMsOvAClXOMBj7Godqg8uVkIG8p2ayOyHVSUru3jIOFhipGfvHpQB0+p3jFe7LiPIK6ow6flpqan
QK7xXrmxOq9AHsGYLrV8WfnaJ/5PsSRU+g2AJI6njb4GKSMaAoY3wJHfKvYj+EV8qy5eVp+4dizg
ecVCiQQmE5GjbWT6oCw/8xqzbexLq+F7AWaIDbPass+ehjZfKbRKrLx6klTAkLbketzV6xyNDtHV
sTPkdmRgfM10QQCerLjDftUbOszuS7/r28kv4cALi1ITW5qJKHixctxkxhmRvJiBU5phWfRuopWQ
mRsX+RVhI7wb7MY3zVWuLtJnvMEVMil3gtnFp/bYFtFkhmmFITnL1y/tWegt6xjs9xhTVDDQnmxf
swoPH0+YdcRXOBQoBQZ4suNo6sFiS09xgFK0dx0ARU6GILok9c9qgSkK5iVODVgWJegJibRKX3Iw
6igb30jXHyYJNASIFCh9zCGrtkDJlTrsykCyG8JeWzdGqOShMNAzhquNxHUd18/HQsJOBk/toyj3
HexoS6RFI4YXd2xJjBK5JPk2VIzok2Dme6o+1YvicVQC5Nq2Qq1Di6V9gnVUbHbbjARZjoE60T+Y
fN8MYQfLLoJCAMCoNbBY8nF5GCDwofKEGUaWtiDnsRBQFscO+wJ0AfI0z4hHbIoszGx3eu/LeQKw
OujVd4f+sEH2kEhjouK7dxAkMILKEacgeIFoFjQMLeGu4et6pGmh257b7Mnka+MSKjxr2HG2QTcq
q/fWHLYw20aFmnjc9psGce5NmR7r5cyRtJA+GNJExzBYHzO5ckH+RI3vdck26D8SLI4l/wB9K3J0
d+taYodTHri9Iyr5tibDXtSIQ3Q+NbOZZHijTaYeCLLQqinklgJ3xNoW7Si053wiltBdpjWFa0eY
qR22mLk8WA7qRloeUsv6cN7zNizYgo+W+oalr7Ku2sCKaj1cHj4qus5YRj0IoWIBSoNHAwJ9g3eB
yo2cpjUML3xN9AGb9xW69IOwj630Xbmuchnok4jnfmC+aMXWRB3AAkmbGOIg5FZXHlOj2nT6BwDS
bE4x1i6Ho1EoR4yc+AIGoXCZPPc2akrK2lKAPxWwmJxGzSOTTx26GydhIDwxC4xO3m563ea+u8w4
WWkrPXvtbZSMemLjUKV2OOzhUJbrdjTXU/25DNjwqW0EtI4gXoYZsstjklnRTHq4MHVBvxhej+o/
ipbqzm6wfssEm4BNMH3NlzWZnUhnSCt1K87FeJjGV/SLPUE6X4V3YFuPgQ4G48yJn5tbtzKhy2bz
xl0E8MTw4sDGVliPzdhFmEgEPxI0WdQCXKUGPlnNX1lqx0r6oaJkgGqbt7hr134A5TR2Mx3g08vH
jEGglBHPeWjb2KzTdeM6P2cjM4KBKseaJWmjfmgU/KoCr9ocRKw3I54YKvNPEm2nJXYeISQ3Tcdz
7Q0E3wKnkKV9n+cpdlv4Iw3Ptfuuq89yeSYzjnVhUz0s4K1oMpoB7oC/e5rk8KzEUcDXLXoadeN7
wGCUrwKEAt+3Hqq0+iCKZscHV/cMpiRWgy9WaVf2EOk8Vmv6RWwR5q6Ehe6lrcgXwOMBZ22ZFY6V
RT2MnU/gTGUbwepxO1odYIJM5kk+T+sBhtsepmBPA9d2lpzzlaEObxx7+ApDi27M2w9toSGj7vc0
gbHKqT9Yz9TC8R2SfdTZiyPQ7oByavVnSZGYDDWggSOsUgYRdBXkW3O/xmk2EamyYRpd5U0aAzP6
DPu+DSFKPI844gys+Gm4sFTOwOgzAbW3nXd1tnFIw2dngcKOaAmVBGd7bM4bA+rirt0u9L1w31QT
oWJvl27ulVjwbADUE4iCMmxQZOrMLlQEQskwwZ8G7e5Nt0zAO2MUyyvcPt9O0lm1qXFo7HZroumW
NfVmmVzYdSEZaNOoymjANYbH16grIjka5cu8nbI6KpbCN+cXlVjvzYQ0TWObWsOCQsWVmt+0e8tx
QpJ1A5w6JgFCYZrh0ncHvZC+akS5/tmh1+sY7FHRTg1cR9rxCUzUbU2q4yQzTBo4+CWAkvY9rqB3
M9zeqxmHNuOla/nbbLgr3pXPLB+fddRnJv0o+u3E8m9wL8AMBTEObLFhTrEvon9TK/Cl8dLmnIEo
quELfJRgiWAtlGHZ7BFhOQ/1blOiCa1FsxvX1aOLdABnjcvaJc1auvpKY2C+YfcXI74SEMTPdi8S
USDsCjOYFShDtY9RPVtz0FNMDhHtW6/6V3P8gY8wQD6G+OGndR22OQ3ScgpS8WXZwI0b33wIF1ts
ZxzkurHYaobqKfLbchRPA5WaPRnOQ10EtQ1HcpS6OfwbJtRSDfZmmPTophqYTkqZzBgnEdaMGIcW
6sgD3Xpd8mo9O/xJFFAPdPVKV/1ahaE1hmgqM7DdtY1zovFFswCxVZbvxMZD8guMYVA8uX7VFCEp
zinGUtlrbgQOnC9UZeuoq/oTDcbW9DNYhrO30Xg1nQSnhGWKyw6VDG1djIAndfnadiNTYKdGmrIx
p/64jM4ug9ME5o3UjgUK2r1S4kgLw9TB8gfYQMkSnqk4E8kf0wImFuhmxms6xxSwhhZz1kWdhTrd
E/FhYXzJGSiAkkjthki1diUqtzDBBKdNlpGw1xbfI3q22GEGujXgS6c+6DCWnLB+Ghk4KkhPYDwS
J3Cd9wxeNC3I2HpiogeZfsxPOYQJ4uI/XOuRvTxPGOnrKl+i6ATKiJY0WFBinxqRme4cF4AiH5lO
gxOfVILe3kujRizaVBJut4u7d3AKJqUINRgpoSDct2WglT3IRQjZOGV3dZZkyLgMtwwzZAt6iWWt
oqd2mhmKvjJo5mwHh7i4k8goJrlWZB65Gjwzi0shoQAkSoSZ/E5BYy2qORIDR4zjXtHGQxa3ZgUn
yKeWwJwmrrXQrlLcRLuhVRZwauBsXASWOh1Gbidmhn47MX6oGVyc6naFrf2ojCRSqiiFw+L0mmJ+
o2VVMquhYa15/dNG6JkY0o5QQ7k0pYkOZaXnYN4ZnZykF+82SQaI6/n80TVHgqkP5qG/JEH6QQSo
PJy+yyGsZo99g/TgCW49112i53upvILuHSsjeG8Opuvhwoan78gA/FvH3WkVTkbpxsVWO3AMqdGG
o07GzeLHxRoS2bJt9w85H8c3U6jTG0lFh1Kl05O1ovDIGKeYMhmiPiH8PC8jC3ToVCLz1TErTflP
B2stYy0M2UeyrtppPWZFrLtAR1jLcdF0TEyVkZyHhGntj8Wyih2OwGdXzdgKUhMfVkdnaTQnUY8/
swyJG4EPQZrmdixzdmoczE+ljntSZ9fyJitH9jKnoP8qD1yf/Q44atxXoM79p1MNeZyl2k/F0ULe
pz/m8VSK/dL5zbshvtAj7DH6gZynD4zKr74sOHPRoQ3n/nKAs+WGvyg6ODiwcYO3mxNfmi0OMjKy
awoM+IW2AlpWoI3ezEJtiiT/4AX+eo9oZ9J5VePn5DKekGDFEh4W1drRIrPL/LSNAJVDiWGuX+FP
iYMgg+Q3kOpGQ8WuEYDBJ+ANuO6x5rCG/Gl9agfybLwpcwS4txZrfaBZQdNFVfHY011vdj46x+ZR
YrM2swDFCkyydiaMBOOS71v82wq3N6Ha5nXVrqcJg/Xm4DMaCzheugeDxhbg2RAVMzsU4LghC87W
Cg46/MmCG1N6GoQe9rU3lF+FFaVQnWsJ2RlQIvIFNoWfNi29KkXL81lgaq1bUWNT101CrRgQeIy6
jvIz7wO9SFL6reQf6XLO5NdQLkmjRS1snJoAqR9DmTBrYRLsgeTbidBtDtxeEE4hZ8tQAyvXOMgt
DY+o8+EOdF+Z8BS28J9heZgAHTTgDBPmTxSfRpmUj0aTIQM9CRpiL5lpoDN4R9F8BzVxLLp8S5yt
dTCbLRwzHTjQQDbTBO6XMghk2WFmP9eoTLBDNyTaAiJ8iVY9/LaEhTx809I1jgkK5t1VcA4wVOk+
1W7SmK+5hgHEajxZ5MuGQS9FgQmQ+hHBjL2SFkxMxQqJ2NYsyNUfnQ67X/bpQj9X/2yGo4nuv4HZ
ch7CIVMzUeDY6fUb6kwyP6RNIsxHVu5ac8vhFAoJeA2nUIibVCXEpje3iaYnOBAs/AdLwwrc8qoO
bBTtZAg7VE9HrYpO8jKGCEf4fLCC/Ce2pBSIxok8sY4gzEa9gkIL2M39DseRBlNmXzjjBaJZafAy
e6m553xiU+me+bcpokycKysh8B8F5x5YHYnJDlgaS8MdDmnNH0B+9YwGDxOgevXkpjHAn7nzhHux
+QN7JPlzNh3gNawsT62Bk01e+LRg+0Yij0dSbeU1pEx9bKm4uWWXvjBlwcg0iElmQmCyVjao3Gwq
t4ptRrHi4a3nBlp+VNYEHtIMzuHbWvBnC7tkhUOYniOZrZ5Nfsxmj9cPqcQnv7OQzjCCNwBJoEpg
/wxe6exnznEuH91lwbFvh8760B4gV/NsezvzIzOeRLo3caDl6IJVkZEGg76qq02BOeveQPGwjFC3
oizpThxxEObMnY5PFnnNY8Mi23rvl3WtoMYbi/euXI0Y/LU/DCByVGyaGBuc3nFfdh6PKpiO2hcj
KxQ3vYqvzSKCewkQJK4d9d9YZYobSrJCB3TECWQ5FvZTw7776sMS3QPq7VAhGN22kT4p8e5e8bcy
+jYZrSdatAztE8SiLl5f56qrHLWIhj9M9dtc7BdYa2SvHcu82nigacyQj2ee7T6RKUDZzd3TFnUw
IzZYAnWWbyNSDUjEUASqwD+xXzSxsSA7KvPNgKMs4ojlt/9D0nksN45kUfSLEAGPxJYwdBJJiZIo
1QYhm/Def/0c9qx6Yrqqq0QCme9d2/G8P6Tc+4PNOq9xpqyKDzTESNGWeyYgluWE95HyIZ6FaMZR
vSGZHdTLxcjmhhF3nfw0q+8pf+9az8RTRHqLey6r0iOi1wYr0Y5dBY5inxExjCWlRlsnvbA7lTrX
pp1vHONNMFZEXrV6KorY7qkhhLHg8vjLrItRXYrcs+VWGj+Wm/uW/ZJJL0/3cbsdzB0kB9fw6HgT
dQ71K7nBaU7el/K4lNeODvL6NKSXuLtZJQDusVOmYMQzkOb/ZndvqH9MdI0iPZspRWeOiY/ZioUt
85UZDY7XNLRibEqeeaYXlXlkE7diP0Xmta8k/Ak/Hwkn1Nlam+5nqna8KXXsp+1WpLu2ZXh56Wje
7ORvZB/t6LAigo19J9+OP03KqEb0ETZ9K4jfZvqLZ1/vzviGmQU7Fjz9xQVxfzCojxasKIBLKu9y
whW4tUFJlHTfyNzP27fMpkW+gPA4pgNDo7NXus9VOJ6dHAqCArvKU51dicSZpg2d63TrnLI5MPW3
9ddIbjpV9ArL7y3CJs+5bJeeWvDt0x/ly9J3OLGKR6QkivXTAbe+LKYA294UhMa3nKM5hcJ9qGCY
pMUJRmD+mc2gP5JGvmhIgIAXX7iBnIjoN32n29/Z/N5eKi6WeJcQeMKYFv3a+W1CCQyUlXPUmp7R
Rz4andFmPAd2BP/YTN1+QS1pOR/SeOxMomaycIr5kOZXfTryJOQNGKFnYMdrfLc7qT3STsBeXzdv
CeCDcxlnn9gkgz1Se1Pgu02QZKWx/XEGEkOM4Wyc5reKThOx0u7e/LDBc2LG5t0izhW9WsPGFuQO
vE1K5aN73KzLzx0P/ED266gP6vw0Iyli9a+r7dIFdRqqk1cpftQFXb8ntlpN/olxn6WlP08wYerw
ZIzRZnXEVkpy5runcuYNY/20aDZApXdO62c5Bm29a6ZD+9pQAkrC/B+7Z4QU0rxJ1IoiiK4DgvIP
52/I/FjzKpWE+p3ubnD5iGk3Hnr4gyHQuaN/jfSg/RYmyf2k8MnIDAb5T/Tvs/ZkvhjEEOjjU/du
LNuKv5ERrMsKVPlcSm3HDEJjmccWHyX/VkP1DCRbhCdYpbPnSgaXYVvgc9hmd8iOo/csrU8t4aQM
+uIIWO/qv7H08+4rybcgrTSLi/lVU45d62fzLlK3LHz2n5k5XvuRmj/18AnIS9X2Jv2nM1Jfs1Lw
kNV3TYNRbQuQ9/wUzc2+tR/hsTf58mBy6yoDKGxYG+CDMxWznwMJAOJJ/auqZ1aJ3N6Zsto089Gq
uKZn9ta9k3032o9hPd/xfxKUONn04vIfsHR/5MxN+pDEO6JjXM+qdvADqLhUgKF4/bLTvUqDtfqa
85VP/OYVg3R2BW/ewLU60VW9wpt0dFrb87aZX638mvJMxTUp3GS8Ts/mvq9PtbF1Fj+aQ9ASBGGU
AZBeXaBuZJfh7SIYaNuq+0YLed6c+d/AtSAfeitwIm+Q26gufSphq+m6xkQeHN3mClQ8fQ+y8ap3
07zytaudnxPxbW/HNgSqnrA8fK32MY2oNaCamZS/hqFGafjWljcLeiZ565TftfV0Hhxngfc43osI
zLuOzXNl4Rl14GqVPxQ/pD04Mkgva3szTPAVjZuQ6P13QtaUbMcUXS/BiF5K4frftiYSADqv2y/q
a13rmFvbNNvlmucyu1KRI4jl6rdCcEaHOasvpxB180qxy4Ytr6ZdhCDcCv18wEl5qLpv8efSs6kX
cFO6N8Y7yzlpyPz0x77Zufr3xP+57kdnX2ebUrlF9Wv9WerRIUpfYU7uS487INJvycfq3rtHE0i/
nQ3PyJ9a+6iNXOYatuVXN7rNMaKQyuNLYFbTGLRXy0+hxDiJOyZnG4Z83KjjPew98bMKbTf/dFcm
qvrFnIvjbLO0meHEs5VhQ90oLzZmh+LXNLSPSsN7m4PlzRAZuKta3eDmOC6l39v1o/P/653GhooG
qGWavJiWpqr6NOk/wLliPzmN/q4AQGwUa7hz2FXhdS2sPdeQAHm2igyUiLYa2b20RnPolnivl5Vn
D/WuraM/Na3/uaP4UvRk20AtbzI78cxuZ2dZWExm4IhAt0culk0pQ5Nt9oKQCQHpRmh+Ff/o8ZeO
GkE/RmLLCk7ZYGvstfp4h+FiX7X/oOyLH1cxdolBWjWevercXIdGBsPyN4yGjwKl4+ICc96Z/JdV
I9BWY9jOfRN75J6FoxW0WriKsIRqsYbkb7YPOtTJLIaP0gxYxpvOM8X0mDWEF/fjcel5iQswMR17
DSC1npyqZ7f7kJYaphN5aE0WSid7AgIIs+Fe36U/j+N9sQeonanIrdv7nKySi88VNLdzIBuO13p9
BFOL1vFDE9fESJ+qaJ/yqy1LeTaVK6GcbcY1QUL8JY4fuTenJVxdZqwH609OvxNKawkCsGHAJ4LC
8TXzOCFdNGgGkLQHeBy196EXZri/ow8LwHd/meSuHA8LSCxkFVSCIZ/cEv4CnmdvacfVBnLXgzrj
FFwP1QJMtF9X2LhHbuFk8IQdmvO1JKi63UR2UGHQjGgx2Y5qt6+WU/XjoLnKnPECuAxKMY4XZTgo
z2v/QJ0FHsrR+bCE5NP1c31bODu3lmgbfm2iUqqzfp2NfZEReren5G6TUdvIqTcOIQu32b6Y7jNq
F3KYkRMo+lXn0WdO5juaTH+Wx5QpQ2VAIK9FkEEGYSQJkqKDb+QXAl53X7nzMUw7R98vJBVR1zX/
jGgCCwi888hZbg5Ma0WQQRNHM0HdRrzrxnORvrn24zKdMlhWgF7rYPbo7QB3m3sJ4NyE+ZCA9r8T
jQN7cmXIY0TRCDZ8HZdzo137P/cnT+zNkAR29F3PAFhJcp3t4UPjZlj4zUN8q+rPHCWYOx3H/4rV
pySEFDV6X8He1Y+eeGhGjVHiI2N6ZIzMQ/A7Y964O5emquicZ9u8vLrjQzsGSn5W4ZaH7EhzvTDE
bXlvQD1/VXZtcM9t/VNFv5bwMpelH61ypnp87qp1Wmff4vOePSJnbW8xGVy98i2ZaEvSiiBOPurm
Uf0S/JohC+biJ6reBqJQzezCCggJCXtkmo9rlfq9yf2JY7DTDrLqjmYLB0giERRjoe7XkU0C5Bio
L+Rd7pmdHu38LVuh05GzDIgD8i40+XjzG9E3s7kcG+Y43fbd/mHVznnjzRNpyVuCNkLzGDn3ilMz
WJqPWYXn90zjd7nLKVDUuAHbh4FspWHYuO83mc5ggYok9yoQP0YGlD4uRt/0o3vRWE1qrzd28xoY
z+5lbN+aW+p6PA+AoIAVmoTcUv7y8h+pZHURuh8lg6b23gKzyHSnlq6/lBuJQrbwDWdTx6qvX5IS
Oty/z24fyxJG0Q4nkCq+GvpWz6DnWKxhis4u10Gl8aFPW7M/1AMbjUtphn5shi8suQ8OYdnmGirQ
mOtXNKKWKF+mD+WeBNM/KKg02poW2z5MODTU/cyqVK0k5D1KA1Xs/Z6BVdDrIBoeV3nKlo8meZdx
4Kr/VCi6xLzZmbu1HmY1mG24x2MOAu9C/9B4oSb2q6upX0OhHGXDTRORkPgmwPaV+t1OOWb9mEZ3
0sPHT7Lm48xn1yhRGYqHxSLiyubLQahv/s7RoUiVrQp/HUd7deIDSq/D2IRukW0bBw4H4m4912jp
JAQoQuzxoY44J6Rv82rX1XcanxKQaSm9FhGJbHeiLbyFdjYWhrj9spQXo5gQB01o8rF78oZIh+Ed
6WMZh+laMkOAa9vcUo0dONkULBZ6nFwCPBjZuc+nTa05jwOMPsHIimfoT4O8UjEJ1y1dBFIb5u3R
aVnvs+e4JhFgzK0WDRSIiV7vMptyG8EWXuRhzK4I8wxi0t9E/Sm0Lc8lyziQojI9ttVn7vJMJAAu
TKcirk6a0L1SPCmdf/+oxyezPxf8gTL/5L/mpMgYxVNu/kQ1MdO3VEWer7GA6y8KNbuxFc5rT8wR
yy5zcoQqnKOi2Gl/OqC9G4cgI82yIoeMdNMv7ZtS86Eca47C9bNyvzop77/lyPOfooqxJWvCo+kw
dyeebj5Pc4zyq/jgyhYacKJjb0Yk2oWT/etsINR8JtPmBg6CTQcBGcTAu9o9lPFfBw+/sO2Of6vZ
+f8JVc6rdRqg1iU7WsOZqArxXjESJe37mGcHQ6DJitODzl9cCudILeaxmLXrQCbBdCjNlyi7mGgZ
ZfSmdlPnr652HvoxClr9Pm1WH3GeboujMn+4Gvg1Qjdv4EcZ3hL3WdfHcM4P3QpPFT2VEkTJeOrl
odJhDp81ZWeJYHUj3x5/2yqIYVdsZ0+5K9OuVe4T5TXRRybtb7v6MoGYkn5vmdAtm7SlcbIEec+I
Ui2e+6k/pYX+nBO8vKG+LC4OFjGKxbfZIpfoFxXWuYDpXD+njos0dq/kP/POze2XPSevigvXXq9W
WGoj/BPKR6Ot9s3AG94PFuea8z30ICXcwNqkiN2Qic8oXg709L3I4TDrrw6y4goLQdLcLEU+dYDa
LQtG4ijjYwK7D5wmVK9MIHYzhpbQMtQ4rHXr2bFlcjVMBEKNZKYv12pvuvJaObTemAhHq29dZoFu
GXulQc1YrLdVvUNAHDlSddH9n/IYJhchlBndlYHsjabb3gqXKj1FjAdzGvECkKu2MUt9N7hx5DWp
k3mD2ozbuDe/ZOvIECYU1cISP4oIAYlpjHSHakz35TlSwj7fmZqLv83HdzAZ05vC/R5Zl2V8Yf1s
06Mr8E40iV+iSCq/LNv0HRoE1o3Vsk5lpNALnDBeK/8S5dmg3YclFKuMa0xPdBtBwmkIGzINj9nc
G9QENtVzLpRjoymTJxQjsMjl0HlRXV/018FKfK3cLcanJeC/9G3e8zTon+3Mil+gpqhLuBI4S3En
6IjvrQzPIchorZtTG9c329ao3B5hovQAMbt5SDXrPBK8CUywMMUKICxKjxmDd4kNV2B8mDEZlXE8
7tuueBinwYTVimC7SOaNxbZpVL5MDHNeVWTZVyz5lB0XcmTQ08WH1nnsyvZS6K4nODuUuT4Z3T83
FYeCeJFmHCoKjyx/dlGfWkb9YykPTlXsEzngiBsSUP1iq0ZnawxTSkNczFgG7e+LcjYE+a/kA5Sn
1GBc9pgdHW1HZ4PBHTHLR9xJCbPmUrwu9kFpQ909VNZWztdRHE06TDEF8I71df/EwyzDnn4LSCxz
BaFPFVBIA+WXhiBLC9LZAO3XnFcCU7ncS6KZkvVfN7cHUBV20Kr3ivalpmRCstOcIbUV52jGz7YV
dARMdL6bgC5B7ybcJwP7RL7umPtdbFEYWYUIBnwMRoDoIayo6BoWxzckP269l43YD0scDugOBp11
snmLp6AZhl2TG/vG7E0YNwalFKUhUmdO3bfmuQJEHcS3w2nNyNuPn3nvElNjfNTtD3BZ1JanXiYn
rdrl+vSwur+mAOIu2Eta/bBYXbjYfA61shfxl2HScaL4mM7IiDrkWld7bql+qu6Woke/rRG9uG30
2ZYNfTNphHQEDd6smb5S2Z+Jo63MO9QBdsOt19SdnsbXJcq8qBF03JmeFSXoHyoF9e3YLduudQj5
nKvB/RnbWg0GdRG+oskk0KzoV6tQofIqG0NHjWTdIxZOVeoJCsuo+BeQBnHN/b0WKkLOjgItR7pH
hNeGD+/HO9ENRZil6W5o3GM8z/B3dMWgXZqg4atZgojV1uzFXRUCsFWVidBsBLQRY5ke07kBjYov
DVa2BlBkyMpHBQrOGLXdiv5wHqqPSXPDRGRnRLmnLEmforst0QBtGhjqV9wqBVob27bVQB3KIbTr
uy7sNFtH1UzF84qgs5psNyzvUl3U7d4UkyofxXt73Kyi2LkI/C3GKJOdJMWRVKFNMK49L3oDqRQV
LYNarwb2+Dmu/8xmp7NtGojIWvQ1MUMJzjzFl/Zzp59mx2XCqX36rCPd2ug9f8W/ribwL7IfMnQH
LeNx6TCb25+Z0rC3KLY/F7eyzl41sdjnBXIbBCFnIb9rtrXM8PPx7NQXO35TWrDpg1pW9xeuTEib
LOyv2uZBM95RsoRDhglNRTccG81fjYA/80bxnki5NRIoigbsLVNN11t6sadlh6Kiv05HfTUz2bhX
hBvteB7Lnyz6ikdATl5hsfwiLZiYq4sUF34PNrGoWtDa4TqEHZ4I9TKaWyd6irSTEfXxJcOvaaA9
vFrz+pPU43RIuzeRb/vc/rWKhFaScWshEqPBL0QfXxlneyJmf8yhU/y+9rL+JbF1zyYV1pm8HA1u
ZvS7/q63Ix4aRcjsovQVQdLnAAuXqnlcYmROaFaFXsDtF74dtzs7Rn8dEGrnLBQf8HRtJiKl7qNs
CSuhwucpOzdXsEy+c+UiNkG41aL9UNm1638JeX6FxvFqBm05ndZpn0RHXZw7K/UkR0w2vo3tM1QT
hPJUQJ+GbgnehtTUxYzrKZoVjiqXGbxMPGb/RiU+Z8zgZnuclX/D5IYc2k+J2YTK9GoaJoGrE44E
wy8zxXqymPCKHBHD2HHS5k/SFtaub1eSPxj6gyoaYEu1J/77ox57SJcYi3lpq6x/SNi/imJ9lBpd
hKATBtBPP6aQqctZ5PZdu6RtC3WXV5/rQs7HbHrtqnua9tFH1cGdc34OvK/Zp+OgmOI3dncQEPZR
+ysGZK96t3FA4nscGpWRJz4Q+LrYGE3BN/L14NJara9+UcfQIlQVFkJOqAlYdlPltxA2ulE0jcjr
k3Qby7AmFaYCts6S3Vgvgq1u34jxMqsLnpaxS2qiVKGxyxy62uxZOhtiUOxuAWkwwnH8ixtHPKMH
aDZjXA6XIQbH59ifYbNkrC2+quLucIGn0gd1SBtvrM03B/EJto7Kti51aWwT3C2HFi8ydhWl3ImC
9kOFcXtYBC/sinRy1qPYv+c4vdc1ab/LesvWUUGysdN6teQCBBNpk36ry8eZ4qPaMcWm0dNzqQQ5
spChIlbOMFgSHQU+QRV4HfN2p48KQtYZ5I/x62lQ5FWOub/Mhnjo5+VzVkALDUttfaGjGa4c97nR
aBpz52dw1qy9tff9uNPlX+USyp5oF4Px06ynzKtc56J3cMn5WY9e0KbnQZb+a+jnmG9Dy6VZN9dI
PBnEVqMiHFSC98XbnH1HrFxtc4unD43DLRYvvX2bLbBc7VUFKkzvOqBbakIRG/w5Po/NyZ1wDERx
0zw4C9RSZOXazkli/TPCo1pAl8oVJq6KIt9lpFLH0LivdAN0ebQ2Lvips5/azPzs1yaY9AYbc/Qy
J+POiBy/yGbtRRU/0aB4XAtWkyRvCKOoMbCRYbRG7aADnpSvVpX4TtLPrit+5RqDjd3qtds3afSm
ACqow0syA8TGNjKbzsqzXezMOq8PWt5K9Qsevw3nkLAcDfm/fDDtXa5+LzGdfMJATWx8F4l4BLIY
VqFCIjObYMZB8MY5blUcmM62LP+M0oZW7AkimrXhqM6xRkTwdzXd7AF3EEg8wYrcd9m2W4qdDXYn
h8+KbPQhfsF/hcgd7eHIx83xML0OE4JQUy3ZUVLfAkfRVzghx0x2PcMzuDmI1HT/adI2LJsnyNic
/d0VH52jPsvS/VfUBWMzqKW9FAqKgnukA1LHbVG0b73NeAfMltrjIzHEqRKiFpf9vHWwQaFbNqFB
hN+27Dhtehen0yixiRVIDWjswkDrYtmIvuvUit6BeznAml9br79GvlnUG1qMYJSIvexCfDHgiPKs
DCdBi4vXsVX4S3MjzRENiyG9YgLbJCN5wMylDZyTrHBFZT0V/FPL1qAf+/2gIv1YxZFS0A1m4llD
ytIKL++TbRIttBcDyii3RfKNNdpj7TwAPD62I3C3sC+arHaIpgs5te8z7bHlUOEaQqNGrrPT879L
OA9W5GXdUhWw71peLItAw/pvioDvqtl9H7IWwjlm11bwNRe2CRpj1iGWhJlk0xNi9mbf5a7YrW4D
6BqbD2UKxscspPqycptHY0BfJrQWibF6iHSG4bTz09Ril5M8hZ06MpfiP+ksFOmxC0doRk/2ZAMb
OdZJccTVyRpPi07V0j7YTPSGiMNOABELj2PsmLnMK9Besrs1GZKUad5VpnGmQw/C7hX2ccFZsZ2m
X71xjkXqBqbgG4b14s97AdNti2knx2af8NfSOpT742ulTaGV/uPg3y1VcUxcZxd1W1bieHi0XiOU
OnVNozdala7SvAhEd3VGD/H1IY4+opbTkQcFSU2crA+1tMIeTtucZwBY8VoTDFdNlLjYFxuBNyZr
CGfVa9ZfE31WHw37pvznUl1E6MN9cppQxJU/7nBTzOvg/KD+ipNPqUKfoF4b/ET5nEjnNm2XHxUc
o6UcN1v8qR6xjqVoxmHaAPYz82KkH9F0YTytepCrmrcYqYXihGqvXPWq3bmxEbaExnvLnYExZrln
N98aAt37Uu1G5TY12dYmv9ZNjvr8VmNB0kdq0EzVE0l3JzdsLW+9fFSAIO8v/cTBnhLTMny71hTv
TD3aZ5bzL6YOdmzy7eyYlIljcyux2xTI8PTMRluGHMHWjglzkIllM+rkYzdepynZ1guGP7s+GBgH
sAIGxCje3e+DySeljFCciK0cc8NmPGKar8DIWJOkNR8yNB4W2FwRX1v7S0muqu3jKkK09rHoX3r9
7cDGaw1ZrsNHVa44P9Ppe5krHPV1+aFV6aVOiK7tjP6izc5rvKqkFhSrV7vLUcmPtUuwXEcZnNhr
YGEpW+X9c5Axf00H42HL94SNRZXxD1Ik7uMjiDHvFqdn5WRbWSE6zyAwH4f6EkdXlpm4ggo+FvJu
lgybIQ16K/22gEun66K8Mu8nTXQZLQirGdu/Kick1lHPvgEQz9Z/6DPU39Y0PakIUVf0te4y7nqW
EyGSfKOL8qQ3i79axWGJLf2ZeimUsEaPUzLp50AM6G41TXJ259q2tpZvXThfpf7p5JdVDF7eKsha
9A4hVuHKk7DmT3TrVeYGY4R0PJpVsOTqPh1VUfGqtWD4rMC+THv2d7u889/3TAcmm7le2HUJ2zBK
CKyFnbiWzk4VodbSSZigKS1P1MuEvd56Dm8zifimMI5ZAaXci+gwZ8bVTOMwswxfujP2i22dbjUF
PSmC9sH09XZbpidFRM9YIPrke5qcJ7m8W/IHgy8EPluobSm+Hj9r1lOqGJcOdL116pMyq55tirCy
VfvZmTP0T7FjhCxxxDYVU4gB8V8y4bWayGUrRGp+OlFGxuzY0J2ZT/8f15UcKamWsZ6IRoEuazAA
DwPfkzWHa4zSCJvkXN6E+ETvtxrfNRSBgdBh9GeFGYYDpX4T9vrCzrS3uXVKDUbEleppxPqk9F/z
mp2c/Lg08Buy8pMyx1DhIBVadtm8bGMhTwoKg2ZOH620PujSwhkzW+FQ67qP6yfIrQasST00EahB
UsdvbaYGJjo2fLWUxaMTrrqwL6aT7CJPQqpU64Iaf019Qzh+Xk0o57pG+6xX146BVgh2VW6d03qD
y4m6o7cBuHqvI2mb6ACw8aj5uQSaPRvTBwfvoN3EsjcjvjQPcyXD/vMaE9qCVv2ZAbuWV54P031C
xS26vcvKHImXurThYK6rHc7VQ88koTWABma/nUR05f0qVUL0lN8KabwxZ15rDrwleY0c0a0RSKW1
4muG6L1EdnzAWlkc8m4igQ5oN039ls1dJn4DS9NM08Gp7We6qmq/s6qnrrsu8dYwfDMxjjW4sGa8
9k3FCC1ZBIIqj4xN02BEq0IVrtUQs5ffM5fYVozynM4DdvEbRra9q5ZbqWX6dtXW79l+npjN6vXi
Kj/FfIMEZ0W/+0CpwiGO1xKrF1VpCEmbLxZqTXFo0DuIbqfG2tfY1UiLi8MMEKOXBzH+SGNFdJ58
O3oOAq5w97mkgb31VfI4E/1Nf5v4ileWtchYjya8/cosMcxnXC6gKEuwcJEvZ4UXe1QtDAjaJhnm
d4xCvfuTGH+avVu77lJYZ/hLyOEFl7HSnOK29A18+KnVPubrpTXzLRWpQQtjZBRPbfnhpG9Lyz2I
w1wc8wkFe4tI3Di1JFJlrQCavLMUYeVgmEr8/K49hJW1GFrRnnWr89gqfwZBuTluYbvF/HKXJg1J
jSNfBPiGYtLoun5Hu5BXJHEAsbtQMKjjsw2RPOu28OQ4+tV6Mu2SXwwPF0GDJNytSuNFROPmGBHL
fLfUD4X+oDPfqNt+PZAUC5y/WUk/cmZsrOvbne6SQVXv8eUmkRdZewAj09z247kZvAKYS15NGTQl
QzaabPO3uVdJAYyI7FVB04E6An1S/ICEfJMZX4L9GQ4BVZUyQre2+HKV0xAjQKEtNkOC57KU6wbf
EZxAcobHVCyuV/QUTVR4SVeG0zI91B2UxmMyHLvlYzH91LY8PTv26VM3P9rIRPXkXKsKj2acfdSF
uXeE4NP7dutLq5QH24HbbV20mBgilS/Gjj1rOXAf9mxwpKDLY3/txaFyXVr0sGux4lY9bPZsvanm
n1WUqLnsQyLX17T5dLWhwK2CwaGZNB9Pqr/oPaKHbKukyGLFUd5/ouGLNZ1vHpUUmDSGv8GMgrKv
X9VxeEggYQaHuOj2qIwSc5gSxK18ken9qUieLDc5NHzSeqSFcC2e0Q773ngU6mKRg8oIm8qOcrxs
p/bdCYsxw92LkNU79gxof2iAkNayINX3UUY88mghJVnW0l/GL8sygIsG4AFZb0nDAk9t2fyngXxy
x9PdZa+py+I3k0kQZ/lQpTl5LDFTWDn2oCv2KOcwEj3VZA1rbzMP27UCgMhaPJ0gT8PcvSZtxdve
SZVCOItkFbPX9YtUNPv1ntan+jb7vS9Ha9i7GsCBdMESTBe1ppgRh2J8woiiLLdmPSPozLT3rK28
tSOfABV8A+P84XC1z/LaQP1Y2CXcNozS9tPsL62NRWLBBTbNxW/ZYXFeuogZdUDPrzVvDg29bTEw
fk39d2zoD22jHcQ9AaIuLjWJRXYlkl01PrUAxzBpq5ZtJCCYgC52NK5FjDKzZYWN/UOlEelG6byP
pl+JMdmNWeDi6MkdGZNKsdTnskWahqt+ZPOkrtXC0Tdp5+i+PdYQIIb6kWvWO4FHSjXsizz9MCQu
3LJYnh0aBK6gpjtGz94E8xovU47cScPLEHS8a+3wLAjpQayfxN9Lv9cTJVD1QDjDHk5lWxPvVOfF
NSYli7lpRaBGoiAjOn0MaPoW85/MzkXhS0TZaEGTBU3DcknIMt8wZ5MagOA3VpxLsa6eMUVe2gVx
133rfb3lXfLHLj4ObE5GpngWnKOTQ1g30VYHGYrnq7kwmNlXAerqd9Gyek6RM2KTiaUU419xf+CS
kLKyrWE/INNpoutk0mEomm19Hy9A3Zr6H0bfYQpFgoeNViobjJyfFcNBo4dIh0QFN02KUeWcVZR7
KfuFlhHhbOM6jtp5ZpTA6IZrMU5yfy1L7vG1OzmTcndCPoHuVOlL04TYbXHgXxIo0IXt7RWVKKkB
Kj/1LHXcYoAMoSxexBBEy7NGEouy57XEyFq7Yav8m3rkNGk4WN7c/kPtLanDVZ+76BBPL4u2H6Nd
JhV/Ti5R+pCjOHX9Wb/mTbhMP2URuOVnAhdv/0ssKKm3Hu40+Yg5K6Y3NQ/+x9l5LceNbVv2V27U
O04De8N23HMf0jCTJmlEJ+kFQVIU3Ib3+Jv+lv6xHtCp7stCKZkdJ6KiIiSKiYTZBmvNOaZD9FR/
EBQ4tQwoTcb77FTzfp/eDikVc9eYpZ3RVeCwsblJmDS87s62NtlwLbqnzLx3O/tGC6zvBWuncq/Z
A2/07pqGZK23j2V40XrPks1yQR1cdX6+rT3bv3Hbfi1qblqEs6MVWL94WSkJJOlb58YrQRzWaOtz
5ZiXcrbSlqUL6JNm+LqCbJ4aNTvR+tqzEPRMMVPUlFJjTOVNU6HBkvm4bzWXTlReX/hOzrTQjmLX
Ibtal5itjPS51N9UPO5KHCRjQahtNU1gb7qIf2RdjtI/N+LqvCrKvdLwSCltZyD9d+HApFfhnAIz
bMPpR+iuXT++0fPGo8RsXxSGzpuHgWaaqua5R6u/pqxX9N/ChNz3TLCBseltGDtoWvddzi4eEfBl
ZbEhGjHhlel3aHNXoc5LdI4TOA7vOidj+h13LmScId019o0UN0Keu5SE6DvqzpXiVb0eD65lrKyy
rC5MJ/Q3cWh9pTcBZoTmdhUCjqKdGHLHO8N8C4S7j3F2JRN97ATdPV2OsJMMcbmyBU4ssFh6/Jq6
aF1DWjOjMHeUbwuTTa07XVQyOaSyvo9MhL6aetSC6NJHkWFpwbVVR3LlFljPmnjvueFeTNgg4KoN
+bgBsNHRAMzuIP6sZPVUxLgY+m2uXfktoOgxtdbFbDpK6A3ftTyqHZOrnP3JdsJEV5Y2mm5bSs6z
+UJ1m4Z8vvJ5WwzFgEUgqtNVW+pftdL/psU0g+lM2TaMg9D6YbNYV2prIMf36vMhOrMjtivh+DOI
48vMQ7eOPYEdlJVTpBtnPWe2a7126yBeC41s69t3YRAdGhQ5lk6VYt6fK3y3me1dGBUopwfhAI9z
UAAlFHbprDXlJsYJT+S3haew1p4CUW08OgONCpFp3AV8I8TcsVVupomObjb+KD3EHxotGVAv3YgN
yk2vHKqGFbLSNkJIhBZwJekHpirb1mb5xc+zG1uFt6Qlnw+pe1u0h7gHpdS278hnYm3vajdBYm0A
bXw1/PDST219nYRYEtjl04b0VtSwDomPsikekBF/DqEyZorX3xGAchmtmwTZlDpej8lmpa9fp2ds
zqsZlHjXr3AKngAl/h5CLZeRukUSd5YuLHR75lmoPRTNl8Z/OnECM6LrdyewINuVZqiPSgrjUtf7
YpaFiuowijBGgGjRHTLGovzWJj2GWKuy2NGH9Fzf28ClrWROIZqDE9/j91hbli2+3wfCXtKIrOo8
NDnTcD1DcxUudlqAZ9MGVRfuJLEt1Zp4cXqevnaIqTfoJw7tHLsEC/Bx1Uh7sh1WhsEEpwuxyw58
HRvesKWWh0b6PiGUk94Nptq0VZedPO+Nc7t9GRrwBjUPmFbuGg+HIh6QqPlaKrGNNe8Hq1gd7hm/
FOYyrqa9Kqk9mPWdsMa1GNmpeZxU+SUcnzOm4fpFlsY+QvWhe1jL48B+CftH1lAsTxgx1y6+Mr8Y
CJxo97GlXSizRlQP731q2dFil+fBljjw05UdPJBD4lRwzUpG9oveYabM9mVb7Y2kuchCDQWSSTQr
u8IfivcDUV4I/m5Q+O0kXdzPb+mRjEy5jE7tw7TugrCUl2Ffa+i/VeNLOJaZ9i3KdXzkEZWHH71A
I2J2Dq+ZttCptVrAd8xGYSt0zOGtStRcvFfFuQ3rETJPVmeXTY8Yt0xEdTc47FhE7tcPvWfHdOB7
gxqehxwLA1JEQ1BNuEpbt/ZPDHg5j4vfjZeZRffhOe2KROVppk9kSoZXN5v0wr/Nd9HqdfNU75Nm
pe9QyeirZ22NSxDZ7+qiX923G3dFxX0d7H4G6zfsVAcdWff21GU+NnQWhMHQ1UStOYG8CkS3B7el
I1zRyq/Q8r9WjlgVnqTmGmypR86dPQS6CGCjuMdsJXnZgERJS0Y1bDkvWnpwHfvpfQm7/zWunyNe
OFLgrNZtGd56hto7iNbbAID8SOush8WqW+Iaxe5t/6YXj8q6HH5a43wAB/bYtE+zL7F80gA+FluE
OcGNHgLgmjUP16J38Wo9d0gNM/sC667ZblFu3pE6vXXuKbVP4eNonemQPhLIpweNXVq7cdjX0lZn
nFwE3xoDcTvKJnyW28nEPn6W9dTxd7AWv8zOUIrPP3sHAQ8uyjUhNfpBvkHTK2779kWy2LAg88Sn
yaWiizUVNzSShwJkgXaBtrRyh1UPj61b+WCtMoo6lMr6J+eZnrQlryRrM5vgttvTj8G7V/fnNgik
NrmegWOpfBjgAqOIEz/qgpHNi72PRoIItQkRSP9qmUirw/YsSqdr3JYsm2EoVrpuM3qDW1UF2JvM
JyXM2yg+BDlCH+8mRUkJWyGm7lVvm/G8FiaS1HtXXLf+O7k8zXAjh3Jrla9Tdok7ivb7U4WdzCaj
pGDWgQmFwcegPCfuE+YJo7yvzKgFIu7ei6K7rdrsVSTOxuNFzmAfk2a8uILcA3MxXiaWt+b1KKq2
A9AD3qDZlq7c+FX4pKIPxVlI45i86yLYp/5LrV9nvB1QiyhMFwwvFC8BmAWF1j5RTKXymoV5ouUg
URFnfKuk3yGURWE4xSBZCna+krw3+Tzia8B8FteP1XjRZpcC2USFbBs5YBnjYI9iFgWr/enCn/N1
nJtmv7bET3uixEHmH3YMZ7htzUOa3gG0MYJzz4b2E23Z//akutdY6hJMfsG3WkRf3TB8SrJ9pq+9
4jFp7opMbIwu+KKxmU27Dvc2qWaZuw5bTDK1DHdDnqzQcReoOds0v/98PMvfo/7lMgO6NUQc61DV
DnZrQxpy2FfmZznAKCTga4KNKTJSitKL7xoKHsvND2MEn2C8CWQ015zoTdXRe9am94Uadyayq5QG
f0iOlksaUoB2pqrafV9RksJj01cFBQiwVE5EwrN9Inj39yxpucS6N1qVBU4UMc/9NLfatY01ozgg
Az+RJTDPtb+Zg/+Gckf5FhiUrDlzgSLjVdWndkNHtnP6Yjfke3VuqzpXB0us8mteOnj3gz3QspX/
OT6YvGxYG/85OJH3dOwyLfY8Wg5PMBo5j4TXmqfqQftCd2gmpeb/5gEWO5vBrfrMhLRxQH00odW7
tr+JB5Tw04t1gox8bAOsL9bDpNQMV8YcIngZ3rK35Kf5s77TvvBG0xg79605GKeONCNtf3fXF8tc
asSOkOjLD/1PMtlY52glolr+IkyA4OvqInxvT2CCj+23F1DdFparIgdKXPkJRe5IYxFl3kYZlIMI
/HyUu0eeYXeBzM30eZOitOGKNhEeJfB/FVg4BLFAaq0gXrm1iTdZnaF2OWRoOIrkSovefJjomj8h
Jxs2aXc9oU/W3pOSOniUnAc1zadKO3OzizBhljWoThco32uqjmm3sVJvI5HsRrPHoMx2Pi1I3gOh
+yW1+yVUb4ZxH8bdhrrdmjW1Mg41kDJZU6xNom9tdp0jHIfi4SmWDON7RTpnO5x52lMRvhmJfldN
tB7jdNOFaAQNGNBeTMtAa0nQeyrNu46c7ya9RvAxFMQvDN+LCGA6SQwt7ZvRu9A8tEbsuK/67G2Y
HkVF2yhMr6sB6wxvonRqY5pmkSqc9ee34NeE+psHyl3gg1mLO9cbC2wAELywNkL71bqXqKZKgsK9
w/xgoxcJed2flHGnmTc8grsS2jAqqj6sVkgkB4lbPaFirvxDXzo/NRNPTNrMBr6XgmdHpyhJFagj
oiO8w6wCVOcyxASDHy9pEb3b1Rrtf+nwLsw+JDk36ppm/6HXLhp10NyLLr3wbANx3oNCr6GQVqr6
rhj3Y1zfdrQTlEejt2ibnaLtt7LC8M6KvLfct9a5+6P2L33EojqWsLS5p6O4LZrhLhn6V+l3e3MY
1xLmyqBAzIvg2py+D9m5bA7ONJ3YLBtH3qyceeL7sFnWG0oull3TRGp2oQa4EK/1V80MHs0Ag9KF
n8IRBnLQnXjjODKfOjOC+8Ph2HL0I+IZ/bIJCvveqZL6hk4kNpE0zz3o+lkGGkY5G+R1CVg817Fu
P3+UjoHXncW6oWuTztQ0ykutrujiTn52loz2vdayMcxQBWbOEGCQvLH0hhroe1rq206r0fP2lE1a
qtw5xVNPj9xT08uxTcRiWh5Mz9dF4uVwpXp6YQh31vqL/wLMOqbXAGHFlRgL3b0lqU5t0F4WCMLf
rfviLupe+keNdwGahq/9NXcPFtBuutTQRDHiEbCzoyDRBAbPq11B9Ng78QtFUdi1YuU9Nz8TdYWK
ndN9V+S+U71hRXuuSAhhK/DG3lFD1jGu7Hd0S1q9TS5q+AQYp4m62yFVbzL4a6vyO37pSl+ltyAw
XXOb1HcwUKYwQIh4Sc0+OxFTYB97ZBaLihiNMp9gRl3Bgj+T++SCPsgV0s1VSEi1tnpwSRgz1/YF
Ua3r8MxDdbnSiDgrzmzSnmze65KNv2JnuaeQN//WJl3jrdxAYVmblIJe5Bbv3E6tMTHe4Ja4Vjs2
u1dAlVHj7ug+nqtdu28vw617hmPrxLg7uoVcLGC2G/iVnXNWhDWvcfbvxE6/w/EKVppQ8X4DnWlr
n3OZV8PK3IBEXb9/eww2yRn7kEvM5OWJhdQ48rb8q+TyYURGU5sMTN+CXDjanBtMKuv5Etkr5Llr
+AGr6Cx8PDEG55P7zXTuLKbzigpAkszH8g/afXZO+sHt+AbHe51t/81C3K+n6MPpeA3Kk0qMzpXv
oUovk2tXIP/LhkScuHNHXuXtxQzW6F3pDknvXBna7LBsCdQp4xwMu3bmqfJkssyR2cFeTFeZ9Cqo
7hNFDNqrRd9uzPGR5Qedg3PW24Qj1Jcu22rv1G7nyCizFxvdNu+70leo7LsWUj0ATK28SKn0wq6D
0dJvCkGwSXbiQTiye7Pnv/9wkyStXFMpWnTUhnaT/iKxk9unLt2RbZu9mFcD0y7GxJRk8gTOXVfi
/IPB+PkDfKy0ZC/mIsdJ3dwOW0qgVQ4YKalo4SehZzdrDBvQtAd7sra6gyu3QM5zYwy0liMLlhUZ
AeE2tUI2j8TGwtKWoAnasqFykXvBapj0FkGygD0yor4kEgcCu65Fl3Yt9HPlhvplC5hiMzT4ZToM
4zCtMvebKUBBEujro2qLJs+5clMDjKjvQ9pSuvejhWW7VsWAV0CZOXgEiHefX4lj+wa53BzbvW+1
ppEexrsYNST4//e0OBN0EWZZ/xrpFZ3rz4915Gn5NYV+eFocPyzaTONQeRwa525WnaHdlZthlrJ+
foRjY3oxGdM8ribkmYRj1HCDAJIzI65BL6yEdWIVO/YSZi+uV1RZNr4kDhHKJNpVCAxBmIfWtnPQ
61mGo2/7wakPoiv8myis2guVYseDRhvjCCumTcw0feLV/8j1tBezcDimdOsde+ApLNmmRhcuOrAx
Kk/criMX01rsKDVb2rE+BOOVVh6IfhDDmeuBuTmVKfL7JcRaTL9155v5IEkxiFRFoR1wbX3ohL79
tx4EazHr6k2UqhIp75Xtgrsxde97DctV1P2r6uJTQ+fI1G7NF+7D84wvNpzEpHOQkX1/GyN0T/Pu
Ik5NCkThpetNN5McnRV49o0w0dB8fm5H5kVrMemWYHDK0hcDhr3HNv2WxycqGPOV/82ibi3mW9eh
YVyVfG5gXCTZzPtDSG5gBw239rT59777Yt61o6Yts3z+7hrtdPcsSrITQ//YVVkM/QpohlOlfPIM
dGuS+14/EXt1bBgsBnxL0GnqawYfrDawkEdjgxgavN/nF+TIGLYWY7iq+yDQBJ9uOeGKXA5fQLDf
ff7ZR26ouRjA6IiGIJ6/uYctVcfcNNvnsy+uuUbn+fkhjlwcczGKw9QPpk6hvjEFjnRJp9uGCfHG
i/bnn39kN2MuxnGU9VMAmzc/2KjZA33yV4bjiHOzg/tHaJ/Lg8rc6ykEALkAUPr5UedP/81IMBcD
O1RowyYzyw9t1L7mibSo08t0lyi4D3nSYssA9vv5oY7EckpzMZrtts0xB03xAatQcq0/TumqQnt9
NzzK1aki7rG7NI+ZDxNVEUVuQTxqfGhkzitHVkbAbUv3NXaQqxbY+k9FAx974hbDWw2RZ0i/hg+L
7h4rkIqenOFSG/HN1V+7sDhRfDgy1s3FWC9TTZkmktRDp7vRY8mNv/S93N9/fkuODElzMeDDIA68
oKjigxmcddFD3N3opxLvj330YrTT7G4031TxQQMemjoDIN9tWZ1YUY+MFbkY7r3D/tTouCrpE/j2
DNMXCDYD1uF6giB7ap49dpTFiLdk3KEgna89TbduV/2gIxMTI+GvBugf75/fgmOj4te+/cMTO7pG
042Ko8TAt6pN3JHVANZhhVmv1S583A3liRns2PksxnoSNQl5yRwJ7THifeqoGHzdeguMviI74sQJ
Hbnxcv77D+fjEYfrJznAydF77tQ3pWq4HG+fX6xjn70Y3U1qef4QpSl0hdsOQy7A7rCJTlyeIyNa
LkY0HrFaCpTvB/MAPb7FA0cB/FYvt2Z+YgY8Mph/JZZ+uDRm03Zdl3GEtnkCkIaF8MRXP3JdxGI8
jFnhFmGv4aqYBpC/bzWm0ubEDHTkqRGLUZBpVR8jyUkOsdiAxtDBVkCZm70MmxL03qnk3yPXRiyW
P1MVY+Y6U3LIQblp4kaq88+fmSMrwi8dyYeLjvbMrOyoTTAipjwuFB4dk6YAClMrE0+fH+PYq5JY
PPTSoILjxlFy6IMYwriddeONoWUt4mCmIyOkOjkFM93Zy+MtUr1+602Z3LNjeU0aV9sbQdefmBuP
Xcj57z+cr2f5YZvZhTrUw41mXhF9dOIhO/b+LBYDpA5H5ZYqVYcCzoRH3wDrAO76Vfvmf60x2ZJX
dkp+cuwkxF9PopiMNnTTUh1iVOml89TUJ2aQY0/DYsVrjWyaQttLDu6k7UzIMRW18gj2v3NqTT2y
oxKLha9VZqUVGUdoNYIEGuAst772s6mAsMp48/nzduQsfiVmfrjHYxAhSbLohMf4s1vzPvERMKC9
yKdTae1HbsCvfO4PR0jsfLSNIaRdJNInVTdIjLVvn3/5IxfoV1X3w0eHsdS8akrUYXrrHozX4qf/
Fb/s55997GvPF+zDZzey6RQmcHVoRtsCDSeeK1M7UYM49r0XY7yBIfMv+UGL/ICkyCf7LLz7/Gsf
++j5dD587UFHp1jGASOLpAvaligihQnKZoptkuCAIvvK+zev0GIQO0Vqt0HDFcKeQ45XC1Hi83M4
snwaiyGblUS0AcfjiWmQ91xmZ/qtl10WL6fWoWOfvxi5XltbmRvwzBP1aTzQo5+ztyssySvanZ+f
gnHs8VmM3a7Io1CfFSattUqv65fiVvvCgiG/y3Xwzd2v/S0a4s+PdeRQ+uJyxZpu666vJwctQ6Tm
bD2pnfjkY2ehL65U2PtiVPNSGmoQcPKAfLba4q0OnhwqyFrHux2RSJGlFH57vHMbrXGKrWvX7XVT
5+YuV01+wUTpbz8/1SN3Tl9cVdOu80YWRnIoSY9Fn/Y1eLRm8dgKn8HnRziyiYb78dcBVOs9znUi
DA/ZG15v1IbKXaln8ebc+V95Jfj8KL+/ZWKZCu6VuaMTpKAOTkiZlSp2XlUnTuDYR88Tw4cJICz0
Hs0731+nyJ46BJnG/olv/fu9oVimd+upHCv8P4ybiccs03D2y64Y4EP25ebzC3PsEIuZMdcd8BBT
lxw6aF745EF62FT0T72HHfv4+aJ9uDhpm42k6LLvSFPaY5djtOvDE0WX30+8wlvMhqkuG4Ik+ej+
DlA3MTrVZnhJ7z+/LEc2TMJbjPGhjCzN7ZHakNQ4PHS3aF7mDOib5nt9032vX08cZh5Hf6/hCG8x
3lUZgb9IOAlS3UiMGefEiBUYM2MX0QwjqlmeeEp/P5CFtxjIQ+R7foRu9YD2AAaX1YAY3PX+Knor
Ti3gx0by0vowR1ab0O7YHYSE2hKzguOHqX7rVGfIrSH7u6fah0fG3NL/ULZpTdgyl60kgtDX9i2T
/ud35MgD6y5Gc6wbw+SXFPw7DZQbYcratxxQ1ucffuxrL7Y4stfaycMBfdUUxEmwAvrGl1+f/D/e
hv8ZvOe3/3pk6v/6T/78loNVi4KwWfzxvx7ylP/+c/6d//dv/vob/3WI3qq8zn82y3/1l1/ig/88
8OalefnLH3DPRs14175X45f3ulXNrwPwFed/+f/7w/94//UpD2Px/s8/3vI2w5725T2I8uyPP390
/uOff+BH/nB158//84fXLym/90CsGQ7TqG7+9//6+++9v9TNP/+w7X/YrmcL19YN3THFvOnu3+ef
WOIfpqU7huMJG8PMr6D6LK+a8J9/mOIfjufZtiMtV3quOX+NOm/nH0nrHwZDyPWkZZk2qqA//u/p
/+UO/fcd+w/Utbd5lDU1X+YvQ59Pl44rTU8aJlwyCo/ziP0wRXZ+IDNlAbwQRVWf9SZgytDwjJk4
b+36MmxPdAj++vD963iupXNmtgHgYqkoEHbtZR5w022alBSRyBWbNq4W+KcUC4tp4M8DuYbr6RL6
pKMvlhYRl26uucKlNzxAaYrLtla70ozIsQtALVI005B122APc/hEtm9cqMSTBe4Dmm4nRtxfhzPf
xTRs+tlcXtO1uNSLTYZpRq4wLRI2SS1O9m5pBA927BIvOU7M7B+evz9v8Mcb+tcp9texXG6kg7PW
wR21FJ0N8C5KaGfeth0Gjfm81G8bCw5u03nps9FU4WUWTtGtJrpTb8aLGsa/Ds0Tq3OGEmzXskwf
62FiGXbnAU0z+ivso+Edi2R1sPucxQRULh0h17ChvPtdfRNynXcKD+dDPVjoNPXC9sHD5+nj5xfk
1/vDf69uf34tV8cxJaWhi1+73Q+PuFFkcaeZlre18rI4c5PQ2WdyxD46ChgkMF4wHpFlJCtoGRpQ
b2AJWnZJRpa9GU2fCKXPv8/fRpxpuKAQTK6T6/EsLHYOGRGwvdXMBv5pZB8bJ6WNCDauEPT2ad+f
50EwqRPH/Nuom4/JWCdviwGvu4vB0KTpaIuJYKp8IF9YKRQFdgbK6vMz+9ujZ7tSd+apTneEwzP4
17kEhnDtahEB3E5YVPK6NbomhGeWtBk+WC19G7Q08c47kTnFPk9S8jM/P779a7f+8VYzqXggG3j8
PFM60licZ6xhHK9IDz0rBt2WxOolILtX0hG6IKahbl864erfhwmpQ0mIx6OZ6EZ15Y1eSW5EXeQv
aCbVuwpmi40KU4tMIz1qpzOCuAwATlENc8i3JdvsNNJCcZMJW930MRAM0J7m+KCCVC8fR7ex7wS0
e8I7zUD8NDNvaG60Om11XLHoOR5jzOsF+XlDSZXYzdrRAhYxVrzjOI3Cp6SFSV1B4xAunuayo0Zm
VoYo1lC4vauIemSz1doEEJ1tTRC7RENmRJxEEZd4BMZf2hYpSZnQZb/LRR2CW9PyEth4XVq2fVNS
M32SuRPB+Rtmq+5Qp6X3mgJRBIZLtA2Zneuq0Bz0qWFGDl6uJzhc6hpC4qYwBCBJDHyG+ZO3UHO8
7yq4E/tJr1V9G5bG9DMdC5ED90jDt1IPBu1MhpapEw2m6K26fYTAmgC7xlgxKunx9GMjvvemw/Yz
88PpeySaWsOa1BLDxUSCvLzqi+ZbYnpew6yR8g41DHr8rZ+0wdzkpj7jfIUj0W4Zs2NZgH50yTrj
fXXVF2XQkOTFZLhKSxl5l3okq4ZUFC9G9ad5kFziScD5mTS9Njc1nNV0Z/udqe0LS2jAwkU7Hhqn
Nwn9q0l0L3jlghjsOxZOcb9Qe+VIm20gCCok2HUD2F3KkrxI+P8Q9Me8pk7o53b3s8q9EG4A06J9
oadWPjhIYxSkIiep5DchSTXirO0+vA0tPSeLVFUp8USGHyNSC7tQf528yuMtta/y7H4sIt+4tJza
8A65I7zI2XF7hhgGIP7Y55arN+wCq1EYOPW+dgGm5swNxMdHJeWVqSd0wID1xiREI4eea7GlWteZ
zJJp06/Lweepa8yGNwI3drAa5VZPQ6lNTJ8MRS1KLhI1gMkBnjlDB1jticDQPAwpQ92h8nBcUXDi
0+hBPfTwEG3zumjC3WQpG9VnrQg6rQdJwi9EbSAplRlHD4Yzm6PGMe83rWdayaa0ZAB7NPJs+Lmu
He/8ciCABup2g9cPr0JFwNCQqI3RqPIaUhedvCgL23OmUo1zMb0SGkqpzAbO06ReIlnb444w6So+
mwY4a/gKQvRnwohJkraBQq5svRnfY/73kvgSwy1bBEN85XG1m6sxzDLjsiHzMEcw75FVMfXOpAgz
VXX3PZKZ4AHvnD54HbKAIHUrHnyCsw1YYbuOtPhvnmMkassuaNB23jCFMXWhwiZK0SygBQRBTrjD
JHt9QHsMbmSexwh4wHDtkxQm5bTR056u2+AEg9hjRoXcZymyIRMnI804bpvCBno/86Wz0iGbqMZB
geK3xSq9VT5Xdp0l0JpAdcA5tzuXcINS9SRiwdcgIUtFuvt1CqLoWokWe0VRROThKMBF3Qb+rI9j
ADLjD+Wb4ryPaO6wfJnGVT6F1fcwTqTcqckl68WSjfZTy7sA9281EstSBrHXrGqtCiBwBQZGyj6W
3ZVK2B/gL3FKfT+VZMluojSw7Ji+eGDh8R4jgGRrbho4SmGVyX1mB9pLndruDaRXMlC0yYBrnOS5
gC0eeXGzqXIzenKNiZxwX7jzROYnRX6v4EOhJg59H8rY5DbgCQ0jHonsUA2mBrDWDxM5EdaVmOSc
JNFonb8B5IKVp4gKTILSLwp1ViNeHHZu1nntVWda7rDTCPRtV14CLGFbZ0o9Z50S4yYdq45Xj6B3
dmqU2jvTsgcn3Q80FI+hkD+8hO3xmq0ylQ8jaggoDXTZkVTqlRDiMlNmW6Zho7mMMjCd+2qYAOEj
uKjl+eSkYX6Ba6CyaHgJppuVM4Vmsus1q3Iwp2YkpIhWaIJQpyKbyPXIZXglCyK4wdxkxZdJ4lme
gQnOXWV7+F8yOFvtlV2X9qFwexeIgumjLa/43z1MiZYYINj0DYjOLP6pWQX+XHCGJKI4heVe8npf
uQc9Mp1JA1BVVgbUhE41xeVAwDUJcdHQgZspQPmlTYGSse5GSKz6hIi/VS1YrIjZD9238kFlxi5Y
ya4vIkk0DEbIVWxnnGLix955NulgUhrkUVc5+w0oCnUe6QTihvV44zhFoV+OfmlFz42mqvyqNJFB
XOdTEgInVJ5WbXp0MBPwAHLpM3GD4amf09CZJ3G/REaaEAkve48Ar6qJO9JTZAhgrknNCsaEP+AO
52oGseNiZm1a4ysrRdMRgOA59iVFvQJlitJVM1xUfRS2X6UlLDz2SScbSiqDcHdJYqTnkEcrMln6
shnfRqd2shvDDjAhNIWGzcF0yrzHFtlmOjQ0o4jamyJWur/peWyfq4J1b132MgP770SKqJwh7u+r
agrGxya0suHQJaWv3WYiqm8dME7YU0sDM2aeatZBq3xFTjClakKSwzQK7j1NC6BBT2l5VeU2wdxi
qHAMTV2h4gtcQUH95ou+JFZZDWH9tSpwkABrNLP+1i7N+tZ3SLn/1hqR/xyZmor3ClRsvfFpYloY
t2ycszJkyD/n8DAg1SR6EJ258OLYGkb2l8YYuM5DCwH5TE+MAEwYkX83Y+URtlJPRcD0VXgBzY2y
AcNsVKP6GhY+kTGWUTOn+L4PftEiDQMWOHsiXMu26xMYPekIdPPOA2U2OoX3ZkZx9zgkXWZva81z
bxn54hXYSkhukVaHBDHb4w98x9OdV8QkVGm+rO7jMkS4MUVTeR37tlNcBkM8qHezy4MvjWdPAYEf
Cv95387pCXrHgkRzPtReYVaw52sTR7EL4cyNb33W2Ci/o7Sp7msr1A+x7eJ5ajSTpodRiaqB0NWA
yguFIlhUycRnQ6GH6V2kd9AUOium3t+F9VNXjqR6NcoluM6RiUXCuOlZ+GNcvSrPrZG1fduNDtiK
OPUgWFYRcwEa9wpFNjoIIj+cQCdAl1gazd10THU9aaZMMwSMkxdMxI0fqX0SAy3eBFQiiLgTCCiY
62X4pJKMu4uKqX/QWklKGka15KfhBgb5RWMKQaFzp69xa4Mjtljy4A40Iaoz7hBfKNBj/dGOnOol
z0cJDKARxld4zyQDO+EUvvKqVjSHYGJ31hHe1DvVnWflAKm6zE/IdSsHu3nmeajdH4mJFvObrpei
PWfvCKtjW/ldwEY1BusUb9LajK1ze/C9niQBx7PGfaSsMH9ha5RfZzHdPjyLEnhlairp3QOUs8NL
SbyFAXxg9HTc1mnm+7vJRYfLhKaEVSFuZ5/tsUZmgf5uicJVoKMcn0vdKF2QUYrgPWy7/rs2JRF+
+r5tH7Wo7NNrj+0qxFZRgclPJSl74TjAFa60MXkkInWQcCIk0SdyNJW7tti/5lubEka4dQxl45kb
G1JSdAPAlu1Dbz+zAAuX/PO0wECpmQNg56Ly33WLfiDZmrV3NXIBPaB/g96uKsuBMaRnfrofrSRO
dlBtANu1aSpJ9YksZzNVpvweVLX2jcXGbOBr+gpQVMhryDopoo7U+7jDt2XNDGm3jrxxtuWD4kqD
gdVEmlkIOUA5VXPm2GMdbrI8dloCF4hwC0oNdWWQz6xkD0DEXdYg8dqNKq5N8LFjR9CPr1iVExI4
DYgAXhNsCr103nSeE9DCBaMcVmxDU014amCBCibHXglWsx9WlHtXpu94/jqrLEmWWD617CuLSEB3
KmrnDsh9UuxHr3FBxjlG8+xlReSe/R/2zmPJbiTLtr/yrMcP2XBoTK8OhBZkkJzAKILQyuEO9fW9
wKp6Td5OZlrd2TNrs6pJkkQgHICLffbZS4UzcLfYzqS3tSvepmbMhmWf6Ea8qaamuN/UJsiVBnh5
frLI7J8xb6rFjJRhOB9R+2znFPMd36Uq9b+7Vs5vQPruTDhgHooH7bZrXFuR8X4sTuvd6KAt1sDU
JE+vZqwe30W/wvB6OL/82KQLs6PtTNarCv1pBF9j6JFEi6Evd5mgK/YEiaciMj20NQf4UYzebaZS
YtcrFUyMfeH0FikxZk8baMDMMOwHp2s5LqllAJ8ypiujzaQRYwot8igX3KEO84pvwOTg5x6FL4zs
YBEXauwzzsTmJoGK/IoKkgZ7Y3I5v5ZNwsvUyWxwdjHa9Gc7F2ua90JSw1HVevg45AVk33ocli/1
lA/hjreUvNV5zomY6HprCdbotdQ+zspE/LNlrfuTVVtd+a1yvaT+apbBVF55rjTdU0ogkHFKc88C
RZywsT7ULrnc90xN3rB1+Q9EqKpi+Gf7xb+lZP9Wpv5F2r5v3+pnJd/e1O3n9v8HQXv1B//nvxTj
/yFov1u+vBV/Imev/+ofcrZv/4GG5ns+iqW5CtDIQP+Us90/QthNronKZNqh6Vn/8X/+JWe7f7j8
B0QhBGtTCJ8/+pec7f8hAuGGgUd+mG0iIP07evaqMf23AuSFgc9my+RHrco2ot6ZuqZ6yACpDeOq
ijNOJ4bqjpPRjcfEn4t93VvWCwdf/fDTEP2J5rrqt7/+UI9fGh2fHb9wyEr/VfjCOxL6ueMTTKMr
2gA6gqOIFlMe00UjCgC6JVk1t4VtJWwryrSHzZaWk/i35Lf1V/dcy/ZQ+IRjAVc6v4txGrumNPMT
+7qrjDS12KKnLVmsFfdbfaqs5SWEjvvXv7rwfhQjf/3tCTrwLYTfwBSuOFfaMzkbs+H2zdGAJvNO
u/3NDPtkfhpokidyJ7anR09pzl2xJ91vWdOis3SEuW99Aa1pU+TT/FWqaXQ+wTGyXtldA73L8sX2
3k1pnWNdJwSq3QnPreUpdXOrfHYLT1s37BzB0HTkndptVd8NodTZkaWcg6yhvQeU4buuL8DPxsKc
rF1juc14HWeF2hqztl9rQku2LqASCgAlKhfPrsuv6iq0y20+jQGklIRZe13G1pXAVAnBPaVVvIPW
V78VFE7JYTAc2Nje1QLTBSLBmLyFnhmT4WlDPx3Jf6N9LTxaS/HQhvohHNPXYlbwzkplPEIHiVdc
tHpGDeyuZgS+e+oDBAF6tfm9BK29mYf6mdAM7zlxSuMUt2v6rClWFBI/JPdzCztiXRz9bv5xNL33
uoWYshQatujkFw7UH4zSxqtRedYxbG2TLV/CBnVeeYac0Dn5qxKGn0HE32BVpMh4hDW4dul9UXMQ
JRVZlh3xXFtvEfVbG3ju12BoW4Jep8F8GhLntfJzuYfyez25rc4Po+GF3j7rJib8mh3xSZecU261
rpt7xwdNPVdDdxSdMb8tXav6K5pknYngoUEAZA3bpHzQk9EXIGKVdU8yoPu9KV2CML2yKwDHec54
P9rKBVSQzoqHMnvOhymdSY5KA537Uejr0b9P0eLCrSoK6MhtU7NUy0nQTwqRoOqerGwZ5bPLg5pO
ZTEkX3Ro9MNt1/k9y3sdWpGHrEnDdEgU7l7xoQUgS2Ysf8s0kseE+9O/NSaQD1uXcqq+TgCOvWCu
109pkVdE5huoD+RiaAB8DVn0+9QyQwl5JqtS7jO36qOfZgQZEXvhP1lF6tknnxzL+moaIFocCuJq
v4aTr9+VSw2LMKkMmtOJAw4E3bGDawKg1iWb/CaHIkMmj/DunTGYgYTaTsaZKKjSxd05TkEOsMZ4
SWyErSsS24sOHbDutHuIrUJJIiwQ9fZz2rRPhXJad2d5ef3JZ35dGUNtaYAza3NxdLIUtoyHM/+q
bGrRvgyKmD6ShmZW4aosIC1Ru4Qn2g0kXG59STFiO/QGWRV5kHr1YVJ5k+yFxtEDN7JIX8bQqEMO
Twaby6piZtmVjpfQtZJna8gd0geAGroM5oNNLQG+htc121SVa5BpVQY6Ig8SSq1J40vL55sY9z7s
F7JKOSoRnlXZQbwPzNxSeyR/UCgy8Jz5Y65Tr78ZhyZ8N3mFXT5D7AnZXOVW8NLV8Ui2uGc/h645
cd6r9VSSW94VDHSaudZurGVWfOSrJg48KSyXtDC7g62ezUaab3qZBuGpKuz6lvwZEtOTHDcVM33e
e8/E6w7ZN5L9+KdmNU9+xBJpy72DzlZdh6bTUxfx2dYmfg2X1rHIO0dCbWMLnLE1f0Uzb9NrOC7I
v7hb62VD0dMCODErOWITDpdDXo7jtd3X6ZM7VaNLmEcA18dB4k4PNK3VXxfUtnlXm5xrGcmMZF8q
4vrdnLuScmxu6edQdYlmyYLCeiVDq6APhi6G+pov147hzCKl7ZE0lydnUmO57aqEzWsmUx8ikAQB
sCWEehD7xQVssx1CQ7+FCN0QsMFMQrVy3eFoOKW77Gamoa/m4Oji2KRj+EnU+fzZJ1CeUHzL9e7M
yR84dbZxcWw5SD6S1SfBVXn26O/H2Ak/sDMZxTFGdxLb1QS5IprJF/F8BKRTMRIVthMllbUtyM3q
q2+X4WMj/L5H3QXiu20pi5Li70+fgTe1ajOTC7436HMAPUVta+P7gfHiisV6MGpzgpXnpMBZgqpK
icdHWSCWcCYSHYiRBw1vJMB+6MOWrggLbd8t50keZUJM/iOAiam5FW0xLrcyjhvy1dskzSjEZKDG
LK/P7v15rMuj0fmNJLwbYX3be3Ze4HHLHeeukMSpbFwySh8Kt2zvDdXQj9S0LTZ3iirEl4N1KGDp
TrxIO5IN6RI1Gov4WPqyqDwod+pA6NrQs9PclJCnG5k8qDkjLhtqH9253MgnJtOE5F/DIRiyW0iJ
rMzU2UjVf3CaBepChRe8SVjUiDlX9Qd4KRNtbLwu194gyZlzh6x5yRO7naEkGPlVOGr3Lktr4z4b
rEGeVCk63gu/X+SRkPTgSWlyw1ca2kNpmzeWJeQdidHt8BrmFngoi+pTeiBCW78ryER+QAbXhLEm
ynvQY1xA7k7TwAQpXqX1rvN604HYO9NnYBnzXHIm1hTwMnfWdyyy7IYA+Fr6xkxVbh66bqYyMCaA
oI9OMcmeZNx4WRsLy29uyfIBfmWp6qPLjEO2hoN19Eri7JDXZlD3aTSBEeEPwX2PQWHtCrM0grtO
zNMTUlMmr4NAFulhHLAUH5zCISy7cVRzbGZy6Lc5vG1525BTvZDSJ4P4OmRr2F/1YMnYLDhO801P
5nAT5MY8nTQhEsNuEZ17yzI+hiDvtf+5LVTawqpeevgPpViAaKgsfiOOzayuddbARoRkAZnSk1Bb
oTiGych0Ica3HMQBGdUmIcCnAfSe3lmaXe1mTvGEsxol5VpopIOv8Ma3eugQnXo9fFW+e5+2wrhu
dCD3hF4Fn9BlyQwVr8qx96FrqMhsMRRllgZHFSIAoDuTeS/gRVKvOwnVC+K+O+oMHiqiueWAyjpp
GjXJL2Xa5jdL2QefAz7hzcjh9ruVhnFUjGl9ha/ZOaEokROqkKyabmw3hqFgE9aFevP8ivBiwhze
GWFZfExwH4BXQ+28bun+9be+ORQ3uCPFN5VWXWTYmA/asGP5zmCGWmGefULANt/lbvs0ysCiYFtQ
r6xiNg6jGJ6WkDhxoetD15Y3sW1/albhtqzWL85oqdAWqifyN7RO+UwqYu70FBszlRwpAURdP5gn
nST+bvZMzgCDmk8pXdfXvhL53vCMauuHRr7PyHi/K4Pqnr1Rs1MrB8wxgyepCrYFPdMcyN9tYIW3
HaoABNQickV9LNKkPcwAU3ZBWZ90hWTuuNeOhu6jnfFDYDtQprJRgWAnpJEOomzjVH2+tycZ3lJE
0gcqJ8OJ6eG7DpviiDz0qYdSpJI8Ppl++N7sqnDjzfl+EkNzX8SkBeDrj/g7cTSDvCDLuvjQJJ1J
ea62jsVMN7dLUSrtD31YPbJrJibSMB9jYnqofbinpOpJJ/FgJ5HrnEdUBjHDKirzSYum786kEXAT
WzC2XhQ3RMxmFbgiQc9vqhrjlicIi9gT+VO62LREd5ab0vAzxrcK3NLOyeTdlKawVIu63noN4V25
C290yevHkCIdGM0kbQHNQherQESclrq1vltLl3+mBB7clq76nHd1+IjhWFxPfBzAIeoistzysciN
ZjdQQ32dcp9ywoheYgywQ+0meUfJ9znxZvPJoWw6UeM9aifcJWKdiEVzmypcOMVy7NISfkn60dKe
2I05CGtpHbvOHqB0tUt7VDnhRiS33NkcM6Zc35vKiUbTv7ft5EUFwcGOy13ZNl9Aeh9lGYyn2EuT
j5WRnlqhX1rpsayFfhj1mLe3vlPdeR5hpn0gXtm3zMampM1rX1eT90FJ/30+Qt+a4Ey5pPgeYZZN
e03UO4tOQqowL/WsrmmEJR7VglNil5X95FRVc20FzuO8+E+U9CHQLZZ354118MUdKZOM4PPgMnXX
vJH6xZPFDR6Ym7aO65uUzO95zG9r2yESv2ipWOIv3lARIDdUFd6VSzDv3ibdsgQeomlshEg4HsxQ
rKTagpwyQmfGyAnl0XGcJ8Oaj0U21KceJg5p7OiE81ylH4JxgK1hk8ppt2H5Ya596w5AYNnuSeJy
7tJUx8CBJAyHyhOP5cplN2JwohqCDB6cjFhj0ddHY5ntb8iC2fsqYydFwSK40TUFQSM0i0NM7Go5
VMSXhW0bYcCIGjPnfbRj/djC2IjGdHkxQ7jfJqaLj5NAWPckKkDrN/ioB18dqMRGDonBm8Uu+ftI
eddd28mD68C2mHT4vZnT6vPSms8zgI4XbbO0jQHqQcxMT8K89yJ9kTwNOR7aqijZ8Fp+uYtNBTTI
zprdXMTvc0ted/QkHOYqh5LZ1COcMI9KIFKc8j4mlhffLkzW1zZBKgXQ4hJcTZjdVlpmB6T948iD
2ZpjA7wutc297+ldI2CgFKkhWYCpmi92Le6xODGtNyon+NiIj1lYUDbTTka9TJAqIuCRRGKmlL4h
ann47IeJesyTFkxsRp8ka2O8cchdvXbmvDvAlb7mxJnt3HkyXmI+3oKjS+1+8f3pMcxU+BmjwpJy
uiTzO78b0zboVnQM+fa601fCM6NGpBObcXKap9A0t5RE3Fefh3xLqDMsNV/VtDe0mmAsPwDIaifV
QcyGPoLyhkTjJuqlzktS/0h0xFiwpsgWDi4HVv5liYsnqT0wMxUsgaYLqMahW2wGpAO+08E7VSbE
1tnlOFBB6LhOUyqR3QSUV7NVsKimgS6IwQ2karyxGwogRZf14Ou8rxqJE94SGdrKIfPVPi5tfpiA
UROWPchwH4dLG5GBbkVlzcvak+qPG6Duqgk1wUZ3HgfcVc+pO0x9S74xqvuDY5uB3cMKiVOK35OJ
+eEpU0MSwgrFfOAQVuwxN6xJtNIDLSJ7i4o9MYvEaLIRdHuI3zGVpQRn2kz/72aJM7bK+7G00tXJ
Qxj7lyCM9QAcwChdJ9lNkwLe6xiL1wYH00ZBZOHuQXTYh1wlaPlfxSiS8MHpu3dqrMHcZlbmIgzn
C38ruB1NU+PZRPOWmjocduhNWYY0EHJGyprB/0D9zark50LntVufptbvPbVGQMqAzVAm6wzYhec6
9nRcFldgmxg8uwoA+GiKDAvadk8nUESpr7dz8DPLYBInxAlxso1D+qOMnVPs9A6NKJtPSd8SjdY5
Fg4m6gCboJTBgWoVnGUSgba9k/TbNpbHsLK+ssCqbYgX41l2tH8D7LPF3skMQLHONKK4V9CWw+Z7
0w7tgeAVEuP97h3li/0SUBgbveZe0radd8QZ5WRqQuSgBjMsOfnhDeSdjjlgg1nR/ogBRu67iVez
o/yLc6PTJ4nxncB1MYg1E2+kkRTAbeX2VcSnKA9JSqU/syvjlrYdzouaMm0z0iFJxm6wUY2JpWl0
jW4XKu+aeKAMP1dn8j1hUAU5xjqiPPWY6d7m1+mn9jVY8gaYl5KJDWwadk3cdpyTJmHk92E9Fx+F
EeeQ/Lzi0Dl+0+1lR1YO+W6YE3amJXhfE7wp5c5AsiSpLnFQI+Yu5ey7UI+YNiiO7BtE2GI0SVlT
3cxKhl07+/ZrmmGJ2uEPSSOLR7uj8kYMC0hUDs9j+c6k6rTJUjnddP3okbg+3029U1wpLd86AMA5
1OWtK4eDU+EKotiwT6e5u7LrHmYzXis8S83y6CxjfGp6mdzXsVTvjNTcGrJ0DnW5pHeF4ISxYWv6
XeC3Kzb9aPU3Ug3ixjDIms3wwRgidHc909ABoPjtGFTGQQp7J4VZR2ValsdwYBtLIxD5j5lesbDE
7/pPHGtdCnb0LyTEWT139uR9pj7P8dYDYd8PHkE9YyKOtWfoqM+s19YO2ysB3ZJz+PzOgxUNk94j
xXQBGGjm3aM99izyerFvzGX4ToUGUqZKmivlA6unptRfOc58ymsxPTYjGNKMT/0+zTrvKitCi+N3
O2M2bBrO1b5tG7e6h966GxExHuLRV9gMeStekWfiPe7b7mRUdbVNHdPfGdgkqAr68Qv7wvwKrjwv
vWU0D91gPXkOrNRSFNVjE1r+lUjjKYJjJjALNhmkBa9qd0biVYfMzpKtDykMG9pq1THAaCVInKl/
64Gwz9hXL3FkEex9LB3IF3tnZQ6tyNebpOgNUqRzYiRhFumt2ef8foOUkJuaUeHxGD6art++Xwr+
iZuHxPn4P5xD7kg7uUEeZ6XZ+8pw6J4xgMrNOJODF2YpyYSpEHLDfECaJ7X0o5PSoJOPQhwqMC6t
1x1kqNQXbTrzZkStPeW64SBgVMvOneKRyqnTfcs5TsA/SYgmN930qAjhvXMEkBOt4vJghAuTfzHr
V07nqxsq/Yc3av5hlBKgB8wTdhIMVNlEejwGwnYf+20PVnw1tXL/L+gY097lNP9JeaiSWzeZ3rt1
QQhboQHYGV1JuNo0sRamabc3FEA3gRQ9jEJGMVaSeBtiuHo/m/XC6Prwg0oYcySyOkcQ8wBTY9Ko
FU0D71TPQZe0L/HNWuT3pA+qE3Jx7YIUr4ZnDDZPs5nILQms824mFfU2bhbAFcpY7T1sJeoR1mcy
J4fMsct9njsfqDjA3Vg6byNnxzkIJAB2cazAQQYBs2sG66bq1XKKJwjHVq2w6Sx1cyXx+x8q3Jn3
U2J7GzsA/IlIF76n9zm786X7pqe4frAzuH6+J9iGpBNtSNh4DqVtyLuhnKBvmj3IgBq8Bcag5GRR
DnkcY/VhyiX4KwNzIns6N0giZ2X6mdT7d3Etr3i36ieXZskrWoJw3AkyffE+j5hMOeLEHHJaPu86
UN2TAstJiI1f76cMDm1fVNifFvWxsuQEHzJIb9BHAzb8qX1Fvb59MHUMua0LAYfCSS8ORoXrbPYh
hLv0bW7Gwm+pymtpf/Es1zhWUiTppmlsMuFpcei/ITstX4vC9SLpDwLIQTmz78FT3Kc94CvPM+5p
iRiujNIgYgepithNMcMTsSgzbJe0BaAg9U0lquoafRFvaOWcsBoG6DzjrcSYvQ0g4/qpMV+prp8e
8jhLT/UcJ6/BD6OjbIIy3dKgD8Byoo3gEaNWzWa0ZCptZuhPU9dfVcyh3WQ9Qzett8De3hHk5R/S
mpEZrelu1qY+Fbo7yrqmAOG4j/gjeZtTdwERoUuzv01hEnzpLJocML8JHC+YMvviQGkyP/DPzU8o
BXg15x++TTYg7QmB37/qzNiQWyOs2u3MPh3+DEpw5DV5nVy5PxygsJl3C6YajDRt8o1NxfxZuyHr
lbmWmELXquCIeXsAlK9DXnHiJg3LL3uo7pYHVSBvbxrbLfeB6+A46V02wbPdID3+cKECoTCSgx+m
OF6Fz+HG6sQWSgmd3Jb5xUqy+kDGp/8221XPOtxMO8TL+g57NQIxVtnI1zHnptzOctxehvsY98A2
ixq2eIeitpmGoWH7xj6AxrhBXhUBH6XbpqtZOZ+fOQq3vDKLeGzcSe1732DxzRr4KDhkSm7SUfmT
Y0xBuUuyMSSGJFcnEjsx24Qj9axJoIaWptM8TEbZvArWto3V8iViuiapKdOpvV/pK3slaDDCbJi+
oLPoA+nZ/XY07Pg6mzl89fgaX+Fg+7dUk8JoLi3raa5N92lVhh7RcdzIyvsumn94iOF0aPj0dkgX
Seg8DqxoL6BXqHBUxIme2Kq2UJ/IGYHROT3RZPmp9+riI506GJPHHyZlEazDUslZfFp+OJjTDGMI
EHKbg4py509qkMurKAKP9pUWNFy1yOrr7GUU3oYg4P3gYBrgVEdl6+0Tp+ug2yRN5kTaTowb0ZZd
lAtnuClygKnxVGqSFmtzh717ZXASevqitN8cwxz8DRYgvh+kl21SjZgvC5qwkYH/4dCuPHtOPuN0
IeYk2BrGjPOq/uHkxraElkQuOKY2vnjbaRW6ZqOXY/bDCW7+cIVXqH7xVnJI/q4nxcFmy04ajS0w
A3U9mYEzHCq7LeZNt1iGuCbNDZwhSC/AHT885xTTPHgXSVbVey1k+4zevpzKUGNNxd1/SKTt5wev
8cu7eYT6bbe0RmxYe5mVJruz7rsC//rI3LPzgsY+hJO07hBl2frjokFK/2GCByucvh8NOUuHmouF
YTgXclea/hDB8DqquDHMvWon9RbUq5kefyzyLfmSL7Kw2MLmq4Zu4Z4bHfMYNt3zYGZqU3o0H8zp
Xb6Ch4bwqdXULHGT7tKlfsmk/ymUnxd6v27V2J0CuiVgOvGG79TkXDMvbnF0FpEiq9qdBkoHC0ov
Rd5jgO6JgpdHI1WHTVLGN3NO6dlLXM67+ppfeOPiGdt59EFJq5sPuTk3B28Z1VY3sNGAF278xtmE
ef3gGjW1CuLPZ5XeJW1z0BOkl0lP9mnQ1tMESATTDeQzejgBykm4LH3+sUKh2hUey0TmQoHBjShQ
KU4B2n5SpQBHW33A8Mqf8/+wRc6mjnxl4QNzDHp8U1rfRqNbm1nicW/TGPXscwLc5+l0bxpkRwRA
VOAvwo4rMLmO7V1m6rsh9mHG6P57SH75wikClmCaP2KI2spBX1luflsObrBbQzbHIN127VSc5Gz6
D8C9r0Wph11stZinyi+gxe7d2UKJ9O4goXVk/fvf7RzXgl7B9gVm8MdqNm/bavpaJnLctsykzcho
t7Z/rFq4Pl2AWTfA8k+GqFixO7DU4prTLn797Dpb+0s4tWMbKlMfU5xOb5MwheXW2bB467Hd2XFX
Hio97ZIFA3TF9LZViU06HxJ7YdwWdf5Y2SgvUrJ7jSlGbzI289skMaut1cCtq6r+lfE5zUOKjdN+
tcO0TbeO0/nXkinkyG4vZk2hypRPU3YbjHJ85UMgX13UtBP1A2/o4kzUMZQ3TjCy3DUeR0x8imWQ
8CnP9j1nV7qBc2dGVESOpcml/dHw4hfCvHPY1KDtCsDnVZNjpajpSxA6/my0lbVftYkN9e1P2tH2
93X+2mqzKr7GVFpkVLS0bPCrswd7SHNMz7cxBbAJSRFR6ko6I4e6sbM8594vZziC9ASnz3RNhTMb
O+1VNCyFTF5RXzdZckMtKKu2iTuY3zXz6eb/qsqcsoAQgVNKS1D50bLq4RBjnW4//LUNxfq1qw7z
SxC6qImucOkKo4h31ntGF10oGzNNTrYK08fSKdXTKDoOTiZHiWk3BbXpQ4IfGHE5o+vuObYsMIVU
GH+sdYMV3K4dA3xyWUKEcFx3fMKi2NKXMqJhbOgZhdYpyWLN9wOuSoCPYZ1pbAhTd2NDNP9Yzw6a
krYHrCHEnYt9y9P/Z+/g/9rS/sNyCR/4vS3tffam6s/VL53Z67/4hyVNmOEfjhcKdB2XQhYe2H9Z
0oRp/UFrs4dXDVcYXbG8F/+0pFn2HzRgmoL/0Xz7iyUt+MPhv4WhY/n4gjlxWf+OJe3X5ktjNcut
Lrnz6GHcbnOzlM0UxXDeZ/+zMdunn8bgT3xnv7nyeerwlHlClm05RsiIX7ESfzW65G+ym3936bXH
86dm2TafDBbZeopUzjSfdeKpsKthe9l9n32kfLhYd8scGL2bVrupqe5LeqwOl118nSF+uvOwNYpg
tNIxcn19Q1GV01JJB9RlFz9rLA28vmyk5s6JRI8PEJHJ/l0X38uuvj6Mn259YkOMjb0foob4Hfpf
wnJjzhQjL7v6mSUyydJcBTzEiOlw2Ht4xK/DYh4vvHeMnT/f+xzPmRcvnmYr2UZBUO5TQvv/+sbX
d+6/DYb/7wNav/efLz1S4ZliPExRaQFoPA3EMPTHxWKu/6ygBYAqmeM1zikejGundkjX/euf+5tv
4Dzc1MJTYykZq2iSzOCDZVOk1vNl4+WcuTS9MhblHDsq8oYse6iqqruVrvM3ndC/ufPzeNO20AFC
aa2jyg9vY2k2UVEk099E3vzu4mdTQ+CWpvY0gr5RTeFTXqb6xTCqC6e0s2GZEJTx2E06qrPxjS6m
nUCzuOxxnqUvWFbVln1l67WXKowf3aUurzJrSca/yQT/zbicJ+0GepD02aQ6sumQO4aqweGo07/L
kPjd1c9GPeRF9HPVMjDKuO0FzUvT8HLZwJxNx0LjbMD+Aa/V92dvgy5QPziLGi4cl7MJuTdc09e0
XkcAOvMnhHbnNAsqkZfd/NmMnNDSm5pGw8137KV7GkN3Zbw8Xnbx9WH8NCG37ZLQ28Wty9AOu90c
i/YL9Zzi819ffh2BP5nYnLMZOfWxvbYmE4yVGGQsGSXiJzFr1VO3hFTjYjczr/76J/3m7TnPCJ7M
xfZ7t2e2ydP8WrALPlQz5rLLrn72hLNALV6CHzeqac/Jjl2eZfdT5mPIvuz6Z894nIOY6sWPEqK0
SNX1h43q9N842H83NGfPmN5/n3pspaLW9sKPhiHmD4iT1t+sXb+7+tkjVuGQZ1ThuXqqaU0OObxm
YGn/elzWD/RP3h/7bM21ym5ux8Tvo1y64/eudK3rul38B2PurHxb6RhGaVjb7mUjZZ39ODO10I2k
klFnhLc2KQEbLct3f/2r/GacrLM13kkSdGl/llFJ9d+LJ5r1p91llz5bUlTeW05hTDJa6v7V9kPq
G/3fJHr+5q7PY1SxXzajnXHXtDbeVqo85tK5bCE8z091U0S42MU5h4L2bSxm+LDjZXd9jrEZvbbr
A4elxBySq3RKv09LflE6KFkzZ4MtKc/WamRbgzPpmkCrF8dqny97jmfr96jHHCxkoKJwSG9yc7ia
q+R42aXPFldiqpCK2oTNK4YxfE/GR1fOf5dI95uXxDpbXlM/bIaWnMBIadI6F1EQ6jBa7etlt342
92oRlxNmrT7CEkWRBfNNsb3symezLrXaqcBSLSODhoKip7SV+Rd+kutQ/bSu1sK3LVzBMqpL/x7t
910TiAsf5dmEOyEOGHm7cNfKaDaV6b0gzVx4IjhPNlp8VRi6zGQkgGuSiofGf+GQrNLFz0OShTRB
Clw4UeI3n0OhnjrE3MvW5/M4pFZiomrANERTSoLn2BTdUdMjv7/oPRFnD7OlroWSyqDYbrd1RLXT
uXXhJHj2MAdy22RVFzJy29qn1GV8C/3l+2W3fbaauRTl6MPg9Rb4edO5gYMqL1v0f8R5/vR6o0w3
XhEkMmJsQCq+hZBnL7vps+m1tQO3D9axTg2c+PZXxILLnuI5GzvofVrZWxZ3v06+pTp1NzhGvlx0
1+dg7BnAe67tRkbWNJUUjPVbLJzLZqlzNHbgEKnd0T4e+bN1VL7YY4O8bCoxzz5Jr28FimIpI4ob
D2jaH+IKqfevh2S9xp9s3c6bJdvAEJjWWN4n8nUwenRlAZmY2scbSVMunT95IC86r4P8+XVmCYpK
+3niSpriElXgdArDA1Ws6aJU4zXS7tfrzzUp+DSEymiYp1u3tz75lvv016O0XuLPRuns+w+TYm6n
fq0rtKQlU7kCcwoO5rKP6TxBO+np5ZwUFheDljsvgMo79JfJp+cJ2uMSOnlYscAtM8XYoMKXRexb
+zcvz++G5WwWaGi9qqbYoABO2EVCDhqe8IumAYo2vz7MKnRFshAcFLU+8fHEu0gMadb7Sx6nf55/
zUZI94THS/TBAOfqM5us3WVXPttj9YRqFKHkyrK1qTRic/b/hl7y52NNnOavA5KYgxFMImasPQ8b
rOe/YFT8uyjedSv1P99vagy/XtwcbDPx6BuLYtEVChaK3YVPtQd/6j3VZ//dRYNzTrsdGzmSqoRf
IqgWMOAZ87tHi+RFFw/XcftprQsl4cdezsiTtnIqgIJ2QXzhQz37+q20ZIfvh1gnhm43TPVpYBN6
2V2fzYlFz6SrrKCLzP5bT1ZPnl/4ip+dY82FJjR6TrrI6Stip4pTtnoTL7vps8/e0fng1o3PUNep
j88bm0CRX7b/JL3zvzg7syU9cW1bPxERCCSEboG/daadbtJN3SjKZRvRI0CiefozcsXZEStVVdux
dVE3jij9pNCUxJxjfuP1e+wp0GczeiLuHFrjqwaOqtiHOvI6SrmLyjaiEmjXxHynPYcvbAyNW+P3
KlMn9AGw3VY1YMa3tD4bHRTVJr2yZjx1Yh+TuwAni9hfenZZ2viB4DvL6126JNYGnW/rBnnoPd2S
op4/gmThOR/09Yska2m40phqqJGLEQ1DfR14nTsARr8e+kVqEIcV5iPudsBwgBTiv7sPvTzdP+yE
qROQIYSS2P2Yvpu2KbYIeyHan/ym2glJTfu2WYB2RSYF2sCofYBCw3OBOBFZwQGhr6FnvwdHHX2g
sdmzCfp8r9EB9Hg93Q1kSEjyE3bbxlFdYrivXaeFeB0KELW9HvxQaVKFKmC3Ct+ateyXnPZQavlM
OdSzrwdPW6uXOMLg6AsE8Rl64nyl6A7xG91ZK0JDjkkIQBvwysLtioJy12XLCyXA8wecFWOOjW9c
TfTWHWNhjymPIuG1GJP/4Mr/67hsB5LqEHSW2yxlToi8xWvktaVA+/J60nce6vWoxhDyYyDYQIBV
kTh5zbj7AQfrFbSZzGV404H+CBH9J9hK/p+A8P9T3E3c77euV20zKnvcoi76jFMZKSE01fo9trN/
J7ApWfiR7jdU0dEbV4kvK9rH/MZ2g7Ob7KHB17hJAMuiLOWV/QT1tmfsux9VPWg4UVzz7ZaY5DHp
u9Mswm9+T+5sWku6CmQP6u1mIIUyS3vqlTz7DM3cr4dErGTeSbre+tHO2bSx5kW0/9VvcCdJOyQV
xHaVWG8H7LvNwh4H6G39hnbuENAhLgpt9OYmYaDJZ3VrOPW6+YAm8zoqDaCpc2WVvVWgylAaZQF7
8ntoZwUOyAVtHNC1W51spzqVZyt/+o3snA3QF45qgE4QK2RdPySMs2uKBiOvqPwbmgvE4Q4KZ3SV
WaJ5odAgfYpXv0w+gNKvp7s1OHcA+DS3FgCkjpHHciVexzFzXXKSmkLDCLjMbYzN29kMhVn+b64Y
/7MJgpD2+qltrEvK0Mpy092M9tumQftF+svrZboXe71uGq0Vibkpxm/rFBTo8fTaA5l7q0+FBZmm
wgrcXtqJ237vzwAbBH7z7V7s2VbDpiIk5gbIrT0FQjB0sCy/o6X984WTuXf7Tteo3IWbuVV98OGo
V9irJ9/9ZtwJTD4H4cbCGm2TQXOTUf8exPHPfkM7kbnTOWoqtpgbvgDhfy4+o+Hp5De0c2dDht2a
IETkjE17adcdLRWJ1xnP3Mv9XANxugZ46jZCgyma8d+ULf/L77Gduxppa4nmtxGC8+RrGa4niKk9
J8QJyn5pFywbgZEtlNkdOsPZ7yqwL5v/3792oFV9He9R31JI5VYAa2GvJE6gl/DqZEF4+oYG2CHJ
OJi1h1cNhf3NCGZBL/UgDDbzuHoTIZsNurTfTs6dY7MG4EIdnUTjNaDLct7O4fQ7l5R/CU/uHJvy
AEMoAhTgtoNt8DyHY/UgYQLu+eBOhCaJ5jiEguUWdypEL0XL38RopPc78rkTpFzZ2tRAwt1ALUSf
lyiasvLbcbkTpHFI0zVGeR0dk8klFvMDEqpnr0ByywQDMMAQSQTzDTCIjE/yOoIO6De0E6NHY4GA
WNVyS/5I7Sn+/5DWV25j/2119G9rxAlQngDHO7bwNEKfGRiw9W0z8tnriRMnQIHxxO5XYzJMwO9b
XV87gLz9Fp9rfQXArg1Vi9mo+CLfrIiia5DUs9+pmTgxCa7LuEI9PN+mmj3D3qjLegF+g9+0OFEJ
rbkOgTVbbmUwtHcAQp5H9Ip4fb+yxAnKaF5jsddkvqWiO9ecX+uNeelhWeJEpFK8rmBCsdwO0n5E
v0vB2s0vWcASJyQDkEPwxVAv6FmNfpGa/DEY8jtb0n9Z4Un0+pxIlhSm4C34mNHwk4Ho1Iiq8HuT
TkgCcKYjuWCy0X+dJ2hkD4AV8xvaCct1Rzfx9LKgAXpagcJtphNLl/k3m+vLOv6Ho9PteQAukhhO
5xlHZx3fV0HqP/UIL60MnHVNT0swlySLNaqSfmv+b+rzeVvrEcWlWxfAN2IaprBIWr+qO2PONy0a
AVcYsI3zDTiqIxtTo3MIw71KV4y5W8GiaZBaUOXgUwO3kaQeC953vd+ljjl7QRMsW5cADQjqhAof
WsJxBZg8C3qMOZuBSlO4o8zTdEN3XFKorvvKANb3W6HM2Q4AboWIItLTbRAcDgDvqzL56LX2mbMZ
lLBVo4nByICuvyDsfjRq8Et/MGcvWFS1TX2NoaehLjh24ixZjZeZ9Au6+/VGs7ZkqI6RTjdCyjeY
6IdlHvwOJNf0ME5j0LjMMN3SHcR3LrP+t16H/7I9Uid6VlhSwPCgA3BhkOdj/BmFv3Oc/reRndAJ
txRl6jDVNxLFRYj+3nTx/M6iTtwkRxWpQBt9mwCvM2BmpWPvd89yjRfhutGsYXvoWwfzQEDQturp
ABngu9fapk7UiEGlEnp1fUOHbM5aEMc2zyuRK4RPl131Br5ANzQKLwVQJ3UOD5/NcwU6kTOYIUCd
BqNrUl/QEX9t2ej3ceW2CNWTKktRth3OumgpIGLur8pEvu/TicpRBKOID5AnSAd2a9q9T0fqNydu
hxDoPqySsIm7cQpYFFql2/VzNx/oaPZaLK6fLLYTKWeF8e2yApN1NH+YoPXMILrdDICtxJCoACUJ
2u592WPA0yO/oyF2olNV6Iy2cIe9DqCiAjUC1VEL3K3fpDiH2n5YSItHmlwp7EsOAFcT4hebsROb
oIlSDQqxvWoYcpxTVR4XkNtt4ffczqnWVyBFlqy01yZIHgKlTsKOT35Du7GZzoQtSGJf0Ym1ZiGY
pJGs/AqF8EN4faoBhD1H6Ba0VzCxPk1QCcIfB5QYvyd3glOAyx8CXoxJMSU6O3h6Q9Hd88kj8frJ
Y6jR0XMvzFWU21Sk0ZrkeH6/JELkHJudVDZogZW/Cik/NmT9Ile/O6ErdZ+6sZ/3PrbXoB1zGEIV
3HK/wPxP4/9/FU6JAq5ZrZHBV6EqwHJHB9CfXi8ycqLSTKSzNNntFY5J32C3cF6byXM+nLDEIblP
aliB19Xbm9FWZ3H4KZhg+PF6hYwo40WAddkrIEPyLMqAZJYOkd8Hs9vqA9kfqVHisNdp44UO62d5
6Ge/6XaCEnRK5FW0sddlIY9RWYJAA8tsv2MncoIS12ML5qzFAmT6rRB8QLZ58tuq3GYf3oM8qRUI
H4Cr5/ihS8yt3zpxm33mKWxYBbrt9ehC8P6j4RSwwzOV6jYtBLaWow5bC4whyhx7cyRAOcc/vN6m
27YA9ZVlhnYYfNOXA4gRTJLfqePKXwAkGpAnx9Ac3ontDAPO0k9ZyFzxi5zAr4WFlr1u23EGgTFT
ofB8lU5cTmAlHeGEyEGjJbiOff0MN77a78whzmkJ4Jhg09bba1+HOYvNqU8871Ruz0LNwtIS/HcV
q/yF4tWLZeNPvzXiBGVFBYwkYM51jQ96HsLBZoDS+vVFM1f10ndgkNe1slcwbz5GzXfgDr36lpkr
etE9iJTzgMmOQRKE28el1IvfNuWKXmBiUA/1ismu5vjGW3VZN8+Lvdu0ANdbWCqjlAxMAnDTULwl
MGT0eo9uz8JEEClNV9trWR1Fw2/LOPgd7q7apY3sEIEVZ64weiqQT8rQSHz2e2gnHkM97TrssfuV
Lx2lVQpJ/uEpLWRuBwEcYBNYleK5hZi+twf7aNu99pxt55yEYWgAVBLGVvGDIWkOszzPkZ14bIk6
khAfClcDn45d/hzTLz5zDXDO6zvJUqqEgdxtr9DTgCXNMjiFex0GwPG8HpoAVMLBnIeuOq7rjEz8
0yx+V43955QyWKivx+bbrI7SoAOcWxhsnqkBNGPHEQkjl42LHxbW6HC6DWGb4LWNc7duOh1SNaaH
EQVorEDUzd8lbMs9x3Y+YBupdz3sK5BeE4Q1B9ht2THBusnnDXPu3JW1IUEypZW+r9t+75Afaye/
PDt3q6ao/AAASDH0YLb3YR99FJ76A+5WTbupEsQ0BPN96HvS9pkEhtlvQpxYqiYasgAmVXfImCiQ
wM1c8C5mfqveLUNOwGlKGFtpuAtInm+cATJb+0mluFuHpJC5QuWKVTjM6R0yrTFLNsDJvebFLUOi
8bGJ7IF2AjDZgeTFlWgiF9EOcBHw+wFnnRsUZGndoakFbVwAoMcweIs9h3YWeSBnnkBjqLEfNDno
DU+Ltl5pN+4WIqUZYWUmao1p0W9qfNoDjuJ1hnK3DjmHkVjrBSsR8qMCuOZz2XdeCQPuliG3gEwR
OIfTfQXUGDYtsB/Jxjbq//J7lc5JVwNMBQ3tDmxUV5EPm2LbdQYM/6ff6E6EppEUnaoBqYZjwE8k
bL8GaerXD87dYuR+LElkCOCuzSz/TECNnivjO7ZzKlWqBQmeYRW2k/hJGp2PkRn9VrhbGYTKKxlo
ghcKjipSp2IT417A0Cq1fivGLQ5qZCf6SGDjgkl2BGZud7Fz7bdc3NJgFcTtTmB5eE/m9S3kRzeq
E6+0B3cLg0MMELoiJW4ZQfRlYund2N+1Kb1cVP5et+ZuZVDFwPPKcUKHYguz7PdEL7o+p3GA9dIZ
AoWZhlfj5xr04hfN0AiYsorn2Xr+YdHrKw7IS3GbtoO+V6v+1fD+yGOuuedqcuI3qGt4HswvoIhF
VHk/kps6qGdfmluZTAWECdEESH2n9899nH7G9eyr187gVibrONo6FBCxGQ9H+MtWsHw7piHwSxBz
tzppjxmO5Sj03dF+nS8hbo/dYv2QS/zFlvm/2y4lHEl002NaYLD+ZOX4TYWx59ntVihDIN1UP2Kx
AGZ5NbJ/PpbIS5LA3QplAsQh8LYKm3EM4r1CrTmdP/i9Tfp6RpYAvS/N0WO64xoufqWF56bxy7bC
W/r14D14sTAFeLk9hmBH4xLTzZNf9LjYuBlmt3XD0flWhexrZPm5aY1f1LvVSWHgUhKQFbf1EuZ5
bO3yvVd+2iTuAgyRmdsApOO4Pkbl09TJx7lJ/YgFbnGyhbxnsBUi5+gsjHcMyioVCb97rRO3Mol7
DO3hOYeoF8MfrdCdyQkAcrvXxzX/W21y2xmHExq+NTb5vgKiWno2IHC3Nllp+HmQl3spJTFcOWfU
JTn1y//x2Ln0UiITamOc2DM8ajOo837Cwtyzu9MtT+qgXEw8hfoOS6kPMAJ/7MfGc604kWmOhfQl
Wt8A6azuMIp9WubSb0dx8WptOtkE3ezjXSzyc7TVHyIbew7tHpnrHq8LANh3uFU/SDN/7tPVMwPg
Iri2GWbWsUHUMzv9wB7woLve7y7tliXRfNDA/gYxv2zVJYFZW5eOfh/SblFyqOaUbwsaopOjOfG2
e2vW4aNXxLtVye2Yl7omzXgP6+XHNvG3sHP3PCvdsuSSbqwSBx6bCns/yuAtCLt+B4NblwwW2LtC
BofUQm/f81F9ECK4+s2Ic1am4x5HR4wNNjbhM0yaHo7EMx7duuQgbBhD5zDeuQ6fYWK2ZGUE7we/
545eH8PLFq01CtbYRyg77xMGX9ao8hzciUnGBt3V8Fy/N0ManMxBxNeAr7PfZdOtTBLJgAefcC4w
Ki/bKt7BPdFLOM3dwmQXa8BaSz3et6D8ZtPwYx+0XjUQ7hYmLZwuYnHgyInYDIemHo5spYWRuNfr
dCuTdNxgn6wi3E9gxpOb3sC6YE781rhbmcT9gcAFh433xPQf00V8Qhf6N7/nds5Kha1JocyC57bJ
DGf7Hs6+k/Rbhm5tkpuoTssVy3A8YB8IHwuTJZ2f+JC7jfk8aO3Qv+Rvg02dZnhRdinxfJlObNZg
uu/BhIQcm9c9A6sEzjUhiHB+U+4EJ0y31gUmsfoum3aGAYt40vBV9pxyJ0XUz4bNssR2aEwMCndT
Z1UV+gHKuFughEfQeIQG73NDg1RJ6+epnP0ONrdCaZumt6LCLQLWMnCv5MlHUto/vCbcLVGWJEoS
2AUCvrOKFdZJ8Lml4aL9ZtytUlZtoKQdZjiZIm7WUP3FVvK7c/MlA/wPmRa3TLmGsoY5Ixh5Zlur
z9jBzIeNDOVd4nYLb+lSjr/L6bwcl//0S84xKraISjXS8S6lvvDdfqpJ7SUjgKPJ65Nu7dSSwFHm
xZtPAW6hTFkEG7zN/F6uE6sw0OKHxLlxV5o9sBA16MR3aCdQgYOK4Z0CD4BtiOH1Pqofle3Uyee5
AQx6PSvhmKhp7lNz1RtL4GQELMcCc8fCb3Qnp6LSJinNi+huJsQUaFH/QuEC6DXlMJ98/egvMlsO
a3kMHu+Xcdsv6+C3N1KXIkZ4FG0cdDL4TAudDfUCN7bSrzRPXb7XXHEJiXMMa1naiNx0h36/iXV+
+t+n/D+n2t9DiApnnYvlgGhyCOdriNaJ8BruagreqhF+YjkjtpUfW8RUil7EaVWXMkkmVGLZaqfL
JLahvrRhV1GYZIiteauOTa8VsJUt9btvUpfSxFqoVuzazvBBktgECfkFaNj3//1P/+fNAz5WrxeE
bQImOyACr8fYfaOshGGf8GNAURfUZOH+pnjUzNd0rq5Vm1YZ0X5wCOo2cx9Hp5uUqvm62THKtLZ7
hmtW6hcmqbN9DPBY3w5Svcx402Qo5cJ6E9bqnqM7B72xepgXjTk3iMWsJBKupSn75fVCXYmCqaVF
6gSPLpn6Gi7rLZ4Cr7I7dRUKNqoOZanEc0dlQWEGJ3jrVZGkrhZh6ZZuTWYslYgMNEe1GUZpQBF6
TYlL45CWJZAhbfOVtPEbVm8F67XnUeAslNSG6VSLGUOLNXoxrb41fTJ5ngTOOoHfHLNVsM7XBmaz
W40fQArBj5dKXSBHUsZGdXKar2XfdwWze3eCL0Ds9cVGXSaHlDzsQM54kZJyDQFiB5/oTFeL9LqY
UJfKUdedgtlcj6fHm71VtVYPYlkTP4UjdbEcRqwliLgIIm2fg218hMG7VzKcukSBcB1bVmGJXOUy
fBu28gnv4Ddb+ct33z8cYq4qxq5JVMLyCNp0Qfs326D7O5yB9zDvycy97uPIFbw+LsiiJRw8Gbb0
nqfZ2s9/STv6pQypK5CJK1BZ2zHCemf1JZq/bX3qF0kuVQCne9Af8LS6wiqwzOs4zEPU3Py2cxds
Wi4jgQ0nBldcP8K/EQ1Y2qtQRbmzAyRbMwyM7fM1oWNQdEnzLiiln/wYjnWv32WX0GgK13i+ti+d
xBU1f3RV43mLdWU9S7weUzXS+brX1SOFzeO0tH4h5Ip6pE6qnccEaxAe2miXUDIfjfZTxdHEuSGr
KR6OgWBW0nG59iouoOz1ygVRFy2QDEHdwUJ2voqqvcikz9Mu8Uq+gQf++l2GA1z49uWYIVkJQFOz
mar8CsjUVfSwbU5hZoqh2w3erP1DmvzpdSy7ep4omXQzBRjYQpPwGJSiyuY6Wf0uK4lzMtfCpGEc
mfnKZbeWxTLqvsxGNcJZw+/xndiMUsLTcV5e3uaYj8w8xzH74DW0K+gRbNR7pXFhabcuKiK1XVcj
lN925Tb76wnW7MmCK0vX0su6iEyJ0G+Bu4KegLQAHbYYOm75HULqQo1+8CYYaL5e4LKHhbSNLRZ4
INRjI+GMDugK93xwJ5X6Am9K5R72VxqXBK4GRp27dEn9gtPV8xwdFRPRGqNXqgqzoZ2HLt+6Uvd+
S9FV9bBg72vWjv1V9l2baXxPjHvpd+K7Df8drFe0bPR8NdORgeDwpqnUs98yd0JU1bOYNen0FbJM
WEMrduRBiFS23+hOfO7oElimVmzXSqANhg1PSb34HcuuZOeIAzY147Fd7RZURSC66bQNoee131Xs
gPgzqwRmKdehTT+XaP7Ierb5nZ1/E+w0yLQTuH9fITGbz31jo8ssGr+sG4xuXwfpFNEJfZdyu3Z8
X7oMnd1xlwu9rz+9Xqmr21GwdUYqDK80wCPDiOmU6N91ir9k1/7h8uxiBYaGmGqzeKVov7S/BF4v
PZX9Ov01aNpWxQbtZv05OHg3n/z+lvj1XB1bOO5chNs1WT4Ec5CnyvctRM7IfVdSAF22K0PRZjGw
OmF+CXPqSnmCnYYHSzFLap3f1ZxciGfFlrpCHr4fQbdUZLviE0PlLbyKs2ryTIq4Up6SyiECx2W7
Slo1z8gdBSbbpyj+XYaBhP/5sv2HBeQKeupOT3JrxHjtQfulnyCaV3eb2IA9qCUtyYcj1mT8NJdN
BZX4foD9/+eWrPGu8kqOre2yCr1vvYYxAh2OO+qoSmXbUarpI+kSpmHm3prqPlm9L2/nvazEqQkB
/b0tIYzSi76NmLnt8GxPHykqDOTUy7jsCstKIeFBz0T5lQYsSvP2wBYAc0o9TMXMEgg/YwHLx+tS
IRn1RCMTsHOzhLS8JBvoCU/rmNL8YPu2ndCveLddRD/jEmW+03BYHtnn8X1/Uh+QblJzmZ5nMI/+
Mvi1PWcoYyVX6I56cYvTMP0VoCuxQ3swTUpQvitenmFJTYePpI7sr2MTQ5+ppNOg8oeoZ9yGLWbd
D9If6H1jQdsNV1Xz+vhcj6rdzkuaBPuZAz473QAybNM3wSysfmQd6+M/2nXczTVG7r/K02Spn+dy
Z2UuGcAkuSHD2N66ci2nt52iw/4pgRa2KpoBmM+8KUWf5NwuTJ4Xcsj5/tIno4qwb3b6Dn2m1ZoJ
GQXi+45Jn24smg3Emq2I6y9VvcnwFqws5cWWqKU7p0kXwVEnRn3glPAteLeyQ9ETgOR7mlNqZPJu
r6r+wxrV9fBiotLT9wMY63iape/bnJshDXNdzm2awWCtb85hM8n4XQMXxDbX3Q74SX/YfsxU3wHC
x5uVLNlKTRnkoufDUhwbWFR5uC6EZKWWCb9RQofhkgpgNjJNxfF5nQFtyOo4HYN8DZuSZsdueHM+
+j0Up242ZZ2n22S+mLYl8L5R4WouMUsC/vNgxxRfYzmS8hITNOVkBu5QfREEYoIfvYZbIA8lX7ME
jfNlfugx+hM/M6Ojgbf2jg/9MckI0+P81dTp3GRI63Jxrdgc2myQETLpG0UUZUsfJ+bJCLpLlc1R
aY+s7oZ4LxgsaPqzadK9yucSOhiUZY9D5gM8KnC/jXk6n6YxAjyHtqGs8ihVTXlu5Uy3ggCp9eda
l5vNgnAYUCjqayOLNGyE/aQN5V+QOJCqGFcmpqyTq1wvM/65vZo0XmBI3mqavkPpIJmzvtXrcJEd
zLkhokaTjMqCRLfoqGr2BTnHyRi1fyW7UKB5LMCGDT95JSZRhFVn4odWhO3P6Ki28BKkwfbXhJre
H3vZRJ9gk9okyFlUwfRBls0R5hVN1uMNU6tth7ym00hOi4wS+rR2OwvPpuza/rYbGQ0XtfJGZzMz
9p22pu3PiK3Y5AObxh9rRZH5kxXMgq+obAf1Jdht+UUkADmPJqT6jQ2mjj+vbAjujcW/ZJWtZ/5l
GdOuHU/1srVDc1pnS9v3sN1u+1/o6YMnsGxMlBoQhWSc3LclLmGJ29uSqT5vUBYa4ywJ4VeZ44/d
p7djElJ70QGN0odxHV/WQMBLbEvlWOJ14btQfuTKVuRjY4Kqh5x2hk9NNuoSWbSk7sbnnoRh9SPV
cVf+mAUSPUU4SVyxq6pNujfVpOh26xNytO/Qg5Z8brcmiPMmtCs7T4My81vspsGW08oMyRn9kzzK
Jiua7hkQuVg8lwOR93REdy/AyHIu72OyJb9aE3Vg+FDer4993+O6EHV2/pIwYaAHUqb+tbR2eRrU
JnnWjYioIJ+PqOk+1uYIZEEO3DEyO8O6s6hwX9KXcMSaCINEpW83IcvwApc/XZ5qXNUC+NnwMj5x
sCbLYk4rmAoqWOkGpzoI1j+TPu31bWiOIj6wd2Qruh5fpvdDBMv5/UhxgVSSZkru2RFP745yPo3V
/L4JJnGcsCVwPGGJnj1QGlNJw/PSypDcAqRdB1LE4Nx91jtDvowks/hzIjF/k8bD+phMQT3Az6vq
4gtr0Qp1pgiC5REH4L3bx1yv4gZbxUexJhXYcjU9HtOk1w9Ia+F0j9E9HuU772V9Hhq+qmynyBhn
CFDxR2vF/lYo2vJcrOu3qNbiBxO6/B6N4di/H3l1YCVURJE8Cau02DRpcCCqPtsStsssRT4uY01b
fac2PVvawLG6D/UJCXRVwM2iPw2LvFTbdqVhPRRMoXQ08/gyxSTMBNnfyW6bYGh1dJnQestUzHqs
y/o9rhEma8Hjzc0WrNkBMnkDN8BCcvgyyYEPD3UUPW6kKRifvso1sOcorKvCoEJfoH/m4eDTjlRe
kwbFAr1RITsrcjUEVmQkNeqylbxT2J1b/ijS9pPZJ4P9fPvOpVzOrW5okdhm/cRtORS6lrMBX3zS
uYAqzWDZpiW2H7Ztd72hXgBVwKeG4gsiwA6Po61/3tMA+2GpRUbxcnN0UpOMkv2R7PJC6u1R2Ck8
8XLeoOztVL7wpsr3OXzbJuYbpjE56fIgVySyvisqj1McrwXgNrKAj/MvsYbVKYCTXJ5CgoMLwNae
Yex62Tup81KESx6OBseKIU9hl74zO4cZCoghFUOjP5DBPexWzKWjWjyMtH0s1bYWSbK/b/tpbM7V
Fnyj0FJkTdm8WezxSEo5ZJLMz8PapPc5SadTuSa/msq+lQ3KxTlsPR9ZOyyIhGHLdZg+4JPzeDkB
Unx/2wFbUB8spMoiOeG2FbN4Pqs4abJ0UzaPWhXkdNQfSi75NVrkVIRD+J4CJXcCnDqPVTRmjYFr
0xji/+E9WGQW9J9Ty2hzQ7IiKTOygjTXIOmcTX3LntBJxXHSlAX+INkXB9SmKhv5MT9FkiS/1qRc
ykLYKvpUDXBxKbRtUXQkUd3UD4QRhtyBNWR/ezDBizXspbrItFVNjr+PRDkLupKc0aBMtns4xOQx
CQM4v1MJIm22TUP617DDy36s4yC9pW2ZfBm7jm1ZvC/bVygYk/AMI63yy9q264w7H+iwdxHRdMPK
nOyUybE6ngVFJfSUllGVd3sffZn7apiyqa6mL3zU8tckUfl503UGs2MaxBTCSXO0QlT1gQMEibK3
SbC1+4epF7K/cxmm0XmKZAjuUhcs9DSSqaNF2vYSzIN+Ld/OrJzNpY1p80d3LM0Lt0rRHjgihWUV
jTMscoduF6aQS4tnpYDmte9jUZG/Zg7Z07MawtZk0YhkK3Kkq/4awuDQ4FKVVu21Ksf+87DsdPw2
LHz9taAlrcqmJAbPa8KNGLWrtSe02BnOtCerumE4RaYVDIW+vW2uvNPDx5DQsjmNg8KC1CYF1FVW
C8S9yvDp3bKu8sDVZFqarB020z+NepQvxth9TLCx1OGSIcPK5rOY+4NkUyN3nQN9TN7pJTqaj/C5
FvO7Cdbj+jyGZlbnmpS4G4oY7OF83SIwgfFX9MvZjnFd0CEMr7g0R2Iv8Cn4EAg5g4JEyB1w/5m/
KYWJcB9jxzGdWuwzX8IoPrYfbC8BfRmsDpbLNIZtXYAOXMv3DXSz8U3HsLjEVMBmKLOWKJWHPOqw
r8AkO1vxPtsr6yvRZ8vWAMHJZF2P74N+6+t3BH6yVcFw5SXZMsAH5QnfLehfofNB0xPu1k8x2lzB
NgxTHKWH3fejMFwlaEylTN1TIhfoaxJuFGAgc1pmtj70x82k059UpzVWBmhaQZ7UaOjJaaPWX0OQ
qiiDb9vy3O/BilNNJ628ku7lVpJsQKkVdsHdHZ6C6fRmqYcAdp2U/0lNzD7NOmjuCVwD3wR1v92x
FRL1lsULtVnT2I3ehZJwIhbSvpkoPY5fjWXzZ3zVpTxrx6mM8ykKr1Ep1Slo1m4p4Nyn6SWmwbbl
g6Vke7+QetnzeGhtgb0u/XqYpgwyC708esLHsf8ahDzdTl2Lu8CDxs57vGtwXc0M5IDnMumH8Hu4
zPGR42On7i9LsDfD6RBEfoC+Q1SnIwgsufONUvFGjmb/BE2k+gWdh5X5rIe+umhct2rUk1ZNioO2
D4vt1uhd27xcjHq06a3XzrLhh4hqmjxxSY/TuPczz1H9u27ShFv2/6j7sua4bXXbv5LKO30AEOBw
6mQ/kOxRaqk1WFb0wpIsieAEggTnX39XO86NzcTbd/fTPVUpV6RWs9ngB3zTWuszQINWQWLxg2gw
ZjKc3Qz1R0i3TAaFNm7zqHN4TEKZ5jniMTA9bupUW7d500t4ojZ3b7zBld31LIxujgOdyhc1qJFB
XbiSVjBJBvdkjN3YkdAzuxJK9sfU5BrMpCF9lNk01o8Jdao+tBOITWLKt2VF2ADQC48Lczrhp7rx
cdp7bROO89CkmyGf2b732jTDuKaZj6HBxGec6hAFfERQVziB4iwDzQc3cjf7fvYmpBxuUC63P6au
GKqVnFu5M4BmI0hqnanAhnQssk+B/ImykfarxG3lVqJTF8hxZtmaqG5MLvLejPFV2pD4Y92La7A4
eFAxSPgy2cqVC3aUHQ4phDxWjj2m+YXR9oBRQYXdYrBUPEHrLta+XLUjj7OrLrNna0P6nFxiMPHw
KRls66Asl7eR7YBdGZQQJnS3c4O8YkVr224OiWHyZcTAvjwgiGSHVSNo5104tHS3k58XQFOxvgbm
gjpSr7SorYcppzxAEcENlSeKTWeX9Qlm81n35Ip3Wu9by3NmxBSFa0UKGN94Eye1yYI+nv0bfyjm
50pU8Z4OcX+VS2SCgT+WNDt48OHTC3DRU7+aJ/jATat6vR3pnDxp1U3Vqh5cBW8jR92vVUKJvkZN
Dkl5zxAeAhcbvyKHLu5y00JvJ52dbe31/V2Dw3LHJjtxLsjYpvkRZfzyLfZKH6RlObURq8cS06ET
xDd501y1flyUe+FaOMa0z+3HGrgtHjAAtOdVPc7VVauzNl4lYnCvKfC+7TaJW6Sl5UTEZ+zsU7GG
uJN129Rj0SGh9fWlKka9FazjjybJnBLxld8Pq5JWDawKTjHDCPPU3zmVEjyYMreywtGve3YR5yL2
o9pVJ5dQpHc0ra7ynttRns/7bJ7qACBycsuzer7UBGjSA7O98X6Gr6hXRTxAaLqBHPqqppXr7HQ3
jmyv4s69l2ayKiy6LPPQdzh9wqpxe5/auZoJBL5qpgxOHTONUTLU/dHhmNsXptQyN1J6CbDwsvQv
qmJ4g/SLMz8bqFy/Kdb7OkIRLw9yOU3haBWy2AzxNJFgItAgVW57QeZxJXhB01VZyvGQsGw7JuVx
Kg0fUJxg7g7OH5AzjMQiSoQWVBFfp9ij236azV1KWZeH0B1sioAW1NQ7DqWPLPIMn2+tWXU06ArO
nqGglf/es87mW1LCJ4W9LcZ6nU2QQ8wLitrXxIaD6foG4VdeWZtOoN4RDs0wyz1xheguJoOmbMgb
xvSllRMPiz9Icp9j6qq58gX33TU7jY28g1hSZcJymMruvk2r9B1NhraK4IJ7lGEw2xxXmZ2px8yz
TmSX1oj1Z/boHEVVVsW6qmcg0XnXTGIrgCDFVG4/ixHep5RfZx6rRNjjYD+QKh6eZVqU7sbNNQBo
OIUyE3mYUEajLEkrvcb0EvM7lyO6vKTKcdq0UNvPw4pTeL4GBV+Knrhkzla7qs93kI8o6h0U6fSd
m/tUXOgmLWDUvEqjXnGVBSUcmgwQymt/P9kdqwL0ecD0z0nZyU/eCScdwWfoJBBQjqjWPC+5iZqm
9Iu1ayuTXlVJFSPrYb2jV10r+5cWQ3lISHuGPmMvvc4LaZ16dxiJlMVhbTkivSQ2Khr3SAL8aWd3
9kTvWQJE/asrodV1NXh520ETZEjYpu6Tojl6ZanttzlRudxgzFf83rcdTS8osvUZOzdvxDVNUSCI
ZJOm1jFhMwYFBFSiEYGdbrwGTpRC5DfqphLp9Cg9qR4wNNHFPIiWiSsb1U1WBhZOHX5kQpE9UZnb
R4Nbl3bQESzGRQaJPHuTMb/O17zECj4MZW7YakzGiUe9myn4t6Et1WPXTjjd0OKqx2uKeuAzOiH1
FMReTpKwxFjPOMLYw/6utFPBoirGyN19NyCdDuBE5Ceny0yz7mILlYOu7TSCXcdQfZUrP2FRPLhu
ejcqYukQIqtkCHUzj+3R7bJ6VaoOaSNSkDJfx15K/XdUkcSwUm4hanStEGgHBvUofQt0a68xNw5v
2BUecVgeJFUn+3Xsoo75WNNEYtI1yheQeMMms63rurJw0JZGepikYSk/ncD/LE1/mSPIkmPg9IzF
z4nt+zLwCc+boI19/Sxz/D8ipEwMQVnO+B6JLJpnFL0dkKjQC23DJGvwgErlzs12wAcUUTUSSHdm
iKWdZ1L1Rm0LLYy49YdyiFdOAhsP2ORWR1KQNv/sNRZGv+giS7Iom4h0gShgEH4zEdi2I38yYrb8
z3ZfaRQe+rrLVkD+WkifyrzloVsZ4gcjQvHpPBTckoXb2jLP0rjSW+NU5Vb5jXeNWhk/sxuzZOI2
VNMKeih667VkjAqVV8GspDirqeySRf80HrlxWncEha4pVsbqj1Pir8/pfTlLhS4FL8ZbjvHefcNO
qodFG1qTOKs56yzR+TNK95ZXAfqPHObSm5srpDFnoVQdfwnNz2oL0FH/JEmQTUjmzAXaSufpVzhL
aH7iTF2jNbhF2OuQ1i/qI9L889CezhKc36BtV0wka/aFa++Rst4yYp0F43GW0HwbhU27xrSBPedQ
JHCtFGE7VNLO6uI7S2R+gXJun8sTVczm6yZvP/auOAt+4CxhwWCY2zZzLL2vU/+u1y4mvNUP5xn4
AtmASIIpVyUN2D4qUJA+zHvvrL6x4y+2ZQbYEVIXCCyh4DoevIHQtRrkeTIQzhIVfJJ6R4ts0PuO
WZuctG+t5X46a02WkOCxKXEIAky7PzFDUDUKrWw8b02WaOCirWdVtAlkSNBYCUeZotXV1ueZyRIL
TBFfjS2Dffek+N0uu0ue8LOwNc6S2NFMBKgjCxInvl2CR1Te9nN8FubIWfI6WJ3VGOkCjjLE1YoX
W5Zixao0P/PqC/ACjc3gpwwqJ7Y30zUg3lcTgs7zvMOS2tHahEFvF7zWhN34TG64Kc688mJburzD
oJ4e53deo8QB8B7qYBVCr/MMfLEz/YROeQMk6t53uo3q54uR1meBGVF9+h7SERdDnTUuDGUW2Vow
cuPn/uNZd70kdaDH60wad7pHVP8+jvka0eVZMEa0kb6/67ISnrB7HLCoDek10KnzJm8gd3zejTvf
Xz0RTFe+kvUeA34vqbb2ukjuz7u0+P7S6IgWnV1Dk1A4LHB4upkcfuZdL4C6MekzlBSxc9CVBGgA
IhPyPFqRs4TPwwcrNgP2vwdBDZU46yIm5x2BS/h8yUSitIUHOaXt76VPdVSkPDnPwy/h8z71qlaj
e76fJQkru7jkJP5JvHYytL9jcpwlfB5ggEJZTQOx3Rqlj6fS7ecnzD7X6bbtYuKsfc+Q40S43fzk
u3j//IHLKV1mmJULRn6+r/AlgOzBrOjLEe3vi3lgNTAPaNjf+kUZp0C6YHTdWda61CZjdcnolDaI
Y6o2e+TOPCmMIauz8yx2SROATk7sxSkevufzY52wQ0Wr8+58SRKQvgMxXSSHe1WhXos8/Akzccx5
x/HfaAK8QEGQQjfHdeJVoYor253OUvtxlhwBuL8urgzu2xg0BY1bB74NCM5Zj3PJEnDbtCtEg/Vu
u/Rd9fbHtk5/NuHodID9w4ZY0gQSKdFNB+RprwkwdqAh3fZ25nyKp/NQ986SLDC2aLL4o6sRris7
wBTZ56zPfiaQ8IPt/HfCAIgfE4XKDep8MHG7aN90WmHOURJ7rQyTvLaOcVWdeeotGQQp5shlVQ9B
UDszn+jEDm7XnlUYcJxFqNB2Chr6HVRBZh8VNatEjRMDYuh5FrSkD1Rpk8YGVrlXg2O/S0I6qHcO
3XkKNc6SQEDtBupFkKjZoyc6fSTxmP1uN6U8b9suOQR2UTuNSxWWZnCqHaNWhu5uNhzP2lxLGsFo
6bGYe+h0CRSToB3lo16MkZ8/8TcnJ/4P22upCTrnipctR/Yk+3Fv+eJo2f15R86SQwB0WDY4AMrt
AajM0GblNRryjpx/4uHZD06GJYVACTtB4dKv9kPXomiOWZzTVQt5QUCfx743qBB21T3kVOrbRlLy
UQH8ZSE0Kt1Xj5f5hWxtNwOevPXRFU2sj55tAzUjEDfcNANFeqqBrlRggJLxtbWEpdfw9Ca+pIjH
ATOrcbFe9/FJTn08T8rbWTIXVG00B3FJ7QG9vWhqfcgq/7wa05IAkI5DzwdglHYIDN+kr8Oqsj6f
ZaFL9H8BGGzj57g0Zwfosjfzeb52ifzHAKq2TwFr2yVjAbA5TKhIfxL1/MDsl7B/jFVOHYOMcAco
sndzcld3yK/Kp/MW5GSx34xcAvFn8hMHV2/Q/RmnJNLp63lXPn2fb65Mk7wp+kRjqUkZjPGFV55X
O3WWQp1xNmjfiSt/p8zKAuTY7ch5Zztn398zkw5ho8GVha1Xk/EuB6ivnrcci+x4sJWouwqXpn62
ts0cQT/lPH/HF/5OarBLOwHjU6JLwgTgISD0ME3wrBtfovvBj00Txmp/lwObFpFeHXvlncemcP6G
64+7WTkuLs6tJnDF2gHI5bzbXqTHaH/YZpRYb1cB4+DVwZDdn3flRWoMTDYTxQl3T/MM7G838Iff
z7vyYjNm2Th4wKw6GNgoinBuTRZSBYLBeVdfbEjexlbhojEGLW2CfmcHUN4sx/M0Jhzb/n7rQBM9
TgBLd3aZEOkFOr9yBaxw+vG8e19szBFAAqdwtbPzWzs/YGZKfA/g6Lkmvtibfm0xbgBt3XmAM/WC
ruvsvFmTzlKoM2uKYZzBa9hR0kesekqb+bzMcanTmfqeNxjaOru20QDzv9bzmSHoUqaTA4Jk07jA
lVvgEBJObzOqvfOqhEuhTkLaAhwLLnbZ0F/H83gwg7k7y0iWOp0TkG7oqAqxI7VMMDswLoOhcs6M
+7/Edt/4s0Q5KRfzIHalsO9AOjg2aJWed+OLnUk9TEIgOS6N2GTX0GTf8PMC26VS59Bn2oMaIPCU
yZRuqem6bQwwyXknynKCYMPcjELQUexwrsi1a5E2aqtSnsWmdNhiV5ops00PpNyu9zENyBV70eZn
LsvCYw4DtHmF6sROD34UWz5IH+cdVEudzoTXGZ3TSewm6pUrACjJyqf8Z0y4k0H8Qwq0lOrULuCm
eYere4PQq6JK7ZAgyjrvcS6lOi1UTw0bYIYYz3FZddmnaj5vYpmzFOpsuYSaVIldbzove0Z+5Q7h
YDAk8rxThSy8zyQ1oDHjPO78imylYWEL9NlZm3M5/2uOrZyDfDjunBrqBsPk32OEznlnOFmYuJob
CvZiN+5GoSVw70m9bmO32ny58//6PP538lYd/zAM86//wc+fKz01aSLbxY//uq9K/Pc/p/f837/5
/h3/2rxVV8/lm1n+0XfvwXW/fm703D5/98NKtWk73XRvzXT7Zrqi/XJ93OHpL/9fX/zl7ctV7if9
9tuvn6tOtaerAXWlfv360u71t1/ZSX7nv769/tcXT1/gt1/vntUvq860z3WXVn9739uzaX/71XLY
B6DpfYDQfAaNMTALfv1lePvjJfsDITahLmdC2C496Xmqqmnlb79S94PAL5nvOZQLQk+9flMBcfXl
Je4IQDko5PlshyIE+vMOv3tGfz2zX1RXHqtUtQZf6RRG/rXHhfAcB7pRjIBD59n4zKVTkIR6cmA0
SpkIY4sXWyDSAsCWfi9i/rGwQWxRfteHRmRRClRZk36CgqcIgWu+Q0shQpuPRAgpSzCF+CMdvGwd
z+5LUiTlpinMkQ4E/OUKRBlZlOBbNDXwvf4fHu0/Mr1r/abu2ubtrT086/8FxkXR4kO28GPz2pni
+ZddC5CX/ta4vr7vD/Oi3PuAp+dSwQWnhJ5qYX9YF+XOB0/40L6BGX21u6/GxcUHIQSG0wlic+r6
p27AV+Pi/AMHydD1bdsXvu/AJP8D43K+aOz9ZV24DOwaNwBrBcmas2X0qKdSYQxK4XwEVvlV9QXK
TQSsoiaT+aGafbZiTvYuaxXvcs+9mmk5r2NZXrZgvmBOQ38AvI2/DrxOVJDOEHZGE/9miFl9Y9Ch
uSonb9y5Y9PexhlTG24X4ppkpbhGRQDcqLm8NMCdBG4xmmjupmSV+P500c3x54LY0EEHjaxU9WMp
ab5mLubkuCR5nWiaAAsbe4Hv6btySnYm836nvX2jNU+3gO/p1aD6Mizd2QtEad9g6sZLVxVPcQke
xeSlGZi63n1TuSag1FIBtB/rIC5mMH8IOHP+lD0B6vjA6uQjk+VTlfiA3Ghvx0rrWVIkTl3xjt4E
0MKEX6VzsmaW3ezsqgWZjZlPU6MBmGs0fQTP9iWl3r2Z+BbwSysgDB8+Gucq5taedK61QkvDhti2
vABF8gT+ZF4U1w0Ba9YTAAjPakPaXq87ibvLqDsG40ge4gS3iQ7XfecATk+tFJh6TEKJalW8xyDv
Ra1PHgBamzZTb8BLmWgLuhn+GXj26lqmDjBxUgUYDKmvY5Y4IcjDXtQIdTSQTAimlhTgCVXyNbEJ
CcZUdVvem/hp0CJ+TDJXrjvMlToWfYGBNAU4dwnOD011GVRjMUR+B4yuaRLQONq52fk1B2u4zvWK
AjMVZik+352JfnFERR87DQsAT30GqrfQ63puTAS24atV8BvftQBtx5d2ZQqYdyXflSXfUzt5T/XA
AEJWl9U0elGusUQJKJRQM+jiHRkna5v21riCmaRh6ydkmwz61s0xJ9VoKrYTCNVBB1FBWC0HogUJ
d4S9IANogB5Qs5vA9FY8wqTSGpr200PvScBrQXkJeto3OzBL8r2nCPr4JrU/FRN4kKg0PMVJbDYz
GR6QYk+ha3oZCereGB6LIImFvUmIc2WZXlxBtav+rCyg2zW0DcEs4jegpesVcelNXmWvQzY+ZDXu
O4cMwEGD/POx7OosQCpmBQn4iqE9q3sHMNBVV1jp1nVwFfRpjqqxb/KTrFEwAmMUcLs1kQ9t20Al
8X1cZy9Ql7lTHZ5+lWENcm388MuaKw2NbRxgNxZmEAS112YBBP8uhlwfydAfeqe4pCmtonlWOowz
7CS3ckWYKxi7aWGdYhQbzioZZBVMV5xGwoM2m1z6pbfzFYFxV+pY2256M2fOFcPTDJpJP1ojKwKr
d8CQq8S2akH0Ap9oC2rAU23mh8SdihPa/SFuYSfToDp0crw2Slt1WTSKr9OkSzc6VTA7DlYJqM3Y
Ealn7g3J3ZUHYvy9bnG+ZCdwMWRfV4XVQIcN370h3SHxistZ435dBHSG6WPVw56I717VM74TGfDp
UkIHyQxk3tKkHSKXtT243dm7pbtDDXxiZLME3hX49DAjMVj0jQXanlPHT1/Ov8pgVDYHTXIFQQkn
bAisqIjnB8uZWEjauFqB+GRCp5bg/lI84xrqKyEn2CoOqLWG8RtigUDIPKe6VqXioTe7IxjtIMum
mCq2IhYxAcaZ6RCcbhFWDR1hUT04ZYEXY0kqiteTqi12cwv6Z+nj8HDr5lHR5tEqDQncDkc+xuSA
4TupO7fRdWADmHoLBo4IS+GsBRnZykpLL8KZ+pADkBwo490Drm4HBDcDXmbz2El4Ch0/c0e+l2Jo
dpBgynBu9u3qy7WVzfIIEMldD8B+nM/JqulIHuVz/jL1BYmg12Qik2BkNEbJ6rUclMTIB3uj5PQA
XuM7M6kbzuBM78H2ONTUqsIhwZYtlEjDShaX9ZRj/gneD7d35ZvhYMfxuJobuCWPZ0+KN49NV7J9
60kaEGt+wAACTBrvYYhMeOCKDV0tQ+U4fgN8jpWB3+BaagpNNjcHv8thawTUiwESrSC2ele2tm/6
AfuOJPrOL9VTbWUfsxpcg0TCFvIaLHJ0M0FXiKG3AYpOGooZ1OK8cK5okhTbAqOy7+xcuyvWZhos
fDxLBncwduYRHO98jy7Uq4aeKviOLQuHzppC6E/a+wKSpduE8XGF6g+9hyo0SA2DLcJ25jeDnftg
ilsoeXr+CtKdBimWxrONnfsKIsoAX2ussQV7Ma18h67F3cyr4yjypxG3FU4J/jgT6UsCNlqYMHWZ
YRyb1TpXfVXXwOT37jb1kG3aHA+0TZrHci6QOmdYidaz3oCbz6MicXfKL55gB49qhFFjrNm9X/qf
Y0u+Eox/WTE24/ROEX3a0xzfxqM6Fvn0AG3Kx9iA3aHHrDnYqgYZ6TT9yHesN3gaE+RghFiYNbLG
qBsbTrB8ola8n7RThINMXq3ktPSVgxNIg5abKmCfh9E8joOG1H+Ce6RY5n6K/Z3lTg9jNcT7HLWR
VTWW2Y2VJ3ClNLlwiLTuoUyQrxre4BZE/lqMyfs0JqCkJa95h1MGVNRua+mi2k46FgidcXfeAF83
pBJaDKD0bqDkw1Y1qpbYn3iwcFgS1jLwqARNJios0LlT7LbGwrOjA3wgejy4wy596W1rXwpsZ7+0
7juBo7zrfC8AtwV3A7EVTF2A7QNlA/pOOQTJgNNATZ4XECj+BUNzWkEJOknfJg7sG8IbTchFPB2a
nvIHKrEaSYtDVwxaTqCzpi/ChudtreKoFYiFhNCwsfHV/Qy1eNsawb7sahDD8PlaMRxHeXyPcTI3
LWREAn9uNEYZYmPM9YngX8xgHrTUBA3my10DXwyqPE7KsDPjQwr5g2eMW8KXKczjKb4zaWnCNB/U
JpuhMEAQW4WeQlCjGY4cltb+2k0rElUG52xMYhVYCARXrCguTUmfqykXUdZXT2WVdmvEzRsMkGCr
XiWvmNEL88Nxlec4/QkkL0CtR+RoQ+puKzDJAzQg116Dw8hWEhSGjQVdlSDr8Q/TME2Xj0WQQSBh
ZfVNfzXUukVhmNyQzF3bCaOXqYtdAwpb4Kh4glqWPvYD7m8ihTyhj3LQrno4A4MzMpVYbkhyvACj
m4ZFCcc7tgJs4Anv9FocZyBamqBw5V1vse408waUWT6CJH/yL46dvFY6f0oGfwr7U4iNfM05tDaE
EXFk5ZEESySMx3KIZOzdQ+kK4TRorNA3oruk0U0o+s38EjeshwrNZL0k0K2OuAbj0FjY6Mgmx92X
wzDl0lslMduXUryDNjissopPIYKeh17H7RZMLLPxYztfpRBJiHxR+Ou+hQUzaBxcJAr+7XSwJAOe
fz0mEwJq9342iJfHWYLfmDocyewIZYUGngipKZYxd+w9kbI9o+RxSD83lane22XO+V0N5Id/9f9h
2QMFiRPm5yeZ6UWnng1mX3yXm/7xzj9zU+cDCh8etGaIw7mwUXb6MzcVH0AdIjb7WhRB0eHP3JR/
QMhq266L1zFt4ATL+jM3tT84uAj1UPIQoD2jDvwf5KaovHxX+XB95tunBNfm8AcuQ/KM17+ptNeV
5zCLZs1H0We3eQsWdE0da+WI7KUCUwsbNkV+2NX6pc1af51DiSmCl3YODtP6OSdmWrW1mtdwVuIK
wkgzhCgQcCtwBQ8cuSjkkuYHbiO0aXLVrbumxXEuGwQ5ZTJt+tFOtzO4WCtBYn4x+UN1SSfMQgMF
yN/MrELWY/jNZGZnPdD82XbVBMJWik8Bb3JdouSOIFDLqEKZM3KtrIBgHzKGGY2OaGjggnOkTiBk
5hDZ1DgC5kpeIPz1IupDYmo6JaIJYgqDgAZjmdIrLxcNXHrxQif7xlPlZdpkr+WcvqQugtnTL/yY
PHCJA9oyEMWq5t9NgbPZ5PVd5xeXFvEQJmYzprmNCG17q3qSHnLuvoKS7SwAHh6Qb61m7uSRqxFv
gEL3zrx4D1ZXvHcxdBOKUfmLnDo/NLK6S9z+MOpTLpcifU57JMmoJZzO+OwF46+gjotew8aTuH/d
kOy+RiSzS8tUXnvt3AIaUc3TRSzaaQMyJyJhxCBfklhQWBEjja63KX08JGg00ctRO1ddXiOfdUYo
OzyRFp9mCgUJG2QjfDj5vQGrcPpV5RRPw9TcqSm5iOdWr5jCHwuh0AaqM/jp3vr8JZPx0ItD47Y9
yAnHGMBV7gqifkXgSee+U8hAHXhd0xRP6DDqtVtM494UILjPbCQCSTLkZzC/vl31DeIyE9c431IC
j4LHw3yERSORcGFAg4RNnr2fMv58Ot1jVzz5PsTOgGUvQG6ujl9SjTST3bpQRj/pzEciRBGW1rNN
L20FVbbBE/xqOpnOaJuD78Nv+JApuYROQHfpOug3QDYUgUtg3JLdFoiiXigl9U06d48Q1tqwtPOi
2be3VZ2+aArnK8bqTjrteKVH9WTi5i7GjPXQztSdwd1mNRwnKY/UtKAOD6Ncm8bKVxkrX9wuf52y
rgIzuZBRym0rcNFjB7y04Gt+Kmf4Ev6qlNZeNgiMJ5gCO4m7tSp/Bf0W4Sq9QSSiNqKs8jUE4MHX
zuHUzJSD4EqQBVTorIegVYqHLs0Qf8ZuNwZxDheZTcWRNWILYFQS2Ym6aybsM+h9vYuJ3vQnaZKh
K2B2qXoX2rEC6MsUIeimMELMc92kFp/WcYkEzWRQE/DL4YCZ5E+zg6KJlSAoKDIs7ajdXoXgZGL6
QjtUaA1NyaUzC4h/xMLBXKH5MAjYzCjwPEmKCKLA6BSsRUsv9ZiO1ykD8G02Brl3HhcQLjbJqvIb
FmYJ/ORAkVeRHBcQdj1E0NeY1/OMTBNA+0doe+iwmxxAcAiqCXWVyNe2AqEyRaEittL32OObL7Et
dSFLxBEmJX0tji6ORRtl5J2joOxSGFSOgOiBTrVXmAia9SKsfZQ0TnkPVtJZcZ8cChSwthWYslHP
J9Q8BJsDYuQr5iMfQNd898aifygyhDeoIiOPqRE6pSluzfiyDIesVZsuYSjxFRjDa7PmMfeSFyhz
PHukLyIw1tIN6LaI/WIoEtHTrF6eo8oARjQLvQnhioeRCJseMiqrKvWsIPMQ5ekJALyOZN02R3Hs
GlXxeeuNcf3YIclbYUqiuix71bzoCmJQfYrUKgZR/4vdCIxRPG028MQ9HHF+MzOIAzTTllAYGUKR
dGt5SOF4miJF4t0fQLX/qMr9wzjif220AUVBCtf776MN88udbp7bYvo22vj6zq/RBnU+cBcalATq
bF+L2l+jDUo/gA7PHMAJMHSIngRP/2yz0A/cYQRvQpcDqmAnsOfXaMP5YGPKGYrjiA98Dh2G/6jN
Qk+t3r8K4RajGLMAApeND/g2yGjkYPcT79yd3eyNUJ8h8ReVLIbcHd1YTQVtKoivDddd4kffrNHX
Rs+3jZ3v+zp/feCin1NWqLIzg00zEzuqe3/DOlIDqJU+pJN++fef8WXG3z99q0UflCR0kAVkYnZ5
dzvMPOKqjQaM0UoS+PvxJYYiFgSwLhp7RoLShC3cMY9/NpGIsh+s6en33wRuhVOCKsFzC1DFYVOV
SHRjC2WpOaCmRGhxJBwVGcBUUNELrbG8VD/ro57s8x+f5iJkhMgq5JFqy+wsHJJetWmbdCd6EBUT
tBVIfxxq98LNnaixaqRKPxtk8kMjWuAIcvQ/amDLqt2Eisx1d1Vct5+g3gTNK0gTBv/+maId+U9f
bdmpsaA50Zq5indgK0Sa+wgTh83UXKM5EXWVH0lUlv79J/3IepbAn3QaiF8PaHUPjrfB/GyUGVHt
iVkgkvRYCASb8bzBIYwM5B5yboiXm9VPPvoHD3AJC3JmDKuc6dDuIGmy6cmxHdyNaJJtijKlyCE7
YLCi/KL2nEg6P4P0oK32j0t72qrf2Kvnj1ZF3Lnd5YwEJyiITcaN1fONjy3DR2juzAxyRfyP5BQH
/T+3dn9kpUsIEQoIk1e3nrfTj/oufYOw7TCGaOTEn5oDwErzT+3yR6u5OGvyuMk8O7frnW+5QWXf
lxSlnMn/Yj4zTjToaNVWt6aZ/ZH89ICjX6QR/uH0WaKNxIB4aYibateuHTdMH+ijOlTyIO/S2lvL
o9r9H+rOI0tuJduyU6kJIBdgUIYuhIvwcA/JEOxgkXwktNaYU42iJlYbfD/zk5Eko7JaVc0UDHeH
MLN77zn7CATwtput3uiPX0LriibupTyTOzCfktD9EqYnDRgTFKnr7GIOXveU3prKp/FacYHpujLS
z82n6lLd50MAuydo9qZ5VgLKElCjl+ouTY/9Wdbac94wkXym3ed+kW4jgEdBtjn0+lVneA7uluS1
vx/vO3nWAs2rrmXv2fvumAbLwTzi7FuO8272DU8Pd8u+vaqCXt0BqTuWh7bchd2X+NxeukNSXPWH
9uLcW/xF8gHc+bG4V3bDTXPb2DhO7ozwc/qsX0d7CYH1EJ2qQwqxJViBjv4F05WOYOuPnw2DBeOi
XE2YAfbtvtzb6YkEwXcUJr995t6sydpUOFGuLOLIuQ/yiePTqDwAR2lAiaS39lZ2hrpfjMIF6+DT
6H5n2dK2jfRXD8ObJVnRp6bJZlUch+31VYVLqDGjRrA84mOMR6/aeGntx0TT3JBlZezr2yIR+4WR
Wf/uG/7d5/irb/F2hbZmFk8xhkdpnFS9YrpJwOEi/clJr7o1XIEDuvCfkU6opxA8dlCZEV5JgEmc
4YlxTre5oRpsOKF5nMAlg77jWJ1s49FlgncUobtukuYeCmkbOZnLuXi8mqSW7DiiB03S+uyJg9+I
/EZRIDpNCp14Qb1QTAMQVQSnZjembiu9NI+e7SXhYVs+pJF2nBMZ7+i76N44LK9JGd8gaKYbl8PD
jozbWTPPS2n6Ms2bnV7YrmxWH3NiatvFJR6hRKeFT9X9UMUEeWmdCZynOKgQi3dLagyUL+alrMSN
U05eX3+O5EftPQPW7zaStyo4CHUOIJY6PIbJIW1eHCf6LBXVn5Ph1q65gmvQW/X9Is9yBd7JHWcd
fmcT+82a/lYiN8RwpcwM3YIWNp9jXfMRq/uJzhEgtP0ksk8Vj2Lf6u+t6T83rf51rHsrmjNaSTiQ
WoTHptzz08yQ0p+HfNs13aq6j8fF7ZL7GDLRmkYH27bf+Z2/O3u8ldSt9K+KOVLCo7U1UAgjKGvm
i9AXSZT3nbQ+GetpNO/K6v6dLfp3v/TNidnQITDrZptelcfaca7yrv2ggOPbbmpaRUGmnMc2vzU1
dmpLnNboyjn++ZN/cwJ6m5a9KCWo09pKgQs6p8YQjEDHU+conASWU81/3o5Bf/6o317VNwfoSp1y
iQ5AHKtFvY1D9Uqaj9t4eYi6D+CVORklbg2cXFCSvvOR20r8iyXq+2n6h1PIvHZtiepHO45hf1KS
1Q2newlelBC+AK78KWE1DBf75nv9z1fJFvu9RVp8xz786sPfrNJGt1gA8TjyzeMpmxzUwfVOsjmk
VV+4GqRspvM0F3OWqCzrr2EcnorcuSla0kbbS7nOpzWfjnkTvtZ6da0LOoTZHjys2+ipp/Socnay
22X6VdPtquq0rCxFcAp20CRjbaf0oRcPULTFAfU2o6UVuDGrLAhMFq2YOxsCM5sHhrPxtnF78cqM
615fT1P92WBixSEx3o/jvsX8Ig/IJuYNzXiw5506BxWNV1eh7cmBTkFDEJ6W7EUXl6k4hcaLadwP
4tGZn2vjW288FeWDNu4zfT/a38b+YHfHsTuq5k7V9kUG/G6vzduXhg/bznuiF5XxEEfHyDyaMbPA
HQ0ykPluHdLaU2pxPcqFQmRMZ88ulUOqEyrQDo+paK/1KuVnrUyCs5NTw42jOWctTUA/xdOTcZcN
znGM/HhsLvMC6jjVH6y23w/LUVXXiyGfdesDku49bt1DHrGH8rr3tXFKc3MXO8k+lvNfGkmztlwe
nJy5S6eTDlFq9/iZPhj9BVriUc+tR0zV51IvvvROfLKhmWsGjOAuPi6dFcAO86MCpjn0Y81RAm3p
vkyK3DmccrAt+nVaflpVB7RuEt8lkvbsurDmGB+KPN2vTclQmIuhdCVjHqleq3H2mDb2cUmRXH2F
NwSetnK7hvbjtyQ6EE+UO35OSKbb6tM5HmSQmu1erUAh5yX84QkIZURRhzxiXkvfBEg96eIYKXVQ
iPV2aVRP0l4a64kR/LI3LaBD+UnW8g5z5KHs56AZdN9pkqCOvTViu4nFAaPNQz6XN+k4+ik0TmSg
x9CpJtfeh3OzXZobasrHPnvWs4VeKBI/pvoMCbahRDF9qUsGdyVQ57XGrzMc87o7W7kaLGmagP+e
L0sivxpifhjqcwOTcYOJuVXWTp7N+G5cDkJNrqbIuM9m40zf72GK7M+kv0AX6P1MFYc4z3eLaV73
bmYtt00Gjr4x70Z1uhYyI5fCOk7qsDfpV+iFdlDC6mgaNO9tebDiWzCaAVrDk+ybUzpkQSxelTrk
/Z3v4gjYMMftMEUdZGTJJ+afuyimIwB8XVdfWFndzIZMmtxqVvLePvm7Ve7NQYxohpbu3zAcm+W4
dvNBNiNzcBQ5sfTNrdz8VgAuxKO0HywSWt6rnr+bRn+xwG1S3h9rPBt5n2F3+niUpCWh0zpHPS94
Me6qVL3og8nzTJ+464nWgIVdYYd+IInCjzjwqdZDQ8CntKVnR6hjcwvEOuGW/eDbJe3/ovGq8JCS
ARRpkPX0zdOXepmdofp57MpXVeW081cyicAJTWZFBnskKHOp7Lf8hJEjGoKPYBALqdB30cj8/T6z
B9SNAKofi2n1/rzBvFEU/+uIom776g8bzBqPK/K2KDvqGFNFeQrzq1w8luorO4xrUnXKeWCIj0k4
Inl7ue1QIDmcWVW6yCqC7/molt48pW5p1Wx+ie8IHfbbcikaK7gj8OOdzfc7jO1X98r++YvSIYxX
w8zaY7Hox5hN2FZ6H9nEHpVRb9yrzqVdM89m8J2Ju5YpPMMvSOH9tYDeX0y21yYl9/E2EecRBRsP
mTjl2NEJQAmGuPXyzBsGUK75i97zuH1mhOg1ebjv1MjNGlJlyP/tANpGWelbYbkjEsvbtHzrxoZv
QN4rAVE20L2RyLFiNNVjEQWJs3qF3jHh/5IX37YSwLRIEYE83M0ZBF/bhVyEpbxwZat6IetU3X9S
po9ahAVCXNcm83NluetJWxGZin70LuuPeXwU6Y2BQs5aM9pnPIVkaGhlcl09z3W/q4TcSWRGZPN6
BEF4S0reGH8eayJe2zyICovQgteyV93CfjTYvbeQAxbdYX2PxvKdGfCru/Wme6KAYNOzTqNuvpap
tq8g3u5zYd0ufbWPsm3+eDT7hyF9iibA7fNrE9+ZxehtKpjFGoIVZGned4+k6exkfkoZLpCG0Kbf
i6yryV4ezGYmegL0RIsgKMyCIdsmTgNTn3APIeHGyRgRJegLAcMXlsCYFSKWG32mmz7gPG/j/099
5pUZ6o9xPRhAYlLLRH5SXBErcchE46cF+6pZBmtTBWkSBVoZ+ciwXajt7xTC3wlBv7pOb8/NIShJ
yaDtaOavIdaUrLHObN4nlZQdI+oPzK4uQPLu4Br/VSvJ46DuY1s9C24c/OeL3jbH0WrutPZo8Jin
i3KzgreBZP+hi41nUXRHkg2AwgpUxJWHIsQzy62IHiNqklera6/JWz5JpTrownDV/NPglJ7DXrpG
GcI/ZS9TNYh5GpdSuVHy5qaerCOUcj9uWq/BMaYtHw3UjsXauuNcBcwOz7VNHlZSH8ic3hNwHyBn
3DeqxUjU2qvx4KdPzRYgt1XM1UOYEsXSbko117IBqKvZPjPRpZFnFDI9+/Mq973u+dVlNn5ePKpI
MDRg1HSVNJYvnZZzenc30MCUwOSX/mZW+K9zua8j028650MR6kh8ZzfX+ttmcfbvtxW/zxB+9VXe
FBHrMoaMpjXlKEkvZ/HST+py0y2VRjuTaV9GvpeOhim3p0eO30d9feiPUSZPyKJZf5nwNv0ddmgC
XFZhqN6yPC/5hxXtV2zRVpiKz8WwHmnrXwnHBcfOGVT29ysRS1c6ijvhHCbz+K5X7nfF/FsDlF0b
pt1P2EEb5BDg0l90Olq15fcaGVv+mFqnso+emECeqvlk6Yq/9gjG3rmrvyk61Tf1SbY2aHrbkTEN
DeFFE0jd5amqnU+FMZziRqB9G086aobtNjppfiK/y1WM91ADv6sH1TfHlrxEeSJaRI1pYd+QK3LS
G9NnqnkbpvT4K7qVW+9qMm/XKn3682/+dQcDOc7PD3KbKY6qzZj8NMrakmGRlLdbXb91TnKOJtCz
XYQtf/6w39xdOP4/f5qaqIS9IcY5plbzwWJtNkO4++ZfInZOpnwsktqvTNs34vZWMZeTHZONRR30
50//dWWvv0W+jk2pIfUQ5pFkPX8qrP06XBYLUR8/s8vCvSDb4c+f9L1Z8O/vJAKjn3+nGNeFeAHq
xGa5IRDAT2XxQeU3blcWBvS+/dY10pu1lK2y031UiOwDHE1T/b1H+ddNeeSIP38DIkTaXtdXeczY
LUFhA1HWPS2jV871RCvq9722F7n0EBISw6C/c41/0wHW3yJk83zU2slY5BGmFgf7l+3dbcKnTtgc
cNYTzjDfKhV/rrPbpnr3ev/u1r5ZAwmIQXnGBPc4D0Pl0Qfsyqdt9I93RrgKST2WhuaCI6fjp0N0
VUrjbo5eSEr7OOjpbUQ/Wm9RWoXvDbd+91ZtdckPh+C80ZOB0ETnWOfiUzhGQWeYp0Q19wTCcOhX
T4h5Tlpovve8bQvEr563NwtXoxdMkUfwJ5NIP0tGj4XVXjXT9/VK6nEgEtOvqueEYvidJ/x3z9eb
pYogn8hUJE+4yZuTGKovzNrXp5cwkn4suttpoVlcvzT2XlWi/7u16i3RtogHc54wOHFiH0/Rap5S
pmUDb/C2LMrSPqkMKzV23Xd+42+u6lvM7WCi/W0zQzkCdD5tC0bFezqvOrv3chKt6oYGZo9O800z
/Psz/yORx+P7Ltrf6kD+H9STwgbH+cob8meNx/94IEem6j/9ZMH917/9b00pZlU0oMImudZQWV//
qSlFbSpN3nXbxhX53Wf7T02p/g8J11AlFVkj9++NppTzjYqNwQDww7+2/xNN6dv+5uZ3NAyDvyeQ
u1J/vYXFWyLMq6gkYUtptGdjERBCy7u01ajZ8gLXg37Cib3j75zQt9tBl1dfUUY9hLJ6IrforG3K
Mdzx16NyTtb4PlzHXdTX3lROWC6Sp6xaLa/BurCzwvSAbnVGXrnpJauIBt/ysLQZqS3lE/Pro90s
H2VlnpDDPy7I3KhdFLTSq+7jK0ZSX1VfR8LkEEjXuWv2zqOeag+F0gSJpRzGCDFn1bRb2pP1jbX7
Zuj165m4D6nZj5WtPKL7JV+PcYBMDs2whWkqh3YuXgsK3hKmqzfrVejGAldKkVVfYcST0DIgqeon
pkJw42nSJUAXVeawZGD23lgtH4k14t/M2avCwZU8sgIuyIJTRJsfDJv/c6uZo4dfw59Gas1Ir55g
Z5O+NsibbTftTA2LnfiexXxItW43FfZTp82RF2MSDGjH7QwjPDg1f6prO51MvumBMN8tE11cOUv4
TUxMfQnmwjFGEpzjcG1nGob0/wYC8SqVapgcZrXlkJxlJJA0vTLux7S4wz5qEq3zPbDoiX9LV1sS
y2PZ/NkK/Z5EIGb2/NfSsC9oVosgTKiNZNo0HpEoX9Ocr+4oDJSJJ8M/ZeAhmiNCwfKWO7F2zVMa
rc+THgaLqtzQADzlKfUo7Jt7ZVK/mBUiOjkbjasJzcQ91d5rg/WoOsNFYbIwLV/p394mUfJaatkW
yVR+jZoGCbDcoQbd4iyKr2vRRr4qjWorn3pmPOmWn1cjL+xS5zCny7OT6tdLOn+E/4Tf3L6QGuS4
pq58G+JuT9rzQ2TQ2uqWDrZspySBuTgHQylDt25yzjghWue0ucdaddBG9Rk69FOmUVXY1RPJD3fh
OpwXUd5rlcTjUhVP4bo8CCeP8PmtD8SAElVV6QTu9bmXL2kIPJJoKCumsToK82WUABhFGB5UWphm
bFyDnWbI0ZU1EYvt10zjDrfipMTZ3eiEAY1zz9bjA9qLq6Fpv44yO2RSg6VRnLVkuwWhvJuNsXTl
2AZ2FwaKHE03pUc+2s3eajQyoaeRTk94o1N/ebxjr0ra7/l67mwu34TW7UehHFSU2SpZFehQX8Na
/TghLZd0ZIYpv0Pwja1owoGlDM4jBvovTq3RKocY0hffvxoxxLTQlG9ZbFzZuX2sFS6OMWnXhhN/
XlTzUdO10zIWkb9OxlWuZgdHr++7bH5QG+VgpsVhkTwVihF/jpX6Hu7Yx2qS30Zq8KnBEyHEKV3W
jyk0qMxcPk5l8XWuxWkyqfB+WNBv/z6L/ChIeyPX+q+1ETM6PnB2A/vtCBOdXWJGYIo+lJsiNGzq
l1RDoS5LQszq6Ms002axrd0altdR372kxejTkt+98y1+rvD+/hY4200HmwFN63/DIKM8apq2hX4o
izrQIwyVdWYemlFhNJJfO3n1kNbFxwKTVr2EV1WL2jpK8KkUfw/i/qON/re7+P+3ak6xdSd+v88/
Dm0z/K//+elHGef3f/L39m4Y/2D/gG5h2KqNXHOTLv29vQvzH8CwbXZq4iNYIy02/n9u7+Ifmso/
ADRsiu1QwEn1v0Scusnfw8Vmc6vZ4KVh/CfbOx/xwxnbFoYOJVjfPl21HD7yzcnXdobOqknF87I6
fR3i6XrMnVPR1G4xT/zif12VX7wsf9Nj//tA//eHcYrZfo/NhXhbMGdDJwgnY7vrK6VYH4oU//tV
V2roeYa+ajYD2Sy0c2w66bd2bUvsDDF5cwHwJXlQu0IhuZLMecOV2hDWd+QXwiHKoijtbgViwvJA
5GeP8APeqXJsusKaT6IJ++Zg2ZN91knFrggo78W12SV9dCnjNFmQs7Rzc4pNon52K23j2B8LGdFR
7leiLzU0Jwxs03YNsgb7Ja03rO4IQ8XMqAp/erbvh76/TQiC1HYj4WX61YBBLINi3BTFwZiMTcwu
xhtyv/hL/VyOqWfVRf3qZNJqGGutOinKUHHprhNBiBd86PRNFsBApIZsFbsWQYa122zBYZMAA7Fz
qlXV/FFN1RH7KLbLM8pD9WhYTjX4bT9NOP9XUo0apOSVVlyPNcZnBO4D8Y1uulphfxROycyoWAbT
cac6IdFMdprT7uO1Yp/UkNoQQhhxE12ppo6N0maInqYF5uBxJSzyOVVICjTGCE9cWgSaptzVI1M+
6C+12xWkSCI7UIIpCTVXdEyec0PBSYNbBkkiCbO1wieO0t4n0xCwnWoeSWo9YcRz5Fq9eeE4c48J
s0Zh1T85is4UgJyq7bTzEg/2o7Wk97VIzsbCWMUU2V+m4qzuMmTjkWxDP8nWdMcTT8NCmkdna24n
EQzNbnUij/DqzE0JbkmsgYOMmnjjLHaIsBkW6D3aWw48CvZojMw34zwdxnGdfJSMh7wrW1Lvpju8
uadVLRI/TpVdV2DS6+bSH5I5ZLxjS7/hPhMTRQJa91Wjhg0mFSnLHHaHYi3EWczmvVGSZ7WI6BPA
pavFjs61zGs/66zRb9aQiXnZ7QwcChJPQDoPNWNW5TJqw26V7f2iRZdsbZVDzv6/MmANSZZ1VZsZ
ZIYB2DLSg67GMEnLZW9PywHu+o228unI/68ra7w1RfxVc4QXxW372A7jgw5ryyyXy6LjwSyG8IPe
jyeVYyXJamswYOjg2oXHVUcmKHNOp8JO/FUwnFEtfBiyxU3eT4Si92iSovVD4RiEdhJaFdkzId8Q
LTxNKlj6s6L0Wl4PQqHiZ4NgQFdxhhsm/pWHW6oll0v1HeiKJZF7muJwOnLmi5006T42u6/dxj1Q
w9GGJRU/6EL4uGZB8zBCrLPuXGvFo5WhHjYb5zSJ9bpck9tK4KbUNdsbV/Uyh2VETCJJX46KN70o
09IL62rehXrFMVZoT6Im+jqR/UxV0e0l+bym1b/wRZkc81OcXv3iYOpp1Li6XROs4NHwMEwUIZqD
lKKhoZsPL5Y+o5jcZvWwN0iR7j7HrUP43hLitR2gESxVqPgYm86KI072wo9e63VmFqYbAdFc6bmv
N0Wald7qNX0lp65vV6UTbhE3fw0Ts5wWerk7NuthICrW1WP7K1LTXVFJdCJZdF9r/ezFszUFglBk
MkVJQh5ahHJMmoiJIVagENXq6Xr2bVxIAhob5/Oa4ZHtFX5reM62HmrojGEQEoDY5vXXKnGQhAs0
sY5i7vCBBOacMvYsEgK5JRKEJCbTzBY3I+oqgv6SUxerNd4hC4FdEhOnvk2UmB2vKUKVuLiKmVNG
YXaCbYPV2OkDdQzvuowZ49rwqgq7uEvDlADnxJy8EdyMl+nmUyRhQAt7JAB8MqSnrgZin9l6IOD8
ViBuuA1tYQfENggMuEzvtNY5xFIHsDc/deizPcJ4DmncclptjsvKp+mttXgiw4KuxNp6n7FNu+TQ
nwe5Ovskg4IezQURkn35bclRp1v2X+W07EtNZbipxrpHVqyO3DVWfFaNL2uu+XUphWs4c834bOiD
qNlKNGe+VrvGpO8/pujRlatZLnxTcGQAA5pMfYqLMD4M9rALozow9I4jMSnHuR1drKL90pg86BWq
gyqJTRAGROlt81RbkmSoLsljoTo+vHB6gxPE+ZYUR9ZdIqobGSxLawcWSZcBm0R54aGvAg3rn3YG
Oe7goe+UG1XHQuagAHT1PAVlUTfc2zHb5VZ3ZTtQYdqQuVjqjKeqyRkK6/COHPubPmUsDVrG0JfC
Lg8SqfV45tTmKEvlqklLlUY4cbyJEWaHoZrjg0DcS2DiK+6Uc1Voj71e8FhXNgH3qjV562o/l06j
f+3SQrmUQnNw0uVnO6/OZTwA69RXMF3mgjKq+ezU8SPFrfF1KWBhmFZzQ9b9cofnMd/jRN2x+X1e
7eq1r1minQL1RKqoh1DkM3VbfQAeI8AI1TJop+pYWgotMDv8DK/gMDXmNxgXuifGWh5SI8ajDuv9
pFm1HmTYbtgiy+IxCtkxB5o63kAvnAvFTSrV+UMJ3NEdxjiAqMGUDL2mMBd6FIl2Xqv8W1GuZGoT
VYsOVr8kGS8VmZUkzSdl4ylr0YNgMNlm2+FmcLpIIMxpS0RF5TMqAgPnaycvbZpxXnCGp5Cwcs/K
7M0Jhw6hLMKFYLz6hPumPaotc2GnSE4pzwY4G6S3sZ0y2y6HY62aL3KpnUCt1o9RXdwprFMh/j13
ap2WGSr5Q3qSGdeqjrZMzGD6R6NRsM+lhzWG5VMld2bVnolofDBlQqLvElnbBjhRqQrjfqX34OoF
kOloVfMHMnlfzXkQ7oJJIKxyuEe6ircsUhpfG4vhDip6ejKEcq672vEZrLxGvBEQs9Th2nLShWXd
sgMCFpW/Jj3/QpBsddHm5N5MyC8PCaf0CFrWnkxpkztmJntcSDhoVut1LYt6R56rvevJbna1gtve
KIt+o1P3Am/q6ThkUzCS7pL1eiCLGMT5cKM5zqfJmM884ca1hewFXUO+G2DA0YN3LkOx8J4skgi1
nl2iyDSOzLaNQSeC+8psIIMBgXHpL0LeA4eCNk9MWFdO9snK9BsIKzdpnzzWo+Fran5uY3UjGuVf
MofCNozQxVSW6icriemJeQvA5K5fi/0ijJcZl3Noc8TgIMcyKBsJnUT91MsEBc5gPvFrKwTN8+dx
Eh9UG8BWYk+notUeHR7EQqjtlTFYoyfzSfGHNkpuiqLgUXRaED1d81qnCmGkayguFV9mPqZtxKHM
qJd82Mt2rjfVWlqwvUjFnr3Rmsqv6HTs7Bhjo2ZEv+TFfaSKbD6zME8akAqTDIZ2RVFVJ4Vq7RUt
LEE4pPjlDwbZOOWnDG3K84Q/FnQUU122SiNydLJx6cQPMbRBL207/ohhl2V3o7Z66LxTyNv/VgbR
SxUqn4ZHX1Kp8L//MOJAssTly7ecn8LmzJuOovIrHrrrcoxD+C7JMrdeaobdO9zx776Vn0si28GL
h1vPoIuwgQ9/+uC67UH76NbgGVqlJBRAipHA2+6R1+RSZjRRGsdO8fBaGk5YC9sQlJRSqFxn0kN1
NOkPpm6Me7ps+ksWing3GVqJXaHoaZ9kvcx9SZKbysmQEUOssl0XemanrrIAF6LrZ6rUtyQEe5Ey
zrd/rvj+/apS2Vq6JlVTB5pgvhkcNaUd2/loD15PkMhTZzr5E1l1B6UgTPegLIr9YjWZVP9uQvyf
eoS2MnOjIJiA0YQmDfk2fjRT1l6P1En1LGR6CUa+Wv+gN5qB1WWei9BtxYicsjIT3qSimKky5kUq
5ra+5B7PPCK+P1+Hnwd5378QOEwKduEAL9S+6y5+eLoY1JngSdAYDTzNp8JmDj9nnXJOKUBvlbpW
zk1lh6OnTISK/Pmj/62+/950YF6o6UwS6Bv8/HxpsSJRyda9h2Ii+kwLHKX7DDw18nSRctdbe7Xk
O+NSGho/9RQAcJoOHAw6Co4J9+vNZ06CGBY7NCJ/yFcicQ7EfQdD9fLnHyak/fO0DkDTBuFgCiId
mwUQ3OjPvy1LiyS0CXf2+rg5OVn1GIecfepsGH3drsKHOZ5ahJLm1RxnN3WxNSBZ9wqZdIclr1eX
M9a2KaLsa3rWmMp2ui2V8JulDMcwGpC8FVAyWFX17E60a+xrHWNXvY2f+xqlomyMem9YuW87SGM7
a9dRsZtL9VDl5pWdWLfk2fuW1vqWQmR7Kw49OlfXUqB8NdhpyHD3wrJYUBtJNktdZ77L+exaWpkI
Nk8fx+XpdtDDl1YNA8csHiC2fFn14iRB6/mUEJfcmp5bc74yc/Qu5jI+h8P0Krr5VR3r51AXV6le
nhSWNj/t08CuKe4I1DuOTETcWXEeo0n4BfJMNVR3WcJEEJyNqjU3zmjYp07KL6lQdkz+6edGtITW
rucMkKcPWlxcasPaLcm072x5VejMwWewNg6t4LB5iHvrU9KE11MWHZZJv08qnEOEfPCGda8F/p5S
b5+5Ko/gGAZAS3KH/XmfLslVoZjgjdZzp0SXuFj8RfB/VqLebevhebSpFMBmu1RHu8hQ9masfMnY
3ATNbXao8WtlVI8sko6b9et+Sqar0FGhROkmID38ybjgXFn3wRp3XpbY97EuXkwMtdNQPK1EzAwF
KAtLRUpYz93ORkwa15abhtmxaoXPRPq1nM1jtPIOp81FLOnzFCXbwfSQjdMuCcdPxeSM7qBX93oy
PTDNcCHoBWqnfVQs+yA7h8MjN3bM1xtgn49xpF0VRpP7/dh5q4HIiytZVbtoLSkkUhRoCdLFKKX+
tzgjebYaP3Ca+zD1XePTDmu8XOUpsoDt3g0Ktf3U3/R6+QjscNo1zQzbMWzzL2Wl27tW1a4R3kDi
KE9WMQTYNRif6WoBqSG5Nlb7anbW0Q0L7rFUnTVo6BisscTRvTCTyfp9na/Xiwk3e9C7O2XQ+wuY
KI6dfXrRZXeiGr1Rmo5HfinkTqG3n1r1idrwChTL5A4LOTy1U4HqGld7P7S5HgAeSw5xkS03WVVf
j2m2D0m1oE2Qjj1wkvSQj7DRh44Tl74uR6NVPhi0po5GMyh3tEi+pfmIIbJXnvu8/1gZPbA7ZVk9
tSj648DbFiQVfkWnf7SKcBtjWbPfcS0wru5ZD3rkYZXpxiwa8EKuldJCRJ3dcF39sqo6JGMas5h1
hsWxQGRpqtnykpZDlyoAIjRLGxh5cmaMcmBOJJ6WeU35i8OjU7O9NEvoF+ZYPUugWF5Dj+u6nZyQ
QB6E02bd537eTxLGXT+curmBQWpelUMEawfKY9BoaFft1jg7sXM/dcOz0k33pOl6URevnh3iELEJ
gqSx2M0kGBgvRotYV2niwyqR/eu48EThnOt0CTRdPoJsDnKh2b5drYoX8u2t0bxRrfFiztFrh8tw
IBK0FfNBK8x9HXKM7cwaSITxvFbLJRm0m9Axd4Inpa2ST1XdE9ylBEIZ/JEGATFJu1pqXrlkNwOz
zaLUghiaeJLjtUPR28r11C2YBzR0+apT7RupvQ7rJy3Wnoe1Ton47I12bxS5Ej93rTru8TB3CFY5
m09t5XfAN4MKABDYH4EquE+aYLCdvVZYXy1lctDiO7W6y7XFdpM0WY+hWepdYA218r9JOo/luHEt
DD8RqxjAtG12boVWtOQNS5JtJjCTAImnv1/P3UzNTDlILRI4549fYeOWm3RAo0ncZ/Miw8J/nnU5
gMfyocecjZnbXRxLNU/9VHQPtlUshzVGLN2P1btgMePhX6v3OMw1sshlSeaSKA6VV+ErFwC7eBXR
HOWcjLJSgAz0E9r6ZyHkAJZTi78NvGLSJ1Ol6U4P0zVnG0+swvP+LQaY4pzTppeUqQQKWyL7vq2Y
1aMqZs/3M8zjitSZ3BBnWthv5LQ7z7ZdjummLsK3ubDmXTkKcsikdq8NzFOcILjTl2hoGSi9cPrO
8NmfYcPXeyu1aZ2XWZUmTbi62yyaHknqbA69RAUbF5dG2QLbUTpt2sgYUiPZb1aN3lapfqeldRfp
6DppV5CojfQ0DMAAcjSNRKvia8sQdddh64A/MFzm1fA+jd5Hv5AFNw0Vwu4Q+e4Q9NbZi/qHcdFP
q5ruBLrZeROGU/vjrtMfr56QvKSBk6j+Zvis+xSMySnS6TO2FQXKYSOtb5mLqCZLCBhSGfxka9t/
2rqjrHEizPnG3fJ7ULqIfZ+OXpH0atJ3MWvf+IAaMf6d6qJ7LqyCNBw7Gx7xi0QdDifMKGSRBpN3
GlLLJSqryAe9M1zHuxTmr9mlKLMPfVDV92boekCpetRVElsOz9/o9yLeqLKf/xIf1njHCFFCiB2t
MQ9kxk5WslpTV4DcF/qUseM8Dnqoaq4HXGtJSjw+5maFjj5uovLPoMv0zdFCvrSkt55XR2TRbp6b
hgzVW9hfGcuPORqiXd+J6nXBpXtHNA8YMs9OMDBM8iieSJAL8r1wulfuvejO5Xs7e1arApDWxXmQ
mL4IOITKYCvakkwXXYKesbAblr0/W49M1uEB5fO7AlJeyEwlb8NNt67dFLsSeDBRa0dSlVUlbWHp
X7kPOx8jV8s1h1+hdPCEckDiAQjjD7yOHshSkYp/2PXE6zSU/rTrV3HQgfVQm5aRJHhYmtwmQoxO
Nj5CcjZkDjLftIcUmP00igGgcw7a8dmyxNHqEQM2/tq8Van/FHiqZVNz4+l9DqsWLPwW2srbPxwZ
T4FnsF4SMsh5Haj7UXjllpBi7CbZsmyyYbyMgufA53zZ61BzrRGtdosiruto1zqV96nh9Y4ucd+P
RbGCLzeEN507bTQqfcjwrFZX1/X/TnbWooexxJ2nQC4iQGICf8uJg3Tk1qrJVcKPkHn7ZbXfyZ6l
qqQywXpIFapUz754/vRbrPXvqfcf5mj6GUx3yBgsXKcMtxZBX3srEBm/NszVyRGN+KP8vLkj2ZrU
VWo+mXXs5TTMQ3rI4nq+3ZrKiL3nKnlZXA7PhqzOjYGGukDM9PgE8WgXpEBuhVbmFEX+U1oRp2gZ
7Dp96JPsG64HOlbHp8YfdtrglQpVTO6Q7E4QEuS6CtleZm3u1S3KMXbmYWf1ekKIUn1x69fH2da7
NSfCoGirrynL4KtiiYjc1dcRIUweEb9Vc2pnev6bBT55ANbIvjCc3aa80zRqJEDN1yqKf/oyNviy
580KILJVPhlbcCArxI6DT7rcDh54q1Xx8FmZvrcbhBOljs+ldeuxzKf7HilwVllJYcaKZG6sKota
Doso1G7B94yzhcCKuRiOSJ06pAvGvEVO+tbLiojimejWodGvMm36nee33LcN+mZAf2YHh/V+M46z
+1szfBFfySTp6dIc2yCDlSsLR++6XmAWKmK/uM4aonOkJJQpQKNo96PrIFOPEk9LkKDh2x9ghNM5
vXmrGlyYHXIRQvmYW3GWYk4EgCXQGUwWq5MZ/PDEp9BsYtGTBtaEJE1GJpGzsX+GIc9VtoG9+VOU
ozxYYASPU+M9SSmWhwpz94utcVX1S3TtRlnv/Vo0vwM93quF7C8Cwg7as8xT3zChZn711sfl++QT
9O2n5QxQKR7D1B6Ig0ObWXnrORsAXTM9/I6CadzV9oRkdYnC8ZGmPPWvodt8u6rlsyxVeC4jErNH
W300VcqSYKrirs7mYJvaPUkSLOH7nqRrPD+Mqrj7iu3oFuVWpG20r73ZbGqVXW9nNuaekAC0Vv4Z
u3p5ct0q3DohIoj/VnyMfaS/HqqifmK6hvutp31TWu+0IT+1auDjJgM9npMgWx1A15EkAe1wOYwk
Ek5yN9oLVt40JWNzseboe6JrA+gwjZnibsMIB/kpx99bbH0uOgJKeT1fPE/Jl1X4+j1QU8MbDPg9
X1XQkmzaTTe18CTTnWkY428tpWEguL8Jr89SWEruR1enDw4OkJmcI+bqjkDF4gnycJO342Ng+sdl
KHHDdc+zgCAGS8Ht6c37IYTHGMb431BFHYq0ZvoltKUSvYQJ2BkH6pJae4oAuOXaziLJIZP7sWzS
xG2xpuaE7naZrg/ZRDR6AEnD0fKlbhlgXJD3rSsuztwi11E/8AdiRxzYjkgAsYsCrmgNIojCqiNG
UfcGtdtw9VzvMo88Aa0qX2SDwRmusY5IS8MoWm0Izk/cDhIrzIaHfnKH6yLiSxwO1bOQI6KnhnEh
DeVJ9foqg2zc3FauHvy/38wVtua6s38V62ROQ+bhwLaRlaUNtZSu+9VL9823Uv8ZupsZSkz6M6Qm
l9DFYeGDqTJ+yvWvlPZweMTps7Vy3DSuFKeiMK/WGrdPcYZRoEePuUOr1G6mtUlxMPcnf4zbpHCz
bu+VQAFBikfYDhZ7C7jnPIQt21qZ5x92y5gY02xJL195561pvUPse3Q0YjCPY4ZnEla/SYOLGyhv
78JEb+LCfcrG+Dm1+Nj78B8evTEJy/gpXAKccr3P+NPSUSgsVnO/eYib1T1guK920r75j5gsDbaD
oK1PZOoxgsUsQqWXmbPsinVXqqw88+42qAmm+K9XWFecMF+z8Qm5dZovbwwufV0O16oFE1Dh+9Q5
BGRqpiF44JMcvbPTwOk4Xhbx8g7v/UpWOo076bOIymsFuXOvsjoCudXtLRYcuefsY2Yb4MLBLt1k
jk146fUAyJxT2B5QzifWzuzder01HzTymOHnPKIvf4FSsDZiAvxmANmnXTBle7u0norBP82Wqj9i
ClyZtlrFWOXx/TbpdsihDztNQpatXqZ+QNCQjQ9Skrmu/BJqmvT0LWIIjMzSdrgbDM46Mb4v47wg
9JyDM/mS7FLjSlSNr/wkb9Kj2xbfwjTLn1YjIdSNH5+Xynzbgxud43ZNZF5+9r0A/gm7z9obrlQ0
NGQdBtYprLXcVZrEk7rqXpG6/E0L0vgNZ+yuqb0vv6iapItwApEs+jDmmuD9EhnBggLTdMU5H3Ho
uEt2lUVTJlHFj2myrH0ggodwJeD4hji4Qr1gQH3kEyq2KqiPiyL+ZoZkyf3g4rn5mvhpXx16jmPQ
XvzaN7tf38WPoKO/bRodNkZEb+vs/IPkoyWgbU+2K665o8TRrYoPSZoTcYqLtSsQQUFBBWhgSaU7
oO+7rhnGw0ya6BiTA0qTAuyjZ/ff3QhUPU2w1Ez3D6MQV+DhPmm66nHsO7z+gs/ft/xvPyz5K5CF
nkxgMjTA3XOlvChBpyO3zmxfmppYAZnPm3xYynOuneaPlI17mPgtKig/ZpeXM9PhXcurei+75aXK
Abj7iG19HrsHl8wZ8t2LBRF/99b39tsah9esphGkIIa/FO6yTX2LYgjhvjp+8Th3vND0oj7BNf/2
J2ah2C8vnbcQIu+RQzLMxcVZpsXbBJUceGHcPPEX59Hvqj8ZHu1t4RPOUHkdTw/cdd3bKH5IUEms
W9TrOtw2G9zCyUpNb8KBvFsNN8o6xNNW8P/oOFjvxrV7y3v5YkLECX1pvY5K/mpFfuRT9Dc2mQk2
gZ5L13xoX1IUwmYbWjcYcSCcc0VEwTNCvlnvzXUCfAaxMKEd7bsXBuA3uQLvWGP/VBYSeqobLmWf
3Xu2PlKhPBBhUbab3J6vaepcYpeQmXh8bkrZbYbRfxcIe5LBIsaytOtfje2DsMrH0uRvoYAz6khg
EO16wkT7RZD7W1nahyBGCVV49UcwyPLdFkFAF4C9z/lg7oDoR6C8Gm0utzbR6uXdMjcoKYAX+YmL
8mT74qdfujLJJ4pfp+ZazCF/r/rwGVDHsmK9qEt7k1Vt4vZBm1iuADsDSaJWA676McgQHtx84nFG
8I9YvtRA8LylmDzKrt1rGSv+E1C27ewX1eXvfW7+8nKLi2hluYX6wQ6c9rtqRPad1tFTJdVLyJMb
OxC8OnTUPiLwwpnLx2BhorT8Id34i7XPLIB85i9IdHb5fT4UV+hjAlRRRzCxRNdV4IAPjGz30JS7
egqqj7h0NdEfst1qjqB8gfqOCLnfeUHd71bcKRuY+y+ZjXco5tShlsW+cxEh1I3Ot82irn3Q1xs5
+g+gBs868j/6GAGdFJRmc/RNTbw1Qb2XhKYc24LfWJJEw8/YY3QO4mMrK4ZHMQy//WX4kTmR8OxY
hlNxsaiZyYBipOemLpnp/kTi1uBvXW+pGPXta0SbNbE9vgN1mT6uvrxbbXUHz3Sf9cBSHhUS7GRL
9Bz665teWMQ8OX/WFVUW0eod7CA9I6SjFMJwEbYOA31K1pldR/lDblSMIi74imZn5ergr63TDqnz
rJ8cn7SgKUT75MueHDLZ4k3W73abvbYjC2vc13f4GQqiuapXsYqUB6I5kgA/bOeS9gEoT+BQfZ/Z
/UOno4cuxW3aWsQAyUKihFM/08gRkM/yJW8waAvIN6MiBqZenbQw574amaFyiFeVjmJDWn+zNWS+
TIJbPY9cJna3mBK99kDkrtwqXZCqElXWNuvYZND2eYmAXF0AZeyYKDcU+ujKrSfXtMtOQtvc217z
svYk5+J3JqXFYSHwiobIWeP6uzRaeKcIhgzFVxT604fdA5gJEhI84V2zOBebdWzs51Fw02EiKCxq
e9I/hC/j0u5N/b3UjnUfTujhZzveUbdxQQfnAXw267OTGuDreL60QxygEGo7Wpjs+JK3koKRzsLB
MRSPY2kDi6U3J37BObOG8+uYWjel/Wwh3usIqhksaqWcW2sS+zDZu8F2HckK3uQReroRBfc78tTx
lVrq8bpKO71qy2l33dDMy10aoFtwnGqm4WMkqDhX4ZKRzOHvSu8jhrzbU7YICMNcH4Xelji5x7KG
Ka7tPryzcm521sUNtABKNefm/IgqXJl17bNtT+Wzn4If97X4kmW0HpWJMFJk8DzCpgIh/RktJOS9
77+ZHrUnciisCJH8U9VZkeSDcUgX0Z+mQnZh8uBKYtu6ddz5PQtmB9InQ7M5w+bm85Tu/Cr4BKnU
uz6eLqobCT2AS9g1awD4bmHVs1cn3Yi8+YElQho5Rc/61k7CNcf1bsvzFGC5mHF7IBZqtsWtBoO4
QPIPeisJHOyPZFt3m6ZU32FdnMKbCwbL8y+Cyo+xQXhj/PZKDQevfOAYpnZkTv7ofJqArymM27+6
Tv9qizxvYdqLDhd1J7N8HxjvTij1ZVL52SmNHCOP0L3auK2HlkSC3gB61mlQJ9WSB4AfN32dWL+0
Nz73FjJQtAUDNhiHVFgJz1M2yr+rGWC4UKpzt5jLvE5X3u8n07T5s6u9+JB5q+LHFSrYWEuq70ak
9dZy3Ec/L8p7n2iD29GAzhJM4xl3/Z+VtRoYsCL3fTv3vHaHcmlr/PxBAdHDZ+PWB18VdbPjL+Um
UEoObLteXlwse7K3YYRGM72B2LkzsrxW3bF3OxKaavwtadDuDK0LG7B+L5kC79p3kFacPSfVhPsu
ZxYH7jF7kLseCLDw673XMQ45gCvq1gsVshtu6aHZubXmx6h+KSv4rrsZKjFs+6Rr4ze3p1Ytil8s
AHSZvQFFPMZzLTH0riQeUQV05Liv0EqK44LyDE0Unio3F+10C7kAMXMNE2HppBj6LKzOpj9NcQew
UX/6KbHNjZfDd8v7BrPYRhahvyEe5EQqAQNOuiC41oehjV8Hj5WlMuTdaPWO54oGK/aLgI0J7GKd
02Qd/XBCjpT9SnP1obRhowP9XOrI3jsmfgMXe9EOURPdvG7B38Bu493SNIcpZ7LMxt91rmyYrkbs
Uh022wkNXynoEerT9h2xyG5SDVFH6f2s7J/Fc58Hii46AuFAG0bUteuUJdQ3PlBfdIhDs9XC283d
0G78tnqmHmTYVRMqR77ifyhXH+zy5uFJ1VOlqT5rAiwapsadQjsJ76F3zEx04SWioqVkUKsq9eXV
hvdGOVtvaU5pT+5NuIBBderq5b9rj0QNYJqz1cS7yJJbvrJfUM6v6fhXr+y+rE+5VSdi+MnKiQss
Bka0ivzYhuJD83i3YQ/vlnFO9fUlA0Md3fHMbnmcl+G3Y8yuHc2uMzNo0gTvGj1TXwaEOE33VWCj
rswfF0ACnpoT28vB74rfoRm7jYuW4ySJ75p8B5XkcsodcarDPD/EefhiSFzfjG57mciP3/fg4CyS
BllEUf6Vafav8+t/wKnX1BePjOa/KvKfnC5r6F/w3jP7Fi8VpjMqLsEAbyxEI2Hl6LsoDFDR+sx9
wtVvZIE8MYpNhLs5e/aOS1zLLTGGBHWGbRvsS2Jx+WAAf5PKNo+uKOZ7ZyIGAyBHffZuwG4wz/2z
n3Xpi4h4GTeVpqdnFc656gbI+cnhGfS6eitKywFhiIZtY4WzpJtsCv6N0s3eKBDI9sQezCg8pilp
ZrvWp5QAHs4+b+cCFruFMWhWHWRqML7DjC5B2yFW37pUpB2SsulWeXNQt2j72yJPjGSapGn4k2a6
f2k5XYmByYM08aRPyBC+j3mnjL9Dt8+3W3Ye1i1Dq7gitoUGyaJJUKcsRCCBzUjdqYMn7N9gpqRZ
MccTirc+mtDjiOhuWWlN+TPKMH6MvO7DCLgcOy0epnxsNtyoI9IwekhJUNpldAg9F5nrE9US3BmU
BgghdiuczyTIt/O6oSM2NijRd9e8ebdwsgodstdZf9yuiLZNkMLVj8jEFr9rH3K6DZhK4gMa5YO9
GLULXZMjafV/BvamB5WJ1zDNn9KQeW4wP+CZ/s5p+1vvRR7yHWdggLdNyAuzPzOa8q01htlpzd3H
oMzew1WcZNy9jJ1/1t2cVH57Oybt+qupWZyr8UI3hDxIzqcNonayR8RgtrGMfxhTMGCMBbiRHf0h
ipVQWMMpHjduv+96jyivvrcKpGxBPW7QMQP7ReOTkCtfQjY1FPHlR1obqy001R3mA4oJ0SRbLQrX
Mg2qYz7h8GjZC+H0og/Lst4oNXi011AnC5FyTU2Fgh5uvVjtgnXRD3ehgYMVWOPIPK6Gre+ybJj4
iUGBGqhs5nr0Xgj5gxxa1Dazml9ZM/70Vc3k1kIMhne1EZs080vSC3hnxXSd29nd4YLDSUA0rzQO
vESAkj8rg2ET+bCdjKSXssNl4WVrmLhR3e5sMZyNpXe5afbORGPb5ML6diY2+7EnXobALqpe9Llc
+/40tGDlZWo9DKo8W8L7VTcINUeiMvbFmF2NN6t7ay0/h2J6a3W4nqYxSoEmSiymMz7Kzp9uNZB7
EvHaRI45DCh1LjBBYj909AX6ACcwfqQ0mRTJwaz6i+3MHwi9edT4Y1p6QkNrGzlySLSozaZJy/BS
Tta+mxuKB9csfcFYOt98Lh/oaeaE8fuKeXSvqyBF2COWP/Zs/VrHma94xo3p4AOFsYNgY7PKD3wa
OG+jqPxYhP03h257weOIo6AhMcqqXAMrj0BkXRjzGz5fu6svfsl+5dUW+U+VuRZ55j27iPEJjBt9
bhsY7GRAO5/kOVneHHNvesjvfEO0WzMygrfR+1gP86Yb2FyruIJI77kZe8AMvJXrTNtDcZJtTvRt
058Di8S5lZltu9j1KwvwU1UH9baIpXsYV/RHYeNbToK8aC6TYW4ke/6YpwMYcGcjY7McwS+cBTVU
Od9TduFnb+J90YUoilPUk80nrkOUbbp3SEdSIsyAWCMqhy4yv0Fe9lzNWw+tOb6cqh7cR1fafnW/
Bi1/CUmUDFNWJqg/62e7eF1cUMrdUmECOUP1x+HO8ZspKRRZJ7wuHgR5hREp3zIIrV+hG67EPLdO
F1BWyuq08zVt6Ag+bklVUdZWj6qy6r9qZqqxero7tz2VnOFd4YfruAsZGW9el4pXcYwZMNilyvJv
UCxl804NHgdCnSMsIjOnmOe/tRy57h3kYEdoUTP8GsBc5dTKdxBSPvdsnm7/zCYkj423VmTY46Dm
33vH8o5LHVOIAgD4R8yeC5VTdgWXLsUs9DLW9d2SR2o4ww6hMXKyNf7MhoavawmU4Q9FZf7dO1O5
/mhXqehnQXnynuvULmgGqWjOu3n7jybrdfOstEPbkWvq6t5zVLgmTinbw4LJYb23qRYS2whJdXMI
dOb1O7S4uDCQYqHXiFiaiI4c8M+8+I6aDi5VLsNezXlUHrk3Fz53Y+t0Xw3BGl7jSMTxpTJ2NH8y
7xXErqGsJDZEcmhudBxp66Mci47Q5QA3NC/qFNggDjlInEU4vrenUYzvrkDbvhOIxirkGl3KXEbT
wSFbJWJ66EvnVYRpTMIybxCpPbKxpn6jxrm474LQyk/xrEeEQxjw6j8AM/lyyAFokBiVwcxwm+MQ
9oBkq0al53LC45LQetvDumJdql9GKwgYqyCMlyfKD+aVtHH07ltJZK04ZyIllk6HONQASGA90q5E
9VwNnmUn1mqzRy2OVj9AWY1m2Io6+55FkXnetqsS8NompP7ZCVb/g+pFve68fkap4GEBvwn7LNmg
pCv1PspuPYB5PjrIKHoCk+abavNszyOlPBxilM4BS3btjOFduQhUXPYL99FBS66eA2kCcRyzgp9M
ib0+hX+O2vAulORRG3SwZOit0mX/X7pVbS3kbxFElyytx6Jhar+rqO7gzxrClZzlxrgn3wpa+qMD
yfXBgY4sOXZapY+VGRFu2moEYbVyYsU2RZtycKAhzF9EZcBi7Cro3pohy314M2na+97uokuJuOeP
tXY0n3OxtEfYBX2HVv6+dGEhN9x/qE2UpaanuqvHPGmXpoNU9NfpzViteIiounWI8Qt0vJ+y0WCC
aF3awRAV0IRVE1kKD3rjLcl15iqUQM+bJZ8gZyOqgRmD/KwsFM+hU3+jEnG+i5LrZOOp/3SYTFTW
VniTL947X9nDXqDw7e7dqiwWLC7sbAjk+WSuNcfYDYfs/nnNrbKnKSIOSW0vaNRKZLTeKRoD95fl
4x+gqzjEWZFrWo0JK4/m8oSclM2d0FmJpK+clH/sogI/wRxYy7Mf5K9VsSCJXVxcXRrzvXZRlgS1
/oeBe60eGnAT8LZcsq0Qy0k8ep3DV+GJFK8jgAcRiGOFusHtVstgSShudUe+yH/ChQQLFvQi3syN
E33Vleyui4rHqy8sYJ3cLaHlALEAmajdeQtLKhaSeKwm93Ep+XISmC558ktNkUNZiumndV2U3sMy
S0Ib0fgdhayxx5ggCPGf+fV0ZliooGRGm4PTXrLqTJRjpRnUPJRbjMzWmKBOh4AVhcvn69kLx6aD
oAp3wX9a86BAAr/WTnmIxiaF/BhuUvI1XeYtqFT/gKOY4xFu5W2abhmEnksELrWFVX8sVocfS9wt
iP+aaLJefaw62ZY8X++YenV+N4H6Xv/rIBIsB2HioELo91NYO6/uGs+KL9YuMIdY8jSmen2Z89a5
rp4LYt71wJXJYDc1uXRFl51ax+O1JH1hEkBV4GyHYG441fo6U4+IsdoPVLYcH0BLY4W1T4wrHkmT
T0QMZJyNbE8p3XP16v3F8+HlW28oRDIVlUPCbbpa9FtkiKjnAj4PwKcZ9p0dtHdDYaKJSI21PdVO
oD4CYrZZen2HO2hYQJfblph4t434OS1toH8PQUtjWCDqqGUH8X19S9wZaVML7G+0Tcz8nUUfHGme
2SPiGn6b4ITAY7LQRrqhHTam4Qy9yL8awTFJoxi6k1Q7+GOjsojEJjOAmjuOlmXYFw2mrc2Kq7Hc
yDlWwa5rmEHOdlTTrerwNmyqfLS+pCnVJ/ohNLyRXmgozyKaDZAZvMMZynWnnRGZp22hE4XozRCt
zAHnt2MvIt12Yxv9s8duelAxRi3G3u5hikcuTc9ZqcjRZR19qnbpXo0fzPeUllvfA1lZWYIvgGep
diWe0SIbg5exCVB6ovzDPEfm1ldqCvGBqo5f27hMD9eILSvf2hzqUC+U4j7HQ9eiRhhD+Zrm452Y
5Djt2MCZ0cdpeW0mEvfisR8Qk4a1QGqyUJb6O6xc52mxbPvbl8gOpJrr7yJw6AAsfczSVuWwRE2m
A/ORc/0MfYLCzrY6svCVtlv6v4U6jfMQ/Cu6jiFqtZlIplq7e5Io5Dua1Bz3j59n/GQM2pzaViTR
aWfxX2bZj9ZRwLU8gL2onau7nu/Iy/UzW+7rJH2Xw0pQPLGZ/LV8XYe0+TsrcidRw+8CoWqDTOyZ
YT+7utxETxHEYXUpwwFV+FLEmKfzGB/sEBA/CTWKxCQtd17Y59c+b2cCtMnFq2RYhlg0renBFHJG
Z547+U+RxSnCEdKl3wpZsFaSvSETuL4K/62KuFMcMzyhk4j+8G1nT8JLURhNWWvd+d1ovw1zWPy0
SE4sAEBqd/cKXhieD1haIC9r51MRgZszCVjFPs8Ad5EQ2jzapRRcZy7JOtZWDitQ4og/4aFkmRh2
BgH0cpCAGrxQ/1kVTDSr+eBRybIRTu1cXfpvCoxYFc890X9NgDK0LhMvknAO60iz8tmaGv8fDD2i
towAmB8YYvDv/36fKmLYW2wY/RY5Ban/cRf/novJ+bENRrAtoFz3nOdzPGBL9wagE0RHp8qyOTOK
peaEkQ0p7xsUgvnBSz30NmOIkn8sey6fltsZ0ZHPL7Nv75OkLQ8Npou51rWh9/WI8ZYwaQvhVc8K
k6ULw3Y+ZjN/OggBcvfW8dGilGX1PaCq2VIR71/sPuDUVULG9M8Bh52pb0LvNiHZ+llW5Y37afZl
k9SYBf6yVKT3Lb7fLUnl697OwooAv35OGBngAkMD0EhqfEWZR20tt/WbebmHF27KQx27ijBaLLHN
Djek/NYNO/sWYgE3z5qO4d5p0TXu4iIO/qFQdoONRyHvu+ZF5ihzKOTGKBuKLmFJyJcXcvNcODyv
GdCQ9k6/jbWt3D/Tfx/WNJncvIOhyHdeYH9C+LSiGgzltAC5plihGuPM3J3MzsEQ0QpNfM7EWgCk
xb9G6T0icWtra8JkmjheroNdECi+QRCN/YCvDZd/Vbe4ueoya+K3IMqyAyZv8eK2MKfLvPjveeAx
WNZMXPamZI/7EM7SYCcUEdKlYMqf8nExD0is3CdtgmzY2nT9crrg2SyeArSxQPi+TSxTTHUqpoU1
z5/COXa8szfVZk8mT/chIY3e8zjET1AMb0OLPHmI+uqPY4hJjvHyfoPrBvfGaZnWC3sMCG5aB5ff
HWCQ7bGzy31DpAEIma14XJpV8v6YlL2O1gwowU1r2vnZqdfhjMSweIDm/HHI25gTOs5iaooVWRfv
rVutwQ63Bj9QWVfcI9UwuQLBZE60+P9vf13MiKwxQvJqEbs7bzuxLlcz51QGRunAE65AV9RFZDyl
m3jx2SbD/9xmpN0X1n0zWqO3r3lSBirnc8Dl//4A8G/eCAorVzQHZTsu16DPGLm8+La1BbPPJaXd
lv8jloUXn6ZLnkts646dLEGbW1OCMMv+rm7PCvJ6jIW+ba/7KTClex+Esajup5X+w71xSCr05ykO
8MgoPqAq7flDMFtyQelpXaqjN8g+3pHbQZIxEwNbsTtpVR27fOHX//8UyKhLD84RRv6M5ajqceoP
osJl+d8Bhr8gXCk39VQRJemkkczNuSAJjXQzl78Mfez/2DuT5biRLF2/SlrtIcM8LKoXMc/BEEmR
qQ2MlEjM84yn7w+RyiwGqGS0uu6ib1ubVZVlFsnwcMD9+PFz/gFETJIwpG5oQY9Mfl/LUoVKUJWo
4goQJ0B6AAv0S8hQqKcFmx6rTHtRg68T4QHqEcJOcG6p6U/Nc0JYEHzE+6jsg3RLYUCJbgCoWf60
rIAkTmGlysHCQZLGWlmuXuZLSR8AkQ0bdYkWEcGr69kXmM2FwRch8rJiSsVXp5sLvIdVDVDzBdH5
QfUJMAe6HHWJK1VVkkhNuszuxSluFszN0zFLnXViGsa7tEMBdFWFjI05exC7M0FI8gfWkE45M2k1
Z96GbUU9ys6BoSh4GKpTWbWc27LI7UFzu3Q2qRd7cCL0QoTd7AXQODJZRve30Eyou31PnWTpSh4M
8AnIQLnE5zgFpUtaRLOoynSgUlD9WTm+UYdf/niHOeX3YhEWTlCt6jjAhzbjtxNE+hPrG23KWllS
/6EpLCpFcYO4ZFgRVcwSeQFXFEGxVC2MoNC1NfpXaJOCmIY1fuK+YBv4AnsirIQmir4pOqVNYn7X
RVO5x8KAgl8p3jlxrma3LfAce8OtnuWn5i3dF1BRwZdCsVjyHlWXeBYZgb3m7GrkI0ALGzNQ3UUX
g5IibqRk1zTxrKqNrVXRSspXsnzzMcjsuW8KgKg8eDUDnLezjUPtIZPfWM4Xx0OkOUjCQ92oMDwU
rj2UIfAWj5zPjk8bG4pZCVypfJVz63dIe0RE1B+VZFGK7cOZr/dL0lD/jgbkhXrU8iU5PEUvxdie
fPg235K0yz2HYtZ/nH+MsdzsqXy6+Jd5XHpld6pe8u7zC+bB5Z+m28Nv/ld/+NvL+VPuuvTln//4
llSI0PJpDhjQt0pQhmhitwkt8y+ppGGMH387TOKf/9g/hU/d02/bKvfCInjynn5b5t7T9wtBqb8+
5l+akerAqIX2aGnAz+FGNi9F+c9/ENE+mbqK4TWGSLT5DdiZf4pKDWbjoiajQ6BiDa7p8HGLpCrd
f/5DVT4pOpcF2qaypUGp/CVRqUuh2MGFXJdUE4VMXdYtmWveJTGzs4I85Gqa3+s2PnOZuI1UnZuC
PkvEasYfcw6nSz/prpCpJWkshDYMbFmSjh6biqTW2IURhSuZ2qJS3qduN88NF+8A9d6zgrkQAmQV
pWguNAW0lr7eYz9Zw1MAhp0UDdgaeu1oSC6bOJhBqdmorU4fK/rq9x1MkHTFDeSzn4vz0KcQKKbr
JktvmuR5oEt1dNR0RzuRNtwl6bOLaQ/9vZ2a9HMkqO78rt5bOtJzqEPMgzbBbBgB8L5dKr7+u1FG
6Bqo1h19aMrKwKLgjPhkAOlSLMKD1eO9o3pPiqNV6zo376hBzp08/R3J8HtVRdo7K5Fe8b4DVuQy
55z0vP1c6wgcxbAVKeGZnP7GncfCHT6yKPN1jaH3pBCadZCbR9iK9iSWbXgieLgOMISWhq8QFCQb
GimRsPERWy5lXZ3TZ97Fov2tS+t8HTdobQn+dzJjf4Ekkro0mvTRguKUKv3XtkM3EmCHi5OQsKA1
PZd15X4wK29VykWGAiKkBMdYcVHH/zwAJ4J9OjZO4J8xignhVqCzHKvRDtGgOYjWqQqCNdSrKzzl
s2z0G/L9sE5lEeEzCMvksLI1IhBnRUaHh5LbvWgWM8qIqIAhzJF1eM9pJ8R66NDrzVH2vbtad7Yu
OHyVKwD3pwOkqBkl1Nu0NBYZmBosYYtHJ2y/hNx2yiRduoK2wlpjxjVmDpxypnnqCpvxU18iimNb
647eMroneDjq2U1it18iWF3kVUvR13eKlj9KNhX7hioiBgQZzB+hoRU8vJ2eVYxe/SyvLZwapeqz
SAMGIUcFPDbYjNCtwZOjzQwcQ3XDr4PuThBqO5iZ9bQWoq8NRNKo0qIJzUuwBenvoUYzqeaaJ2ur
SnFOlh7dRLKx88P26CjtMc2yW8uxZ2EobLNAvQfvtFIs+b6m2yqhWwm8+cZgm7QupQE5XxiIZtTO
N9UgT4+iG6BOgHPjaWgFs0xihUjlQgkjFGKqDQt05/b25k30/InQnCT+JA7IEioAhoYvg6KPmeE1
qGNgcXpxn4vWXapbdz4iHDgYLLoqh04dg12ScByncJyWiC01eLPkyWe7XiYqglBae6RxhpqTv/PM
QR/FWaR0seRU3qc0KZs4vdFtAUQZVfPQ2KWgLSpFn4khnE1Barc5TTcNCKJq1PsIHEE3KN4hi0KV
5MEmEhZwUV1FXcbsN59yrwfFJNUhOoX5Boddak/+s+2Gu6bWMZ1AyCuLmy+56dNvUfhGuHN50Zwe
4SwoywW1p6XiEKxQhO1EmT4BqJwSCbN2ePTo1tTxqtOqfYqqRpvq7OFgbhCFkjLGu7DYO0p9hFEx
8+mVRQaCeSjdCW6x8KVmz/0PpBeE01KKplmO/2Tlo7xtHdzsi6rXR7tJV0nwHUENIO1cU1qalea3
HAU2RRY2vIQNKNxVAfLIRx52kN1dpwqR3xauCE0oI5mD806WNIW7iCxBxjvLbLxRWEBjE11ALy3u
edb7qiSkOIDPB4SFGq8ydOutRluZtoOekn2TGtZc8NNlSRFUGO4XLA4sqX5X6bFaKpgEN0xWaY9s
p5IvclVd2XA04PodzKiaAcJ/KEidZUW5z2zv27BLZPYt4sKLHHkBu7PWemIecuuaRsnP5oighwEE
D3UkjLcvT1U1lDNDD/ry3vWNbKowZiOTfOe0+lrbvxIbpZGIw/mJKiqiCmwiVTPGwiS1QHclbThK
ARlttChZGBNjpqDbbDhbCGr3Nrz7rtZ2OSC0FtSXWMEZkgbem2HHVxQ99PF+VjR2MVIeEp7nIlju
ka+DouEFpDR1c99wAen9bE2rFl0lTrIs1jGM06dpSpYRqsvcUFd0I1ZNqU3xB1pE7CeR5qee6Ae/
VA4lGgjE6w0qgrvEzR4BJ934sbPNiKgy4KPEqvZyndwg5XGDYM8DyFeY7RqXBfk+EmjzlEwz7qqH
qIL2jqoYPPYdum8LwPDfoyhb1nikmF21F6G5KYH3UnBqU3sAKMkgpECRGd8GXQ6dHFWnSWdw9TLt
7ovE71DZTRE9Uk4qvzARQuK8DPxb1HdUpLdpGDVXXvKwYt6efwopIPoookK1CWmQsS4JEDXVgyPW
3Ov0RnNOcQVm0q+n/f/7FGHJbNkaH6q/f06+PRW/fX/5bec9xdwO8vLtreCvD/iRzivSJ/Cp5K4q
uaslDpn5j3R++AnpPJdh+vXk5bzDH+m8YnzicDOQxgDnPKT6yM78SOeHHyl8RzpyoqyhvaP/ikbs
WOXYJA6oJvLvpmhw4RDNUT4vIweRCFqYnJzo1VfvW7LUPChmXEDo4lIahDacUBKixzlxsZ+Dv3lF
xWac2L/7BoMUzJv4jrBLoFg534BKIPDGdlJgNpVwJDb7bq2RQprZyau+RnoJRFOCHfn915fx/7Pb
64MHyPjlu/f0/8H1VRZZin9/db3hCl0mv32mtP92eZ//6o+lLejaJ5lkTONWpsBQ4dr559pG8+ST
paq6pivGkIejJvvX4pbMT/wqy470nPYoMj9/LW7JwPpA1STuvYbIzUH/NX+DyyCoafrAZFd1BZkq
xQQpP1pasVc7aNoUBFtbFwb0ZTOD6IJWgmyEHuVmN5xlbIxNJxu3pljdetQKuebglhWGPc1QVccU
3BuAA9jTQ0oTzJ0eomOOfN8GSTSMDOJsK8FZnHiwgI4O9+VNBg/nyhl5qbU1SC7pdPKwGzIxapAU
ddCgerNDmlRFJwEdnHkIpgdURAXxzPZutEgs0Oeoo0lFRndlW17mCMOYJvm1BH1Pk2RVH58fjibQ
WuliZw5CPaB8G77KRvzVAnY5e7OofpLRj9/ReKCRolRltb1nopExV9Xwa+470dSMrLtfH4PZiIY2
rC51CLRvH2BZwatwS3zsBPToJ3mDko1Q5umV1yQNy+lfZ+75mSGORZ1dZO1S7x1NBU1j9BbTSJjl
ZmVBnwu3SWQ92J62tLib1Hl1nxfS3AhKaUGz8hSZ10TZLtPIH19A46AxgKcqxrg4oye1ZKW+J8xQ
zNqFcHH3fSnTTKhLJKUbDBE/fqwj+68f45lsfJTgVFkeq4F5Wq+A0rDtmVtBUU8y+huRg6OCQ08R
YOAxtnDuyDX1pFX+a61ntx+Pr40ug+cvYCEHN4jrSRKU33HyiEqR2gMhwm4y3aRadghxxkAKwn91
qrQ/Bbp28kAqLaM6VSa5ET4jEPGKWPgulQcebZQWs6ADtZGAF1go2GzeVKqJ7SAVHyPamYJ+6P3g
VSzUA0iUYJZ0WB/gbw+XFPg24qiavYmswr0JJCkdrCy+1yHo/RyhGa7OyqlXzq0t75a229fA1u8K
Uz0luXYyRUYGynfvK02IyJP/bKSAjjI6x7NhtKa0YaPzNUwLlpITG3dNAqsxbaUTxpDPNuWziVWJ
v5udD+B2+JEWyNqtaLflXB/gHqFr5isdUWUaoAyFvnU6xd8lmIGp6k+D4MbMK/jotI52ni+ffO49
f8xM9tV9V2fdVkVWATAvisix0LQb0ciCvRcUj0GcMCsgLP0eGgUk9AaEYVJi56rph0xp0CfXIMQY
RfxQWjiWdWUBqV4aTCMiFxU1eKDMqLAAv6EYhZL6s07Vpa3Ng4Yi2wpCXr8PsXtedHhJ6Da5MzG8
35u05hHkJRfRFAflMC+uwakaB/CLygRQSTxpEa2cgLk+pUH0HHTKF9lDRtoyikc7wpc8MvgKkhd3
98N7tQ3sG0o008M2dI8VDhuhb0hTgF0FkOBIpIWnCnP83QbjJKR02+Ehnx9jq1JvpM2KfVQ5YHkc
RaaOwEPolMRaxFJsLTtXxCsFxxG6qVA08q5bZp1uTlIXznHs0cIOSnRLZR6wY2GEWwhuv2gKBV2J
RDsloa5tE5Ol0ALwx9vCvHN1Wox5wEg+2qt7DHu5USCdjulzhrlxxL/aqNzO8Uh5NSnXya6xPn/3
0DHipRgb6ziCRpK0/VNTy69DiQP/8HTh+mxXsWeSdYY4XgekIXDgUzhFhzyWZNQvlVeXsJe7DB20
8BTpXrI0k1aeewrfO7A8yDF2ASA4RqXX1wOwhrBhES0qUNTjOVmu50CoR608LtiCGAQ/9hoLAD3l
V2Cp8TLp8seyNYJ5C2QeDA8OG0bEy4zB2ExB2qKVaUknSxocSVA9nQp+xl/juTFsGrHmg5uKXwKc
pUDZ0mjPBVy9akgxoEsKWFc4pLZgFiZdFLxqNZsshBzn5foBzvEeCNgxo44UVRQEg7YI9pnCgu+J
25TyZJCujXrq7dpCMQoQjWnqhzhG8yOGaIPcgHWQOjQ3fDaSrDvPisWDwc+SMez8UZMT6F8p2HOe
VGd4D0ZBUUJseGFSzzRlurF3vqd3e9dwO/TTsR7S6mGLGv23WpH0aWuad2Lfg3GPMDCSWd3D/6M4
yWtZhM+xw5Y1VOOucCUktAi+ZQkAICvyR59qZO6lbFqZzREPC1+0BxBrbtMhAVVbyg1KLYkQTxSV
kNEbeUt/rmw3bYRvOs5LCkLZUD5o8LsHpUQyFvI/r9MoeDVawZcUocHuxZ7v1ODUOqnT8BlSNTOA
BpQCzXMWQgYSIQd7+y3q3XWg0ru3UnZ84VOnM9znWqke8yh/DJPh2asIbxnIeCFizDoBVKigVeW+
hl6GAs6wT4XUuAOl2y/B83vwlLA6yhM4v6lZsyvQMJmh+CFPzVq4azs4Qo4AHw4c3sJMuuBzrfpg
ngy7C6ai7XfL0LJfxIZHK7eKMBdU/soW5RPoAGXCkWk/Fb7WTrQh7UNIjNCYwVaCnUOzOog0vMWL
JpvLmtEcKZPSoneq9gbpaL5Jg4pTjuTjWo0d/BdylrYNSb+b8FKElePlJlAY4QkpavdGMSOUX4nf
q0om4NNjfNS9WGXbmDqWOXaRLiSnlz9LvUfxpQYrsAVvTKRVQF1PSlcYIEuw1CaBVAmrSOUrS8hk
Lx2x40t0NZGekgNMD+JiS/GwDNJAn9hIxjzkoeseAyEO51quPdF4CWZgbopZYxXmTEaYF8A9DXbk
69KFnYnp75JgtnjXgXEWQtXUZhCwngtHCD57ovAkZQFSZ54/vD/qsQirpD0aco0kz2lKYOCbBsnK
k2DLBw6bpQ4NdrjjhPO2k4uZjWHXwshq8bHxw2codbt0CE5pwgpWOLBBvPmcVPnj+Vgkbz11TS7P
Y5je0wKFlEka2Pk2GpKNyNQOSs86jA22QUrAUKD1zlC8zrcDW35aFM1Rq0sP7y4i+DlGII95AOYW
3wqx/+yEqb1JHXdwEkOgkhA/nCnhXVhjLuzrhoM/iHnX9hVyyIn3WqXyTapUexrR3yjJ/x4bwTbo
YOT0yHxOitYlt4gjC9gwMp65x4aTCXGLysO5APVoiJpcKCdKEHXbNhODXdcaXFRsGvWJaIA4cYq1
HNS3VHCjBcB+utet1t7IDWdI0RTtJk4J62SUj2juME1ZBNPTsh/DIOsBO1l0ON1nz+H5Bbn3mjr8
tpQNm3ZIMM7pQizlj50ePGdIyXFmFcpcM9Fj+zhTG24ol5mxJeOHQx9S51ZInfMyAVcirnogod15
aBKrQJXfNYxE0PRfoZtj6OsZkB7hc18ZV3+XktP5NFQRjIgJgwFI1+XAgMaKqpAcgYJGfXS9wU3U
3SCqjBpWOBA5Y9S4Y0+ciHk4Ix/Z68D+JSN7RBd+CTEG4L7Ked6rCikbwEgxz+ZxlS3wjLmFhwGs
i4vb1C2KtY17BHr4oC9t4YFSzq2GAEMmmekia7WNKzj3ON189+VwJTkGmtssa2zXXtMckU838ja6
k5GmhXV70IQy2GBk0VJsIXBTC1o3Q+4OwXwAjXmvmq8elJio4yudMI9CImRRBsfOTHVM6AabNkqu
ZI2hxZZs0DtqzI6GVBq0UyHtYVUK8pWuzLsLqi7KkiyTrxiqRnOau/7b+1WSGqleeKYASZskpA4j
kjRJX/eG8+qnRE8O1tePF5TxbkUxJFVN+gF0BVRqZZdDyiDNyswOhVk8PClejrpGBrw/Ka6FiWnR
/16Zxjob5ByH0nFtm4chnZR7AnpkoWVellwApJ4zd8iZsEzgxOMtD02lTgmeW5ejNCKG1LEJvaee
FQAx14kcvmZp/qikZDpVz73GV06tSZwHy51OPagY8MaSnQyadV6X6klWSR2HdBOW0CGOSMILkd3p
yRwSRUgMgDOLWl7GpeWc09U5rd1eNu/Mgi0icD4FAWYwUsPbLmLtkPb8Jhepx9aXirvEkgc8YuPH
M7CQway3Ocb/OBm5czkNB0PTicK8bV3sXKwC+zkZMcUFsBoErWROBeDNwpDYFTOuKs+V3gSzId3C
3+Qx0HvQfyigbhxf67+eX9//IUauIEaAZiC5aFF/+Pu62/YJKToveFtz+9ef/VF4M8xPhonmOII9
6kA8Gnpif9SU+Qk7kJgncikeimsEvD9ryjI1ZcpxFtAS2VItmV36Z015KFGjqU51xECsHozIL9WU
Ry07QcYDjNKfMbYltwEfN6gsoVEYNvuCBQS0vMAcpw6fWWRLB3WhWsWhoa7YK8baQ++50qNNEtxy
mcGNRTo1Dkbvfq3nc1u0nxwZc3gjlD0IvAHRFjWrZR+SbDeRvG1DNjf/MFeKmNUqLyzrhNjyJHfN
nSHlyyAT7nq1upcCeJlZeNOXqAtIpg/POzg2Qgz4o3GnptoBKP4sa+73VudM1JC0N9XiPvDjbwg8
rx30YGat6yc7HutBl4pdOWQ5kYlmkg/alOEQrFYgPVYc+L0lwy52dBpTPYNZnTl1QzwiIMpQFSle
hDz9bIXN0i7NiZkG2TRJvW3TlA+10x/tTl9l7neDsC3EIpdKEYa33U9K/9F2X5FKXvax+di4kBiN
1nvwpGOmaBC7qvpJsxGbEpP7XJW/wyJpuSPLJ0ns5wNO30oK/y5An22fa4G4wewRgVwkfgsHpJwV
p3iudeVXCQ7g2oPrN+/k5kuUageu0s1G17X00ei6dtpCpF6WESoyqOJNa7ntaFLn+M8YXgJTnVIw
/XVHJ3sFQzv37dxdykamoqTYF+ZN30jZodKRGucZ3kVBAw7HVxde1mTbqsfctbO9lDac7N3rSe+v
pETchQBcZknd1fM6txe/HoH+a82rn/cG/gfC0X5ECYqCfx9cbp6E0BO+ud6TgGzlT2IMf/0jxlif
OK0HpBeN9wFvRWr1I8ZYnwhjpozbgWiO+lZgzWjoGha+Fgp/MgSmP2OM/IlWlsSPJFpXFEd/Lcbo
l3XjP2IMvaNxjEF3IfVTAEqUSlRvaetgH2LBQyZP7vOvlgPoqeVmjQhZE63ExMM7nnr+3O48cdvJ
oZyuIWX3k8A0vScDzahNDnnqi6Ym2sbpw0e/Kb62VVYgGmQIWw0jID2v2U5mDpIe7iOKzehxyTYK
kb2JTo7k+vDbA4t2QDiIzreChLkIAJGkMI8Cmv270CqDL1oQqFx2YzWZ1R0EOq586j6Lw694EZhT
kzIq7LrUBqolqDM6LbeS9iSHEfIqUpdPXQ+BDDtT4cr8qKvs6fxim2S73SpJ7RZKKYrOSRTzLTt+
e6WBAvuG55B96/q5hFSV5Di7ptP1rw6nycYJegPdUiPjloEme1d00a4ME/pusYKrhhLYyYviq8nK
1xVnlQhGvk27GOF6/GrhlOrOHRVI44tRSmh+ZSL9FNKUjWAh7xQ7nnLKkk6ZQ9TrFyGVvI0rxYNy
5wD5R0DZmCELWmDth2KabsTWrY6GeDPBy7FHGhKtJTTOnEPjxAHyo9BxbA1TQQV5gW8IP7WYHLK2
QhSGxAx7gbzZZDzMDRU7fa5ZhbJUVVTruSaF/r5O43TfCXp8w/0wXlGIF0NuRiUiZXoA0SRP4r1a
6vIq9UX/oJt5/UC5K50moH8/675rHfG7FXaxk9T3XRKGmzzR4PC4WY7MUBQe+zQJDlabKVNQJBR7
bDme6alU6xMwvjYEGtOfoA3i7quUmF761L0orZRkybjftZi2T1QTcWhRRGpnHrg+2u1izg2uRljK
bBWiIaD7wjK7L02tcDWFqrrXvPpkRsivRNALpp7lmUcjpzhQ+KXNscLrUmRkkOyueNEiOzhU6A5R
NpWb1a/Hz59Hxrc43f/42xD7PzB+Dr3vv4+c86J8+p4Uvy1evr/k538CAHCeXvxSeE9vQ+nwQT+a
/7rySQTHS6Cy6N+dEbt/Nv+NT0B9wOTSzzvHyr8SNUn8JHLXVc6dDf5haJ3+CKISPyHbgwcHqNFU
BljHn/DmH602kNF/66ZzeW0jCuPgo6tAg2USQ/OcRb69tnmKT50zjYO9iCMdqPg5IsrQPuJJGGFM
9mtNuB+jUY8ExkuqpIBbuLgk9pBGkaKog30i1Ku8UuaquHvzQq62EodTRZbASBs6lrwYL0njy36d
od8UR+peoZbHrZpWhAVV+UpN4d1TAyxp8U6hepLJKwM04+1TQ54KJWczLAfAYDoJKk2dZ3lUUYdO
MXfo0VIzM0k9fDy1UW/xPDedCVqGOYysyKP7bgl5Ik2QbNwXqBTtsNl6TY0unAWJZa6Rr+5mOUry
a81V/VnXg6Kn12AicwJg+Epj+Ay0/lct58c3UVmX4oDbEq3RUyZZaAQLwty+pCe2gJAkTWwllx6F
wHBWdlM6c7Qv1IXqKfast5CjS9rSnfdy+9yFyI23bRDM6aMFW0PDjKL2ZAWeU5aunLZ+TIYTsko4
5eKsMpdAsGtv4kGO3OrUrhHQdUHKqm5Soipl6jvRTvTTlQf9k9fL/Ymb07mlSbHq8vWG9DoEBxe/
vehG+VprgmCnJVhG+G2qnKqko35gG+5BYx1A1M/so+3jQSPJwJgNubuzKzN5zDO1u7GjgFCPte00
S+py/fHXHDbL5UtQiQ+gKLi2kU8NeKWLRRhD2YpkWd+TaSHZalTGAlVJZZojhUNFV8muvPX341Fp
obUNF2dwfhp3evuMfigCUd5e8L9m/mBtgkyeSvElvTLQ2Vb9cmaXI422V4NET9tirLFXN4IyFefu
VJ9iPbCw5kgbTGD6w6nbJLN0+v1Xn+iQ6FJVUkFiAWsdYQRSUUDSvde8vVcukALaeTF+xma37dRr
iCeF+D16eQxFgqzIoLew0hpNUUYjIw/Qb92XC33pffbvrCP9rA1LXXr0d9FEXMY7kKdLJOgWxb3z
Yu2t0yE9JGv5CKFaxU3yFUFZ++jNPn4Ew6IZP/q332u0qIKM3mQW9N5eAf9JhSqFcStgpAjXeeHT
8HLRgPbd/ceDXubxhBOuFqC4LY14ImqaNgKgqb2QyTYGy/syi19BRy41O3GvLKp3q/c8BuhaPIbZ
NwOj5u1ukYAqY9wRtvsBViqZ6C2jQVpjYBO8fDyZ92F6NNLw6t9AdXxs32z0cNs95cRZstFW/uwb
LrvT4pheOYbevSxGAiMl4pSmq5BrRyV1p8N+E9fKdu+rIIbtZtEAwZC6p7p/8KCfh2zSzLjCwhkW
5sUCOY8JZwVoFuWlM+nizezUsFfsOk7bvYXCMMoimFWac8NFSvi2CKWpll050K+NN04ZhBLDSInx
XNJpEaPYGlEsR3rVS3udhvU+j24/fn9cT99PUAGTSVoE8+WMnH4zwSaVZdhnDDhQLSBgLi2l2lra
w8ej/GzJc0H+a5TRtEQZpVM0jdu91LjtumGHgK8EMvPxKO8WCKAcxJNErEEkkHjW6CCjuFOFjVZk
BwPrTZRvZhm0RYuYmqDB7CA3byYu6vrFlXX57p2dhyWzJKcE7zbuBfSQ5tXWz7KDYHknKMSLkho7
Si3zTE6+WmGAGLT86zNVSYmHUgQdpjPC9u2mywxEtOxhphnmVElkr7HNXCBnueixsLDl6FRp8aaw
1h8/33dBZaDh6TKgI2qxMoNfbvXIQ9q7SfXugAnErFO7uZ0vUb6ZUp349vFIZ7Dd230H5hIhK1kh
veVy++70NZMwV12lV/bqXjiqm+YQbFCuk++oV0qYlCzTeTxXjUklTqG6fTz2OB36Y+hhUAmOHGXj
y1m2idLJaH4o+77Vpzp5pgbiqPNUOLrQeBnxvzEcaQYFJmh+xLXL4SzkXZTWEZS9Y4pYOdyYsrYM
G3g0eDPLGbewvy5wN388wN/iKrpJvLgsYEKOdvt5bm8GG71B3aOf5aXnwbam8FWyP//q5wM1BCnN
MqFMT8H+cjKykZaKJ+rIMEPIh3rnUGpB7fvK6h/HLODj6nAh4L/U9anYXY6ion3syVHiIF9k1Ys4
K74ioBOusFxUFr88H0YhwedySlwxRkd1oqoiUI4e4crC9/auGtNAd5XmyhIY7yvOloGvp6gGIEr6
iqOn5kiDCxCyp0dXUPQlQDblrq9T6dlzW2uZieEfrai/vQSP4xXDcY3GT5YkGiz+OO9TUU50+9DK
j35rzSRAEQ0QELGTULKWb5t0MPu+sp1/MkGuwefXNeCjz4yYN4cMsjB95md1cVRQhJ+UElZT2Ggj
EYeHRm1cWYPvVse542PI1Bl0g7bPaI0XyIM4rZ0XRxx7EHZpwKGoBqBFbfuLa4PDRgEKDlKZ/5Ag
XK5CO0jBREGyP1bYRnnVFtP65b83wmhddGXgB3jlFMfMMKe9eDQpEH48wk+eFd62bCdWnWbxtC7n
kCa1IddOWRwNUkRB3MjFWqCW9vEgI76DSV7Bk/rXKMpoF0VS0dtWwCjqfXo0EHx+wONAQK35BOMs
mIQvYCYT/8rUhodzcYKMBh1lwEYbdshmM6g3uFZAZZzbaOFjx3btvPjJdmLvigaELoX/GZ+KhYVP
KPohGEO1OJu2yY1qC83ER0a0iVGvQtJl0tTfP36kw3sZTw5MiUW4Juug+3j53lxHCu3C6vMjatPA
nY2D4q9Al+AOVrnToroSBeXhBY2Hg6cH4ZwaNXx7+XI4HfvEAJeanBeIwNyNgzzKQtn2WyR0l/0y
WCsba9Os4w1m9kA+X5KHj2f77tTiVb4dXrkcXs2jJu9rhhcBjynJTWDkV5boz94hqG5ziMOc+u8q
XHbS1DWIqSMnygx42TyIVETSNFyM1f6A1DTgKe9KGP7JtsAknUYTwHVLHWD0l9OiZGjKtSI0x1aS
ZmFf3yA/sENADbkylW5jMy8pd9HMmOiJiM4N1gsNNpzx+uOHO+JGDruTgShOmtaAaGeMy6+BrAi+
4iVfo9rgIoSiPFaa984cNtKNfQuW90XdFkfr9yujDp96uaQuRx29UyFFHMzUAKPW1jP3x70MudDa
986LJq5jHZG8Crl97wXjbVxH3CsL+n3Y0+AKMF2drJ1r3Wj7CHlcdwZyd0dJolWQ2zRP1pr1/coU
hymMpshBK8pAF8mKqDZfPtgsR8SM9dYdJbjGCJVIUxUA2DfzsT3gjfJcf8nvcYb6eND3Jy0zezPm
6LEWUpDFdkNrXYpR94kXdG1wWqmJejcfDzSi0Z2XDT1SKlck6OyYMcMk6z0KxanUHxEWKuuJnoEQ
mMnfja+4fqBkWOyUe1puHw/6PhBoF2MO7/VNHmFrluwEOD0dXUVC4uAhLYMrz+9cRBi/tLfTGp3q
CqAANwRWdVQWxVTZZvt2Ar5rymV8K6yFmbcGy7REShObFG+dL6NXdOnvzPhKPLo20dHJXxSpw92o
7Y+gyTcYGRt6eqXQcL5XvJvoUH8CvEaiPu4q97IRVApuq8duQ48Qu/Qv7nfEMMBMY87TLMNb8/Yg
zYWT+M3GS+sknPxD/iW4Q+ZsDqB2W13Jpt7VkQhDVKugLGmAiEG0jt5tT3XbyCB4HYMvlHSkqZLO
pXBS3WJ9Y/x+7Sb7s9h7MdroNQdpJJeGOIz2Wn/XlDW+ihYd6QT8KUc3vfQJfWZvYV+5f/0s2F6M
O3qximuqFYQR8Ri9ep+1BVIls2Ct3xhb99bbuVv8AMWHaxyp94fb8GQtyEpk/EjmjJI8EfOEzhEY
U3xVjV1Qr6J1qNySoyjXYsL7nIvLEucZLxGsFgfK5f6sUK3mqNa7Y/tYLkAb3PXfrG3yGZ9Wb4td
GQY50RTlLh3A0WO1+vXYQJtNohNG9ecsUvQ2NmCRaFkeosbHXtYhxiBadS1ZPnfTxlvm7RCjl2eo
YWqIsFGO4gbT1lm76F7TXbyTl8UmXvtrdRmsUMtTDrG/Rnehmv57Exxe85vg1zVuJEe52x/DPhQg
RgmLrMI57L8xyMC65E5AsWdM6ENVxJTivOqPA5VkcIQusoePR/jZ2Wu9GWE0DSGqMyENiTtF/qX3
gm3YGassEq+shp+cgxTIQPyR0lHCHfNgPa/qy24I45V1sLpF1Tzk8RzG2sdzGb7raEEAx9HRhFK4
Pmn6KGaZHZVB4Pj9ETFAG+c5ex/emLg4CZtQ+SXA8fm41dlXHE1cOEEzj7ZWb4Ls9Tu7Pzho1nbO
ovLvIXieun5nCer842m9v10M2agBDxhipUSWdLnSzN7vJN8CfCv71lSq3fvWWoveFkUkWsyYHZUY
gyGu/fGgPwnJcG7hE5Ev0WymPX85ataBrfOzqjpklYRgSb/G3nBhm8JrJaw7o0TlXZ+Hcbyo8+da
Rk3RlLlL1ouPv8X7dUMX1EAPw5QH4P64HK67CpL+gdgePJtOmNwZC3o42RRNwbvCFK61n94nUUDD
UPShJQSd8z+ZO5PlupHsP7+Kw3t0YB4ibC+AO3AQeUmKkihuEBoozPOQAB7NW7+YP7C6S7y47Iu/
3BsvKioqpOJhJjJPZp7zGziKF0+AMkyALQ1qABKSq8zQ6ttCCi7bNL+0U38P4gdSZfyMHeylHTz0
dbctUcU9P+KT/UhnDpYAjwBO3hmdcTztPsajUxHozm1U2Wx3HeMDyaiCnZ4E0UpL/91Qjibb83Km
4LD4wlpeDUD6NefWN7CZSdMYL5fGB99UNMmfLmFqGdTsQN8BiwCVt9guKYqaURfI40FMiP3S0RvC
l2j4NKF4LWe9VyuHsF1pFZ3smjnkXEnhc86dzsXpoFeaim2xMh4afOuov18MjrKJdO2OGhVYvfZy
bKb9JNZ0v05y0NxXQUAATRWTDbt8ZRT4ZqSDI+pDr8Kzm/0gr8tBlbe6CqtMHbvbqOm0C6kutP35
hfPO4iUyhR20EHi/Aso+Xjl0LqvARgOayMm+iKwLIzeos1D4CIzwOw26bRDLuz7YsPBmPgIPWYBi
53+Jd0bPnHJSgb/k5f5Kl35zKOKfMYyhhfVCMkkylqOZjoVwg7Io2IDmJ2IMwJUx/73rlXqt7qPO
m/Mo+0M4RwbChNhh84pcUnyMHm/RJO3qQ23gi+U6ppTuCytxDoYFzE7B//facsLpeqzR0BQm9uj8
sGjbBRjWVCUWAhAgvvSQ1lDuxzNRjSbhFRau1VGBWw2GTgOydpCBrRIlnvPTdvK+mH/1OcWhEUDL
avl486cc6x8om4dIOFiSZ5h+D5LprOwI5aRuRBhKo7ywaeMQZbEL9aqckPikBhfHDjeyVim3ptE9
AWxXrntbYNs1TfdBPlvpxNhT48Rc/WGvHSkZ8ENITBmg0fjXYo1OAELDzJfxGu/LDnP5NN/B3k5X
pvPdgSIyRVeCIhK14OVAHfAntq81h6ZBXbB2EHeYxqG+EX4Oq3gcxccEWCioxC66sPtU3BaVnj6c
/6bvbQV2o83pyZ6k+XK8HWtdVG2Xmc1BxLq+N/NK28QFcrAlTU+lFPHO7OFySro0eucDzz94sQ9I
6pqtI/ajwVGaF9ubPWhL/gDnWJi3SUunrHO0aq82Ak1uVj/sZRk1psT5cT7myQK2CThrsCCTNret
F28alMQ1nhqJdkC75KK2YDe0Kw/Sk8PqOMJrTfTNqDLBwS0PqXZwYKMpT6p5YTv35wfxWqY9mrnX
GIZFYZUaEV2z45lTcYl0AtC0hwYPWJxtEzf+2t2XxVX7y3qGKgk99FJ8FythT77XHJVVaiGTBZZi
uVhxiseUGBI/eeu7JN3g8YL9gbxR0s8i+DNRFc75RazF2hhEnkld6eMAGeGqaevXaJRfF2iZnp/J
94c0d8ORT4R0udjmxRTYiNLo6kE3XPMloCKO8/JN9+V8lHeXxCwn+88oi88F8L5t5Zh7Z18NgPEt
+PlXYTCtLLyTfcyUOZwpIKU0muzLRcFDNvHlKVEPAvPr6WLUroaa3IlJ3V07/OnWpaxO45mCIZ5k
rITF5yFBV/Vg4smi5YdZVfMq07fJV0XbnJ+4k1v1axgEk2weSzrXlON1jhR4KqfWwMQ9ZaZnQIL+
HGiX52OcXL/mGPorNsFxqEcuMoKSwOOG4igfQh0nAb9JPiXt5CJJAcux8XzYNW4zqpf4CK0M7vQe
dBx5ieeiYNhhF1rJvJlxb+6K6IILLR6fP+oseoDUvG+mZjPTRNvpGQmTzRj/8eNw/g3QTALKhrba
ydWTa5idBEOpHBwr3VlSsA2dL6OIt1123wbayl47fajN0ebjFFQuD7VljaDmFWGFUaUc0kHZCMvc
l3G6bUJ1I9r4sz48+an6FBYfDVFuhJS4U1dfwiXYnf/c7y0pbtpI3tKBRWpusePzTCmSOFRxq8cm
oWmetQz7h+an3EgrW+S9dcUJw1WXvDgrxx2v3Wk2qqxrHgzax7jfdfVzFV0XP1P/odIPYOrOj+r0
IsHcwhuf9ZSQuqPkeRwtEE2BkRXRwieMXlQJn+udLu3N1JspH/VH/FvPR3wn2xwFnP/8zTE3xGbv
c0NTDr5xnY+bHnxz9WyjsS+uEnvlm83ZZHHcgQ7htk/DfO4azPn1TSwpjjXULE3tINrskPkdXLhg
ZTjvpGhCkD9BWKJpuNTMdmIU0NrJ1w42BQrZ+dmHwu1UbeVWuRZlkWukIc1SH7DGwSy/YXeSaV/8
JNmf/zDvT9bfI1k2zeFaCRUXG+0wZs2WvqcfFyuJ670thKji3PsjZ1AAOP4cSqcZ02gRIcS93Yq/
qHhCas6DdHl+IKeVfda0oXBbM6lxnMLyagXh674gznSw90Z760S7IsWtEPfGnRRfazgLrjX/3xsa
7A6FAg7PjhMt0EhWxiZJFO2ARsSDNcnXYsBFo86ecLhcGd57a+FtqMWOHTB0i1DB0Wj/qw8BpNyu
Ha6HYU00bv4xy70zV2ng1fB0Ixcdf6wqq7H0UWYr7VhPvCB2nvy+i9xW7z5ribio8K5Yy0Wnme/1
WSszfexVyo7HIcss77AMq9qDHGX2UzoqrdvX2XSlYYnsBVihX3J7ecGPEEIsajZbkeMfHPY4KOEc
4cvcLP0o20xFVN2M6RTelEnzA1WsaB8ZTf9lZZGdfoa5qqShGMjnBre/OA9wGFEVv01bLrW95ul2
/hVv+nKLY7zhBTU3KL2deHSqOJqFyNNvU6vst2OFPXXQ56HXhQKqWoeXWJE66kreO/120MwpR+E+
p/BAMudn8pu8V3ObEyVen4cGR7UtOmwf4hoqQW8M01YzpWvbj9eU+V5JG8frhU4F8JCZegoLa3k+
OiHGL9FM1hD+aD0Hdhf+FEmbfhxFJwWIgvXiecjw6/CmKcu+Fl2kmdCupYSWG73xj9j7Rbe2pOcN
5s5gxSBZ+vGn2eDxuaywHqDOY8FlkUYnetYiZSpdwSJxMH1SkVYLWxlMf6hOVyJujXu9VHEdq4MU
kzZHTZFEk53Ef7T1ROIHD+qUe9TWm9tcKmkVKUqUfKUzOaLgYkvWsx6r4j5RxiRx27IT38cG2zmv
z+LsEeUBTMyr1Ow/80bEh1F0aBEjsBYcBrLnWnP4JKs4XLJmWhs6YGj/LZsKui0pLZa7/SHN4lvs
qC8x3EK5qI5NL0sojp9f0icHAORRuEas6FkVl17M8aqJczC+QL77QxRSmB3lsvEaG8LV+Sgnm5xW
z8xaBtrLofmqZ/p2bfamOfSKFIFiC/tt3QhEl1rroa3ErrBQ/usngAt27o3R2vl2smFfA88nD4Qe
wOfa8fBsYQ5tUWXUhnTTLWqEvaoIqMfK8N6NwsFDdZLp5DA4jkI1BpQvzpoHnEA3anewlcgtgDie
n8TTT8Ukvoky/xZvNngc+ZgdmQVVphgF4czxv9ClFCtZ5LRaMM/YXNshEu/3ZQuoMyYhY5tLgafF
vyC2DlWBVEL7AuLDS6YSmyv9onQEOxGjDV8eXU0bBv5EXGDDuHJ3OF023Ih5NtKoB+BCY/l4xGOW
dgWOiSFOTSkGZeZVUpSbKQFDqrZ4Dui7qr1v1DX5zZNECvvQntmOdEvo7cmLG4s+OtgUVEZ0R6XE
wDJ6uMJPLtAvs5XT5PR7kqipHM7knLk/s/ieeoZqqQrH/i5FQGsHYRwQDXillTk8uezzvAc/qr4S
RF9B2ceTGKACGaWByrmAjh5yeCpM+liMu17BKUFY+INVtk51tvnWjLxjo6Jcu/0vB8pv8Noi5aok
U8Be3shzEVUd8n7toYcB4xVjJtypzYqVK9JalMXZrEgJBJBCbg+DExyMDJ4VhLe17vx7QXACep1T
Wj6z1svbPTiILE0HWjAH/CM4BBJ8MT5JkyKv7MLlGTDPGOxmhFkR2DK5chyHsTjC7QI5OTahle8q
tLw2GR5zqOrZ0a5qqmolgZ0MiwsDL0EOcI1ERVP2OJ5W6jFyn0p1CMye1PwLs4LzuWtey28vCkBX
CQCdg4VAeWa5k7lpAi/sjeqQItLlRJzKdHjDz/9ZkEWfc6hRd+kVgkS58OLqi5g+Vlb9hwfmciSL
T5MnRh3IkVkdlOJZgDOPptE9P4xl1ltGWJxZWRWa5RBq1aGovOEyQ2yTjRqDZ0HLYSvWetFrX2Ze
Gm9OFXx07BQMaoWjyaOSlG4hrilrrUzaMqUuhzT/Em+CKKU25vH8+csfjGe6rHR3sKjbrIR5fxn/
XmWLFGBnfdfCDK0OY/9dA5EdrV141yZrHuebcWgRbgTSoFcHm1achIeP8ajYv85//rUYi72IZVCG
yTcxghHChP1Nyz7jRfOfxZiX4JtxRIU5YajIEotx7ewUQJzpl3QVuLLyOZbFBTE1cVM6jKRHF03X
sWHWV4UI+UXP5JUlujltGERZqdXBwkixsgS8rQPu41ut/H5+xt5dwfCnaDWAw6G+fDxjcuuHYMPZ
9q3Ub9H98wzxbKHGYjkPvrHS0Xx3BbyJtdgtdgQTPi+I1aEsh+mK0n8ysRw9P6C1IIu9UktylAp1
zmPoyqbahWxLnvLHj5nXjf9mKIsN0wo8hpvXKGqIuUzlNZLqEtrr8j9f0kCt6UtSngbr8qqd9mZJ
mxJ+jI0kk/xNJLnLjroclm7DSpR3cjOlEXCHOD/qPJcWN9Kqa2K/rJvqoDkAPngqumXmqliQaoAi
EJdZOQre+UiE40YOepYn9kkHvdJ84DSC5V19nSjEJLiWI0lwfiWclNr5SEdRluttMHA/S4hSZZjW
usVteZfcx6Mrl26D6c6P6Sa8V9cenu8OzQABxe2UdtpSDyJpI1VSw47v5aQb3xcvZtdv9DRfQbS9
GwbcMTGA/NI2P963lk3fhDYYF4/42wAqNJXwYv95fgLnrbJIQvz+v2MsDmxVV5LWkIgR++lO1u9r
5VPTRvspS1eWw1qgZRIqgwaCBYHojmyCAUW5wNXC1lPE/vyI1mZtsSKEJItGqwjU2fKGjOfZ6cFB
DP18lPnXPTdvixSUazIKHpj5HQwZXYgq3BbN2gvy/bX95tssEpDWxKJvGw4IgRaPCnLBnezhphbq
U5EGG62wASx0e7qWD4Y1a6LHV72l7Xt1rWWw9ukWp7pVJJRVxTyjcYs5ioovGIorsrq3y3zlFnTy
hH/dz2/GvDjdFRvgAqzH6tCEnlFv8LlsH5sH6yL55Keelm1oW2MQWez87D/7oM4iOyaKlCZiDoxl
7qZN8boeV1AFp6/ZOVf9HpuzvON3OUWmeQugz+M8dZOrfE9w4mihMSPWusuMlSGtfLclbylQsGvH
KZmEPxh4WsAgAj6R5DvU3lcirey5Jaw9MhLOm4hIkVpt9eiqSvoddsfnt9xakEUGybIuqJvXL5QP
F0Z3rYUNjta780HeuSsdfaNF9vClRtULjW+Eq81e6WsXZbut2glXSm5rJVjJVe8eyW9WxPwF3xz8
Son8tzHPW6/wXkp8+BX7cio2jv7JQk0HaT1wkmuvwLVlsUgr/fSvoHCESCuHUHyyhy9Ts8Lem7PC
aYak9/zq2sTD+XhsDlzwvGt50LR5sUsMnN6tyjUhkFhOuaOyedtNX85/u/cjYnFD5YF/luu9oN9d
ZenEjaN0Nn4cfyjz0cvzCXil/ZA4GDa0a+jKk9bdX/nqd8zF+dkGkYOFO9WHXJc8oT0NtbWx0bSf
BD28AsUg9VLBb7650v5YF0FDQAAotqnOXlAU49TjCY5jrDlLTTJuhaW7oulcjU7XqG9s+accKpvz
c3uyUhfBFuPsg0Cx8zRAFb/9bqn+Bbo/WJ8gKSYVt4EPmw0PAwu/4fNRT1PmIuxyz0e6pGgoyN52
v+zRTXXPtL1k3Ih6MwRPzkv4p/txDsdFCzYidjmIgx9PqYytrphUwjnBPhFbq9iMGMHiQdlt/MZD
a/388N6d1DfhFgfCpBoZZVTCpfWmf6TfGzq74VuOlRD66C/nY52u1HlsM4EAbBsX7yW2PNEyzW6c
0LwdCNbjwoILzwbJ36jd+q1rbNQbc3s+5JxIjjLAIuI8/DfZTU5HZNMLIlajc6/mj1hWbIeg39T+
5ylcaz2dnA7HwZYtRNnJwypsmMsaqrBdb825f4jC5/khrUVZfDGspHA7xGv5tmiwAMW1k3Zcofw4
H+Qkjy2GstjYAnqFlpkMJQqzvdoWPDidC60etnWGelxVuza89vMhT86E15DoCNI0geC9PMDtaqq5
0PrGbWr7bpaibot3SnoVrpFi35+/33EW+zlKU7WfJgw5Ijw0Iu22lPdqtfJsWhvL/Du8WXaiSCel
KRzjti0eUyx8NUtCzRrrcWN3ftJOL6uLWVsccZMva0VD1/AWfyH53vnRfsxlN/qgXqbfux/iCY0l
GyO+tZvq2hwuzm9hDDhy0tu+zZttWAs3wcBDlT6dH9takHmNvplErVKCuDQ4XHTJ2dpRtIuzlyZW
t+ej/Juk9Hs9LFKEhIFG6Kisuybf9voB9WTnm/2T14z5RZI3XbQzy5UUf351qPIixRcNNBSu98Zt
hZG2c53ilQRrKlnDhqyFWSSKaSyxfgn4SEaArZMVeGJ8yoeN6tQrU/juGQLh7a+de9Lxk6Gtzp4f
+EBEmyhwyUezfsgeaStZ8sJi5X22NqzFNaCVsRdKbGav1X8gcHxVVt+pgXiiXgPEvjMs/GdhDBgm
NMsT/Y7M6iVsAwYSUocbkpc9DEhmutFPp99AAjm/CuekszinDFRLZ9MQSEIAsI7Xuj7CggGDZdw6
2nZERllm156P8M5uIsLcJ+XsRfN3scwdqC6aJBFBDisMbbW02Y0FqrBWYqwduiuhllcYKTN7PYQj
eZuZsZdX21itPS369R+NZ4nzsO1UjioQKbcyl6OkqTdmU3qZtba218ayOAixHbRzrWcsliU8ncaL
HH0r+jV+32mdBRDc7HJBS3umZC/LeaYzZRjHyMat8jG79T9XA1JCvM1RXR9pw7g1ouKti5ba/8sc
/o66yLDFNMqFNhC1mIFGj63xZK4pwr6/sH+HWCw7HDnKsCwmaKrZ5yz6Vq6d5is/f4nrFnmbZ2U5
sgzibOOAuYD4s7I3318Cfw/BWObRaihQqmYIpvo1dR5N80Ieo5UvsRyGwcYE40kDmRQwC0Uf7/+k
kn2MYKvuromndANp+kUa5DW+tXoahSTNSw3BUaheJ0AbrD0aJW2U/g6HNXnY2IMvPdvoyz8l49R9
1dW8ije62dVfYkT+UzeJDSDqWF0mbqPn6pfax6EoHFv1Span4ToSCiSOMVXFs2KWxoClURekPMd8
54tWRlXsQXGkWJYht4hjldRgQ9X2Vfvj/CJeXvHnfDYDsiHocG/ER+Z46pxOK9tAT9u7UE2nxz6v
ejeuq4wipBUi1Z9dzqLRK59reT1+jYmMFOcC8GVQ9scxtbTLisrR2jsSd/+iiFhgOIpjWi4QOzZK
bfqayP2nQTMuz491uRSJa809GoVi/AyumT/wmysRIbFslWVxV+CMdx1mMdj+juYJYpZr79B3pnWe
URYjqkM82BarfkyBQYrJQF8Ibxo39PsXCfdgXZMfW2268bu0X9lmy3N9HtvbgItMGxvIvVeaJe5o
EoVbkUqPTmYK2LFQRpvG/8PXBtEY1KylBEECB2bteCZxQDPjQB7EXaP7znXT6uVlovb2TMtVrnw8
Hv98dICULNgJBJxZA8fxOEZUMw1ycWdYCMQpUWm6FdSILZjhamu1Yb1yxzy51sL1BTAIuhTsHu2p
JaguMIymDCkm3KXWr0gLHgwEo5NSv0hk7ma+uhkM+xrDopu4Kj/o8VoR/WSDgBWkvYeqEkgcLAYW
+cypbUOKoQPfaWP8POhNcDnKAeJYefuZglHlIkpvuXG5JsZ3QvNh1EdxF/co4cPgHQeNUcfKl2HU
d6GhXQtJhThfulPRug0Q2rrxLzHEBLo6aPDd1koqJ1l21pFClQPc3SzYvUQD1amN0fJkmXfYGtmb
Qpv9znCfWllQ70Zh0VBm1Lmfvs7Em1Sg8HXrmaZyl0p+tc8zLeUqB3/pfMI50XidldzpoEJZVxFY
l5dEN8sutK7opAiBfLP7pGa2HfMVLefg9EX7XWuN8GOnpRY+bqrdzRa7ra3QqdbSp8nXx0sHPZTr
eGwvg6ZIdpi3VldTLMU/Xn/LP/JtO5Qv+ce2fnlpb76V/+PIx+N/Hf8nXhT//Mmbb+23o//AZjZq
x/vupR4fXpoubf9lWzH/zf/qH/63l9ef8l/zXCPt/q0NOwf55/98+y17+Z///eO3PHjr4DGTADlx
+H/+NkPSUQuCUocgBrDn2cHtb8M1cg0bD/AbisfoK/zt46Ep/2B9Up4GIQ0v6xVN/C8zJIw8Zsc1
xD1ox+Ji6PyJjwe4NJLa71fNbzOkxfEo/EDPzDby94o6PPVRh8170Fb7tvaVfRKEFYJ9Y7Y1MJW9
iiY7cEt5yCk4yq3X4US7ZzSdV2JU/yGVNLGpxrjaSFmRubmWP0cZzg49qjFXlV1m3+rA7y8jyc92
ioEz4AD70K3txrwY4Pl5k2IMOOc2ekHXycDCK/pRpVa9A9BZ3kL2RgYtcdpvFNDHG02mqzcOfrQr
K0R9Xas2wbGLVr7q8lj2wMHLVygPFl7dcQ0S7JerkofO1q5KOKDcExJKLbqdunKB8+GsJ+IK3KPv
nURvgGsV5ucqUjsvK4yS15Dc4mtOmyXvBDZQil97pZNlnplPAwZ0hur2ffmFFNp+LELdd0O1Gj9D
YRndKQrHF8hV3c6pedOPNmC9HM11T200ELAJBRKnyA3PTMtfkgwdROpJfYhS8OuYnaW4hdVjd5eC
wpETj+Z+QY6Mo8cgxUPC8u3O9BQr6jy1Dh5S3Qi3oZbfiKlDeWuolOyiC0R6AVpk8Jx2Cn6mbZk9
p3FgPcwmvHuzENONoSKXILX18CGPGrFL8Cfe2XbfXEFEuMhN9ckeknCrNDBUDL1rvLIFKuH4erob
db24yiezVDGGTaxdN0zYbYjhMazivT3gH5IVSb539PrGTIae9mwQeqnfSxdpMHzImO+9Zg0WAony
I43qrSliH12aoHaVzgApb7dojIPXd1G0ldzcHgJkjVT8w7XOzSJRf+jaPLk369ZA+rTJGWLqPDda
izp52WlX0Dcxv50K/aL35fJzb4nyI5KU/SYMOlRyE05DXtatj7dclXopHvSbeIjqz13X0CSfRLPV
JTO7cDI1/fLnGfDfmhodWR+97450lC//P0mQszjCv8+Ndy/1//nfR8lx/vt/5UXJtP+B4scsA4YX
DI6P8+31r8Qo2co/0F9442LE1eSfVpQSDkczEQ1qMlolXJoouvztcSQp9j80LI7QT3DgfTu80/4k
OR4f33AdOEuRhEHUB79M2FuL+2do+IGE/3GwrWSIAGVhTHtTSfwVvNXxNeyfUXgnoDbBkNGGPb51
1jhNF1USBNuxLh+k2N7j+PUtHKwbHVGDTZT0d5JWrBRmmPU3Sf+vmNx+uDigEwWeZv7zNxeTHERG
XoeNtIHUZGxlyZceYDb5H4xm+jb0vXYz5OqfPdH/ijmrM9GEnPk4S2kB0SbBWDS9tCml6IvihO1V
2swCuNxDdm8W2d1fh9dbcfb3ZpSLPF48CJbx/ltcMJWCXnmAofJmHBrxmTNLQoJWTjGG6xV3zH3l
QpNFuxuzPP2jtx9jJJ6qY1YIswR1JmsR2Zkw9EE9odr2sd3Lm0JvqRUVkCMwrgMJ9kfXyzkaNwOI
cLyOALVTODz+itgW1EGj6PUWQQzDK/Hu2GWKFV6cn82TXTBH4R8LehO6zNaiOtSOmEWlMbaqXTr4
N3R3w40Ugj/9syhodkEE495EhRr04ZIjqeWl1ugRpnVpm4932CxLO/SS1p48pIajdT9HQZNvFgkB
KUcp93jGSiXUG9rTzbZrJw2EkCI+FppvUp9W/P0fD8giDFJKQBtmeZXjUIlmAJjL6L2MiNt5TqAV
rsj6terg8uMwIHwMZknKmUvBa/k4So3LYGdHZbMthWJtJLlrXTFOwZ9/HGROcIx5ZYUgOHYcJa15
GKhl1WyFZJvYN2AQk2FW9YdRSAwcArM5FYl9Vv46jjJiTs5LOx4wtXbiC0Cog4ItoVTpK+lh3oS/
b7yo5nPEU1ggOSDOyC17UcTgI9R9h8zE1pKbYZvJQ3Oh0mH6Gui2H7l2oud355fC4p1PRCACBpLm
nEzc9xFwOh5ZmBV51/e2vI2auHDTSqNnBZlnB4kkvtLhvnMXxyq+DXHQDY3mWtXT6IOFofHKyGcN
l8XgeXGwXjgdcXimw7+kPzc6oHiL69BWBPCpPOCIgJekfrLyyzKmSptsjJK+70aPYl3diaR2ss9+
SYvqvvW7YNxLqQheRllv0is1rYbmBik6MT1hXa63dwVnaXYFRplysqtlNem9E8KKsONQ6wdpSJDH
UrmyB9yw9am+QLiuvENqGcZHLsr6g1z0cCcGLcSr01HL5HHGtmQXodlY6j4K2i7yhjGyw02fmQi5
xG1nWhu5xKFmW0EhVTaNEOPPxq/jCQ91f9KfAqVqhtINzQzh1KDSkwdhSM143SDzcd3FhgDjbLUI
2QV5CFokHMtpvMX2uUika1VLWvyg9TExNkEgdR+KqJgkN3VyG5C3gWcyZcCo8SK5KbeoPPrdNtbj
6DrOxzreJEGSPPJewKoz7+TmJjcogt5PU5noXGqzzHLtbt64ZhJZsZf2fi17U6cAGDDSsEmgT7dY
KbYDqO+tJjrrS2PVerlR1ba2t5LJIwpEQajZrqE3xl2ip2bhWbWkX+ucd7arTV2ClbTR6qhoNmHg
5QF0803mVEHuapFqdNSLpcLY5Io6DVu1GawHBG5zqi/D/FPkZAAdITH6X9JUgwKR9dnWrG/85kcM
q3Xyoizsgq2BB+5zqDTOg62V2rMUCuAvSjwCHRl0RN14RgpZ7GU4eaUbxbwT7puyFF+boBx+TXrO
+dzpwVNX6fW3SJYLf8Md38cWtQh4dTT+YD7p8cj7s/IdHXy93lgfzNoB+K5KtnTAaqT8kfSlFl7E
bLxp15r1iMZHCYpsq8ZxcxXUIRXw1jJZkj7vOsW1krDZaWMRGV6vwrCXAku+rSuz/tzkGOjutd4M
ID/XUQlxMPadfV+GPBpktfSrjc95Ybjl0EfJpm8BXkhJbD2D7yqfpGw0vwitRNTizu7N2C7uHdlv
ppvOUYqu27aWmu+h8gvFi0LVeeCTqYjjG0KKtgmXI6AHzuB8xl+2FFtK8f3kRmJQYwxmWizQ0UTE
woonV2e6UWtXuacmRqVs/K7JbU8EhnXQEx9ldBx/IsnVR2yNPwRhECs3fQ182/+azICQIBhEx7cJ
zJ+TmpaPZTsYeMBO7SC7VJMHnlx61T9LojOkbV4q1v1YxFPs+rWFdY/fi/xjKIoKG13fLw9FgSWd
W7aKHLhqGOSxhyRW/2h1sRnxxo+dxyQUqXE5aF1yG9aZjgJ4pmsV7r55ldxowta/ShP0emwBB0W+
dqRwiD2pRmJp60sthPBuolG6CfPQuFGzTHnBdmeyN51u+VeCgljqAV0dx52h1C3IOqfglS2h9tcE
N1WsKBAWommG0PqKJXZqYfsbKVIjxzXznMJCG0ph48kRBUgrIWttG+rf1dYJpTx0Y8keDTojWEwC
rZHaX0KHm+iNpJp4KwPSRbTKsPoPfV9X4xWluYJFKaQaXBYP85+jY1ei3ipUAG+Msgy/Fxxoo5u3
dji4ozEYL53eZ5+1msrrvu5U/eto6+EzEMjo86S02td0Gipr7weloXhjQJ92U4bB8DHF1wzZ+1hK
L+WpKZS9PcbcMOSogDJtIFBtuKNl6V9ToY3fxVgVD3aYxPFGo31VwX0brN4NQuwKvarpU2SWC9V/
RHMhUj8UkjP2HmKqDoBSOqE/Cr2BiNkFGZsnZVfgtUzROnPNqDF/8UxLDS+v+yq9oI4Y9nB7wd1e
Gj06mX1qcdnps7D6kjYW3QkLQcbBA+9QvNRRJ11PSYqQpTY6ylcDptZTVieD48XcM3BGldSUukcQ
CWpC+shutLRER7u17PU9a9nC1sGphm8TGH7FS9UWdQVj7PrmutPkkSpHYv9y8qrUScjcBbw0jBA3
Cvq0/I5FoPFTihNcUzQe+vdq1RqgLvREQ23TcaTY7TmJtrA8m24bFX14h+YcpHp/sKbaLZICZT4s
lcPvXdtIUL7syEGyuO46saUSpNTbwleSjz5rPnD9WJX6fVSnASLWWtFl16WiJ4ekVyNj32pmYXtj
mHbp1g/r6pcSRlq/MfSg2FmtFflUvqNKvZORZbzXjFLcprmc/WiHvryLpRqVO6scATtOY11/E7lc
R67oYulRDNP4NIRdOxudqiz9TC21nwF6seNlKo9Y9MZ+VvZuOWajQTGnVGoPmkLeUX5pyZdJMNGF
oNsR3/VpnsheFnfKvTzRInZxgZCqHbeKVnjMRPlQDGHV4KUdGrrn50P6y6mQ9QbxWei5F9rS+KHp
6MzvVJ5+92rbo4qh+o5Cr0qYo3Fh6mH5xY6GQrhDraCIXElt9Bk3cTXxHKuwLDqZ2vhLb2p8Uru8
K+oPep756oVkpuj3lhMyOxuzliNsExAMra4by5QfbBz4UnesTetKQYyzdJFtzw9Km7R0OCHc3+PM
Z6A00aaaeVOlM+7Ln+TY94ZW6a+zzpFavkvo3w8ccS25tpNvauhSulslfvOJnJNoAGgS5zYW4Is9
2erNl0pW0fqHN/ViahMyH+mYxuM+KPzuY9+lEw6YKd6dNyg5DiiB1H6BFVojpOdaz6anTram0hup
sz34WqQf9GpIjO0ESPiZbJFejlPPOZXTYMC8m0z3PJqj3OGRo1PHUv1W/2KqhfpjwtT2okv1LvfK
RFU/F2NuYqAHjvtQFqPZuFakhS86F/kD1wD5u67NNdSMnx26mspy2JS+Ln9XGl25K6O2euGGp7cU
6oz2Ew0MjBs7FEBv1KBs6m1r2/60qRCJytxq0rV7pfWlRylTMuXSUUX5oautKfUonfbfp8wW1aZT
BZus0cbk0q9aO94MVsv1DzHDGPUFvO65GSvdZR70Ki4Rqp888MxEddiMS/2jlA4mjnz+VExbUSOV
49qmNE6uTm8r35RlDxMJUc9KuKZw4sumDqntRg1VDtceYtYrZVObPhsZzuOWZZbbSXeSx5iKdOol
ip5+z1Qla11sopS7UGCrjuCDhqYy0LlJd+34/1J3Htl1I2m+XxHywAcwBXDvpZOjRBlOcGThEQAC
LrCbHvY6amP9g1RdT7xiik/1zhvUpLJOMqVgBMJ85m/KokR2VrcmwCKl7sa+CZ4Nbq37U2/0aX1w
wej2bybadiqGcppOFwZxQ3HgUymcV5t09pO0UrbDG2rUOeEsyrUHdw7RWxvzIDejrFLI/HgSP6KD
6xqTdxgmv8sjD3VLGOXj4PYEHkYwxmuuduE/0Y32Gvlp3+RxZVfNHElQ5lm0Oa33YQyQ8Bs3SU04
WEoCMT2hN86FWxmfTLMDJWNA9b+bhiZ8VY8WSjSUjluVoBQ3vxRNZqUHj+ITXPm2ksdBT9twGNKi
Lo9tvubyaFZbBpa8rzqDvLOyzGih3fQscP0V5k9gDZ/7IXe4M+y+KQmXtcGLuojN5nUPC/IsYuMv
vZinLZ471/0ii2zz476nFhHJgDDqoPxFCOgAaF5F7mpX1tEdgcdjUq1G0guAh/pY9b24JZ4DNZ/2
bXE3kyP0Bxko59LFznGN7GzVbdRuVft5UPNwY4C7kknpCbATEPbzr/6yti9mOaj3JtjZO1at+doX
EG7RhkqR43FF3n3aVD7cIiKW+nGa58TBRd2G91JSuouUHpQXtRo5bnIg+iOhL9s8WYrShlSmV9AV
trs2Kkmd0bSS0lTt3TxrRHcE1bcoNHvxNm2C+suK36SP7GHWX4ZzsLeCad3Vl5mnfa5NrAzbqOBu
emZPg+lhZV2J1xjC5RZojt7BmcYo6o2uRdreW4O7bEk9rT080YFiSwSmJPxU06ec4rCebXKHclrv
OF8mXB+jXb/l9UzoW6Eq+tF36iWIHXI4rtgKT6Nj3y/ljTMIVJ3SCp3oSBul/thNSzBHy1ZOH7Y+
GN6LfEBaaNts/SVbzW6M8zawnrVWheOLg7+1V3YL2CyvsuX1OBqlOLRzFnwJqr65chAwBuzm2tP9
5Gnkr200nW8MVdVwxD3njRt2y4vc9793Psr+ZZ4hURk7tuEQV5ONXuSu13wLM2NFMHJWMo28Qa7v
conwW1S0m7tEg9Oiz9bNyvk8sRPIRgqY0MAg7exjgX39C0PW85chJwiIxqkloEUaiQ+mstJDM79o
iN2WYXmj20m8mcv9ZDalkX8LSFpfr9ZU51dKZ9iGIf6KUKYKg7EAOy8bO9FW0w5RizPhqxIjxPRA
y3bN4jVbljJuFhletn3afqoCDVGZgm1vRaUndRXh0TMgwNpJCyGONoWnkhui/exVUwUnxx8CIiZ/
NIH1TBlxiKcG/TEVsiwjI8jC945RDIqHc9NoKXv4cPM9bZePWHThlV4EQURZFNu1H7Q4SDtpGnxe
6hTSb19bA1m7VWPQ0Q2jmYhUy/deveT6uuwASaJObEz2oZrDuY2G2WIj+N3YllGHNsZdt9X+q91m
oWYeaqgSOTjGh04s6mvYOxPBoKymF7woa3fkom5e5P2gP2wqbO6Eg3hKZDdr8S0d+qE7zGs7fnbG
Mfs6zWulWIatHZMgM2Cphf7Sf9MsKWJLsw8No0t9nszBdl8vFmkNxk0yu7AbB6vTQOj5nr5q/m4y
3bqMsiGj1q7aMLdiMxh9m1snpLHoT0pk0IJC52ZsXWoXPuG2FRtInGkeLydcrtBB79Y4yDPB81B4
xAhh61O4GEbpIszN464PFXR2UjEpLZKCesJozVYtghCDVvNrqp3lFPWWwfO8rBZJHBR/KE9zqjwO
MpuhuhiCJluOYlX19rYyskwlqOeYdZwtlRjJMALxVZDhvDJFsX41jK5Uce1hCxDV0DAVez6jYWfX
7rpFc9HQ6upn3y3pxm3lfdqb4qNbqt6JgJJZQ6TsoPQTk8DfibOumeuDdOBJxBMZDL+WGOsmcco+
091NESrnmd906Z1bpkvrvBmtPvXtO5GN5gbSaQ4HWNzTGuTBm230iuEVNYjcSVCUHEu0BIbpneg3
8zKv8izj5Rj6T1vlIoAKRVxlN3OheBCDpu69uMBO7cKUS7cma26teTzrgAJnN0h3vXLLDg143x+N
MWqz3OY0irX87NtlXfMA+xj6FVvZhlGRt/xvOAv612Gxms8Mqfu30OgRHLE7Ld+a6+a+LlUTePHo
7wfVpMH8jvbnEFIdlPpmLof1G4J39pexbHnobF2TA7nBqiA2KVL9KC/LuiKe8aY2qoGagbTHgSOM
G79aXo5O/nJEg4yYu8mHl7V2UF3KpinMT01gue/XyfCqg7mKOmPDUDOOM54bjzxe5/hY4BjIO1tM
eFlkovb791Y5BeZNuLVecZBuo7kBFT2sgxYWXyqy0Wb3IX902BoSeNhmYR6pmixcLbVvlA45IXCx
m6Zs03lINhRFgsvZzOdhwrS+Sd0TEnfrqnmylxq/NZ0F31pEOnOEUx3AOSCigqulW8LhzVrkk3xe
tlCME69ea2qbppGp8SqFujG9GfJl7WAoOSuwT5T7RBF14ehOr9o13FJQXCIfb5D0n4ciMfw2UDgO
DVVDyIAAAubSUrtO+XIYxaZeOWPXLvdgBvz6edYt45weFzt1xMnN0X9OrInlO0zpMlDY5NDSQl7b
KgsMzkEe0pL263YrXnVqDMyTVY8iPE7CsUgvRx2G9KTQvlh5Jg23M/vmxuq2edAxUmjpiqmA3wuS
mrEd5FzEWV6sTHQIs5ImduiQtX1ZUbHIzCNtp4ElM3OY5cfA3TrowViDhSLyEOjLj/22pyBmXftf
c9scnjnz4nGt9XAPD9a0GN7nHCzzdtKTJHBcZSorXgeH6qRXuILkm1m0FGuKvtCjGc+SLOGO67AE
Y2BsLs4np7FCfs6JB1vihRutGB1NX4NlLgTVT91SLBxxlvqqe7HAmjaU04lrC6RQfW3afcmqqQxN
8YtSsRCfC6EsB9zCXFhA0bhm+ps1yPrljTdLb5fqkTQCXk6tizKzM9u1l8bSsjLHigJZGlMVLYbb
Fq95t1T1FkyPb8dQorY8cVuvL++0EdrylKL3319Xg+cVt2u5aiuy/BXlCced0uB6lXoDT1HTnG+Q
7ktpBiRta0pbR1zy0neSiXAO9nffj5a4cKRvOJcVvRY79hpqr++bdEhv6flIxz6sqIMhmpl5A26w
l9pSq7Udxtlfs+AE/gUNgCxSReZQPK6cYUopKpMwCfjkphpNULQLtf0iWruuHm4WMTg8yjMWL351
yDgJajv4oqEtHX/vHvwRcOr/DjbwHwqvon379xCCm4/dmH+sH4AIfiCs+GM/kASB+Rd2qujuYpqw
m5wH/wISiPAvIAIA/WiN0ejesVL/iyNwzL/oz2IUjiQ1XqwAqf6FIuBHqJ+ghU0rkpQaa78/AREg
zP6g5fIDYYVb87kEteIWq+a+N062BW3bUR3GREF11VbFZdstC7lc/qEFdOJq68NKVxkK2HLTrx0F
NNURaDeUHR35gSN1rZr1gy+z91oexFRdBfZ9rpV7KqdX9gBderaab2mzvTFs/T7fFp5kwKJzuCUb
yUbkjp3Pk0KnQjn5c5lml2gNUoMo82M4hs+nRZFdiorqBf6WOdDXpNPquBj6o5uXUd5KkVBQvdk6
Qlhr6uKNMk/pRZksbtJZ35M8XsBi2qLNemMrtr9jpRUEXPPCB6IzlvMtJcLbzBre58r/jDXTB20W
X3n9rrU99VFh2+/KebsgqUmmMfhU98gOgEhN95LbyZzEizKoE9XPFPVz5FT5LdTehNxZc3a5JFyV
H2VtvcmyBdFEb/iqnOW2pgr3jMXC2UtFBqzStZ2SYKOahZXxMx3ODWHBiGQtqdxi5/6Rou5z06LE
FTQWZfci+9LRzUO9Ykty1zr1XeFEhrFBoqOQmPYGkdXIo0zoN1i3HpAjxPh3yU9/fBWQc0cV3GCj
si79yjkZpsjvyKzisAg/DKm3HFLkdIC4PW8LMzisXRUmm6ErOsV6vJD+eJHpao1Xc3wjtnE5Av3E
s7bLMB7qeQu5q4r1JvfG4qJX1cmc4S7qcJpfbNngfVmDHuNF53OO5OEF6C3jkK2OcUHq6iRo1cZ1
Z74M1WDEnU1KE9XZQI7at4dS1NWVTO3+wq0ooEVj5X/LKwmQQYc/3Kv+P1xo/zk4KG6Pv7/Doo/D
P/67aB/cYfyBH7eXx0Vk4/0KZwBRD9AJ/7q9+Mnu+oPeKjcR98dOn/onCsr2/8KTa8fiQ35DMXXv
+/8TH2p73F4AiUwMZTFDDrmO/hcg+0/oDNCxv7W4/65a+H+a5QK9AABQDtcrXXn0xf2z1jXUToet
ofvEz4PpWJbNN1794uMUZnDGjBSIYL2rGRSnfu/c0/rWFKTsa+KQ7gTEGtOI3qjJHaY+rsrVPaV5
uN3b+ZAdTZ3OkeMs7hMYHFbyp/b+j9+Y98CEMoBhIXfrw2b7UpljSBFvD22D/hleI/n7TjbNjVdo
eWPSkzzOvvGkPdKOgjlfpx1WggEN/7DdHZP0E6LKIzw1DAr2idFt0xQX5RRekeuM66GWEw2XtUg/
GjTWKICOcxMTG/YRt0pHfJWWz0pvyu897bgvQap+8otQJ6m7OK9TvW1TXFE3eWs12oyNzDU+TFVI
TWla7HiPjbghixfoRq9Isru1Ga1hJ97aGehcBTnyhOFfgfldQdEtKn3fENGYpcDKXEe81psnDyqF
GKPoQrtR3aIHEE0zdcYpb6sxpuo9f62DbnQjvK8G8iV/0d9ACWUUvKoG2O4cav9eD2MId8gszSco
PN9dBs5Xddc1dtG9/47VeLiqwbghlJ13Q9KL6WA19sFm1noN62ghkh6N9NncfLE66zTXM+oZ920T
nER+28/oopkZysuv0+EoxLHoKLSV62VPHXSa6N/yrwuFm0lVJIGlUO0LLlxpPIHsewjO+bETOaYh
iKY90Djnk2x9NcqshPaIBWCWBD4Ufasq2tNPd8k/j+zfo91+jALWDfgg4ClQYGeYM0uANoYJNqB5
1LpYDvJN2/TV1NzUornfxLJRVi+eIvha+35+8GUA1jk8gR7TA+F0DtbJnEGRgI9Dghlhc+jcxrxZ
Gk0veC7M9aNnl85XrhYKUaGVyVfA4ui+j9N4pFfEy9nkuXFjlnb5ruyt6i7XtZP0w1KdVtpCdlIG
mfvUVvrlgPIL77ysXfEZCExwhi7iettojlZgPOp5TQZnGREvmHNk21G4s0ufGvfk+PE2p+Lom1N9
LDS9HcPsAMlYAbbmKl9iz8jx3PElgAK7UxebY1RJs3jBSdfDleerV009wkLuZZk0tieeWRI7+AW4
08nvzNtxow9VlVmbTHvR6Pfb4JdrD4gqyQVYMziqkEH2+f98Ac0GUNmJNks5u8OFPQyXfRGAa7Hd
b+hgJ4Ggk/L7ER/iqNh4O9IWRA9sTTg0+F88HLGuDJnODSN2w/BG92VDi2Gxk8q4ko1yngCHnWGo
fowGgRAnymBnsZ+rU8qqMgflDn2Cl01cj9547MxCxC1Yh6REs+TY60ZG8iVhJxCupFi//X62332P
Hux42ABcQ8wWZCdpwxlhYkoNmiBu1ieZj+xLLRv3CophelmLLY0p3KWgh0B+Tu0gogkIWywdeqO9
h0qBQk0/BgsvLs05DBMpxiPExDfbXOmDi7IBiAVqrHbuwkmoQB44eEIAEsoX/jZy3FD1VEOywSa9
L9bEap65QTlH42IZL5u26oE3eR6yuWF2qwAtvEEPsD3VaYc8dDk00UYifPDWnLrqOAbyjo1pxvtv
NKwuPbLaKa/XsZZvi7yfrixJb5jM3zmsFfzR72v4R5Hff1ySutOt/j62uxz+8V8PI7v9v/8R2vkO
URqByP4CADgMdsPwHwh31/3rOwcOpV6IjbsLwr9COyf8i6CPyA2YHvC9s9DORPoNe0SXvvL+x/4k
tDu/MIB/g33EsoCtDKLPOwN1tlspIO3Y9qEhVkuvZmUX13mprPRiDWYnvPdQHhAXdktd13ji5tj/
6p+P0j60GyIyDr2ZMPZcNbftt6Ko3BRv1akoE6Mt9ZvFpeI3UYd8iul3Pk2uRBdGFqBVyoZs7bNw
EECh5VF20km+NMtRKecLHJL1uCFS9Q5Plu45CKnl5qct8MiT/OiYmL1gQ2oTOft83Qd3sVGtq2yE
TgIXgWPhrP1XY8yzd9hyoM3Zd7d0btwnxjy/jb/PEz+o3RqIesb5++ZNI3BWHNsSt8tQTUrH0nlR
acTKI9p79WvAmPLV72f52IjurgIkeAXgb+w//+nFWbDhHepc6sRb+uoapcvy2qe/ezR7Z3lrGlQ2
/ni8Peb4LsGw2/ntq/7TeKouVbBZvebxzq7zuYoRPs2fD35WXCLN/pTaxyPfEPNA/Bptj+jTtc/i
hUGFqihWWydmhbmWXPULpB+fFc1kgB3zLpwgf/376Z1Hi3xAVEzQFnExKyGBO9s0WlOHrDWqZYXt
36m5DPFk0M0Ta/jYIFQpbUiHFhyac6th21jhS9AlTLbUarNELVJPcG6D4PL3k/l19XB1gVwMyN7C
2vj81IEK6E04CzrJlmEbT/7QzMULEE82husG+O9DV8q8vt5ouyA6+Wdjo7K31/ywYQD7gVfi2UNt
Y2jT9vmwIV+GYPGcdeMdmETzSFLYRxnN4KutZaGfuNPOV3YfNSTfduH5Qug+P39btaUiB1dH5NEi
dOf6KXiVPLCy7fj76f0yEDcZFygUE4u9AoPn4TEYDX+QufC2ZBRlFi3AEV7Zjdk/wb1/bJQQXgnU
dH+nVJ1dmwLXtNrwcjOhRaXvqzJU9Hiy3PLj38/mfKMIi5l8r7MSQ+I4evYKzb3fZaUESeRNfvXF
5U49mJ7VvDD9ZrpukamOSQbGJ7Vc9j3w8wtEc4eiBojgnZLLI3Q2LFwnWCBlNSe+fepoxwXESmo9
ATu9UIZ3sZThIe2mk4kY9R/O10WEiXCMUsEeq5/nTe6klWFUSpPROtkNxrtZQkym6Zu38FQzVxZz
ggfO+AQF4fzFFeSf2NMjpoAetY8wxcNNI9pwXiiVmEkaDNo/uIOzpWCzU42KTd1Ko/jT1Jfx8Dqz
SUXwuMRP7OF4jRwWs0/R5soGuttg0+VFGlZPqbD+MivP3b3iKdVjjAfF5mxWS5sHK+DUgLrv4l2t
kIXfNoEOXy6Dl97+/rs9NhS7k9oOWhtou5ydOmNwQc5ueZA4eagOIOJXFLRyXEvAB/JSPLFLfjl9
TIzwjjd1j9HM4OwKm8ALjQVvYKKEWV0OI2p7W74OTxjkPjYnKCasoUfxgLz44UfqijL3jC0QoDs6
8Zm2mvwMKAAsbW0bRvLn68fp2Y2/ECjg/zwca1zF2nk1dI3ZBCzXI1X9zPPt4mqbV/3EXn908cgU
KbrgwxWcv3GZqLbS31g8G4jYNcmgijeBP9bvJ3Qe/WC7KaDgQeghBtr16x9OyG/I7hyPDQEVxbim
GaxfaqAtyZZnDjlwXt/9frxHZ/XTeGd73VZeCL63YjwxSyR0uvKqycr2iS1h7QfzwcX4fVqIG9l7
juGelxGgfgBUdFm8wR+Xu64ri9cLnYfrqtDV0cIZK+Kn9jGolHkFqGdKKtDeyWZP0Kgr72hmc/WE
TuMvL8T+GxGC2dzSJD3nfkR51QmhG3aOUHNzNCxruEFeQBwVxz8ezOmLuQz2298v9i/VrX1MqJV7
skUodr5bp6bd5AqXMlkdAJvmAvM3xLTkVIvJAHgpb7N0Wp6N9Soufj/wo0cSc1zicpzxCFsf7qp8
wGTQaDwBIGh2Lqyu3g7FNG9xXZjiiYRhP3G/fOmfhjq7ooN2q4tlY45YNtJPyq1bG5tK+n1eF1lO
cxEoE3OhwrCP4D7kEx/10d2MpK1PqosN4J7//hzLg0p11sXgow7lUpyWcHNOWoXtv3Pp/DTK2RTB
K/n5MguRbM68XrsT7cw2DLrY69yn1LIfndB+ZXMjcJWey+bW22L0BE18ODucT60Q8l7I6akc4dF9
ycZ094ydCHD/LX5KgYypyLysZNlWz2+vQmcTV3O6ZO/AmLgfpeW1V6Ty3inoXfuJpXx85N0zzkI3
BxmohyPnQWsujc3I9YKFZJT30rrwzcI4eoBVrlboW4mPdeoRBE71+c/PBHMlPuRI7Cz5h0NroRbT
URv01s4qj6kh3bi3FAX8NZx+tCb/tt312Ff8eaizV2orzM5YjJlZOoV4vbUoXRT2mv0bV/lPo5xr
L44gU0SQc/JaMavLsi/Toxqnpyrej10lgiucIgRke8RNHi4baGbYf4Utkt6v68+tZ9eQ0OvirVom
J/79F3rsLfxpqPNwRbSmkp3NF6KTHCaWDctLhcR9loAqhRuFVE/sxse+E5UrEBwIn+3lh4dz6+kP
TGvI4zsPg/NZDLO+HJZ1fOKJf2wFA8obFOJ45VnGs1GUm/eZx5mu3BCpY9NKr21Q67SVgqfcQx8d
Cp8Y9B92nvV5fA4INgNvXQZJjzZDVDSG/CImDyWXNB9f/f5jPbp2VG2w2tlj2XMHi9ott4F8QCQj
7NoYJkAH2RAd539nFNJvc+8fE7c8XLsgrFAdG7Ig8dPOO1pO0N1ouUyX/2+jnF3wusKrSBt8IRi3
3PLZjE65I5t/axRaHFQSXQLms7n0aWAWK/jiRPYQeRRGu5EFlfnw53MJaaXRmiJQZsc9XLFqhq+8
NcwFK00X+nPWcLc7TxVmdsjT+bO/nxrCOxtBKuu8a9MBG9AdWgLJNutq+ZS2eOCIgyUMU19WoR41
uBoFM+idq4ULAGd2lgGTYJtGQmmnphcQ8fGTW6qaNt4FQR30R4QOzTCSaRCWMT+z2oamq7Gk1D/R
7j1NU1Da0e9X65EDE/LL2wSbrBkB6cPVUhCYJ9jjwIbLMkR8FQD+ekDMZDh6aZo95Zf662j7PnaR
2DBtmF7n6ezmuSDuU89K+s5rEZbSyJOfLOhfxqUpPdU+EZr9ekRxR7Z2aTC0PTyqWA8nZ9kFwk/Y
PifG0FhHQsIhmrLgKYHMRyaF9s4eVlvU6cLzOpkKpv21Ne1Ejn2to150zgBtIpvLqA+qqjr8/ov9
OikEWXbjMhqxFOXOdW7mpic0+m7NWpjeF2p02o11uy5PVZR+ndbeA0UuksyPgtx3TMFPMRKCPZUc
B4d8YeLMshG9OQNI5/bFca1aefv7WZ0/fQC0aWDQWgiAWFNYPduHzHQj76H513qUrZD4MKoPU5/L
Osmw36XXh4Br+cRzez5DxmRajrfbmNI/2cE/P0eBk8p2rq8b0hjcQuQwF1R3qCI5BqoDU9s81UE5
/3ABlVQXhUEkbSxrb0o9HM4DNN+HFacZKr2gEGH67ofBn+0nbtlfVzIA2InaJxo6e1/sbBgjaIdS
jjkE7RpiQ4I2mviqGy6OzEu7eygv1vKHb9T+yWjlwkihm0Dl/WxEisALZWI75QAsw0Wn2vKyW7BW
//0O2RtqrNDPqRbpHGpvLvgpOoGUh/cP+tOWVMOi4I/n8rDYUGo/1iYApAt824bhtrA35NeyHs6B
jHQ6vc/Leknyya5e1EMTvMhmZ50iI9+cIhI6bKExy3x83ZdV+hHDeSjIgwFuGwFC+X6rsusws960
Gepnlg3jMYKj4TjsyjB9bjVE5r7fLC8Jp2twQFRe3uZbPx46iBKv4UKpW8MO+xYgJ/is6xLOb3e9
eEAmVmKr/EJPKz26yrL081ZAJ4pGv2jeeOO0nJy0cC/NmmvjgJqF927OwoEOdK+fG3b/Fdd69LED
mPzRkObWl6bsdbRYqry3dKiuOyXql4th8awacsjfOFPB++GA2Ez5TVARSLvE9fSnam0zmCXg3F+D
AIKzGs66BZkOJwMbrt4QEO8XBDgSKAtZd8oquJAHE+6pgik8eyh3BN1Cuc7dLvylCa770WhAQO4I
79xwbVr14/a8URKWijcNO40MiTs99CgTk/0gPjhPEoqaW1mgI4HbglFHVP+AFEoQoW6onkHSx5wl
rFrzg0jn9W3pUhGBiOvFlafgR3YlioBGnjtfXXu253g1jLyJ8qmAnCY7iQCjPV6UORY+b8dOGID6
cfplpdosE8/zclnwOluMrYmbjErkMfUb8DXYtHrinQNnz4P+2ZtvF+mK90u+IGkqDStski6w5Me6
bAERVKrNvgHYba9hmGTTG8OqJditAfi0pMklLRe7PR+aBfKN+dQtX5tN5NZLBTW1TZzB9l8IbYXp
FX+tojgJcYeCwerb3ZHWFZ2xchlr6xkUL3s+AInpLtKsRp+qR4EQVIPMoEI2qeVfZ2ZTzmAN8rl7
0XPpeCfReIX5ZZ6aoju2YS/eQcg3rgZ7xAxmCrLmnb2Wt1aud6udSb23tQ2bTRmLQBQQJrpzyMbN
reN1luFn1BOql7qbtiPUa+hdNqafzxCYhQ4KIMKNXbNGYHRQ1CW4zTp/SSh6ApuFQIo6RtwujVzj
sdAa7ljpLx746NLvPTkfC2HlEhq4q7tLt9vy5tjia/A8k0CLo0oiNxYvveqej4rB4gUtSy/qZVDU
SYlgTRVLNwj0s7IrsNm5laQx1FrWDE7lnTOtWBw6SyehD9dgReOm6XV+O1vDVB5tG5lnyFNlV976
3tZwshdqEFmRoKo9S+jcpdE8z3ZJgilmOfCOX71MTck2Bp0XhZVAdQZkinrbL0EfxEKFRnbfmlXr
XIisRcURpWUD4E4wqheGr0MjgUS2qDByM23mdDu7JkXopqBdMgu1zUkohYQvI8aZv9hOdXoUgYLS
6QeZRm6NO56jVvUhYBLkT48uZ3VKFrMt5bHVQYdACifpmK/19jILt6BNUn9uaTGtmlTL6VEngbqh
nNjg4s6TlmvMOsLGx+0cVQ2Ao12mi/bggHjqcLIy7OCAaM721kD+AkUXJ9x9a4syQ1CzXvMXRVe2
WxQMbffRxUP9hbemSwF3pDd0IuG7ozcs6MjnWA85SbAs1eVUKX+97kIdvs8GXr9kUDa6I5tGLJJI
N6uBU7blEiZiSLdPS4kXT9y1wfxh3uwKWlJp0V8xpMo++gDH3KSRmUmnNQfiAIWqKPl9rSp/5w9G
b8KiXhbjYAvLKI6AQNfT4gkjR9LDdFwkgKTfRMNm9lDxnV5f63Gb2xhR1W4Ctw/H4NCZSCaDEHca
e0UhF8J7UvhrKS7FYi0+GFiHGi17oLGuSqtSwYUFxaBGit9AtmIKBRqYLgzrdyjlhAXKFMW6gXJL
S5wk21l/M4FI5Jcz0vTrcc4z/yasCl6r2etMtImC1Xpp950uYmuAJ80Fm4tvk4U8Av03x73Ii8n7
AE9vM6+ccYBE2a0l+l5up2Ysi2TLFSJL1/raLcUM8b3xug+2ICuJp1C3fZS2XREcV2GN77ZwDOAG
FlvVXYy8Gq+qrrB5G+QG1W7YameJvFSEaTySst2ktGy+GJUUfoTOG8zjsh+VE2U97NcTlocOhMlJ
+J/ZXyPoTJ5g62BtKJ5GnaPnAZpDqeBJj5BFT7DjnFc5vFrvmPdYqcT9ItcvUpZcPwEE/zyZwPOP
R9dt8zJpkdgRcdcIF00CBZg3Nm210GR0S0JRxUa4d/gbbVAFab3EqKE6IxY9yvhgDq6D5XpBAXhu
Gud96TaVx4qqqjpZtJUvlAfvKLL6dd9MDchCHGzt8MbyyqxOim5Iv/aGixeA8BYJO21wvT7ufVgQ
x4qM044av5heBBY0Qji4BmUMinZKHlzt1gEgNmcN4haRGSdREBLuxmKrzWRonKriQV766ei5y/pp
S7mncVrIp7t0qwpUbhH5uUdZrLqpxtq0I7fo2B9jmzUI0nMtoh475uEr6UMWR5DHaLPI0grFhqkZ
Fwk1Zs0h/Zs5T9ts9HzAsAkXJ9FzJYyT1ClyZU5b9u1Jy62Qx4nFRu+w0kwRf4POjMq1NjeoGJ7/
2QtWx7nuhRSQkdu2Q23LCbbwKjdhU8bVUgcy5nQVRVyvxhREW8UVi/4WNpFcArC/EpQG5PN8TisE
bikuhEQPRRaSSISevhi0NI9yQDowFuEyTO/tlEv+cu4qq0xQ9PDsj+mkSwt5CVtVz2W70aaPZJ53
+lC0qCehQ1s7/aut97ZqArMs8/KTsItCfhkRK0mpb6LsW594AwNH3aE14G3bvdRWiojkjBsM7X61
bJAfj7O3izUf0nVYOjJgw8Jbz6/g4cGQmRo8zbzMAoEL39Fx/G9Q43zO/LghXfWlqHO7ei+s1t4R
4xNqD5EgJhERkglLiRLyINtj1/gIK9VtMaSJN1ZqioqsGbsXqV2XVw6oGHSoqr7colS59Veu6zE7
CCjb6ELn6AvBPqQKBUK8l3Y0FEv+VZVZCvHIXvvXZuO6ztH1Nu8E8dOsjzn9TYQwJv5NwiG2nzV0
dXhTka7yIod7DwWzjjgIzQ27DNHu/B/uzis5diTN0ivyNEgHYDY2D1ChGGRQixcYL+8ltNbYU69i
NjZfZGaPVeZ0d3W9jc1jVWUWyQjA/RfnfCfu3oFntCKwk0bs9HaY5p0oh6H27Y6aFEChmdtBVC7z
fZENhjwtcy7eJpVLMjRiS639Yqu2OZjLvFOdsM3MpWOdFA8QIUHeBMjFstUrhT1OYbFl8RF8nFod
RihO23PXTUnvc2U09iuWXVgSTW2lnxMqwA2N98DltznT5oQ5X4TuzSPTWG/eVvtxgW/ZenyCEKaT
kSzPMAbWk3i6BtYZR1GlZoGtTc5D3K7trUYCgnkSqZhO6GXkckX8JO9rruvvWQYW5Clr0H9igt2y
u2SBauB1bTocu3WeR5cYDh1BuFNkVIzsut6tYtFKDxwQ7ouO1FewK6NtVKFidPalWvviW83L1fLK
Hp6GOyGYpnLWkdz7RmYtD4XVVD84FbWnslJX5NNa1MW7Tc8yy0VvIdm3bhLQdTUk31d9hbErc238
uYq+VuhgbKabUbM2+zUbmihAAYePrObaB1fV4cXu8mG6wIyDzm3WavQr0+RA69JIKvd23fJfi81t
FtSwAm6UCSm1NwqNi7keip4WLlK7Y1UlVIUQHqwmLLgVQpEzZvF1NdMJEnB0gFA5Hc/sKtsaUUla
TQbRSm96npmKCMeor75UIza8LF6/IRHkx8FQjLutmbf7URsvJeAZv1DG5myzOqO06TubPHmYUv0l
4T1/auYrtyA1tfGQyLFCdT22ISSADqM4MIzK4xrs8WRMfcguRYRZHmNc19ut/EFYR/uaCeMRVFqa
4G+gKHIbek0LZG1u7Kapra7wEGJKu7QFPCA1fM1jLAHSYPzwkimVvppk0UM52wrxxyjrb+xIHLYM
YOK8LuqToQDg3vKu8bphtc92YrWhhv/5xWHveHKUWsUzUuEpGZVZPDVpJd5LI68e52YUYap1xlOn
zdP9ZJcaPDgn/agwHtB7bmJu3SWjab1+XZ0PoG07JpT10O5KsFo8Pa+x3c+PpWNuXqRt061hlgWx
U0CraqGkrjTLp22p9urYlEhUhu1Gm+TkzR1vtJtsK4wYpR49Kp7Rm+zMeE3bIt2rWJHeNm6PQAy5
4xkzTDwzWuyzFExIeCZJjHNFxJ9V5+tjb3EXInE2jvOaDoeEgZ+7DMoNHpOTVRm7AYyciyoVnEBk
1FyDTMYciWEkn1X8Jn2qvSp01nsL2/WurhftfTOkZGBWZC9VhbrblbFi3W3JNoXdgnd5jSpMzjBs
JwWbSb7K7hQZzlGwGflep7494Mt+c0ojudUVUXqNoYBZTwtYWIUpXhNFb2/WzqyebNMYHlYxrDKc
jAiDeTtryh700BAoa3bWt0kP9dx6n+gywYEpB7ZL9WsHEYQapsoCbYAHuU5tf6L3TFe2rYrzTvSP
lYQGpAMv6R0JoKiz91ucxf461+kBiZ48FX25fdu20Pc5QBB3zrXUd+iet1n5kI0UD4WTR3stHsQp
S5N0nzZMIdxEpFAAl/hSD2Z/MQo1fUpT2bfeNOZnyALiwDhi2fPycYZN668RgUbIvaO6ZibHN8ZQ
+EnGfHAju8+/Inhkx5pt401h1p8VdRcNhX7NJTEMv5/W9DSXVfop4rJ+QuirHSvRYdzG9g2lRko+
Y1sp0MS2U5hxexZeZIhCh7HRZWFGL+/2vDIHxFf3ULuckzEx/fUMWZHoDGBhl1b5rAWJBN7U4E04
KlUljo1Uj1MxRwdD1vlpzM0XI9LFZbPVxa16ozkR9q7wPG5L/SqTxrpF1fAQV9L6VWYGd4KM9YuV
R9+D0b+Colk/6TrqzivNov5YCicpYEtkMjDzrH/UthJQ9pZ2V2b1pagI8vAqDlN3baOM+brUL6gw
KLmMYX5PJ8BKC7zDcBmjdPV0cidj7qMr/6Rs0D6DgwBJxlNeRm8qKKiE3onxmLeOfQOzQhukA/5R
3fZFA9PKTZccKleddku365R+Wjxqt/EBS7D06UHVhymulSXg1yd92qkYJvhjNOZQJ9pCCM6ttn9Y
ZpOK1QaMcJI1bkUXM5v+1phlvUHelNoPNNhlmBhOH4W5UVsCCqrMbpfYAUnHVAiGApbWOfZbvq3M
azgiKk8v2qHkhW/sL5UjNufVk+YOF6xW7LD3RGiz8pxaC/IAIQ7YIeB3pkbFJHZOGPIkjigBg/AM
kasuZsUIDUCFaQgZAFxLWXRZ46WNPqqHvLLn0dtMPjxXrAvWZHhm0EhzgBm1L5vCuogoJW0YYJhl
urmtr+8i09bEyzJ8kG4hYv21FrEKMQI2QErvpw2DayvmfK6N1lqB7JTOzw5G6w85DMOlwFHTu5Ew
cIxNnNpflUhtUKMER+jh0DktDybqutizM0vrg1TWxnPVQCHwUFHCJIXQ3HExUVc255Hpyerlw5w3
IXxZBsb9WrRZkPWyf6ymOpWugwzDcrl1B7AMuaV9MNPCH5eWnUUmxzwsEYrZwWQONlc54yc1hkY4
rEZ0hjkC1REcCtq0Jc3mWwe2quBMj+G25rJtiCZfGRdXWx+9Gma+NJ7SrWnsG5Rg32OXmxlm7Kn5
rDHJl4cF+DTK7jnSrLOA1g6vzBrszaugYKAfNnIuGo07WnNHyn4cz1HbvjeTzd9QrgxLnelKcOSk
5dMDUGeAfau1cvU0cA2tj8nMPk9VYT9sLYCasMyiXDLUgZ/tWwstuG/hI1IO7bTFgLP0bg4z/C+F
h7Uxy0J1nDgi0wohv4/GA186DGDZQUDulHJXK73Yr5H5rpullgRmEWd5MDN9HVAgY5311rW7GtzL
eBiCgnP7RbZ69CvOuHm8VbbVA8GpfXKjUcxlPg2sqjHqKeyfDRvJKYitQeERjJPoAb+VbXlC0/By
kS7GQSlSPdo8g1brGYQwA2wewIyWz45lEiDwqhts60PZunOcTwsoAON3JgyBy6EdOdN5qzuaMWfq
mRs1dglLIFUqAQ+YuZHt9Y1i0zmW1qg91bYY4+8sy/MBEnyp9QeVWdu5WuNmfFTI22h2ouaVugYh
Xu1IlcGHEdqpMjcMRmBk+RgJuUAUfTJNP90aeMVL5aSQxqJZnNgX1j8z9jaQ+rZVgyHcZbD2gKha
t21eZZ/qAkHIa0lWudNAkNnuiN0tgdxYkV4ZGeZwO8IuSP1EJ2zJXZJSfZpGK7Z2w7hOYHYNDcxg
0UjYoUYcJatL6vM0H9tK5Yv322RuBgkm1hi5fYZmMZ4HJGL5fdf2VXvO0PNIwyO9rgDPYhUsf219
jr7btaDpwWBVAwEtG0W6oFLH4jrHHldYcoUoYOiaJWNaaZE9RxeVXeoREJsroF/pbgsqsfWHeDTm
AJpVEZ3b1bRUKI8pqZJJJJ1+VxEJiFwd8byGIKvp5xHr8LwNqbviMq4v1sA56hqTudleuZV5c1lz
tVPPylqVCt/tAF5zK7tRYSSu5yP5L3xo2GFaPqdIj0vrsExO1aCloFJ4hXCILBq0W2KFZo34DPYp
NiHlZcGJa5ohaKBxOTmrlS1H5pfTcOn7JsXH1hba9Gj2Nv1UMGq64JssyzSTuxqsf/uUFaZR8uSI
eb6PVl2Jv7taKcURRFvfHO3FRNLHwdJ2j3AENQRpDca4HzUIQUlEIG6WsSSSzRDmzmQhVB16qlx8
wJUqYQzx5qXtbcqojwQip0kmtfaUkuWR6i7NONeKBwmxWVWvJHrge+iN5YeMBpYpDhMOc/UdBgpK
F46OVGB76rWpJS9MusDLenkpNvKGKyeS7eTSBApG5AQ09vLZWXJ9udt6YTkPaaEx+VHTdKIkGo1k
jdmlAqccD1RSqnM05kzIO+bmBaBYUggE1Ew1Iy4H/N5m5rdipY7qAp0GQTzMa6H2N7XGqMiLRSvo
Hc15AvAGXHWRFHoVon2XoXUPTNSqzKzdNUltrYECAdw6zlEEEAyIht5g9aYGjMn1hNM+7qx2mSi3
BXc5P0VLEwF0M6nF8ozgOEtan4TOoRRetzr1vOsjs3YuZTas6wlgaRqfJN19CrtqMnJfZ0OQshCf
uqzgcnPmfC+Kbmge2EpFWmhWuTndgriuWVw7Y9vYxxyEN2OaK6+6umuG2mo/K5Ul1+NaQF0yue8W
0fwZ5PwveQ7/P8XnSBaW/7kz8fxZDJ9/YU5c//k/nImqASQCbwduFfiGKsKGf3cm8r+ojAWue3PC
K9HlsND+EzqhS5LHUKbg90J0DxEa1dWf0And/I1tO94CVjWsOnFp/SvORH7UXxem2tWfxFCK1brB
i2f+Xd2hzHEpQDIOrsnaM7UtfP+GPwKYqiT4MErVdP0cSBBUi88tudjj81jvBppSuSb3ypjtdAq4
BcbZkAd9/zhHFLH9vlNeuAX2OquatFSDuCUmLCtYMu5t9X5jZSLNt605S9qX64+emydt2Q1q7k0n
0XzVie+IQF338bNc7pViZ3XgS/xyAlK8VIcByLzeMNy6crEYR9R74qVwfe9kFMOf7o41/5XFNFWm
B+j/fscpgmPOTbtfRZn5nZm7Sn9pmCYMxi+jvjA0gPPVPU6UBHnzvbHdi5y3tSldtWx/qNF6NyDY
ETq9AifWHO87Uz/nShlCemDy9mbnPyxT81LWehY10rVFkNcBAYyu2Qm6VfeU/EtrmpvafFQijQn3
56LXL+yUAnYjoQlk1dXnel9GLyAeQ7WJw7JOTnGbBBhXQnVRD6KmOGmHcFansI71YBB0uVazn7EE
qsv3MpPvyjAdgHz6YbSHCey5Ub+PePdaUJVQl5W8o8C65ej2dCcOoojwyeiL1INyXVxT2xfKL3X7
suEaOZ+qHD2qAyAQI1DoH+ZGNkKcXpwoeRoZY+fWHuVKAIB0p/Srt1hvSrodVgFCCZi+gHk5msM5
Yn9dECpSk5gGk/YKHawgKm75borHuwXndWownOuXkJbJGxNEyVPrNXIMumYKcDDQqVduryFxrAOF
k5zkCXoUzVPtNkg4zQp2thmPTmp4ymmekmOa9Ltsg7w0Zkxv0xMbE2+rH0nXXLKflUHfkDHYtNi/
DIcF2VfXfSgLIRk0qhUFQJGxh64k36++W3qeb5N6AtqbpNat+L/S4/4gewovxV+camfMhCOU04kx
9nWIQd2V7jabo9ZkyQCkjIQBrTjG8mWa3putodM5MzvjD+V34E24/sTY/FAZstSQ/MvqPefK7HG6
KPohS7/YEwUN3kEkCX7L22Y30CJbfHYQQzc8p2sEds0QIVzJ0Ei3PfQll3uB3/6a8rf46bD4lf5V
5iTMlXMMom/1uZy8IVnDlv4fFK+PWcWjqZIdf7hyM6mPLJ3uyuifKD+sq2TvHxQZfxww1Jto7JFs
Ixb6qyIDU7LG2icd4Th9pzPWgvL52jnMZBSyDt60S4xswhGqv3X2jdFmBNSVgTolQbMtoYjmXV1E
4SLpq9hLTpRfsXEpoyQE5sO/xvJH/VEtD1uB+NUfoP1lXsq/AwZMdQByrcRH1yFUZoaejqtNpzqh
MUFXKjyKZvICVddgX2TpH2vqavpCv/jiiDrQeJslzIrJ5h1Hp7fdSONnkqWsIsVJ9qe2ZKqNojj5
1B10ivRD+U7MTwW/BFN2D2OaK+VdnzyUA7F+y+4frpfLH5/eP4JI/u4d+b8+1L8pGEdsGnlt8KFu
xbPCCt4Ag5FAPdtYSJXVx9qo0G7erkt3AgPXLljb8p98r787vv7+vVJV4bFjX4GO6G+unGoSwp77
nKGdalFMZS6deL74cX8htiqTPzaSi7ADJVZgdoFiM8N+MOShEm8tVXAU5PUdR4WivSjpDW+9WA+L
eQIPWDh+TvOuyH1DZyrGfyI0/ps+6PrBXVW/PIvX3xyA0F+fRpUnJlUdRo2d82McChbTgEismzXf
/snn8zcV/58/CNidrvHxkGL+1x80xmPBbLdkN6Cxg/AZtZdMEpZdau8BW/zXj8MfaWd/+TJUioSr
O09DEgY5w/jrT6NAXxBdJJBuxY1dyQcrUg9pP++Z1e0Z7/qVsfnwd4mL0d/mpuD+1XeqeYA6ZtK4
5PO5gP89ALhkD5c9syZCdluEmJ7ctShflRgtFPd8IvBvKuUeG+NjFpf+rL8kV81TOvwUXRVw/oO8
bg/pBKn/epqPDeKB27ln0s+u21wvG4xnez7Dlz8ud4Zy39rs5bTOjdGIJCzGVJM58PdqgtXUnSt/
F9kDy9ysc6eV1M7N8RwEalOpHxiG3bDgcQ2Vo2QGh9UVjEdfCuZDY9Iemg7gbSL2cRFk23cpLshq
jl2ys3vL46nAjrn4w3QLVlKrezpJzU9VAB1ciHbbkR/+pBSHFHm4Oeyt6r7WGfCx6JjT3lUtlpd8
DAyB4y6cm1dhogNaESfkO3N9TRA4oBwgemXbM+v3JuOxYfSEv91dlfOMwGxZf6rKTW7D+dpmRrhP
a0Y+SPFzJc9JKQO2UMd1hEHtfNvqT4uPQFcC0UIvrj7HnBGydWepD1l5Nw37UTnkw8PEzSFJsGnF
K5MHX2l/vwHK+nUgobwFtauoCDBorHrtBnCfnuUglnu0PFeZFoO/ZGWztEIdazzJ24pqwx3oIOLF
7+uF03N1Bbsmo79pgVF3jC2HjfiITT+QR/BkF8MuiW3uz9T0jWn2C8sgbDb1+yFjTsbsmY8uJ8+U
qw1aF4/UlwbTTynU06YGNdRTQlCJ+44LzcvIw7XWr2tzlFHw6LwntcZ5z92HSMyMb4oYlaeRBAa1
GT+uSmTA3v2QTRH795fc2sipOWq08fquT+BmkRITyRc1ioNpRAUoL1frh71Z++uVqrN9LZFvNBQy
our2iqg8eLEw5W/N9Gc0EkqRB1Fh8s4MOx69UMlDMKc20ELN5F8b472+GDBObW8yT6xK2DskRzNz
DuC/0QxJl7kbGxXCeSKw+P3DppmPhf48mdMZ5Cq0e3lUG0Jnnm1IHKygIcLqXp8EVwgj838WxA+I
hna2uCSR6qnjfTt+zYtO9TWz58ggJh6nlZKAJLXZCme7P/bs80F8+Fr5Pc6SekQGjOYeKnRhRTMf
VIRFWvNdX3GRDw2zy0z3Z94tBD/uDJ8mz8kCi99gF/KsZn4BnZ3QoUPiXCj/ZvsXVGxQ3NR1DoMj
rkj1pbXvRqTa5rbXqbiAf/tb6XBRiyczfR2XJ8ZiB8HU0pmTx5x1yoYoQ62gnWl3kSICq+n2Y/8l
wC32xts8MvZBgcRG9ZhE8eO1pJwzAgSdKij7CQz/FCbNV9W/NqhSNGrNNb/D8hYO47uSJs+IMfyt
VzzZxgH1nd7vgZb1ThDbRNNyU3aJl8bf7GR3q4lOBKKRUD3UeMQuhCsFKaBftzbpLUoJKtziUb0A
+PZhKtPfP2yUo/b4yro85pjtp1fEdagveC5Vw0PoGGBn8IjQ9VftrVaOvQgak3d+Gv2kPpCAxKB5
CHXtou7zZEQDFDD3aEVyjMGGrnX+4szwlKMCzYZJGA4yarW4s6w4kO0a6tW2axFQmtUQkIvhTiMq
p6RAvssOAj050Vdo+2wvlss+cxBayoPOHnRBzCQlr3H3EXdr6JTtgW/LXeaXMXtWq++KWkkANjAl
AiXFOEQrtVP20ltKsNXEJzwWy08iQ5HVjfulbPjRD0LI3bCyciQ+Aa2wpyTdvegf2nw7RBo1r5W4
EtmfZEO1zf5VBhODEWeaTFLGEtjVI1dDj9K0GIonZT4lHU9pgd7p1IpPda5+/1WGevDBLaEf8S36
lTheA9nxm7K3sVm7GebXPJuerfLaKkDReFohNK9LE2j8uNYUIQ9SyB7Yi9kCj9xDOZ0tW5GAPCVX
s17N9bEE/2T3hbfl9TGzf6rDdj3yxkg90ZDvQAy7CaLb1rN+sF6dnP1sXIWlZxTVp2h4zpX9OBdM
NXf5tJ+U9xkUeT7ctDjUG8L9TOOO0dkCgnm+7wQo0H2s7MD+GMONvjwyXmyjfUFVYKs3VkfMHOsV
1oT7ntF4L371y1tE70Xt45jAWHMoX9qpQZrEeG9uP7bqpbn+nLK4JcDxg6wYxGHthySeICKMJntp
cYDZOWktlhb2yxM6mxvklT4TJPIvFhcSHAx3oFTLXc40DvGCZzXkZrM6E/Tfw9yGrFXdbqo/7HSf
TxgjlvY0zFlQbKFBDwuBWVme1PpQy9spf5+sD1UrntVOeob6jSjXXbcQ4oi/JjD5F57TLSTgx90U
GhNsFtvHgnQi38KoQgQVeQlEGZKTRBTYdu+OHTDG0l+Va7DWFXzIScTM0bknvs7PNhICrkZh8O4a
j+oysoOldW1YL0z+onLJMMy20Ya1EQF9U+wn6rHjMDWbXTno+0l93hzjXqvNAGQ+L0u+y7spXGxk
R454bTnqZ4SnK+1V0jwu/c3I9NdCVgnf60YtHntu5UHMZLwkgWO90dzf6jZzkvY5usYCrLcsjg7C
mFnuGSQO5d+Enbms3GjYDpUTMJXgi3knRsMdHCdAAOtCcvcGpTo75RXBy0GcjyhyaOefZn1gpHsV
9oxBT4ZbzWPdoN/oFtO7/v32Sn+UoO0yKlcShFK38Y5c9qcUXt5aXy+5/AgyCN3hTOpQFGSLCCST
cETcANfYBngln4+yIQ7hYc/IAVj4dHX+QhPFZ7tVZ43cWZkkQcEVU0ws9yfu8wZNETLnStknZXYk
DcTNm9XPr9k7BZVcfZoqLt/aK3KD4mQGhml6pbLcQjhhCm66A3P8pfR7rdgnFVIn67JcY+NB6EP/
SHP+Ft0rwbLHhvAtRj65Zu7K7ko5N5mrbzc6Hb+Isl+TQqDgZLsg7Hed3uwRhoelYt8y7b1p9f4u
S5H5Ngrszb26liFBEH5T8PQozZnQLxQsSNVQpeTjyxKV3thngSQNkeg90H6+zJbbgngVOy/PzXBX
5pQfZQekja51qT6JG7gdu/gAQD+Crjhg0qKQGH/2HJmTLI7jpB5iGUOln2lXO29pL9uaBkS5hrAS
Dg6FaOLQ0KPgkuVPHWnAxLHPcoShy0e/LKHGpDnne6wLkxUVtwMCOLLawpnPyDavur2Qw3hQ4EBt
/nVPSkBHaMh3prvjQFwb+dZ29cbTbESeuio74pLcjKVjLiRRmYlfRB8sFKk8y72x0irXZEnUL522
hZXO910/b9UzTYHW9KGymaFRANpBZ0F0amHtqulcbgKhbn4cDfXUZm+x/VbmlJTztJtR7i/sZ5y+
uBNzdzvr/WEb2l1KYBdDONMojhOlEyqCP6xB/9Lk+T8mGP8l7P2/N5ze/apvP8tf/f+4/vgvdhVd
GifD//zrf/x/JBRewXP4n8+l92MVd//r3/46mr7+K3+MpjXtN/LICZvmlQeMrEl61D+gear8TWUg
bcPJwmSvszH7P6Npw/4NyyJUT8gJ/w56/3M0bZi/Icy4YhtV3Au/0+H/xj/+r3jItMhXV9A/dLV0
6dhzUZ1fjUOQ5e2/Ob4Q/fZj5ThEwNriI1p2als8JtE27Hvejb2Ow8dbh1IJ7Z4+RYtuJyhKe6vc
6B+sRA8tbPoePjQbXkb5HGmoemC0GsFoAdBkOaageK71cMnQJo6kKZxR4A37xpSfup1mFyuzmqPc
msgdagT4IFXe19n8OVm7cow+Ow6xoG7s8YTMY7tgImuPNi5SjwjD5KSlggIw7VVWODZnHPOI+LLE
6HN1Vvy7DSEMm8/EhaV3MYXzkV0L0KbZboghvcGfQ+PLhnCXSNEE0aiKkGmLTt8sdCLk2w4OJdgM
5FsQVIsiKneJ0ucPC6qoBS13Zj/FSd0GCmLmoOVcfFkmO9rrJtpvX++v9X0nU11jQD4qT43QmFIM
NTI0W09Lb+nQdiFemV7za55vkUbcIalj6nt77Gz+HCsuGImNynZoLEc8jfwT14+zGeaAICA9GJXB
VIJq2Wh7SmOOTqlIsHPKCGmMqrBLtTge/XVN55JpkWksKBar+s1JrjCHWgRw7pqPLV9iCCRrTL5O
ZhAhKScrfzRiZFmsfLeRtgBt3JE+JXbQpPU55vcoFTc66hZi3wr0CNB60yAa+OqMVNLUWuj4SclT
gXG4GHVKpDiW9jqty8gYby0PxNCueyWqvtjm/aqL7YwmW3IekstbFA6Kk0SA1kaZ3p7nbTupzb0a
7zN1KH3CQVBYtMXkJdfYkQi/7BVZNK5vq5r0p8WwrU8xKieVonJrlsGL017fbQTDwVAyHte4Zsk6
mV9ty2ZfiHcCMA94yn7UeXyXd9uuWpQ9aX8PnYOBaixYtVx5GxdMpeqvPgEU09Vbd+xMvj0ZJ4aP
1o5BZqEiE825xdvppNFU7kb0LxejJNIJB87CVG6N9k5qjTd02OXOVkXLXLr7wUxrv5FT+bk4wiCa
CvvSRmnlpCGDnepgcADcko+7LISFaOvLNVogZkiRi5D6q7gp5MK8L2/v+7ZoPBvh0NPa9uU9y2zp
VROZc+o0i/1g5NOt0yEiNYA7guOy2D1LQq9yPDI4dXaO1WmHZa7jINNSJSiyYnnu2pgcLVgLNyN6
oADDWMRQvuAyjgr7baKRPM9TfY2/G9lcKUPznFXduzU6pA02vWT+jS7avZpVqWGk8MBGewRJvzX4
kFwdftbOyXS4P+TaoBGrn6eta2+RIsYHjDetnxcxgccDA6tFN4kNb6cv6p5lwLrG7xVlTEDHVeGo
6JXJxoGEME7lvR7SDpd5odB/1nDBtKKW5yjt44fSFPON2QtlX4xmdZMnjnzHh/0oEs3ycMc9Eqh0
FI1OYCF+RzY3pA/rw5Q8kHmKjkZtaDZMeVdXzq4mXpcmZKWG1PAAnDfScmhdLXmyx7k9l4xfUuex
Znl8DWrtvQ7hFlKfb3OjIdAEAi5qfXJ17LgmLUy5oXqTO5jEywHyifWQ6ozHrsf0seHs5xk0yKNG
rXJuhx7xmuScjQUeY9Q4iFCyyd6joTg7KrB6G0BuilZAyAnxn36GTX3I+vmLmbLuwfkL1zkjGnOM
Yftid4DUkdyYzT0+QToW0i9xnFxTX0rLI9JD4jUxfX1Vf7X2LK67cGYgHQ1UhWxtSormGZFNy35P
PpRNmd47FRVMwSzz2EQ2Wj2p1z/NJbaQpxAXhZQh2ysAnp6QJOAZYG/C7NlL0JGLsXxZDZxM3cRg
xDSPZBgHW6W+r6pSHlrbOqE4YfWEYs/VjN5heq3iLjJl+pSUC0o6snOGQ2uWxwVxsVnhQtJmhYaZ
jJ7BYxm7+pgAnpeq4v8en0YAZ5HvAHC/h+ku4fOnBO/n1MvzItqj3peeTt46Rvgdouhyx0u37FN9
e52mUeN2MGOEx+34alKeT3pNwT7NWORK05kukIk/zXiMw7UemiCbhjQYNtPrEAEwaMH4YxUApR2G
asOm3a6ruh/0WFzwjayXqE1zVizVXbnZj3aUnHBs8Ishzrb6FEFe8z7rS4qOJ6FL19r0zYxrFqVp
yR/J6eNZZeNpZFy62sjDo0Pkv5OiRyhIzoHBEInoLx1/i2QoM+vb2cnU5WVi1blH/nMgTZOhKjZd
Hg9CWMlQHI96ohCEwMx6vFlxT7KPaRlhJTZk+mh1NHA5pLs1XMGwDvfAG5n1ls3b1K9YXofmsURH
fqxWa3MTlXsz7pboMHdpvyMzmIUtZHQf/+Z91VcBG/jhGOvVrqz7Yj81vXJk9GE8DertpBGHMm5I
Vc1iw1BkZEpQw5K46bN3xOSCDjZioI7J+kEfgBxGuO/9DskPzrnE5yFU91arOBcEnCiV0qE5cEcY
+4IjBPq0xqwRKxYtalbLnZznqCXJk82fKWLc2gRQUpqR82WOZ6Xkqxk761nP0h2KlqA1cFWXalti
hLlz4vJnd8XS9AS1jUn0hT+BfGR7eCcnmX82W2b8UlYUyi2N3loxzQ+AUbdzlNFfyXJVdxshujeD
0gyuMsn2I6k7Zq3l1pGrSCGWBoj76OmZFJQbw8tkxvVLLjiRYDEGJk1/nVlar4O6IxXhtDXZzZK/
xazkl+zNGYpbdqx37doHxlLvzAx7CzGmD5KpTa+/LvX6WGXmfZz/QLjtkicVEhr9UTJRUfMz8YG+
Rf5UjSto5HKdeh/x1Z0x6vu2pNnLbUbr7WJfZduci/rwMEeLggRN+rFKp51a3QEf5quhiMlPFUmO
QTLsE0LNGSDol2tkJKrNQEwM34dpQv3Z4Bh1wpoGz0jf1tYMicPqdiiiP/OluFPYVBeN9iic+a1R
GAMb420/GHdd3V4GHphtZiOMprT2e33rg95KuyCaUYvBizj8b/LOZDlyZEuy/9J7pAAGgwFY9Mbn
kYNzCEZsIIwIJubBMANfXwee9boqS6Sq+/Wuuje5yRhIBhxm96rq0QX+uSbnEW+CPvBXoHLDhywK
D3NF5I7g7dr0+mqdoetB2GM5EXs/jMUr3TQ8Ll7L8dCDlYUqkVcjdlk333GSsdZMm2CL68yBe6TE
YUiL/ZKXnjWuXni8xAPG4EmTzzpgwrZQCAI0hFG+dBn/lNRhdtgPYs2imD8Lk2n4C7/DjyjqsbmL
jBMbX+kZJFWx9ykTwhs1IR/UwS6uo2s+GV+RT4LIGXi4DALNuv49Rf4VbDtSAP6ONtqlLL4mTW7G
pjpzTS1jsSbT9MGFjT8DNxZm0ph5l/LcaPrILAoP0qTPP3jQ2HAa1bcsHR46T/0qOpOFnrAeDDP7
4nZWnUqsMx82OcLcRH1VLJ5ht66U8SJz69kjj7kLRR88Ws1w08DYuqDY17wMGqQOfoj2rnNGAnD8
RQfTDMvPqQ+TFz8Lx2OcfHUwsUROJHxqi+sMmX9XIxp0spl+mDLKr16fksGqKv8xX5YIuAQ1Ndnz
Ez2LvwcSR6W0WKsTbDwChRm38GdpiOqFLTe1Z6uLHTQDwXvpbLUZnsuGpO0qk+4LwYLIpNxuwusY
V+5PhEBvHZVDegmoCdwQpiZUPSGWKY0ZNuoLXual7jYWigEOELa43KfYpKWk8UqUaXOapy2Of64Y
YXTsS8Fqr0zFA5MSJYclZI0guClPxd+DOrq4nPRt1ftbLPbpi4oyfc6tpmJ3hq9EpnyNFi2W+F06
+WnDpzrkgzJWbiCMI2ZWXr0WfI1VAjSIWPigzyFzg4FLVK8g7+ZnQVHuOS7TBDhOSWyqdroTXZT1
yxjNzSMCh1qB1sxfjclKN8rVOfHcnB8H/gz/yGmpzyatgETGXTrtKLvb2lkYd1s/9X94VRzu2lCU
azx8xX4eyJv0OQ2evCfpihlYyqV+2Z1YD7HoluLTom/x98TnAwkuTG5Fps0t3DDWjZiDV4MZfY+8
1N4ZKrSOCMzFKS+72VqFblcfuVtbbxIz46aTRclD6te/RNDrHa7SM5k6wmtFavlvdcc53PsGO1Oz
dU/2LKJN6eUTO1BCu27eU5zNV/VuSCpG1gPFBo9jxCtJDDTvpW7Dcg2swqqvrMA40MERrId2+rYE
j0ChVERhlZV1j8B6sFCl43fCnlmx0b7H9qwg63al5jh4xMAjtnXmTvuJN+W2rYz5mnaNTxy90iAC
Z/uHP5Ri16l2OFkJl4G1J3kTZzhU134NH4LE75rw0EDSseh3HcF+FCjfOPk9U7Fo5jcXWNG3oRfW
2mm64X1paXkfp9Ain9fRupA4+d7yinzJxeODieLsZo4OSuYUavMc6K7ZWAXN3bUL8SGbAmo/u8R6
xMg7Lc9R/Wdv0zauUL4IPZIrV802X6Iatd3uY6u4jf63rIgM7Ev5O67i8tOKKAROXW1wrFNtLwx6
1udC//KJkrC8Cn264KaAujgIYXvXHO1LMuGEU40ln+LY+a59w3kre0KsI1xrXFFj+G3C2bXYPYpL
EOYjpUu0poXKcK5phBO3dtjZoh4cMd7lPLr59zbnYQtqdKI6aU6EniicxqWJO8v0zmL5eI6p/55a
Vfrc2eYI4h0NqpLxEwakP4uR/PRg58WldJ3xyqg+Pune8re0KH/0ThPsexlGl6pP200ByIB3Uzic
XZNDPBmCpKeAwEEuLOfkDV13fsimBEk34uLfGNWw5ziZI6AAXi/kw2DVwYfXlfpA+lVt4z5wdn7J
+WMOrntwmRLXLsSK1YAirByvPRkUMzN6q/bUA0I6Bn2qnu3Qnw7a7bHuT1x9N/QROB9C+9NzaSXi
xq3N+Wmzsn8gZR0ji8328Kh5wfNaiuRvZFn8V3l/DO1KkzQK8udc/Yr0IYyrJ91av0KoAKhaQt+i
sl176mC3xc+JA/6UzyQ9/bLKD77bgM1ytc8dFGfwxUcies4EG+UwTXt8ipy7hg6LXzyeI1uF2jjk
Xh9eIEBupJHMNypPwg9+8HR32G76JQM5riejhv2Y+tkrnmbesgnt5NqcX0VbMDtkwfiOK97/KIaW
IWYQ+jtR4OI4BXbyo5adx70qsHgH9cR94C5g0pg6a0OAnibsDi9A6Sc8CK1DTo13lDWna0zuHT4A
rMfIBJ49R9/RWhAgVdie28gOxVZ5hmntW5pb0rUcpXGjyHcZ8vo6/JAyNCg4dbLuezhqsEWROZa3
QhXlU8r3SMUKd0gU9im9AEUYsOwU2nqsuAceY5tG49XkaVyS0omsqxgr+xvOzfxhzCj7W0O/I7id
ZRK3QzEEw0s3FlSi2/yV0bbU6sGMrewdoKQ85pYx34i8MqZablYda9srfQqHdfAaDfCxVoMu3Sc5
p85XQDPuJuN+zIlGx+kap5FqkLoS9+xKJ97j/pyqtdaACZlKxU8HRW1pEzboqQ+ZpzXyhaPZ5k8W
sMRIlMxPiV+jlJftKQpxAa1MF5HmrNKhNNbM8/5P6Bg4y7R4K1MGDcj2zVnUAfsb5qwVZx4gPxVT
Qrq2XK/axDBD4o2VkTIlUPzpIPP2ZATWZkcGNzMKQlNsBU5RZ/aEqMgIhVVCt1HXn8aE6SkxzkVk
v9a1tZaaktUm1ISOECHDhkqpAHOn5CKGLgClpGtqxnhcF6Nf15vJm/e1vFa5mdLbzHEZiGe+i6Nw
2g+J5SumgjzBqbnplD6StsWGsTwGH3ro14lr7fEJrrtAoTR75I4eQu6xt8lzm41D/NdJZuJaTrpO
OeNLDWTHiTPOmyFGOqIyJN/WCEHm+J7SO16hDQmqPuLJI/Gab2MdkCQdD0P2lTacbr0cFivszZmb
8pUxsd9HTshqoig5+PCU9J5D31lnI0FZvaYcPVLq5HepQoZOdp4Z/hrC6Mu2puki4/TgwB5fk34u
15OYSF7J7J1VRooYyt+TBASRfG/aO2Nc7B3PPxfmYrqKnLNnO7+8Zrng9TGAE0mBc1yZ62yZQyVn
wjNJZXtNBuZrEtzE3TKGGOPl2BOmcW0lejq4AwAWp2L5gS/DjaTYcaN6zJcXnpPhpwn8hAaSwgLZ
rLj0ge77tKt0Eydix6pvm/s1IamZUtI6W1L5ek2N5aZLmbpD5+YU/SZhn5IDHWIt9FuMRFs96+oz
08cFBiBsx2crTh5FrLoXyF1qx0P6WQKwINQCKtHCA2U60wPQH4YVL8QZguOIPOo6tr+a7pmu0h0B
PqJ0IfXtyqMozy7JwJgvkgYzD1QvyOvz6Ic/XO+giSeR3KI003+dia10iPPWgIWjQ4nGH1W71Xn2
+mQDkPsN4ORNG1aImRaDUms8wnDed+X4Sb/5NUz4rlsxMhuAwZ/GHzCsMNNMuzGj6CvKH5LgUkdY
lZs4OA1ZfePq+kAqGJhSphKa1bzvOnawiE7Lez289QV6rBf7Np1y4jhNYKlKL9jEg9OuBf426kz3
RWIjnkEZoLCezUpZa3nk5H9P8CoErCI3PbpuYla3cd5gOTpS6bZiaNyUJiwbJj5/HVN3sXJGrFmx
tHki823Yuyd2N3Ila7xffV0+lUaRHtqwPSkakdkkBg7XJ+AaRsI7u8dUWh4Gt7gorHKT/cQqkjlg
GHdVyYkS0F1Kwg9HED8almJETlMGXtVUq7Zx6dsaihH0RYXwbbLSGsFvsA3EfpPtmrTl80ZPQ9uj
SrOUWLE5O/ahDFm/32bb3CuNUU99DoPH5FcHHOj+b7fMMOkT8s3SL6glbPDl3F7NQphwmaZ+4xL/
4Y5JycuYeOE7DVYSk5WIDxWGAp5nWa0YjD4z0fHRiXjCKe9TOS+9DGOM1/cbzODBzM6tK06R1uTI
YNbV75YX0ovrP0KlJEoG00PLak0umTqgTU07iC1fgvhCKG1T0kqO/ygg43nyMagN+ltlfXmx9clt
fVg1lq63RuM9YYYKjqEznsuMGGqlu/k8EjdzA/MpbwmOOexgedH/LEy8DRhS8mH41owQDKZvvmhu
hSZYyMrJ3Q4N14IG7iZwoH3E3KIq/lGqxdkU1Ke4azl0R+PNENfYqBA5RmAV3dlEjvdyin6TbC3M
duPkuEaLI5nRQ1HP4bnm142qP+ThtCv7vVFfJCsrrkDy5GEYD7I3VhCrNHjTw0O/FKC784slOpb+
7S729z0r0qp1uYByk2XfMpouJkLvirpCqvacQCwAUMaNY8U6YhVENXrGLeY+OsphMynil7P9pJw3
j0yoJb4vELfmDeWFuY/JkNOgsflg0TNWt7jgq13jfTSmsW5xClusPszlqtAWD63B+o1CcXKAFGPq
5NtoNLikSgpkzM5dVbE/vjZULW26ECuIQLhZZ2LpQfPlrhix+LrddNVNzUgCrmU9t19ydE+YlbdS
dI8Z097OjxGPZYXswO0Fl6ZnnctgeK2q5gG21hGsxvI8Y8WXkZ8zP7YNpsdyvsiAolH4JJukcw+R
yUQqAl58k/ecgAfYKmMaKLRvGfUmFZ6F1f0oHDsmJlB37tXOWwxHMjx4+FAvbLZk9mxn7RcHEIsQ
l3uMjLqL4qW4StLlPQ624TFIWgBRjU8Rc8oOhBcv4sZHEIY9hv65eR7MN9coHlKSzNlg8ymObPUY
z746Iiqzze1eCPqeW8WEowliuCP+1zkIP9pWThd3cBauDNJd/1EtpZkOCM2mLC9CPM0156zYp3E6
HZph9Hd0UQ1ba3Rfo5mDxrfPNIA+VtX7gIvPbPLX1ICW27eYiSDkFaZ1GhK5G2i2IBR835+KKTzF
QzgcnMwLdmzFk0MxhwqGQKMepDkqnKTVFVwoe91qE5nRrWKny8Yl7Fd+4T/n0EiYZJyR38tFzGD5
bmK8cIOc9ZI/QLRjQCJmguTRNNyzJj/JrmFwToTTHbJ+CplCAn3wu7J+tnDPJDFdUk0DfdKqY/+x
cIPgFLvpOuKnsHbcyr36RJXzuHyMop22c4RTy/tZ8tuIq2QmhsyMfkIx0HjtFtvaMLLbGET4rNzo
LGEj2pFHI4rTbPuwYKpb4r5lKY+9xG2muy2p5QAMRPPOWvu1bSe4QUME04wrIWY/C7qd34877XFb
GmA/cNPwuvYh5Bb9OqkCkH+acDF18xuArc98kHtL9JdBeYRAZPFtyowHFg1vqUNQzxkPVuU9w7WR
G+LF7LP8nt2/cwIs+IyrGAckSm7W2asIHBgTbPuW6/ypFOSP7bmVrIZjzECpHq5W01IvKHEKin78
M+JOvQI5Uh/mMv0ZTQFXRofDq0+5aHVm/Jl4n+6sn12HsHon+YRBVoxD+eYxOhKtTPcx9C2OA2nt
mPRpbNXOMR+Fj89H0vdQ6RfiwmWMWjFnp6ZN873fRL8yD6GPuElhcSyG5svsYW+aEenLPFRrc+IB
TEp8WDCGXDw2ZpheDNcGYlMMKAy5UUQn1ScnFnDBDr/VtO91oIiFYscLpb0v53kd4Q9XEJjWSnXD
EU8TpIJsNt9CGpKwL2I8M02uOqrCI87I0uOPJaI5svJEiV3H3iLI6WeO3Rgnl4jXZCLVXhfDV9Wx
wIB5UFJHS5pkbsJkXaeW3oaTUz+kmf1IvL498qUBw2y9/NjWVX4KsRSto2qEktnVkIOA3hyU1f4I
ornasc4QmwEGxsZo8t1oWC98Hp/qmEUOWy78NLawtnoGHDpTXLUKzHT8UBn3yXqYBka3Wp+HzEx+
Y5ssj54mvjaXITd9PJ7s9yaxi0lNb5zUxBY6d/GupmfhqEenORrKo/O1yGEdpvgjYzuxaFdNurUB
vW1jj2NDpB8vhBmzmu1istt1aP5Ox/ibkXPBqxdeVY8jQdgDgYCaSBlJ9I8QQelJMH9gVrP8mzfK
glw8VwQBaGIzeJ0BBkWiZpQ9jVX4ylaNn7xMHb2kbvCdzIOxk/XsX7gnkottEcbjmmJlvymYVkx1
LZmIY6+uz/AD66NFcOStnHvv0nSVc6w7tt20IrB/nswnymX9h7nKHkslin3st4C7XIkXVdTmRejQ
/zkNjfGtTIvxgyz9vJdlN7EVhdXo5vqHRZyL2Wd+INb8OEXiZvRiWdnyBXglybCR8jxWo+gZic3l
b9T1xrf832llbyKCeFtX1HhH25ybUExvvOZwWOVczgECJLxGwLjhKRCDuoUxHRC5W70pn8tNIjy8
B3S7bJvRmw9h4U+vLbXdB/xkzZswmmtumfEPJJb6MIbQT6x6vOaKn2FpJ3uwItXRjQNnndTJtSvw
uQRuTHs35A62UltUOnubt0V+jOiuYtU1xEe4ZrsyyMkkJPW1DLL6EVvnZ+A02RZjBG+0ZhYNOA5u
El3VNBu/qk++eZlC87NlnRAZ1s6Aq9fauJTrgU9PBE8F+kNHtgOB9qUxKRgss6w8iCq2/78oKsWJ
9J/bro5N/fmV/S0PbPEb/jJdkd9VHj1GlP95/IdiuX+Yrmz5B4gp6XumRQ8coSqSdP/IA9t/kAOW
wnRoqxE0VfG/mrJro//5P4T/B0I5MFMUeDDXuK7+mTzwX7mkf+e5EsTmQHmr5Y/iS6ET6+9JIiSM
hj16W0NMHJMEkTGbPxBH6mdvFPNHUHYBCCTSnV+Ta1fvhTAm1JRBDO6zG/EyW9ulsqLttFSWEwZQ
8U5HRpOuFReFB6v1oVKkfv7aJ/R/rHD/zNV2RHB9J6C6dwdFYXPb25DvHTpLuerabSO2QWnocgcf
TnMndGk+5lEtR/MSJjaLphDOVIIFJ+Yxjj0vO0urbI6Zm4jrXNQdbD7Qwby5ZJ4Q56OGDc+rUeov
2aBGr5x8rIpzKyU3Zcj70t8bgO0EGJNcli+CNXF4HMqoyraU5jA2oaKWx6CBwHOwRNvVO9vu0JjC
2MfFHBaW167bAqDwQqhiei5TZXUH2yi79Mjy2sNbwsz2c1RdNsL8KZwIAltmgW0MAR9vekxmp1Sh
0B99llN6HUszMDGLQo5cpgGIGVbupHATqqx/xgcWIBKPMZtblZFBmovA7/BFdw22ncTMJLvaAkgw
sLX3pircfF9NPjpVQQwWjXWE8BXPYAKElzsXux2HYuebg11eA7v7hI7cDswFCe7tMXewfhn4mFCv
k5gLcWMWPobg2sZ4NbAMiZ9bAq+/idex4bOh+K0AwQaHMNQC67ode5eSiiUQziVkFdznzMtctALv
3NctV/02D4nkVEHsU0BPNS6O8FihG5WlA9x1THsGLzHw3GEmqPm+LLOeAPrUfKuI/R0bvJlr5Bf1
mmXFKj0U8zpPwvJ335eOt22n1PiBcZHbZuaWE3nylqVH5nrpNfeBK6ztwjJ+oUliN4kA8tUHH81Z
7pvZ8T6qXlZcp3tqoKOJdPAqcZOieOpY5z00iTnwZHZxGyzTP1YKM7CMP6dJlpeuHa1pL3VEwjr1
iqDaSwg3LXQkQrsgUinzwSo0Flb7q1BY6K4UZA3nWLZhmONOrqfiIzV1522oCNbBCS78jAvOKXwu
ubMbqD3u+G4kaRkx9wpEm26BVY84bGMzuSUYcTuuB1OBWxgg+nTCUZJFByGAVzDfVrJIDpaRsuDj
lU/Wa0yBbq4TJ/ZvubYRZYZCTDPY2FlUxcVOvbD5TU1VvCna2DnEWhSfDutaTORMSlgJK42inCaW
fi15Eh6KeIwvGmsDUQp3ICnRVf5uppdg7fd+/r8Jdf4HSj/vLBoQCT/y8jQtQcj47++svPRtC6ke
64zfNNuRk45LyTSv+ARa/xfH1f+Zjfi/Xfu24CT6Lw61+jP925G2/PK/jjQswUpQbYFP1yVv5S+1
UX/5iG3vD5f+dpa5njL5FQ4O438cae4fVEco/gcNW4hFS3vKvx1pbEgdzkf6gJXruvY/c6Qp8z8+
HjSAOuRiOST5El0WTn9/PNy2c7IA6yJvFiOe13XdKK5lTmmv5wI6YRBnB0ASKJ8hSyoFNLkeooMD
oS96AzwLy8kcIyd6dnHVpK8mGK4WtbaoQRvzYxHrEAAYoy+yRvWQt6af7PBChOEepA0eVh+OkjpR
9Za7mIkbOyIX2NS2/tHpXE63oKz44DpG4menpEgN+U5kvWG1V9DFCpFa5Za3j0CrfzfHPFiu+hhv
EQoMU5FtXChGJI0hGtV3uhEKM3J/dacegdVOnry6we1ax7rgXXBnJIUVUtJbdGcnBeM8I63fmUr1
na/kL6ilhDYbvVW2AvXRm1MLjqnv0wrduHNl+kykZZRv4s5vmtheAXOCvg5cckN9FNk95858yu/8
p0SAzOEmuXChhjsjysdf9hrbCzmqv1OkRJp2D8ZfbKkuhTNl35lT5FKmxyab3rLUKVmJLWAqrxr7
R2tBGW6KLmWflbZcgNfeArRisWqAUZSJt07uxCvrTr8K7iQsVBSoWHjM8dFgk7UiwAkKclZIMSdj
inVnauGcnY0tBDf9JjW6zkos1C2sxKI5Mu4D46ruYK7sDulq78Au+w7vmjoUv62+Q724GrFB77UL
7MtduF8cGTLdsWcCBzbe0WBh2IEJ4xrEXy2LcAldNDWx3TFsquToLISxmgXkvK7u4LHQXiBk1V9A
MqMJbhzMYMr0HVnmLfSyIAU9s7XvULOmtNvoouF63aI79sxdCGijN03v+QQ4eKs7o52JCfqTXtf5
aFGgnEJP38IJBanGgfM9NE3jYN+Ba8EdvsapDogN8N+gN6LrmYMmJu1kV6RsBgA9wXADgk4hc+GO
iy3ijnmzAwAOm8VuzSN2R8ENCxVuGhTbuLHC3ePfsXE2Z1G0AuRcdqtiaICCC7KNj1k0oW/OC3uu
A1yExnpH0lEPtNQjOaxJ9jgywNax/iYs19xxdtMdbUc7Up0fqxzinTBdJlB74eB5Ma5sNK4Fj8fy
LvjGio/hD4Z19TZHDmvT4I7Vy3pEsSSp/WBVWVnKPmth8IHSA8cHnxk0nxG12AorL5kC2JBLW5C8
o/xkX+GZsEKqSYM77K+8g//A2zcvJsCmhIAnN8xN9hcm8I4MRK9AGhy6gYBrescK5n8hBhfaoH8H
DxIyA0LY3IGEXbPACeGXAyrsFmZhIEDGbyKMVs1i3mqfCvbXP9OFdAhykfC1afbDlSsVKES0JMgK
1R2RiM1CfEvv4MQwXSCKDWrXdxVrYnfkiYjRT4hxT5iWgS8OKmCJjDLIAtt0GCFXaZaQHKQMAnBj
cYc4EtFkDerc4Y6QxwA9Jnfoo09Y2wcSBwsy7gbujPEdEclMYLa4+sKxYI0XcWGepKrzA/D+ERQ8
7/JfMlvIk/pOoYyx9NP3cadTllVDXg63BtTKnrfHQ3ZnWbJoWdxnBo0mIcTen3hv4V7qBYHp3mmY
3tyJMwkOGJmYPpqbDFzDWPV3iqaTTAA9bOoCyzXgGCEW+cm6ZUhumzjz2hszMEzO0I65yyR3Vqcj
3AWxvSA8uyABDz/RytIT5Vwon85MHcYmW+Cfzp0DWvBTs1eCrVO0lvbCCs1ayTNng8o+Cg/9Uccz
e70keiw4qWJBdNcKuMggjr5B/LePCOakyUXyQF9if+GfK9ySWH5OnXB4jNxkg9UfNnYWLjkQec4S
rZ+4dt4y2cSPU47h3TPOZR29BHTJcCKIcztVT8GgZy6kOJmV1z/ZEzBBU59U6tT0nYN7z1notaCJ
YMPhXVaIM5XWz8DKTrI2j1HIfdBvcpaydvPOGYcskwU3t/CSt3Qa3itmE9AfxU3hfU+5rP8moLK3
cvFOS9YxiCOW1qQthzBQj1YQ7FPf+TnMw6tL8zr2ZBpImL8qABYzH1lcn/PS34iyvKdF52ep0rfG
hVFkdO1Ji0Z+Vda4m3iZXFvqQU8j490M3wNwsQzBL6gIW1XbN+FRDdGr5k+w6BmDSjB5QHmwOuCR
g8gXkdQm+AmTwH7AZGmtavoeclPSYVPxlmM07JlVHhGgvR1xGRXgOEvDLUzAcBMgdmI5x2zJrk9x
rkQ4Cxzz04XXv55cDG5IaRpJODtj/jy1FA+s7T5eYR58zOL8mWTHxein1lgNUKp+dzUuIiNPzjPO
ome34ERRmpA7f9DTYIwPCZaZ17yHEGthuCTMl7xhZS6u/LNjEQajeAnSRqwj3kV7jxADIERocKkp
nyNokPveUZOz9xm8RWG4B0OmbzrPoHS5nLxg60FMJfi4ZACLOvcPWqbXwA/kSwMfGyg2VkqrEx68
PPsZI5JPlmUofjgCRcLLtfcUGBwns0KKLtgsLcP1Q+v5dbZOfZipGwd4+Us/VMWfjjuVF+mVFnFq
8ET4XNS1Ncby0awRw5PQPmocpOUEg281GSldBo5ofFBg+ovM5WMjEoFazCv4YJKkeUHMy1bpyPYg
b5BZIdXGT0k4EneNRdY/lDpyN1XE1rTyWzRx8OJPaeUD2Yui13qMvmF2Np4trqqQIASpgLj6FnQ9
gvgQ/sqy9odpa640SjnkNEKzfMXrZSPIp/Zv1wreEjOf37Ic2J8JzrzJZsC009Cjb8Y9szu9M5D0
1zrK0gOpmx+0HAtaAeTvDn+Ociks4SK7jf3QeHHppuk2fYbHfALTYaGWV4KK8rGd+Ppd7qxxeUEV
cB6g6+MCscdrQy3IKo4cP9m7gOuPrfSPxuKbYdHzXBbFgumi/Chr6EmgH2vn4cJ56lQofhPzvwXD
/IEB4s+4M/pnwximVwEX+UfYagpWjpGTgGvG/gLQQqmiEntdyqY4JkjnXbnlhSpQdRtivT8DE+16
2d726RUZDkcCLuV0dP7UtPeMwGVTpPUNrvZ2MfbLprnVrVDmCd28JWyLl06Adke1qLkADL1aGK2l
mKsNe+cW9iP/FG7vco9O4d3/gtDUVvHWSaKe5iRfK3NMHwCldzb0ZR3n+YmIZ4c9NhM5JU8rz6OH
4DmJ7Fa/UL9ijN+dPA/dpZ6AG5R9UtNMleo+yiM6ml7r3LBE9eQpYszpJSzZMxdPnqCLsXnqU1+k
yWeg6xC8UoN5+0/Tj1xcDjT28CU1laKrg77ylWazMK/FqCyotr1U476zK3VDOJtWuVmD2lEVXThL
yo2uvYfaSAyb6BLreNsWFWE6EVnmNyIB0ii29ynun4rO/vcbVZkj//NR9VTWvz8hkf99XOW3/OsG
1meZyhMPtNQWAAOWyfNfx1X5BwKvAoTo2abpetbfNrA2tEXX9VnNUoe5dIb+27hqgVD0sVzTurg0
Lv4z46pwlnH0329guavDi+TvX6BpjhT/IfXajygdjejaNYlI6+CIvLskc8k7TmoCgAdmvwx6X2gm
R0maZN7hH9yAsZ9q7oiyPYezOxwby36nRBrwfeyNz0K33zvMJ3ZlDA9FH09vRu7ar8Ko/WJddhwP
lZ2MO3qD5stIJJX1SdU+2aarr42Tq+ZkDxbUwGzkXbsVhsrrnU9k0D65cdouDfV2TvmLqUSMkMRb
+8orvGs7DJkFmoPyrCD9ypyFKg9oHuM1IVQJYtUPI8+AggzBdTuNgVgsMEmu6FYpZUi8kH5TREE+
cQhJg3TPmFSUPqPwetu5WpyrOeumlR04YB/MOgddV4Yhr8N6GI5eWQhJ5A0JELpHceWkJiYWjTa+
8CKNrXZpyhlm9cBmNRIY2mot9kXH1ekWGHWFLJOYXvkcBhMydTvK8DTMsWVqYA5c3ykPduMQ/2Ll
v9pNF4A6SPk5SXDp0IvOJOP6lWEZ+Xedj6N7ycg2PGjiKOTvafR6HKkoWidTO7x5BHiSq/STsXvI
fPxJemhHd2Wz5nM+7S6s+R7ohASWokAMs0C4v9baREQVdfVh140ZDL+S+ycO3gAdtS5MyDuWjtRZ
dVaOnp+glaL9d8oyNkls6WZDVND5FtsKDxQ1Ap7GmO81DrIhzttzplhJrEtyYzXgpqaZt0ZnLonM
bOLsnkWNayklcomqNPRpStTGTBusQ6VtfE8Hn9ec3ZpewkY8GPGuNyrx8d93jsajXOH3jyo4aPMw
YaIeYgcA7pDmOAeq2MlwIBnzr1YkgA9HvBLOGrKi+R2sfYw7Dqiz+SLqbAr3qCjBe4tJ9zOTNFYw
jdJ2seLA8Bkdkih96UJMYSvHm1gVZ6MLlNgEXl+uIzPx6IKqyu7sqZFj2eg699GRVbZsB2z7sQld
Mn+gj/HZYElsNP6UPD4Ggyf/dCVkIMgjLK3piS3ZX9932bKsCC4UhnQvoIDZdjND+YfsvgOP0oF1
+OwacFCZUzF1jdKHHeqRdcqgBR/TmojNTsyJrFfUqEyvtVNHrP2HtPtJzqPlWl9L93fkNh0eW3c0
P+q5nd7sqhT4F+ypLKiVZivVFRadZWU8YeGUuszTiyjo8bh2YFj8vVMumVgKP4viTGwH2UMvCkh3
F0P6uzDSahrmGYDCFsEEwtxV9gAvESyys2XwQtwZ1SKzlEL2QCfSqUd+8cx22AQ1BWL8VFRVQo6p
a7GVd+mmucs4hYL/D/ONXVkq8ndc0wg+s9vPUFEWHchcFCHVefJBmQUyEVd9YsZFQSVVEjM1LAgS
RCXpYD56nrFiZbtx0Z3IcjdfgKF8e8dRj/xb5+kNVRfaaT3a1sGXtkvfY9mP9I3xB7k77brjI60D
BXZ2kzy6Rc8T8PWO7rV67wTE73ZzMDbpzhYXDmpG2W4pEmiVBz6ERJvZu3g0//mz9//RZbL9X57Q
5274jNu/nc/Lb/hf62TKnxH57ngJz2Wd+9fxLNUfjlpkTiRS33HNBUn5j22y+QcEREdRmWv+C3fn
kVxJcmbrrbS9eZRFuIeHGLxBX4ULDSREZmLilgqhtY7dvAX0Krix9wWqyAYukkCDsyaNRisrVqXf
UC7+/5zvuH+t6X9fngFWLMnLHt0BCdHC/liDVC4oxWfLswSJoSA6m6bn+i5SqwPU4pS4nZ3VOPMs
6rv5KqBISAE3Ska7prZh+UWNHd8oUZUpIpcR7jsDOs/SrKpVp2vTWvNOYtTPg6RY3HsLi8aJQn0i
iqmLcB3qChe/P9boEiJEJ2vVhfQHqa4E1HoTJ6EEt1iZMP8W4486iOELG9pc0mmTzpIUl/rxZAl4
4xjWe9a1QyTnJ6TeJULalJy0NQUZLDZe14FBTImng9GIrBlQeQHFRVIhJfTOrcAsO2yOV1ZZm+eG
9hxUjk0antUR7KyVtgVVJ1wG0VUm3Dk/HsSMf1/HTd1vBogbixpat9sknaJLc24v5jbxLsbCNM6F
H+AWd/zajq9JlI8wJGBe3lIdHfo9QiGWF8UfG46+vgeZbZIzRN3pPm8JHqCsutTM+U4dwPuVIW80
zOfup9/FhtqmQZ66VNoHQ52QwzoEqPUWTxD7eb2pJibHVeJqxLJeONXlRWBMeEBUDxmFdaHAP9j1
IVx/J6AG1NNtQiCH9YLOFRLR6zz0O4pfgQQQgh5LX7V1JbstXpz2RAaul+8RkZSnY1Xl9vem41ya
DZoIppyyIRO3D0uOzShlDO7yJkIUf6MtKz1r6rinuD3OE3+3rwfqvJ7MiWgbyx+wJGhh5cK1MVWL
AXdw/TTTlhdKTt/wbLo02LmNi8qGoD37BOVH+tnFL96v2WvNRGtR0qA4inSoi6GzkRzMzpF2TARc
e7xsU5+jYccmqAeGVi8xm5RG6QZSVxuTBk1qXIz1n/0zSDnBL4TPrL5F/oJcu+xeX34+FNYFG2aa
dqbJIfBlM8YuQp/XZO42ZRBFu6XUeCSAbmALdcxsoFPqgCeJ2ACu6JLivR8b8u7zPHf2apDlKamm
7nXpgriavTI817mV32FlTDbUMMfNs1PDb36rfdA44ifyW10pXfpHqDLEQV/RbifkWilQrsCsDNC/
sdTJFRJ9z+Npx8m4igmSQM5EsYFQa9E80E8xx1NZigQPYgV1KqlJDwdjYM8wI0gKfnRaJ3j0Rwin
peHne8NP7BsRJiwwMaCreu3GcXEaCnzKeZg/OrF3LrGsXBR8jDsywOiaD02XbALh+b/8ScXXQGPa
h4yafEW/Ip84e2pLQo/A/HMPX8L4NQW6uK5sD2AccnUExpUsO9pV/BHrtA4DfpjW0MOypDfRAqXU
XN++jdYBCvfpNrLEYglDuuJL54C5G6Nb7YcQ/XicROpTkdX9FwR5d2DDxH4K0vZYIRJc5zUIgYoy
MlFyrUtyd9dcucZgHTt91N4BjzHgb/TTqcf2FTV5m+wmQ/TvPPLf/FTUOZZQzO5SKrm8Ec/iw5F9
hSV+ZdJ8a9F9pqxKzT4u513RmYIkGqfamaxPPHhBmOY7t+k3XwbdUMtzaIY6NuKbg7ExieABJUk4
GBWg5ISUMIs2BO7Kqbz1jN66kJlod32EzhBmPNkwRdGvZx8BAqJJkCv+L50Fxpk9iYyqqydORuzi
52//yqXLe/D9eqyy3Bziqkw8WQffhBfnY1Y4ICxTDwYCjLkGKXijb8quY/2YpwbaO1kbIXVVHCOc
Jrqt7uVMuyr54gcgifvIsb8IjDtUZ4RxUWuj2Vpen+2dyJv2o5t2R0EuKC6GOgxWT7/+37vYId9k
fJ397b++f8uLl3upfyC+CJJwxD82UGjPll2Sor7hOA4Fi2f1DfuPZUJGPEHTGjOq89/1DSn/MJGj
Ld8F+zIMH9ZH6hvWq/qGA8jraefksMtDa8aPff6N1ViUiiBLLNwSETkscZ8EP9MnGQ5pesm5aVCr
c+M2+ZotWh0k2XW86Z4UPF7teICA0PV0nGTxj5Vpehe1g/5OJc7FQU9J50prEriJxgRnAGkOaEKw
dJrIj0IfDKQoOfMlufG7oM6gXWeNhW4LXQu5g6RQ+T1/ZgwlKnAs0q5NXw+P+P7UXZ768W3c58mt
zntaBPlsuDeFO2CHLdAHnWVZN9xmUxtdGH03tZzaMuOUDOwRy0CdIg6mma43ljGaoKzVBOVA0vBY
tz4VmI2juuAibGa3XLsOYTcdJB5vUxt4n4+Q9ZTlqUXQ2ta3R9ivYZeCNfZUV7JvmIbkK17Yn+lQ
J/Gyx9nyDClaVzTgUM9lJqVXG+drshbBYD5wWJbnrjMWn2VoXaQK+RmBDTHAjUQnEyaDzqWQ27XB
TuCn3RheW4kVMYisdKZQoGNtNfUOMQWmiWG+z1EC0qt9UKkZwH5lcoZr2Fm0L7CCS2OFBj+VayvI
Y4CurUFog42Qbx1wnHTWoZUON33sIaJqlHkpTWqeXNxEkT/F/oqHtcVEsQnh7egjtxnUp6jJpwfP
05l/ZJkCbBj6axztFeyfbZbCH1jRWA+ubFs4cGcsV6NBS8qBxClXhl/HrtC0IvALkmQ1Dv60hriD
bqxAKrzv6GT8SAsY/oCedbWbfCt5zITn/IxCOmknMzIKIIy54fwSdVnc4UQiRzoN+irYsGM1iA/1
u+x7PTUlcqtmnOp906bNeQmdDBpHZBNYFDtkN4N0SerrqCH8GhgmYX4bRc37USRVAWxcOQaOxJ72
1xrrQHNL7n12k5KBBeo3pnq9cvBBn9SLKm2kkQl8+kms9vE58t/0UOpwVvvnZePL7G//L38xjy7/
/J9nUuX/wY5VMIlYy7xpeSzOfx5Kl+ntr0OocJA0odJDlbEsjEw2/6gRA1R0lGnbbHiXAvMHa8RP
O6bnm2iXky50RhPql2syKx9sU6LWxX8de4oZxZOEyoHzT3YksZpy44+TdYWs08DG0Ht9dW7k5JWA
SxppIhHL6eUbo6RwCVZFlo8lARu0qoxSX2Bhh+1TZR2iiKVfsUQWW4DT8lIv9tmWVoXRLiIPIonD
fKlxJhRfERPfGHnf35tTFeK9KIsYgkUtcntj+yWbY8eszOu2NcIv+QyxiMOXt7RB2VyMKyIAMT5R
QBPJ3rJqlZ5S6A5piDX1+DUj07reiLFGLJng358orFW1tcOl7CBsb62i24kCWj5G1FgfZRWl9PXQ
lfN8Ust6iRadGitBMD/j+UDGHCUYKKNI3vrEIJ6ObUL32Q5kzF9jfHRhg6ONhelQMc95TUf2akYD
CIjqBC+CEqtINskQypve4iLXBYkRtH7d+uTZK/ebM8fT+efFo120aojDfWmS8MQ6+XJ1TDVwqy52
kEtpv6RY1RE4udJDlg17R+O5jpkdN1pRVaMV5l6Yjdk6IG4i8nGtAf8uf3B+9fZvYul/seXzLKR4
nrJplVD6c5/0dc82xVZaQlsZfLTLiK4uLAOkeFENnIHCsT0RlfZ2Hx4PZbyLD5tGmg8a8+UtGLTZ
p2KuGG9s5l3X1tFXTWtwk7UFURKUh4/eHu/wmEebc1HtUVViMyLoqL0cD09E4gnf9jZpwKUlRjCc
2MUQY8bW6TuXxgRycCsZimlEsL+3lzrqy6EaBKoOWzRvY0wQ4Yh/LH5EQznbf+5z/+kp+9UwTD+I
J/lf4XpLMMjLYaKhLeI5iNxNYAhvG4Qk3qDVcN8ZRTzFijx7WW2aVxgOfIpgguF4Q16OkwyYTwG9
A8DXugEP5IzKGDdWMMjpBO1+VN11mPXU19SmGwLdk74uuwHQDOQc4t0m+blWLOSprbBI4xkfx8tx
QOwIFA1D8Fdc8REuAVEkFNpipxTIfgR1lVU8mEG+Rxho/PJjp8rO/UAa/b4bZ+ezPRjttJ3bjhco
YZJEyZLbKAZWed1AUp5b1RET7w1z9jW0bHZK69CfJ8KIVIygjO0cbIgdmYrpzSAN5oi2R3u4iVNR
+kdR02j7Ojegha2zgSIhYhG0MQuLDdTzKYcd9JOoOTsD5hQ6CQAHyPYx5S0ZiaGayOUzRrUOEof+
vUEIVLDLrawoCEVw+uzCmplbN63TxeCbuoZq1Slm+ow3McsSE/C61ca73o1KuDWUSSZ9lvWmQ++b
MNX0QsMXdO6cTPf92iPGUX2n1J+n24rGWnUUek2Tn5pFrr8gxTBwAc1ETn4ZQQP/mPEKXKskiUb2
wpUVtVczUtT4PvPDuL6WcAX7W7LqynjvRUkRnc8JwXCrJs2zdEkKH5CNbWJwb9bObvTU7du57Cvi
zwFd3AfgKOJPlWghiK1lHUYXc5cb4nSm5TWB7dA5P6X1Kv+ypxY/barMq3F8ohooUHGU+MPnyFbf
pyRNzwcjmOC69eVC1THipvypgxQoGHjrwOv29ECBA8wOgZGLVRtT6B2ODmc8TjMTyaNFjFu1G0tw
NEd2TeHurgm7wr7pZysc7wkaDfJtA60Xy2+W9vPaglzVX6bA0INFJlal+gt7M0lqh4uSH5wY+QIP
PIswgGbeDq5FcLKrevFNBJ1rtEfIkbLqBxA3MQxoYFCNkQ/hRyAsvJhoDcYmzgUOC/npMjKxLTSs
kDx2KCIUQ2KjPVWBlPGWPZ83kPeQDdkJIkD3KAgnuL+eHwbErhQDMxVX3i6qYPwfqxZSsLtt+fVI
+3H/5rsKA57Yo3Epvk4wjwD2dckQrLrWh0qIgQEZRtoEWm+jBAwpH9dUQm/E09ieeC19IMJDqMFu
bYrM8Dy0B4Js0sGZmWOB2y4kVJpZXDAUIq+xyIUY7Pp4jt3SRpc4Iqs2dE5tvENIEW4ydCrJEXFk
1NPwkeCNyMOQNHinJKcUem+FZNr0rH7aQ3tUp3EbYf3Lk8p/iKDjlEuug4tpXJDgu8NT7TrHTlaF
7cqdOxQk9K4lZhJ0fYsAygOhmfR+QFQOUqpbUBPC2BdyAbIApsovQO66JbNSWSSbOtPBrd1zveSs
GSwxHqsNIiGri2U2n092XWJ/bGYfKzKnP4dHzC9PXcZZxLxhxGnyYjTibF5lmP2Evx9ZPZiH7JkO
3lEAc1YE1QkGiIqG/gZjX0p92otox2KZgWByFA25toL3ikoHK4EtLTQLHPnhdbOpkIdFJSaSNicn
ddiEY0y/jHDcRNsXNQL0hLwm1y/vx8wYwA0j6YmOTCMQD+1C5TnLi6on0yJRQIUqAMTe2mqdyb8I
48rv7z60AHMgo+gMs9KyWBdNYuJeLiN5roMwqsHYhUNuX/qjCSqrg8MlZ8jXbw9lHdSvnsYi/ItV
i+WerfjBksWesmR6wMdk1uS+0KUlSgjpzcYWhbqflB99Ksly5e+J4EKDVNoWdCLorYTl8du/ZFmD
X6ydjI3Ag6ME3ghhyYOL9iuzke0SoyzsyXX2LDjBd5tZEV+YNl3/zKu17bzzOrx+G9gMWMR8sqFz
PGHKlzc6plxuGzbACKsapk2bM8emIxyHt6/s9ShsFeWT38LlzHrot+gRWYRlT8Z4MfQ2GvsAW6uP
zezDo2CB586x82BnuvQPn5eRqoLdT5pFWAHC1gRlYovjwWjcH2+PclCUtaXgD+fAZnlLqhrjvRxF
NmJAfpFSgaoATiu/steqTDHMFz7rxGKcAlQc/fmYPlSm/Dc9gvvc4H9+BF9/a7/VL47gyz//1xFc
/MHhm3Mv7VcPLKrN//PXEdz8A60UNUpC92zITh4v5H8fyS1kXIs2i0ojmTf8S3/vC9t/kMi7nDL+
9B9xpP9AWsHBOy9pLi8jL8oxCqX8kpfviWszi1qlbghbKu1zyyUeJTLF9bOb8ZvD4atB+HIJ/mW2
xAEMMvNgkI5Dp+EpWW+GlB6nqi21r6pJf2xiktxL5Sz9AdRsdEI8btnzDyv2GgNMuag3baXNU4q0
tyFycODvRrqjg2vt376o5Y97Ng/+ORwNfW6dZ5N6fDCcHgMDO/JI8k+bfOvchuZW7aP19CaLYACI
XzFk3HdO2UuJ+fWYfNV81vTyl2rO80ss2kWiKkmP0mmfnsWgBI7bpJ62PmSndRY56RpRLzoYezqO
FeDLt6/48Ly53GCXoX3ECA5nqINZmLy+RGcpo/uVJCluwJrUlyaICa8N3rnQ10NZivcFfjZNpeXt
eXmhUaC7tG/QEQcUh9eFyQ6q8htCywga37x9VRQFXt1VLKKOJXgF8dXg+Xs5WMbZomkiCkwpBrFh
XYHUPomEC2PWCp18yzawfgDqhsw1qqQVwckauuNUddlDWmmJHj0kki9OY3VeTb2+RyUZFpt6SqJH
5LYSq2zufhmrpNjY5WjuNP1LWAssl7UkDa+EgBCuZ2wWX6Y5DT7bve4fDCuMbjU8CVTFydxZa4KP
24XA35CN0+hQKNjdZAzsvADhWmbZ5lnoqQjk56zbM06aDhGyXYU4yyI7/l6xnP/Qc93ZWyLiU8Ig
Y8F63YfCf2Qf7xtrp2omCvFVE0BRyB196saWu3YKc/qKUEE/DH3afkbdqR/dIuiXMIcy/0nRqrKO
h7ghSq9t0+yOojMgCY9DIU6Nbr6LqPjeElpn34V1QU8/187ImdsVuPcCVvSvsWdNP7AkEPSYqSG2
2OVm8UXkDAb6Yph/BAa3YQrIg0MLEVNev6QjajXiwBlRQuYz5sWNavHHrWxMirSHe/gxDZtqc6Od
ENmjGhzjtPM5VW3ysp1+lE4e/DJdozrvk7jqjsy6Cr+YKo6gLEUNCsZaObdzKwf2urGb/kRmT4Ge
spd5DoSzuhDxNG9b18TrjHc+X89zGF7WrW+eZKWwSUckB4PM3trj5M/2FjrZgPiRdG2Qr7t+6ujR
TIWFwKJHLNgpaezxLjgXlmyacZX5sf/Tz9LmOjJNyN0monGsOmlNNTScMdUESOYJty7n+F7TSEG+
V7bap9VLE3rVxGiLyzLBCpoBWjmFHo6xyJr6mpg5WjqXouldwEKwrLZmhNV8Hzp2sQl05W4MRDyg
4YZx/jllMTaMcZrhVxHmR0cU69v4iFy9uE+HePrW0Aj/TITdDHwEIBP4SiLQcAFapfPFUxVMSFhz
PS4rtxefOXyna4khjdjxonWO+7L2OAhG/Xdw7vJTbZbNJgKk8ti2DaLBwWps7K65eS06q8nP3v7U
xTJDvZw/fWtZ66hQKotG8EELr+xmXIbUVzdThcyk8VfV5B0N/l0eCECB45bu3apR3I7OWXX5TVn9
GOQpKrp15V8o/2zMLqEgbGhGefqWYk0qjN3YpEdPv/JDu6j/bcp2CB/PHsWG7dB//MJQ305LItX/
/T//WX/7Hn37j5tv3c+//dfzfdLTv/fXPgnACP9BqO7hPoZ7zsP5h7ydXQrFTkQYfxe+/10/J/6g
UStdniXVSSV9jkV/7ZNoXUjmdfZQaqkn+h9St+P6fvnqcAJnP2bTkABYQvT34fkrmIgPapiz4Ehb
hUH8aZD9imwfSTUkL3UyKuYwUaOjWQtDmADyZTvdzxTorOOeicPHhZalj3VmTTcBzTW5E3Yb7xGz
xUcCWjjBSSbAisgdANrho6mQawF5gpRfFdCR6uCnIiDkmD3OXT5Tnas9Mz/FPtWaayl1/TmK+YpF
Hhk/NbuVT26ZW7tBjTGJSNZXinvxes5avNSkqlD1qXISzso6Cb6NYomHChJwOpGbfmI+xnHNjiY5
TgIbFyZvPb/bx4pjeRRDaoTCj2htkRmnNam5VZfbV0oTsCqNhjR5LYdr1CkQS5IuIIxGapCCjd13
ctX7oQ2euyVoiPp7wlmunbP4uKyy2T7VDfLYEzJDTCIvw5oEmSAUPdEF41Ru3EYn7TlVVvC5HGzO
Y6OESBXlrvpi0lEa74Tq6vx41nF66lLq/KVDJz2ywxRDYuiFxCakQKDuxrCI+PItn2YIkA08mfs8
r3TygyZmwgqS9UmXZvf0gCdIZ5qgd6c6gmyOkaxnVxfQ88T9CyTG7oEd949DOHLKA0JqemWD01UR
r2UZv1BSGpCoKoUDweeBEYtBaKIGIGdsMhaG0jwHSwJUaR3M1O4uIoPOeEj4Im5w5MOBcBCkwOq3
ct86R8iMxGzuuxoATWdrWOq52f0cWCD5wbxB52w7mvp4qDofbq2KC+/MmxsBU8npyU8kksv5rJVH
JbBxvKrfVDNubfZunv+t6xQA+EIl/qlb96o9K7F2zqA9avAzOx0uCWX92AFMh0rMWtARXHbe2qnd
f3LsDJqunUnH/qoU+ic162xaQWPu/c++n3i3HvudC6eMw25nhm1y7Tqj139iN5Kr40GXdXM/GJ5z
r2c//hmaubQvq6IvH0bQlLDoXINi1RgtHOHRB/s7Fpm68ljwknVXGhnSa5AG4V0zuAkcNlaSbA24
dPjhYD8MyIAwOF4XcFJ+NNVSbHRL0YanuBxnKF0lWu51q4zGP0mHZEbRoNi4hVYTnM6CjHE4dwlR
MO4YiWhb5waSPyPHq+qFqBn2/YI8nDnr+TuJwuO6zDpxpxT1yY2GrPw177CpbFSXMJRjJOmmH4gu
UonXWieohSZqcDQ00dj28raKJt2sEbv6d/HikN2yk4mOI0vV5mYwyoCKfDCAuJ+Dapi/md5Qw0uQ
8B1WoTsF5UkYJ1Wzx8YaEseZLpvJPGjLS2wrZrUZZyOZb5GF0ZcsJt7F1WBVln2ZUT0nFWWS7s96
zImAMBbKIZCauiQSLQ7a4xLhObSJLgunTYhfJNtmidPDcxPUPlEx+Nm2rYsQ3LzlhN/KJLP3hTWE
l6QY9PYuy43kK/0EwPur3CcBbT1YgoeikR2fYpnn84/dyCaUuZRXpRjFiY9AMlgVQRU/uh489d2Q
kmK2asHlE/I6h2ZErYIophNyAsoN9K/a2Yw4aPeZ2eEKnIogv1/CGr4AhWBb1s5e8ZlOlvo6Wh3R
Bz6ZccHiwh+qVal00/GquEmPcyPCUMC/HYRbScASMV4RwIOpsruAvROg4xkK0CX1Wf+zwcRargaa
YN4ubG3onm5JrphXWQB0yCmFNJ4Nvh+vqria02I12gRZ7Mh7iLAYRPmS96eNgGS/FsyDaudQRqcY
6AP3WFR+ATrAeJK4NnS98naF41pk042w3P5LZGRK7+jlhDNy6cwkiSJaTCiwfj1nJlHbwCjvnJUF
cMCIyQOWSLbCrTM8ZJwOt5GoJMlQnTCx3vdw74oSsuWKGDYikK7cQciEVFYs51WPCXqouKNgWMsB
MOkFHpY0t5DQ5CbvRlWLBq2HAXDKoMFhdd42kmyRCcV5sjvlT9anSqqqTjh8GhXkPRZF6wxb+CjM
LRJz/txtGPQLemjCgklEFRrxjYAwAscyTZYYAo/UTkzyZg1JvCcdJAAKte1CVw6nmQpxLK4imThj
cmXYs0ahXNqkQ2/jBgwSEX7kAdYDoPgzO+ZxokOyHtRA8eFmAneKddfrJmApoMVvosp3wTQCOW9X
Q0auxNrUWVtfx0i8ujONoW7Yx4r+2l6NTfOI5Ki5NUa/JW8C1W3ADyyzX1gtKYaTp920a3ARFRlI
chQPdFbC+Zacxixf12k2AybIyynfZBze3Eus9FF5Gtiixko1mphygpJGHn5ezoE8ghSJ29ozGtEe
VQ0/Pl7xBTbOpgHur770mSqxxEy1M7eXLSfDdNVlAZqpMs6GZueyz47oElb5LFdBzGQsRciuW8Ki
zs5CswuOiS+sh7Mh61BXcyTu1Xxk5qDSL+hHjhBczTyT6xGBbbKrxtyhcQ8aQ25E1IuHoJEuyYow
mwh1q724uRgQB+29AeZsyxX597SzCo8pBVv5BQGPvX2Smj3rU1InRg8ihdJyftkmFqIMbzDVpZm7
0MLmriUaJV628j8a4P/F2kOX9hUwNjm0GR7YC9Ub040qQW9CMWfSrCc8pZzLREx0ycoSnXiwCPAp
lynHLh4Kt4uW6B0ouuUC+1hNMS3W48wIKrLVyjC/IWBWqHuD1ulkro2ekPcT5g3f3qaVM7QI6Sy/
frThSdf3INWXGOQ464ERIy1T6Cc6uOyndera5lGMb3smyjPBo9BqzGXZOuKLiMZ1WtmVPAlsM/6B
6swptzi/6JSFvIvTVZ+NYfDQtXP6ENN+hukTO/zQGPEGzzTNVbklK0NGx5PsG3Ub5HDcwZAq1WY7
dobQxbKxg83dIpg+63ztzJ8sbw5g1Ey4xbZzVfhkBRBCKh5w4aJJziaVX4HAcR/i1DarLZ6hBXpO
WKRc5XiF6y0NMNqjizUAkzkmAoSH0sqi/qED+iiZHZqU1DvP73ooAwYSuT7hIL2ipz15qzSWKQng
EdsbWn6kTEhfEyANZ2aiqemULATOTIApEXZ9yyXKajlkKZi7/ZasJ7LVI2OC/ctXcG6Ng/icw+m+
FJgRbz18GdNaoQ+HV17Ro183DmmJR63FAmwW7IabcKIOBQqCpnmV2pIzWuLXn02c8uUCSO66Dboz
1yAMHCcKCeJlm1xaltLQIpPc38/RZDQnkw+rA1LmGIF6N7sTjdrnmy6bvKesVnkPFVUpGpq8NM4N
yV1ZsiEtDSXllEwdJlS29w7O/L3uDKooMQbxRzzm413Z9dZRT28k3GPlLj/NfKrTTk4Nr2jk4hR1
uITjQBDUR2SQea1pe14Cg7Uf5zoeyAsg0fGycsqwWuoKJX5Hg5xxW0ib/GxSAWDOERNVrrwACdem
oZ7jgxEbIOugCJ/JDOxhNzvEEvj26UzZyMxo8cvwZ5agPdphX4RGLexQsdhmGYmAVS+dL4WRxKcF
TEOYa9hEW6LPC4+QhMQcv6m6mkg2cysqEi1bRlIQmtTJ2Frr2j1DnRieG5ZGO1A0NaIkrLhmCtK1
c6/YqIMdhqq9i8EBkKstcSWgjej4aGRMRWvDRrcHFj243X6G/nbl9Is5aArseI/mBgpxFmrH3wJ6
HL8nZuwXxxm+uHTV0D2u6G4QxLQy1dBBqRjxkW4HbLdEnBCX3b7TxzmoxQqKbzSJqPwwZ9H7W0Rz
L2qxNQt9lRP+NY4keq2SWQU3ca6pIqZhCmbCyfH9sFm9khEkkpm1fXjnFxyU1ZdfgK8be4eybMeh
BfnyF7BiVnMSMVsSqaEvGiOzd7qZmsdnJ/WrP6sjz50vB3VupIO8SWh/SEjGe24f9qsS2xoFqWvZ
OrF9JoaEXdPjqBadLucfnk1LiXykfdDO/Z+FkH+qBjrseT7dYolj6clXYL4qzM7kqCTIYrI1uQbU
idyqIZWxcyIfp+NQGCsfPiVKlpmI82Ujx6xiVQ6a/ZDO2C0y2bB8pwL++o7b7nL69xQAONc5NNa0
sQGm1o7gw0/S3lkOJ/hcT8HH2iVctk3rG6MeN9ukx3rQu0ss/J9ASfFGeYQVczay2efo/B1H00GJ
nVHoP/oWAjI4hCA6DqreavQ4OcYeRlyCLW1mcSGImSBn6y6GAle88yxf3zkXnzHNL4syDYLUg9Gk
R5Gg1UPOrszn1ZmQT21NXfbNO9/EQXeaq/Lgzdr0RhStVXnYIaEf0bHm8VVqBO/ghQ3FplVP4K9N
WebbBHHXe32ng/bBMiRNAxwG9EXwWi/i2+cTgY/vk/UVJA7YgOaRRC95pYgbPDXDzrk15yH7wZoz
rk2D9/Sd9/HVM+RS6RG6XKzCqLTAHZ4PXThm6TuTTSkhSWlPYMAxqBY1gD1XOCzFw9szgbW8eM/K
p8tUQIfN5q5iSV26li+HE2VUZpHlscHpJctO648sDHE6TXeqB6YE0lW5QJZCde9VHuGEigS0i6hM
oi9v/5BXD5nfwbRrWZL4ZlcsfdPnlz01ZiykobJ13NLTWQ05oVkbCwhOsCZ2zCE4MHXefbN+Mw9S
FcTIaS0TEk2/l4NGGj0N8ZxMRq1S91mBbsoi78dXUCxysyf4OfDmJbSzJr704u0LfvWclSlNWn6o
WdnkvJp3sFMtx+AwW6c92jpTzTSYIsNrHmH/cY750GCUWBmIVip6Th8w5uGykmVp2aFbNlZVvQA3
DIoLTnvnc6L/8ECUU11eXVSYEq33QVuYTGAvgJzEcXIe79xuIANkuAO5d/fR68H7w0Uts44Ho+Tg
rYXYO0aLVWVdOTOhqZ493Vdj11Ma5K/eHurgxZSLmWTpIFoCjhJv58H3ODVOZ45EM61TTvenXUf2
OxkmzteUnPdN7VFXfecWHkyry4Cs+6wVlMt5OQ4HLP24DQWIFNK9XarJseo36fsL0qvLcoTrsgFY
ium4118tFR5UrZJQgDVZCiXIzpg4ELsJSUMaRLwHXPTBPQevIAMuwy2WLqwJB9+ak+FO73WJNzyQ
4oHwkuQzuOst9SaFa48qGkw05ri3H97BR8agEqEMii4EwWzrDidT+j417a1F7WkMP0m8m8jh636m
whnfeWi/GQjIHjpq/suiaB+8kOEUWaWo42A9MaOQQBdMawBdBMSL5OOfmHQcrBt0tl206YeSpsEc
JjPiEIVXtoyhO3JRKTv7zf/ga37lAOD+oSRhX0Q7mS3Mocoj1SiRG+mE61JyRVYJB4py8dD253FF
XPuJnt3gGoSgvpiBwxK9quYWwtaYzUv8Y+qk5yhP02H70ae6GKcwrljwlekvHdzsvO29Mm4IpRYz
x2INtArgWxdv/eWvPj6U5M2hxMAu59XNjuY0HHNiadcWc9gyn/VZ9y/NZ/bCc2LZt6zFdntwRYQ/
2eSE03BorZh2uJWmW+ixuLXbOv0Xbh6mR7wTkjeVl+hgzeswC/UgtOHhZNM6jGZ9gd9iXEfLX719
8w6WV74+GwPn4qvEOoEM72AoClRpUsN8WLNNjPfU6vm+CRMhDithjqE7FJwrDDs/3h714BD3NOqy
3CGl4QVxDxd1jJGGBmUaEDsXLhmInNUvBtV1l37T8p6G4fB5jmrUHqwVa9Te2Ttb/ddTAX4RG5M+
5CwsUYfPkmLD4MGDWLZOfSmuXDMVD0W6bKsyJ+MHvX21r0dz2B0DG+eCWXYPr3ZoWy+QVsnK3sQn
ywuamdHJv7TgehxheD85lWKZPXiUqVKcEStapZ4dFqcUXX9m0s5P47D9+fb1vFr9CHvA3YsGdcGa
cBp6+XoqsNh13FLuiG0r3ttq6DfvX81vBgHcgsGdvbb3epDWzaaoiD29SmWe3xAl2jzyWti7D1+K
t5ziEZLwnWHjf3kp2VAgiGtG0H+9DK6ZJPPTqu3eO1m+fgHc5X4J1LTwZuhSvRyF/W2Ep7PVK3JF
hdzYXBuRS3bM9tmHnPGeivu3wyF7RF/Ieorn5uVwGmeAdkkiZrgBIDbqkuNqolSRopvbvn3/fjcU
4mC2Qxxp1au9pKzmCeM9m1aASpoEVj8qTs2E43NRRd57BqJXrwRFAHAJsJWkie/q8MSHO8dHE4MX
Itbwgg0qJFsz5OV7+5JejcLWx0YPwb6V9wGg2cu7Z8xJ3dsMAxmT162h7LopJ0Iw3x7l1Y1jFG7a
ImRkTWHifTlKV8a94dSJJlrB7IZ9t5gYOCtn7ic2RHb1TtHh1U6S0dBxMAmxa2X/c/DFjp1sPCeo
NE2NJLqXEsIZZvvq02QRyKhjJ3gH+/C7e4gTCEkJ0yybk4PxzDj2Krrq/uqprmw4gDdG8sT3b9/D
34zCdYFQ5G0w5auFX7M/LzCGEXgIHn4icXHkOOjpsZr+AkH805LY65E8ZjoM3KhabM78BwIm3DLI
dCOcZCKrOtzxo2iLVewR1PreXubVeswrsWwvfOpEzBeH70UTDMP/J+28luRGknT9Qgdm0MJs7Vwg
FTKLVWRRkzcwiia01nj6/aK690wlCicxNWvTNzPsoWcEQni4/yIHxiqOPc7u3knG+8j31Z8ZgIQ3
ZaPhNDYMZfG2dOh3gs3XUvhzUwzEo0asDrlBRLrho5JwuTkk+Tt5Qg8SiEMjuwreVAcFQ5yHru2N
78jkaxDHw7R5sJRs/hw6E7UDCp/TJ1NvESeqMFVOjlYFOoverR4hasQ9DeXV4PEfJmYVnJOGdoNH
E/NL5Q9afMlQSP7WGPB+j6p4KnwaoQU9UFhHzJoODvojBrptn4a5tIOHps18HV6TrL2rUJeZ9w2Y
hjfOqEAxtvXAF+4vGpaDfBisWvrRzFzO8kEF8GuO3hxMhf3QRo3yPbYk7mzb6iiLvnaFQTJxeFdS
QeNiXe6bBtlWeDCIdXcBiViTSDndp811/HJ32k93KS1GHVz68gWEkG6JGCbXA6rGlJO0dPQfcqcj
ERok/0GZyvn8umHBFea1AK5KiJJBYRU/6BlDt6ixz7UgBYMcSZo/owOdKM37LTDxctMQhYOUKicV
MqrlS3xvbOOeYYD4cJHYI5+MqALMEJE/3B7L8iAligPMjAogBwElucVx7aeR2jWhjD0Evj53kPyQ
TWxSnzQ2A5W7kS2vDIlnBhuUrJk6zTJdSOKyi4qik9xukNCOzLgWArqXfx8Cr0Iifiwy/vkv8f/5
heBwDfCqfeIb/Ou//XuUj9NfhQADNsu/6upvbv7v0x+jySUwhFf/5fCEJ3zs/qqn97g/p3//in/+
zX/3D/9BJX6cSlCJv4oub8XfFkTFlYCCzjq8QfYIo/Sv5yBG8a//jWGUTBOyh827XjAQ/ge/KCky
ZmdcP5yCSzsZSbHwQbPpH9HMJV3mX/1/CEbJQDhQAfQIvBH4I4zlVynYXO9uk03AX0PllmIYrQvY
I9ebTbNSLQYPNt8podEgFGsXZvrY1nbqf1Jz2s6fwiAufj6bmZXm0UJDSzQvBMkJ+Ka4Rnh1iF3z
bIf7QgA6LlIbBvGwL4sTwvdAoMKjqZaupdY7qqp7x/Yc64NSJJCNkTaFaOzTFW3B+OFBnODC0JXd
xnm6aC29+F1Lskg0GgHMSX6X5b4N3Pdf3jx8eNyqB1w/Ll/GWJwI+lRm1QwY7jIf3751dqeH2nU2
xrEVQvz5s+l18KcpTdBll8T9+v1j4L7x3Q0mhiISwH8V/V+MwlmkUAik/jOK5vD49f7ju3j/bt59
k93/5WwJJO/zofAwMHo/5Ytk7vdw97F1H1Q333gALzoYLwezeJrCiEjhIzBfd46r7D+GeyYs22+F
uT6d4UfSk6C0gIgBVUQFJuv1UEDuIRfvWO2psLA4isfKPleBZL27vbeuL5y/o/AqNXXaERwg5jKK
RJEkdfCT0War+zZOUft5cIbWbZNK3sgGF0cHlo7kBbR+kMQTxbRlMphAhQc4YWRe1SjNcZYHkBtg
UmFFq/kFJc3odHtoT0IwzxbdU0CFoBwfvBPIe65n0JfiSq1VlYAZzkqCDX/Q89rcgVbFxLjEzydJ
Kv/UxqFzCNvKujOMuvQaZbCxaQiwqkjaAS4EMC2qZIog++fIZCBJHbkdagH7DM3os5Si2o8quC0g
Cs69BUoCNFVUeEFd2ic8m9pDBGXirDtKdicBtjxQ0tX2WldVx3hIjAcz0ZTdZGXpoQSYdbw9B8tF
BNicOh8nJs8lFeLg4vMWbQYco3OCo1aG8tFJU1hsEFNfGwUaGYw8+E/i5ULE64me4Iv5PJORjjIz
ZGgMvz/WEvaQt8eyXKo8ymXGQlkfnjSCmIuxzLWUqMYEPqFFOexzaefSBdPm4UMH+2vjLbYSSoFA
AHmMpI8X32LlqFDUrBCuOAbHFlbmRP40ZW13AMfdvX/1qDBmgxPA9caFvwxVZBg/RBoVgFkJjENV
G/Fen/PwGKqhs3FwvVgMOAFqNMqQf+ZA4el3/ZmwI5sxmQzNIwp4xgEJUbxEU4CAtwckPsPzXUfm
Sgor/vPEvLPFVfDsNgEbS+FucDrs0RX1T14qM3ba4B3+pL7DQTY3VvnBQS8l3d+OKy7C53ExiCU0
xTWK5qK9LI6fZ3GhOclVC/HtBOCzQFa4T+uvqZEMyRFV+OhLS2fmG307vQJ72Khbd6j426+jw8cm
ORF4C2jtyx5Jhn1Y2aPY7yGuUKHxHsDP8sYGlbydVSfyexUpBuWVMw0UglY6vVxOVPS5tMVM22gt
IHAgmae+KiKP10TwtTTpLTe1pd3N9lwcyFnbja2xXERC6MYReCWFg0W3l+pbRubPmWbY2CLh8+eG
slHcV0UYbZRclhvwKQrKOqYorsv0g64/JhdiMLEBC69qm+xOj2q06AENeF1rbdwSy+VKJFXRBfWH
MLTkF8lPXFSYWod56bVjYSXwcEHNHOUessYB4KipwD4JpG9BVeRbhc2XM0k3hB4ePV6qMJagKj1f
sHmaVB0CeKOHNMiEeq5Z7/I0GjfOl7UonP94anAFUuoWf/5sW8wY3hUhZkee7Pv1g4FM8gm8x7iR
4K1FoXUM+5vKM93dRRQJnnlgZc3kCTOmYztEtSdV+c/bO3wlCAAVNDdY7VwEziIIrJ8mc6R48MpC
mQ8xuGZoAFHY/bkd5sVWRiKUAqWNkp2Q5HgSgX02YwUiOJWOQCOqFIb61uoq/40Kw/Oeuum8a6Zx
+nU73iL9JjfhVYbsFVjhpwr3cq0bSIx1UzF6JvD3RzNppYOiwaWKs6zaV86Q7NuyVQ/ovJnnVoPC
cDv8y61GRYO8jNoJlUdStOsFknCcWdCkBq8xIulAvxyCxhAiUAeIeQtFsfIFEavglmOg8OmsxRlN
ep5RmlEGHEijBABX6mCJG8iRtnEyro2JAoqoDJEyUCO+HhNwWw29amfyxknPfzCjVuPZeRMpp4Jg
xfn2DC7fgTT6dWaPtgsvb4h9S424BjJMhA205PWIf0HuSE0swJCTKT6jniQ9zFhUNd/izLE/Dr5t
v8/hMduHKpTRISq61Ik3Ds+nEtvVZUTrQug3gyZTYRkKS9rnez4YzViPB1n2wNojEKVGY4+1t5Vb
KW4boY7LNLjZBl4H6ehepOzKMQlN7EF15MmsE72PNj+mQJ1hE0szApw4KEqfFdSs3qljrsX72/P3
YgPwcy0QUU/0eSqT6vXPHU0r7jINmgRkbet37ks4ygBIaXdhrRp3gxrERyezMdaxBuugytOw4aD8
4goQ8W1TB2ojluZyVWKRixNMVk3ehNe0q4L+3ylDH520LKu/Qj+I3uSMfWPRvFiiBEVDGmAqhX2c
FMSPenbKzN3cjljPTV4Uxf33xOlREwuShvp/r+TNvJH6rQ3xebTFimiqurSGig3hGNQSOx4oHJ1T
1HlOEQ1wBFQ4Kfj8GK/dh2KQT3I4zC0X7GIflkMy1r1pTB6+S/3Ziq0G+nlTWTs1VOWtVb86o+TR
wFCBGIFpuJ7RUNHC2UJ+1puLtnYrvIq6kwo4HOy0jUpfLOdeOvXHsrSSLwgxlG/10TwEuYbxA36H
aAH10b3CqwL9izRoVe/2In9xqzAVJDT8LLYlnZfF95YiS0oHOZa9SW+NXQh742PaBdKArmhb32ly
uvWwWPvkAlZOtQ4xxBddHt+KI1seMtkDx4jvIPST+wpA2adSr4JDV2v6qRCyBrdHuRoUFjWFQbSs
yIWvv4Gcar1khKgCVOmA9W2Otc/B6NXqgwqx5n2oyWEoKDoof9yOu/Lt6UXzeuLzE9pcxB0rgGdm
G8leNDilTh/IaeBp4Br8G05e/eV2sJVB8tgl3adqwqJelv2gcPlpYlmotEESZRW1Ka6Mkdk9DGGT
H/gdneuXXfOqaj2PanCOnOUACGiC87xavN7MXitSDcqWJ1OtK91a0atqJw+x9Y8xz7/ZHvyfQKjx
I9YJX335gLPDUNNSSrxeFsvdnm+ceCmMyo0v9iIVYDhg8kDrUBcil1vsVrnyrVFpCwW9RIQe9gaw
bnlP/TrLNgIta49PEyc0RwEdk9PxKr1ek7mZOpKfIN2jIvHdHTQll5v9UMGXQwUlyqS9lQ3Rp8KJ
Jns/zC2KhGWtguaRwhpbl3ZIZcuVSyOJvMiOjK0e6do88A4gF0J7lStwcTJjKor2XFYqHo6XpbMv
4sRojqYezluv/7Ut8jzQ4izmKQmoExEND2cezFRxAcaYq0Tf671SV9qWQJn42YsUhPchdAsM7rgA
lujqCtxJMSQ5p48kWbsg1KQvZtyq52Ycsw+Z0VhvoxqVJTQMtC0I5ko6gaQp8AA6zqLgsVhZE6LO
U2pxFkyZk3807Bl5g7pyxvfcCzirpOisvAlosV/AkSE82adlvLHkVr4pLzvwUSbvOppri5TaUouu
wl5G9swMxWKX9dYMmNA1pbOhRbISyAIlDCYT9g6Vj8U3zSeoaDmGIZ4cGDqcoRIOzdRmr7+6eKHQ
xueAJaNelvcarRtA6fuWR5PVpP2QDaMDJT3KEMIpw2TXzL7+9fYRu7JYLZ4jbFkT8wVzif5SkyIs
8Ym1vEIarH0dIDmjTZN84Qnob7x/VlYqwHH0Fy1xqFNsuD4eYq10KslvdE8fUGh1a4yskwNivOFX
fOjR8A6MOvdq4HWc6j2wwv3tkSrmylgF1V/olQiV9eXdRZkabhvETajobfJbRfnhSzKSFBxbpa0e
JTmARq3ItZafbCiH8SnqnLqGPa0av9oAkNZRTVozZiHnvXHARyT5HAdhVewbDvLiHMXqVLstXFz7
0Mda+znPwSICvvRVqN69jrKOnM/+h0JV0i8KBuIPcjg21VcN5JDmOYkyvs1Mayh3dgOpYN9T/jFP
YVD65VGCrqntUC3Qh7swqVp7N+s12ldOP1nIstqZ8ruu+/ZPiv1B8SZUkUvYpYOafK6kMIN4lbWW
dUBJqnhvdL1uuXEjIZRYNo3VHwq11X/1DqxgPDD9NnOrXGFKhklyvnZOZmENpo9JvU8g9dpHsI4I
PEh9PEL1TTT/LX2TvngfC8bQ3tJ6qNHQHQvjqMXwT12dt5iCvpGt+oc518fvShtK7ds46ur7fkBO
HqdGo/4elySsOEwq0o/GL2T7PGXQ5ve1Y0yf277sPpZtjtCJhqHBRy2KcRuqVf1XyNurPimpND+a
TlqqO5SAsRWbfdWZ9n7CA4vMG67uY6qYdbDvJ9V/rCMZsSpHD8z3fmlg7qnkgf8rzIUdZh/75UMr
+73lMab+U9F1hv/W7AIOccOMIeGmRZ09YIII6z4bExW/NG2Q6sNg5Nn3AXaddgIwhXTJYCAJ71dD
91uXkWvwOv4OgMwKdkkQY2WE7gMFETIN5lN+F2Yt9mPWPFZYSxQIEHMpdSraDR0/6NhkgV3hVcjj
8BF2UgGROK8UlarriDYCzheyf8a8e+p3LTo2qhtqPUaZKKmrXoKHhHwaWef+rlCzBrWSapATcLqJ
9qswAsNxEwU1912CoEh2saUy/THC3/5FJoeHs5XYSFQoal3ghF3V2hGVLP8ndozFT11rM+VY1F0q
7yxc4fJDMdnSV4yqzWaPbWf9iOtpymXeyfwM1llwsHFxlF1D0kCqSPJIN2pIxwzdTu6qP/+nT8Zh
bOIKNTwJ+exjMZm14wYTuscb77OV1wFQbI06HQ93gyT2+hDinWQraavotKpaHK2SIH8HFknqUcnL
SkQOCgv88MbBI26hxRVN2kUCJuCB1B8XMY2iLidFCXQvQ28eC9VpRnUrRBPlXa3g4zoPefkegZvu
j46SWeZiTqk8FlhyFxsn4MolhsISxGGKyUKvUvz5s5dwpqGNh3q36rXQbx5w/ET7HvrrRpSVpB3o
E02wJzFACAbXUcapa7UCDylPbaS+wA1vSrn9bblDtFjmFkWOTkutn4iiNMWf2zO99nFxXkS3Ft0n
GCmLAepdEZAuWPh9YaeSuXlkTKdGk+f3Rmlbp7Exv92O93KocDUsDI6AklEGWqLg/dLP0f4bDA89
HRghYS/J0c6phrK7Q87FQEeuMeYRnz0p2KozvLxMMQmB40OrkfrTC9qXTIobVdKIItMUxOgdtJb2
M4jgWO8qGZC6C+MtR4sDKOngqmHobL0/V0pxFG9JVcBxk0y/IBq3E3J0kxlnZ1wGw8DrkVGs0GRB
0NnVAnLtQ6tThnJrKWo0j44AljW90EPn8pHbTzoG51vsqtWfxNYGX8VTkfrEYuUNIHsTKpXRuewR
RYKRLkPzlJg81a2myQnuUUYo653qUwnddfTH8DQz9EY96nWVflerWN9Kzl9mHGRzKtk5JV86w0sK
ZiIhQTniCXKucAWwceirnTv8QoxLX0f2j9uL8eXiJxZrkdoHG+DF6MvAqPJCTpNzjsPSAc2a5MAZ
0N2H+uAchRjjxkn6cvFTwAPNzyqgoP6i7NH3kQ7TbLZR64/RWjcC2zWNObuHtaRgYZAo7iRrzcbh
sjKhkIUpaPMPJVdzkYdr8giGA16Kx02WPpDYNC5clPkQdLK8MT5xWFyf2pDaGB3L1JQR71ykq3UQ
mlaL4oVXGKUKbLxLLm08bfXaV74aB5UKaJyqFZtJ/PmzM1nxZ94wZQemSo4lrlRf+tAATj9EkME4
OJRwo7jxVONdDosJ1Gjym9CElsNCWQWZNh6TlKzVArHH0OZEpsyiVXfjUGmPqCQM5nlokwaVLtzD
/FMcKuHbZqitd5EEtBYpmJGGZOzX0kccqhvUmhotS+9jVc8NF02RuTs1pdE+xnLb+w9WPunfWn9y
Ps0BqeHx9qJfWQ+i7o78NxBOpnExfdGkkmobre8h7jYqoEf8Cn0ogPOWiwTcmLx++YFNZ+Vxj0JC
WprKSY2N0Y+U+F5ZdTaiOHmeSQeK2fVHPc2QOLg9uJUVCM9JgJIA3fLCXtRTKoSjJAvBGK/NENOF
ZWl+68ys3gAmrUZh/QlcEu2ipfY4fpAKQK7J9wpTCknOEi2GBzdy9G8EWrmyhPo+RXiuLkGIu17q
iaX3lamXvjdbkQWoh4YY2bCNPFDTZYZb++ZwKO0xfBNNc7ZVq1hbKHx3ihSw/gU/+zp4yh8hAqP6
niy10UcKEq36NYm1/JMq1Xr58faHWwsGNgJ2HAAJ64VYQ9DYweCMveRJNTZ1fRWjNVZUlXzuFXTI
bscSK3yxn6GZU/4AjsHKfIJ0PjtA5hETFV2ZJC9IHbjtfdvuZXx8semYfk5sj41TceXUh7hMyRni
DpVZ4Rr5/Lwy5LYF+K1Ing5u5q0qV/XenE0shhPcYvBrkc61kpkbK0f8pS/GCLmdjIP+zRPo9nnQ
tg/bkXRC8tQyM2U3yBDf3CWV0hiHzmzGcG9mgnmjRfnwQ1J9+6Q2zaS/uuIuWlekj7aA9LNfrkee
5DAJDLOTPOqpmeKFhQ+crA+MYcDfoZ/k/ewEQbOzka/4cPsTr+1QXg7cthSHVH7CdWS2Yth3TSZ5
uMSYd1k8S7uA5/3G+NaikDrTygSiyGpaRGkwEzdqu+DLJlOIYDjtQW2fd05jbQRaW7EwF2iZ0JFH
TGBxrJm9oyeGHzIciyJXjOrTzon633pAKbjGsnPjFF3bjJzUFJzYHSI7vJ691onitIQLDY4GtWId
SvNhtFoTkTEcjG5/qJXNIVr7JOSA2QDtaNehkFOeZLVLfa9LWkBlnR13j3KY6eAfsy4DIKuXDA9r
E+f1hwAJJm4jvGuhoS2ZGegkRzlKio7XoTzu0dxN3VmZzU/omFEfaqz8cHugK3PKXAoCvvAZQxbi
eqBGSq0fUqntpYoxuqqvxPsptDVqos2WRMzKsnTESUOzH5F5ks3rUELQS1NwR/XK2IgeUjUPL53Z
x6fbA1pCjWlaiHccj3SB3wGcttjdptQPqLi1jtekM4boWatqGUKMoT4fsOeupWOIkGl1HjFe789Z
0PTFIcy1CEPxbJz+0ZT+/zaG1qZXzCoFbQoGEEeuxxyAnxgK5P48hGLGO7uJ20NQKcFfTmDk+42B
i922OFsdldovW4TLgxP9OpaalrUypLHjxU5TnHWqX8dxUlFGqWUTgRZfT/dp6+e7NOhAGjY9Upy4
Z3wRyqYnP5XsVxeJRXYlMJMgxaiAL1ZWStkpq0eRjTRlQjfVLsqTEKq9BFQ5d5EUpIeoNsk/uV6r
jblYm3Ye8WT9YvfyhLyeiggInNVlxKYhVcdvBuTvU3I8HVCxKY1j//qDyQFIyZ3CC5S69DIc6ntd
rhnkrpJTnkNzxLCPdTq8GxDh26IiKmtnE1UfEiAgV0IS53pw8aA3QnfA95p4yPQdBp5ddUlwC/ii
J0lfuLSwE/VQFzWVYdxobXy6NNSPz+Zkdl/DEmdEt+pSxDTtMYoVDmoly05y21mXif7Q4OKkVPmH
24tTzMBybbIhSaPYkizNxT4Y0Bse7J61OVtg2JVxRHxGUzXM5dsJtpbsbHyRtXiYteDCCOuGK2Nx
COR+FIzyHPqeE9f1X6WjRd/kBD8zcHwpDkBxb6gbS+5lTgwaDYY3rwoEBfCJuf4qFlvLCJXM9ii0
UqKCc4SThOFXuEfA0WwPTRnVyR6wkP5hbhpH3RjwyxUPVoUbGIkBYmP6ch2+M5rEmf3EJrHSamcX
FrqeH8mCwnfVrLXGxucUg7n+nEQTOFPOGeBvy6M8BDWM67NteVUQ2CcJq4hz12LMeHvRrI4JLDlo
Oh7v5GzXY2pSwKRJ0RAFkupRmXsdIW9w3oAmx41bY3VAontPcsaLZllvDKeiC8E4W17qA7Vx4BZ4
pYqXwn8wIOB1VPuoMoL2vh4QAF15bibT8kKrzveNo1S7upe1syW9UhNFIBL4QiSB5JhctSBLrkOp
SHtGYznQAOHOw95Rng6lg171jAvGfzIq5A3g3lKuoyR9HSrPSLMB1VjeHI5fFN0fAHEPzclOymHj
Snm5q2HSkZRRpBS8m6ey4bMXUmQAgZzN0QJ1VrQIduf2Uc4SZMqdXIWwhkzp7e+1Eg8KHZRcMIqs
8+UTyQ81NQf6xJ5G8e1SyD6qUuncHFDxxxLQHF5/auGQIaDVmCmJfxabOE/ykAu7tT2agfK7jj78
I6+3qnnjI7b5S/aLWN14j61sMYUZpZEqvhFvhetvFwxtnXRSaXuh1GGYXAyFC7zA2k8l+v+3J3Mt
lCBPgfvk8U5ScB3KagtcnUFxejNGCpfQaJs9jbFxn+v5loLD2ncDwA0/iNSDfFC9DqUpMfDfqbE9
pFjAbCJoTo9y6j9OdtR6Y2aaG+tk5fSgVvmveIsdkDiIfbfcrJ7WUxtuazypxhqj2NsTuDoqOAsm
xwcUhqU140DaNNHj5lsVMzZDeeE8TuY4oT5Y5Eddj7FwuB1w9YvR5gJ5xx36guiGcLlFpa+wPav3
g4OFEsbRBC1I72/cYqK8rAsAJmCfUZBAkQfc1vUX61CwIgvJ+WK1rO7aEsxAorMiE5S6dvOgyV5p
05OvqLDtjbhWf98e6UJD6+m4hC4roBNCSwtS0XX8tpiTUDOZ28FC5cmLlCD5y6nmTt8nkW2lqBOb
TfFuqpJ6ONm1alWkXVrzITPV5lLSNqAHP4RxtrFlVnIKLlgeMyLTA/69+FV5PcUd3HmL6pMxIQBu
FjhT1L71o+vQKN/RjMcgxNb67o9SYbm2EX1tVVOk4Vyg0IYQyuJsyMBtmxXOSJ4p7H/HFD17SMfS
+fbUry0yLlyB1COnlZevljCw9DGSaD4gSD491F0eH+IeWJk9lr9uR1p5GcJYwW6PJz13MKfD4iNr
ujFT5rE9gCD92yGnibtT6HaYO2HI8E3Pm7gQHjDDWZZ5cjvKQA+8lba6WyvzCr2SNENA+YAMLk6n
Tou0zC8mx8udMHnoErS/+yl/NW9A+HXyyCbZBGf/IqOpTT3BW0JxPD+PI3ywqZEAEZ9szHtvT+vL
5wiBTOEERK+BdHAxq2EWCLRJ4HswIAp/nzYIQu/rtE4+I0RvRpchTqt7DTPlrRL+ynlIC5xmC++u
J5779eecavAIeZGyPtNEedMy25fRCoN7PajbXT7Z5kaOuLp+ELKAR6MJ5tryerYKlRwxgVKF0nn/
LbH98t5sQptOCR2EcPDHgxGRo0KVdU4IT2bHQdkUnlwbNPVaKjKICcDWWPSyRr2d5yail9VhufJt
jIvGOZm4RzpuiWCxduB/mLf8WVe2KCk4lUT0ErjnlvVEyg2Dljlcp3ZrdTskUSNXK5zyGNdTcbi9
mFZOPLCtwDm4TeEjLk88WR5GXM55WJhdKOs7icT4WzenzXkE6YGBEUL770CloCxVgCgevdvR1wb6
PPpiZ2rG1OWdEXLDgnD7lEaO/lfD1WCgKm4E1ca+WTsGeJ8CX4HbjRy0+DHPklmVDqTuTJLtIVBe
PGCBMryBxqC+LmVmiYh2EG80hZcp6ErxK55FGafc15qqks5mgv9hiKm618tgmlQalHv87DbO2MUM
/h0OYWD60SSyL1rJTobmelpY/tmm5LKTa7P1SvSgXRWnhw3ywuLc+TuUQIxymBNx+cIpqBrJWhBI
Z2mKfMAhTSy5ulmXb/pmRp+onENFcxMjnD/fXiSrcdFx4whglFDlr2e0CDPkZEtDOlMMsE51J9UX
G1ugOx9TRbdHO/4yYtS8sS+eFv6zF/fTaHnOwbKDDEFTa7Hvw7LsEb8Mg4tfSrl+iMrC1ndR6HSx
O1HYgh6iad2lw2BYczFhqX91te38si3IcG6vxf7o6nKiS3uzqEHht0NdJm6HO2Oxq+p6gqYdpsPj
NDvSuDdqMFyuEnVj7HZOGf/gRTZmuyKjl3dsC6P5in44zkLQVOpvMqav3bvG6ftzW5g+mOyS3bnr
M13eIn8uzoanKWDeBeFUaMGbi4vGksIyqsrSP49SWGDjOVrJm2oqnWNlUVbBoICqZ+gkzs/RwJr8
9kdfbNZ/YhNacBxJh8SieLaNUiO1nFyp/DOl5+jQVVp7yiI/2t+Osjjc/45Cd1hYmose+OIjY7YF
Bm8YwAFWceoZci0fJj7PCYBj54aFlmwcDssb7UXARZmsLiH8hD3AQxA05rmOQApoxRy8DcYSik8x
O64+SSE62+AB6A0UezxxtlBmq4PmNoXlKMQ4l1lZGVplNeWFODLK6i0V1PoYzYG6kyoNBx+nyF+X
cDJmRCuJRX8c+U9IzNefUkKDsw8p1p7lvK92bKt2j5pBdjCBTmy82F4eFdehtOtQRTx1nRPrPtZe
Vv5zzvAmc6bO3k3NoD00FaQ5rciqjaW6eEr9PT6RUT+Jb8PuuQ6K/1utqQnfdIxV5tN3SNtRxjtg
dJT2vCGa4jEJknznSE0BatCcNxbxyytA1NFg6Qk4B2WTxSJOGsoWo9qFF03LwrchXe03dlchYRbn
hr6FRF8NhkYjWQkPFd1YnAlN3wyqhPYD9e8gfdD8pj1Llj++S4s23mh2roVCZlA0y6hM8yi7nleo
fqix1Gl0GU3spjEUK/dK66iHJtG3oK1roQiC8DwJNbn7YonKdV7KQTsHl2iKpLtJkdLfjda3e2vS
xo+vPXIAPqJNRceRrccMXo8q7TJpkh01uoRyd8Kbb3ANbQiOqEYlex4w8+F2uCWy72l10gKgnmZR
xqAQdB2vbqBQBgPPAvwV7I+g+3x3pG69K6RMOfQdT365MbVjFwfTPpCi5E1ZduluTBRtAz718jYR
WDCoNiCohBnH4oeY6RD2Zc8P8Yc2fucUBtZaZo1zZgz5Rh8nA9NpSWDoe+NxYw7E57u+y69DLz6v
lCep0XdTcqlmWW5mF5YLFXrZSJL72R587PLqOep52FsVZpNKrdEnte3yQj9aPjZczC2zV2lbB8fK
bYBCDFk3GT5bmHLM9bcZu9ykG1pHFzWfwn2eN+apleboGPdju8MeubzDEivet32PWeVch6e4GLaw
emtLH/Y5Y6NvIwqT17+h0ZVGlVgjlwT1kR0O4PI3pYPXDC1I2/gOLy8ecfoLZULsbWnSLlZAL2NK
Rl2Hs6OcvzhZkMs7Ww3yvdSU1oe8bLYOkNX5JYFh+SNOQxV1MTYtBDZF4hhe/LiDVh4qeEdFU6a5
neKb+0Lz9YNRc27BKwnfGlWER2W4KTC6NmpaREJshvz1paJlYsHqD4boolSx/V2uW/Ntj/nnsbWC
5k4ngyvd28t9NSD+7qL2ywd9mpVnqZOlxLGfOpybis3SgreTvp+kOLuzBil8TEGGbtx/a5cusHXR
aaQsADvoegUVYYeJpB1HlwwQ+dEahnHX5yOW5nkXT25HLXNfx7r2/j8YJbtQFEKwbFiKBmOvaKEb
EESX2unHb2MZti4yrjGi5r7jqkHUHG/HW7vl6YwB2+VTUopYZG5qVUN9yu3wYuGu4cIcbk9K1n+b
TN84Oz4A/SKCZjblkC/zdPp9O/jaShb7RtSXOCrANVzPsdFTx9ecQrxGZAy+QlrI4xEGis0d0prz
MeuV7oKQmHUM+mS4F/pK7/N+Dq2NXE7kMouTFMAcEsr03QXYY7GjzMoYwxSr3EtKYummthl+KAdJ
3kiTV6MAqAAiI+wclivYZoZtmKbBZYoq7Tcl009VPupfNuZ05ULiOqR9i7sAiKMliEAbTANX50gi
L5UoOYAmRQY3mqP2vpNRVHOntoovsh1aX9m5KR2GaWwClypKrbuRKYwcpdCfa3dyWIywoUqcV2iW
FYhxhZXR7ru8Rzt4LJJE2rrUxTQvPwNFexI+EB/U2RbLISXPdiKghGfJ1HHcxhZvfhOPYWNDvIt0
2YtRKS9IPdX2K4i/3tgLv9k7xU/KH0Hb+W9MhCqzPblAsWX5sXL4gBTjaUEyBWpsqd81UAoGDCRJ
Z1UKhuNYtdoxnAb/t5oW8uOYz1vmdGtLhY41/X+L05U8+HpjsFQsqY/YGGo19xdD9SladeoUvru9
WJ7SsuWMC3CaUL0GAruky2K7K4XanAaXLIUE7Q6qFv7AoE//1Mxqhad55qdgbJIw+KF2ljLeS5OW
eXqX1/1urqgIPWgT3tsHNRNvkiw3xm+8rAeZzmbQ/MS2vP5TFRkWi5aR2iiWSv30FcaH9bPu41Y+
KSN7f2/agpoDuTH7UICVjAa3pXDfegNKGfBYukK0isySnzfLhT0ch1E3am9q7QlfUL0o7rQkdQJ3
6JXkQz6Vqnkvh3EHfibsgvqkquXw3eIvSf60GGuCEtHgtAKjIFk64DtaBR825nRlEZMJQ7eA4kg7
YpEJW+qcFPPUhpdWnjTcGRzzYWia3LsdZeV2wgBClP9FW55A1wukRx+f1m8VXsq4kO9qFBXvzDxq
LrCSoZFKzic4fsrX2zFXcirKtkDi6CNRQloqJMO7bFQw7dJ5ip1yB1cvOyNiHu79YI42joK1/SYA
4UjeKqzKZW8DNV2q/bME77MqfpWO3fNNk+lDpM/OWz9w8i1ExUo86GFcQZz9yEAvi6iTbwd5NmbS
ufS1SXXjGtHxY5VCp3IDSavhdUr4c3+6PZ9rQWlSCscZqhagYK6/oTIbeA53vX9uI0k5zIP60wrn
xjWnMjxl5bzVYFn5fKLgxyeEwcIRKy6OZwkUTuBNTJron7u6GMi8A3GOk8Ub+g4ZxHjjC66cYEhF
Cs1RMboXiUyga2UgVwPlzaJq3VEurDOusNrGlboyhQCvNZOyD89bEA/XY9L0wgpKUwVjLs8aX0yl
TvEBQEWov5mcGhm+si4Cc3/7u61MJBLMFn1eeBhAYxYJPy0wAzfQVDpXA0Beu5+lY1LGgZvw7N2Y
xZVQqHWBBwQmxcvixY3YTHGoxUp6caq+OFo8ZO/7UsNIrko3D64n2NDiMkCGCS0mSvwCGyPOnGcL
JEaKX1JnLb1YWeTkmNkqqYPpL7q+rmH0telGPCh/1Z0VfY+QNs1cXelHWMy4T/+VJHF1z4lbznut
lvX8UCZqyncPQvuoT7byWQaGYu5Cp0T/EV8un8Lc0DY/lV6V/5uz89qR2+ja9RURYA6nZOcJCp9k
yT4hHJkzWQxXv5+aHxtQc4gmJMH2iQ1Xs+IKb/jHwPoWFHSVjv9znXTZwx9sbEVpkgFUHggHAjVy
E/3wXeY0UCuYlOxWJx7kBM7XIQRFunMjb40iGUdkDNAwjbW1A7bVlTVFZOOWueSXekSxzjPmvarY
1ihAUSk5EKpKUt/9t8wRclh06vNbUdT9cyJRSx1Chjvbbm8UuS1/mLGhYZhR7/JbYhXuwZhsbBjs
Rt0ZZWtzg8KX7TkeTIAh96NkjFL0Spvf8L9VAsAZw9ke0+pkqku/c0/Ie+B+a1OGQOoPQhNijO9K
Ep4ZYgO/pNkNd/IE5pTQ2mOIcvBnoWFWdzBGyzmVunoxnCz+6Xofw8IwIlGnS0eJ6P4rsdfggZvM
7IbcQXmz6HIjiy7mm0RK7aQxW19JV4FWFgUprtzVUHHTFCX5d34zQFYW57hLu+HUOhMGYDmaM8Pf
uiM00zcLI8ReebbHnRR9c3wQfCQdFOWMNbECYOqIThSz3NdW+WQuY/RKJVXFRsSKL0U8pa9Fg2jG
mBV7nID3W4lJJqOiV8gR5F6+n+Red/qkfxt5UbUlqNEa+csqBkDTrl7v7dv3p4NcmWeHpJkQheLA
/WDlWOdDlw+cDlJqHyZj/AwRazg/fmXeR3goU8ITltwiDKzWoEGYaCOAhTK/qYk3l8EYTziVqhWY
fF+EDXdrgxHUi00JZq99tJZtklf/23uDLAqH01oXBVo1KjFayYpbZZbz17Bqp5c8T231WERa+Xfc
W+JT35XOYcqs4SkzlChD1MRt/+eOhnZAKVS/2O6Y7eVEW2ss0xRgExLFtFbciSxMepI4zCl31l+a
uHCuMXpnBzVL4i8/P/VUmbhe4d/S+V49hEYz6/1gx8XNTJL8KmpP/TQr0+CjKdJ9ab2hPDnO3O70
oTeKIUB6JfQb/JIOjnJ1ejvRUM4touJWiqo+zXakHFAynj6OsP0Og6P/MzeDd87afsBuErUzyiB7
7eGtnQ0IhpKeFBCgln+/sxNlDCFwO9mtpWZ+HhrXCFJA8cfH07v5pQwAywRxWmJS+TN+eF4UE7UT
NbSy2+S1+SejL4Xnw9aFE5lrdaxBNxnn56qP4qNrJwUqTrU9fl30ENmVx7/kffjIS0rFhxknduRl
uP8hoT4CQNey/NZ2IIL92nDGv+rMM2q/GafoWGrZ3qnemmEqmP+nOwySYjUidWmtwbY7v8GrW17N
sbFvk1u1OyXprbvjx1FWLyvoN1MbCENuY5eY9dHlLX8aO9AGQTaGduMPWSKyoNVFuyc7ufl9eJ1J
yxP0WNe3FnILdVQ0IUvbeVZ5w2YwTH1YFMNPqn6/3VGIfIFk4I8sytwvXayOpB0eb11o6s3JMv4x
reQvfUDVtvS6Pd/4jflEIwX+D2VZEt91mWTo1SlyoEHfslHX0y+0TrJveiJs/UNmO+HZivMKrN+w
hyPa2J4eyQ2cOu4F9P3Xr5o5mzSureSWd4POtb+QJgRhSlUs0bPuSS8HsVMQelOLXgVKoHsQnqV+
AZ5ozWntGrPXIH2nt0aUzqepMtO/wYyDvClmw62OqVdVFzKCxDrnuDe+UPqqm4vXOwneCvpwsKcu
+dKB7DqlXbsXScnb591vo9tONsm7yFNwv+QUCwTkF2rjdjnSDfDHZtSbZ1fple5YuJX4vKi6ME5N
iRnof13PG3kqxqg3v/z0pYHfKMhzqoH0it3VERa8bxlDJzd3cYeXNETvCztg4RthFT3HzmAFj8db
g4rlVmdAjKKAT4PDtFbVacFtTStHMKAxlH4eh/VBJLP53KKvd24dG6nqOGuDdta7ACu2NhjK7ClT
Iu13gk+xk+ZsHQViLchJFBKo1coY8Ie7O/HSwTQpP92qOKMCmw+mUpwQxcCUu3WTgxjM7urVGpJt
j2dhI7b0ZEyJhhDJFfIY9+NG4zSGWUGXLYrCQvo05IfWPWnF0bIT8Sx676OROuXOm7xxmxFK0+Ny
eY5poK+WGmATiAvh0dpTQ+do173z6i3VHuxf/l/W+5qgRqLHyRDeYTFjTy880rnkllpKEhR11OJI
MYeHuXB/Up37bStBCKG4DuNPMtruZ7EEgFM5S5nevGVM7aDp20X4WQ8G0i+EWZwer9nW/cUXyf68
9OZdV9UaZZ6wVFOw80PfKzAS0Dg9gIeLtyR/LeDADr8wnOwjvWneoDd6/3FRulTYFejpTe+K5kpb
3j2Uo9FdSWSzYxpa3fnxeFvrxvZA2Z9WHdKwq6NQFr076ArjibGLbwB3l2OvlQiJ4jN5/IWhqIWS
PkrdsHU9FE3YWUkmLb0pBRFTvZQ6Oomd9g2N5T3O6/s9T9uB54byAvfbO5sxpNk8L62n7BZ6GcEv
+fERQcA9UsBGDMgwqH4QYnOs6QLeL1ahUVRgHRmm9fIAO/XsTNJlwi6DCRjnhvux8URzdpYk9XE9
Mw+22bY7N+v7B0X+BsSBKLABWlkLQ09pPw0q/OKbZQ1sGG7xCyTi+TllvYMRqwYQu7QOfEjG0XGa
0z3p5Pd3mhwf62qEoND6WVtzqX0E3Ud3CZb0rk19226fMrdroXZbUzCAVPJFvcyfeifb0wjZXGRc
rij0QQAC93o/+73WDS22o8x+EffHJU2qc1cC+/7ZXSvL99AHUX/jEVs/2KRwZdJkHd8XKygO8l8F
Y6s5h6hr95RxtqYSbiBpOTcN4AD5wT88S3yopqAbwVBhX8G+cfpTb0141Kmo+c7zpJ5AfY4n2GLW
nsrx+2uAr8RLGCASUDlokvdDR4YQJX4VBIeR3cwgutLw87IoU3dQII3vfejWynHV0BW0OTnQuO5H
m6I6dzIs1W/h7AL5GOfI/dK4PUTCx2u3OaG4x9KV57oB2XI/TuLQkF8wzqYGANn+lFZ19tUV+iKu
AzYdT9hbkeCDcM2R9TWNcCeB2ZpTXlzqqbRjZPnjfnTLScKiKrP0Bo2ruBVowh5618pRrDb2JvTN
VOT++YVxjYWpTRoI92RNhUCEKK97r0hvy7I02We9QFqGLmG0oGOlt4P6rZhqYcUoXyYjE56O+nww
ANMZvq7N5KyJa9YxMEgr+3OmeKEfJ6tzu0sOweI7RgM1gmRDLS7dPIf2qS7mKbmoqjBCdMrM2NhZ
ts17lRiR1w9RD+cdbBMpO4ieQqS3GIzVh0pAGkcGp8qPc60ux6RJphfXGmcsTpLiX7ePAepp7R6L
fGuT0sGX/td0QOEN3S9f2idDZFkjOIOo71+nRSgBZmjOzvWyPQp6GOSBBBjrFDDNY2RaXdAMRdaI
KyZTyqVNenevSLC1FxFUhKzDVqQ6soqZFuGKSrNnWq2tZh9iNbGDrh8yLN0iZ0dU+n3ARCfellRh
2rqSLXk/b9yNoz07I8HEUvcvWq9r19ykfjkJDc9b6EGHx4d8c7fQpuYPD7FsXNwPOGTT0iEMSIa5
GOpfpmLO4tg7pTCfcs0ptUNLZRzXLs9tc98rswrFt6F0P6gZ2jL+49+yNc3006gaS1QsQLr7n0IB
N1JcNBlvMXYuaN+34S1OPeeUFvCIf2Eo+nb08BgR9tz9UBiReR2azfGtgsksDlqudtoLGhtuEGqC
JvDj0bYWlfSNRBFkC0m13MY/PE1xERNPKBmZS2+VwQTS6SlKASJ4SWj+DTZzD/W7uah8GgVqolNW
d7WL9Lqi5mUwk3Y46rlfR3P+ZPQmfNS5A50QjBUVhNCpoy9zGafNsQ7bCC5jbezVaDaWFFyZZCZJ
aSeO6f2XdxgdYOZtkT6NyxQU2pJ5KAfb6UWUY/PzL4bks1EYAC9jG2sNKT0fWOoojG+gnqk/o9dx
9JwRCWgNbsrjBd24d+jEEvZTJofLtm6zRGNrxvnCZ1XVop6LoqtPoRru0VS23iV4QbSsQFUD0VuD
0ox50vDCAgBvR91g+jPKP39raaT9Ad7JfcVLoZIW7qFePg2VqHmgDNrff9oLp+aYwzz72nuzOhzN
RqkuVdtH6mGssb3UfEObc/eomaPogpQEF0VzpMslrsd1jrje5nt6BFv7gARJVj1B6KHwdb8PzKrk
0qtowCo2li9WA8EpL6Lsktm5tXO0Nw6bZFZK7jUiJkgO3w9ViMQQ+pjkN9wduUGVAWn0FpbS78mg
TCfDDGdt53hvfhwZNQBKidlcd83jftGXuSDIJW2bX4bOdM+NEvVX+nt7ol4bMRm0AQPiMcNQkFzV
POu5WkQV0vxV3Sj5qJReel3azK7OhMXmC0w650aTsznVg1P8pFkGlQOpXEFKiNcL1Z91T2jCW5qe
ImMnmMkfZzCax95K+tPjo7U1mVKtlruC65LH4H75KkNoYS9ba4hvN7YPxsm66aOS/mcv5p7C19ZW
4aM4wHDBYLmsYkxNSdNU7/r8lhZ2iiNXXD9NSvQZvZbqUDruntXV1nBQ4GnLksRTy10NNyb9WCOr
ld9KEHGHjtfmt2iodV8xRXZGc2SvibU1legs6RJeC+R0rWtuJYi4m2aR35ai1w6QuMMDW7I8lIby
820jNFtI4ykKSnPY9aohMDWrxAuEe6EIn7RaNMc0Kva6y5sfRI4oNQ8JVda0AlDXw2C6VJN6rGED
LKPm16r2TH9RzPbr4234vsgpRWhYLKm0yqOyekFRvwIqVefZzW375aRwL9IHi90PIGqLc9d12TVv
wj0Xra1nhTIEjhiWvCfX/b8SOF/TRBkXSUOobEWa4C2r/3n8ZVu7EKAzTyW9Alzk5Y/4IRiZihqn
BJi0NwNwLzLzLQToZj5Fs8DmUyt35nFvNLmkP4xmNggs6u5AhaxKrOc6L/5Mmyz72HP0grqbf5Jg
/nZHSbojoTrVFHqY98OhzwLdooyy2yygHwzgD3ASgpQaVZyAX5hH7BTB7SHCAOZhNZQLUi+d2Iym
oninxNDzC8ZFfZCkiXps4+knfZ7/79PA/JCKk6hSCLsfz9AXzyld6hvYguQntEfqW6jgi/T4q7aO
GIVoXiqeaYoM6wfG7KrCG6rsZrvCO1qwc48zBcFLNOjt8eeHIsGh0sg/6aWstoZLZTYfba7DKNWT
U4U5snFQpmU6jkAii53BtvYhvUi2BeBHnBlXrfUqWpw2QpL6psQq3EUU+oME6aybutCzc6puD46y
dX9QGJa8GDT5od7drxYQFAgpJc/Y7BXlV6yCOz8aq+SU1J36Fc+X5agnyh6GdWNQwkWJl6WpTka3
Wjz2YdFmshxNWaW7VXk8Fzgu2X0w230U2Ephz8HQdt8fr+PmqBIFI5sXbJz1qDguFY2zpLeuFM4B
qQPznNOJOeF64zw5g1aelgWrsceDbuxTkD7wG6jZ8JquRfJqXGVEnbYMOndIn5RL/DnVkgw/+8nc
QY5tDiXdKUkXpWj/6qDrTmx6yBalUhNEc0+hnTcfooxDdK1sUpud1GJjo3Kf2LCNIEsCIl/N5qRH
TW7EIfl4ljt/NHETngUaPWcrGZXOp6U57nS4tpaPjJsUTYoqojB0v1OZxKUUYqJnoqQKKB5PBLqJ
e4MR6+JUgpUPTHXYq6jIUGdVcSMifbvGUNbCHPl+UL1xB2GHVXLDWaj+CK/glTTWPiUOekhO3CTn
OSqn8xR2vxATcXVibgXeg8L3+vXTynbIAJ9QVlSiLg3QAsGkoxghNwnbDn9hLQHRoJkHvYrS9Grn
oMDmxVWuJjfDruI+aFI4B0Ft1DHFsAqm1Ue35KHfeZfkO/Buai0iPoJnsFLeKoAO+6YAUODCkpMt
Ddsr8xc32oXbbY2C9rQsDOMVhirt/QKmdgNbqqfk3RRWfchmWW6sxZ6m8AbJF2aajvyFhArRZVvN
YIqmdW05Ek+oEUQEAtzhd6+plY8ow+dpkCFmUfpd2ZS1r0EQOkSRacWHBZeuA1Fq/+nxpbP9c9CX
8rjQKRutI3hu3qoAzkh4YYD3iERVBGUpimdtKe1vtVbV3zHKGvxUUwpsG+34MODM9YKsWrRz/W3/
Eu4YbgrqvN66gBV7E855rUZCnWdWG8wTRrlWqiRsaSwXb10Y9a+t1pqnubLmD2Mdqy9xOyeuby39
Hv11dUFKhUi51QgXYNnSQ1vtBdRAVLseZoS3Zqs9mnR5A6Cl5hGNmHCnRLjadv83lLSWeeO9vFN/
5V5aFjVHHy8c0uaahUtycEuj+oVRbPmS0hqkHbDGGdKhHgGwZ/Ylzov4DJ+mYks19U5IsuEULTc3
eCJaDwTB65YuAudTvdiFfamavMYiXus+z4bi+Ug/obJsZnZQgyw91/qUkC2Gqq/w+D5jtoaphTko
B1UZNZ8bs30t0qiCP5VaO0/f6m14m27AxPQSkOMCBLF6G0Jhs7SxZiF+qw8Bmz/3tcNRLWMK0rSo
dqZ9XbZ8N9zqtMdlXSRqFNmXWgjtz7A3jX+QURLFaaja0Q6AduGm5ljLd8cAKfk00swxD1PlpvXP
IbbffojEe6DwAW/gnSl2ZeqzXdvCvihj2n/3Yi0JLHhiHzKrjHd2wdaOfuvkSVlv+Q7fX6SsfGyX
7uxcRlUBa9mpyyGK8Qh8fHOtooq3DwJlCe6DpQQ+s4oqcP8cExe1q0scz6BmO1eHpBFNCOBW5cfG
FHtArY2NA6QflBBXt3THXK0ktbK6r73QvjhiGZ5C2OfHdimUVzTYpmCyrPJE3LYn+bVxD1GcoitK
cUU+TKup1DMvjFyFQY0+D/2srPXDOCrWRR+s5OfaNHI+31oU9ExkyW+du8TxIvqsiVm1pIYho5ng
nuoqOsdulwV4z/eHx+u3+Wm0RP7/eKsrNleHJRVp6lwiO0mCNtH1V5KWCe3IJt15WjaH4mExcHwg
QlqrrdeTkw/4U+KIWaeFH2ER+WFslPErmkw7H7WxKcmfScfoU1JpcVbrhRA6yjXuGF1JjAQQ0bE5
tp3bPy2jmwYpDknnx5Moc64fIqO3RcMWiI0h++bU0++PmsBu2EDCOroarePk1z4U5de01LQqyCpj
/AOhMS8/Aqqlf4gNjP7UZyLdKRVvnHZKqAQP0p4XiP3qJ/TxpKLM5kbXoe60o1UjC8ob1Oycdjlx
6w+FxQicRFKoqUzff6il50neNEaE1l1fPxNvihfbXZwXp7Xt5wh4hHdghvrId3ov+vx4krfGpmUP
To9gAOD8auwB41Kjtjy8Z5D1iX1HV5xTOMTxxzyB0+Op6D+5WaceHbBtO1fp1s6VwGMZ2EMJXIN5
QqcKc7eflItaqOPBGxb9HBbWdMiqadxZx7dIbz3FvIy4Mci4lGba/RT36NkWylTG19ihfEa8gxsr
LgSFaz4P3YjxqNZU6GNPNWqqviW6OLxZucDvQyhFXR30cMAC3o1NNzC0QTw3bgp9ZFRcNztYbt1C
uNekfakDv3DP3nfrGEAYIKxRSWZJE+5/OkJurlqUS3IthzjzzlAdxBJkbZ33f9ihof/hCkP7fVJM
CWzgBz5nGtKYHx7vkq2l4uaURX7kPulR3v8GI/f61kyG+OpqU3KkuRweZyf6u5vjPUjgxktE5xEl
GpT9AOmsqX9plkaqifjRBUOFwfbjJAIORCuoXYK4oBRL3uf1I7CIkfzi8Udu3G8EqhRa6S0Q3q33
iD7KUyI65WIgbD68FAKau9+KCjHYin/3uTPjodl5mDYmlpNvkssTjvPdq4d+ihO99tJMueDq+TVv
+vKrmhdfwSmKnRXcmlfaNLAn2EsASVcvfO5Yg6LpVXjJ83aKfRWFo3jJDXFrRkeQTeM8Ux4npyr2
xFq3vpARIfyynDCTVtt3Vsmw+nzEDSTvY/eQoWKo+uTfqeE7U7vsRMAb1xnQQFn4kQUDMtD7jZop
Iua8uCEGOrryVfMKHFgjp5tzv+OZn54H3KWri+mmVXttllEovz3eQxuHlTuGbgddP4nHXL+RLkrN
c5vG17QQjvgH/190BQCj2KBB9BGjXrq3aYldbzbEPpCblkQY9sOe5PpWrkJPlVsVaC3TvsbzVKWb
Z4vigK9pbCV6KUdL+Up+OeY3MRvmtXKqGi/5Qemc/ISxkT190jKx/JuARu8CVY9y59SIok3PzlRG
N2tSlOFpVJT5Fa2oyt5ZtK0t4sp3FuQ2S7ZmTWCr1sxZjTkWELzoKady4Lv5gBG3ExW/cN5cyrws
DQKsbJP7/WEVY616cKVwvBwHyx/qLPpDEaI1gzBrK9N/vBu2bhTQDUTUqPYCJ1kduiIL9SzMMJGL
S5vkxGoqyzdpRBjXCNbNnwlIz/n0eMiNiEX2AmgJSEQSwdr9B0IWB8EWqcnVnLXi1NUYpC4jELef
H4UnCT4BYFzurtWH2ZrSqaNhJ1fNCetr0th1EOeYgD0eZWNfWMQm1DhpA3CYV5dj0+guJHY3uRYO
lSuVIOkjMKb67CSl9vvjobamjVgE5CQkCa7i1b5YirRN2gXfWT2KKGQiKxpobrcH5t+4hPmfS9Ai
Kv4s7mracrXJVHSGk2s/4AapOHjW+mOL+UhV47pdmzrFJy2uz7/wbUwk+soQYABu3G+JfBFG2fRs
CR2SeOF7s6mkh6px85053NjtmJHK6jASOB4am/fjRLA8YU1Hcuu1BMuUywMwAfUrUm7hpez7+PL4
uzbHA56iSm495qur8ca4i2rqW/G1sPr0tGDmdzGX2jgkczx/U6d0j9Ai98AqhqRljoQLVSa65uv4
IBzdrrKjPL1yrlv9FEeZUfpJuqR94Ew5vptWOnbm0QvdpH5FC118NYsm3QOCv+GFVz+DBBVhfrTO
aHevG5mZuyTUUCxC2baPi39oQGvJU2dpc+K3gMXQxzX0yLvNvUdJflCdRblWw4iObIi3XXqNdCNP
vzWmGSMg3Brt+BSWYnhNbYxXgRoApj3OS+rMWG/bw3zTU6duPycUq+x/FZKQ3h+LeiLexbS62nkH
NhaU4jFqLkDQOe3rAht+bQ7erE3EBHc1iKjUAryblKjgJtNFbcq9d2d7PC4wCh8U/ddkobR3FJOQ
KLo65tIOR9GFRusvnjvEJ6Z2cv4sFTyD451HYeNWo9RPvwirP07JGnvhoLKZoyAfXWeBTM3S51CH
ubNPsx7uOQVvD0X9lQBT9mxXsRcbJR3jJuMDSywqlnaqPjRqrV3rMWmvjw/j5lBAFBiM2iMapveH
f5nQPKl08kgxqmWwpF3+FDaRC/1lGHcEPLeGIheBUkgfg27UaqgM62PscoR3GRsrCiKsyi84IYCx
ygtl5wXaKnFSOqI8BZqKkd4s2X7AQygmPiu4RXjSJVF/TdrGJI6rxqPQoyoomjg+jkU3HZsQTn/T
xioErWQ4PJ7ajZgWNCpVZ8CoUFnX92rXuWObqq00dKjFf1U1iVs3wa8J3cUMZjMZP7tW8W+YNuLb
44E3HkVJWeBCh3vG2VtlfUtsVQkcJu+SibC/hLNhf3Sm0dubY7le6wtNyidK/jOyt+thprkejIn6
FuZOZlb6daeYUOmSnmOoF0b7OyiR9FtfKOKb1Qv+AzONS3KVuKqqk7KggXN2+sWLT48/ft2ykeUn
gAcU/HnPJP97FRI4g5ITsGIl2E61Hp2hzMaxTx9NN30LQx5xbNLBDQ8eHFYwOanVVmdblJCn865a
Xkv6lfPOTG3dV2gzkTCCmOTXreKhXMu7GJcSDC7bNntJnGj5z/ai5VyNc+zXc1h/fzwFGxuPfFHK
hVLqpmqyWv94dCLUtOnejC2dBM/+z9GSD3FrvzSR/a3VjD+rEmuex2NuhEgyeeNooxFFCXw1692I
DSoy9PgFRkb1excWc6C6vX6MJofC41L/o2a2+fMXCtJQhOloaNAeXRcabeSqQahV2Mt66e8UT/qg
K0p8Ndql3TnKGyGElCTEg0byq9CMuL8l7dayKyszvQvNT5EESq/Tfuxs2Ht+04Af9SsbrY5DFWvN
X1G7dCHqu63y8fEUb9yf9LZxC0WmRDaEVj+ianOUChs2tlYreuE7mWq/do4VYoVs980e9npzNNrB
VHSoojLg/SeLRBHRVIjwgphZeW4G5XcDUPNp1rJx58TujST//Q93tdVBWzFNKg1jgnK0ZlXRb60V
pwEA42ZnCjdOImh9aV6EnjzwtdVHAUDQ9DQccAkuJiTo9Fh9JoKIT+5c9YE7deb5F5YMuwtuR7QT
WLv7T6sNtGVUEIwXQ826xAcqDU4cKGzxr6Et+h76e+sMylKNNKwmMFqjPZJSbdSut/GTtS2URvsp
KdJX0HtWdtDnuaZkkSJU7Fs4De41WbfWEL4sFhvkB6SXq+PvoVw1xrPC8XdTcQRq776CvlWRyzeb
48/PKQBYiUai5IC9xv2cKlNiz5hfhJcGtNlpoHMYdGakXrTB3Stqbn0VdW5aXbIoQ03mfqgep4V6
ohl8ySpQJIWqRZy9GbOMpW72oDpbV4zMLaW+HnWfNd1/hMKZLSqtrtocnI8A25frEJrqpxxDhcKv
nFl7oe3YXRXRjb+PEtyyc4NvvRqwEAFN05Iln16lZZGZKcuIocWlisNQvepNWA5Aykb7XzWPwv8a
cCfdIRpz4xsBTL5HU96aajphBG1vaL611oNHV4reledcnGIuPvSFPZ1qt7N9SJPWt5/fQLzGZPQg
a6AvrA6lUzVxYtHCvFRIQp7a1FgOjUiym9rpv+BHCUOCKJaBEAtbV8gMfSavVxiq89zlubYNEfQY
emHrk06+yNq9DbuxiYBCIoFGKRU1k3WIHVlpOSSL615S/BQ7fK6s5WuDY1tLcllFv89WxusFbcf6
GxxYdUPHIvn38eRuxJ7gdVSeJ2IdKjOrXTRHCB0YFSZJOoCioAX1fxCFs9fN39gtyK5Jwo4r2Rlr
KIzhTn2ux1hTDpPrnMbGjHFM1adzCklj51i89UhWYS6aYMym9BEjrlxdAnHhDpU1eN5FDGomLtaY
yPpBT9XwrwYPHu+bVuehiz7HkLf/RkpvPS+ghF41BE7r3xazputhitoZX0djhBkz9s2c/6aMwmmv
WT87WqCIKipeCi1GlremlYAoaru82qIblKCZJi86VVZfYyYf4//sp33megB4nWU4L3M4/4OGgIiD
JOx046SPc3MYtLFDxgxl3ORa5Vpk4VZnaPMBdW8zviGm7CME4H2HAjlPnxS8r1O/6eNG9eMOub4D
4rb5/7Sli2y/0wDPHPTOq/7rzCHH3bFGzDdIC6ngN9tJ/6dSNTry7NHAvnKbLv5sZ+48+bWdmeU1
70UjKOObdYLZmdfWgTqgRuwrKm2go1bU1uK7tWu+pt6cZt8qgCh7CnIbD76UySMFpG5MlXC1eHMr
lnSQB5DyHMqHY1pfFWQ+fRSUl6vQS3sn1N/amJw9KTUg7QLXt3hCPBpao4kt5qg6nypPK5DoA1ck
VG/noG2NRHHVAKVOldpck6l7oSRNs8QR2mxmhmLpUEZRoGWR2530JC33zM82You3XA+QILop75r6
uBpRPHQ05TJwHE/USaIvFnrmfprF9iGFZXFAR+gniSgylSNvJpqgJSO5s6uburHbpsOHjS4bwh9X
Fi981b3K/oCvxh6z5u0Yr4850ilUQim60PVahRVF0gJkTHs6LwRJ8/9qT4/+mhWjTH2zzbwJhbjZ
475BGy1/WhIlfY56GiB+OmT294yG0it2G15/NXJLKQ/OAirRV/EyE1gRK2b6KYmAiAbJBOEe2feh
/drkZeYGIzBH1bf6TAHiSCnwT3rY6W+EcaVyAiem3QrPyWEfumX51EZhku3cblu7iBdKln7Io3g5
7iOcMFaK2Z6o89bxGH3Fl7AMqKm5vxUKEkePX4at3hZRMBwlrGRoya5xQ5qVNbqFUeu1Qh+0ObPJ
0C6aXK/6p4t7/SmDE1adBql2fkCidM6DHm6pfXLKuHx1jVbUnxS1Vp+QWgo7f7CN2jzaVpq8Rigr
xL89/rEb8wKqQxY1gRWTLqx2w8QBV1DYVC6eWnzNMsM717Nt+Lk6GZfHI208mCQIlCuYEg0a2WoF
epHqXuiAphiyPj+GyBYc2qpO9iZfvrur7e1JoThSWAlIWEcGVV2bXluYkrhvTs9NZaDPa1WhLzxA
tEFamuZftYCdN9nZ91HEyTEatH8ff+nGXcxPACKACoxEwcsr5oc8TxuoMJaewmmujOSimFk+YnpR
L0fgMtpJy8pop3e+uYgS+kARjBtojR7rFjsb825WLhn2n34JnzMwPSm3qPBeP/62zVUkH+F2pNzH
lXX/bc3CK2oNhnKxIqe8JHY8X0avtXbwklszCB5aXlESerdOJ+kGlUJCYq5jHpWfk2IaXztrSv7U
zTD7gkr8tKe4svVZsg0tKwBg+ddxVlI2kDXHULl0kTkHXYtTqd4DnX08eRtvCwaBhP4E41Qb1hfD
5I1FnysJlfVsii/zbJNhoZpzJHBdqO1Mw9kwaH09HnQjVIYCCFaFt5NqylqQoXMmcx6Rx7nEAPAE
PWsYIWfXahPbbxUkew5GPlc4NuaqedPF4ExBGoOH3Tn9W59OfQWyKiQU/l6diYb6ZWFGI33tOLKP
kaqEN0Prypc8zpqLiMrmsz40e9zfrU9noqUmqFzbNYCr7ZrEnqYK7Fic1L9pcWwco74BGrgYyWFS
2uJpSjGrjCcedK38FUdcEl2Ks+TuUt1dvz8rajLrdWQ13AP0Pl/Kvi4Pmlf/G7pUQylNTDsL/X4P
8+rQZgT9Db0Bmd/74VKt12pd78JLvDj6F8eY42DyynnnrpGhyN39Sl1JYuFgRiAkSSR9P8qsN33T
j2K4eHXnfmpFW38AR90dhnxwXqGKOJii10ABgQ39dDIkBSi42hHsI1xCyut+6GLwwhRG+oCkVjyo
/mLHzR9duCyz75RWuKc4s/GhMm1Gx4f9CmBmFVGnaW+rUVoKRiu9xc8AqBfHiPG/pc3gfnfVZjBP
UWc4oz/HlrcXRWwMT53ZJrcE6SWjiPuPHZbYECOYhQsBmxFUPeUmv1/szi9RWn3uSoB9dZ47N30o
vj2+MLZGxk6Qdg56xfy1GtkbEL7sxnbkig/bIHPr/EktzQaf1qIcz9oSuU9t2wwHIMTh9fHQa7FQ
yE3IFEsUJFkluJQ1KTV0uxBOjjVe0sURN5SJzeyAUbB+0EW8nCetU57rdDB+x6xS0N7CvCpV0T1q
bMzqQsJov0O24u8hLPeEEt432uQvg+cJ0IO0gBzrfj2i2TUXCFjjBTQOV0gzVEruR3OKJ6lwpsY+
aDXQ/2Ap62z2G1Jl3c/1sSTxs6w03UEJvbtNpYQ3DAr+YVN2WVMkK6Nc3DjVxWUYFfs3t7Q9FI0X
5wzyf/nSerHxdTDz8evjxXn3KAN55KKSz75UQ1mf/Eah2AwGfriM6eCIoxIiFjGrc/plMqHeHlu9
6MqdB/PdlcaQSJLzhfxBMGlVZEFbhCmPkLryStJxS0/mo0oB/fj4w7ZHgZSPQBJt1DVlonN6Lanc
jpNOueAvwyMM7/UlOv38KLK9QDMfNZl34hCNmbtlm1BYaUfXOndiqk70bfe6GVvfIk30KExJC+h1
Xt7NtWIX6Uw2VldKUJdIcs5u6+xF2RIItHoFZE2KUwqYkfzMuD8NdZMgTBEW4mKOjntGSjhqD2Vo
/z/OzmM3bqRdw1dEgDlsSXarKcuWZVtOG2LGHjNUMWde/Xnos3FTDRH+NwNjPJjqYqUvvEF7Lw2H
Pzr5RPmD6oz1DsW36n2D450b5mvZ/KgcIq271z/ti5252RbR+97cOAgk9iWCyunT2tGa9YIchdB9
o6Qi5PdSRc7G9ipdIfmaj5zmXnzobUwgo2gDAjdG2/j6C/R1hRwasJOLQjT8fjD77l1Rx0duLTdn
xvaHfsKzbuxpeS4iB9aIRxERTLIGlekNl3zImg80vfU7DZftI2eTF5c/KALUy0HncdUB992duGTu
QdRr1nJZpZmfZJmul2wel7fqOP6YtcS503HfuSRIa/1tj3MbeLOw47nbcucd9MzOaFcBBlEvitLU
Zwwlsidzodthe0r/1wiXbaxN+JjGMdWavaQPObbr9LWyXsATm6c29paHvsWhb2rN4ohh+PLhYDDA
LYwDPJ5gYjexmR6m09v6epmk0nwxJj19QzTqZihJt6jUj2aXaT4ikv2PKfHMd8gkzI95PnvdwZvx
csNuTSRiGUjKm9rPbmUVJU/7zhyNS4lyWGimYEHMoTvi4LxIRakHQjSnIQ+cZ5MLuz4WW6oBzK4x
Ln2eNoG+yCmYjLn+mA3USf/21G/2uPApwSka5FXbhP9Is3NTl7HIVOOywOH03VjgSb52iAgVRRZC
ble//P14m6jjxo8FUrqXYOBJGKU9pOZFt2Vv+VWVr2GR1El2ynGLa3yQk+pBHnzra8KyI3Bg34A7
212zONW1Tlok5gXcYhqCYBoD/Axqv8I7LHx9dltUd3Wjk5VSLtlQRFtfdV8WtLxCy+oURtikZ+0/
Eq2f5h4CaFr6Rl1UOo9vpyDR3hZOQIlHiUqQaT9e/wk3ZktTZ/Mn4bYDzrP9/R8LindCJ+usdC5r
rCn+4Dl1YIpYO7luPh+8GDcOg8s7AcqBtrAL1OB6qGVJKe0nUGXXykjvYPnY4UrL8PT6hF7e3gYq
fZwGcHRQmPYTghZmFSMcPC7TxnlAUa04Qz8fQoDm9d0kZ+Xo9t5Ni14WWS6jbSUMXsQ9l8Ghj1pS
lpcReZ/7YMUFz6CZHsXCN0aBoMQ+AVtNTObs1km2g+EtnZRwCET5DvuoNlwr94j4td0Uf2zIbS6b
MthGad6Ys/slckx0fWqqo5GplYMvB6GdhlX+64zaWvsmrpGxn9BLPog4d8fg96hbCEHxjquFhPp6
Ywx9rwE9bWU0WVn5Kafyfz/GxmYNUOaV51ei2aiFQ4ahh2Ylxnvh0oT4X34DCmLbSdgii21b/XEO
FMOEfm/OSGUvqvuB1HB+nGPH8ZskzgM7W9u3KLM0vr3kxVdptvXz67v21odHYBWwER+fDGN3NmpJ
1wyz7SqiUacF7TIZ32IHi4++HvsAdfLyLYQVLqG/HhU/ChYdCAkZ3h7LtU4t/h54M0YrBJinpFf1
uwbvh8+dOrtv81r8l9HF/vr6mDc2MqxCurjO5j5AW+f6Q2tVKfu1HcvIqxrjsamUxk8VVV5eH2U7
DruNTKGEQjpZE//cWxJPvesNmoW+QxnH3dfYHH8sJSbuSjbon14f6dZ82MFkqJsMElSx6/mkWr2u
PfY2URPH/aYma51XYxYHd+fN+YAq+P9L+gUqOe2ytDUReYm6nJiUFhHoQiN2iGGUI6jGjdNIi2qT
6yCYsLjSric0JhtmqlHKiA65+x1h3lycpmYS9aUE2ZegzpOUuJjkSW77ovJQi6i7uM2eXv+su5h4
uxN+c2w5jsDqXyhAdpZV5WXaFJHjzPpnVKagiQ0KZ/etrcxWF2V6NdpRkqd5HVK0OZQDf2HX8fsH
YKKCKQ29SUAr158BMH/cWYlaRhaeZI3fqaluvcHxuXgvJ2qu5xoc7EPXbAD5Nl7d8Y0OAF851WYz
i/M0a3MaFG19CBS/cVFwaJDh3MJJEKjbdvzjnkLTAoxk1tfROggl7IZxiTCjHk5TZRbhUOgERnNv
HIREN/b4hneGw2ahjE6UsBs0r5KyzMcqmhLVOBsxYvrePK0Ht9GNPU6HlGeUDh4Flj0E0ahHBWmA
uIxSTZqImdb1XY1iml8rynh6fXftgoRtd23lYeQiObDUvrbd98dXbDKpt7PXsLijJwy/pEZhhxXC
bIrf0mDsT50EB3Nwhm99xT8H3X3FuUiTAUcQ5jfO5Y8G1yrIubZ2hBK4OczWtQcqwG7Y5xzD3ImG
UKuKRNO1T8kknCgeXSV8/QveGAU14C0VgFbGfbT9/R9f0JsUCHPd2kaU4YxPilVN95o36H9Z89gW
ivgYdCwRuQooR78ehorshAZV0UaJYqrPntLGj3WrOndKq6HCJEzKLT1KTOO49mfZa16gi7n5ZCmF
OMjkbmxOgMegxOjBcS/u233ZPLR6nyZtRBe7fDfaVvmFFLbxXRQY/36fIBm2JY2U3zbuxPWc8zpb
8Qixm2ig2n4aS/QFWMSjFtWLBYRRwytM3MpJ2Ap916NItFHVvIG4REEj+WD08CstsxsO2Dt7jj3P
71YT21TegDfBPN0tYFyXHeJrXR6V9WIgC1ipRDEYYhU0EGZANSe1iJcIf9/V8VM3934YBGGxTydf
zd/EabbVnnshfLXViNxn2+i+aQvEh/OK58Wnrq1FiVaHyI4g57c+D+rlOnubYAUF/OvPE3ttX7qa
yKPOdga/hC/nl0tzdFb3fIL//zxgQtBY4V7hQF0PU8gELf8xztChajijSwEC3LfawqvfjaKY4mcd
ZWL1fpr0zjiP6piBJC6sUjlR2lyF60Pwz/Xo9aP94olhyah78aPQTd28pq9/EyTgWCE9FpHqlFOF
L4SHeLw7eWPnZ0QG6pnycfc+0eMpObiWXxwyRt6AIsTAoP3ZNdcjmwNq7mNuiAjBhPlNjhV6NFcy
fmpl4R08aTeHAqCJYy3RIU/b9VAKOpxW4a0igl4iLsjn6/5cCeeSrfL59c95a6TfYQSP9UYb2p2A
pKhoASd9zucsbL832j6S8WxA9JbK6fWhfnfjrsJePuBvRXOIgADS9qdtbDuReGouIqJd/Se+n3UP
F8nwnhUoOgs6krL43rAG3/NcxZbDhono+rh8qd9gLbUyaNrBNOizCGV4a2GX8dRTdVFOjsycKpgR
w/xXjWNT88duNj5X7hivvi5R6w6mxFiOZnPzw9F1pITHd4Ngeb1EegMOmuZPHjlTJQMQmEAJ1bYJ
Rmq+B6HHrdNOpAcH/HcZdB/zJvOUlqA+88jMNPOy4jT9AIjlL7sRvw87BEaMB7ciPknX9YRAMPae
dJw8srHjDPMUhZAqW458zW/NhW22odpoSMPRuh6lQ60JjZIhi6xisUJa18aZYsyRNuqNUVAyotSy
ASugnO7mkoH2T6uFLzYJPXk/Y10TWvZQHDwft0fZZD+MDeO8lxhZFHsqjSFhFHVpTxBGxNmMpyO3
le237k6Nzju1kZSJb5EVuv5iokjRSOvXPKJ3uFyG0QUTr0lIRh4KpV9mLe1OmZob/6jy0Afo95X2
cmwwN5T/2SD7giqEsBX3mTGLxjQp1Du9QPsxLEoZr8Ew6a3yOca6wz4bhV5kl9K2lCaIy44cUF9j
kkA1V92PqgvA9rx0c/uuRAcNnQkrttQDDMKN00jWsek8/VYJ3LtAtIpXLZvscwRvfHFOTiKwMI5n
1y19hAPd/Pz6VfYiCyWZRrqKkGETuKYwc70mNr6yZdl6IhrLolrOxIduCxhPDm5ke0Ikb3O9aZ86
+lrDaVlWwzgvIJuOIO83nkJK9+ARyO65WPetIEnLD2u2XkSpOhZ3xtxxZZuADz/0Wl5+TEWe6feN
2R3VhW98awP4A+kJMSdogN3Np1TuVHlULiN7sowliJEYtfyMzhE4TuDiB0/hjUnSKwEiSOFpG253
YQgzbiyrjUm1B1G8Udw8CTHYUv0uf1Zy9WsVW9XB4t6c3x8jbsf+j+ShMpzOSa2yjKpmUnVfW832
Q+M2yc/ZwDD59PpO2k7v7oRtQuwkEsS59LV30xtQ7G+82hSRJVuBTaLMp09dWQAeKeZMdTcNmGI+
0ON9WT2g+EyuQLMLSMXWvd/NsEMIcKxTERVusz55zZqgWjQvF/SjjDDB+fQ8ykaEc25rl6SrxiBP
mvak6Vb7b7eURzSDWyv856/ZZZ7snmzudJcQxMqZsDoO9zPa4w9DkuYh7jLmedBFtRw8qjeuVVru
0BooKfOA79WFutSxt8ptHlVea4StkTSKX0+VVr7hZCu/SrB+v3pFOD8b1fr5+prfeDe4MrYEikQK
t4vdjY7bsChtpRJR3BfrU1+B5mlUxf339VFu7axN9A7wJ5kNEiHXi4ywwjyhMyqiNXWVc6nE3RlU
cfOxdcr2g8iGI6LorWNDaQRU23ZUX8hM2j1JQOcpLKNBQXxc5wp/gcG9A31QhK9P7eZQAO01kKBw
bfZak+psz0qNs2Bkt7rlW838b21qa7B4lnaQ4t9cKn276szNgXNf+c67TFEk2PMoHfLyQXWU6T6m
+Hd5fT639iJtmg2MSUxE+/l6qTy17QZnIp0z82IdH8u4S2Z/9rK1OWGFlbeRnSWGHnrx3Dj3ZVql
v14f/9Y7Ty+anJ5iItSwfby0mp3jdCv5hihd5PP4heolUWC4RwrmL9NXQ8sc+aVssMsLXKr+E3aV
S5HQS/Kc6nnJclRSc9SCu2C1crM8lSvatmev9rTx4NjeWBB+Kc+Aua0JyuzXnwqYZmmkLWen60i9
hMyKN1RgDo7OrUFYb0QUHR4entHrQdxScxTQDknkoqp/F6di8PvMSA6KNnscwBZx0y+jSAX5AMLM
HhVOQTYDhYJ4iBq3TuQ1SXIpZ8N8HG30LyxvXn+hiKXafqamxTtpoEkWIrpoH9Syb9wTW9duY5Ij
NAjw/3qyDjAxJS3GJFKqqgn7DE3Dfk6Wt66yfjNonx88eL/FQnYv3kYrIIDCIoQaxm68jUBP4drc
4kDDvit0kENBXzTVk4GtlOnrKANYIU308mOJ7o/xGHuoBlymYR3pkJjTcm8vq26djUG4eViiwW39
k+PfVoAvyNMltDEQMnx1EUkc9Hk5m8Ew6xrAPM1Ik5PtZYagJO8alAugsSh+WaClHVRtIlAE3WRO
zlItqrPn5Ep738Su0fvtLHMjLHKnFc+TkY7FQYhz4zqjXm7jEefQgkb35HoFKr1EL97KYYcs5nKa
XDFBBTeMMO67IzO+W4uNZBk4TpT46ant3lqJLcdEaRbQ9ewtUVzq5ae+r+R3eGpqkOHsIP3Xr5bb
A6L/AOmB0vy+RBqzX80iGZTLpA2YslbGu0QzSZXNbsQLUzlSkbt1cknKt8h8u073vYC1EOowqpAR
YlXtwsywkrCu1vLgvr41ChAsAifiBzbYLmiDkrSpv6Ic0xmyD0xFFHdOherP65/u1rb4c5TdLaQi
3Jw0nq1cNL1XYUc12puuaLsP6E2Ij68PdXNCWyty63JvMgHXO9C21zkdt5sokS1ObYCu7+igHZlh
3XjmCHSBAxGM8ITstX1kls5SM8skih2jD0qhKSd4wNkZCqV+X9htepe4Ug0TuWQH6eGtXYhwET1X
E5i6sfecGdReh8vBCRvmJYPMkYi7apSa7wmmO42FdRA23Ahpf8uf0rDfepR7lI4Ht4eM3UHny1yU
J7PD1ENQLj4vidYEiGfIizUtR4S2m4OCVMAkhePGs3K9iD2NTplbbhpNmh6fsEMcsWJJrQgtEicc
IdJePOq5B+f7xiZFm5YSGOVo8u+9tJfT2U2sKB28HF7Nd7WwMcRLneGzMnrG+fVNenModAlR2uTx
58tez4840B7d7VUus8w9D/bmJ68UyTu3GX/+DyNhvrCBZvGW3Pf68tIrrKJG78q1mmYItAyDVD9r
quJbMcTTEaLzVhwARYMjsTmOeZCbrieW1I3TVAAro0xrjDDVGnFXx/lwnnDZPKWjp5ALNiO/QKvc
AOEk7p14OPJKuv0rgCVRNlM3IOTuDljmJK17kaYRxrPDAyZo4uyYEvtn103sj92ERNzJKta1CMy4
M7+bldE8NGtRHBGvbpzVLRwhNwJJy2/ZRXh0/ZH+nJGW7sQASTJ3fhaG3qHlIyzSNNv5HzYwNRzq
+pshPTip648vq8nU4wrBS2UrTYbVPGRQvvr03x7Y6ZGa4o17duN5ET7/bqDtE5e5WjGsqGrlkhXT
hC5z194vQlWjv9++tCbBQaIaulVzr6e04Go4WBIG51xn3RhawMwui4Ar44+Esd9eH+zmcm32dVBw
NpjZdiv9US1JJ9WuKh0aVwoLwgrKvmLlYo2uWV5p4bSSLRys2K0RkVveQkcyeMa9HrE2nRkwJvQ1
8N2IYbtmMYC+yJP4nVTspQ8tWTjqwYV+a+G27gUQaBAGJAXXY+IHw8MmhyTKs5wDUJge0Gv7aJRb
Nzg1ceIK6jIbyuB6lBjCBvV5QvG2VAbwI7aRNXctnKQzitn9m54GivRXI7XuXl/DGzerrW7cb8Ab
SGfsCYHeRGktLVW2pZVr92laZSdhTI4fk6IcLN6tobjr6FpS1CMP0K+n2CpLLvuuQJ4BoEaIFTQy
YFOv+4SOR+7yN74mkhVkNWhs0yzcC/PILmdF6VdTZlnHT+q8VkFV0ixEL7h5rIYag8y+Hw4+5XZL
7rIbalnwylFK3ASzdhsFXcq2qVoeYQfn1Kd+0hbfVrQ0GIShB66N6zR1DfMbJXQ1HAev+PtkjpNB
FWGrJm4a9defd6xSu5/yJI1svTTKMGklnWvX6gv9LpkR7fcX1RmOkoobcR3xNgQkkJ+E+XuEd4G0
E4BMpNY9Rc/eaEPVna1pEphmSu2ck9iEmqhHIIPpEUXgd5Vu/7k3Ag2JBakL1JPr+VqDFtOIbfJI
GdJ8gBOmmE0oy1FN7w14ru0JS9mRFt2YpKHRk+qcaKZR1AVHUz4qaTc9J60CilMkelc+wiZrraBO
tPjeId0WT3Gc9U9e67ZvUbpU9aCu3Xo9t65VlQcLd+tcUG/YNF1YOzSPrycyJ3UudFClkVLH9mPl
qDVtzFQL9Lx1DrbojfuTu9q0oZZv0fieG+MsNhC6Ymso5fEW7TeGdlfYQr+za6qsidqsB9H3rf3h
Ut4ir+Bmg3h8Pbd8KHID4F4epcmYfJk6UQPVavJTa2mLc591g1f53KbemZReKQ4Gv3FzUy2isMXX
hUa4V8qb27Qx0ZlMo6bO50drqbXEH7CnOb9+hd4ahuO2haXU1l/gmqBnCGTjZBqVo7I84D2XBqXp
HCk83tglsC8BGrFwaEnsYX92Z62DPdlFVFvmuIZGUnuoIys1iDST6uv31+f0uw+wO10bBofxaKRu
NlLXCzdiAFOLrfcSG52bnOOunkffLTT9Y1aY0xDYaV0mPovb63eLvtS5j9KhByu1mxf5vdCtfD0z
j0yGC8a6Pw3Us9bAnPVWXpzK4X8wF0rf+4Pnxt1dtSbz0wRjYno01TSZPva2nYjALBH7D4YmTpR7
5EobuorjIN+YyVA+IQu0NgcLeeMT4xexlRdRaYZYvLtRkIcoBmcwCsLPsliDuBmnOyMx0zoacv55
EFfs6a1bDZC6D0geOnkUz/dJ2yrLfsT5i0+cjZobIBIktWAo1LbwS0smQ5DqffG9z0xRP6jQbdW7
OlHyybcTh4oN+NLO9ZWx1QbK4AYKd9Na1E34+j649UnYcbRKCJKpdmx//0eIV6pascL4klGZu6y/
Wg9nZV4Qj5byL1UDf3+OTbNi41yCbtpjvnuzSlPsHmSE5KR2Rlaq/xEXcRkM+lr++vtZUfAA1b71
T0n2rmeVbI31GmGMSO0r97wIww57CrKBLcpPr4904/7bIOwA96l3AsXejTTFYhBrV8iI8sZ3WWTu
yUPHz1ep7j6Z3jQGSLGKcNLq/CA2v3EpQf8gRKa7CP9q76ce90CEC4uvWVV9fTKWxXmLB7P79+VL
oh1efxAqsLT3ouayM2XZtR3bAyunyyqU+pTOeAEpg3Ykf719qf2FhITlZsEF95c/Xa9Z1qtxoak5
E3KT9D4tpjJobVKcbFg0XnYlDWStVs+vL9+N7e8R2MDUY4qUV7bl/WP7xz3NCGuEQpMtLeo7SRe/
yTXMnConOwCU3NgoLBdS+9vLDNV9FwT0me61eNGKaJqVcY08HeHT+5TLtA4aY4blsebVPL8bgZ3a
H5PE1Y/sRPdCRdv52/RIaAbwwGywk+u59ktbqEmlQuRRzexHrFD+vqBMkn/SbCnBmTt28QlpJ4qS
Vkl7+IOy1BBuWiJe2x8sM3vUe2lXdyMEqDfgvVyH6B7HTF/GIyrtr6/Ljc3AbwWASyEbgYt90TJz
zHHIBU2rmkCGRsJs+5Uq1ktlGWsgC+L7GKLqASn15hIBIdy4d5SG9v0nt64mNXZGEQ2ONL5pXiWf
l6qcSHTN9C7vevFQ0FTieVOtg6z+VoEGjr1OLrPtRNQurteGutBS4vIoIt1Z0srPCiijPoyVNQ8k
OttNyEsjJSIMVV2CORaagTkU1VgfLTrlw+vf/taZoGOBJANBNz3L3W/pS4Nk1LEkOn524/o2ScnX
LDEb/YyGWj8frPSNe4yzTmUKU06usv0FStpapFXNAwQM0IFW0KFihxrZ3z9zW7UWheyNxvbSDIJ4
hRrYwChSc56ATxh+qi7lKeFdPJjQdk/t7jGcvZButk3wB5Q0r5cSzy7RKNioRqYVi7uuKJwsMObU
+TKLKTUowA/l898u2Eb13exPEIvmaG+f+I9LDHlVyMVeXkS6bDVqeuYo29Az6o22uq72wWg37hEq
mTh1U6nF1hqzguvhSpO6mhJzj7ijiz7zUOWo8paFJT4LaLl1ZBad2wQ9RMH6yaumNPHj2ANKvrSW
stzZPMQLBddkjE8lBu7pyW7MqTw1pd7HfmEZjfnXC4L2KzhYog4A/S9aE3qH+kKJRmJkgfY5Zd5s
3VtY/144UuKx9/r1YDzrxQagyU6nHZ0AKETmvvULlK8GG1flUYwIa0DY0Qa5i2Z/aYzO5fWV//3K
X282LitSrw1zuUkU7B5N9I3wctJ6GfEBli5MhxHBaXsT+PVhu6ufKtL2b7HsmupuddqMsD5pe/AH
lRQI+ZVNLRDJLFL7DRDz+V7OifcTmFI7oKU5q3AakmlKQijZ9hSO+cRrfPD7tzdn9/uh/8JA1uHC
UBLebV1nRU3UaYBIZY7Wvo/hJ/47xVyTUD71Fc/WsUSebhqz8bkQolge7FIiMZvCaMkOIp2Xxxa2
AEdoIw1s3drdl+QjDlhfbe8zRsyftEyxfWPyvNOIeOhzPcxfXp/5jeG4Y2nkbIEVJLNtE/1xZjNF
nSY5ZhLyHklIiujzuyFfAQt5NpUcc821g1358nHjvJKNbPzn33SS6wFzk3tdERa4mqzPPkwpoGxN
LHEIrc875TXOtKvdZM9IRucHkc+2hrs1hr9Fkr6pSFFH3k0VIkbVDaMYo1qozWl1O7lp9ToHTyiw
py2E2g9E95FKPxxPprmLxe0ii9VRSC/qktZIzzZcluRduTjWydMWJcWoHcvjYMJK5ZvWT1V3Sq25
c0I0DMbFL1xl/Im3RqlvBDD7az9byWMdS+AZVtNhMdNqxdg8wMLuu2Aq56WiOdymCZgZPQFIssTO
BGe3n8f33VRKkB0r7sPBLGKJJ+mgFi2q4Y73T6tK5avZWMX7gvc1oYCnx1/dJElX35YEVCGQQuXX
ig7UEpbrWL3TiqT/Z1lmWTx46zz/sLRxzGGlWGMZGAJ6RsBUUolteI+mGYis7vN2eFN/piBqnZve
Spdg9ZxFvEfXSX5Sy0J8dXK9+qrNa97epbrsPqcuJeKTlq3r6st2mvrCH2Ih/kPEIq2igXKb4rue
TCe/trB6/DjFZY8JA+xIYd5Nk00XwlOGpf4nyQyqg8vSWB8UtXL/zSavsU4Z9PXpTseZS6BrIPr2
QSh0HR8KSFNJOFizFG+GQlnUN0DHDePfUXqZ4sPumdYf3GUCNSCcLpIg01bHC5AGq9+mhQ2ipDKq
WXuv5kvzUXjVnIwQdWZP/bnOjVdeFL2ZjLe5UVFWxTpzVnUuZUcpZRvhtAsE9KfupoMdAHQqZyJd
w/pJkb6035C6L3diWZsuGEi+nMtMrWm8SHeUP9NYH77SeyVGKejZPw9Y2KiXWfIf+CAopzLM+0Wf
fRTgHPxgQN7XARXGqQnA4iS/3LI2zABmYb76Q1nI79WSTNC7i2Si/t+47gf0YDUJ5KpIvzRWXDdB
3bfyW4/CpQx0tyMaX3jmPEBkIONOGDgUjQ8kRlv9YpXgXWRbesK34Mz/jBPkoQINj1AVUH6yJCFA
ME+GhErzZ9zBtXc0Sftvqg3n6JTWnWhPo0ym1m/xOht8G8l0GbgekrBBa63dL7oMVjgCinhaOq/M
/Gzp7QelHFywbA49vKLShBbQiRBBHtf2EIxemj0pXYs8rIUq4eBD9B/eiNyVFaZ6Vfs5aYR8A1qo
vFPKov53MezCu9PFotVhh/eADLwpdp6yvrJzXyn1cQ7Y/iLHPQoikd+ulvOfNhrx1xWntPsqn7P5
BLcGE6NSlYYMe5UX5iFtGh2KiajN+5RKdeWr9dS9GTKUk3zhJPGTtqrZV4/HUwbLlCUfKxHnn1Sr
Wb+nSt6tgZWl2hLkepz8wOAGjfpMH2UWCMiOia/gl7SEsXBK91Jr/fzZ0BvjvVeD6vKzKhGfZ7Fa
z15iDlOwNov9biiAboZp5k4/KlNZdH8YKyqXretWKUSswYD839U5uscOjuZhWo3L4HvVOir8+4Hb
2h3aGLX+Kn8EQ5ZozCxzmjwcuspqQmPpsuUH5D2OcudlVhpWtNLkRekb86Gg+/S4xqkXFhCtkRbB
i2vBKcw01wDN1rEKK5iwhV+gLRYUsps+KIbdYgY3uOajOov8G5rwcR56spQNvpF9rPgjllxfncYR
v9AHJtpLNgqd7y6J07MLSxzCF7yuA2vJhi9pIrsE+e+kWH08JDggYzv3KAhbZfOvsPAy8mMusyLs
GgqH5z617c+2mk+/OtuVn41yEPOpt8feCrzOTt9b6F8ldyC3oQMtZTMkYSpbawDtRIQeEup7GvFN
grDulCj6ndmJIjkbFe0jf0y69u0sdFVw0xXTc6zrlL1Kk4gZW4Lc+JGpWZKelrZZurMQi0tRh77L
N2Mt8zR0KZJhWEmx/7lT0ngIisy2vlDZa/tTriRt5cPOXH8ptEw3BuHsrv6qKcsXvITLNvASpbi0
Jul0MDVCQ24C3UgR2uwZz9eUunwPvTD/ClYBONXY9ePse57af0+SuMGApqzUf2wKs18ksAVEDDpd
fJfWYjenBNkx2/emHpU8J2OsIM8ywM8VnDPLz+Os/jVloHHC1rLz4jSOs+MEjavKRx2o/5MG42AO
+jlN+4DI3PiMgBrVRzUb3Po57lW7B9w1lv+sG1aD46gp7WlNSkzldAenO1MrejVEDrlvA9dJ5881
XB2CUvw6LRxzSpxrBfriKKKgBK/5a6sjM0gSihKqXa6rc3KVyQHO4iggAQCCIvJomvUSVWpsxXdd
VW9kS8fM+Cj6TK0/sITQlQCVOq045ZOif6YwUDU+eCCwbkNVGT+7wvPewkGC6eksEGv8pqiGEm9D
uTwZ81g/WCLtHN9MWnBCPJHicdHb5dmsxPpcyYa9mmDM8cuNCeZO1Uogzd0h9Ps5F2hSyjZxm7M5
o+3se/XQL2ATgT/6Sl6Y8sFoRjPKkiH9J6m4FjCPS1MRLPnYPHemkYpzPgJBHynwV/eI8awN7RKz
i2a8vf/BJS3HYqDm/zCgWZ1xzQ9qcipbZ/pVj6uBxDACt9SRi45rUO0q7y1siTgJl2Fx7jS97JrA
iC27DFBI7P+zylha/lqraXrOl94pOGWJ9ws2eouzHreJ4q8Vr2WAu/Sa+oqVYQUJQ6j4NWT2uBJb
pBVV6EqaRI106PtAS9pE+tpUeo9pkiKboi7WHCwSgyDfNJr86yiH9L+q1qcxjJ3CXahnK/ZTYqgV
599SzJImnrQIMNCABOvDwyoa1tk3h7J7XF196IKFyu6HWIEUd+64+6PBnmMvnIuYCLnmJdKpEi6D
C145Q4sRwh6vrm3H7RfdrPQVYE0iPrXLii17WYEi9TH/cR9rmP1j6Mwxe7LS+7m7CDhr/xmlUr4X
SmkU2GmZxRQkLqT8YMq9cQ4Xsd1a9C+WpzmpMvuS63n2Ft0oZO86XNiARljt+F4gvL/cLRVc+zO3
hPrexSh6JijQllM1FLX3DjW0/AlXALLe1mycIiytBdTYomzIA96bhRt5TWR9UjNV9n6dqDw7uF6l
DpI4Us0eFCWpK79vK1kHE0QK3sdxrjmi3Pb/lWufv1+7hbxfM1M8Q3F2WPXL2pfzT08bkrvOLi2P
89LPnyp7qd6ki9F/UtWCZxBpdjoPZdM1sV/p3LABMvzF5BemyuOvCIFQiuvACrPbyf4m3ZwTpq6t
cR/nhdszA4qeftxyKQeanGps0ZR0rPxEr+y3bQwLxHeQ+6xDMzcG9bSKSteDOW24F1tjtqwQvAuI
HInKhc4R8dxH8DQYGjhxGgtfmZa4ZPulykOH/EPh10038pfZ6D1WkoIe74xTKH48edN0N/Z0C+mc
SQKvHHX5/2rdGjL4+QSxIBMLfBxlp7NX4mUQP/E/nWPEO1PtY1HUybNiDd5XB9ENxU8kd/qQY5Vz
N6Vp3J7btS8QJwJx1FKbrpUqaLvZVtjwpULzxC6rr6OnjjU1OzFc8B1Ny4ucM+NT0Q7SIP/QMsOv
Wx14oDe0WnlWG8UEEG3h3RlSuOh5K/6Po/PYjlTXwvATsRY5TIGqssuxndsTlts+BhEFAiR4+vvV
nZ7QXS6DtPcfdV88+PEeseX6MKvIeoKK9KHQbqdUbm6ljxUkzUwomDVept3IXlKyOpt/i9vv0xXi
a+up62xiihSa71fnYt/Lgok0s7QOkV+n6CLcq576eZg7EiqpbzJ6eU6EHO2soen7U9lOeVtRxLHR
6+614xVSY6fO8Cxwk1gsOw3jYeffT35BjUATV85Zb5ajTx3aMZW2sV5eCEoJ+NR20FKWtIX2ZyPr
+qzDQjdZH5GmmM2jNO8jyrM5rRwVaopgPWOyapnWOSUVpZB0IOumOjgLg3iW9Gw2OY+q02eQSNN3
1fgreUWJiOqUW8ay7xwLCciNSLaoTd3aZdj1Vrd7GoUYVEr4j/uN4z9gBEl6on2jUXYHXfc8ZD79
Fjq1k358LFEHDiku8+Kftzjz2y67yeSG4aPne7psAhNx5FO+bs0lmiU2zZQW0JV4I8dRPKt6Tx4g
57n/93Cb9FHtceen9ZiU3/PoFV8Qnk6XBfFor1lY+JK/lpjT+wEG6WfyAybsyg6fOtL7prS3pua+
lDbU69YH5otSFp+vyTFunPmDVDrfkqX/h5Fier9kjFmICj3/w9qd5ZcduWswSS7x5ZDutjltmF6+
unblx3PVtoIrI6a/LzCO66NrteKbFc38trKlOZYabh5Rv5NTwzaxjjqtK59DuDABH1hrh3iUlh2j
U4BLhTffoQAI/KzpZftNAc/07ZcJt0brE/GWjpXaRT7Xlv/hL+xmmW8i/cFCy0HGgYX2MeZ4vm3K
zhfZ5oi1yhnz5OX76chGmfd2+wxMOMqU1hN2y8Ddvc+KU2AkVGmdTd4ESTthEFqHD1EI/RMsHdKH
umN1SpGlWA9M7AHr6zK2xWkdO0enyzIbfs1tMIoD1dcKBwCSxZlb0Wx/O0EMXTpHk21lXPD1uUj6
gdNmarZ/li7FzeAaVf/pHURAg9WFbxV28eYo9Zag6x9k4t0QFy1kHquuPMXFNDc5c6dE8EFPozx1
KykLqZk2r2TOLoYemYa7sDl3vstr3Zk2s4vwAhV3Jdc4DR7TfzRLxE2qt12wA4L6tYfLpf25W76Z
0xBRUJNzRhf3ZvTEbxjOfp0HymqfVtcWfX55qG8GOjcmxv7QHjMk+u6th+sh5ASbEaJppsfneAuX
KVNaGztDZWNx/VnN8tMUO6avxNqpC2fJNVd9nYxOymg1vZbxFpssqgmSSK1psr5aLo1/hQmHz8Yr
9yTVbbJw9gdDwEYcMnU5vnFijj9pJVndSvW+tVFAV7BlpujIvb891/YgvpCVjH9IYOo+p3B3opNZ
nXHOYNhYlFS4SW6Mrl+GrNq7iOO/Q9Oadmw4LMdN5X8tyzTfe4K/NxU0JPwY2XQtW/euC9IEao+r
hrs6yOzR6MeWf/fUCiuxTiFVmn+LrkueinWuk7ywkFzxJowTN7MPdJ9iF2fiqhA0XK91sVeZ1S4e
QrB4D9xc6168Nsy+p6SLk0+9hz7neNLXAecdod6plEVCrT0y4JRhcJoOyVT47ZF0hLjOvLjiQN0K
3b0zNTq3mnznJfVl4LCARY5Sx8Ee4y9T1Nunr935HDiXlDrqL7cfjmuelXgO+AuTbuk5JfFzl6kD
BPAzb0H8sET7uGdeWIt/zEeJn26x1Z9xHswRKMWC1gA8YCyuK7mDI6nR3vWpTnQNWG/X3B7hPkUJ
C63XnWo2c3M1UdBkYY0PLOdQqVbdoVjZtkzMsRi4mEYgKGpH+e2ToD61qXL7luvM23R8Y0ltvy7V
tDw4lWEY2v2uumVoZl3bKkog0EeotUu31QWwE7vlMRei8WvTSpJWfugCt/xj065w1bvu8KR3pSzC
9qnhSAsnNkOuiyqSKdlYuicmIo5FVlUbb8eCOwG4bHW3Q+xX7b99dZJP25qnmu6yxIGKHfdkSdd4
c8tUxsDj2bJI78Wz1+GznhNDfeMUaw0CraR9zd64aCZWPYmMhjDbySrQ5TINYjJQS1+yb4TrWN3b
VsK2zERXWUecf/AcGA2Dp7oKnT5vXcpheKxGiqh8JyRrpo7M8BO266zSco127vokVm9NbYonbbyi
yKEX3P8UP819k7gY9iKnjf8YMRs+Y1dfnMZu9FmgcuvSpmYpS1UBsp36U1J+zQQ6llk3jJIbpqzi
8SCl5f3nejqucnKOB66VefX2NJAevsshcZP7wuu4U0cAGnV0Nhm353kf1werrbsKJeCcPMpwWjig
LXsH2Igmb84t0Nb+sAeDxcMA1+2kdre752EZQp8PXIQfxOjgBovbtftj+U51R30BNG88meE92hbl
Z3YozIuu3ZLvq9zCszUNVnTG6xY7UEpLaUicLaPwTE+2+ZWhZQjJR2/2K/0NWKb0bQJ3uyDh4Jzm
dvnp17hhfSs6dcdkti2n7uKaSxMBxpOZXpqHiTH2s0/ChYggaPjXhJatioVc1QOJkEv8Sd1X+7KS
RM9VYQhKRQEZs4s1+7A+JslQV2zag+sc/G7vQtxJkf0MFWhN1z1pbWOaFG543waFd454cd00Xsvl
05RB948Jzv31ug1CoBL+SqeX9MjjkUUETzPPuzOdil7YN5g05YRGuRhMHutSfglv2WLIs6RUJEck
oTrMezm9rWBtLsN72cgDswDQYrTsQqVVV42/rU0TE+xP0X2vU8nx2YLZxrmOB4s3bzfdo2qc6hdt
Dju2Oy7ry+4o87D5lf7L8+E94an1/1FS6zapUehCCccsxs+OkIq7shxK97Q3a/m1MTHG2VRvYEJJ
xDKW7o07vJd67f/ujWN/rL0jnydimj6sTk3hSSPJfMD4H30JURaSdL+tqfMRBK7Pd8sxJxRpCDUZ
Mt3/dgTVfxVZRB9tbzqTkVjE4sqk6v50Gzh/TmpQyDO38JIssdcQUWc7zUvoFwTVNW6BnMTn/rfT
hJzkJN26NpmywDbGnJIJhIWxZZjfoKzdP3WUDM9LUA03ziii5mrubLvKGxJC/ExzmZh0rjybzgiX
erl00375UljjVsLAufW7TiqLY9No2zsMwxT811vRBpwK7/Oxi4XMzaoV0s9ATm15gPjRZxlqE6F3
iOY3p3SrkUOt9KJTT55znPJcInbmpyNGYFvsWw4ijjdRDAWcq3TWX0SEnCr2VtHBB8M0WEe+rwvP
x2P+ssnIsC/MbDnXnjQ6SLcBBjGVSWPilNFj/RwR4PcpRqsYLK5mlk1bWIE+HaXwqYGYOWHSDum1
gDJZeLC80m3/UwAM4NmOjQxzUl5/9FEVOpk/06Wdb9VUAyegYSvT0WpZiXdJtkoa9JL+vgH0tERE
0raPSzNS+1vpLhy4c4ckycp6nM7aJeSNj1ivdd5RAn3Xjl0SZpTJ2G+FmcJfBX3x3JcrM8bc8Hwu
xBhO4ITB4HM8KSuh9abt391ZE5FrRCRe18VbvVdqL/ynERGZ7I+xhO5+h61W/y2ja3HGq3ihXfKk
uOuCE4nl8q5xk4V9ZuymW0eg5LiCHV+7w7YOxefC2XHNZGi6Yy1RT2RtOA8/vijq/TAUbTyR4BoC
PVOJlrA6D+vyOipdgbJyZlenNZqXu2SeMVvTpL3+VqO+bGwsiH+CrZGPm3CiniiBydMM/3V3p6Xj
PjarscVhxOsk0nhQ22/dhd7NUEXbSyCd5r3jKQ3IOh7142a86Wuox/Cth2IHQRMh62bv1ctrizx5
uI1oGZnYiFrNWjli3U3XzqmBhNY1YJfgIBXjvQRdnZyrdoi9tQGECbbAA9q3t2GmbB4deRcCFkyq
PMAK9BFTDtSM5NAVc3OoJqdg53I8cZb0xPGPe2qlUis2jp1PnK+vtdV4jzHIKeMGIpz/NKmk70uj
rI+Jz+KkvZ0UG7yQcnD6sa3/RLPnQ6+wInsZWoP6PINpybxS8oIDcsrcEy3bDjirXD0e6oKPA6th
wjPBNb1/tCuixn9ax2Eb8KG952McFiuTTMJASS4XGz2HAwK0mSi2IhTFfWB822Tr1iXPvR7NeOUS
1rud1o6w0gu4YMsrFx+xfQjczqyH1uvL995CIQt8MQHptLuuwswmvbTOq63a5xs7LOviYDyYrbzv
w3hOhaJXMx8uweuMJXP/RKjOVkPJbyPq9kjzRTTJpJ8BIgaV1Ulrxz+V3QawgnE12We1OHuQRtye
Vaakx3g2x0Xb8DIxpp8ghvYrVy0sDmMoxy4fu27cwE8xbRw8p7dZAEVpk8mVbEg7jnRtQrEh018R
bXLHvbtbEcfkwQSohQ/S9zr7QAmFeVujZU7ouItmzMAhVFZKU4jeH/j1jW42hzBu+bzG8oZLu/tY
J+1dJXU7fjfcYNXViia3OcZ66+pjOI7JQ7eqrsl5WYAQajcaK9aMsEkOg4PxMhVLwIAoANjl8XI9
OtelFkN0V7MofBetj79+XL2/w1xtQ163Tt+nhuSVIUtaXCoE/u3Ob9D7TDYpcNgcnpxIuvPjFohl
/wD0MOpuBwIPDz5jTJUWrS7/w5lXbicH6q676ahkYSVYqqh7G3D9uEdnhObPAQX98RpRcV0e12iq
hnt/k4VJS71H/bUGTp/YRH3alnkvGIJBo8V27jxfOR8cW2w0iUS1L1KhpyVMW8EdfG/sVgSPVkKy
iJdayWbmAz7M9oWpqgivXWD88iEcVxa7Jg42N+/sYf8ZBFDg13LxQZ5mHrSZV96GuKuE7Rw8jrz6
IEr0utk6UzvNqdt3znGMy4XdlOcHKtXRRLkJIoxn/suh8M/ELYXzTXIZul9pNojNd91ai+IN5vBJ
G9ZHvi8llLlv/XjhaBvseiIzuPW8u8iYUJzZdrsms7kYmcS0rohALbjxw+8hDGRyAsrvyqyNFfxI
FZTJeoCbSN6qLbFQAY67++1tvjJPbRGq5TDopklgVftZ3Wl/xfxfJf5on9qKBsQ7olwt52TVAlLP
ou9hOHLOjb/Gsyabbt2CBIQZLvTY7o7+kWUNDtIUm9EML4nzu/KHr7dAcGNz9AAx51fSxvo2baiv
NbdVUK9eJrElMNySruNl/NDj+kH0znLrEPQw/XCRxDqDaeqdR6sYYy+rYplYjz4DmyThYF/W+6TQ
MZQk77v+4wzLpO/ApiP/wyFhIzooitthVobN1ed6i/V8xzPvzBlbpSSdc+YFyP0hjtx0XVVgfzvw
2lMeC6D4a0+3rbwGxsWYj9KeS2MOYldxTnE5XE3BLKs8CIVWJ3dBOJRSMLK5Ly1wkEq7RtuAOTbQ
eTZug+nv+khx9rfsrSrXU48U3RAG06UtCdRtijDCvrGdtQZkEt60Za70k5lViFjUcwLQ9rPLDU4Z
952aDyyqhXcsx4L8v5LzYb3tk5HnBkp7N/nMqDM810RDutxNgpwZs5jFygeadxs+5lLUyWGne8Zk
xTCvn26zr36WoPjfUx6wObwq26iej6rZQ7aGhI7vg9uv/ZxNPp2muaIxbTsUgeO6eTX74/bexJ1r
Q076S/gSKOlE5wQulaWQNMPMs3o+OL1g8+s0mgKTEG2+Q7biLTCZogJ3z0W7rpSizts8m/MljnrL
ze6L+oAxyeXHCncsSZU16eE+0X3wxB/OhTjww72pWSsn3+clIRkCHv+HzUnRbO+W29XEy/4WCmKu
U9qYY/vWroytjzLRTBKBZr6EobMY66qw7OS5Lmfuwaay9jBH8bHDdiNtllsGbDp6Z1pV/GefdRad
XT0Ta5cCTjY9a0Kx7G/DZo9dinYoLqATeu0+DMlSFEd7tX35CvGg+MWsdVfeAFzA+isxz2DK8Fnh
oTUVkkMUZgrqumyd9Q3YvSqPuykICb24BMdcxnhuz1UQz+a+XyLrLkBOEV8DH4QytaQtnJsArOOV
26hY8xlcgfMdDOnZ5VsAifMbn8qWCIlhZjdLvGSlq0Z9nqMy7NJasDae5R4QAUxZmvMEBMsu4W4J
fhYVWkTV8TuoPyvfGfZ80Lsosi7cJTXi4+CLvO4R6vyVXceI68FD1WnkQW5fTYNQ9kPSkGd37NYu
tu9s+p44qlewAchLCBHGG9T/XnAgHLUmpRKaqz3EpsdutUwK905Vt6C5DuJe694rUJj/CS4pFu/N
XFUVrO8KLXuQdcGC6yOuDp5lKOw1X1byhH/quYhHWAEOzJZBHKAGFNbmCSe0qhhP/gQ2eb+7Ti2o
zS4pO5wDncxXfemr5ZggAayel8lMzA30U/VHYxHOLdt1G6409bwvHQLGm4lGyCl3xbxDHyLoyL3K
CXp0Rj2nBy7PGjGhEWAhYlYwgpPwVqq+PdF9AGwVYSbGuKgoYwmW326fQ4Gpvl38a1lOxButuD1+
pHTUg4bl+iDYw/wfILFB/Od5845gwpZ7XQrX6Z/52mYoLeVHY+7K2irSgCj4P4bMY9gtZATese9j
e3gh6QVVekQp2n/1osx+7jn99MHSIkbuwVlH8L6En9G8Z+4TQothsLOuAef+b2h1W59Ir2m6bIKw
jnK3j8L1OPrw8TjHjLWMQxpR4yvC1KYDSd6V1tqvZNCCxdwiaxXrMayH8ZNnlFmOVAuDwYMMT7rH
nZKiauXuLgzIuk/vLAzd+jAFSXWLB3cqT9W0rd5xAAcGCFgbqFmV7E6Pkqb3ily6TUNFJ/UBCHjC
CdxPjeg90wDLWZcay9N3Alo+OQnN+ZE5ClYwCzrjblfEEbKwLZYSy7FvRnma0VOVmdd6e3Xrwot1
ebEQ2XgVEzKFxHbrmy2nhW2R2eBuzp7PZTAsGTQClzI3ufCgrn1a2rcgKu8M9T5kzvc6BrxLmup+
Rp+JWKhaAn4wBFmHUDizd9qSfvpb91N5vxIbidxF8Lkd4pa7486q9FZVY3i/8bn7LCnonge2FMO7
Nq37RWRA8+QHrfwsC6dDXLHu/v54EdfEd463gqsiT1JEvoBrywz8adhTTVTsp9e4UXOcWmrWWhtN
4Wk3Vv+fI3iXj60p5v5IB1sQnHj/5vjgVtHaHok2QAA1D9smT64VNuYUohZQmRJlFBxRTqriZV1Y
hPPJ9y+Hfz/b7/xhznQ7M4w6X/RdJsFpGCzHzYdK79VRxqFKjltNVcnTUqzi1a993lYxTMVfWu0V
6ITxvU+oHDRaNZlbz/MGGHgwpQ4+pxJjSDqyvMEDM5DwlnMWvSnwtCorqmn8JdTH7nIB73MP2tcg
mQnn6BEH/YRwIQ7W+ghzbjaQgaqwU9sbBFqiYbF7Qv7KENS7s/vXajDJa72F8hctsN/e+ZstkCR3
+BncdWi7LBoq8LPApqwKRx6f7HkOxqG6QpZFsZpZQaVfluhCSDBFL39CPW7/HHQ2HSGRMftobA3j
D+RbLW5pZONyL8JQ+TfeNiv1odFCRseicZV/miqOlPPWD6M4YcOjGHVU3ooextUdjt2CpaUGLjLX
i4jmZ8J3eTYtK5SfHQ61fxo99R8rIas560uyWECE6dO9qg2u+jyMtNSvXtmvaKe8RWxX1Watw8la
R/O0Gg3bA5BPdsoM+57kbrzBC5VWi0c9rsS65VKyuiLU0Ju6QqS06Jz/1X4kJR4kbMCgSB4ou2x1
7Fj1/hvW2EA8bRFE84jUYbzZXXcespCiradumfefoljNeI2ojy+CwUGmiiaL7hg3W1+rFGhs695g
sVFHqLiZeInjAa46xesxkH0sXVUdFqDV+q4ZavFW6aZt8nFIHPvQR2M8fLStV31gM+jRrU1hUqMP
7BYn2wqn4CynOnS+sp3Z12TxdPa/udDoc1DbBzvKKb3+U7O1kz8wimW+QhBEw0QUBJRIx5ranTxy
m+DBjqpJ/7QUYPrp4sHCZdom7pWuOKsashH0RRwrvya3NiG7jpQ7T8o37RJrfZz0RK0o51LjHRpq
h9EU7XbSZip0eLTV2M10qRahnG/b3lnCZ1B9ZAK9GUqHp92lUtNOrPDs9OVg7ji/LmMnqZVBFkQB
qo8StzUIaWkXyIpgUfrrvqXZJV/7uAQcnd2pykfHDTuSedSlMFTGQHzbkIwogYGD0BOSHx2ki8QC
BjcPgZubtYLoQS1pI2PgAKZLsDS7m+9LG01XAnr8a1cCACwC/V2ZzMqGCUJU48u6imS9NpVx/gtV
FRaHCQT7T70rZELcgRWuCBmFF4KxWw541UPsIKbycxjB4GVEEBMesCMU/xHXh7qGYjLncQ/drj4t
ogij64pWR1S8nvJcbgA5stMGu40KiI28OpYMgvEp4Hf6a0cjXq6yniNxapEat19qIms/ZZaAVU5F
1LtXAPvlGS+4tVz7bpA0FyXLLrOwM2zoLiDi+DSE4OGp28fAdKqOHXPD6VjrLEhkfIgvvq90hhNw
rgIyXLsTq06FU69sqvaM9rgxyCoDhVs/Ais78jT3zZ2DRLTjPQOnOGBRL879tE131RwWTIvhYj9D
f61PmNqTzwkNxXQh8qrBBmG2EfqaXdu/YkqsJp2hJqscKsfxjk1ioCfA0Vs0XQYoexnF9BRp39Y5
/TsGO+bSyzidkb5ppMdKuwdw8wbazhEuCnBQdnHT0P/B2zc5cwkVDzL1EfXeYN0KTy4iT0aI3My3
G7Lb3Mq19j+oLsDO5rFIwly3dnDXouKqnraBT1zT29upJUNXIu7a2Tj9g7frCZpObVVy8iwhLjUE
ynmy8VCSUWcJ1/wZk6HE+GvL+T8zzLW+MaC4wwOzxnZx8ccFg25vD/YJ8pRpww/n0X0EWxpAAlAk
UJ3mmvF2ULrxU68gzPVlB8FlTmpK0N2CQcF6d8bRWm+31oFf2zGGBPcAWO16JNY/8F+tod29HGGW
AfwNhRdf9g5N2wuyoypXTKwibXQ901PiyOSxZuUCgIbatK+QJCd/PfTb9XFefJ6bJGkNYkTP276X
Ndm46ZoR8rhEC8NDVczlryWnZH0qPQu2DdNQ5z36VbyhAwXu0Y+7t6yfSGKbCVEq2rt0XPewO/kz
ciY6vRNL5d6+KZUNJlof96V2VybUYvg7M+eUeEcG6y/VqEyBbeDiSEq8btUvMXaO+TsE1kUM7usZ
Y8uwS/O8UwBiP85APoge3MX3xyuhV66hEk3bHzfafB8kI0jee6e1v8Zkit48tPbLZXMb/3ZlWyfP
blEj/3b3rk5utS3L9tHs3gVzikU8ntzSw/kNqoP2TbrQtX92ATZ0O03jmNw6MoIh8Oe1eQ7wiIb3
1ry49YkBp3APbgMVQttQslogVVYxsauGpTC3dQCidNBLuH4nXKhrpiopOYXVYPeUTY4s74XjKNB7
wtAealSFXRoKuSCg6NltHzcgoCEn+KovUuaJbj76cm/XFGHrRFQktXKg7+aSRMBCtTKbyJ1q1WmO
Ed/N/l7MWTRtA2DW4C5eVvK9k+O0jHpghghjmeFYmy4TKgbPfNhgr4HmUUGeC17BJNsEKGTWjF08
MKXIsc8IKeYTxom0p9/d1J5bXRTOy3aY8KK5mQOw/Vc0uqW73eE+PixRFfl3ahr4PfqKaOU7wj4Q
QcvEleqlBWXdjxuNEpenMQFWw1tRt9keqr49+ohNNsSUrC012RWomjzAAM79MPhwJFBRxiDrdKfG
UnK60WsjXpxJdipbVb1Z+WLQ2cKpeqiOfRDoh50qDOtInXLnHXpZlvKsnbGubvxYrsyj3orKkq+G
KbMXervvCTwg72psB3NSph5qtknVKybrZDvj6KjbD9zK0RWZmcvT6FUIgMwo5ZcOovYXNjF+oWUG
UHtxCwT0u7vfUSLVPLS4lh91P8zTwcA1oNFcNvepZdyFtYawfvJXLiFYSfKAmID0NGdF6yJgthe1
HnWvvOQWoNGJ8iWu1Cdvw2jyjqUectvRtDMMzJp/u3hdsTtsE4K2rQzi39IkbnmohWpMhrRNyauk
Gr3fzkKgeghbZBFsiPTmkS471jKEUW7MvwUR/7tR3BEXVjpUR38fG/vB2TjnM4gId7r2xFLsp8Yv
vb/onLAxuFsXvzi0q04PEpndDAgVORrkJC6GhyXeOKRVvJLptpo4+KpEU0cnwAv4rqFU4uxFW4It
gXDo9opLfUY8GpX2IQqiqTugSkX+pvBP3uxyh2OoQ9L2zp2TOH+GWQ1XRT8gSXLHgh9qE7qYD8Vg
++c46jhlvWlQf9fOcu1jVNWc7yzkHLJ8SHagRrTh+OVwobyaKlRTVhEI4x3soPJi6t4Z4w/4mXyJ
1qQPyN4vyiHCuSLRhtWh7r5NGy/v22aNy9mKbI0rt1z9J+kEcvPTolvcnzKK4Mf83gXM1wRr/V13
FxxvJN7YOu4cX0TL0mmGr1aOyXFfApYsMFhTdUfHMo7AiqCXx8qy+h8yO1h3N9uePgfR1sMRyRW6
43pdgegHWqYDZvHefqcETVUv+Gn0K9sIBjkTb0m+7dyeqB88G5fMxG28MZb/o7RQm9waFo4zqniR
WdlejIy5Y4+8r9FOvmLdhTbzx2r8xkvQzGncJPIm8gb6euNiAatReyNuQDZ4ioh/NSqLKzf4pKK4
fttELKJUQXxU6bQh18A9LfY19dtKoKe6kIC3MfU95uAUCo1FNDsovrFNI8nQnuUCkKiNQKyZLIwX
f+9K+Af0Dt/Rgl/5Olr1jhPa3sPpGLkIvrPCNt548hjWigs/n4hshZA4jFbFDEak/fAteB2r89xj
PwMkdN02t7THMbtYgw8axQ9U33Yd1ASK/BGNCMpAhPC9u6z7oVWxpQ4yKc09iUE6/LfzTZKUwtxo
38jI7yjdrhd3PVYiWbxDqL2tuWoj4498XwEnRbu3M86dtTIiZ4UhYz41jJM8DjacBmC7HD5Jz8K8
xa/CEzkc50U4JO3kny1RUKUowFtxv9uqHQ9WGKPRYi7xfb5cv+eE7se1WI4Tphd1FVuA51CyO+rX
aXZ45hQaVpWTtT0kKGc2pLpCeoBcSblV5kD0tYtEpZrvGza1uyiaVZlH1VxGt6G3Of88Q5AvDOmq
/RO4kdlOSiRafjUqUm4mVrTu54vqS+YOEkp5AsGL1zy0StxaDBhxfKUcXdd3++gM3yzC2xOnWiNO
OGLEnaXCRZ60KUVwg9g7eSGWSXxHekbZryCo9R1jqqhY20m5Trto5WpGF9WLg6kQjmbYBTAUQcCW
oEcDy+CRtDOq70bhcTUjpQv2k67X2X/EGuWIY+HO9S1pxDudboy6zb1iwzj2i0dmVmKNE6clZYq/
lPH49Rnp4PqR+IW4d1eovVx1wfKNwjf5rMguN7fWUuv13BkUzl9tN3cK7UA8hhg3E3TJkYsFJGcl
XBOuqNZE15Rq9f9x7DmvxiH8FbKuL/yMa35vUu6+hXhNliVFKKvT+ydLL76V4zPonwCjxe9grda3
RILXp+wvaLemaum+rK5nNiQmnup1+J5QHIKqbRicalMd6EW90FWxJxAXMcfeTiAGfT7aSGxxpHuN
f2icyApA4PfoX28qiDdnxeXD3DI2e276/5F2JktuKtsafqFDBJCQCVNJSKL6KpddZU8It/R9z9Pf
D0+OS1aUwudOPLH3TgHZrPzX36AQ9TIVwwUcME8TR6nB/jgk/WJ+Vj1sqJ0BqTo76FIF3yRh809N
H/QImuml3aP4gCbVT1BaVg8beDhdXsydb4Nj71M5TzVsBeZPjpitaF6iZNDMIxREjPgaYY/ToQbO
rNkIcucrImDxCDXC/MZ+PsiVB5WGe/DDOvpgRHpfwcvndO4eo3Qs6cbAEA28JJ/mkYPHjtOjYYYm
FbacuVZyuS/KnQbU/VrWkdUfxMwli35UWOa3kUkyAbq8oOwf9Miu2t1Qz8NNOqQFXFGIjVyaBF28
W0QTpQ6lNV5o3OeCsMCd1cX9dNQMEOsNoKlxNKtM6nC0JpQ5CC7aZIeNT3FtJ0Vt3ZMFETV7qa0w
Szu48QM/qPgCR5j3s1nocVGpzUYETkBOcvVBBBMNDFy5Oyi6+L2jaBnLub1KVOnmHmZg6kuKVg4e
PW7dzoF9TR+OWgT5FGKD27Ijgn8/Qy6fqZzt2gxvw6YvurvRXZYejEIxC9GbhlyEmg69StsjkD/k
TRCoJ35UASSL7CbYjoEuPgYlTdltZcRcdFUUuQFEuoIN2I2g+816j1h8oPV/E5iarfYFgoXrNGXS
PyqdqKIjN3TI9dyuIMDJ2tCC1yydeoDOohx/2ZAIFp8LVzMdNFq04gqqOyWmLFKxh6aeMZGSOL3t
S2OEWQq//dlaF8R2KdiLHik73e/QFVM0vyrs6y1yLJO7Kj6Z0bOso/ArHCE17yscLW3uEKTrobay
lLmv898XTlzhBOsOGP27OVbNuIELm9wOC7DlFTEI+bCd8rT9NZkRwHWqgCXZ01c+g1YXfO2Ykn3Z
63ZfLVclSzncZVYcP8RhnqCuUCzlT5zIBTx+uvrhbQTT2bmCFB6LXZ8iJYXoSAt2F8xdfZ1nIgm2
IHTOS41hTnpA90cN0+dpUvmqMdLoyjDjctwC2meIa2gXYSIZgvdtwoCe9bbJrLZ6GcuUVWaaCXFB
q9nmwHVD7zoPGNvJ7iHZYjovpxllyWxW4T2JeyUn7ZBNHri+FXh5MoJdV5pwPhYh3CSedB6DWxYZ
9Ij1GvdBDy2jP2aLQ7USKIctQtqIjCRCXWfXGi3HvSuqUt70k0IyoAAA2HaNUd2OqVxe48aG69aC
tiMkFgEdNDfVuc2YyTA/5IzDW0FlELOAK+4gIMxFvNVp/dueIJZi9HKBps8rDEvTKSz7kn2ngSWF
s4JppQeoNKmzN2Mntw6TRuMTJ62iOehODDW2bmcRHy0ZxNZ+iCOxcr/s5L7rxqCEn5bK6n7Jm7h4
ZP2W0g8MbZx8RBDAwZnV30cKFey2rKIBsicvkSoc0ylTr4z+Fl+fyblyq6a4C2fE6L474xUCdSVd
uD3EswNzJUh+LahUG59WJRcnwCg31h9yzXaqDcZoqcVsS5Zsl3eRXe4aWqLf2pw2vKdarWy2tQI9
oqxawscWTv/0te4EqRAxVVrqBRA75KEaaGAdq4Ec+2OJqeQvweGIPkORm7TTpZkUh6G3hvGhM8pU
IszL5k9qxM6eIWTuIDYQzbWDjls/6B2c1U2/hPQd8GxgYy9CtIYgUDUnT55CY9lMqTT4oUFCQwNY
LoNqrGvyhxupsKFJOEXx1mnm2vBynJ39yWX73MKUxJzUpkJuOL+mpv3YDuEiN2NL6lFJoWQhrwr7
+WObBs5jSO/GoFyAjr/TrY5EbgNSEVzlMkKyXOBijCIjs9txYweq/kqPgxa8W7iC26sVQRPk5cSg
FdSC6REiuJF6plALII3srZjGFoJgD9ObUO2NBnDfn6HBAFcVUEcpu1K9BQaEGrer1Rhr2yRtOdsC
jDAtf1oggx/tKXd+0FNASKUFCAE8MdWT8JYynz+yiukQIqScN44xl8ZBFKR8YYYwWM813MHypnTH
ubsKa3v4xAJfM/aGPvRytyx/iE7Mv6Daxqi/am2Gz+VQMANtmwilEYvuOWbz2NPdsqN7jSDOPWhT
uzTbKQyCxWuE4ObEdH8o4Tf9oiHu7uDvrToi4ObmdZmHJeHHSerfkSsGspAhrO/pPtWUhBN8FZ9q
fXSoxZvG2ZTBwq4naEyaW2QzRemRZWHDXVkvObspwh19QyE7vwyu3X0QtdF+nnI1HzPMheKrus3M
a6U71ipAHRHOZKSMwMFV2OCDZgXJTQ1/7dWMGqegnCyNCgo1GzdTXtWThxNVAJZJFok6OqPmpLtZ
RMh63NFyDpEDceFQQdLDjkGrHdgFTlg8EOBVf8akNnqK51T7bPQFjZtccZrc4GiVCQ+IcrC3kNad
G5VMiECIo7EgMenE8olUQXbIA3M8rn1NenYQ5scNtt3itrWm6ptOBPTo9ZOFiYA7Z+i9lVOG8jC5
WEzQT4Eu9NTN0uVSx9mz4YLkfmrh0cVoXoJeYg4U2M82TOTkAH4wPVMX1i/SSomDEkYZfe3Y9SYv
y3X1rdZga20gCIfTAXN2/StTAiNVriY6dyE1TveYQ1irz91iWwRpNGnqtW7ftg9F3TUQosVifJc1
B+YGET5M3lJhKr0LF1V9iIlOEV5d9eFDjPHTDw5zJXdan6GJ52KKTwKyrexbQSdugj5eK+4yy2jB
kBMpLatmKKECLWKGhF6hN4XX6qT2UZlcyLYRnHlgI5N0Oxq1eEtsTSOiTWHhcYO/RIwJUQd5qz+k
YTkEHPOjfMWwfESbInL7PlQh9x8jccXrECiTjn6ppsckzsLsWkJC+SXVEL+2WsVazllbv8HRpd/h
U5erLYZG0SdVlslwrOMFrYUKlXvUiAcZ79B2kb81uFMPF9KMxXzlSBijFI8DOEiZkkK6SbtJfp7H
ic7/1LtdcEh7bi0Ggrt4XxEiolMatStgjJjROizaMt/0dTf2vol8zt3JlIsqasHRVdd0QducRVjz
K7S+BIJGY5mk9Djxg9jZRpdUd0UYYE/B7NU/puwWxQG6FUFImkjn9imVffKQtvPy3UCp4E8Giki6
bj2h9t1Q1iHJ87O9ICxygKrdAG+zrVVRBfiFrC0dWomGU5wVR2l4sPFVoM9uW2W4myzqywNYfGR8
mdppfC6tQWv3CBLl7dKFeXOQ2Dl8jntuFgCrVf4EGbMYN6PNi2MauAUYI/t/hthDLk9l1tvzBvBg
hnnbaLinhYaEmdJrMxgTN/w5PIagk56pTzHTN84Ni8JlqH90psMloYMt0G26UU4Wt50leMz7XGh7
Afn/u06bTfrWaIqf/VLZOXCK1B+CJc2hy5dO/7qGQLdwvZqKUsEqXPtqgSRJIDqOH/cFjlMWIv2Q
qbUamtzXLvR7bybkdNmjGS8gvCKK2WDxqL6O6OBBzh27/erKPNL8HoztQ43MINmgbI7vOsjAyc4Q
lfVggIcz4WZBQ8Ccyzi4RUYYI9dMG/e+NbJsOiCvJMbYXNsy8GPqD5rRgU7phelGnt1lNStJa7r+
3h3DKfTmMSNyq8ULvTyyU1F8ublBJDIzMyNGZ3LSjKmlsASJizw4RiEtMjalzhGHyrRs9JC/AaJ8
FXgCbXBibWdk2td2OQ1MvhxyEjVURDsGK5Yehp9B4+pb2kTufcJJh8kLZ8oXiUqruYqjIDQ9bVLA
D+ARo/AUViHxDgWtejKDxYC5LqooJ8ChUQ9dVLPhtz31npbXiFxxtqnYyjE6dGkNuFkodksaVIBs
ZqX2Os0pqEtFJOxtTwMGEFLXyyfqNWq6sdQNFGstO9ZhscV8nxlsp5thppc22km8VtMNoPMyyARg
rIyjbTxB590MpBkl16LSs3ZVlVBVfuN6oxTGHrZ5z3vmWLFtnWQtesXzo4Wh1ktQ1i0eCpGATr/E
bCZ7bLe65krnMvMUjgp5qWVXMQQgdFHDpkxgld+CPYCDhWVrfQqcNHjowiW41WnXBNdWKRe1xTpD
Gz3XHY18s8yGnK+r0MIAber0/BcBgdVnLeqDTzMc0MVPlZX8ogMSE/xVwHbYON0yYOtdR0BjRuDm
Nxhns/8Ka4i+YUsUqQMpMOQZznM2S264uBv4mqrq+yCqDWB4yR3Msxv6fXyGqECOZMtAHJUGFx5Z
PTqyndPUzbrLSXPTITC6sooc7iqhgPaRBhlNC2gwSbCzFuVATIO1TDZGmvXFE/qF/mFO+uFR5GXL
tg05vYVZH00vjbXeV9CCDFf4KsAMc9JcjdfseYH+gSmJKELOohigo9m24YWBg1+DauCmbbiorhGn
ejdeB84ED9LWbDwvaePlW+mEhh5uUpKHfta00Vc+GqrhDfD98Lk3HNjc3Fuap6iroN/jbHNdQoSy
vWCmGYcHU4i2LBBh/COse2PaQf/GxmX1vzA3CxSPYG+Dw3SI/4X7Ygdm9AnD9fJDOsWsntgquuMs
S12nIRNZ14htQnOTMHPkPqH+STw7FThEzLHuHko3ETf0Z7uCUHMA7/uizyDfAFnbz53rDO2m6kXD
aoDnEwAvhJygFuVke7cEce1uwjUIedsaxarIDqlzPC00klfZJvWyr2m59A/81Omp4bDCXh9sChRV
2qLzFqQDcCU5yySvy6bXmVtL+wn7JvpAWeZU31t3UM3GCKXD0ZH1qDAgbcARsZpO6zbhGkO7TUSQ
x4dGnyr6BX1DogXokGjvzMWNnwH9pX3HbMxw/jRlH3hGbXPG0QagiR72MKcBLu069PR0xN2F/3So
PUyM8SBI1IKhHdpErPp5t+ingJMAX7FpINu+GcYu2bdY30dcuKLhzjQHfTUEcKLbZRGa8yEMrPk5
X1ckcEXCrbcqXfmsN4CZUKSq9DpsnEzgluO2rwPtz+mQo5e/yzkgyBcriG8NaUCVHBX9+KXD4Pkn
7gfWjaXlFjZFygmcbWhBiL5Clabjw1yVk4/TkH3VNOQTbhCphN12odJivnLvt78YgKIvBuxLyig4
RoCaUCbVB2lmovKGZpC41nBAb1sEQz6mEkN94O+idNOOE42CzJSVvhOohGCiWP38JVMj6PYyRG64
M7kR518AZh0Pue4K8QiYB0eue5o4whnsrwYxgCtpTm2zgpXtfqWPZmYI6o1oPSTweEb7kI3iGVc1
/cPUmtl3jXnyuc2n8jaywnmVgARso3YwF98R3eur2tgAPnNxpfsZ5RrpbnRi5LSZOcSuXWb6fJ1Z
efagpUlqbxc4v8nGVpAOXnG5CFGuEfaJ0gyTZbD7hZsjhw1t5103VePTlCRL91TSuEMD5TbdpxyM
EvanbdmvcC1G5wBdTNSwfgq2S6xKlb2pay6ix1EvtfYLLXK92JpjXFc34BzlVUm9tRwauC+mF+mh
hjwByhaGO/kUPVKXmF+MMKAaLUis1+Bjd5DdFj2pO6xxyG/Y1HSYSgBmUSWHZXFn1GFFRjFdSd1l
zkWFRdnMBjjtZxdqz7Y3orl7cAsrvUMY0yQ3Y5XZXqr0HJJVGooCJnBihZ4NqlxRUg5rR7TGS/ER
RzNk6LYRO4UPWUaKLTys4CtuWmHyUPV2k+wJtDALrzHdEd6lY9Z3BnBgvTFinV+NaMY0r0wHajcM
bCc7ZEaeRVcApiV1HKk9kOCLdtZfO6fSfnA7L3i7Y6keZ5lbsCvnpJEbrB/7+EMdLu1ehNPce5k5
gQAs5tDCcRVBuYdFlzwYuBZh+1SW1XIX17UgHhbZDBFsEGzD/O4/UACl1sXd6EtniK4w2azU7WDG
gbtZ1DwZu/+YgWgseK+5vwQDAVJGXlQF9jlWkXkj3r7THoa5XvK/WqAnlEk1H6tmLpSX9Rxbc8+H
QwSRjhc8Os/YgUqp8IPFJ3xNIToxfqYNOtPsqXof22ed8L9SwBCBomty77zkOL9ar546ICLocBy5
2p0K48SaNVk9P1Hn9H6P5cEuwMDIi6Xp3M0YvWxBjNQXLVi4X7gUg3S3oTyXVOeI+hJxwU7znOmj
EkTd0BpSawYTv/QPf0uNKQ18pvd+q5Zu32Nwidl1PBzed9H82yba4NUC7JlizWZQp6OEwLoz1xK/
D5oPfMDwRUTcHXXhaD54ApeqOkNc/f6g5z6ostbTS0gidU5TBPAralQjebQhz/Gvg+bkOEZ8jeBy
uJQievZ7/jHUiXVmgXByDIA7/XEYjAeoE86Bf61tLZUxmwMNvyM4PV7eymVXjaibO7W42zXq+MLM
Ovs5IdQRLr2apJ66oyo5yUxZTe9LesgH4Qj7TlaLc8F5+uznBFzmGYSwSLJ8O2lEF0qYUlPvV0iP
fRIgQs+hj/OC31VxlTTwGKnGhv9lpv4x6Gqc+sdMHaDH9EYruDuTlApEZtnHcmxs758nDXbmDubT
hq4w1T4xusVl2wV4tHpf4W3o0bvv7vp0DDBiQ8L3/lBnvhVO766xGlDj+O6eONn2GCfBDEl6nyA5
Ey0sDc49jEka6P86jqkL3ZHYDxsGLaYTo+uoYDuHzsI6SFpxVy4mfNBlCi/Mib+NchkFhYIg8NN0
7NOnwXgRArjNzAuwTtw7ZW1+DNxJm66WODF9cMHAvBCh/rdTLqlSukmgtK4MhcL77YQwCSxReAu1
PiVC/ymyuWZoSZZ6UyFDjJFXx/5Ulji5BaZ5wcT2d4bT2w2cvolweKEITzGxPVkB2AAJRF7x4neD
Jg0/DQokMrQaXG7BVWGW/qBgIPpNTz12pEsga64phn3V98gQ9qnu1sDPaWX/6gPX/Wlnas63iB4C
+1igjIVHkGPpucGdVYb7tGqRGfAn1m4Z8vrcI9Spw0UU/xI4g9liPatmEdXmn6cNRs9cJuDOWLq0
T/Y0w83KOI7NGU5rKp8xfYLLsET64/uj/L1J44jN/ozXqKNcWgtvP2KTaqlFj2OmdYVlQKSN3VYb
ItMfq6U9vD/U3+uNoVygStfCDpEQt7dD6chOFydUDDUEdLktkNqVRHhhVZ97oDVVnlB5aUlxOjMw
g3KbxrXI3oNWtJ1bGxuDhUsdGoVLIXx/b8MY6+kGBzfyT77UySQE3Uzy3qonH8xCA9LL6Z+WI4Q5
rv3Xda0nOynK6sJZd2bVkYsHyGUQryv/ChqDWl0ghHQmP+RWVm6yfMRgqh9XTyQcEM3oBp/W6Ovo
9rB+zUybowu72Zn36xiYgRCJxDbzV8FSBVWcqK6Z/USLCeaQY+apph89gYXNv39KB3d4dhhLh3pj
nUyYUCZYwafMzcSaXiHu9gi46P2yBeYXRjr7Jf8Y6eRLdrWGHUyfz35HEfoEf0veFW45I4UxB7/G
sYQerSP376+Hc2+SzA7T4vksuh8nRRkisZB+Szr6IfKSqzpH16RZKAxAj5v/4flY4escZeKQY/V2
6aGu467uoBVp4Y18Y3GG3/OKe1IUJ91j1znGy0zT99u/P5/DNRBWnot+4LQWwkeaK+pYTf5oYfA9
WjVio3j42U+je+EkOvP5SCIh5NNkE1PyNGq4nq2yGAw5+kk7dA84gor9TATIR1q99Y0ThBAZY/37
+093dkzLJL5eMTON09CqeAZWNNZ26QBBOKcL3GbXGZ7xu3jCBAm9v46Vzwyv3Prne9Lv0sjAokXy
JU9fqwH4Zw1B1/jNiLsWfJR2OUgQsXEX4aX76/2nXJfY23OWyxFXE2IzdCnd00BcyHdFiqFSzQlr
R+iw6fRnxGb8KPO+/ClwNwkvzNS/DwkGFAh9HDSvurJO6r+GVT5GyFYxwddaLqiY0OVp3F6YMGdH
IXHC1GmzKD7f2/VgtAW2kFNX+3k5wV1xUQs8uok0LzzM3ytcrClGFM1slQZL4e0wdLtmVcdR52Oe
o113pDPuoynI72a9+vfYJIYi41NKmERwxU/2Sne0bboKQetLMLQZWxB9wssdo0G40wONyOGqwJrz
gQyijFuuwTH//kQ580YxMyKGCOtE4tyE+/ZRcXJcghQ41beDqL/Rux7qC5KjT++Pcu6FKoW3PLsl
OWK2eDuKEy8lAVFl70e5Ge2DJf+KMDf3lAXn+P2Rzkx81jUbCsPpNvEkb0eiuzBGxqQaXyaLfugn
J0zArzF1pv889AesU7t/T2HmPmhKijCdqFaK9bdDViWhCALLAV9vtOmB7Rl3ILm41ya62/37T2f8
nSciQO8V4zBdFKO9HQtVXwQnBnMjC51nfrVGzjV0zxHpbNBWWFet3ZQ/0b+OXwkVMD32QP3ZxK77
3/cyJoxuSyi0nITOyfeE2TyZtblyGOD0PuNBS8vSiVvtOOeQ7N9/5jNf1OWUFhTTOk/+V+SnyjPZ
x3HvxzC9rrWxsj8GdZ+j6GvBTbBzJOVl969DWtDImUcWf7qkBr59y7B2iiKLk9YnKgKHBlt69GHb
nY59+bYYEaS/P9zfa5DhKAlJSqFekqeo1jICTEad0/iREfU+RhYoOnnWC6P8vQYZRRGGyS5DBp04
iUfL4BVbwRg0fty5yx22Oc4hC13I1atly/sPdDoUXwoUmYnKvUSCDK6f9A/IQastHPh7jWY65qpX
bSlaWKuq3Id2fKlCOjsU1YpwSLsHGTzZv2i+wChrMt0nEaQ4UrC8Ih8cV21WeOH9nX6l3w/135Hc
k/dnzMJN064kaCKqxv3YB3JnadhyvP/q1t/758G9jsKZg+AWZIP70MkoQzIbBpQ+wzeoRHBOteUn
XrDyqdeVh29C4uHu6N6SfdJ6E16FFxbbmYdkhRk241M24O/y9sulhB0TRIT1owkB46rQnP4Yr2KD
9x/ydEnzkFQnNkIJ5I4OV4S3o2DKJa2YncUvUhsdeo4aNdaXkTyY2N3axLr8Y0LPOh6aBKa/Sa4X
N7C34/WLRnESaLpPU1AftpDEk9emUfjKvf9cZyYjCdhrpc5AeOetd8A/5v0A82fWCmmiYenhfwd4
o+GV1AHiorTBxODCcGc+FmepyZV8/VJcD94OZ5c1HHL0B1yZbaRIdZLc8HHVBczm3EOtwep8MN1V
bCBvR5lCEw8VHDf9SHcSf0Fpt0m0rOQei8zq/fd3Zl4AE9qCdEySlomOejtUkuDQgBf64utTNLwo
0ld8hFjjrrf66uc0DxcygtdffrLWBNgbx7YJ84ni5+1wTjP2xaIzHOFyeOQsYf6LeETnY0jKwhbj
VvMe0wryinOyNt5/0N+p9H8NbXOsgSwC+zknLzXPwqSta+hGYJmhfV0VVvxK/999GjTHXhNCHfzY
oj68X3qtfjXzvt7Da5fPdVCaL2M35PcDEJn3/q8686W5onAfAxgRbEMn7yOfDCOMU4vwzqi1jwSp
tVcYWpQfYZAlF17A+aHYZjgnJKjxyYp0rQV9vib50p2O32HZQFGx4+K21GBV/A9PZVJCmLbiTD89
XfPBrIlZ54TAoQO9DgbP3S7TougJrXX38P5YZyawMHggziNJUX26sdUzRXbSOotPP3xJP4W20j9O
NM9v+wyfm++mOWsXNuyzIypAFhJPha2ck6000vI4NNJi8Y2xUqjLsUOE9UVKSR+CO2bhpTzl0+sz
Wyk7HHsNK5ThTmN520GrVJ12s59GobmbTPR+QwV9CDpCDlMy/K67Qh7ff6vnJstaF3E74pS3T4OV
3QgeYx7aIKqFKp8gQ6BkhAJ7KMcs/n8OtW65f+zgXUm/NsSvwl9MJ4m9AuP8xzyFC7PRMt2cL0zN
sy/TFkh6JK1Ejqe3o2FzK50I2oPvtqNxPWJOf+itLPu1kseP4YLTBJ6u1YU5evZtKgpNhFWs9tN4
y5WJVo3cNX0b0c3dhDneoaua+LBeYy6cu+c2WBMRhMENa21imm+fr8M+M9HmgqEgxW3rXMG5cWds
KafCPVqT0f8YopZOdiPL4gJScGnok70saRvE1YU7oY03A5g5ZX1EFWigTkzx0RopNkiTItYT7uuF
kY1zQ5Nvb7DYJDv8aQlX29VAwznlqw5NU3roFYMBGt8cDzssbhNnS0xGNO0K07LHrYRi689oORPs
4wP3Cmso3J91CPDR1imsEHtmdMF4G85T4Gwau24J2lnMEUXwiK+N9+8rDXgY3MN0mR7qZPrnUR4Y
Mw5efp052X50NbVDNJ9RMenOhbl/buNiBFBiTnuqipOzXh+wJ7bGZfGHpp73YRm1R6Jeyp0ezssN
xhjz4f1HO7fW1o4XVQUD/pXECR1WhCHGpf7gBq65t3rR38LlCMKHQZSm4+fB6qdgpG339P7A4tzI
cq081yOBOu2kppYh55yOtYNfapNZ7ZYutr42LgkmfofJTXMga1c5e1Km0tgbmzRC118j/4BcONmv
I4YBxT2qi9TEFj1GzhOU1ujsKtLGyGZEWJ/uW/TO+pHgP/va4XQjyhSLMHLu4V626EnYybYw0ZeP
CRaaMHPsqsmJm26j4RnilvVlaPv5RrfXsDg0Ot33pVsWnBMcKDI71CT18zwmCqNhp55gqfeYul3j
HyPIwHn/RZ2ZERY0QAmuzknGpHi7W0xJgZ3dumRZP6tfV2Vk2nWSRuMXOC51tHcRSnX798c8s1bX
eyOSNJpOnDHrZvnHfl+RjxANnTb6MOnabzCk1FekSekPICyExZHA+gwOmoFrM68LCOD90c89MYna
K/HQFQAq66/7Y/QmBLqcGkafLRWU0MHg93bsGntbm6YPg+5emIrr8j2pOqEe2CApnDlA+yfFAm58
YgiwVvfDnEQC3HRZChuUktGlT3lmyq/OOlzqXcprwNq3D+bie4okK598CweECNcF3dCgiOdkcOJA
mmJeHy3LTdLOydf33+iZww23MFycLMcittc5+Z7LmLRSt+lymZhnE3og49n1CKIRgzeYtnmhp3bu
+1kY3uKahgXMX9CUhTHNXCMx8utu6fH76bC7tGLNnHaqW/DwkNhyX9ihz03YlQlEAw89D7alb9+s
U0ZhJ6J6gTGDeeRtl67CWRmlEvJf/hU7yFtVKDFtC6cLLpzmZ6AJi9gGQXY8jUTQ1bdD4wNW6O0S
zT67TX3kWMi8vIOq1jhW4pOTah0lYUy7okm0ZVMNdXPhbZ/7tmAS9E/ZSE2a3m/HBxDNKdsN9oeu
eHQIyPGx8f+2kC1yeH8SGedG4q4AQ4fjSWCm+3ak1MBpqghrvqsBYncfJTYQIzx8rdjhXENvYOMu
eXUrVI9qliST4gssqeIIccr5pOeFgI+H5u8bq6CWVzEMjs7HMBhU5f3f+buRerqeadLZlBl064Ad
3v5OzTRIrMOj0Dc4qbNDMOR9dQ01OLzqyaNBXDuMjUALYiTXiuBHvInCYvkM3liShjmlaDAgeRcH
XcUQ0xUi2B+tDvsYJ19TEKqxmKrb4n+lFQfcZdBCcC0kWirIZ3QJiesm6pvUWkxVsSDWzWvudNl8
dLAuDXeEYacjfpq5wqW26mZeX5xWGL53bKM3wzwn3yYrqh6tOAx/DSqcHq0qywmzSRrxVZ/N+Ecw
rimbZUD+15asTHJSMGpvrkRIqOYu1+RcENAymldCb/Pi84UXy3s7ea8cQDQ/LXNtoZ0i+tBgOuXm
0+JbEXJRs+8wDm8RPr8/yu9C8GQYKEzQEAxQWTCjdXv5Y/tnhSdBmYEogqSmzaElMMTZGtqMaiMJ
2pXZDRMPf58kwkGxtJz5BVUw0Q9MiQCxmuME0guXxXGQiFaE9mCjNcKkH7s22lRLPcWb2R0bYwct
tGq8dsQTbtsSpSQPTlpOq7x6QSoUisD4lbvY0aDwCGdFJl2lPhgV8UqbBVLzXdAb9q9UGVq0tyc0
iL7AtPu5DImv2gzY2jPP2/6DO8JE2btw4NEDdLZG1Hcz40pZA5e9RJFIfhDtOsY7iYvj+KuM4Lj7
YPeE82ACYxe7Bs1JsDWwBJ7IucjRYW7DOpL2hU3sd8v85KUDOYCawbcCMLZP1ozZyQRaCPpSqZut
+ykuC3a0yCrb57rSUDc6egR9P8jCaF9Y7Uwma22aNI8WsltQZg/mViMANtp3Tq/ifejqzRGk1mi3
De29AIZYRBevp0mAoSLM9MeyKTpth+2zfFhQoUFCyjRh7eWYxu5n4sLm9ktUmQPOAnhkmNC7id+9
mgKMgLG0XopoS3a0jisCWub5QvHzu/I8fRcr2rPCFeCwp9TdDLdebC1CG8Cnj83vluVW488eQ6YX
lPBR+6BbrQU6Ew9yvK77CTZVAWobbYE5518K+n5+oSA6s/HCgmNv/I2ewq99uyIcA6vRrDYsX5To
ETahbXwEj7IeSHicPry/+s6c3Qy1kmFATmAsnpxmutsUY1nZJJhqNGaw2+tq7I4SRZJz2KHwfaIJ
FP371RvAD3QdghPnp3tS4YZLbMYELAh8O3Ipj22Pg8F+NEn6eZ0pUy/1Qs9UYQ55TA6lGM0YSty3
bzNqZ1q/iyH8XKC2F+hJDo0kaAF/+/wFYv24z/Xq8f3XeqY+cQwSVBwJFdSFvfx2TAfAb+iKyIIC
oODrYka1Brg7+fjQ1C73vHoAUA2X9BqxeniJii7OfFRGgLO5dtL5HSfzB+9tWI8OE5orTq9tKqX1
zZ7s8+pBKCJONx25FIgVMnax+wKRP4KNCteVWzPpC3GT6t3wGe/K+UhsRzB8jjPNwtDeLHAlmbGP
wDkBugqOcwgXwy0p8ulTIEfiWVJzkBiy2quEWMumTyx/jUi3MGxt4sbsVu1iWveHKO0woxJkmSK7
wqecDIwmMYIdUQt28OQEE3yJUqxgUwgfOdylnA7DhTV/5grgwG+G50xDlfynk2k/5gsGEgR/Qu7G
Oh6xHi5wGPxfqkz4yicbCxMOwI5OFujP6cwbY0J88ICVftrbIyGpirz3yEgu7OVndgvobMC69CW4
1+gntXDS2W5gcYfyJ3IYdi6WdGT+dZonSlrf70/rvxrv4J6Oy0rioZjVcGrezmtEJMjQyQr3m0Fh
lSBz+8ZyutiLNXs5qlnNHA5592r1g9hFmpPsFgJ4LrzVM7N7pUuBFSraJDzy298gEdBgjZYonyzs
8iVL7A63fSPYl85ovxBYH15iNpx7amYK+yOEQcB6cYKiOW0mK5Rqcr2gFs96YaP1Wgr0xq5d7WiG
EiA5k9OUjhOWwWE8khK6qAtnwtmnxiDu98HAzefkN6SzPk9RpiscZl1rnyIx3xLbhOEanJhdKVRy
Cb87s0Tgl9MsB8q3OBZPKgRcHDKZBL3yEewlDm43burVmIPtOoeMHVVZa/66Ez/B2sH5zNHbras4
4mc7aTYD/ZsdwQjOIcZQ6dP7k/DcD2Mrh3Phgt5yC3v7/Y2SbIRR12zWrmM9KW6lG7sfwgvPf+bU
YE39d5STWUbtRFWgx9LXUyP0qAy+OG5nvkyj9XXArfqqHTtxYSG7f28X3KLhjlGWAT5aJ59Y4VmG
lXcrwYnL2d3jluEO+xivrfGm4lJd7Iw5VkdD9jPuGP/H2Xntxo1sa/iJCDCH22YnKtmSHMa+IWR5
zJxzPf356A3s42YTTXjfDeCBqqtYYYU/qECRYceFvnm6vbwr1wl9R5UinQbk6yq1dqJOme10TE/Q
BjvEZkDwGqu4pjmZvLGnV15JhgLBYwDthHI3f+k/Iv/ESOB82Sq3cBCFPxMIZzsb88FDFtTTIyzE
8dwhEnFH4GZsJB1re4hckdiDN4DS33LkDEXWeBKm1wjU+HJD7V19jLYauWtLCVzcpmVMqZXQ43J+
qGJOScTsvUGMuFAGSsZJjbWv6Ad//vuP5qiUq5kKcIllqo4tCeY7WsZLA5dwlyRR8TYXuB+jFnzL
7aHWDgbXAig5wIeYYSzqD1KO5GNZsj+y0dLuAkOqPplZpj5EbNEHdUTr3jLrjXBqbSHnMhpQJFhD
wPAvFzKIRy2JsXn1LC3orIMEOj+jmNuXB8Rv4m+3J7g+mD6XB383phcT1GunyvBFMrwIm3gilGIW
j1fiM/pb+sYBuB6Kygl3Ou/KzAVZXmVTFBmJ3nPJOGoq7skUURH3DfFainCr0XC94+ciDRhL6KVz
73Kx4xHjSAjuVMMzUD6Aqs6jlaFCeby9dr8D28uQZ26dazrgXsIDYLCXXwo9IC1qrFDzkH8OpiMZ
d6Q+G10xhPc4auOshN9Zd8++kn/m2IIgKs0zgZJbk3zCG1L+5OgAPd06iys0xZRYJfNDS89CjReT
Ohwumlap97Hf2l9Gy0QIQAnV/JeAaPLal5Aljj6+o9I9ylgo26P0HKs7hTqPfbaRqbN3cWepyg62
i6S4du+b72mXGNopQrfx3TJQvkC4XDL+xf5Ye69xQ/yAWa39o0XwuHCp02BYk/RqiZtkZTWn0Ck7
6xNUPCqsCXoe/UszpnF+n+CJ8SxyY0iOfl+Kn9hS1tnZL3BN2E8D+CxXxuHt04BMAYCwCri1C8wu
V46UhLHX0dN80HYBog3vaeKH/aGY4hYJFyKhx6SUTJwJs6qV7zC3RKxRkTN511k2yveojtThxiu4
EvoQUDpz64X8kK+6eGyjVpaxq0g0j4hO4K+OT1fwQ65CCM4UeiMbCnMSYxAamk6KNj1VdUToketE
58IunXrj6f+9SxfbCwgTGZXCLlasJWCkb/sB9U6ZdlkWvtqV3iC+EiMThzXzWD/ak9UecMxGhSSm
q1lIurMP9TBGCErT6LlKSDpVZf7p9p7/zYBb/ijebY4wQbFGtexyz4usQOYzLVRPT6cuQcEFx+WH
KEcaha3mBF8tQbPnPOYROjkNQvSxmzmykO5gSLXpXVZmY3zUowzXz40fdh0zAlGAVKfYROq2rs3X
zx/vK351IH6nAhGxsCh6tOL8Mj6k01A5j5Mjd29CcpJp1zeJXbiIbMqti/sV/mE7HWe2L2rWjvJZ
QoFL23N1pSXiHG37Bmhk+lBGSv/z9q9duaBUWaU3adv8tSvovIFdKiaztQaEI5NfEzxgR3fSkNfc
WJXrKItigDE3IGHn2HQPLhel7yyjtUNZ8+Qhd76lfYBXBnDaDxq5MopD+AJlSG4PyEKNTYoUVRXD
Ut2Aq1y/oTiP0UOAgEgyRRx7+RskGPiIN1VcxvzHK3vNRrc3U1F+QcE/QGR4cs4pANWN07y2xPNu
4CDPpO0l5iEq0dZqWkGhS/QqpsZZfEdPWt04pGsLDNgVtAMoI+QVFo910zRhi5CY4XWzSssOFGwQ
ngfcKUiYBpLg/Thq+FibI5LdE3QQfz/Y+Vjvb2+nlaeVGBZkJUZqJG5L0IWfouoAaUj36INhCIOM
jvPeOWXwrBPSxBvP3srCzpRAkOBkStxKi1uS4kY/5kile0WZGd5EsfFZtHGw0flZHYXWE3hsKnac
6ctdU7FMMYrKmkdUG9z5ZAc7irvV0+2F48jxdxb3GTnf/4+zeMNznJVbTsmc5Mf58EXr0Zf67lRF
or2VFoCue1kP1eEEutNC2Ceq0fbz0ZhDojFFz+SgN6pTeYEGhs4baY/FCOlOrdjjcKUmOCpluJZq
SovzbIoc/yxWUZbxPf6mxDyBmZQdXFf6+ntq+V3lNaWe9h+T+RpCe9Puf5a6DxI9jKoW3bfQFxLS
m4qS79pZrP6IkFWenAJ8I3pQe5PWfZRCK1E+ACIJx08UdqXPWHahPROkQRfcG72NfQMGjcEv/FcS
a6+XSELtqy6iqKWbeKSKAWUPV+AfF59o8ZZPJN1RepjvDQFDMTI/6IS/IbS+Nn8vElk/6oavPNvA
fD7W/OB7dXCUcB+EgYwvTD3UzV4IPi/6d3FcPUAaMIgn0Fj8orSKnbghav8jU2rVp6FVRPxPIzCC
2BHstARPPi5EO6fI6vK7HXd2/aNNcewk306d8N5AmWN6ErIUf2mnKfT3FdbDxRFJIefUq7nWvjv4
oLwizJMlJ9NEje2Mh44oPsqFUcvvOfqdNfOVSuzAQ7Oh7dQK9RXtTBj5zdDF6aEcy674GFdAYV15
NOzoTW14+O4au85QpmRhNFfJahXVECPvnTNCm37kAbGBEiiQt4WpUbaIPSa1Mt1huWTbLl33VvqQ
thTXXcysEG210dj1v5llbN61rYpiPjEPUZvGQ/6PZNRNv0tNJRk/paJUnb0N2k774EexXh6AOmE7
aiGSZn8ZAtqSD6KiN/nFRPOueAuSRFJ2qlW3Z61G34AoTqavpMeo8DxIrY/QHleSHuwE1VD9vhaR
Hp+DrKhptTYgV3Yob0kKZnKTiRcyAV9zRJCEZhKuz4R2cmxo5de+iazha2NIjbpLaZm8BZUWNvdF
lKO1GzQhhOGRsoJ8nvDlGVHvTRnQabXig2GY2IHzblnyEQlYGcEUEwGsMQM6sOdD5PW+JcrC3b00
FT0+tDVWg3QSRXonF3iJuaI01O+YWPioVmFVQQ8+badnpOpxsbCpJfxw0EbT+E9zfCyyZKqQrsnD
zk2oBvzw/RqSuZVg+X2f287402msKDvEQ8lnN3x9xFUwtAzJs1qgUbsUN6QIPx9HKg8pOqzmTtUM
jC/oeKlYP/V2q7gaMuE/aoNSDd0vCnYAwRs4zVnYNtk+UGs52uejFGVnBTOrjKYDrrHoyDvxlwIz
sHsT5wTqHFgaP8sGGLqDHYOFuaOq2093paNEzbGsO5agUY1GfCZjjR4R95WLUzqYbe1igMfJssKJ
hHEMpyx4kJUWM2KMhvFUhmX8DsMEbyo9ReHHFYbZhfth6APUqkspRlbFrLvE9RtUeE4IfIrHqbar
e5aNIalKkJ5UaHRku8mWc+UgYgc/FQpmZvdllNva+gm0GL9Tu+nQ1DfGycf9rVbNUzQZ+exPQdkK
3Kje5D9z5HSVd/hu/ZcxavOPSqoqnw0QgcEpwjTeG3BMUfZTgX8A7aeqrk/8Cc3rYRphfFAbhOLQ
Y9UPt5+BlRAFrQfQ5zZpMF3CxSMw+rmEbq/ceOS+1Xhn601FqU+tT22nFvfcx416UNKw2KqZrIwL
DIlcg0YcXDJtfgT/jFlDIMx61bZeHGvTqy/hNBGRYlUgT1v1OFI9w79LqYaX29NdCZVnThDVRAAz
QIMWtbcwr9Aa1aFXKfB7P6YBFh0Gprsuagz2M/i9diMKvS590e0GsYAFLdRrZ4m4Qpiio5wAzyka
Q+N5yJXmHY3J0EXQB43suhXvYGKrWYA8//tYZZaegHeiYnpCnn65wEapNqWPmZTX6Rhk6JXanozA
GE+313PlMxIMzXROckZsGhaxShP6k4xr1Ohha2fdUfwrP05piuNK32pJt4tqP/VKE5HUw9+PC4SA
apshz1DixbhlrKERhrOLJxVWeU67NnrW6wIr954ggL3eoMVdR19uDzr/0UXARO9YAQCloZQCWuZy
Sft+xEBjpoprtigRx5Wx77N7+zB2xRcf+0Dv9nDK+ngz25LNQ5y2mGQlGK0qTajpUYdSWWv4cnM2
Y0X1zHIwA2yNikSAg7AlaZ+iPijujYbz9trhI57s+k7z2591gEPQEfxrj8apWqvAnwtp+KzKU6hv
7IWVuBWGOZkASYdsKMvWRZ0TFfU4JntN06FKZfUOXkEAXbbgdiuNfOhapB6wtnB7uoJOCqMCBYR3
smcAbhD7gRj0LafSPqvQ55PPM1DrnoLUfH9EJjl6laVQV0+9XhkPCNjp09vt77TymeAHAOygWIoA
qr5IhHLRWr42VIOXR77v/HIG1Uz2cN11PAYaEurHHGT0RvS+cu504L1sQ2fe/upiK+bCHG2rQNRD
qbTm+yDPHAhEHFn0goiaCO9hKvA6vz3R3w3lxQHACI4+KlUZeHPLmTaarmDspfVen+AG+ZipFbgN
rM/A4UGaqT+yPFgAc6G1s01HAJIaXWXjEBhNWM4mXCgeDGWIM2OUZQQuAbr1wYcRZajPQyTATM50
gEcrrXJ84ZKwVD6FAbXLHTRnNdopCQWUNw1fyuRbqTvSm9SGSnFOKAA00IXUyDoOaYIdR0aZPHhJ
7R7cb1hsS96spJw8H1zoCADIbMFFFiiSRI5o9ML77/EK8X08k9MkaM492eHGNbeSY8+0fFTJTGNm
2C221uRMVEyjsvEKESquEZgK0YXsuHIctcdRK/2T4svtMeLOPYYY6X66/cHXyoIcZsami47c1bIj
GgtAQpFath6aXYJEY7DyfwWeQJ8i7CwQeuwrA9FBi8f6oEVziNvGSvBVDvEG2HhI1xYdETG6R8jP
zQ2Cy7t3jHEgn1L4vGPSTXvTgR6206Wxq/dAx+otrOHKkQZVC20Eyjdp+BLETuEVHlvbwPgeCjgN
bdidKfl1pGS5v8dEJ99oCa7N7jcrhpAEZPaSxx9iyFpqTtx67dgg41LVGj6DYz4F33rM27ZivpWg
BJ432wkmv0kUtggNgE+WTWfWLRzzrnU7ScG2x1AKr4sV6WiNeAiMimU8V+hD7m9vqOuRVRnaN3EC
B4cS1bwOf0R9ZjyBnpCVycPeodRfZ20i5xfej114wsID9GGY1YDGYkJVf0eopm5h0Nd/APSxmW6M
BPfySQ1C/EYtibjB1Nv4RTSAXBHSb6rHgPf3RMoWP4HlbD5MCB38c3vy15uKjaTKYEToElKwXdzZ
UUMHXSSawBaAcFq20L+WcTndDQh7HaeBJ/v2eNebSqVITbCjmDrp5G9W5h+LnSZWWIE0gApI+nGI
MNk4kP//2/bd4N4e6fo1uhxpeThVNY8wVoKWjmz7XuitwB2wr47YySZHJNRzoJRT9dfhBoOS7sHf
VmRUCxbXcBtPCMyETE/1aSUNkWbf9WNSbwRh6vUVPKuiQKMG64fEvLU4LFhqF+ij2KY3VHYgubhl
GE9AVgzdJaZ2PoEkjH/BNzEwwALyVe5mjHHtNvWQmyioA3zaEapZ5RFZPak4mX4/KPu+DOLk2NtI
KO1xy6ztfeCYZf1xyFq1m9v/ivUxx99K+jAJAesd3srsb4KECwLSiA0MLr0G2+tFPZG6xIn2Tluq
U99vf9X5q12+9vRXkR0kjaAzhJjC5WGtil5MyItgP1bl8TnEKu1eyHm3cSWsrS8lZNDnfERLXwo1
OE7Ul46kWdRUh+KFRD/5hvEZ5tqa2ioajmVWeJdnyEzv1LoqTljxVF9vz3Ol20TkRh1bmwN7Bzb7
5UTtpDSiOI1smplRUAEUDu2jnqn6m45I4WuiT9r30jDSx7rU6scoCuxjE6jmsLNqI/we9PnoH/Cf
tS1aZbry18ElHlVgRGdxCdr+y2BDMiPVHjsJSQTfr1xKP+VxdJzxPpfr6V7uc+Pvj7KjGHSrZ2SI
Rdfici3aAOPEtmQtJtnOXoM0pQ5H9TY9+9RzKKfWff1NFLr1fPsbrOw1JI54byG8wmhZplb4WiHD
nEyW5yB+sifq6R98WpIbAezKXpuREzxAcEmQ01yc5Y4T3jo+O1pKNSfdAZj2R6yiBu0p1/TkS12F
+b1ulP0D3pXDi6hFtXGkVq5kB8QPmQs5HZfXfJH+cSWbqhyrbc3qYljU7hsNuGAZAPYdcWQ7317R
ldeGoehV0BdBFHgJupGhgctjpzJXsvKdj/M7jzyFUfwMnCcF2uHGOV6d2kzvn5XbKK0sNo4aNw1W
GZxjRQ3f9MCs7kTqmC+pL+SNma3tFY2qBo5XtJ8gOF4uIp1/NaGiBkQuCMHdp4PyZPTD9HJ7/a7f
tDnw1gwqYzbqlsv+oT+ZatUro+0ZjSTfx3Eg4WobWixiW57Jjwp3UNk9twe9XkQkGnhpmBZUMo79
5dRMYWdR0lNJUHHqwpwT9xDa4wakkl45/C9DzbQA4twZoX05FEYxlS8Pte0VUxQe0RvVdqFuTKcs
9sONY3f9wdjzcLgomXC2wS1dDoWRXBTS3LC9KoQgUwGtf6TbU21UMq83PKMQ1sK8Ri8XqcvLUUQK
ZigedMvjJvflA5DgIN1piBJgQSZl3GJVhCL87UX83Vq/fCO1meKP2xRzm5VQFoMGWWPVVWd7yHm2
j9C0LMDTeEs/N6rEqlNXniTCPLlVK9osPHFHJG8G9djYeTLuJIAf95ovBwpm4KZ4g0YE6gRaSsDD
V8RKsYOW32ZYjogckwXynPRgJ3F9V7Zgv12sJqPHitwYhGDS1d/MHv4Njjyh3fV7vkclHyBqOe+2
0qJLhKGo9uRk9Goo4qtS4cINwblYEznSnEjrO39917E0SG6Bip/7pcu7To4b1gtLRQSF1bnnwg2h
uNTpJddsq2EjgfotarP4EDOLgnBFI+LVl/VkuYFL5SN2SLvfhsk765oar0NC6+DezskTXUC7Tuam
dLY+9fi9NrhryfhnI/AQtd9CpHaHfSvh3HWG3YitmoysbXVfxYOlHSZpwMtJwXZzi7e/cjJAGqNI
Z0LTZkcurrJUWFJJ4Kd7baGIQxQrGYZr+Irc3qUrtwoR6Xxlgu4xLWtx/gaMUZ06cgwvny2p2ySN
cL2IiFJFlapbkk7zG7r4EDPewYJ7bs1JzuJExHjTtIEM5F6ilel2zjj904v5WNigTT/qxFWV24WW
/BBp7ab6ycp6Ui0lgQbtydDLwTW5D7TEBMFdWaSOwWQmbjsZ/8N9RkEfEAsYcYQeloJpWZ/5SP/F
tmd3TXrAwFo7ox63BetZ+2oG9Xvq6qTEhCuXV0vhyL4ZjER+EToF7thaCU4DOeZKWGhunJ7VoeYc
kYgHzODyraP9H1e6njAhNRJgKMrsGIx+/ynG78e7vRfXvhDR13+HWuzFXk3R+cNQkzChkfew7Ix9
SMy2McrK400wj4gKhW2oR8t31B+itEyC0PY6WRmewGthOEmigeslvesHp6IjIsBYbLzeKy+QNte/
SbdJI64IZr5osSMjYIFIiQmNkYrhKA94R8IjHA81dkobBKu1tZxfO2SW2V9XhPpMrscefWrLS/hi
TwKHbRfYk72xOdbWkjo7/ABIojx0i3fVSaltRz2ibCAknG8FJt8OFp6KW6Ce8Nih9PEBF6l+S1d8
ZUtSu6B+wXVOVrgUC7CBIKQ1aa+Xjlh9RKUUeJi+4R3nhPbh9pZc+WyzTDS4apjeqLouCglcYyDE
ctlBfSvMyQcSQ32XNGl8gtyZPqJ7km3AwlbKqjAQf0sGElgaKIVeHu0Rm4kAX0LfA50SPKI3Zv0E
oqd9pX/ufBpB3u3zpOWpF4mzT9TMfK7iwh+Pt6e90kahxUpzElF8kwLGMmKHel4gC1cEd4UJ3gfj
93i4F/E09vs0kfJjEEj1Ps2dbHYRosJCWpyErqPmAbGUkpfRRiy18nAgVzLLis4NaXj3l4uiG4h7
hqMj4W0jIm+k2faxwMjO7aOpPkdhNe5yJxS7nlz+dHslVjYAI884cC7z2QHhcmQrzGCxAz72WkUW
086RpWwCBClNv3Lhc6+HZlhsBEcrNQdGI1jhtiDdRRXjcky5jWinyrrkGUIHH1fiytmZRnlKFPwv
5aR5FJOMlZkSfHEa0ChWC2dW6WPJ9Wv/me74d9+It2DqzjzRxdvNZgTSp5GCAHFbLERMqTgQTiWB
52qM99Cwc7AOEgJfvYJ56C4Z6EfsACHL/8qSlXyM4ajjieVM0QcZ79I3VRGG+JSFSezvTIKokKDP
EONTEWVFtgMYjTptqVSm4jpS32LsEkiRcmxbxfLdWoll7Ie6wAHGgVe9OPQwLh8a2G3Iv3SpMuwa
M8VeLDQnG2/2KRqShz4FRrXrQVsb5zIIlE8YkTjDWQEWDHQr6LWXZmj8rwguRS9tnafqPolw6DiA
FAvb0wRZ81kgJwa4eZgNxVvSMrFLp0rHxTaZDYv7SB9fzQTRAzcpdXnEhb1TPmBYYeJ2ZmTpS5+H
mbnHhDX/1BPVYBhpl3MbxJcwvDIikIhuPWY1CL6qtZp91jtl5ra42Jm7NlAwqzOAWLzwSvVg0ssQ
Z7OwGyugasWYPxtFiOETVg54kdt5Oqof8xjtKLDOGv6rcWJPdzmx9K/MaNVfXQAyuZxY48MQdNl3
dC0TZzeC1mlcGbr7Dwix2qc6i7IfAYo0b36Q4VKIZSn4triLxWfoQJjq2cy1RrCksx9gM8I9ii0p
PWI3RoHTJ/fHZhORrhRWaGzrnzPJMsONt3vl5idMpYBA9REw+lJWcursRlO6ToIVHX2dRtUE/VQr
9kHX82jjAV0bijiBNgA4FNrW87//UY6pMEymu0r0YVd19wyqUXqyelF6EX6xG4/MyltN4ck0SOyJ
6FRj/vc/hkpGK/YxobO9FkTYOcEp9GmKMdy6fZOtjcITNtcQ0CUHbn45yhQ3QQyakNLwpGD4YPX9
Y6rC5bs9ykpEQNBLKICaFcSxZU2yCadYrgrLhkxuaF/YJtV9TaAPxs4ESrhDG6V+ThwD47bb4659
Lq5pOM0OpWJzWb6zw0GpIgwEvKGB9pH02bjXu+Gdxn+ysQdX15ECKHuDREKWF+uom1JqmiHraOFx
fcbEEqvU0t/qYKzP57+j/A4T/tgTEkTqPM1lqj16k7oJ8iQn0HGR28JF/OuaGZkK7wkBPnQ4KruX
G6PLKzvBEZBkXOmMQ0PO/rORrPjH7Q+0smwAA3RCm/kxJfZejMKeSKU6dLyg6bODhuzeUSmKfOMo
rSwbsRrFU94qUoNlx6CVhZ9lTU2tuOy6T8kQA0xWNZTiQPBWwd/vOYeiJsPgDgZYerETVL+nhtCS
GsH98/eQkIHaNP24w8dry+9tJQCCQo58FGEvEcFSoyEwc6IflRp4SkVFcvHuBJvrJ3as7aZCKlvA
yL39Iw9xulOoFm1U4FeCIFJmUPRog80EjUVAEmpocmWCeidG1dlOmiTcPoew1CFtltMnlDGCjS25
Nl22IgGfAwkPlsblZhEp9jsxYHAPvnzyDtALR9u+8cWeNkv6JKWAKUDYy09NX6MFeHujrm0hPDE4
2UhnzdHvYmyU16JuzpxAWIm71uwN4hCjth6Bm+vqxnW5diow1aL4Ms8Ssf7LwRrOtS+swqK/HpiH
WnOyJztT041RrqdEX4OSOIXjWehguXt6rcM4sWl8zwFqfQZV3ey6Jiw+jNamt8cKE2rmfCA8Buti
dvhZnHOQIgoA2dD38ory5J768hTu54pnRIlCsz+TI9SDiymsOeybNmtGt8hwOAcMpueButN1greD
NTbmFl7mek/NP4znHEQQsfxSr1VGmcls8miOHUQQHCneJT8QU9WPuAsrJZKCTau76hTU0S4tsDzd
uJlWh9cRj8asgDtwaYY12gVmGrLie1HXGZmLIzYqg3UEjmMnBU1x3w+y9jXAiTU6tANabRuv//UR
BtgAEXl+luncLmdf1Bhe4qXhI/wN9kyXHGefy2V/yH1He8mCZKtFspLHcs8rxE4Aabkbl442dV1V
dLQK35M1vNJ7vYWkaLLJT1OHj2mntPLBUGLFVUt7+Ig3MdaR+lC+/O1Znh8bYoK56meRVF0eL5yv
+qZxaskLx0FzJ2eEj5m2+UHNLWPjjF2f5Hkoyn7cGRSXlgtsJY0ZFEMheeqIBYUekypbaqb9D7uI
B4BtTDuDcu3iYsRhsyvz3J5XNZ6OspJi0djm8WFMECPqsEYhPx+0fWQRcd1eyrUNBPWa+FTniYHp
dLmUYUc7zBe676FxbLoVUfNj0FW5a8tS/kGijL71uq4tKBpBWPZQM+N9XbyuSI3DWokCwhK5LmV6
EYPvnFHx4ga7PbMVCXLwksA4uJpovF6VOLGPQ2vZaB1P0POes7csUb8j4RZUL0YvzOyYZ13+1Wpb
7XPT53rqWmZiWW7u21GByXVR/+rhfD1rRUOJaOO3qSzrZdrNb9M4PpShgBUuV8FIbJEyf9uLUyPJ
jv2QJK+yGaso4CJs+HWYZKU8QnvOv8uSE+g7NPbzZy2y1Ho/dFYs3EoqlWRjr89Lv/xRczGMkhj4
dZQtL/dCk8xqQrVleXEkv0xd9lDQ/D1FTmPcTYGSHohDfmLULfZBWqX/3F6R6wSDdaCuCeqZdv2V
qaCZq6FmZpQcA8V87PJkn4S129ZW+pQWIdye3pk29sfK64liERhHii42DPrFmQuCPpG0qnI8xw8R
j3Pk/hCmivyzVKa/b19THp5RWRTfqLQsiyxdOYHMByvkRVamuppU061S23bj861OCGL+f56DK6eQ
JNKIhinEeHCR8F3V7IwMA2Ttqxg0ko3b32ttMLA7MCswb8MkfhE7ogWk6v5IHh2Y1Kog2OV7JKUM
zKL9rdxzvoKW25L4Yg47kFviBrrclnIB6dqWOsfLDKOLzm3Pj9r5Ix4bO5yrxsKVzQjsoNrbwauM
b+TWYV25IoHvzZhrkg8Crnkp/sjZKIDYxHLcI7Itib2NqOBBaG21L6w+ddNh2BJNX7khwd+aNFLn
80BV7nI84NaqMg3kvF1jDI8zuASrgmirQ7g2K0jSgOnRwp4jyMtRpl6imUAG5AWTY0Z3RqAUr1mk
cd/LpeV3B8S6/h6dqMPLpvX5n6btEvEzYBHZqAFXP0zXf1W5qR/KTPiP1OPSLRLO2va0gHdR44bj
diV+N0kZWozsUW8s5eHQq4hI11QmXTlEI+6vTwLNc1BzCHRBM1pKgckCiIM2mZoXWmoYHsRA+4S6
mSH9KsMmyQ63R1sp4c+gNUyz8RoD/resKvURToMSrRsv4VXXXXiVcrKL08xPTpMoivFFqweBe0FQ
o2nSO/AE9kmi1pRhGyhHB7sAI79xF6xsWLRZZ83cOWtmIS63EpodVZIFkM9TXaq/Cjn4Ohq5tBHz
rQxCbYbnkujTkK/w0nLoawqu0qanlGrgKlQKPWmCsXx7ea9PBdk4EirzAIy1zBIbv1I6fQaldXZR
Pktm50z4fkUmSE8Rv0VToG+s3fXlxoBISFskxYZN//py7RL0GK1GQfIM0L//3Jp6dhwjp3wt4Nnv
xBT2/yBRmrtObDQbTb7VqaKUNJcNSaD0xfvXKH6rxXJvQeIdpxOIoJJmlGa6KiwuOpna3zPpsdfh
taWuwiMIR+1yplPimBJ9RSCXfj+eitFXznU/WH/9qs+8O0BwKi86BpHzev9xWXcqcpDElJYHCwp5
WFkLHvJa/HDUvvj79WMus1wJux5e7lJMyOr6RB1A26E1rj6pnQPrs23QBK4l5SjkyPBub83rCGku
86KMRx10phcuMvDa6uPQBCYPBAHx+NiM6sOIOoHbS/54J8X65KI3s+Wtfn2PUnoFU2jODxHh6uIt
SnIULkRT0pOtHXMfFditwGcoD7OC/ufb87s+4AR/WLzQCaSPfpXKgorpcF0f/fNoRuFz3wy1Z5fK
sGXNtTIjhuF1hZSA8vUyyJ20FplBJIHPha1LpSspSrFHtAgPX1lNtloAq4ORQAKPBJQAseRyNyJf
rXM1Zv55ks301HQlKrhm5Z9DpdpC8V6LLdMx52NxeQHvm+kGl2MpGKbZmVmHd9Jkg7kLIaJZB7lL
kPCpJ719n7JyGPcFevXmTq5TVHQ6o83fcuHE+SGwjBwHhHGsvuZGkf075CRUx050U0E1Iy1+hIRB
0VGthsp3daOzUjcWFVjWUbMl64MW8M3UXRDgd7tLRaxbSPREXeoWeYEObKYi6LUXXRL4e6A801et
8qt/hymJAc+DgOoQPgJ2ws0+ocA7819cDQ0p/lHkQ37IO3qhbjn41QdDEpTRMhGg6N8ILfvK/4C2
k6jz/peIg/oM7M5Q9mHuKDi9D10KoV0WycsobGj+f7lh5wWHkDibfFDN/N1a/eOqgS6S5T6OUnf+
2AR7Wj25l6tC3bhmrrYQAEpOIMhQki0y9EWcJocSvNd2lLwG8NRnXS61fSqU7in0edP/dkLzUGAD
/qM3ukT/2yF8UsMYUAKom+ig9bV6L/JsC4Rwdc7nCfEOANSBAwAw+nKfirTrTEjYFOyG1DnBfJAO
OfocG3O5et0gJs7RM1cGh/xKEKcUTh33tuF7NBfVg2+1qatIavSP73TxnV6PUbWxG1a+kwJtjEIK
NZxZmvdyWnTfGlNgO3yHMTiqoY1snXyC710Y9lsJ0TXykckBJSfYok8B3HLxFBTKpFbgFyVPhH71
maRSa/dzwe5BaWO8DKlr9P0+Srt0QL5FDByV0GzvsB0MXmI1Hl/UfJRfR0NrQ3TAR6nbFYUa2wcO
bv6D3nO91fVa+eTcSpCgyDTApi/thhVhxmOLVIdnZXn8LNdd9B3BGHmDIHuNzGVZOJDIL+EK7RAj
X34CJUiktDId34MeHdGFD4PB4U3WyC6mGi2Qc9KPttg1foS68YSLmHQO6NpjbK609lsWOVr4rOWB
1CO/3xv/4OmEIESIvJB2TvKknna0HlvrMMhcnvc93NTENUKjDp8Vf0wMGP2ZGaPArLbGSYoiqXFB
lCdv+aj3k9v0BkhexBxzbjhE8bSDYXVVdQw1lNUop8uALQD1i1/ADCu0PXxf3TJ9XvsKJpUVEydW
UqLlrpGMWDHwfKBWHOshl2013Wl+hWDO7Vtk7SDMHCJA3wyFjuvlV+gbdTDyLve9Spfy987QwsdS
SUd9ZyKz/teYMT65NaNosb2ciWGLIEzpEbOgBeB7adwnyKoIdWeoafYAEq8/3J7XVaQ+D0WTjmNH
uRDw7uW8kPvufM2nAzJFo+4OJizRLEntwySL/qGhpnWS8qTaV6Np/nt75Ku6HCOTpVPaAXnGW7B4
2fsQfUXJHhyvcoA47sopMc5RRkUAycHKlWyUBFUzRZYlM8QBylmxEXmubRwyyvkHsMRX9nSDIthN
XeN4Ru6Hd0NoChfqZna8Pcu19XWgLFIhILo1l1r9SDyK3vAlx9OtGnE29Ab7U2qE6beZp3WWpOGt
HqzG5UH562LBvL6zZB7dOkrFy+tJKgCZ4dbte8YgtFNZa/JpBOYE7r7MT7cnuXY4HIeyNxuWXbRs
ZDd6jzbdvF99u04eclXO7/Oqs4512W9llitfja0K65Wm1Fyhm//9z/Bkrs7B0A7uEHVuvlRaMAva
ZP2G8NzKV6N8TU6l08IGu7w47WYRhNOoI1qm9XbyK1D74ZT3KAgdynpwvgsl07jXjDw8ZUnpb+yY
tRlSACGynonNhBSXM7QSybZbOm13ZdEZJzTFtAF6LWya/e2Pdt30QlYPsWJUo0kb5oLb5UAmJllB
0zLJIm+a/qCgtVe6QdRoqVtZA8JUTqZExklR+rJ1m6kyUtgVefaiJ3W+xT9ZCWx49ufghpeAUv0i
znBakeS0L4I7AY3sAB3kLLL+4ETteMb8ZssofOXzwomayWvUXSjLLz7vpE2RroZBdBdqZXVIU8s5
lt1k4otkxp+1Sq081c7+j7Mz65HbZtbwLxKgfblVb9Oa8Xh37NwItpNoo/Zdv/48nIvzuTVCC3YC
BIERhE2KLBar3qX52qH+t3NS5P/5pupryEoP6iKyRcLo8iT9sn2nrPTQcmySQNggDidtsC6dENkn
qJnGo1ia/xAjC3eqP6/9huSgsNTZ0KRWEItuB51zG9CjI0QAoaAKT9S4Fdcv3DJqfX6P1vl1FjkG
ynhpaTyEk9YOQQ6+DgzdEEd/CQyKJ39GV+gnsmm65Q9mUlQn2g+Ybeheb/miLdvONwbOjN+aSnTR
lMk2/MZrLJeYaqlvq3Zuh0c66u3y2MZN2Pml0+ECnyAi+Y+bz1B+FC+5DlXf6H5VeskzQOHoq431
ytcwUsf/kkjFaS2qAZ75cefpPwGYiG8F4vXRyUbHIH62LCxZuswyP9CRXp4dTg/KaItqzwe0iutP
9w/P5nd0OaNIiAAnX8sv1V6h9aNAII5aPf23fNE6zc91b7T8No8q+zLOOPEdphQFhJ34sHFvSmoD
Fu0w6wBIrF8arZIgBZ7HQer0oruIIYtAVbaRaX0os7Z5w4YffwDFbt8OWd2pT0ik0l+7P/3XwAm2
FEdHKnOitUvh5nZL4QIu+tFIkmBOsy57LyxyCMCVQBTgexEj/R5h0uWgYKDzAzWw6d2EsZV65Ey2
8YFIM3xcBgMQ8P2f9dJRXh8vjhXtNlR1pEj77c9ajKSSxvbK1XObaQ6SUiSaX9psNh8YdNE8EnBR
C+yT2tLeW1VpKgcjI7z5rSUb4ToP7hwGG46Fh9RRi49htJjgdYGZTf7Uq13Qa63Zo/85uKWv44aU
n72essMhjQrRHKJpdt8kcU9xYrYrdTlgzJj8zDqz51wv9o+8X4wPVjmjl6zx+E18tY2T9JTpk2sf
o16x2mMr6NOetL62dQwJiJVnx3SmL2Vj5OZhGOfooSytsfPzRFP/rqsk/DevQvtZs2dsnUBn259w
9TJ+gIuD6d8VXuU9hsVC5aQaqzY8z9kyfGuWOFf8rE5KEPKRko6nvAcw9uREVTT75TiCl/dQ9P88
xZ2SnRfEcq4FDMt/rNLSBl8xm+5HXg9zfiipykTAnNFz9JGaSrQ3qVlPX7QGW4uzGyaudRzT2Uh2
tt/WEeA5hHAp2HPZdL/9zGYP+IayTxTomJkdZSf7lFZz+CyEq+FzZuNrrBTFMZlQac0AIPy8v83k
LlrvMokY0mRJHUbJKp6G81COjZdHQWFigO0qs/UU8nj6dH+UjaQK7XM6c6h0SrX11TmfXV76MM8Y
JaKiAIQObU9GOY/1sncrbQ/1AuFnSE717XpSC26d0Mu4fTPdO3X9ZL43Um08osVYn/5kVjYgFwng
JH7cDlVFPdlqGkVBmo8d7nKqecyLZfH7od9r/G8lOPQZqc2/ONNTUrgdqxlFXJTYhF5FkdmP6KcW
JyU0rE+GUrTPU1KiG6MW4qAi13fuJg3CqxGKL/fnuxkp2aTQ7NA/k4Sx2x9R4+6XxBoJa6/Nzjc6
2Qlvnbqp3raqSFHkxO84v0yZGUtlcm6ON9Bqy+VYRsb4rTQ1xfN1uzD2jNy37i/Z1QOXQ1HHXj++
1CxfHAJ0FBBFhx8oxU9wFkSkfnbCrn1Egw2ZEH3EJvH+amxsNOCulKgpJlE/XrOMCS/unBksxmhl
3/UhcU5z49SHwsyWh52RNmZ4M5TMAX/JtPB+HWDEK0lAHw8h/ho3lB8lVIfv5TSr3wq9rz8MsyOK
D3o6lGh91mqv+hAtUxRpRUOZw+s65wOasennBQky4efOonzHo3MoDsXSa5+MyoPhkhR1PfiqMSrm
Ad1XrT+6djxTp1Kq5jyUpg5D3CM7qgm/MJ/71PmIMYSwAqOGHwAwtcFZOl7i9m8aYoV4zDEf/cdF
bYxaknCqE/6PL+yHpe4PaObGMCFmkX5I57r+R0mTcjyUUEvgXCAQaqFlG6fGKSvKsCVjn8vvrauV
mo+Sf41BYGrk7ygwKeXX1rXKRyBKrfExWqbslJvt0j7W7ZT+rGNh/ZtE8fjPzgdhvVdBk7Yc9GlJ
3CVzWcXsfuaBPJJiBrMJgNIacBErxsE5Fslk7bAhNuIzEACSs5c2ICiY209ftDWSckqXBEPplY/d
grqBXTbl8bcnRNVC8mbBYWHxsYpkDoBqHBGmNKD10f+FQFDyXHhhci4wGNvJ4F+3xyWtgwozOiZw
zbn6bmdEFR4tOitKg1Hx6u/tqC5/z/Bcv6jot3zsq258OzZV/l2rh6R6SNR4xNJoNPrqNJpu+Pf9
eW8cLOI2FnT0SkCUm/KM/3KwYgu0+lCT+tHXbp7dbkFLF9cY8hTbOVllqn/1LGHvfFJ5pa52jwuL
RoYNNFYBW98O2nhCKepSi4MazegTpBNIPKiRPkd90x2wV4k+/8EkZcOVTqCkFK52KwLT/RIxyyBN
EmqJUsn8Y6QVDv8qkvAbAI9p8U2qjcZOhNzau7wrQC264IJ4Jd5OlAiFqBm9+SCmrJH4RuEu2LjH
7of783sNI2RHYUzJmxDiHmWw1ThzyrvP0ec4aOIQkQbApsMn1RTIEHahiXx3FYl3Clzdn3URTtd2
qASS4S3exacxH+tD16mpdq6Xod750Bs3BLtKx2YJhSrkBFZZT6TDhmn6mIeVrmXPo+KMlzF0vads
yfZ6phtLDfCJ08vpeSn13C61iAe7KKs6DvR4UP92Gt04dwts2fsrvXFcME2gV4oiFNCyNRQC8/fa
WzwzCmqda2AylmPSh4dZTedDmPGs6JHl+v3IhKs1f1Pa5b2/likZpwJr1g474cIS4mjakXqxNYAX
NmIsO9fsxrlEUIzerDQ7omS2CoKIYqeKKsYkqOZWeRxSt39eklSZD0KYWnculFLvd06IjHWrUAA0
ATiEJAfQmlqFggp0uBZpnBDVEM2bmsz7Y+u48yPes2oQ8/p6tOzWVejkpkp/uv8xN3Yn9RPKU+g9
S5zr6tQM+mI7uWpTLq6M/GI6ybehVsp3el3/e3+grb0JaACmHUcUpb3VMZgzgGSDPJ4lCpRvYZB9
V4GV7DRhtwaRRU5UbgmpHIPbA4DtzWgs1HgCrcUGaELWLz7Fhtns0ZK3joA0gaCoSZUYf+7bcRRL
K5K4YzJ9N3ysaTdcwCg4Z7MTSQNjVa0OSTPR47i/hFvfCmQlSS6nDnbMalS7QF4OUzwiiWKG75pq
zA+uhnONXc57Fucvjt3rPUkpFcoY9GuuaPlbfrkTYf8YbWRXIoBnPYVnvW/r9C2a1f1/jWnhYAAV
CZW1qYvMo0Fd2fHpVXXvKkR3wEcv8bc0HXBFcJKw+o4StfFTjaL+YyE6NMvywkL6f/QqZy8Zf/35
kUeT0tMqiFeMs1fPWI4QRsn5LIKKupxf9qF2woq62qnJbI1C71JuYnYzp+d2aVyvJwV1IoqPY5Ec
U4RiTnOdVaff/dicRgnu5lNzW68BUlUfU6voaqwFFluc2fDi0jRadc0amDv3h9qaEJwJ2PU0n6Fq
rGJA3bip3o5jGjgKvIxKtNWpKfM9EaiXhuLtlpJCubLNgSK5hO/drpvNQwOfgiQPQGMZMh1odfcw
6H0zHSvkhmO/zmNUBLRhGK4Z5jFFBLqfaxlwjIfjiV0h4Tj1SfxZUSf1eyX0/nOBA8VAQaaHSMtF
B85yHNr8Z513Gg5UdYRkYAwsI3ryyiQGegxI/1+Kr9NbC4sO+wD3xXxrenHyodZsxJxQjWxy3y1z
YzounSYwC+w61z5hh2EA6I8jfb4wx2I+JGKZ8ndWOLgCFnlrNrDktbw7uA3YOcrHuZkcyko1vyxG
CWV98CyiQVrOvJhM0bgIH1n88f3P+DooQXSkfINKomQxr+/lfO76POrSNFA7zGF8vauX7oBQjfM2
7IA4+Ho1ac1pALu1h2naqEvwPSHGIJugwxdZm4I1bdMhYFSkgeaWljgmWWz+TBs71CQ9Mst81ZuH
J4Eq/I+hFVRUYeQ5P/Wo9vacpl+HSH4Ii4AuCUELnaHbPQYxA0SvoXN7F116EeZSnfSyyg6lk3k7
d83WcjNfhPx5/9vA/W6HqsI5HhVjSoIJHxEfzLT9gz4SSHNnaD5Cv8Lfbmp/Gw3OHU2hkysAnXWk
h1YRbug7zaipcwYAmLSHdobbpdLw8AFNK0dQxfVOaHidmkjSBUkl8Em4i+s3bp3GmdKGA6lJlRbh
YQjn6BMdAPHYzmP+ZHdqfTX1pkcuiHRxJ85ufUsWl23FlJnuqs7UgMWb9ZGxCyG8g4TASpsgE+MX
sVdm34qALv0kzg67gxnffstMqXn95HzLEJ+c0+QW1UPp5d1OSH+dWkppKpChAMM9m2B7O4qYjYW4
YWeBrlBoFnl+Cel6+GqNOhDIm500/eWKXsVb6I50VihRUHRda4tFKVoxVgmMKtJ7HXGIObIfUgCQ
n9y4aMOTjEbT0YpaWOfuQPnFb+pMeRpygGVNkohDoWC6+GCPSKwdwjjxHlM12tPbeTkl6x8JIJ9U
W7JWYRbdrskUEXHRgOOai8TiXhYQUICh6MOgQd/hevWkIR6onuq+6t9G4WR2B3APQ3lK+kp8UjGP
/A8j9Xx5tNWkvNL37qRzU2NiFZykzsmGyZkeVcD48FyFWpVXQcFKCfBcEMPBdaX4fYiWz3TKQ7vN
gOemQ7uzjTf2FscVLR+HVynJ2+p2tSlyJHPPZ9AKT3wyc9PzDaySdiQWNwoqsMGkEDJkZooZa3rD
bMc4X2CDdG3aCVMail7H1GyiQ6Tm01tuZfXZa9OS/lVXvMmVrj92lN0PjtPvOZS/ZCbrT8rutiXN
QlpjrCZMAcfIs3F2rwiaGObJi4a4OtZpWzfPdlJ6va9QHMweM88b00veEbEx91Ky5KFNp8byu84b
vUs/duF8NowR+63cQXYlQ/7Wwm457NwnKu1z/6+qNUl3QIOJ+mVOv+mz2luteGjdJcYtK2pg/UzK
oJYfqt4dqnPZZeOPXDi4oWH5pJVvXHfx3tjLbJvHJrabd6mlpF/dSrFieBpmlvOfTS2/vMvn+aC0
zpj6CmIG31CFtJyHJTbz8QPIEbpsMz5QRTDMfRmMbdJjjMtmm47Cm7W3qrHgk+B4BO2djbVxAdGq
BdsOsZpVXtvIDDViOstUelddrb1Lree1hx6w4xxHje+uZG19jAFI7Yy6tdEYFlILZCR8/dZY6bCU
+N1Gca8xigh+agPmGLO8PCZVT9OjL8XBzdvw0LWkRipNrUdEvJqL0c57iNuNuwkxKkp2YJ2g4q7v
QvQq85S6NT8EktlxrLPlWdGn7oQ+ivXc9eqEiVfunC1rr164cTExMDUtDBxpy65XwKFz7xmV3OAY
7JzDNlUPaY0lvJQ4vNzP6TaqWgQtj2lKWwvKSKuEZiroyJnYnl3dbOreo7ODeW3qAsn2W2OhVWjn
2fI+TQYcxpxapeEFNaxPPvWjsvxt6Og11L4RwnvyoyRUi+v9X7cR2ojdkJLJDXhwrWuY84RcPoxg
7+oqjThlSb4ExjTmO6Ns7XNIS/Q2qO3pLMPtFYE2UJ7PmgvdNU0VOhPgaD/BUmlky7n3gqnPHHyF
rTjZywperFpWkQxpTtYe1CIltfUNmgqBfy0eKngi9NGHogLGd7LRjc1oS3gWEBJ3dExQ+12FDrA1
zD8mK5n+JQh1H0xHoxFXZLOGBW1sdN7J1kKrfiD9yPRj6FTDXzPgM9oxTqqcu9nRr7pX1NGbLJwU
7JWHdjdJl3H31WzIpoCTUXOlBXq7jlQhR02PoMhXC5ELmCmtUCtFTsz3tNx8mg1c/KCFRueq1NTH
KYz0xrcBCx+gi5nPI/aQh1YZlLeeMSnnxe3Vj9Hcjg+gQ5SvhtlOl1goe2o/GykTenzcauRmoFTX
Jl29tzitF4NIJq6Ia7rk8WWszPzfdJqyT0muaB/u7+iNo00jAL6lfHTLsHq7RnFWQznpGA92lfgp
IKDUh3Lom3cRr/E9YsLmYGD+0JOBuUML7HawDt12/Nts5TpPfXqkcoFJJZ4FD0i1Wef789po2jIQ
1LWX6jhF+FVlzLIFjpx2qFxD/JLO05wrh2oqzONEr+WiaM7MrbFAioJc8NwYVfclH7PioGuV8hhF
PJXv/5yNwMG0ZVGckiBdrdVWLJGrQzaHZaZJOR20BWuFcraM4/1RNjcPiEPOmg2Sc11wcC0ViEhc
kM4KABRVvYiTSaHjEgHuOMalvgfC2/qeMIgAc0oC3euqIMSZBrPG8Drldn+0QIuclEGvfPRFfr8U
iPUDqjXcZTzPWMLbrWOGoTOJSE4tmbsnKLQqispudvXEkOyE381ZId9BEYout77ucGvdSLOwz5Sr
WQ3Jm17xpiu1t/bvXIudnQrG3lCrTYr1pxZPUcppR6bmTDOL+gWk589RmPy2xjr1YbQUPW4uujO8
MG8X0HH7adRVO7ymGKTGfj8bzQHrzfFhcohp9/fhxgUmUTU8w1g/D1717VhK0+kpyAiI8VkfnVpz
SZ/jfEiPjrX8Xffxv2arjZf7Q26s5M2Q8gD+Ur4di8XKJmvxrpqdQGYrbH36WKIUO5Avt3vIhK35
wRmVoBTeEdRFbwerJVBEndGaqVy7eFbwC33M6tZ8LOwWrd0xGrmjF2en/LI1Q1BEEBfko4fk4HZQ
/nDp2j50sRlUs8COewpc5aKfI2ssd7blRhyR3mq0FNGuJ07Ln/LLYs5YGGptR8ZbDkp3XFCRPI5G
Fx5g2iUHXpX26f7H2xoPYBv20mg4SUTi7XhwmcN+KJChyPohPSfduPwzttY3s+v0ILEHb+fpuLGS
gAQpm9HM42ZYG9YlWlIoopEQljhGgdnCPyHHBfWCEuae88XmUKiKvVznvA9XJ2EqE1iWcCMCgu/4
ZBTW/EyBwn7XuzCj7i/i1lD0tWCoopgD/Wq1iEbNFVd6OtwrVFFPM/y4B1QjlFNEBW0HzLCx/6Uy
DShN7hnZMbn9XkMzhKMzQP3DCnp+qtoyetASRT03SyROTWu9m5Qy3cEsbE4PViz8UVAL2Hzejlmp
eWnjUqRcBztNeC3rlLdTr058BKFBo9xfS7lWq8yRCf5vMLkAvxwAtc0FavSzck3bIjp5c5G9X0iM
97SXZZx4NYzUDIA/Y1I/WO2OPhTSn4ryEywQ5zvugNZ1ROLqOIQQCEhFPeNdjdvDYxdO3hetzkzn
kCwGuKA6/G0SPDQFeblSReYm5z1/O2Oj4TGfGqRm1ayKoLMdEXiRt2ewtPkR5aEDlkFZcC1apaip
E6V5FQXYzWDwK8BeuFbcPXte/gc9HtaUZh7dAUmnXiUMI/CwtK7BXrpTDHKPt8aDGPKP9/fJ5kEg
LQFyBTeV2+B21dAp8Bo3hH8R4kjlz86MM5adYbSeIpM7iKQ99Fn8/f6YW2tI3wMPLJnhsXtuxwTT
ok0OArqBOUctAGO99KuF1cxCOMV/MBScd/hAHDtqlrdDlcQrgYQaMtgQ9A7znGFa0ar5NURB7nx/
KHl7rY8CiThENjCNMvG6HQqdm6ZEyFXqXi/i0veuihhLn52RV02PeT+m33iAWZ+7aPqDcuULLEmK
IkIYWgeWcaLegpg0qXlceZcSMa6jk/TzTnF6K6LQ4ycJI3+lHL46XxgAaKPlctTBqyIV0ijqNdP1
7HB/FV/b9HKMoRQYfDR6QSDob5fR6TVagR6qaUpjLZGPeFUNJLKDBOzbuBM1D6GzGP/SjKLJ1yza
VB2bdh6aSy4WS9axJsTzqRJ33hGzHrCRulZoydkO+Wjg1XN9r0OwtZm5Ql6SKeR73dVm1vUlnqDO
KtdiUOdgcRvx0yt042Q7k/YHZ5UcA9Qy06NyvEraEM9qwCkI5RqVuXuUwBs/sdX+UnXFcM6yufDz
skx3WGhbAYJmEphhmWyAIbr9HmDhvLhRASgp4TigPKkhTIyRxSmzlPe2OwNwhx/1B6cW7VQK8ECj
pEvpakwdUouO92ngaJH5MSub5IBId/NzdpZv97fbxqGlUgdVAx1kXoDrlCNPF61qU4BRSoF8EnQE
s3k0kkh7hvvnFX5iRflHuzOr5YLyyt4jY+NEeTIThkjDs/CVlKmT4tyDy3MUWBNwTV9rVFB+6O+q
O8u5OQ51OJq9Epmwpn+aZWjHdWvBn2+yavQHa8TcF/vXH7+/ljyjZeZG6wrJ0NuvFudoTCzmQD1T
WHVADxKlqxn4IG3AMECRvjt4EQRCzET2ntZbE5R1bfmakdf/+gxClrHbkIpr0+fDBwgxNQSFZu8+
3iqjc5Og6uXypKbjuBomxNfFmWvIrHEsBWGXpG7dI7rXUuG3mhcqmmNROac89fLQh8wwThRy45Fe
yWL0zsFoCqPayWO3Zg4kFwQaLVBun9VJKd0pstISXn5uqvNzy0sfZPe0V/vZnDnNeV5TEj5I/fj2
01oC1cQKuOQVQL32MFGkDtxiKo+RDSnAEIoOgjCPnkGKTL4X98NV7bz62I9uvVPZ2Pwl5F7o2bDB
oC+u8pXR6pWBQ+tehYLGyTGP6WzDGLeS+ljYs2M/IE7Uo+yo1jNKYZTBThXyLc3ZoAPt+plij+nO
T9r6BNL0DQ43rHwgTLdrky9liBZYwuZz1PhkdXV6UqZ6j0eycc1gzf7/o6yBZITKvJmtLLxmcyLO
DRCVJyOdtLMEte3sKXlObxMZ9rf6ognIF4cnejsh8P32UpRgi5os/imYm4+ERYt/nqdfxhRb9Pth
4/X6MRzJJ/giHiyvdAakJ3k5WHYaDFq6fLCcOnsbR2G+k1e8VGxezeqXYVazankrlZGwgNrQDZtO
S+RMFb4adp6flrqkWzkkIqbsYWSldpiL0f6APDkOhSEirsNhcirtLwRpKL+77vifOsaiPqqtPnT4
T+AvAgMbg/ah0HnOYa9gOpdhmaL3iTZ1JtS6rnoMy2xRca1Lo/TcNW351WwQG7nwxs+E3zdp9x0A
Xx2fLa1pvoDQTUy/4HjHx1l4kPQLy56TY65F5bsmzxvTn5HGs/8q4tQ7J2KMEU7sejN6mOoy0v7S
9W7+BPy2bXaW8fU2JI0mcadJKnPN9ZskT0Kc6Gk7BK6d0LE13J9zG3dnr56rnWLR65uZKgoVZ9CB
YBrpld7uQu4Md3IKldukKavvZlym0zV3W/GsTqFXIbuCrJFv1PSNe3eylcv9Tbk1Ou8uOAYy6eFx
ezt6tLhVK2qFvEBxZ1/RABendVuetWaKH8gS7EtDG++kx6XYOQ5bK2yj3ovykUHzcG2W0GO8Ms8C
Zm2sZvMpdRT3iM9jdimbrjzdn6SMTKsjQV8VoTWCNoF9HUuTyRFq0o5RkC1tF2Cr2NCJz/ND3kbT
J1qpBTvQnC9ODELXp6X42+qfvMkovsh7hcegs06+6MKOEJn4xPOQnaLKXs5Lt5gHTLGSI192Z2Ff
J7LSMgQ1RY9Un3xWxqFfKiIwzRBU0Bpk1lMvehgUa3hyaUgfGrWZj9kUdqd4VPf4kxv7SN5W1GEg
u9L2XO3ijHy5bKckDiyB4UVOh+4MxxDGq1Kl/6ZVoR3nsIhPQ5jsCeNuTJc3CU8o3myU0tYjx6FW
N8UI3lmv4pL0i8REn+L+PY5fgCyGqOEhnKm/v6N4lrwssuRYrds3tQA60XtdHNB8rU4eQsx4BHXF
X7VuiHOyiOoyRcVwaB0tPw1T2X+7v6E3rhJSeMoKsEooxa6b26jGplncI6lgUPG9tomTnFX0DH77
IQwNilXF8EDSiVx5gn/ZSFUOwRrrJuQTlgGpN2D/w7EUxbRT492aDI1NXpSQYXnVr0JQ2i7EtRgs
HdIpSF3kc5R/L2JYdvfXbOO2l/1MCYzQJcptldpFkxnN3BTAL2PPelO54FJQ39Dxh/KsYzkuys54
m9N6+UTUm3gnrFbPGEEJ4Q8HRLBTqiB1O/FxEkO0c09tjgI0GpwDyu8kF7ffiA6K1UfcUYHb0E7B
u1K1DlEmkj3hJ/lrVyGUppSL3jr1BqyNV6vnpAk9NZyIAmPEqNMftBJ8bOngTgAZM9/ramzNigI5
QoR01umgGLeziktNT/O6jQNRwJ1vqjALcHnby/+2YhasDx79VBkgtq82nt31fYW2RBKYkaE8c5yc
Y5r009PiZi3Pmsk5ElGKg6Yh7Hh/L26tJjk9D0jazLB5Vqn0ouDnpWYeXJCliR7mUpVSiEr/HlX2
r38yEo9UCBPIxK/rgmPsGhN5VBJAmBi+lVZRM7Ok/TRVsEHuD7V1wIgWtNq4ZCFC6bcfLfUGw006
KCAArctj0XhBpwtxsIvlSxd3f/3BYC88b5gOkqZ4O5hXRq5iwOMOxj7q3nhWEvt5r7pnhK3008Ra
XO+Pt7EjZbIC2YRThqjL6osli6mL0SjjIMxxV0BAar4uQ2P//r5g8XjzEaaAna4ThaQT44QFF9wd
HFXfTi2wAxvs/FPfjr+PnkbURLMRFuWEkSXIa/WX4G6rYEboNMeBmQvPDFI1E+nRXvrmAa10z0KY
wk4vDZv0i1cv9k7I39j/sj/KqUMwALbKavDCgFzqgC8JplE02TEcc+1jmI5pdVRjfT7f/3QbT2n5
7JJOpJSfqJ2s9ooiIjSfa7sIBN/3pKE7cMzUSeBR1ynnwUHUL9G8T7Lg4ytW4eENr8U42mU7R3Hj
fPBVeRIBTYQCsD6K9Bhq9DaHPBB6GV2LKu5wbY7Cs5V7PGqGdC9H2diylA8wdHEsEjOmf/uFa3fk
Qg3NPGhzt2tZ5NB6F6lOt6eft5GAocUJPlp+SIRq5O/4ZSfp+dJZSmWxvOMQURoasoDU1DkVbQYT
n5rqoW3a/OH+R5WxeXUf3Qy6ul11tVRMXN2KYDQmtTk6bhJ/VScF+2ZHC2fSssR+22ZxcpzRy/7n
/tibC+txLcndC8FiFeiitLKbpNGKwAzV9jE3m/zajGm98y7cWlZOJmB8yl4oy612bddaZoWZaBEU
eHj8bIdFfwg1J/vmVaVR+thruSmFp6y9/P7kqDeRVtJdxOhqNSzbtupwsyhwfs/6U9Y4aKTX+rjT
T90IAIi8Qx0DHSFt3lfhNOwLuJ2QSaGVVqXqK+1AJjY6GDv7CETvotk2dgs+Pxw9nplSbHd9FDpS
NDSu2S2h7fUPrjO2b0AdDF9bT4txnTCW2TwAvu+RJUnmqbR2FnVjutKThxzNoitO+3h1RGCTZQQm
ESiR1WNg6s5nxxDmA2+4PfrnVrRjx6BmB5hSlVjK27HMUMvYoS5jLVOYHxe06DEdasLmu6u1lQZF
ZbHah4EQFfsuelI49nS6mx6cGGtRX1H6+bcNGCWM6X+/aF27Vap4LLWJX1SmVv5TQQH/IJQI/9PR
Mn+/pEeWY5FVUZoHJLlKHJUmzaAjl4J0sa6O1lIOT+Bwe2Bukm1FcXknFGxgoJmbwVuM2Afcfe26
pFhYAcXdIILeC7vnNrWtdzwvavcMmH92z8mkKgvQVEyYjm21pHZgCLv5aFc1XQKnV1L1uuSZ8WB3
sbdHdtjadJY0wwbRYrqvjAHRaRATeYZknCb/WaHpPblNP5wNinSf78eMzZEg88Dokcq56/rKNKZ2
mOiWCLI5K4+zikNsa+OMm2NLuPPe2aDzUaRizbGq4zS9Sp1BWVtznNR50Ikw/XtEmP99N4olxHrX
y67a6JkXu6lzjMzSvPxZuaV1GjvKnDvJ7usp82xA9gRpOK5Xe/3uSrVC8RDwy4Pa0EbzUKCUnB2R
WoKgYcx6s5x+d4U9aG7c4rwagByv+xIlaCtXjXNosDJcltksvsy2/X0pYmPnYn19ucmRZDWcxIHc
enWCBn5DEdJxCHRAub6lhsu1LsVeM/n15cYoxH2pFC7VYGXA/jVnoI9vDG6SBbOw28/sE/WB5A0/
RwVTKV+N7f40qJT8d77a6xQMDVxwGFIglr9e9O9/GTbjrk7rFC4d+nDiY+glOqSYsn22Z7OOLoOR
aPr5/ofbWk4wGVT7afFzBlcTxSudm90yk2BMIuTZRnwPYeNrO/fL1nKC3sSbkt4CSg2rUXC7HkQ7
lknQ1iJ6aPATPM157z4ngNfOVEW7jwioFb9/FGkps1FeHnxA4eUZ+WU1MRlqLW3hFZukhe5nIUdv
8fr4QBFm/tg0bfrfWMAK1/pGnEdFRYlrbLNi55NuLTBR7kUWg+26Ji5WrjmyJjRxKP1CWoy98JGk
Za/88VJRu803gRnLpJ2gYyEuskqLgOOiIuOxc9IsQXswi/L6qc5HPGQXo27rg5NF4G4ip8r0c8oZ
/QQILo9+NFEZnzpHb/9Ct7p/q3Zd3hw7ux6Mi+u0kXz7S0mfJUZ8zK8EnQK/mLqxOrudZ53ow1bt
RenV6lShDi14p9TJV1WJHPVYDrBRfG1a1AGORFI6hzKpUqiU2DrsNQlkyvBq8sAUqM8xTfSrbz90
P8BxoduZBpWizD0+L6b3oNRW9cnRlR6jyA47gEOjx+IDcLWkP+hgrd79/jlyJTWV+gJvubUOkieK
qMv1OA3ycIiuhoFh2Ki2y07Fcys+gCFiK8t/UhdaTRTQUd9JoVHpaH+YkZR4lyERe+VL/Uih1f9B
VJdkF0nU1jRt/UIrphkpO2uMA1UjtCuNYQDEwNq2g2G9c0y2IgQiP1KalmtaNVb7d8h1g8PnxEEW
i+rYIxr1iGo8D88EK/YZacwueliKuf9y/7NtcDuYIKcTeSUSJAr1qxWdlWpUS8oMkYU06gHLQv0w
TaH6FNHn/c/CkJnGojlrFwujUc/nhWyGp3pZ3LcgzBS6MUXk/rz/m7YihnzbyPo5auSvtAh6LvVm
RoilHRPjRxa5xTsT9YedBd9IEKSysrS6ZTuBa7yduILPG9q7NERcHM0DZ2ymNxgIzW/sRo2Pvz0h
DSI6WZ60R6CicztUWo7keooL27/0Pmm9sN8IM212nqNb8wFzypMQey6a5qtBIkPoXdahjTG4Q3eE
KkYvQF/qR2sY1fP9+WycQnSyqFgil4Lu0Drc6HFWzbWL/po5qtpRA3b7duz0+A0Sivr3Qp32pKm2
x+OhzZdCBGRdqR+cQlcWhztaEWr6Gaeur8VciYeBquXb0e3dnXtzY/8BqqJdBfLAk4JYt59Lqbyh
pF4pAqdRe/rY2nSKUuQw7i/i1vfihS1ljSiTYjpwO0odLVpbCicLpILho9bb1bFUdIQfhrLaeczL
qLi6Hrj/iGOAy9iD65IBYn9jhSxuyqPLmn9myIwcem6hB6jz/aFS3PTJAR70rkt3kUobX05HUom4
QnSRCfLtJJGBpqlomFmQjRNX50R/BCM7HA6eJxRqv0PCKNKdc701JFuShgsWNFSDV+tqN8Yci4kH
X6LOyTmelrI79CYQiyJrlQbrVVPfedNu7Bf6VVK5hFYffOpVCM3wIiumpMqDJVbKA4xy44KqwJ4p
4MZ+AVlGakxBi2i9fqTbUMuLbkEBp2lNCtxRnAQQIuwDtgd7mmJbQ0EMIHXEqkvCvm+/mhVjdAa+
PA/Q+Fu+gyaNwgP9OPtrkvTFP/ePwca9J/1i6LLwWASuvBprIIUyU2xTYHWM4o02jXNzCPNW/5iE
elL4E/Za1yosxeVPhiXvl7c6l83qm/WAEKxqRjqicSfcWnqiS+UPiH2e4v/j7Dx2JEXaNXxFSNgA
tiRpq6qrvdugaTOYwHu4+v+hj3TUSaYK1YxGs2lNRwbhPvOa0VSsXQ3P8zKpg7sFtbz3bblZFrXw
BaC4jmAmhAh7fYjTyzB2mK2BLf2YGwDes1HV3788x3tDgZFbyuoQ8MiprpdRkZY+yszmRUD9wMew
oZOeXZrpPhsM0EEvD3bvjqHkivgnAMDFQvV6sAFmDMr6iOeogyW+NOlI8JsYjX0WaW1Bvi2Nk1Z2
9lOSJ+YW6vLekad+jtQ5H5WLe/X0ob2ehugT0cl1suSQJ05zGLjZ/0UA3fVMDO232p/3vuzfAy43
wl+JlSnSajJbkg3LAUJaVLjFqlVcHeLYCf/D5UJcSNcdwTCi0OWn/DWUoTTImudpjGAyuv9mHzym
TbyVP/xfD3/1RCB8RszFZY0C1A37wuliCvGAfYIyssyPGWo3c+HZZq+8xfReVw/pHDe2h2ORbHdS
Daxu13eudglRHEw8y8jzbGdrnTIdReWIEuclS33X9I3xxYbjbXvtFCa1p4fZaGHfkTbiLb6e9b/S
7GUCSr52P4bSyvOTK2QjgThXGmRH9KobTxlojqaaBnvOzWSg7qJ8HP4VKkLm3lg46ldN5K7uY21b
vuv7IXgvezE36HLqGGUIfdQKz03C/lEZER4+VG5ifHWwPO99E0IlYsupMWd+iu646zdW1eOTpVaK
Ash8nt+MuoH0czl0ot0NyuRmO5wS5U+rIcN6H8AO5c4IhNSOelk3GoWlmapuj6v7booLme7aQLFh
+lstHfkZ1CJ42ClDbTvh5kExLHXSkiCjGH9kUWZHfsALCjAlD8fPYzjKT9xS9vzcuDZtKa/O2tT6
hTT9OPlto0XfmqSKh3NWYt+d9XOTnBV9aMI9Ya2WoOOvOuk+UFMp9moWmtLLzVA3uNdiQ9kVRhK/
mYELpH6RTM1vbo9RPOjpGOv7UFFq5VEOSd5/SiaifR9r9Sx/OxdV86FMKvEUamj5eLMYxvrtJMqo
9NJazF8dS7o/BzRRDu4Ims7rYmB7J0UTtX3M1SrrPHfo+zedzHX5NDRDP3gibELHJ8EaSMIzS4Y+
PieI6EhIyfNJbZAR9EKVVw/vk8xOfW3qUEsrBwHetKRE1Zyk2muZF6ZlhRBL68YP+TQ0HXwv6X6l
PDg4u3bMrU+VazW5t0TPzpOuDMPFKrUhRbIWoSWERuJ8PPVRgYxRrjnIr2EHi02D11LoxHspKtFm
T4FHVWdNRqLalTwWKN33YfurMgPk0oJUEZXX46YnIJRNmfpQtrP1uVOCCLykleS7tMubfC8kLWpv
0nUtfNuTVTVe5ohK+ZyPtS52YVmIi4KF7wcjKaT9NodiMXuEbknPpkQF7YyjXf2pnxqr9cyyNb6U
FVaoBzMzRPEvcGQ9g3SfoWjzyqsdbBF9Sod2Bd7OaFlcX0GjEk1mHLnZBTtC1L6RsVl8GQc8Ckv3
nz60jb3jjOkuCPJhg/Jx557loVy0w4jkFm7fauRkbOYUcZYLMJDi3RiN01nTg4HEppaHlyd5fyiq
J7Ty0FZes2eSPs9DV5XyEgxdjgh/OHtUhKyDjkb+RhHjTryI8gwYbcgei27V6vWIo7loOienC1sN
1a8uU6afWkeD5/UTgra0ANBA5OtrcFgY926UhCn5hYFFjVfPY+KiWpVY/0Qt3kKvf/4XdyiiYMBo
aMLq1ytltqUxuTkphgyH+tGNjeHYA8sbjyg3EtFVbgzzv8+1faFq49YGvbd2PPsUXRbw5k1VKMdB
NAPNkFyspnQPWYtmq6cz7jlX2vb1RmILs4NkfmFdEh2vVi8XMRKJM7U2XUtcENWcXqcdj40SbrUw
7oTGFCYW/AV4LuCxq5CqlGMo7XpmWl1mvAX/Hnx0K9f5iXxM+qFqtF81SdTGOt58SsJ9ahXg4Gn+
Ioi6OnGNRJWmquf8Itsp3jULJLyMlWQ/KdaPl/fnTc2SW4W9ArQFKQVMg5Zf8ldgM9JhVOH/ZBfR
4F0UA/Q/mp2RxYfCTdqvZQ+BsJNNwYs3jZ/BdydbIqm3GnfLvUZXjA3rLCKpq++rC0XgfjDQSUdh
YfCXmuXDVLvNj9nMnd8iMnkp1cyRupfToPqBEDlxelCYcfAwmQiQ+EIJjfbY9RVytmqQq7RxBxLs
l7/TTXDLryRhIOMju1w46dffqdDiaAirLiMbCca9YuTZPi3L/mhJe37UY2vaqrbc2QKE0H9qkPri
Rb0asHY7jHsjBswhtlyI4bQzbVCcB1Pati/P7U8p5SrsXCZHb5++LJ0zUs7ryRm6MwHUhSAt9Tno
PX0IITqM+mCF0JnamvcxqPAWInKhip5WOZK2w5TU33WZFO/UwnA+6lZsTv48QRU69V0+kOfHVhOd
DLeyP2VNI4bzOJTyO6CB9FuqB0CYppH57SH7avN+qIz5Z449qrUr+8D4Vutxr6Ue72ytf+aAd60H
/nXs3yGz3aV79D2MlKZbXmQe4Y+gxgZY7xtisSg6kYHY8c6OoV15HE0czcLCqEO8uFz5oZ4CEXga
qk9fNr4hn2j9CbGdBrm+FEy5U68/YZ5HYozymnoHc93jEdZ+suJNLaWbN4uFoqZIDwsiDvC6FUBC
tZN+jtQ0u6hpq3Opx8pTnVVbcv+32AiGoYeCxi/Ft0WE5HoycZKkIgVaesGjKT6maTCgGIBT1hgn
HeuvBbso1c3nKG7jh0JHAiWqbeN5oI3tv/xVb+7e5YcsgkcwaVEJWQPgxBAAXzCARMTSnPZBqvGy
KQ2tahV5X+ko7Elego3jcJNDMyiUxUUaHKFZ0PrXsy8m1Z0XTAi1kDD/HVpZf06U0LE9Ulr7EJiF
+b3ImuQpmCO7ef3Fzx28eIUt3ni2vbr42Volh6zML6KbhodaTXuQWTjTRb3bb7SK7l0w+JEtEFRG
A+V4Pc1EKUn7FgSTxMuAeidGvUUb9t4oZ2cjqruzjPRSVPimvKELWe96KLKJ0JhU9BVx4CqOkynL
SyltsddoDO4wOygeVDvINwa9Mz9gDyg5QVVeWiqr+dVGJYjQ5+wSiKr9juBofYzrru28WJ/tLXDf
LU2dStQi5AglkpAEhZnrKVJAI5Po2TQ16aNX95Z2FjVK1EWTxnszhsMLaj/Z17Jz/h3onfllDOxP
CrU5JXDPMLSdrTPVsHYfVta8OP8Uu5fP0p2XHgA83oA8YmiVrckQfWlF2jjyoFj61Gqnjia/4enZ
lDzg71J8jI2k+TrD9D+MUlKnnZV0Or38C5ZvsLojMdLEQIMji77UutqHjnuM0DC316xjfYXU59s0
r8ZdN2QwfcLY2ThL94aj3IY+GVqXXJmrJSlFlWNFT8JUOpryycGSyFesDGe4sk/3sz1t0tRvQTds
Au5MgC7wxOgxrU4vhiTow2Yt0FU8Ld8AKwpx7yyj2pOWTL5Nbj0c0qotof7m7vQxaJP+DEWw+Pny
Z7638VlkInH4oZSOV7e3PiIFlJlgbjLRxA8ZpEEfU6PKa5Vsy9Tj7ideuGmUG1FbWcN7slSdK0cO
GcInokVjPUbElGrHyS1DG4+j2v72+qlR4+dRQoUZ3sNqSfVoLIdBdKj8hphTMZI17+YhMT9ZfQ8H
8uXB7k1uKUWAoaIRRTv9+kh3VTmHo1oQfM1ZdZSanI9apVcIalhi19lj9B8mtwA0qPsBRzPWXMpU
y6UdzNaSZjvBcQ7y9707jvuY5OfzyzO7t0P+HmkVRgAy0cKZcOjS0nX1QYlJ6l/U37RAvLpGy5Eg
uqcbupQuaGddf0S9aazI1ch/p6YsvAKI41PatMKLIcF9+g+zWqw/qYouRlurWU10hno1BCyVqHl7
iW0Ou1+guUoVWieHeHmwO5HYghpf3NfJDekIXc9LUjJTqRYlly4Ku93gGNNDVDrzRihyb6GEpfPx
QH+R5a5GGRoRmy1I1YuSzcanZI7kfmyt+VDOzVbKeQtBYKXoU4C6X+TNb6APARJpIVFsejHdVg/3
iR5gBFSliXnok5osFARABitagfHraToIl8toNjYaGbILHpU6hzoJ663b2kD3PjTQwSV+gKPJzXr9
ofvUJe+uaCQ2YYqVV2RXF1A2W0C75W9ZP00UnZZTtxjprHtto9RQb68MNMyFlZ5aLFA905mas9UL
7Gccysdx1TdHx9S2rtB7S7ywDwATCgr+6656JlKwSTy2l7xIYugk6nSC8yJ3KbbMh9fvWRDy4IPg
BBDery60Rowic5YVJuyHRTy1qef29hYG8+4rSJK8IP+Xcsla7zgquaYbe0mFArfbJ00yU8hVow9o
5ycHgl46FVOvtXtDzlQ0hq7x68QuNqgz9xYU0ACBDt43QMlXL0Xdh5gd6DQCcioPD4OoaGQIW3mb
xcWPIcB8BImG9ntP22Hj1bi3X3GARS5xeTLA/F3vVz1whGK4uO6Mai+ebHyfvyxs4NcnRvTYoMcg
MAzYbL2UblrouSyz7GLHdvgz68bwq6u0HMwRgjZ4GmQ3RlkdX94/97bqAuUl80Qumhjnemqt2WnS
aZP0YmWW+pRpU1Z6gWu3pgc+Sf/x8mD3Xl9U5BabKYcU0Fy+81+FKVEjAq9mDMaPgVVrxEN5JJsJ
iI3ryDzmAaD8jaW7OySKMXTeFknstZhvVKahlnZcNfSSTPxklF9yTN1/C7eJSHu7fsuh6d5Wwarn
/8dbXW2Y3Om9u3S/21TDqzjX2+mHO+tbtqp3hgHxSlEC8Tg25vpdxKMIYmNkSJQuCuVJqWAqs7de
H7wsWjALDokHC+T59XKptqw5ykRmVZF9NyxZnyanEzvAjsXr30SAVdxf8BkXDbf1SAF5S9K2UAm6
rPjcFg61obyAipdO4j+8v4gDUH7DjGFJXZYT8dcm7GmlG11KuctBjeBDaUvrOUrKwLfH3j69vN/v
XZuMhWgMGSu35g0/jCeQnm+eXvpI7/uTGYGU9Sc8jnwRp0LzFSHwDbfyTui4zQ9x4lWhlTd+lgh1
q5V/rwKEDMNS8qQOQQa1usXmwswVgWYktXwTx0590nELl2XxA+mv8nFMtOCgpU0FfR8B1T3kyf6s
G3mneQPIp4277s61g0D/4pRDnLXoOV4vwtTUpaNoxMW6iMIvXT1pOwRi60uahtP+5UXYGmq13kWF
FgO+iNCopwD3p66rfDuqsjeKgZDRy0Mtj+0q4oA5gPccPSiorOsHqjHamEoWMXgkNeBKNgyFMUri
szu28lgBWDtN0atRDACzaeTRUABpDMlSv/6Sox5XbZLXtBDHYHosgtD6SKqouhtTu71HGQY+OjEb
AfKNRKwRhcgiu5QP+96Z9nEYG0/NoOR+oOTiMW6aLQmBe+OR6OvMiE0L0O16WrqsCmPWqPTEEcQt
yFvBkz5E8o1u9ALo0thtxP63sQUAMKoY3KY09mgfXo8nTfpbUwTSTCht8qtNKrwz7Va1jk4wUjcP
pTxbFu2S2FHDV+P4WUKgZ3QGYG/xhVcHMxej2zYV7FgsnewPnYIfaatq1cYMb88BOFkqB5TNCIbt
dSoam5QOBFIMl4FM42eVVcFB4mb3ZKhyo7d8+zgxEtk17A6SHGRHr78lEA54xgZ4usIq7HMzjtpj
PJZbWNJ7O+TvUVbn2gyiKJv0nB1pterbUJ/koYym6SC07psCM2EjULo3HLSZpXu3yOOv1aaTjpiX
mB/B2alsdzmGsYmnKUb4EIuuOTb8P+9evkyWN+/6MqHUAzCXdpEGbGGNkBeNoaFfTPpSa9XoicgG
XYN6wsngoH9QIFd4kzZVlzAdzGOZWtmWpsGdJh4/YFEMoTNG33INox0x3uhIWLLLkEwt2BCbMMpr
tQILtZ6+yMeykhpXqQoSxQi6ixw75RH4ur5rtTL6AgNZ/GPoqaw9Z8wS5PO0oN/YaHfyW34iMQp4
ILQV+c/1TnN0aQ08vfD8wIK8D2WBFCuyzx+R/OofpzicT0C8MMNN88KrMkf1Mh7GXdg3zlNa2NHG
Cbs1JuEg//kdSzGUo7z6OZYKGipue7i28PlzrxNZUO8SaZgXvIyd2usiC2tKN0yz6aAMRVn4zqi4
mRdrRursgDWZ2BwGtXDwSwynmcu17hpPAqj5WKmz8camLWfsshyYwK7QxTh5djaDxYojh0r/2Na6
ujGle5twWX2MO9mGFM6uP3BUOVERuyK7uJQO9ibFpEOH4BD8Tad+0gPEflwk9L2pHPIThK94I4C6
c+gsKgR4KS2AWcRXrofHNcmdkkjPL05fK8+D2rcHzUqtY11M7o7aULAx3T8CUatDZ1FGp5q+tBeo
b10PyIlT8jDU6dCS1WMkVMh9EJqP2NjsR8omR1c68wME7urQTfPwkDeOVnp2Dxdzp1Z68rYr1fpD
FOCQ8MrLYCk9U15H/RLaIA/+9e8qcpE2E33Oc5VaX6vazN7CjxdLQ9Y61WWdPRtzDU5MndMFsWWd
Xx79Jq6hc0VFjJQUwCtP8mr0sugFmrejOLsKnK4CZNkzXaX+ic84HjK9pMM7h1vU6VuvW6yCF74n
bwnSEcA0ruc8Ou7sJGrinl0TXcJHnhvIZs0gTflgWkiN4wrnoAKVdrEnaqd62/PxhZdlXRL5Ep28
Z/aVqpwCVJMLbw5k+CFnO79RxZhcZrOZHwgy9K0o+2bH8qMRt/9D/PnDuL/+0ZSwxzEtMCXoq+hL
YiAIZtqhPDSQV/DeMqv9yytzZzjqEWBzSTLYruuMOg71JojAUp+RcxzfB3bT7Ogdmx6q28oPp6o/
vjzc7UaAR7VgWAnMeAvXL7uDx1ZvjlhmILpt0OqSQfdo9PpXJQ3Mt5m06hNY0Xbj5V3W+epMokYN
+mkJBMmgCEGvP+mYlVUPC909g7mazo5ZOTtzQjdvGJDte3l+y0ZeD0Wvh07EErYQU18P1XfFGAbN
yJYTKNT5DnKN4ckEHvLr5XFul80kXgd3DICMD7qmjfQWp4lKln2uhtTBEBC9Z7sD5RTMcXxoy2rL
VuXmGkfzSyN6WdrQVAzW26TVUWnN9MY5W11Yv3Nl0Z4qoBan0CqLiza6vafYRfEGpdl2NxmYEL08
3dtt80e+luuALgjl6OXP/0q5KzN1sQXR7HNmqMEzegzpNxqaHaNaufUdyT6ebdeuQv/lYW83zh/5
EFyVYLuhV2JcD9vhfgv02RTnyFbmo6x6kNUATw5ssVdTY5ZpARGBI0aCfVNUCLMQGU+jx/ehUj8B
4dbPQ6zaB1u3c78vx/TzyzO7s38oKHDmgQ8jTLbmkCP/mWEGpnMkRD1kHryw5tvgyPjNWGTybTtM
W3DR+wPCZqQvSJ6yjmwmPCqBgjCgM+TOB6UqVS9BRPUrwHT6Plr978vzu7Nh0G5QzcVDg2bd+hnu
0kghpdXcc7AkfgO01DeT7LRnQ7HxQ3W17jyrRnd4edDlHrk+/JTTOI30gBZa91phGqIKwJW5ds8t
ZqDhMbQI4jw3WwAhM/gjeUblUflupbn2T5HV7ZYR3O3dw/BLgQZRKsiT67sHldFuEIKrvGbSh8kx
5ClgkhuVtnujLMqGC/KXiGJd03MSw+jw6nTPVV2ZXyrUMS9FHG6VJ++cPHJ2KPkC9JR6g5xyatMM
qc+jhza5zb5yS2QGAwON/xitm5dX7c6EroZa3S1Z2GBWq0BptWNMUBql0fddKbdC+7uj4F/NiVtW
Z01pDQu2vRmiFWu3c+Vr3aSfjc4J/P8wl4WQQvaABs+aHjli7TAoGtKadp3NZ22UoOnD2di4je8t
jrWAoAgpeeXWsEct1LSsqlGDNJL889wG6TGrtXhX2WLYGIkn5vZMUcTh1oAiyb24rjlifjroY4wD
eTM49rNdVOHXHqGLZ21Wo8TrDIkEUZzH5ugNRYYKG4gRPf2c9xbs86DvxKWYogh4sznEJ5Q/2sYz
qV0+R0qa/Cv1EJYIRxrU88I1k0+xQF7Mj5JO/akWkeg8yBz6e7vFlG2XU/2LgHv15lPkZOnkZSZV
Vk8S0vZohsfq3gZ8HO/cNu71Q6q1lf6RoDxTPbyY5x5nY9cm0EwzNfGLyk1D3HFjmqeTXYi3YpY5
frOlYqd7ZTB52dxOc36ZjlRL+A0h742sR/Otg30N+orh7M5ehNHv9IYg13qwmhpJyX501H+K0U3+
jSLDfgcXOAz8QUncyBO9Vv426zR/j+d2NR9zbv9nhI2Cwh+EDTJT7RRp7PrCrb4kSl58b/ouc3eD
ZWEikfZlMHjzZEcfpQP3xm9Nq9wbgTN0p6AbxZPIh7x/J2bH+FBaf5Tum8D4mrRQNbyoNhZID37j
+6EzxtATqDUqB6nF1WM2Yqu7G6Qiv8fIWsWnHHGw0bMbrXYPbT3jieq4SgW8NCZvhiYzIojW6Vb1
nBeRVvnB2OrlzkyzyjzPTZj9woA4+VKU6IMfXCIvagbx3FWe1bSO8ISMegUnCsfudknBP56jWOUz
VT1F+lUAtdjHBHRUWSmhUKhoeYXfTDUQKX+wJ+PBzuyxflJARzXvmtBQf+fFrBk7WaGP6fVVNVdv
9UDKYyKKCd4LkDDFAwpT/yxZ7H43zDJIdlWTQy0xnbF4N9vjYHsW7k71SdH16l+Y+2l0rhmS9dDh
3HhW7CTuW5GUuvrc94IyDtlJ88iFi+QAQLkSZKud2v8oIygAuFR9lrwPoJ8Wr6VFINshaEmhEoy0
DZXp60BIxHjBwUGLL1MbDg+agc24JfJ6I0u8d68AaVi8j5dsbU3Wnbjwx1oqaKJ0Q+xDApppB+Og
WWMqsvFU3xvKRdgTOTFYCQgDXU8ogjIHdQlvNGVWSq8j/QBDEcsjqVCzwfC+MxSAK8pwBAR3avqq
3hSDlVQY7yStgaFwnR3KSoSPRtu7W7iIO1EWJIGl3gYqAkn01bRaSxS6A+L5ollmtxeTKvdWYaX/
KFmYPg6aOWzV+O5cz7xnAIJRB6f/u+67pfBj9aLPA9zYMJ3PmrzyK47Zq8t0BNkC9SQqSH+UWNfz
AkqcYtxA0EE45adV5+7cuq53DtIQ3qBbQOi00P4ppszw3XnqfoWzyE9DqXe7ti76jaLSneCSp4gm
LdnBEqIsK/5XNrLoghnRHDrnRpTIy4duBHq9UtGqcYrv5iSsI7HYFk7jzjaiOry4FC7IAMoa14MG
3ENzCtj43FFR9THOrA79HNL+7hR747Tf7iI20NJvpJnBB1/zWjEpqYvMKvWzFoZp50XhGMSf8Z0x
TkMeNfE/xRBsySDczo5+JJxDiuOLmdk6Xg9zeKdj02vneBwcv0Yich/oYLqTvOr918ZIBGDQNQjF
FlDTny7nX6sXOMA/TWwWzmQq1rc+DNrPhMmvHmXxWllAYBBowH7qqz1SRrMCrqaRl7wx5ZsEPbvv
dmy5+1fOZRmFhANg2yJw5qzORdZLJbAVIS89sSSgwLq7kMOnr93vjPJHGZCn0Majb9UhdDIGhj5B
ewmv+zEYU9QAO3OfxjUE1LkR+754NTh8GdICoesQzEKhWHW07IICON06MKTZMBzw6cz2ZVNHPqXe
+mzPduz3ZjJtRJs0RThEVxkc24+iCj0B7lDof6uEv0TTenIqWlyJ2TvVvsIl56CrYSB2bYR0hTeN
pf2vzFuNACZtE8dTzcx2DkYRlMkOCxD7k05nM/QpcMaBPw4hzFqC9ZEworALTxp6U/lRZ0u5G4pC
f44RGRj9iFgz99FINuVBaQbrrVu7uTym+dR+TwGs/9YSmX223CnUj7gjFe5ZDbEgeTR4w8wd3jIm
8YI76r9EW1vNAf+L4auNauR0KhEJsvcB1c5vuemEMezttJkPrZGmh1kbehqjdWHZ54WmXx40N5kc
X/TUtx+UriESC9HeMX3LTGN3pypDh1xH06rBPipGgNK4i2ffM6jTBR4XWZV4dIIMy48dpdW9GiPJ
D00D7ZtIyqmRixgSWyN660V/aIyohd9s93XkKWNbBJ7iikn3zDSU2rcRD8wCCgB+614ojeSHFddx
sCPIkT+x8TZMDG1c9yukLxg8bpinD43mBvWxJpArcDUXTUR13Wx/yEwL0gO07Pa9JssuwaoiLkYv
h3+YeoXRGY/DPA/zg1G6UfjkSsXpdwHt3a/WEAti9chGgztz5fwQqdOQ+g7aNu2uV2tD8cwuKH61
gWThywK9RF+LA6nAVjfKR8dNZb9DbWcyvWQMjd9zmmXfZdsaDzijFMNeT8Ox8Ww7CatTIhv1lNMG
bb3OzUBzDLnySxfoQDpabX2fBlc5yV5Pf3R1U32tc1zrYH68R0io6ILYPKWB4X7o5rKL98OoTcl+
eR7hb4ssyb1oTvrfLHr1lBjdrL3F6UCIvaP3Xfpuzuk1HXqIrrVf6cr0sY9HuFZZ2vdHJZliY28G
WYs6RRm7z6g+KRUs/CG2d62Y233m6El0zjsjKHaAw8rvaQo13DPj2moPjTur8mSLwPxdjCUuT1Qu
lAwRDy5DP+3m7B0ceis4VGpY4kYOiCz286YL2QKqMtaTN2hj8z5AzKD3Z6Mwqkc1JDny2ryxbH9Q
A0N6cRJDvR9npT2JPp3dEw0ZVCxHTKaeKyUyOQ1ieI/xkvvUFKb6YYpo857KsE1jL+tF+olOZDqx
mmZY76vWccJjYxvNd0g90NpKmKv9P6E+D5qfuZVGdiUnqzpGMbSILG5q6c1tVUS7SHPKwXfKPjuN
sVbWPs+z/r7VImt+4ypj860uhPvDxpRBeRjnXm0foigkhVLCuHgYIhE5WNfiCQb42Ug1DypI+1xL
I4W2CpleOU4KAluwPQP3k0jwgPuA9B2fUk/Y4ZxPnv/ngpiy/YBKbNy8m/W8CXddCnjuwqroEArm
9kuAcJl1NPO5/FgWdTW/9kn9c1tzbRK646G5ZhjnZfFHLRuq4NgEnztdmu/I6bakum5ihGUUagEU
nygJ8X5fR0C9ZsRzjXjgJR2rbEerVNtB0K/ed2bRH19+V28qeX+GwssQbSaTjuzqHSAy4NVFYxlz
WNnH3tCVOKHUElAjEgyB1+J2A/ypSA8SH8CvL499E10uY9MkI/8heAagcD3NIqaE13SgrHDWsndN
2drU1s1xn9otkgtjLJUdF6T6/eVR73zcBd4IOoci+yLXfj1qlmFQiZEHGhll7DymCuTKylaS76ik
bhXz7w2l8V3/YBMo7qw+bqQ4bT4uH3eeTbnrJ2S4NSPL/Q6/itcWK9kulNVBNpNAgCVZbRnDCRpz
THHA0HPtOcbZ8KFGlmEjO7k7H8CNaIGigWauS1RWC5WIiALNgCYKdovJl4eycfSx7cZ6A8B8byh6
Z4vjC91lYrLrVQokovQSEPglwHr+aRpT612QzVgItnIc4o3C6E0aQDAEBAHWkv5nbktP6K9AWaAQ
3+WLah2+TNDSQjXp945FfymuctNzqUxsDHg7OxidNB0Wwjeo0bUU8qBGMy7JiC+ECTu9VVTjAdXZ
eRcibrGxMe7Mbel4AkslyaFFsJqbjfU0/F8M5rOwyk6VzOW+Ttv2WBVquUOSZbMXvcTIq8iS+BzK
EKCCpZe1qqCAKbFEGw/yYrZxOvkV0o6KL3E8epcpyVz/1jVJLFTlPf2JvJXzB0cZu4/TlCD1Y3Fc
Tp1dt/Ph5UO/HOr1jzIAbtPQA9UFLv96hQMzyvrIDGGSpE6Dz50WvMOQs3v/X0YRC3sW3D1andej
uEZNLiQdSridXvoKmt9viE36X68dRV+eB2oRZOS0X1ZHHVas4YYDUqC6kOpuMKL4YGj1FiXkdouS
NNBVWpgZDLXm3kxCzgW1++RSpMp32eSZPyqZfkakc9j4ajcdV4gnFN2WWj4WWRQaVl/NtgoqbhMe
4qXofodgDmevGGuNXpIOlMxb6pLhRzeyZeMjFzSPPgGY2AKt3e6QxVN8IZVT7kdyYvUsaL1RweTL
wwt/94SQUxQeTKV4Nd2FbhnT5VHA0JnpLl/9r5um7yqrK3NU80yrmB+DavqV2pgG57Eh9y/vkjvr
B+odYC2IJGjA6wfBTIa5Qa9UIiUPgbrPKT/D41M8PSq3oEB3FpAOPWbzRBEL4HW17VtwbSrK2MQQ
BVKVYQfv0YVte8AI1flSFEJ8Ysr9uYxDiMcKeLyNKs6tvD7bxnT5CQu+A9DF6kT0PVuoKHlnp9au
xmOWxwLxgykyXT/XutLybL2cq3c1Tom/nbbUpN+69FN2eR4gz5BKB32RNhK2F2qK9WpOOz+O/N4B
UEDBkqLe9ZIj+OUaDSby+Ecl2qWchXmk5aAci5FE9OU1vxdQcSXwL0IWGqt/PRTqVhP3BgshgmI8
OJmWvhE5WpfDAMjFiwL6HEUzb4FO7i0/csFi4TtxhNcl8xY3A5TncRAwFcXaIzEBhGioxNEgGz+2
dDc/If897+QQHbVoy7lqWdrri53AVadUA32PiO6Pz+lfB8o2BmxCS6K5SrGKT6BDFS9MlNYLMkNK
DwMhdaPIfe8bM1XiEgA2C0Tj+htjdaoGSgtPYbSs4HMfhcoO06DAk+2QPXVlMi9Vj3KjXnPvMP89
6Or5QpiAuliCXuOMavvRQir9YagWFn21KRJ/5x4kOEauaXlkgHgvCcNfHxRwd9U5sJov/ahTCqHU
/6wGciu8u5d2UO6iqw6fCoGo1YSMqIMjHjAhWoD6+zKhVdD0Vr5DP8zUuP0zcUyi4auiNf+hkIgu
+4InUi2CkzU9vJ2LkWCQfkiCZMGDO4yRtbOT0tlasjvfkYeEp5P3igRnzZAFiDG2AtE76NOxhj9s
Gj6nMEs3Nsad7wjOkUiSPghX/RoupDlS6EOmKGe9y/IdrVnXywZtpoxS6W+cMtF3Ua8C+QYw9voA
ncSQOwa8I9TR9cHTrUjtY8SPL3EYoGFnKcEeARPH78I52jhydz7l0uQn52DJINOsHs3Q6AedGw0P
WJQM3taDrf2DjniyMcqdg02ZHC1U2OdLmXl1sLEvjzulC8JL4eAzudeqUP+t91FPGNI4jQ1iPgnj
c9OrVvn6tGqxY+CBIEwnrVoFQGne14WjAwFpBwpIbiRrP57m0h9zJTq//ELcuUhgTXJH80ojCbFe
tUFr4hT4GkLrZYwNKoF2DjQxjA/YHun/YVogr5CS51oGAb96+GQvcSoI7BCZw7DDeSWNxGmCmEoj
Oc6HLfbivZkRgiCvAhiZSsZq+Yb/cXYeO3Ib7Rq+IgLMYUuy42ikUZa1IaRfFnMuxqs/D2dz1Gyi
CXljGA6qLlb6whsaw2mkuI2vac2LZyHY5A91YPh2LO11xbb2I3EGxQNk4WGCrtJ6W1WEnakz6WIR
hM9U3KaTpA2/H6/UPSGOQ0Vrk/0Avmsxy729iEunMQaTUAZ106g6JFravEdCKveKZtAOYyJqn44I
7qSJZB6CeDCQ7Jz+Gv/Cb1iUEri+uFyIKm5/QxRbXSIHhKuDnNeXTKuVkzagtl6H7bSzW7Y+KmHS
cpsphODrDG2QYkdOClRW0ywSZ3tMptOY2vGOkO3mV+V8gzyk8Ue1YrVNaMLQJYZacJUrRfWjUrWO
5ZzPrgX/3OvkLvMHFMa8ElUaIsguf18H+l/Ti5avyjVGgoyY5Z1KcTxNfRbKVQzRtiyPMTUCcJbl
4IJ1yXa+6tapAChHFxBFfsBsq00UYetcdW2DQfkYNj/abrIQBRub71O72wfcHGoJGwDOLgdjdSpq
S4t0A+L5FbZ7clCRSfO1MYYcHWt7aNV7fiZ6Kzw6i1MaQRgeALf7cpEb05xMya/YkM1+kY6RO+Zy
4dVaMfhWMWpUig3ZtejDvA3iDsom1Z+TOaOX8viUboSf1G8AI3KZKvRLVle3bYShJDQkbyLNjtw2
mMqr2iTSiUfY/pgb4eQ/Hm/jIzMeTWtgKhRt17A3WeqSUJUZr6vmHGc2WxVvNDKYFzBcwc7e2XgQ
EbVZKhkLmvxONr/XqwEiw0KXzE1gjwbJuI9wgVOgZ5Dm/AM9TU7o4lofH89xI6YBhww5yEFOisrc
as/KRqlVaM7CBK5EcoiCKPATTc7eaX0rI42btHRyOvldkeXD38c0S1eeSwC7biB/q/xpzHMJzoKB
aoIYRt8Io8jHUTE7jPmuq/DWRUQDYRHy4Q4gFF6yqj/i7NacEP7K8CKnJarXrhWb46FSlfGYFKYJ
4V9TIc6YpXVFa0RFyWWsO/OpdrTu619/bQJHrnhkdxZDr9WxrSQjDjNVSq9O0DXPkZS2HiUs2yef
gSCjhdIHGesXfxxhpz0eeePGZ2QGJjcmjlyXDcp01qbKJNOIctV5JjDTn0WVxIf/MApkefDjvCxc
TrffGc/R3hrpol3FWJm+o8yZb8kwVh+PsnEuSQn/f5TVni3CrOahpMqq0hj6pMjdcFTDKXhDP3pP
Z3bjeJDqLvN5ZViuiV7gXqOqXRLQdBjyH3B+w88qpB6Ijep80ZMCZrxQjIJOp9kVnx9Pc+O6uxl7
tWlVbeobmXTwqqd5cUDGy6IxRStg0RBwY2a9s0W2LnqgsNA/yNzh4q61l8s6aadWQoQKOGgY0XYP
s0siUvsrBR9MBIcO+Su3FVHjy1MQMnMn094YYTk/Q5PJ96AuW6uMrgtyR3SteLuXz/PHmU30mSwF
R78rkUGluhZ9yGfsFZrK1bWh+/T4W28OBjB84S7o90+LEtAfq215KSbX0T9TK2pP0HN/7rtWOz0e
6lWZbVVFoTBFkZeykcY9sLr4JDSwkgDO+nWwZ0sCXllZzQFvZ905jnTJY09r8qTzoMQAlVALy/wZ
FDoKpUmjyd/FjMEsoVQ5gcEzlPRTm4/8L4g0mLg8SH1LLS4L+XthTAass4F328pzG/WbDpEhfLin
pPecyJFiH9uUhGunzLV/8QQekqNsBCipx8Km+f540lt7GYAZiGsKZnQrVhcDxclRcwBaoKdUfS/o
bh6jBFVvyKexnynjX6Pa0NBAPYbXFGdGMA6rvUP5ugYOPNE7i53qGul66yWWLvlRaBo79dCtGwLI
56tFCyHJGl2qRnUwRBoGy1oD3gN8bhC9H6QSLfuoA4QzWCGtliY2g9EHFZf+/R1BtkBjd1HXXNgZ
t4cEhMQ0Gsg7XuV4NgEP1f/KE/JDhlp17xOL1X28jBvHBNleEhSCFO5EfTWcMmj2lIH3vvZNL15Q
y9J/1+FQ/1P1Urf3Ym2OxWPNg0XfGHOw1dSMOY2wSEKxxjLGN0VgGhcF2OSlM1AX//tpceopVWGy
s7Dob4cqAkyUiMl4HEUfvZ2lYT6aYd5/SqRa3Tn9G+/wojsNX5UpQV5dHYS0GEy5DOjqZqORvIwg
sc9AUP7DOi3RBTkz8kI0/FdXDPinDrw89AZkV+sDPK/p4CBQ+S5qh5fHn25j+/PHU+Jb1FuWNtzt
p5PsNGgbtN4Rb1FRQgbberJHMz3h7VDiwJjnntaFI2Z2eMg9HnnjSlnaniCgydhJm1dpSWeJJsjV
EkuyPskPCd/DrdN0OCUiFC5c9D0N242Vo2iEmKnOiwQaZRW70S2eMHsCRt6Zengoy2D+BtTe+fh4
Vhu7Hhdd6EmIDi014dXNhZ9iNIP6i6/BDGsv6dXhgzQ03Qmh3r3Qf2uoJY9i1SDA3AFfJMqIZFQy
9YbGLP06DpsjzJHMTSH576zVst9WTx6duOV1RWILMdbVt8OhcphkNcDVRU+k4WQKrf6mSihgeU4Z
xMd8TPL3kE+r8O8PNnfH0qaCFg91dhVC1YNizWFiM24ElI4S3fhPHoxvu8CqP/z9ugHeBj2xtIRs
e3Xi6NsCLjaM+GpJYYKgYah7qJPq3qSUe0H21sbn0n8djZrVugwthteWwRQjHDTlngmD9kcWZLJn
OOH0xqqprzye2msxYb16lBjAyNPz4SpczQ0PMhM0JPJB1hAZ37SpUL/WYE3fy+BAvxpVHn0asxpT
n9hqoh7l9kD9XYI++GjDtJE9ubOkyeM9xuTS6uviMjr0ul27xW5vwEFUHLvE6n/0RmtXtArrEfLT
aNS536il8aTPhf7XogX0g5G7XuAJ1IW4+G/vLEjrvY58TnItOrunOSzlvyq1in+WVtL0nj7rNuWh
Rh39mYX+rA12O58ef9KtuwQTSoDP6Abya5aj+Uds2xr2aDW1Bd9/NsqvmgnmrEzDcQeNsnXquKcW
gAT9b0wlbkeBNSR6Y0FISM1UAO2L29MY558dZ6zPwGsbz8Ft+fx4ZluXCuRxMAww46m5re6vGZGG
NtCBEvWW9BMOkvJcpUl0VjPR7VRMto4B9xY6DHDvATKsXh49bGt97BesTS2b31OMv/FdcoCMV61a
fwzkONsjW97LurBU7A4M+XhZgd+vHm/UslUY6w3RlpFYX+h+F2CyEN0OfEPpi3+xpSoN0NhS8q6d
RPEzD2eeQ12o2j8pYMLZpa2UZztX3NYD/KrPD/TAVoAd3S5y5GCxYhqLDXnUVO84qJPnxDhnVZKt
u3I1iC9aK02HLONEPV7q++21qGAsIT2JPjKUq6VuNRhIZcn7IZwhO2ArPQB+tseDjWOsN3aYdNa5
Ee3s6fvpMiiIW9Q+wFgBQrid7lyTxiQJRqRSIIqzKuk/BzPVvWwOVWybMuNdG5SGr+LnuVOu2sA9
MDKSD1RAARcScN+ObE+G1sQDLjB6WaXfaJ1mhjvE8wxjEnOEA/RpuNlJkyKUIBxp4DY0nC9B25Zv
axyqVLcl8FO9ts+ivQfh/jbhl8FvgcxE2nMHAlPKsZSyjuRVzjtx1npkdM0GluLj5b4/2dQVCCfB
IhIrKGu7Z6tI6BeXxFtOkBvXXkrtyKuyWFLdTnfyPc+drXWmgAQommrEAs+9/dqdksd2J3FHp1Es
PeUZBWZHzsYD2Y58ymVtOnZhqT/p6AAd/sM86TQt8j7UX9YIKZgacCE7sFgAOUDQ97BRmpp3TFIQ
a3o81NYkwUHRHEfOEsWE5d//8QzUWpvkcCsJ9sIov0RwJmKvCBxJ9+1MKrjOpsD+Ugdt9ZTM6Lzu
3Bz3FyjKy3Ds0ARUSW+0VXAUJqGZ6Kzgtdam1puyOH1vhVbkzuWQnHQ1jXYevVdEzG0cQYUFyQtO
j7VI56zOLjihKa7LxeW515LnWBVDCTW4KgTchAa9eOwV84bFhYzgzaVd4TJHR/OHlTqtfbDsbiwv
sBqm5gNSd5AsZs2GTxsN8fC212Zhf+3jQRIHimZJ/jxbaskF1AFN8amnGNK5MdMxOIl5iNOld6A4
fqTjm3cca6fVDnkPTBT916BoXXLpTnNn0dfPg9knAietwEQuTFWCpzztQeeX9mx+NflZoStHdbEw
TEr9Oai6SPaAlvYVigKi/JBZMZKawyhp5cEp6zw+NDOUAtfKGopmIQ8jFhh61i/IHQ2Bsp5ymMSk
4xKeCsQkDMm6SRs9YzL7nwbAVdUfjNGiA9r0GYc8tifLK9oZD1rVEA2kwVaiJzNjHQ6RYexT061m
o1f9rA1M+6h2caS4WSXnI+c30qurlOCnfuxQz6/PBHLa57yo5O45hyFR+TWv64sMAiB2u8DsI38W
g6LtxM0bm5BmPIcAmCgPmL46AmOFqYpa8XylGL65Od0Wb6oH/W3C7/5lhlb/6fGR2yhyojABGh0g
PLEznavbM5e3cRDn4OuvelBrvSuXrW1A/VCbX+yA6h2cs+RzGXfG2YimNwOqubzlhXppo7a9PP4p
G+/nUm0kAKVniIrYqsCRK+UspDpOrlnZqZKnO29ypDkzN5BD7VdfyO2HvLernfdz6xY3OOzEMHT1
uHhup98hscGjDPxhSkLNp86DfSTx+KkehNiJDzaH4tnDDwO2A1WP26HQ+zfq2MyAPzhzfuTBaDxk
b4KntpR3FnVjEy01+sW6EVACX/N2JAMNgTmPe/rMKHpobteYyQeyPvMkRlv8NGp5j2uw9eLiDPFq
cA2+6U6d2pr7oaxriOu5VRiuFIQ11psSV9fOC7E1s0V4g44p7wNk79uZyWZn0rfBB32Wk8YbaI/7
nVILFw3bnmxqGnfehK01g53CR7SW/so6UR8DHUF1G5sjTZ6rE35XtV+mffuho9d8eLz9N4eiFUXS
DCj/TsYx5GHv5SJKrqbc9U8hsv9XpdLawzSZ+n/YiTRyuWDQ6lPumpzFBBQyS0a+YlHoB6lNdfSM
o+YQ6RAQ/n5WLBPYzCUUI1+4XTBhmqMWVcheT/mIXqI0jMkZNbcgIOHN98yzlj9s9aCCcH7dgNRw
kDe4HazKStRSZYKkfNTjnzSr6kOqK7XtNsaIGzk194AujQmnFbqoY34Opc7ZCz63bjE6GYtW+3KT
rQHysa5MaI8sNpCanXra7NidC/S5cxNhVyeB5Phb6jp7WJnNa3w58yDUFlnEdZ3MkhueQJ7yKyVW
i/JYUUtvJWdAA7eK6uwNcjh2/iEEg9ZgAAC+1FOkvPqcy3JOqBMjm7Oz7hsHFQQ/iQGZISCTNbl9
VHIYqHGJ3PlYokeISqbbJKXqGlGTHkwR7HEsNlraCGcQO9K8p0R+3+LgkSROJ3qL1ER1xeSM57qb
bTepIsu3GxE8haBCntN5TmgxdcF1tvGVfLzZN65BGh88XcsuXAptt/tP6Q05zm0e7yTLurMVGPF7
J9eD4+NRNqcKVInGEbkXHbPVQ9LQdW2hn2O2Yov+2EloldoONEU8UIyntreLizb0vUshujmmYv6i
01DbiV03LisAYobCYQPQRKB1O1NkBMvSQm/jOk5j6C+2am5tpLOH/fleuW3rQDFZh/uXDIQq1e1Q
o2oSBswVQxmtBAc1yvonei7di9nF3Ylkt/lCVj/u3ZEbw1J31jjISDPQBl7NMBSCuhx11ItSjNgW
lrMdYQCJxumxofxQeDC+kRJqKxspx8fruzEy+R09LJICDAfX4N3KCluzF6lz0Q1hHdWqKC7OYI0n
SYfKmiD5gwVNsVfL2di6CzWE0hsdBHA3y3n+I/XSEGqxooJBYxwfjkBjsoPZU0N4PLWNbWMDXYcZ
QtWUC3r593+MApTbpnuF2HSiWHCU6iT0G107tlCN//4ockD4fJx6OsVrHY9wniPwi1w9FSgId9Qa
9UWEibozysZ8AD8D7WB/Yney5n4g7RpYgSzCa0BSdiwh1H8eUstwI2veU/bbOPWAPmFEQRylkqit
bXII6TKgZ6CtzQLb08IJ5olLXFF+tmo+116iOLU4VNUcfIwX2QKvSNr+nSMa7dfjNdz+IYsEHn0L
VnENVLJrcMkdd9AV+YAAl6cy9pqGHrZL7SeAbNcqxzaqJk+N1cnP41F11UA3/338K+6/PF+DK4Gy
KrEgN9HtTprq0qhwyJUunVzNfsjvQaLJNr0aKa2dTbs5YYVzwfvCXuJdvx2rKnM96kNDuqSof3MJ
hHWiuXGpYdea0UY/w3hXxamMZClxraA3oiPgu+ZaNzZEvMfT3njnwRwSSymLwDDP/CpfYTgnFYYR
0qRqI+DTZWV+TJBZe5uHVf+/RNLiMz0e/cOUNdOlK9GdPuDaqWtuMUeoYz3+Nffx1u2PWS1Cpcgk
qTPkObWQiw8ROSZ0H2Wy3tRJNXjZpNiII8FvcuzwpUKRa+f0bS4MuRswzEW+8I5YWbeV1vUIz10T
8g+feCxF8R2E8k8sFohrsrRy3k59GRyR0lv05STnyreQisPjz3B/d2LtCO6UyvsiwL32QEh0NmNo
duE1NSxxzg1zkrw5i9tuZ5z7mIpxFnE+EIL0MNbhRSksJ5IGBVaHPsI0shIQkEbZHWfDjFzkyKT3
j+e1dcY0lGio4jv6IiZ8u+8jdH1m3Rm53fJK8tuxGk/N3HfulGrODv9hayiDjA4UBZh9ire3QxV2
Hxb2wJ2SGFLshnTP/NCe0ccr0I3YCU03x+I7LmpaVInXQAorMYq8KNLwKpKohUMO/NBo5REQl7HX
19ocikomBb4FE7CuERcpnfoxMpGbzeToPTon+ufcHPq3ZZ473x4v1tYmBJNLkMQDQb98dTG0gYQH
vJmE11rvh4NeBdLRSrN8J/Z8XYjbFIvDhr48gkv8lff1dqG0PDTKYJiCixN3Y3y0Yl0Wz1M0KeGL
MJTua9ykmeLl1kybt69q8SOGQZOc0H8qUi8qndLweCCmGLCck3zKp7FNjmFv0pupxST/GhueTrcK
xrL1SquJU9xZRKafGh7z2e/niQphG5nh71hPQL7xFuEVE2nxmHhlk1m9L1oJAt5sGXHk0TOxfxdw
wlVfN4zxBd+wMXApf2Tjuzoo2c4ycpTCGxy1ICFKGss6h7Zc614fRWbBk5ppR2Qv8hoZvs5s/F6M
o3MgoU17zBLAyD3L6mx/TpR0zN/gryvQiUaQ8jDpCf6HLU5W58wqcoAYFgSe85ya2nczQ53fDYou
DA7p2OfzycoGqT0ookQws5KrzH5D4W06hyFSme4iS/JWk0rQx9MgdV8aO8uDS6Q1zS9yNyc6SHKV
Pqu1qBEAGnI0XeDqie4gQGsjSQT+HCFe2Pel28pt+JEeHRIQURirjduq+LC5RaFM6Bq1DUWhWNLL
H9TY42Tnodg4B8BueKhBxQDyWyfFQUzfVUWa5ZLoQ/Yko8s8u1kItmKmqhvtnO8l/VltUYQgUK8m
8gMMcxdkNk2phUUTXx0zjA/U7UcXue7Zz2dZHKDE+0WeoXtoRXsD3wfuQFTYRKThoM8wo709G51a
dlpj2dFVl9P0S4IVwtdBGRJk0FVbXMY85S0WVWjuzHfjFSZd4EIDkgWc+659r0VBV6c6JcyobN/Z
fJQzou/vBh0LhMTR/0enTjo1Y0/Bu+zqnYt7ow2ISAbTfsUQkO4vH+WPkN4xZkXPRRdfIcoXDtJP
fXXCPYmCRyfgAraN3pdXlCzV1kUTJP8OoKd76TSH/A211BTL+EY7xVE3nB/fhxtbDngNG46CAG+K
vvpdVh7mc9zIwJNKbCR5OknZkm70R2rAO7t7a901aJBLlkoXfI0lj1EGU+ekiVBRi02onXPnZU7+
r6yFpZt0jnOgDbrXbN6aHueIUjkiHpRY1m9zMuXZYEMYhFauHrlAlEuAXtabRFL29La3hiKoWQg8
JMQk+7crnApwXgRYbGuFtqZBj8XvG6XHq7qYTo8XbSPCIc7g7JLfgI27O7qDY4MC0XnEkinQ3DJz
wjdDV/aCTnIiTjEULXnn9GwMSduPbh8y5hqCQKtiSohtCrZudogXWBUdkPg3PtHnCY9OhF5XaozS
zoHZ2CycUxI5OCYI7q3tncpEGygaoFAdOypPdDd+LJqs/A5A1/RmrknXGKbpP9xMi1TpksAA8EEm
9XYJM3DBljk65I5x3XlNr5rvpKkYvGFsMw/ZY+GNVfXXFouL8iPBKrDrJWNZb1ETdT27N4npRqNE
wy+k6GZ5AQfC+g9LuLhOEKO+Sumot7NTwrY0EUuTLhpu0S7V+sjTktL2F4mzUxln0uHxLt0ItSCw
LjQdQFOQV1ZnL0iDPLHEKF2atKm+W3bReXZq7G2UjWNHmE9Hjq4Kgp3rYyfF/ZxYqS1dsrZQT8PU
FV45F7bXlo3x98dumQzQKzblfa1rGienyxyG0tWwfB4kmBW55nxLkto+4MC5J0C0deT+HG51oSRg
8036sOTukRO7UWQop0krhG9EmXoABrZXi976kkCvuLoMKts0PW73h9CidrKC0blM+jy4iGqWV8RW
da/rJfHyeGtsDQVEA+bsgpfgQrkdaqrA8ytoMl7aKV3mUlZnvRr5ih2s7p2hNsZiFAdMGc3LpZp2
O1bbcLZSK7IutG3my0hq0Hh6r1vXtE9axQUUoL0b0sZJD/g4J78avWsGF3l3PCzhYnIidW2y57Mo
NHS0M5Jn86McO7P4ZLWjLg46Ni6yhzJ8UPt5OcvGC9Zm6skuUuNrooty8AwwME9RVpgfrXI2viLU
SexumnOmvRW1ZAVHnvnyV5VpOXqPvS2eA3Kh8KdN4Dm5EACw3opHsFLeqCpR7FtwM2R3kALbcSsd
6oeLyr6wf6LqLuQDbNLwe4xXyORmxiDrF7sp5MELYrn/lqrJ0J1guxpfqMfxSJGhIFKvRejH6ZIS
pm5vtRM9/slKfuc0sWmLPF6MjZgTpjRSpkv+ulDqbtdiNs3EjCvUpyM1NZ+yIQ38SUHjfOl+kHyQ
NEuAMf7NoNrunN2NXUAjACUEiO4EA+tGS6sQQMn45WJHYZTHAY8wP4ta6j2TMX54PMmtegs9crDl
DGcAelrtblFJAkifJl0kLPbOE7ktXCwpnYiv1eIsZZPk8ngNXhOZ+ju90H4gzFL/dVECLxXglNgU
gHM0zNWuz/Er7IwClF0uKsczwct6QWPNnzTUvHae6vt7Hnj2EhrweJHAO8tT/kdom+d6YYUmfdgB
oY0z0a10ztK6+/34q26NQhmCp4TiEcC11Uc1ZrAyVUH4jvWi8qacBv2CwKq6h616zbFu0yK0gMA5
MCHQaoCXb2cjxhqhHPBMoOLs7j063v2PtB9n00P3LOs9sMwt5mgWuphks+Izuv7zaYohoMazYv6A
Jhr/LxkaB1SwHH2aEPA/D2znzzsfY+NrgCQFuECkAnJvXV8oaPoDhCI8CmH7/uip6OVuSdUrPQVa
N/wwUa6rPAkUQOg6Td9+BGpAqwtkhfhhkmWLNyJEEWHU214HCUTxwR9nR/1ZgezBP9iGJOGiaDyP
xyiUBZUmqaxTt+619hNuf/FXu8mHyNXoq50ndUwyPwkDZakElON3xwDu6MtG171UNCEdXzPnqneL
caxyH8wK6CIlNBB8ohqq/RC0BKhGZqXRuD1X2u9xKCPbFWjSm9THp6T21H60A4qjZfyxjmZnDyvx
CnVdr/ii5P4KDEVObXVUqCBmql0M0RUF8/ZaUveaMKCI8t+9ZIdnUjT0BVX4jG+mIuypIeTzp3xO
h0OVSJZv9JZ87K3OfNdH5nx5vMz3lxbNpsXEh8+0EEhW12XUzfGIxQ0C+nbbn7BTbM5GgFNPYSqZ
//dDGVT+CUKpPWjrDWVLNl28DKkYIXWyL2cdzhFFHRwyLd1TctyYFb0Zh57/a0toHWdINJnSNkLf
JLfj3lPHuTioIJHfj1q5h0tZDutqacFIkiERAVDssJZj9MfV1DmZoQUO6d9cJN+VTotOs2QIz861
xlftVn5xoB34WMXLblyIPSGA+xyGz8nxpMMGApgH4XZ0JTVqu8soDDdaKvt54wgfvm/thY6D/S8E
DOCD9Z5EztaUiXO4IuEWOne3cThYeSqhXH0d5cQ+NPRfLsJsF6BYNwQfiiCYwHkEeXCKqpK6Qt01
QHEf76WtOxR2EF0nY9EtJ/W+nTiSNcPkBGqAILNIOehOll9oAwXO7wmXCeV/DoWmzu1pfFwEd3F8
xvCIR3Gmcy0dmkJXX4Y0sb+oc2H81odyQNfQ6inez4O016G/D7L5kdhjEs6jtwPo7Pan5pFWCyVJ
iAskYAS+ITnRhzHkv/TKqWxwzpkK68vjz7O1QkvguxSicHldl6CdWgcVZTXBJcejpvYqG3wWks0x
YWe11MtcEceqBS9nHptzZYaR/FmJW93eWaWNJ4QDT9+Xlgy0zPXPKGKZZCxtmLnmTB7qTdmLXog9
3aSN78vmR/GWah/Z85pKFWbEmGkrgouWYrrpN1Jlntq8n5wDIBTno00/fedt3LhegFtQp8BVAXeA
dYu+VQIg3m0YXBpeoJqg+iA06gVjlubnnYVc9vHqeiGWp6T1yt+i2XS7eYy0DtJ4EtKlzDDGiaNk
qiAM4+bgxdU4/mT1ZzTtAdqA9K2KfLqkiRL/HKjdFL5UVM0P5OO12oXW5vwbmEg4u7pkKs9GOhgv
eJmMg9sqdaJ4syKPqDLmktwem14qjOukVlTNrJYK+r9KK5eWp4bDyLsVVKGD0P7YfMC1BitRdRoD
8FSpWn024paiKklSlGP8Qip56Pu6p+sfdOIn7RYki9RR0j/1ykxzqamc4kWiU3pxqGeRsAhJdz4s
iIwnvMMUxSeHMstnru9RvKfWC5rZ7pIcl18lA1/d6/X8Xifkljy7cFLo5XkhNec4LZBYt4taiXxJ
bXQ81DA1PDnwPrP3hP5Aa9VyQv+hsZ3R8JCvt4QXd6rc4VFdde9qWTQ51VOL5mmUyZ876BEfO+SV
GleKpP45zuoqdOecK9mbR6B7Ze7YHzWNhAqAdG+91QA6fbGVtrTBqqD77MelVevHCCIbePI5GZGq
meexdvOmp9mFt2TYeILv0rtziBcSorhBZPt2ZKIlM+dB1vlY5ySdD+tAzpA+mR24PGOZQfFRQwl9
m7Qq/oGRgCMSep/Jzl2ykWss0jYYRlsUHh3QP7dbsE0yQwg1xEl3EiOVKjLKDwnhAqjPIYwlNzcU
PksvujQ7akpVV1gA2Ll9mGQq7DuN5vv3DgqXQbcIaKu6VCZvf0vfCMOmEWlcZCrbByGp8bcMVeOj
nPdoL47GeETG/+8Dl8V0lF4bOSVM9nXPxHYs1kbC3VhJ89AvMAM8lGatHkZ5189ug8h1O9Yq04kE
SZxhNOZlQnkMlSa91tHZ0svJoBcLgcA1tSb8N7SzYjzACJrSjwMM2t+G3hdf1aiZsidISGm7swfu
L/LXZsqi/UWrln1w+9ktM+e4D6p+CQN7+hLgbFG6hP/F37PDaWcuwdRSZ1uoJ7fjQMUTcZf32qXn
+j4Fplz7cO3hYgx7ovP3VziykzQjeJkJIHiab0eKhYmwd4L/TgdA2q+FkXwQciQ/1Z0RfXt8h9+9
T4vK3qtB4YJgu3uf6CnGVa+GzqVSpQ8zH/KqDO0np40dNAW1cO9x2hoOSbPlYWKG1rqMrhR6aSqL
CTQJk3mYI6F7BDWK5ySB5un5vOfCefclmR6RJ3ROKunUfVcvFGYakRHIM/C8wMo/B70I8PeWcDqt
ilna00O4C2yWwSBfASQDZEp7/XbZ9A70T4bM4MVI4zg4F+CZDC8r1PxQq2bbefNUj6HbY2ARcltH
2bu2m4sd8bitD6xjrg5mgZiDltvtb5hV2iK4m1oXm/b5czjpVnbqW0WtyTGy4qniKv/0eAe9lo5u
ogCmjdIZTVRkzgCkr86fziuSAzByLlFqm+25Vtps9jV6eTCBubl6wF3YahRKbMB5c7pC8xXRB7/a
YlAvwupgK0d2Gn6u4mgAZ1G1aQuXPhN7tbe7a4KfCQqVHsOCWwQUdftlJHvmGZTwg61BMH5SkTb+
1+q1v5YkX0ahDA9ZBtQnIfPtKI4KOw3LDWxfi3r8XuW4ulvBBNYgRBLp8+MvvzUjC5lu1CHY4vT4
bscqNWcIZtj7F+Q3xgOBcvcUV7HqPx5l6wghQsitt+Cm75DqRJl5TtLErk6G1EuxizlR563cwKG2
+3iorQMEjJbass3pYT/dTsgcWjwXeeQvrVLIoWsZvfatIn5433V58DUDHRHhCBQ2hNDBCJLQpH0z
7aQFWweI53sh9wGqBfB1+xsUfJ/wkprsywROcXEFpV4E+avtEwrKhSRf8CTdm/fGQtKUQt9kIdbT
BVvNe8KDmBRBNS/kObZfFHl91vCsuDz+uq9dhdVBpSRL/RnxDwBo61aR3ii2lMiLUx4NsioBCddM
7QlUdvIxR0FAHBISattX2roVuCuZSHpiS5U1L1RmgPLMsVHWHmYokvG9wTvopQvwRHGpi4ahJyuz
mN466LREbwMrKr+J0hDS09yhhOVNjhX+6nU9J9aXivmI/K7TerKBg5YeSIsPFZYP+EG1ipZdqqEM
vojCSn7ZXZp+xAxbs32kZib7rOpY6XhDU/ffZWsC64J7jo2dYhKXvpl21l4HamPrI0MLnxU6K3qR
68iiSuo5laqWKwN54WfdlKC8NWVwRfhvz2LtvgoHq0whjls44ZzmNTqA2m5aGSgXXtCkko70qQry
BCR5P5aAfa8xsVboFTT7nse+Nt7NbZo/S1Q63gkzTS5m78CcEDiaf3fQy412Er2N74A8NPTxRQ0b
GtzqYZOH3rbSAaczy26akyKH7bHoNelYirQ4Pt6kdzE0nwGKHfhyXjFEo1fHr8imqDElnMknMiAP
iI7jtnqU+PBQ5pOh5iSyqKgdHg+6cf4MVpd3AUr+onF8e+Z5KY05qahIqJJZ/i+QjPn9FI71f5ka
CiSgcnklWenbURKttURc285FKlHBS+CMl16QRXrzxoJT2V0SqS3/Vyepsqfuv3GtLuwLQO4kH1TG
VwM3atZUTdIHFxDZ9Lgc4fjz6ATeZCbFgWhZvooxcw5CCccPeAP/NfyXJaXIRDSLpBIqpMvP+6MI
iRXwlKJ37xDNGt2lEk7sSUmWn7Omq9BzUrI3jZN3h7Yb1GOVGepOe2Zr9qRjPGGUXJf60e3wk2Im
mVLHhJy23XxBmkF7Z2ilzKe30ANU2sKvlax1yZwHb7TkXVj41uHhJSEzxICC53OVNjDfyQ6KLLjo
Cz3YFQZgNj8SCSYOhSW30NXTSvybzEPEpkutf2oj0p+AsQwKis2zNp4F3dvvQaATERV6HL6MUK+r
nVdv80cuLr8LPAmx9NWPnJoUU+2eODlNpuYc9FKV+nYyUXwYtHDYiSg2jhvVKVgBVMHpO6xJF1Y4
jlITknOoQHlpDwvjtznK3T+PD/WyrqvXjlSCP52I1OE+WT2qRaRk/8fZeS1Hjpz5/lUUcw8tvDmx
0gWAKhL0zTbs7hsE28H7TLi782z7YvsDJR1NFStYpzUTo1AHm5WFRJrP/I2qKI0bJcVqX6LrpX1M
FyH2amwqaiC632Z1sbWR9obGtvUsXtGtCkP07dSnXjQVdXwxoGKe75xK9tXF28/1OgtnoO0Q1kGs
kbrZR2X1VUdSI86JkmpN4GNRaovtUniRxle8vJTmvRcv47dBN9HepUItnvUyM/FU8UwK7k6dtVe5
02bj7y+ggy91dG7js+ngPNm5mFf2yx6h+vidjqPzrlPjc3rGr2s+2wRwVG/BPESL4wlAQNnpm1Z1
ATPE8mJKAXtl0G19p/Hay4qTJoBdYvhsmQyn0JnKnKzL4swiPrFjMBPZJP83uyYW8+GxUsu1X6yK
192YIvk1iFHusCsXnxy7+XDmhW8v9Ggl0/SlwkVwuAmdHx2gDtYhzpR0duQ6rbPuzHkw9x1Oj66v
j7ox3iCM1/a+ASn+svGM+EMqnPhD7jnr3TIU8bkHP7F7YU+CUt9o4+Cbjt60ZlFizAAVRoM1mLsq
TprHdUidM7oxJ3YvW5dXjPwlKfMxXnR16UJaPWE4YljrJ5Xz8nLCUeohI1RLgsKT9re3Z/nENUF6
wyW1CadyRx8dFyKvhJOotRs1A/ht35m67Gs5O/n8OdUqsGhm46XPa1/Kx7mEDhyMqLie20SnVjYK
Ki9ogq1n8EooMh+coasnJ0Ibc/pKlzi+6PuWm8IdjTr3Y3KS1IdYWK+0Tfr+GvDEerW4GJScycRe
VfbpnW21ru0tQzQ/Fkpf1pgWm1StyEupCyfSNXzNmopdrqGzXLWleLfIVQksZIPOXNcnAkCG3e5p
cCqv+3cxSVZalrEV6VU/4AfEhPgTFIzQRghlr7V9u3Orfn1+++2fWNQe7x7c1ybvoB4/LwkhcP2u
sqNK2l+7tauvYUWkZ2ozJ46MTcCWCtEmvwVo7/DIILEs4VHzaCLDGrpS5w6t8EUu37B6s7vd2090
cjDSCKAijPlqm8Z5shmULxSj86qJasRarjYX1dAbJvNMenBq8jgHX9r0YFWPz+Nerey4tGcroo4D
TqRqxX5RreLMknzNaWNNUuTYLI1edICPpm9WK2OKl9yKVnPuip2r1pt0WVXmj3Gn5SLoVi2/kVmT
FwFF4vQO+WOwFvU8YRtcqxUizL8/w5QxOTQojGyRxuHr9JxmGMqlYKXqTXo9Ulpq/AkGYBGqo2vK
8O3RTk3yRg6CYYiMFM5Zh6NRrTTn1R3sSCHDDwRdLXRvzHL/9iinVg1XDVBBOufYvx+VlEx8h8a6
YRT6t9AGDWsKCrNb9uCA5H8yfVTIgFSD0IKRcPhAqBe2VlszlAtRxi9xOYq8fPbCOOm1M0Odmjso
4fCeXuDbx5bpadYra0unNFIdpboaGQ/M5XzO2ezk6Y0sFFzXDfJrH6P7PIolLmRwtlxWeT8EftNx
EK9CTP5qL6jvaoBkfxC42KgaVWuJo3VTF6FhTpS13n6Nr29PTpjtKNuUY2nuH83tkNBIdzPNihzg
XLdjUSCtNAk7GXFSdqobfRH6uaD+1JAc2CY7gd4IRabD12mDnc0S4rZIhzN3CYNqE16B/LVPcMq6
mg15rp77eqkiHAEFgJe6FSaOZbEoo4+V4WZOBJVhDPOqT/ZUlKxd3YNtfHs6Tw7FjOFKBPQfaMnh
sxmzaoDVtOyoVOwK/raKtRkqpftuyNUzPcTXYQhPhdYXIS4pI1Dkw6G6Sm11nIjsaHDd9EKN53G/
iPFZy2ZzV+QORdHUjRHL6porr1WwP3j7SU+s4U0XeFOgBLrDIjo6ZNXcUFKASE4041UENCLp3+Oh
pV2rY4wxcKdNFxJ+GeCVXkHgyqjT6Q51mPbD21/j5IQTeSDnS1OPSOhwFkZIe7llJk6kDlq116F5
BKCQy0tNBznw9lAnCm/AHDerG8Cqm7PmcTrVgHWGfW5HwL/RTEXyS/9e5ulCJuEqH0qwFBeKVXnv
+362o3mu8YSXEEZv1lKdrnvX6C5kNuaPjizmX29/NfPlYDqM/CnU8vwbcYtO6fHNauYuj853juIi
8cZnovvWfDdZpaYEhmI43d5cbTTLHGTK9Bv4RQLM9qIsi79pqmn7OZW90/q11aGKlRVg6ex3bavU
Q3tjFaZVPBBiD9muq/h43ujcZCCgi+4XMEa3+bnUtkj2nQaW9kaoda7fdB6N5g9WRgjuS9zP3Su9
GROAS4varF/S0hvqwB5MlOIUy1sw2AF/mT9Tiu6mcDQWaVwojlFpl8LVhBF4bWybAQr6Mv7lYLxV
gX2YkV8L6C0n+e0wTn3i5xDl53BExpzryGzkc2mnebGHGwCaLK2QogsSBc2xoHZlJUK4C3QlBhR1
l/s010dK94o3lP7Q592VXLIp9jPYEbOPsjySdagO6Q9u1tBD6YcOoZeiWLQq0I1sIPYEqO0CQJrH
b73VjHaQ6alMQ7WT/GafxekDYnmdvCqyTosvk7hT9R2+diDIh8Sbhk+FNCrdDh3K487zOvVasq/N
wYl3rQHEfDe72YIbBGjetXwCKOLiAJRnWn095dbS7PuSGPzb1FSzGgC0t8egnnWz2WW1RIepQVOz
f6eWrVIi4rkuX/vOqs0Qzkn5XiCMrnzDxLu5S5rCUEP4/bU1RcM6aK3wpZ2o5m254E8TdKYx32ws
LXAdo7C+OVK34gfNHqjwomnXPVl2NxYhisLA2DSRAs6C462rPoJkCP0iOqKOF1S9aNwt3pB8FCjm
WX6tz/NN1cEbvbBb1s8jXODqmS4HbsrmNBWpj2ac9nmJdWW4hzc2a36v4W19Q6vHuLNGe51QRDLz
HxJx0PZTmpTlckGFe7pBG6mpHlY2TbrLEkvP/XwsloGimj1f4YwzxvtpbcZPCMHoXrjoyvSoxZZ1
raqF8slb+Bed4mXhEs6cKpBLGn9pSKQsX+3jYgwnsayIM3haTStBZk66BjBemueKdm4SmGZrPPSU
HsZrG8U9NAwXntE3KmksQWt0uHGlHDAfnakWz2JwpR56VU7zQgU6JK+LuK+Mi0LJDHmZjbL+6WhO
O4U1FtvfKk8WnV94Vm/4LQngfhV29pwBbflaOfi9+rZaIhOVKJP3MRtSjExs6sTST0Y5v1NahWAw
z9ts8PEWgNskOzvT9iYYU2+PsiGWMgpZSTjHMW3WdHQ0aghZVUcCZ+/lsjCqNuZLmtltjjPqDzG5
WhdqWjt/lMlipyG8QvfBRqetHkO7nw3n3azFlRkYWSytPQ12mBO92aaC9Exq6pMxIGAXlaWdNNc9
5IxYCXpbOEtowOAG8JdaBrba7QaN7E2HjHYaUi9GnWOyCP2kYSiPjtlWzjXyf+JjJWj1PbtLUeb+
Msg4vdX6XLM/zflSXBKtguzPmnQApd2V8ySu5yIx4ntHz7L+NrdapwkQlfSuLVvDqSlRvOW29dT5
25ivVKaI5vD1yLXOfNemhVAfVsfDjmLsUYbhKC3N7xpNlyKAOuvNV4Y7mOMFvcjhZib1tv1SrYFb
NfjSIRwJElo8ZMCLIhGPHSaJK3wVPza0ERBcn9dPE/aNcC9MuU4w3amYPch2KO8UtNzjyzFui3En
KSklLLpqsZBZy5rHtqk1MOcLM9ZZa/d+6Ipm+qSlMi53CefL/SpF7sC8UdSvdut298goCxNFy0HV
oJk3AoItdanFR9F6dXxXCOfBQfbMhHpkOvJGaxH8eAeZUHxee4X9YSRuf9vbrO19yoUAbrUv3EC1
5y4PUADvlsA2sNwKa+QDlyc8r4plnxgg666bVcvwJknmrHlKlUFoFyZk+fepBEK659263h23/SID
O7XH+zZukjkAnjhNt+3igIpDoMYRoZH1a4FqBUp7fpktQ+WbnZqWgdOUY7cvC91O9m1NPM0dp8ly
Z+iI4PeN1Jq9VeFrFmTJCBBtLHTruzRnofm11EtE30njfCp5LN4FrzDfWcrmcQb88k1TZPbTcXrj
oazI3GFW1vmPbOinH2rh2HnYjsng+BMkBzWc5GK+p36dg1jVVhW+DuvviRt5qEJPNssXT+vi96M9
D9fNXC+/ZteeaRyXi/w4knhzTtSzED6GiN3TpK8l5rKlsvb7stLqj44xtF/aWMveU+FNMWEpynaH
wqSG50w2ul+tgkouxrN1VoQ1KkK/bDfru6tYTccm0mTdpOE0pup94ypFF6GenN2t0p3sALvJJPbF
6NlpgFhD+hFZ69YhK2FVB7nqVG0kQKLmIa1ve7kRjW09paCCYgwhpKP6SGTPvyaXHgo6WvhSufAa
b3uVbMC3egth4dK2khuzrNvCh2CTos2+iD6Mx4HzzCqclQKtEAOvDKTiu2oealp7IpnXQKnz7Pva
xqu5I6vA38YU5vB1TBqtfZoB6n2imzkpsKIa9IFqK+WkxU1JcSK5tGnk4i7RcG4Y3tdpXNrvJs4q
5o6jqFK/LOPcWfu4jzX8GdJFNXeia+s73an6LwYqd9zyky5updLrnykoiDWwQG7MvjGSwPiNzudd
tM2S2WE3zCBffFGurXvlQNs2oKkNY+8XfZmhUIHGGpLhdlO/m9ZktihIV6UM4kGNI2JJ57NNtlcE
lHDjD26Ndm3gLt3QPxBD6twvZdZCIPZyrwkXRVm/186oWn4j8TEKe83TSR4dezGuZqG7eYhswKLt
ZqWc1Qt9tPrLQUMpK1SafExvSt1ZH/ux6cwLMFiscZBP86e+BNoZSKE7Mkhdryh5Ix0Zd9GDEgaN
ZOGQR8DQ3uHeti6XiIlx/RZJvH4UScpTekB8H6smm7TAtCeUEefFqJQUenC82j9qMXT909tx7+vi
I/zczfcYOU0cPY4JKePIbjDTQosqpzKjQsnlFAq1AF9oLORAfqLGyfWACvRNLh2tO5OBncg9SDws
vNo3nh71lsPcA+K6WnKjaZFXeluUlmQPEJMrv7XzczIpJ4YCsYjSBcOQpx9r8XMgV6UiOIvRqp7C
ZC7iwInj4XIBvbh7e063jP8ok6CvvVXQ4P6RDRw1+BpDTZp06qyoHgxrF6Oov0+mKnn39ignigCb
nBpVOoqcIKGOykeNqKQqm8mKgDMrqw8Jqv00cya9N+Kp39tI9H5/e8BT+Sr1IzLWrSUEhOboucCh
6uYIlDLijHM2cEBP/F727voENJjKSzf1VhwO6khvOZuhsWqiqsKiHpxzip5UV07MsQtDmv+gFfBe
D1dORWC8jhSHUORLlecWPcAYK4EMtwN77Y0y6HupFoGox3EM7MpVV78YhuGmiw0VLFONVd5uSaDM
YvWBwXLExe4+6wP6jH5OGT73zUQdu7BXuYQ4W40Gv55O9Z4Xo1/RVtvkpcLSKRJMYU1dPJnJqMxP
U93pRdCatfUZ0weTna1kxQr2u7VRFI6JclSUt/O9qVSwYdZetAQaI4IwRM9tpuwK3RPxFZ8Sr9et
uR2NhMJaH6YtbYwCddbJvY+BTiyPQ+e42U4Zq9a9mLsyfehbdTG/9poxG5ir6WiJE4FpSdBSIkPN
JeVGSMKy9ZTKV2HzxReNULDVRXWpv/K8odmEjzcHt7u80uR8CVpAR5wjq2f6Xl2l2IGqiliGZmYg
S+3mqqJdUHidi3BUEsveZ96s1SFRQy0RWbG75rKbHWLURNfz9m60NUQ4YCJ0+UcHjTjFd62uyK7h
HHftzmnNFsEgrLaxizOgbnw0SXrv1xl8fJDbwpBBK/N1DRIDlXXfHmjTUyVZ1Ie5csfyFiy29X61
vLwJUg/G6W5ME63aaV7SYJmNOHris4Qs87Idm/V5nlftU4wqD3dX1bbJjaI5Q+3TguGwNqumQhMl
q7L+Auxb9yA9s1nJYkH2E1jo8/YXES7c6fjFwM+kPJz6S6ysLo2qpFV2YuwzETjIPZHdSysfgrr1
hneK4VYcpRz8Yq+IjjkIimYxPtStXcrErzx7Er4oZNndVXHW9b/yta+fbDWzibctc3GvM81NblDd
xFuR5KOQAeCT+KrrizbDNktxEWxUy2a4qSZ9sC4XxSbSh2ZdffLqsrOhYOgW+4Be9tM4SfuqbWfd
uxgWLYcYXSXLlSitvvHbzIrHi6nKtTUUtlt+lhkUSUQERzP1y7kw3kur9b6QF+TvZ6/TrxN6ZUog
U6sqb1oXZKnfN7XiXcJul7eluUDvm4rVyS+RlB/iYCgore9FmXPTVgB4mxBjStn6bFUVraROd++K
FD0igLw1OmBDl9RtYI9V82yaWJ6xBUvvu5lUKWfNuLbmjuhEpWWWJFBL0BTQ1kCHxGKheNiMj1Kt
zeJGLXUbBfpyiZ/MqlorlOrd7DNBlVMGdmmtHzwKyb/GtVPXXZeU84dinVt5oUAVF+hlG9tn5nNW
7It+tB+TVWxsC9URlE5qq75rx7Jr6M1Zxg9i5lW5XSZPvp9qhFD9EXqyuivdrCug4CyOcxG7MqNA
UmHfsG+AHPxUSrtdYKfM5uSPRmVUCO9byyNydV0dpFTldN9A6r+KvLbuL7Kh8rxAIBXdBOriJWpA
zFvV13MG1iqYPDXjZUkBIWP1pAEyXzHiXVa0seerit0V+M6UBukQjsy8VMXaG1Mq6Qdo8Xwt9VHm
AaX6uYKB2tJ1dRoxfRiz3qUp6OnDh7xvHD2kEW/bgWaRrtCrKaW/4qz0ORkSU7+wumQO43xskQ6D
a5cGIhnUqOiNedxVfa/IoFgA6ESznlDQ1MY4fyBJtb9Wukz7M42yl/bJ4S2Mm9dLFwvKGcTIo+pq
b9lTbUlbjaq46ce9qjjD86bE2/nalPbfvRLzARRQjBqaSu4pecCFOgsoQb12J0VXQCNx1BFjxNmr
f/vq5qtRB4WpCYAZo93Dy8vsxGBLNioadJn12BvG8k0b57wIJ7c1v7caYemZJsWJ6AfaCjiWrdi9
KX8fjth49axZ62pEVtyInTbVlM8mCioeSkxnirwnhkKQaBMtwQFno94eDrUJ4mVxORio9FoxhcRJ
lhcFZsXLrpCwM8882IlYi3YWQQfKdwjbHCMk0I/F6Ehx9WgdwfKRJdm3qzCt326UIzEKzQiZng0E
rh1FPjmWY13ZJSpaEmp221scTple2TfWAodrVNU2WIxSe3473jr1aGCbXsCSNJfULXT/E5YP8a7Y
MTNVjejgV9eD2RVR48lzSj0nAqmNAAMCdAvpaLwcjuKCGdZNPLEieIfuvU5Hh3KiGB6KIjE/dJ2n
xv6SAso50/w4NSzKTmCcgbeA9z3anSKpRLZmUo00o1XfKVkOs720sv1Iuc8MtAJopN94+didGfd1
1MyCQM6SowF9JR768HFF2Q26M7A6h153381y1sgel2pvSre+m7RYOTPe6/yK8TaCArA4Ch7G9pL/
9BLNFAnNqe2MaAvieSLRhG5nZPsybr7GXmV/JvmtKENzQr29el5vQ0AP4GzBorIHsUo+HFjJR5iv
hq1Hdpms6KxZMpz1wqVeqS5nhnr9Lhlq4/XaWxpCEnk4FEWrIs+txIgASq1hWQ3JreDWvU8275rC
oJs92o59ZuOfeD5Qu3RA2feoRh5rZ4z2MjRyzdWoldSthC6GPX4xim8t6jkbiBNrZjvJ0D6Dv0WD
7Gj3t2PaZJgEqNGsCbsLXDlV3zzHELdo5nvdbnAz64xx3ImHA0QMbYCzZlNfOxoxs+WAVaKxRkvB
ha9aaYZiV50hLO9WZ462101QFALpI0N+A2eA49/hy8NOUx8bS2oRHivrbu1t/dumYncBe9C86hGs
CGBu9GgzSKo4KPWGby/TE3MLvPIFjc+9hHj14fBZWpROSXoXjQgO7vqRO7mw85gsas0DOZn/wbbA
tRT6IswX+tje0e1UFbQ6K6Gu0aj3atCuRYPiaDZGljWWZ2B1r18iSlCMsGGxNaoAxuGjjWbfVFPp
wWGkD7PTRqHfTLWDCHdZnPOaeH3KMBTrk51Oak4v+XCoeUTjR4e3T6mu0brdiu3SLm6XuL4UsTJc
oF3vYr0tpppacqul59wqT7xEYgu6ult0gZ7N0fBVMZB4Nw0cSpGYe0fN4mu9hBdreqMagipYLt9e
NK9vRvjvhO307VmxvM3Dxy011H8QzDOidesngbscQn1MvDNL8wQIimFg22EJtiERjl+g5tRUaLvc
jGAKydyfrGG49+q87snVpvonONX6fhlq66JIEX33PTtv7U3bQ0fS2si/vP3Mr1/xdnHpyA0wxS7x
/OEzu2uBwh0NoQg3xebGizn0FF2XV3RBnXc0PHP0rT3pu2ZVXLw98rYFjwNpFD4IDvgGiOsdxY5d
CQWXeg+MKYBQ0agOc7isBvaoViuvNivSQMJtf3vM13tH3yCCKCdDDeN/j28vAS9EqzqmflmLfUxZ
O9LVwdpp3XAOSnRiKOAXWxDJHYaC8tFQtSNEVm1NGrNr7+LMFXeFJpBQqRV99/ZDnVi2Llh8sLYe
5l5oORy+Qm0QQzNohFo63YEuVGKLrpjVVNqZI/3EUqGqalLQhQsBF+PoTKXWWCtWa6qRPZNKwD+B
kLKflzzX927etWNgCZl/W9ixtHqHujgXUp56zi2w4w0CbPOO2QD6nJZZhZdLZM15cwMPoA6XUVfP
LJGXAufRuiTD4B/rhQH86tCDfisTe9EiYXK4+gP6zbBKippCBv3HsiVNXybVh0qmP3JqeehRdIb5
HdE677Nnt8Z3tZinz3HFDkKlRqnuZEfhPpjTTd98oof51U37yryb8jStfLua2tzXNTk8ej0dfV+V
3GaRgfrCvcGp8FykrvVFSZAj26GasaL6PDjya2/l67UxFEJBWA8uRthilHcOHXni/CU6ATzMy94o
5kcv3MrdZihYepGB6wLFxBnldCWhE0wtIYDrJs+cv8dbBnVb8FkQn4kZTA/5ucOFnAMP1QYYANE4
292jB1Xzolz4o9Y485n4+cUB+M9veZNqh6pJNgmbi1Lv0fZE7axyqbrOFJ1zeoBDrA13peLM+t1a
cGYHXj+La2QRcFJQkiz9ohq20vjW6Jn3ZNjuzbwCg/HheyH9J2iK60E+NX3zOTfjxbnrQAkHPXDl
5znGIv5Hb5XejTqJQZ19t0ttm8rYZKG2OFpaEaKyYaX3Qzpb9NH7VjbBvDlLBUlpxwkcdEf9si7e
iqUhEqdiP5cqMq562/VzqAx2OQTKxpDycfqCd63iaJhcylmdnyxFTwHSVjYPKCrXTcI0n9r6YZqm
YW/NYlzuzLiiUjOgQ+tdmpOXGQ+dnuSkoclYIMhCWNNG1DCz5KKhAGRfAt1Z8M1zqWt/fPsUO74O
eCEI1gJ55BADNnbMkED/pVTYIzLK3NaNNAX5sgsjjmV5PdKPHy8pq+qfvSadk3N04VcNCIZ+oYEQ
VQGbA8p6uO5wdtFNRbHHyHD7pAjctMXaKJ2a5KvaFM4YpNibKFe2QP460oSifWK3Ir9elSv8jN+e
hW1JEjlvgsHEPIdfxZE5QHnaCxFy9X2QU4n2m2LQf3omGAe7rdrAdIbkzMH+KiJhAjx6SnirmAxO
BHs4KmZ4VDbbRkYT0LmR1M727rWKwiMqalOH1I45U+5Ol7hRb6s5gczQJZ2wQyVvB1A8WoJcx9vz
cHwU0H7iNkNzl8OHKOnY3y2tszxDWnOJzLrx7hOp5JGrTka4dkNxZqjja4WhmO2NrUAkQiC0/fxP
qXTJQUG6NK0EuTK/NEVVXrUg8i7efqBTo2yFHjqSm7KDc7TGqsJbY0Uf1WgtZRWmawEJty/PcT5O
LGXakDgGYRxEWIc83eHDWChSTW7BkZ3Bptxk0FWE99xh53RSC/ViM6yH8tJk3bWndPadVtfTmUP8
9T7mGzA+IfQpafxmGkDymIsayamMLwHhZZcdpNl95sROVBj9EjR2sp65tF9VZbeXCP93Qy8TUVJ4
OnxuY0SNr5xQL0RRA8SOHjt41SrwrNO9rGc1GtuiM2nKUM/W9IV23GiqzEFuWzgTcLJ/GS1D/Bod
tFTOfDXjOGx6+WoUSSGubsTh49SwTDz0PFKxRqVW6tdNPtlbs8ztvjkrjjqgXMZqRsmOxlQ4bE0Z
QELeWkfq2JtpAAg7qQNwoshXLe1UZ/7gDJV+2QsCj0AReFb6NoJkfWAIynlBnE72k2EM9uz3rW5o
odS74cGmLjwHKqiOL/gMDy0a4N1Ig4jOxfPE5r+fqzTv/XiLbPxedFXtq4k6/cJyIyMfEE6e+Zag
HeKXIO8fTBT3v6hStPmZSPbUVJGFUNjiLVEZOdqKpt3GmSeGNeotLb5Trdq5qfIExw9zLbwfNTC9
X/gay37vNL394e0NeuIQ3CRTSXaRHkRk5Pgc8MhVBrbPGlGzyZqds+jWryJBv8I3i4oABPRVfN/l
Mi+DgbOxDrcY4qkUMz4TminIGN/+QlsEchihGJjg4aHmbfHQK6McnJ+QtuuEGkEqnBSaSEs+It2F
XZtmIHLti7Sg96UBAavCxTQygktVMc4Ui0+cw1QzYKsArt4YsUdvZDaVOomXforaps/BOKjLTlWK
+D1xYHvmhDxxcPDK8SklwUX95vjoMoc4JrtY52ilB3XfiYJWetW1wZS06lXNwR9WRf5PsPx/fZ//
T/KzefjHfA5//2/+/L1plz5jpx398e/37c/6veh//hS3z+1/b7/6//7q4S/+/Tb7DqKm+SWO/9bB
L/H5/xw/fBbPB3/Y1SITyzv5s18efw6yFC8D8E23v/n/+8O//Hz5lA9L+/Nvf3xvZC22T0uypv7j
nz+Kfvztj5c787/+/Pn//OHdc8Xv7Wg2P4tm+Mv//N/++dvP4S8f6+xHM7z6hJ/Pg/jbH5b9Vwic
ZH3QCJGXhbr8x1+mny8/0f4K8B6B1029jODdYQXVTS9SvoH9V+q3qBUgo4YKy4tyE8XTlx/pf6VW
hkwM9WuWL74Wf/zrmx68s3+/w7/UsnpoqHIMf/tjW4T/3ikOYyJhyGWHRgE6BQgXHx7+tlfRwUWi
kEDaHfeF6dVRFte/Z77yj1E2MuW2H7g8X86PP8UJrjFlRtuDCKac0QdKM0HWlrK5TIWa3ZAtKzSP
cQ5aRWp8KpFkeHj7ODjciS/DU0jlH7yJQac4R8lRuWZVE9uLGU7QBXcYLmOUrqWbxXt7Tlbz8Bj+
11Ck2QxD8KMfDWWUZarrCj6bZeftUfT6MNHRJphoOoBsAxAEpSah0LMvbz/hidfI/IJw4iXyf46R
Rz18FKusFJ4wzYEtxp6yb2OAA2+PcpjU/uPhwKkyl1sj49V1XOhoObsAykll0+xmmcv6q8K4vka1
5gY3H/n97fGO7pWXAdkvmzkNNOiNlnO4Or22azQ5OUboiXGmwy2qSMktQDSQA5o+FKUSg6flitlL
wtNfE845mdrUIGS1c2pTR2HSv74L+tCUVamjHC+iIQMtoKWJSeIJX4CsKFzm7D6u7DBB2xbEPk6T
TTzcWnxnSH0gubPG/prkUxKSkHXB21NzYkkzM//+NkdBm1sNuBCYioFkrV6FSOc+gwpUrzCmV8/Z
opxYWzStSKkIKuArukdLWqAuDqq533YPWkBwT9+jB6X/Fjn4n7PLrEDx3xrVx02H0llA8NY6b5qd
io+4YaBGkqeXxYp+6X8wdX8a6mhRmWhEznZu4mOPuVWA1rvnO7K9BRhR7N4e6eTMUfYjDGG3oIt3
uHwBHa7mwIkUtvPQ75CE764nQ7q/vRQIddgdnGuEyvQaDkcp8lHgXew2oQWSLqqrdYlGPO2iWMpz
pruvVx0lRBY/7PgNR3DcOm3UZBTTjCktlmzD00T5EoPoSv/kNIsZ/e7cwVjdPHZBZNBPPA79hWzy
rvfUNlwmp71IwYv4dtnPZ97QYeC0LTteDRJdwG25GrgbDudusT3IjY3Whtze2k+AbPnNsNr09+xB
vZh0W/sGiyq+fPvRXs/i4aDG4aBydrrKiac2tGPN/eQqHeUJYOjC10rPPrPYXy/B7VWRm7EMSdGP
g9Cm62bghjYB4BSX8Ka9DutDEZ+pgry+GPD3JXNm9SGgox3Xfal/4rc3WkNY47V7CY7fucSDHB7G
VDGNMHh+q9Tz8tpetHpo4dFqppt+OIMWyhSp0WsyXIcOD4h6hfUWO3N7DTBowRbLljtk33+vsPIy
qs2JyyRSwt+AroejkhYnhlelEry6YQV23VdXJeEcSkFaf+YBT0woipKbgCJlHKxsj0oeadqNczKP
PKAqx/vG6uV7dc3cEDtGWI+pB4Xv7TV54qrllt3aopsyKS/y6OGGpBhmvcsA40OC9fVB1A2XXGd1
fjkZjg8GErqZ3fTWc+uQ1EFgkOKdp03du8zr3HOiWdtoh2EpwS1zzJFGVvOq2ZTBCgMcDonCKo3Y
9WdRavVOEwIXlbROuscBZzfHX2YbLGCea7l5ZjpOnAucyyxmMiom5NjXfKwHHUga40vwv3ujVtqw
nJAFLAftWQJHjjo5nWvZvjoW0NkjhCBx5VAijT+6LSaXrgegYBnqWp3vhjHbjItdJVia+ufvvmyG
4iS3t54XR8NxBb8V0JzsoZLhVFNJCysH+LGrxtBAAfcCEO0m82Jp4ny3LoNJLTvGP8mFuXWFC2d3
rspz4rkRjkKlykWolvW+HWF/Sg6mulyFhAsZiopCAAje7hGKb/qhg3dwBsTxalthEAbiZ6uTb8v8
uEQM9RVosAVRtlWbFHeE3AlaJZk/xmkMU3+R7ue3J/rV6ct4L3j4TecLLcWjbWwrIw3imBMDYSzv
ewHQee8JNPffHuWIw83BxDAULkH7o49kAaw8nEG07eJstSYeqy3ia22As0LpuylDoWT6/7J3Hstx
I2u+f5Ubsx50AAm/RaEMPSmKIsUNQmq14F3CJIA3mue4L3Z/0DlnjliqYYV6dRfT0dGLJllZSKT5
zN8Yl7MlJS6qQ4f4t5ns5jZGmitHHV01Xn9fanncBtMQw+n2+nO0gFMzgJAPID+QCFSlj+46RxSj
5lT4bQDk0dGeMKfdUp+Vllkf8M1xQemZ+Id/GQLZs3WJ/bSE0iGiy2cvXTjnaZNsknHJr9MFFk/Y
tIPYm5oOoZojFSpvpB3s1PfPgWZ+TQ/Wr4CuIe9hPbaPAaRxa+RGDTEqjBM8zSjwRmEbVfVG1cK+
AkYOWwHHqTiIvcl9Yo36950ayq2XdxCMF2kcGlCTZ67lk9NCY4JZWWP34xMlFjX9p2pgZ+HC22yt
RidXoAHbuyCJk/xg1t10gHEjd6Lq/e3cGFp0Jjj95SBlWlbA1CqCSOR4HH/IwrO1yV2XJizTO8RN
ReDkM+wOuv7fF82bWKOLcWab/wB/vl0P1NxWZMSqJbWm4m/XgzPokxZT1A4j13y25G1V9zdepIWV
ZgUO8HhEIC5MJ6axPF9ly26s8gvT/TZ2fthhbGTH/aaMlzPYo19nAn8RAj+OuhXndKymCmCTFp10
5hCW83Cdq07cdo3R3i8WIQTWofLOhQf69f2j4dcDjyVJf4pYgq7QL4LjM2TqwXNqPYTxk13N3/Nu
a2HEtOVqK3/3ykSw1AMWhmgF+tIcdm/nvFRWNQCJWUI7S+WDSf9ka1ZV9ZgX0j5ERepdL8DAzrDV
fg1bfoxKmYyaBxfIMXgUolxUtR6zmnpMYyKq7DJeuu5AjxhqiJ5HycHsI7lrErRTCyGjVyA5820v
mt9za1oPYb4AGFaDK8akXnEUQMWNYwPcxUFZl3BEkbGNr+ikdJ8V5J8zB/6vhyqSjsQmKLqvc31c
Tmsy1HygQ8/hVNjRt7KK0k/VYH5+f+n8ei2vHeVVmsin9wYs+O37bNQAicNjEKUP8rE17Gar1Yn5
Zy7PelH/ukoZinwArS4KcMR7b4dSiN5OBvYpoTHI4sLprMYINCPl9IYcQQt59r3t+w/36wyudyW9
YhiowDSOnaEUz1UPOpZPEZTngylb7Uao8Zz8/ulRfiRecA8Jr4+eS4/lYDYFW17Lp9DI7BZB7TLf
/Y1nIVL26fugeG8cLbxlGFM1pd0crqSRXdllztVA5+fMmjvxjgD2YaJFl5DyjLv+/KcrNh/0kTqb
R8goJnFR1+gxllrUfrCsJAkBBZ/DT55YfiA0OcANcH6/CipNOW4yqc142IRpl2amaZjIwLF2gxL+
+ZmL8tTDQYAH1YZF9yqn9PbhuqKn/txpAwCwPgmzRN8jFP5d17N7Vs855aYTq4IMi5xiPbLWW+rt
YAYKA047e7iBydYne8IEok/a3wMErcfRj70ENQKIDhWbo9CzHkaKlRoQczqof0Fhswh7zM/47f2e
tea/BiJdI1OlVHu8yLVBStNozCEch7b60Koq3igKX9fRck7S9sSSYDXQ3lpv9FUL7u3EAbQeUy/S
cRf0jeberG1zq7la8zg1UCzf31NinZ63EcRa5f73WOLtWIuViNhzScBRCojRiGkK2sQuhnybtDKi
B7PvRmdXgjHtkMKUS0VA1Uz9voW/3oUmQHgfLrMJdbFHO2fZzJDt8Tk0RkApoFOm6qPCAeovaY+Y
Q815iVt4uQCYCd9/jCNMwz9eDlKS6JGJ1ebsGBamyQTGvVaPoT3HuMMmZncDo6p/mWmMbW2/xIcr
itB8gQSrXYsOIY4Z7ZHD+9/i1HtbJxMhU+w7f0FdDzOp7SzkGOIx2O5jQcTb6M6wp5BknxnqxEZe
Iz5iHkT8CLKOVj3M8RrpXDWGcIPymwpMCTrfsdZcS1Hir5aYMC/ff7iTI9JcsEleEc48riDSZ3es
Me/H0KKAAnTEGQ7Sj60C1dDIuDGxS79/f8ATx4dFT5tOD+ESnbvj42PpgGGJWYWJX8Nc8bENiwU6
He+PcuKx6JvTSwKjuFJJ1p//dNz3BVi8UVkqbLNGDzNVDJdtnsnDoqfyTuuWc/qOp1aqBZwG2gG1
WGbzaHOXmcgcUfdTGM9qDGL0mXZLLKrdmGX1x7kttC/oX2ZaSBFXPaTS9796A0HQmX1/5F34Y8MQ
w1HG5CagAHWM6dYRAOukBK05o/RhB6aVDIjdFMmdiU371SwSAQanxqQPxOVGaQvSFxiZ3eDFOoSx
4bYXHmSGm7iabKq7fbIjax/OJBInttPahEIemKAJ5M7xGidp0fNaU2HjzbBGK0ebDj6Q2XsASerP
95fBqcXG4mb3guGA2HN0DPoKDzO9LAGvJjLaJvVKj5/sePc3RmHf0lvwdLxpjpY0VuregpjWRPm4
iQ5Fl9WXjT+eY0Gun3J0pHMQOgBlKRrTVz+aNwx6C9VgGhMC2azuC70Fqkp/PkNFy1XT3pFj+QGu
bYRIQDb6Z/pbv2Z/FCgI1YkvfrAWj/bTBGd8KlAzCylVwCFq0vK6iJHriZco2qtCdMFgNNbX9+f1
5EpB9AIdRcpPKIq83cStL+yx9uspLPv8WQ6e2Oh6q4LYX8rt+yOdXCc/jXT0ePjpYa1SM1I1VjKs
5qy4AVKrzoRpp58HxDHNZxNbkuMzQlgVFV+gu6WdNoGMB71EWWdB+twt9Je/8USAKKlf0O71j3dZ
lqN5pSnOo1zlxm6udQbs9ObME52at7X4uTJaqLkfB56tO3HW29A3EIYbtsacDEHeTPPv31EEg/8e
5Wh/5YbetZA6mTdSsEcsp0bE0NDvanCmuWiQZjgnbnsiLacYthZbWXhAtY/7F8oAxZjFPfpuM+o1
seUBsEd4UV2Ocek9K+kblxOI4Zep0YsnoNLaddQP6ZVVzp5z5iY7/V1QSCGup0SHO9XbXTACmPI1
q1Og8I2CM3tKt6WePEPEkPvEqb6PZhoiDhBfpsDn0EREhgk9gjOv4OSLpuyDmvgP/sdRhpEh0KDj
lalC6bfNwR6NPqjbrjyTpBnreXx8xtGhArzKzU19++iMQ7jDq92aKe9k7F4tZZw/5MSet9yVWCuJ
yOkvsQF1t4jHVV+BooN6RGnsRVCc+zIDqD8XR5/asT9/n6MdazW5q6xJqdCLvCUYJBNAZ6LZ1gLJ
uN/fsDAfXByESHmw2Hv7mvOcsIKmhgqNGc12THVXpfb8HPH01CWyqqWSt5EtAnh8O4oclDfaKlFh
Rsw9oENSIkeJGqcpHiw9L6sQYfzmWsedyQywqajPyYCfWkd0bMCck6sCjTnaynRfY3eJbRUiblhe
tkjFbpq8lB/en8tTr40jVl9recBJPf/oKXOvQSkA5Qj86owLSjcIE6L14t3jCY+j7t8YDAgc6f4q
fH/cVh2Rg+kU7YtwoXq3WzzMaerEFcipi3NOYyf3hwMQjBiPf6zjXpNA+WvoPYox0pyTL6jyxGno
LoP2EWdqyvRK2F/hFDXzxs79KUFgEuTOxdIb2rOCadsG3RD76Zk74FRosAI3ASK41Op/gKB/CrXb
vNWnfNTRDoQgfyhjHR9f1bv3i+eVB6e2sQW2Svvj+5O+HnrHB8Ua5CLUBHUB2PDbNxzHQwqknQN6
rot0mybd/YCK2mZw7M/QND69P9ipRYutAOg0Yjy6VEcnsKgHDG5m9j59bHFptl4f6LDfz8zjqUdi
Ajn90J4g1jramjNizDrFJO6cOumfS2HnH1HWiDc4A7aXaNiNf+epYPNDSOBQZ+2+ncIRg3e3THlv
5uRs475CmbUf5eP7U3fqvMEzAUmtVVkdOYi3g6TWXJBp0CYBzbzUQWaU2jZWeUErQ/avEabMW7xD
UT7V1TnO4sn5BM0BkxTdeCb07dA0KsesBisVmrEWU4WVyWXbaEayLZ0cnkCpl/nT+w97cp3QzHQo
yII4O1YQa2sxjLAXp1Ap3w9tM7dCbUyz3fujnDrceCIQhXiVriLfb58rTZCZUKmBLE5UGrdmN/mX
tKT6C73PpzO3/qm3By0PTgcglRVo+3aoArK+BkttDr3YVLc5GPGnyO2rwyRjbVvy3i9iLVUvWKWa
f2MqKTjj1QtIEOm79eX+dKg0utvRKdYI+cwp/ZTWjbkpy8o6k4qeemFUdKjGrawrUu+3oyxF5qRj
YXKcwiEJS1+VZqBE7f+dWw9lzrWTuWIv/aOl2BDCVKgy4aiKqtnWV/68d+amDd9fGKef5t+jHG3o
OK6dwowZRYevtvX0ErrA4su/kQnSIibiBy/Fqzl6M23MusfMYgptK1I3A8I8yVYNqLlI3ZdOKOdS
w++xUGcQRScLLNDicGUlRgJocbQWm6qPe90gCVCDpavArlr3Purn7okz38HzbBoxxmza/YKY5p3y
E1LkpX19f4ZPxuI+YSS1K6plFLHeLhhrwXrdmNh7hYrErjD8cT86evMl66J0Py+V9U0Xi/m5Ehhk
TsWqahxnvX0fF9nyN8LFn7/J0cGaVY7T5MlC5uU0w5VRJWKX+bI987JPLCkQ+lx5FGtonxyHa3bT
WzG+oaRAy7gKfyMgUgRT0Rhn3u6JccgryHAIoshxjtvsTWmIpux6I0QHqURIvR73kg7amTlbw76j
oIGWOuTfFUxI+3H9Fj8dKplI2ipOCiNUbSIeBoz5dgiZTviNVWIzwHW5XLKp3egRgvRL3jT6mfFP
REpvxj/aoJVetRJpYCO0PE1yNTjzn2WZV3sJGutQzDCBAwG6Zf/+oj1xXwBKorILhWAFaB2NKhOZ
5EkcG6FvDPo9ciUaPnJyfoTw9v1vjEThkbCeLhsL5u38er6xxIW36ix33nzVWgO6IXmrPepmf+5m
OrFgQLuuPhdctUgTHA2VqqxRKCsY1DnzMphcR22w8TmnGbGeZccLhuwaOIsDgZPK29EDIT4qJbZu
Ydy64MZ8p0ue/dm2ETmwzdG/jqsqr87cuSfQUMRkPw16lLw4eZc4uGyKMJLoNurlMNyNlui3S+pH
46YurWpvohe0tZCfg5XhTcbex4rhk0i1Ky/qt3WKSntsxd2f77/dk1OOcNAKHV3Pv6PvpapxyZDr
M8LJZNwixx5QZuqcoYf44Wf6dtLJIQD7kCCCRSBHfTvpujsoX+uoR1fa4qqDOy/ty2KKwDKWz+Zc
bfLCk/neHj0aj9XUJh9rt6nzsDMSH6D1EFW3sUanatPXkakd5GL09scBD6H4jiOoupmGJVak8qPl
BGMbe/plW/pJH8weyocXMYLkzS6V0o1DB5H3Zlfnrf8aTU0qg1JGtY0H8mxjB5BM82FZhplqS9+J
+LpMElTN+Q7zFKhq1lJ+XZvzfYnXdRK67G65SeUERkfHO8kKDRF3wIg6wwkm6XU+EnowEAOjsgpv
689RfD3bzfKk6iWj5FktjD95rZ9hJmepeOspGfWXuZobBD1hsVR0h3It4lPqvgiEcilm6kOu4mAe
olKErZ/Xn6VcBnGobDOtdt1qJ71JcGpxt52sEHS0tLlfdnC8x2yDzDhkex4pcnejytx9kZSqvBRN
66nQik0z28oEbYirwWxHf0MzCy3aDOTDRh8cNCOLQctRtaWyoAW156dqszjOlG+Eplntp5XuY+yz
rGWqjNwRYe51y4Ow1SwBkU+LGZBUakjYD6macSMx4GCmqUifBWUhCFjm2N7Urda82HZnIsbqystm
hmrBp6VNvSnw33usKDKhrxDNrXapjURNgd8Ny6GxItsIshg3iVWl0qOGHpvZeFWIIXZxAei6D52d
Wn1oeDndgrindb8vBmyaN2UUudeZ40qmKlrEtO/SSX8WcZnNtElz8zaN5wT/iYR75oISXWZu3F50
YuMgX9Jet9C4xA75dFmGkTlAQTYjMI15UiyYNAwudQMjGt32MHp6M9wJt9I+Rc04vsg5H9ByUEYx
XHlD5XzFvC/+4niVusN4o7ny0CCl0a8rNNY1qTu7fMzUR90qcTTLLKku3dqDVQOuyeg3Rlz3vQ/0
uJxS1nzs3ep952sHlfrx9HnwvN4OslmYC45T/ajx3wKSazHq5vepsrQk0HQz22OXpn2vU4pjAXSm
TO1UW7GEdURRP3BkYke8VEv5bJdVoQVVTFlrQ/02eUVp1rswYRb/VXcyvVfGNGZ3Uexaz9iwZD0+
YhisY8OWJHqIsWQkWTwl6OjS780WOmhXdMiKryRudEjS52rUZQ4mRUX1/SQWDdfbgV4bWqWp/Gbj
Y14HOcKvuN27zfjap4lqDm3vlfnWzWJE8rVCjXsUIiKxoWFn3uXJ5Nu0lKdkl4BcQn238BesZCxE
NtBeRWR1a+V+o29d6RYxi3nx73JEeL1AQ7IOYV3XjoOCl1YEOFUY3yRp1W3lm+PXWOJmi2a9jeS8
7eXWM5x49qaHO6hiCWR4AkygfSQEX2KkC1/LEQxKfY+wDslXx9x03ZLeCzZ3vIEOXA+bEcd5Y+NF
U6UFRlZUFz6KQ1aQYsJibNGqxtkC5bV+Vdltfbx54qzoHgZN0KqfknSwwlbPqwZ9ULb7jYPXir1J
F4mkjaclEmcEHxeNoO3MRIakSdWLUHqHrQrSudl+9iW7U+iJh7JrN0b5gZ0+yKAV6VCEtFBg7qRV
1AOmw+3yYZo8+1FDv1zs2mKRJXACRxnBkuQ4TiBc2yKCDO55DroV9R3AjNAekIPN1X5y5BwHyFc7
y2WJsJCRhWWrfHDWg925QOK0SUO+5SvQxGrSHnRNLQ5O6rqZasVTPeWek/L8keiSzX9WqFrjSOtY
4Yi42C1VSv/Rrvvsoy2kRuGz9bstLpXFZdbiVRIbCC4jytxuZOuKpzkxMn7sd/LJjaqGFVXUWnUm
UvsFhIsIF7rkwG/RzsT47bg6GwMoHavJt8LMiR+ZLgj4RjSj9a8XYT1GhIeVbEMzyr9xTeWbAbHi
DQ44fYBGiImmdff048r/LYr0/0h8fkOWfpdI/f8hRfqHoN3/TJF+/FL9n+CL7Gt6mv/3v35mRv/4
w38wo3Hd+QM4GWCyf7Gf/8GLXv8/gHnKXeQaFNthFf03Mdpw/6D4TTkFmUNipRX98E9eND8BWYvz
IHUWjoXVO+43eNE/gKP/jqLgVTvUNNDVwfEOEU1AHG+jqKiP5eTlCsryYovNmM09LBQULsbsyWyr
vR6Lfdu7f/lZ9NFJyyJAPFXj2JguKdjSFxjsDxFmMLp+rzLhhpxhOJJkXJxD/6nX8f0u6vjOpgmU
GeISUc1li8dIhtFe2FlTvp1a59OYFFets2iBL/u/Ej/1gllv7b3U3UtntP9p1P6/S/U/QD79FKiv
agFv2PybFDyB/PalSr/8vE5//NU/1qlp/wFLnoUFfhtTQlC+/2Lwm9YfIBaA8K2kHaCAa0z/Twa/
Kf5A9gHhEuTyqHrjJvzfK9U0/lihO9TmqABBwYFR+xsrlWrs2yxr1UClJrZW+uDwk80dJahOPppN
ksLBMvz8coysT73pDPf4PVjhQAfs4LTckaNyjcCui+XKW6Z7Uch6V5U62mrsM0lMHCNUqDvXgy6t
va55McYn5nJfO9Z0mNKsRbt+EtYeFENo9vp8RWNE36Wlg8hb0UZB19NVFXSZwybP6+1QQTb0Hc0N
QBhdybnA2Ehg0LAzk167VYv7SRvA9FLc1Xb96GTfI0Qy70RvVM85glz39WBqD2Jx5P2gUv2S7LS8
tkdkLYK6mke880aZPI+ida+kaztBju0CKrPZ3cgOU7MXOpP4ABF2h/pGj36xajapKV+ckl+r/B4d
uD65M7Js6yTudWLLC1GUe3vuLqzkIv8SGeIG0gK2J9UXjIlf0c/4KmV1SXV6W7g+3pfNNapqu1Q1
927s3BtxdY+8Xx/Y5nJQkfFxmqF8O83eibbKva+87DGRzSOu7Vz2lXtLwLuNsVFssbKhTXuVF9O9
8l6y1MXnKNoQ/e29yb92OrzpVAtFCzl+p9ZeUY1CbE2UDxhHPPqzlIFrZ6/9BF2qL58db7lOcvdq
HqPPeb08q664iIweGlf3BMpwGw/uzmyqhzlGAsaJkk2FLx+e8Z+7cqsm6Oq2Ft2NY402F3hApX82
i+u4/Wual7Bus+u8rT+IGq2qpoyv0JnbTRx4Gy8WVxzffJPUu8Eo/HtLISDg9nc0/7aR8tB2CFi3
jAg9eXHn7BB72cWS2RsbX70+u/PTgHLI3YBxaSujLxRzvlXuEmr9gyayuwyn2nm5AoGxiY2DLe6x
HgyxK1iWz2N14SXTJ/wFSCihF42z9ljq4ktTCxzd7ixjTjcwK/a+X+w7Ta8Cze1fMJva4YW76+L6
yY4+1ubesooP0oigP037QWR7YswsSe9TLUZ819pLkVFtFrcIBN32o3crKm/X1p+W7jmqhgtoVa8L
OptNaR/odG/r2LmZx+XSLa3XVMb3SZTvJ724mzVicqtmpBaRi7bv8M0oLrT8tRuNS4Ldg92Qnugz
0nVzGRgOdUJv3wpxQzsovqU+cVk2yastvrCCrhbZ7YxR/5yLz5n3wUh4T+2hiqIW+wb1nbDtQc/V
YzWaRKbJPsZXT0eh1K1eKq0lv3HsK4pnW6/pr03lX5JJP3FXhV2PsJF7gznOxsuHnTQ++MP4bGTu
zlI3nnkz2FfIM+Gi6857f56uhyS/kg7c5exSj4udufJKCDTdytyLtN92XfzqF8VClTl6mAv16K5b
D/ulj8Z4aIcPVvtXiRyHme1kaeCllu1Q1EN3E1sD78KR7c7Tu2uzznZO49/UdIQCIuS62qhsQoAr
2bRwO7A+IL3I4fOUd7YmXwoXlw0RPZH2bbumudbyctkYmv8wNvaV5jyMccs0iH3txxeCAoBa9lUp
t3M1Hjq729rJ62zZ913fQeHqir2a9E9RO96avv4MruRPw8vwbkkViRlqlmPPFX1jO1iGulW87zEw
CtzmYMWXSb6zRu1ThwvdIAR8LxT4AK77TygV3Zu+3BTaQHZDBL3BmATzFKPYTcbX2ZsJ1pcw9t3d
Ivcty5dMFJre+EnoccypEH1P0Cb19SWiMpOjvwWJysQOqomjq6aqvjUQ7DjHoxI1bPuAeOylXMad
k6hHp6DmUHjGuKUhkW7ypvCfvarpOPCbVz9K5LWVZM2NRIkd71D9itoSPnrLdTvHZOpKgzikjd7d
ELFbCeWSvZVm3xJ4yZFRXDs+LrxeN2RXUZk82E6Ke5dhsDjcQ8mfBo0Dsb03xOe8Wh57u/gy1ONt
h0zKVZtIEsS+0g92bozXfSMgVc9WeYs7Y/bBLjtxr2bTuBX6C0xUu4uK0MTtQmWoO6ZPSeyk8ENi
Aqa+NfY4Ie86/wYZxi9FQYEhb8qFuErhJ9EdInd+6Muu2Wdz/aSVyxZnuX1B+/uq2mu5Z99lEMD6
Kc8Cl5IVboWRDVZGXfmF7h9QCNj5dVujIpU+c+YXm3J+FFG4UKfZF3p9JTLvpU3Gp9pCqj6R7pNM
W2I/Xlbu0vob2uG6rO7TEqEUkUaId9sU17pyuhxF/U2N459Yqn1M5HhVZard4L118Cr9ztK6JIDC
8tKg7PWlkat9GTWxHsu73XSJFSXbPOjipNrUBUZqCflqWPjArPqKDaIGCeCPlF8v5VojcraQGZ6x
MewvNDOLLzxjusmWL5jlvKiZ3xLU0LJ9WXoByf0SVpn2TYfGWI5+kGrL3q+wsMVYcqZWh8+nYRe3
FSAJw28xd0LfZhyXF8RXv2tzK4PFwBOoz+Cg2iYees5ENjxM1jXFyuu8iD4aS/Saq+jBb5Jb/Fhe
QBmjpCbuwWzuTKv/lkwXrfgQ10oH4qxd91xKH1VL1TbTdS007VG/VAklA1Hr6V7VToVVrVNea5lG
eJ0PdahNyuT4Lh7NIsbRDsbyZiy6W4mjzN7q7HYXrTNWkD9ucL+IdnVhDDd94rGn5/5T1SINMlpF
hH5aYgaggOJrNNFvUof7e/RiimZRwQVvteNfFvpuO4/2bTgN9O6KxvawMU37SwKMbxV2cURRyzU0
7GjjLPgC074fL6rIzq+TzslvS2fW96ll9DtPIiWqdz0xftYAHZcHUUpceAxm2XMJkhZKEI43bdBY
6vbKqfaFqZnUCl+a6XObWtex3Wib0o/uTVeVuFhSlZ0Nm3PK+6j1/l1XyIuJY8TU1UF2pB1TLwE3
67dx/tWvKVp0STxshT3feqp9hJ2SB0qrCwh02kNeRfHWbMqP1Dsu8ScKvSSSm7Edk11jVo/tlFwv
VWZwsPVFEWSyuXTswbuq+kwumx79vdvG66YbkATFvSfX07PNKchkvW/tamOuHkrKtkgqXDa6/eDF
s3ehkual17R4Z6aHTs+0Dwvyo0++K+YFP5Em07nTFHhrK462U8EbV21f7tuy6PZJaz5Xjetux077
/p8lltGGNpqwNkz3URv7i1kvkZHVKNK12nDRag7LGrD+1Mw3Qoqv2PmgWy6+DcSXVhNtRPrPGsX/
5ln/QbnsvTzr81/lX9WbDGv9/X9qpFkooYHohTW5Ql1+5FH/qAVYxh9g3GlkQF4h01pzpX9lWGuy
9a/cX/xBz4wNCwOJCgAkjN9IqNAtfZtQwS5a1T1WQgfJ3qrv+jb3bxCbslM7dzAH0RJtb2bE7/do
GyfcOHHvx2g5FtMaJsdtp6XXoMhKew8YaLlzF+qaF44755jDWUJr98KsWuoB2dIjISFK2j9uWZWf
ZzECP29pEjxTnHY/e3WOi50W5fWzh4ct9TmFNgM+SG2tuWozUHX2Xntc72gTRNKzaDHQWavaOPQx
cOJDkmgcn3C9rPNdXLSJScqD6672PS8Gq5Qba0zwYWTfJGlOUVfLVl0A1AGQJNNjQ/M2yqQJdO1F
2WDu2q5K8DwfNHVTqLRKQszehdq5xYwRJFmO193bOKFZF9TrE7MK5kXaMx0EzHm/eD3mDegA430u
g4q8INkaroaTm3RzCikzsgSJ2GcKPZrrZOh7/IgKyLIUa4vOeqU/5OkfCTRs6BW4VC0orqZ2qlXJ
VSazuvxUmV47vs5TN8knmSu8Yho5lXNFyygq195BLrLQR+vYLDfu7Jjz7YLtQfKAhKz/OsFkaC6i
qR6TG2x6HadYRcXNTHKraHNkIwEByWWVo64iRMZgvzaltYeAiIBiFJP57CRprEA3o1ZUeTVOu0bG
JckYCiScTZHr1ouOJPmCatX4XU/pdCVblEoHQb+qapLkSVMohgGyyJLeH8PYLCGMBaPdT2Z/jW0Z
ksmkuG2U/ynGYpzIDLJK0Anre6s8ZI4n0+/tYGnikbOv2i8pTu8bW/Pzp0hv+i9wkbKNnWDLHPoV
NhOBHmXUkIqhyS7oasnyxgUjxzVUufYLFTZpHuACOM1lpUojPnSJmKNNvVi0BAa/eFDRjHSA5bcP
zYB0Z+BgupIEnXKMBy6f/qIXo9q2Xjk8iUb5L71eNl8zJ7sTsnGf9TjTZrj+pvVQm7L8U9AqaTeW
OVjoysAofjFbLKrvsBIuXhp90h9bHOOgD2BmB+8nvoljGjih3ZBdblB1relkDNVOpdqj2YwLnce6
uJrTggKENdv9q7Kn5qFIlPUqLJlNG5GgcoT3cRqHRrGYO095Bp1H7sZSifQqr3RtR164wWusuqAX
CY8G2+7Amwii2c3fyR1rvAOxDe8W/eNY9N3WG4Rz7fQZH2EJ+SH2qg/jj+5ZYU3f6yaTV/Nci21d
EeOxOfKthTp6/tiVXV1v/MlGglQXbTMFUZ6Vzraoct0hlS7MZJP3UZZftnZKeSFNDd8MPSoX3m7E
VCK/LXRjyramA4f9hXWQqW+reoy/KTsV6bfjWBaooSN56nxGfnzm9c6Tm26GurCJzJIlqsIKuVXt
dpmiDs9hlD7dO5/IxdmKHiQHbph58j2nXzPShnGaD6Mz+vfTlMqvnpH3bpDkjotzMha8PZ+U1k++
BoV1nwnagptS9iOLyS+raiv10dC3Iu+XJkQRLBNoXPRYm1DkJOlFFle8KGOUKPkYJoGiUA2W0LnM
cneXWAhYfim7JJeX+HTW2UFrltjYFo4blbsSl27M8yZfJeOz6bTeRGY71mJjDnGWXLfNChqOJtkt
Pb4BrVP85eKnlt1bTds0u96spdQPSyvn5ZGAoNc2ftuK4kpWfcnsdFTv4sAcR/p9P91w9/8oF7+n
rgmpg4abj9YMIjtrbfrtRZJAlQYkOkSBzDD33FQuJJmwaWT/m9CCH+MgPwACD0AqWl9vx7HpA6Kp
P0bBUhrt1yZRuNdJrJbff5oVE/LvkviqvY2kuIXIgw/OHjnmI8wI7s5j4dA2D6bRNw8oPKQkRkX1
gVB2Ctom727miE3x/qC/4NbWUeFMOQAM6Qf8Im5TqMr3eENRIEpQRr02mQ3Y07jfWu6SbQcrS/fA
LTRMq1ucn3SQjkXQgEX+9P73WIuoxw+/NhzW9iFH47HErl/UbmZ2dgSUIKYgkMXXXLVUSb1ZXrw/
0jFOBNVQ8nCeGNUURLmPbcI8zs20Nqj793Hlf7SXyNgt3XwO3fvr8wAUw6ACkgg4WArYb5dM5ZbZ
uGCBGzg++6HzRRcmcRXhDTI1v70LKKYj4mcxcxi9HUvjLLNNs9iposAG/3Hl0ddNlDjHITzxPOjM
rIK5MCNWnt/b58GCXSeFy3zi+ojgJ7Yi6iQR+kYiL6j4/vYrclaYOTsbv6P/x96ZLMeNZOn6Vcp6
1XeBMszDFkNEMDhLVISkDYyaMM8znr4/UNXdDAQvw1i7a3Yty6jKVKYccLgfP37OP5xJVsUgjDA3
Eq2Fp/pVEHuqAUESXVgHb70ReSjQM9YA1f3VG5VapQgRxhL2rMRFaItd1ybXSZ/P5FVFU/Xux98J
ZayFhka7Czbm6QTqaCGi5MM7JXrTbeQaQSCoiqn3/ijLQ7/eRqgswgnT6YqoFoOs/SIMsLsIxaiW
HWJXajc9dUS9Y3PXQt/ti1z89eHhuBbQgMHzS4YZtLROXiEWjdZUorLRDWrSQnQcudpfC6klX9ed
Vdwp06RewHueh0gUECi0IaRHNAYxeDpeMFOdqpqJwroV6nbaBs9gwSjf99LdpNe5LffZhRHPVwkj
InPEgU+YOzNHCKJAiXqcbMEOFMVmNoAEcURYVA+TS5qzb77cEjQQMoJkteZGa2re9LARDJvse9wk
yTBsEIPvngyTZlIgxdEXoxkAvrz/Cd96QRY/u2ChY8NXOZ3SejFLnLTOsIGG9luhjBpPxpFg05Rc
998f6jzyIrZIdOcnLTU+5OlQFP9yn6TXtyXaYdeRYCx5ZtPv3h9lvQWWAw22D/xVfmEnrCNvazbJ
aGSs+bQPfyR1IqCEkOVeO6X9fUYbZvNvjIfFK5Zp7AMC8OlbxX6QTphMUYsykNgJVcB/HbySrz1h
pbMpb2UXpvF8nZAb0C+FOMLBTQ/9dMCom4WFxmHi6psDnMl1Um85NJInVR6HfW1Z9HMmvcII6v0X
fXNcooq4vCdabKsXbcdeqqcu4QgYMvUpLScJk2mreMxrrf05QQD6LBSgAN8f9HzNyJifYNmBasxC
Ll0tTzWyJkNoLGupzNLjaFJR+SGD5roQnc93Af0VYPNAEhbzSXn1bhQye0ReZYvOWohl8BT8IgYV
29ga/Qsv9OZIfBIKLgy2wChOQmYfizVVXPgIhSg1tJko6Nnq3KAf00sUKd+fveWxXx8H5DqIkrFI
2AhkPGv5rlEP6k7SwUUVfrqV0xlfjsb4OQQKlTylvCAWdv6pQMbDg8fHDlzJmQ5JjPOFPws5IKwB
N2fsQSgVa8UlG90zEBLehAwDsUMkTVaArJ1OYBiWYxrmBqVcfx58t9MHGmfdJHeTi1tKbjn9ZDKn
cW+EX+mr1LNbiTil2YoQGuVmYntoi+KmmtldkIuXJGHenIQlpUCsZFH/XD2dxk3TbxTe2igxTtV9
2viT7l+Skz3fiovRHKgEciPW5UuF7dW5awIuD82OdkLYJMJNgdrWQyACJ5XMpvw8GW31NQLCdUH2
7/zV0HZB2hNyF9xn3u904gfB8DuUH027YVq3oTZlbmOl4YXotoTnkyX7Yq/EIQ8FmP2xFgZQufq2
8dDpdi3Npu5EaUIRCuvpqnJrX9aEu7CKkcPXkFvCelIpk98f3DJIYgEo0amTckbB5Tl9S2NuoqzV
S8Yvs/qmC2bKFmotAdPIJ7q9M9aJ3vsjLn/i6o0hVOKCiO6CCDlvFXs6yy+jkDBvV0ao5l9Uv/DB
Khcohl7NUjxYF87Hs88IQB7TFAvdgBc6p3z6gnKptHAhdc2WWuBXlg8JCGWJDx9SyyhEVJJ41G2g
pZ6OktZDb6IHpAHETxoUfgtpqyVq40iFLDlKkpW/Kl/rL4S788ss2kSQx4l5ZEaIMq5GzWe0CHs1
WLpEAbhMafwa6dIht4w7M2yetKz/oQLNUI3+KSxAe7z/HaUl+zz9kHB2YD4iyrDo7K03SNvO7SBN
qWaPglZ7gornbhjEnZPM2vigV5TRjKqNH6umG7ZCIze7ztHovP16/zFW35f8Ec7x8hhkdDhGrDlR
sVTkwOFmrNGM3LTLFiFlauEfJLi8jIL/7SKCoGLkvWYDp0kwzWVkZY42VpMTVSEa73MiXZjSVZxD
VYNbBV9yscbCGnWttxDlMqRteagda+6tYJP7uvXcNpGZOknU1Z1oI8AFZkTvG/MSl261K5eh0W9Z
sh0yca6Jy6O9CrEYH5ZmOMNeoJ8rfOLQ6GW7UEA+bQQ6v+3HLqOMxrEGhRsWJjp5Z7pIOtUxRI30
1mkDOhAJsx5S3I07XDiNwbykPvWyEl+tVIaDvQJ/dYHcIWWhroLcSI+4jiR8UZEoEOCMSL2VD7Ze
N8aw7cV4bPddDA4Y0kqtT0+VxQN5ek5RfqtbqVDdqbUFqh2xnb7Xn2sRkQtX7QEKuIYcSE+9XmQh
oLdytPTHlHwHs2mjHLR9nEiltUGWHycauyVTLoAeiGr8/LID/n8P8D/Qb3gVDM6wlk/R77p+/sev
3//In39Fv//xnwF2TvXz/3ndFnz5I/4HeImWM0UqEomltLNcXf62BQFeojRI8IDOsDjavkIIg67k
4oEYoQzUf6nOEGP/1Sbkt6g+mEgHUuFgdanGR/qEuPKdxlOZDIBn4sbIuchyXft7pP0AH0CDNY55
yVUc3VS1cheUxY+ilDHBlFPiAVgyRf/S+eaeuuQeqYlbLGtTNblGj0e3Z1H8ZpSS4Qg6LAll/B3Q
qpiy4EYFDwYaqDD9jRQ9N638HZj+5KhREZBKpqUD5h8cXNPc5JpGHxIajqxWzyA0ZXkXf7bi+ybZ
1rATVKzvNr7p6YVT7K0SovZWM/eV+XDf0joxjFsZan94g9ZFt61UL1MgiXg+FqkAKSExtJsptu3G
8KaYhsWVKNAp90TVLbsHK3mMOjcqPvnxNTSvqnA0313anpgX0/ZM7mprY6lX6ef0c+zCgIGm8qf6
ooifwE2JdhY4/FQSzt/5Jt2kG+0o+C4evtl3kFDlZ2olsBOeBMnBrKkKnCb6HUqf8s+1aT9V6V0h
HGgzwASZbVANgS0ohTPbqVzeVvFWrE0abE4jjFs/iBbQlh1ms3uVjjeo7+z07rEQILptqs64hkaR
5rjSgWyUtvhXtDKi0E73dfopfBe+Tz/Fl1/Fl1+Xn+Fz++fvz/BZ/tn+kX/+91/9n/iZLvBW/dn/
UX9qBCIgFDJBa7rrm40/baxtldzIRmyrVmJDZLCVDo2YfVpm39O7uNmIlPrk4hsovRk1SC7OX9Nn
VXF64GLJE3J/n/BiTFqP7qktOcVVOHtjBsR8a9Wo3dxjySBpmyF04c7oxX1dOeN8D8wCYRr+LEPa
8rOjk1jcm/XOoJmCf6JuZ8hx27m2CQUPeY5vo2OC+KlTW4HAu6/4rxci7+fRGWu7s2zre++o93bt
8e+Zz4Xq5UBpv2+zeheXNPjuwTHidOop4jboHMNw9HEDoH164D1D36mgHrau+lQMtvo0PYQ/fIBV
zUMWXRv5foRWd+3jlLMLO9Uxm8Xt5VMg/Aya+0y/ka/SbhNs+c+L8DCOn0blu5bvH3RxEwtfWaqB
SmTHqEAKWhf1R4cTwjGnYoMKOHrsSMYagtv1V0niToUTqdc1kFVlfAi7ndJvxRmIjVsJXs4Lg1E2
7La6hRDjCKBgnDLYav6t4t+WNynanRt1X7Q35uN3jTKsBRM5dKz7ut2HoRcUbGpnkp8a4aHpOydb
Svi1G4sPdP6GP+FTdHfrblwz3Zt/NtXoFiChn28FW4tsiq6Wk6vOPG+i8LFswB85zR2CnQ3tR89S
bmogB0/CfR96/Iny5GmB10zeKHNK+ftUvkmyP350hO1kJxPE1pvBUdtnqD1eQx9cFUFlatziBc3W
UIDH+8yuXvCHIuI3ws4Kr9M2dqToR4De7tjsa/C+7U0OJLxMbizuqj6dUp7Nar3yQXwmc8UxUT4A
B6w+ZdWfBM5RMDlZOnoGOcinmTQhLJFpne3SJMDcg0WMG3GX/4pAy5HeOoA98whiY2s5YOH4e/PX
PbAFHo0vGtvjleSmCl0eRzK+42TrhBAtBuHYxptU26Xl1aRcL9KlGIqbwVMoHVVT4023ubhJ8kMu
HsTUK1FrvDOfZew3m7DBVsKR5/2QXisyQCvT41Zu55sufRCnJzr+arnpg5vu1jgOxEPJLh6zR0tE
VcWeVBh7y//J77vb5vblH/PP/v6OSHhVbWLVvAQ0zKf//k9rnOZ3cYtYbDNcERjn6/k4AUIP7IRG
Mz06F/VfYEgPlXoHNEyafrDsUSETxh9NCkS9udOmlJV0FEQPw7GoY09VaE6KAEcBcaTiDykHKip8
MmrBCYKroBS4AuZAUa8aSICWZtgDnW5z2iOyEJZYgn7JPH/wBtNNqBTHcxcRrPWvjUhcJY8rPzGr
OdWyjoWBNAT83vyHafuM7FqZPVsymNKit2trWzRQU2162Fb5FdPYDUI00CWN0u5D23rWb+If3eBU
SeOo1W1Y3OnBoeBM9GmU5TvSRMOAtbaZ70pg5qqjzc4of82xFmu5DgS9QA939CKTvQNKwZRnb0rk
h9Yw+Xv046pnylJevtfYtFF7VLXRK9G/sVptA33Wiwt/g8Ljn0BLnTImxFJBibvCtlA5SuQvvpT8
4DT/Fqd0H0ZhtFVwKqB8XNL0hww5XL/THVGd7Hl+FAs68EHvBJZim53kdKp01eS6J6TldaqLqOma
riJgnFLU3jD8GYIbs4G5MGx1XUrsSAzRkngQFPwdQhC3No1sV52ix0jLVU8wLW+MZir0qNLZUtNf
y9Z9Nn6WwCrihuMlsgoPtHJJOegXlEFmD/28ESjaCuN3oKN3SSzdjFp6b6TjIUv1X3IO/E+9D/N/
I0v9f42WthTT/++stE00Ra9TzeXf/ptpCqjc/RO5PBXpIe4af5NM9MAXq00q2dx46JAuamL/YveA
2P8n3TDM1lFWRoqX/tz/ZJmCLP0TwQPyQvJD7ttLIeoDcLRVPRF6EPFZ4xJE/xTLmjMRhcpMo1aT
G/UwKdW0t+g72kqu0D1T4tG6yptauweENd8neoaePRLtd0LUK1fJGHJu467xc4FtPb2at4e/N7HX
wIZVKeHlobj20g8EbEAWvtaPEOIgxOVYMA6qHCtXrVosRKC4uFZnw7J7C0qlQK1zM8ey6aVRCqpa
KGXHh8LzIQmilweh0YYAF1p12J6vFd3gkSt+bnXSwc/r1AsDjsxkmpvd++/74hjyvxfSZZjlJrI4
LqKkyn101RqaUh1peKzgDgLgXwd3D6jSGZnDHBrwj7AUBL3fXlOgnx25mYffY1mHCExpxpUeQ31X
kjrdgM3otmMW5K6ez2CwB9/f5b0lQx+IUtfP+vFaTwU6a2WlbiQxbL5kbYmfdJPFlqfCXPVQV7ik
bvLSjVm/GbciyhRUTeljrFqW2tTKWU9P/SDk+XXZCa4W1XeFxG0m1wDt5TtJzUliNbcExlSFETkh
YtfdZEdjtVtQw6rob2SlWrhN+ywrOMCNHRA7wP6aXQr+Fsq0owsfqvX+/R7mUgWl+rHUQFZPLePu
pkCwNw8hVhg7MjUo+WX1sYbgv0ZZ7p/IpMAtXfdCMloEuhnl5mHKxp4LGknH1ED9en9xSaelnJdh
qFcrqM0vHRcEkE9LOYFSFdwWZShtKadEJ6V6wOVt7HsHcnzzWKM8KG4UM44OU10Cd7aoON2GpliT
YidqXpEUysPs+alCioqmhpR5EPfiS8Jpp4W7v4+pIufKdRynJfqXp4+JkUvaKDQuD3FZCh4Isha5
neaSBPdbW411iFggtBpN19Y7eihrESdqwT+AdpJ2Pc5F1xVNdEfMtdaJUc9yygYuOVIIzXbOR9OZ
2kr+bFVJ/k2To8kVcg1p7jqMUO0l5Qwba4cXzPwQt2iO6mHfOlOnKzdW2Qibbu5nNy51FH47xDsL
VAMeM0Qu91giFxf0CVfCNP+aP4iilJwX9av1/OVZJMvdzPyJfkofdOJN9BqkFn56W1PP8wWy12+6
sVSA/Sb1bW5AiCqKVP0kxJK+78RAcLQIXsX7y49D71VVmMdC0ohC4kuBhRgqrtom2og8bxe3wTGQ
1eB6jKQQKL+ooIVTFddTzc2asFbfgmO8JPq+NA5OQs8yMlVwwCASQqPrGm2rLByaMA6OmZnd5BTq
PxtC/BstFeGqjfVL5qWn1Zq/70k5UVpgQhzoa59UbSgSRenZZVaaULAt4Bl2gxI4fpE1LkDBEXpO
pVw4OBaAyeoVaS7QDQeTRAKxbnAGBRkHBAvz4NNcuQuj0nByRc2p1uTFV6xnqayo+VHp5nmr9UN/
IbKcBRYDhvwCnmO/0vJbezLF0pygoVYSvwLMbRQ9/R5ij+ykU3JJWZXS2fmLUqSDy2JiSwQTmd9/
VY6uAEBqKc5qB6GvO6pfVaNvg1wafvRVF+4qZbgxBtPYSUP1wwQR/eh30m6ukclH0PZPL2aVS3e4
eFAi+Xs3+vNOqNRvJFew4QS5syc56d0pzYUNtbM/2JRHdzTHKkfKE82J6bW4ReTX11qnHGdxEr3S
4h40TaTSUicY11FTRN7Sdb2eJdH3YBZ7qtE9VKlVXxUZOOWhiLLnqdAspxW19qqoh2AzNqXgWnVM
T0idFdeQpo8BFl5WpKFxeGE1ssgMrKEtjaGNSl+OxiHXKJaB+K68LPMTe6ogr826Cc8QfbML2/2N
FbkI0UGmUDhzziT9Yy0QS2qP1kFRCv1m7HXFleBM7jJi6VUxTRqa9FVJp1Yz7v1quORL88aepydj
voAOeeM1OKTVxEmBtsk6CYFad5ncPvRKv1NEmAiR0XVX7we3VcftZY7BYZElILfIz7U7Uh0lsW5N
oXXQozl/MDvsY5QIj8tGbwCih9qwSYx6cAZzUhwgxRAy22G6ADw4z5YpQy/IXPJlpDKNtbDpCFJ7
AGogHJDLUN26NYqbrMQLJalhI+FRV+/lOVVu5CmadsHYWpsuLEKoT1V4QSfwrdkH0rGYuKPKRo38
dJdGSa+OWlEah7GR0i1SToZtxUVxF0/ap3YWJe/92X8jKCA4A7OH9JJu31oGPp4Gtc+hbBzqaERu
Xsn9TQxU+0ZQJn2bIpN0N1j6h9qLLx+cl6Mkv2A9UANfJVNDOtSzKg3mASd03ZtAldfo2Ljvv9j5
pcxYlCA4SWj84ey53rqt0VtZ0g7RsRBKKBtz1XttokxXw6Drn3yjbnZ0uMd9kFUcanUTbWmgC3sa
ku1dBoPD64WhvHATemOVcY6CPESxgRsr18XTjwvtg/J10ZBfYKXu6dLU38T9MLtS4qe7VoNrGCrK
5GHlG7lVZA77ZpAGVEwo2V6YnWWk01NPRlMMWDFocRK4dd5cFFKaBUURHSGEh8TtsN1ZRdnfc4H1
v+PN2nvRaOTbArT5TguzBD5rjyBCHrbb95/kPLcBVMSaAB3Js3BdP52SeKSLOvpVdNQEmFTu1CbS
UyUFIUXBNBwLtN2yHMpAFoTHlhLXJROzF6z26UTQykSrnaxPZRrWHXd1LKC1WH1/9JNqRmpIVryh
KALHVBuEkcJo2A2C3x+rKDUdP5nzbeVb1WdTys1j7Kvw7Me++a7BvL9PVDn43E1ib5swefbNzIGI
TXH2EDUmfQs9FOxO9w27n0ZkFxaCa5ItGnEouNswTSw3TnFgGlGLu3CenIcUIKFEFBJ2/GgAaZ5O
sQSfC/EOMTtWhT+6ZZ3KWzOWdVQjEHdtRvljjf1lf3O7JlvFkwZg75n5oVanc1MaIZ8UOzBqr3OD
v2uoXsjbzu9koPmoKwDjAu/DdlptJr2iLTRbSnGc9MmE6Kft5cxCWq2YR0+JJ8Wt5rHzRDkXwGzS
hami5tcQyeLPOEmjK5wV6P6ZTXSQNeVj/vEvM0AvEiQ1+g8cpOtUq8hg2mZynhxlwL9uDg/BLepC
eRRLoXQ+un8QpCdZJllgNDrqpx+3VrpyxEU2P85Tnj8MdVH+6Ka4giVeDtuwMaNHSW67TWTRsnp/
5DeiGf4K1F3AikD/BGd/OjS6amgayk16jHQDvhvoQxuUiOCJrT5BVx+KH7FPv4X0sfjV+r7uGojC
OkEjXcJ4nC/w5cYGCxTUJWoP4nItfp3ZDlqo9qqWHwVJSOhX+GAe9MI1cmB9OMJc0i89L8gQADHL
JT1DywcA5uqaTYcmhfSX5cdImcdjq83xtsnE9rpVmpiOp9E/VtLARs9q0VPqZrjrxPChh9V1ZYzp
vBN9GHNWyA05DzNhH2GOh6HRoNhaGgW3jSl3sNN0OpWZOblx5tPcmLrxGnpZ/VhWwyXjk/MUgCDO
zIEcQ9HrjCqBCy/oC3hdx2Yc0qcmNuqNCAAKuTi6Cb3c1O6sxealhGuZo9O4S+UAiWIIBlRi+Wqn
3ywrTDMK/TQ+clYmD34qGXvMmbF11L6b+o9azGsP/u5i/pv1d9AhqwtBcVkTq/EN8gI2zd8i8Grx
0rCnmxtn6ZHjkZ7nhNgGpPZLhKzz6x0IuUXvjooMNIf1/XlCv2nWKyM5qmKTUpsb++skLo0t7Jj6
wpH+5lAkrmDWQexiB3A6oXWoG1Du0/SYFgUoZ8NHRi9WvsSablwY6Y3UCm4NLB7QleBHAXOfDmVF
AqL5eCLSiguMDb6wwUboqmZnDMoAukDQt13TfRWM0kSNYmofumScbKkbMHTX1cizcmvYvB+Lzr/m
4sBAEFiQaxS+lizjVQSIklGo1TjjifzG2mbU8VDIFC5d1s93Cug8cCkwpBYSk7yaYkMC4VFKQ3YE
mBjd9EavO6U5IjRbhNnOUlHpEUZ1uLBQz4IbWBgaGCBmFIT1sbE4fbWaRYV8qjkdBUP53Wl1uMHE
WfXKeFa8pO7SS8fq2cZkPJCzJM6LV7S+pp2JYgBBfNGn6jJ8R0bd6pESlamDB1WOc3OA8e8MHy1U
xu4mR6aVEo16ySXp7HOaL4cZO1OHjHb2DIh9BQBrVPk4GJDFIWAjL5THl4whz1JP+jaQH6geLyAl
+iSnM0s9qIJkrJTHXiY0C42k3Ygjto2Fr3b4lnaD56Nps5Oj8fP7q/X0k5Jp0npibkWkyikmY6d0
OnAiqQNeb1bzBdLdjdTFj80QD3YWSocoz/68P9bqsPo7GCp2MPugC5CTLQ/zamtM6tRmUhl0X7KZ
zAxhNXAGgg7FBOytgVARTg2p2epuBVTLs2pJvQ+yJvcSQ9CgpMv+Rp1r1BRjX7e7vEVSJuybLco8
tQPtHgq1mEs3ZHc+We+Ug16K4q2ZT8hjaY3mVE0zXjg5Xgho/xu5eaGF3so3Q45pke23VtEnYgMK
M961h6kUsn0mJPitsFhu/bTKbLOKZLSlQZgoQkWRPaBuAsy22fURTRJVS41Da8gRCCm19BB+6z1T
50TFFyo5iEaab7tqqO9Y2+Y+HTXTa5sh+SyQzXpmVRnurCLYGxvokNPV+DNC7sBQ1leOcmxUDtXy
+KdphSoSPyOgAik3kr0Ky/3aDFCanUNN8qJULDdjNRiuLlFpfP9bn26bvzODo8iyvpaUWF2FinTB
Dlem0R2GJg69WG8VuxwY6v1RVon3MgwpHyuXy7VIa2cNqYX5gFix6ouHqTfR2MwnqAooJ4PfKfqv
85T0djZH2qaqBWzlQdouKyPaCmOK3CyXkZsmq7NN3emtOylGeeHpzudAXeyH6YLQjqUCsNpbpi/g
z6EPPJyVJyiqA/2nBWZdOgLPtjBzQCfawH2HQ5DO0+muyuOwkZBlEw/mgI77RGoKfLUDg5Wq6T0d
bN5VgmDhKQq6bcxL9V2UUUSahalzUk0E3KUBZvBLU0rtTkvuaDwMF2bitIy4fCZqaUu9AX0/Cttn
vKcw6sXIFKRDEmuayzXNdLCyWVTmNZTcunzc+ZUWAloIfpkN2+T9VXKajvwdndSKVhn98KUbdTpB
pV+EQqEH8iE1x3jfGWMLJImqZRbO7YWPcf4tliY+ZTuiKrzsF/XNVxHOb8sZ9+dcOXCzyDZqJ/ku
SW2OHjcqFRk5+oWJXVAFr3LHl3fjPk1Kh83c4r60OjgU+sAj575C0d5Xv02ZqlyJtVLeW1KD+gol
BTeegDPS6UflCgdaR64zfzN3SfKQJKh9vT/Tb70+BQYDdVFSTE7M05kOUYCKmBzlgPTZ5FIShz3A
bQjoZqtimwhG5f3x3viyrHgK4lzz+WutvSNjTI1ooaEcCPD+NVkia6gYpTvw4tmlmT49ov/ONI19
apP0n8jtVttM8zsz6zvWcNcUxv1MldjtB+FRHwLdm9XBuAvFUjyKBjKISppKu8qqZYcr60TVpn6S
C75C/EPZ4n7ae4jsZ06Itc2FA+nNZ2SPIYkBCgQ0yun862kWlrOvSoehl9VPqpKPt0NTpN5UdsEG
IfR8k+Eqgbr1HD+8/yXOY90CvcY2Frcijc7O8vuvFr7A/SlQc0si1snyZkhQAKrN+WNqBy/fANCB
SFa46C2diddqBnIzcySoB7MFdxebVFObME0ufOo33oXlu8A36CwjM7XaU8YYxhgypNqhoXDpqUX+
VKv9paLwG0tXJXtfVDgohVESO50wSagLyRwm7YCEJ04YohDs1K7Ir/U4Fx8//G3Q+Vg4ruDPyd1X
3wZYHAUyaNGHNg99r8xpXuZK1l048d9YexRw+S6sPtqX67YFF7FQ7+pRPUQkOts5MIwt6vXa4zAN
yfWE4f1NIdK7VmpLvPC94H8yWad5GHmGapKeU11EiGu17uMCll2v6OpB6kYr9EQfgSYvzmDUpymr
HmJhjgCeIJWgzyNEuetWMD9Rxqr2ehaZP8mLq9sy1a2jFAZ17sy95D/jQCs8BopW3rdlajY40hqb
VhXpsseVgfRujs3UjwwPCs0RNTF5nsk5JU+fosx0ZERwKtwBjPLGmlGvUPDe5BDAfgMqZ2nWzxKw
RFBOkYb0XQ8eFSZNbrP+uZziIFKGYBxLYNSIeWs//cg3flhVXyt2Myt4XgRaOyk3YRghaZNT13RT
rSsLlLMavbquU+rpTmTWInjw3vglqG2peSNusrsozoTWSaSiSgE6J83nSW2jz4raLQYpRuE/4A0I
DhPRLafF+0W8qlvV+Al/km5MVDaDR8I4RNt4Dqgfx1KTlG7iFzESoAlodHS4+tnRc6lF/9cvc7ui
cl47o5gb37AgMBS7q2VzE+aRBBxoUsiV/bQHsdyko9K4VaGkdxWZ2LasB1KYqlHR5+kMrT62iUlF
qqInHmJ9MXCcaqOfP88ZeKGWXllwlQ8y8+crk/KrH1sqX6R1BF9QmHcV/bxok5ZdXjtdNoxIv1gx
+v2RXiDRqM2hGO2QmPI/90w/aPgk7w+AS/U/VpcKuwja+/1yT7kiqkrZFbym+pfiZ0heKxkaaM4o
9LJoN1Bjv8jIHeQul5P2S4mIdrJtpbb7ao6mtovlER8UTamNX4sDyY0yNhV959KArihhoRbbc5sj
wWBGU3hXSVVa2Z2g4a2Bgcp8pfYwt8AO59NDnbVbYxpVeTfFTUIC1flKZmdjDUO/EmQDCc9A2qfo
H432WGgtMIUYNridyn71TWY9clmWcCQBVqxVjiHUNSh/sDF/hgKrFFeKUhm7TXFWjmZZJ5/8cJ6B
+MdoRrbI0ycoJ8dGggvaiFJzi+ShKMFLlrJMQfDe7PUNzpZQBKllN9zY5rn4834kO616vMT/hScM
EGSh09BFOA2awtxD1jUWYB1ny5exmAC8WRXQdUypGqB1IL2QE1ejzfvDvlxMV/GF3juFfdplWBiu
r+ep0eCn4mv+QTcH7baK/Opo5QLg8F6r/1QYV4EL6WJ8PRNICUNXwatQ/V2QyeqjqUW5h4sxsISK
ux9b0twnhXJJ/2U9MzQWieIILS18ch5ydZx0sImVIk/aQ6L10V2CKLFn9rHhQMYPHCtR0Wiu5UvV
57cGhRe18PGpKlLrO/0cSFcAy+qynmzXiB2sCzDjDQBii6E3WRujz3+9/x3WYX55SWqENCyXjwCr
+nS8voQWPwpVf/ARZ61NbvZjPC1QeqneAQ66cKC9kLNff3WGWy5uS2OSIihlxtPhUJHVJ6XX+sMw
98NG1ecWooEu3qNs1+9iTgYHLejMU6yodtss9nchdzzHR/bPicu4clv62I4R4s/Dg1devsiwCUUW
e2EUN7cWQsPu3E3ThdPwjY8CgmHJXl46bGsMg5o2jRVq0XBI5Enf9JlqPkihLLHZc2knV53vhQNa
2h/+MsqSyVCDpacMNPp0qii/DGlb5cPBqupqN5mCsOvB/NngUHG/btG6+PB4C6qQjJPLrwSd7nS8
HpkmzHKa8RAE+qcolpFCTgINtWprH6j4Wr0/2vL0q4Vg4iVKFWq5xYNPOB0ta+dwoEw1Hppa6Dz8
kvAJtjCWen+UN1Y370MxieydKuBa7ajHOXdIxmo85G01OD2KBPt20D9xHLTXXNEvbd43h8P1htoV
nwxC8ulLka6JRhDJ42GOMQkCdDJ6GrDoq0mAzU7z7sJuemMOKZIBriFLo/q3xjMWYz+gcp1Ph8FU
0QKu1GJTGIH05cNzyOlgWARqcGW82+lL5bpg+nmmTQex1Z61FOKh3P/GpfW3Mfb5hbv+CqKJHSIN
DoQnCEe0mNHIWFL8V3eeIDSNsQRAcsAkq3NlhBrt3hBmr48bdTsZZbgbyLhsbIaiq76PfNvPcb81
whyGYhphISRqISTC7uv7c7C+WSxyCEQrSokoB3BSrtpZVpQKdQ7J9CAEfb8pzVhxW0E0d2LBkf/+
UGflh2UsrOUXWChiD+p6H9Kgw2PLN7tDRwpuA94WnqrQj28GhMg9pSnALSgjmFCrDxzRkqb9qKKs
7s9letWSiW//ncdZNH0pCNKMWJfCUqkAsqiGPfUAASt2BJk90BrDXRaqI8Kz1J6afmHrZGD3ZB/L
k6ybK7eT8mYXdflwAT/1YnF6GjeYHZjHy4pfkodVlCr7IguMVqA8DOL6WuyhXGjIjeONV1J0lWe0
OMKMgvaUIm2QRf3dGPkQP82YXHYaRKcua8+YUavGkK1xTCGR75sZw0KtRDmka/J0P6MSvEll6mlA
AUe3C8PEbtNiuIAWWh50/SIEdkoKy/tAnzhd6Z2V9b0ALPSA6k7sFAhl3yUqV6wwbLERCC3fSekj
XKuxenj/i774oq9HhqixxCnOFuqBpyOLvVJzQhf9gdBRutzr5idgqqTHoyF+VvrYcptahcqqVdO2
kcdkO2XWtyj25cduLstjocWGJ5ASOmqAADy1YBySEknz6oHGN+LJAuwEi5WrqY2Ljre60aseWVtd
W5hsYfHFTDvTzthstJ+Qg5LCGv/fEhtExYBTW+rq4LRY1jwIstxsq2aart6fgPOwqYLOwqOMgs6i
2LZCliT/xd55LMmNdFn6XWbd+M2hgcVsgBCpmMlUkSQ3MJJVhHBo7Xj6+cBq62FEhmVY7XvNqkTA
4eL6uUckPQTaKVUH21PZbjGriYtnal/4vu+3DCxbuB/TB4eYwxX6eJRVW4mpSJ3lEJNHFWrt6AYw
kcrrpp+0C1vGmRcywEhXd0x2TLomx48SDmwDuxfiMMDs3HfL2Oxyr7iUJXvuhfCDwBqGnhpWcOvh
9+fWTIuWm7jUD7BfvMBGDBUstf/ZK/Rh+/EHen+MwpiGj4t7GXUItenxk6TptvQ/GtD3Ub8SUscm
SS8ea2Xf4DtgXRi89+uQRjcWSXTwfQC+d1s7yK7e4sh0kA7CeS1WgnwJp/0kdPC9qM/ElapE9ZYL
YoH/9WvCzYNVDVeSNvvpgC7YhHCHT8yDP8XuSxdb3/VEiL+01Ef16WK08fHjznw/ihKox7RcAe69
k+Kks0qvr2NlHkQh9I3AhHifel0RGpozvH78KGYEn+h4j7Eou5DeWcwKULKTT6g7c9yqLHIPiRff
dk1detu07eO7Hi9qH4WI5b7MWd/J0JKa96xbiYBI5fSNFy6EK9z4RgTLvFIUoUNPyEPAHchGrF94
ucDKuSqxQ05F9hW4Nn5tXSQbV52lt/rGtLi/hplf12DjBYbkTeuNNZkcc2KSWlJNGEbhU5Kh0aas
4BC1TBUQ/mDduJN0n+BCcnYZtR9gRm0c+j6Fs6jiCrSXUhWSunZVd271hCdyP4AAjNlLojX6HVp3
5PnxxMBjMZmRkuQsifHFqXRzhhWk9C+J1TxN9izbwDZ6vLzHQsu/ZhYOLnsP8UEfxBylhCR2ClZ9
TeZHGM+ddm3gJNQGSd6nG7d2uQ4Pon+0M8j5YC5qNK4IE5IvA4X6X/Sktc/TXCwDcvo6elVK4oon
DTGS1wN760Y0FeVUkowRpbAoyAZrsUUOWuj+fohdd02EhJX3VtBUfk2XIbXxK9AlkGsonWl+VI1Y
g6OWtF4xnFjeDnmvw22s5Fd9UNoPdgcAOIRhNftp7lzpcln3fQFYXpCsrbYTzrqfIQsBxaywpx1W
atG+ltBBX9rGkqjcnNTAjh6jZehB7dK9gt5OUOHhUT0LMce3vRbnexI1++dOeMs3jO2ndt8lq1F/
klvomOm9Lw7xXURmhdjO9vPWwePUesU2u4keIj/Go3nCTesB0kX674Q8a/HKpMeeGdLiylo8bWfo
QM81kprlUKZdiL13fVVK6e36xNR2imUW0LcifkBkF1b2+/3fBrxfGbbImgQX+eP9siHgPp8TzT80
M9xTJaRDiXhRLPF+V15FsOCua0MUmtvJkq6tJdLGqtcOVGf9Df5S3Z44Vy307CbZFrZ1qRB+v1/x
PMpfdJ/r/e3UUHiqooT0glE71B4c5qhK5wC79/sO1eHu0nb1brfiUXS7UEBhsM2RfTyAOunY7dy6
2iHt3OQ2YbJuSaczN8Lt6ew0praJMz9+yvq0f+itvvwVIwvf+PZkEnRaa5d0amtpcLx5rj+HMA24
c7RXTxs/NPoGqgRDO7SLozZ90qSfiURSN+gDsHYxo2bHyk+CxYrtm9apwTiZ3WFPPPO/vqTzQyCd
Ub/AToJ2cDIuJRnYZAHEb5NGNPFgLeCUEW7qHw//mQ/NEcydByYQqohTXRggdZtObu8cjCRB8GPm
Cd4ahrF36n6++vhRZ1aKg00YHpTob5C+nVRKke0orYoG/5CRynFtxKXc1AkE9I+fcqJ5WTcCeicr
hQD6HM3NU4vAAoNVb5RIfCwjiQIxpN0t0Rc4zDSV2ho+fQunTIwtOe560FWLvXESpV3oHp7wd3//
CKg0eC5DDKdgc9Yj+o96LWtaKckASd6iZITX37mYi3PJUbj5p1ZFohBJPjUxW4VGU2SoXxeUtfUN
q8B7NXwNucjHg7JuQieTGgYzEhRk+7g2nlbdjWxEHCUVKke3XYwQwVVMAvNS29Um0aLU3Nb50Iub
ron9+F8/mh4dRzm+yatC/VQrHxvePJfsmwdNd3BMomUVQlv3w04WX2Vn/j1Xlrb9+G1XUOT4bVdb
qtU0ADIxR8HJ7S7TBuyjVrl6Myvz7xxe8Kpy6JpDYuX4LMUk25HTaPh9FTp2asiwKmGKXSht3892
9MwQGaHBwmaEPXk8AxxqkjSF43XAQi3ZWH3W3VgaSoSPX/UMZnP8mBOAaHHgnWQFj2l8Ug1p09WB
q5fardsY+mdXK/IHOXvtK1YZ7dYYydTmwoKJikwTIiodlIBEnj+oJvMu3MBOiKzrCmAhcjTSczY4
r04/wtDhIzekQjtohlPt+M/yT1gu+lDxEsyEnMXfSuRJG9LcW9I4hxw8d5m/aUYzI07Oso0eT/GF
u+e5wQL1Xvc5KJ9EJp1MjLbxoyUe51XuYk57iTxlG61lroZJRNipkY5Lic12701/Qyf2H2prcjaU
iez5M2ZUltflQe9707/eGLm+/W4C/WMNeTJVqig2HBpMdIFGE/OZvsEKCFnehVVxYtj2+4twcVyL
Fe4FcExODpQEFb8zpzWaAq3IXrRm0X4ZqVGrbdrouYAwr2dhQid5Ew/mUgYZKZ97U2RDHGAVmmHP
ZXX+Z59u76MGWcTddDVxh3o2i3TbR7N7AWw693NxHmBg0LoAVp969epJ5Dql9LI3U0nvflnozmlK
xvfs7lgrLPBjTLynn7okSm9sRcGQqLG4sYQrMfG3ul3ViHovHETN9tBmeFSmI9498BQuLPRzswrI
GRsQmmkYxIqTcVUuSFdizN6hJgoq0PLCAQ41sGFEY/8jnqORUL/W+lrFBAF3OjEGg93NkEBRPq7m
Gah37QoYB7joEm/9fdXIhrt6Ea83XEQzJ/PdWrJBs/BJQXkpNVony1d4NCaGYVoU1pWfXJjH7/iw
0GV0CrnfYK1j8fWO97xUM5vEH5boUAuvuJZGS2io1WGJNKXOthl6XE+r1fo9Ucu+i+1iP+QRQeDm
OCFjdry96ZZTOOst2U0jqkGCuJKbAkDiqRkMFeRUMa9j4/V7258EpAjBX449QmrdYXWCKvLDx5vr
+y2cbhnRHY6A+U6D9mRvrcekEniqyDcJf+JqchPvRq+q7x8/5H0BtnK9qDcJgkdvdTpmlhXps0Yu
1VsyY3CeEL+0AfocNq3uqUul9vuDEf4PnRGmAhsBPNzj74MdWKm0OJJvmKA5QTMIY6NlZXvXFlW/
FayPK4266q6q23ajmTPZ09E8gioOepCwhW3jpXAekF7qW69wuo0bZzixmX5EfLSnPcdiuSisPzOD
gfxhqJFHgJHAqdMJ6G0e1+WSvVE6OnCeozT/UsxzYwT+NJJvCuOkeYBeUb/ZA8dxIHyZX49tR0Ru
YqkBtQ/mZvVcJXdrtMGLPblRguVfVjyxl8yAoPYiyZqP/MepqOUnbWYvwhwQ3GJbGnXyhNACI7dE
NqSPGkR13GV+1GA2SKAYzotdl34H4iwS+Jcp06QHd9cZYwfjMPzPCNytbzxZFsR0+WPx3Fpek2Ps
rPQ2dPoZa0O/M9BRsYB1DdLD2D+Uej58FU1cwrbJ+/GSou3ccFKGcQbAG12L8eMJ0Nk2ASCOm73Z
pZ7sfLtoNzXA1I9JVsmWZ2cXzpxzz4Mcj08U4MvKLD9+nhYZtMQsLUMJ5Dgbs6lTzN8s+idY1G4N
Nc8XLuNnin+6mmsPEJUFO9Apgb2aia2o9azHzqMzwG6U578lg6texmlMmi3Rh+4nVP4IgYs812D9
iBRDn7HMyYv7eF2vgYwnVai/JpKsHK7V9to/2Qz5i7bfN9r4BrjSXpeWwPzRm/xdPZERiprohhrE
/ox8QASVF/9sEujbqQ+FXQxti7c4LodCsdT8WZ+om6tuDzKabbNp+cbNp7hgKfRuG4LjyBEBIYH7
2RpSc/ylPLjlc571GCMUVJApCJdcgqn476r4f81//w8svT8myDvz37Ctvv9MORv+LgEq1PVf//ef
/+MfBzbd/89aJ7NEKCJWwSDD/982bOZ/WDbgSyi5Kaa5xP2PDZvl/IdFzL8ig6M3wKb+Py5sFgZt
ED7JDINID37DP/0LE7bjc3DFH7g58ofAklct6CnENQAvDcMarFwaHAeVo5Ubr2zF7o/x+PzP/exP
V7WT1tg/j1mPWoaArQm7iuMpmE+GOaIPikM31Ycnx+jEoXEE/pOp1VACzH36RNZx9Wkxy5ww975E
ujQKnxt05s1KC11R11ZIpLknAl21ThU4Rq7d2qVTvCRS5cWttJ25C9bW3D3HB8xDu8zZ2Kthzqqt
aYwe5qxE5n4tIl1/nvI0O4xSzsNeTW6TbZKi958JznRFAPgjNlFeZreN1KUWWp30HrzB9C+RUI83
0N9j4rOjGbAnuCLpvzuyf+AIKpKlDQEyC1HlcG/2793FeyaGILYvlCHHu9X7B50M/pJIqU8dD2ri
4U3V1X1DD5d0ec5Zc7seilzjb/o2v1A8HwMTTCeChpD8rWyUc1qPOE2H0SxFFHRr62Cs/GkbZ3m1
HSIXddTIXmTYhDB+PNNO0Jl/nsquvFLfTIfT6eRYagAsIn8iPGYxBz+s/DElFN0tw0kVxudGotEK
OteRK+172SRNX+1nZZFgyzq5EGBlnoy7sfagaYbyhddzEtjieNJ3RYl+vpgxy3Uqu96MQ2J/olFm
zKRnzI0ZpJUYyZjtLP/ei+Np3liYpMLYy+z0Kh5zv9iJfhB3kJhJ/DSjVr3RZ4merEYOj3HVzPEV
OFU3bUYZE3dnaUpTeysb8MVuiPIAuPS0vAyGKR+5+1X2YdaoxoPCROEU6I1r/1g3GbETha6PAb1r
R23bKlNPdTzqIGm6XXSha6t5V1U2STbumIt569td9q1RUjSbj7/c8SnFh2O0qCTWohypGvD08WjB
pYuXSg0US7U34H/rNAdFD/0HOn11YWae3D//eRbnNqptHwkA0XDHz8J9sHPiDKPewYGAXPs9eSde
N/R3JjFc+KmJPpxdh/RAzFLuUcrVlBRNS3+oWq7ascJXW5u04c42k+pGCU7uygTWmCVQ0IX5fLJJ
/B4VqGMrrw85NKTJ41/quXKWqoIXqUpcWPFLlGPYLVq6qWpRP+VWPVXbj7/DucHhRoQSzPtdL5wS
1IekrZteQYJpWF9PSP+8vyNU++M3RSYw7uWZNjdBI5L8qlAI1CnGCwKpzLLTv/Q5gaPhqEXquiEW
HodXGjV2MOFo8Zq6Brww1FWdcaEyPDnD1jGirbWG76GqY8s5AZ9Fw5xfLL7mVGfPtacwkqvG9ekf
D8y7/QzdEnow2lBrAhK97eNPocZKOvni0eeyy/SrIiZ55+vt976qy0duFRPdwctQ2/rb/z/e+Xum
siZIpcP2BkraaQfFjl0TmzCYWYKCEV/9SOGaYPuNXXHfHuqvFsAExVznxmbgWnOOM4kSPecJ6c8v
H7//mWG2XbIy1soDfo04mYqWGhdqiUpjZ+VhqCSXXZxC0fz4KSeQyz9vDGMWrTjFCRKQk12zsHMY
BTbGz3Q5xXXuyGpLIt+QwAaPwH/S2LK+jdOcX0dGjWRUenMRjrJIftZVnd5XuSezYPAIfordxLgA
XJ0dAgo2+nQ6HUHv5CSlGS3NxOy1oMH5Z2MPQrumson//VOg61GzA3AjTltrvz8bDHXcanjMgJTE
xAt/dqupCAwMdt4+HugVeTyZWdwGDFYNnEpKzRMAyUW8rC8z46ybSbEjp0Hum14vUDeay/3syPgK
tYURLoUbXX/85DMLiXKTa6MHkWF1tz1+P4Tho531TCQlkyG9rXKaB1o/V58Q6WlfXDVNKUs5zh4/
fuyJAPf3zCJtcWXj06ZCNXUys7q4EQOOkJwwE4xGstfzTZtZ9Ps8nIaLPneuCTCO991gjkgobOsm
aqP6WsK5ICfe7W/0fFKf7Jgo8R4Hl0sRSmd2epbVegpyvV2xtuNRGfQKWl/qxaHmtjqexw6HfEfd
EOZE8Nx5uV63u48H5NwM4PBbdzNqtXdny1zOKX7L5MGzuRZBU3TLrTVp1Y8y9vMQ4m+3SVG3fVKd
p758/ORzMwC0mhNNR1zPnnL8rj5si8KusKg0B7SteWsyC+tpxDLRQuQhkahs666JLmxgZ57KrKNj
t1KfVi3m8VNnI27HfB442ESRBmJqYjDTotG3rTkNc2CjTE7DeVwuJXL9tis5WWrQAekUYgUKbfr3
7eiPSp8WeDENDmEfKeeUt8k0pv+V45TNTVxWkb2NHRyOtj1l1009ZOZ4g+JN+4UHCCgGiY9LfNWM
QvxKjSiLrwoZQxyJZWEU4WDHWb0hqXH5kRbmYlz5+IkQRxyPdRG6udXkW65dy7TTc8978WKLrIxu
ptLB+3iw1XVnFNj8Q23pyrAznba67STGt/jLpsWVGcOE2TRwzV9p9JkDhCbDvc+mwVJ7o+3yCmOD
jCyv3h2Iy5gJpANdmCWpHWoesLBHwdRdQDJOxC2/lzCX3jWmlcoa2OnkDDJ9LUc9Tv4EllX9bRRP
09YC90evNcXRjljBIcwKKTbpmE93sEzVneWmxiffz6wrQuSqa08N9XWWmP590wvjgaYMN8qPJ/eZ
Q4I9G4gf2grqwtPtWxl23JUjvHtDlM5fWAVOoUII8u3jp6yb1emcAo5lG2M44IGdVCOW386Kr0+1
ldBtHgsvKUgIcWIsrHoBFBdV6g6du+mAynlzmEoELx//grPvuVrPASkZHIbrv/8xq/tJDqlSjhY4
maZ/0XFMhh9mxJdIG2f2Re5ONmsWXwJInycvyo2twCAZSNbOSvJC4oKQ+8gqdsoeiGZQRe1fVxiW
7G3cSHZeM6ef8Sn3r+tUonkqVFsekorNOoNnGPp6YsWBynL9wli830pZ36CuK1LDznKqKVG+kGkv
OUyL0uV4wBxwW9Yie6urKb5flK9fqzh7m3vhXDhLT1jt64qwVk8UjnKevPJHj79CgnCSKw7FAnFf
9j43YvuhcqZp79WodKulyug7jO4vgB1yR+K4u+l7Ud05ExS2qHbK/F9Pfn4O4CwH2FqO//65f0wK
bJ1UmpYNFRJSAmIkpi6EB3JJu38CwP7z1nhgonNj0K13HIykM+rJRU4ZzInRb005IcpsFWFPSSfK
PZ40+rWmpqeJC/7X1Rm3DttsQo1aQ2vvUnj3O+Jsyy20L4L0uswu6E1lyQ/SNtx92QCRDmiRLqzY
9QA/XrErcWW9bmIR9N7+bJIprZgeOGDC4s3Kqq7mmyFyTWEvXmLKvD/qYEjgfM+8gKUAM/V4VsSF
VWm6YnyWiDvJsLR5Gma5+doo4bymVUFVYSvnx8cbwtm56K17AdRFmCjvCqwCmK2dhRYYTSJu8GuD
i2FIUa7dkupLrGk2/Za0smjKL54knRG5s9l58CjlnPpBajuXknHfbx4r/rJmS4ApsEROiirSJOZh
4gqFwLQTO6xJObU6bMlDq6XNE0zpfCmU+tzUhKC+EkNAf9iZTxakmTggAj5Dj4Oi+YTxVZ0+6WMr
9f2IMBNHJtNKccw0NJIWaLjXzVb60tQxSC6zPEwwFWpDqIJzvsGlJN27EF7nLz6tsi7MnaTPHvym
9NMdwTJFGirbSfSrjz/jmb1spbaAV5G8Dp/gZMMttFh35cALuKM+PY5Zll1VHmY1eLi3+6qF7GFE
UGpimPPdhd3j/aHG1gHK8RsoZ/ROHo2tdwso4YPLeCYZPkDSy6FHG5+FQhtT7bH38+6uzWLb/luY
0/JCdnTWbj5+/TMXUH7EP1Y9XI84dY7XjrIltMWRrt1glenL1GQ2YEvsBu1sv3odBrjj4tEVFGa/
XQPBv9Q5FpmB1FX22kzdHGa2T5mGMF5cqH7OjA50vrVtvUavcFM4/mGpqgUBCsTC1e4Uv7T21MWb
jlTXT+modcueMigqtyXBCbd51yb5vuaaUb9+PDrvD31SQflGINbQgLg8HP8GpWEU17lpDGhtNQET
pNzMKr50MzmzVUI0gM722wWQaXj8lNJTqsdOma3S9WOaqE2WsGIytwhoFV/yXT37MM5RAIe1S3/K
hy0LB1smz9bAY8cqSNvM+96XxZfJmPXDvx488E1GDdtRjuzTDqZ0ZWrDfWJllVFznZTDuJUiTy/g
zud2IAfdCjZGK3GZK9rx6Ll5OiprWDc938FItl6mA+HJ+YJzh6l/dwojMa5dafj4F+v5Bmu6rA5i
7IyMacCKaezz70RDAadhlP6rwH0oD4STDiF/DC3RWBkp/HJX5M//fnCAO1ZXSyxTzN+Ow39UDoCK
yIbMkUJm9jD86n3sJUR9yf72zIEASAhcCG+PpGn7pGjNsa3W4YmhdCwxkurYUfep0emvZpW4d1S0
3e7jt/q9W56c+lCHVnLk2pOHd338MZpEah1l8Tq78DmQYly+GkaCyeTSDfu4nYmcK6L5DpMmCcLV
99cJ/A0st+clC9LJNDa1TJfrAcwxsKVXXDmdF+8ar4UlwW35utLMO8uHnHCH6qO9UHufWezorFjv
OhMWBs7JRDIW/Ilql/Z5xd2JW2qbXmlKXDLVPvsUED8WPP1RU6y1zB8fPukRKttrw75aOnjXi51A
c2wvuV2dW+W4mQOqQTcjNuLkaFlimVpTRPXVVZG/aWeHMJLaN8nv1Av9khz/3MOglyPf0enwwRI4
fqV5sUXR5kqDXVckd+mUksbQAS1BD/YvXADOjR7rHP4Muwqnw8k36kzZTGXD/FpssqlKve2u876w
Hj+exmfqydX+B6Eq1821QXP8QjJRbjvObClj6vYh5X+7q4gSDsvuae4wEhnTZvvxE9+/F/0Z1gxy
FTyxxWnCh92lbW0OKxOH+20grbl+sHttvjDD338o2Buri/+q3uIOux65f8w9XS91AA+Os3EQ+U5o
K4WoWHQXg5rkUiDVuTdaE4bY+tkMuB4dP2vI9DbRWp7FjU7gG6k1uG93y4Xq7QxEAqCHugB5GJMd
w7Xjx0iVqLSK0G1HY6f9bHOHQEDDIj92sZuA3ILym5Bxdj8VSXNrZ2q4ylzScAmTaDZ6O/yUU+k/
z2lVfrKMJTtwnYr8C1XemUFHg04rHhfjtbVxshRzZM1p4TOZuj5ZL4p4lgZuP/k0YSPj68fT6P3E
BTKA/wJjkYr8nYTTsiOAER2YpBPQp82SHp/SnIKsmnZeT702fiYwoL+U9XSmiDx+7sk7+n00zCQc
gebGgJl2a37P6npNSssW/LwL+yWnG7rPrEW7dlXvPPij/F5If8G5X5PVbuyJRyHM5hIj8R+s8fg8
4ofRyQJCozdNw+Z4ehSOopEMYTZ0RNLUjx1KMe1V1Eue34Ct2NnzUo5GHiJO0X9hjYMrUptGDgGX
bZ/Vj3Y9lgQ8tpq4L506t3dZMjRcDczYe6bB51hXfPicO/RkicO6yVZE+JrdGJKy7mgUxb69hQJe
KeRri24EaVolJFHWUYbeyZME+2Wd38qb0V9Qb9DIMpoAAjqBBvay6Nmmn6XJvWByxN+45TtPYOPc
bJdpGh5BqjKoI3hi/RxJeetu+8GuU4qY2pJBNJszOUGxRwpMMzG973IX2JMTdm3Z9hjBTwE8EPVm
OhkyGfxc3TSMo6WCzSeM+hYAsVEhzvXwY+Qip5+z0bB+PeglLf+jb9+5q6nHpsgAoALN9ZOD69YI
4bqhWYhKjnCba9qp9G7tqfY7spEGOlqpmMW4ncpqkUENx/FHr+nlD1zL63LNlhDWTjIm8PoRoUFj
0DTrhf5vTN0ytvEWSzbXDgt/Jkaoo0xOtlVpmF/dprT+6ro6NzazPVo3cTSSrZ3b47gv61LbzLqo
SQIWaSthObpoc6OuX3425lC/Ob0TEAlEylhUIgtN0qZ6HA3q1KCdzI5MWxi7xc7GxpOWVIblFmyC
ltRRXY88wBYaPtySEhz0Uw9reXwzk8TcJ22aPxVTNn/pYGZ8mVXxaDZDdt2mTgvbNCrav5vO0H/K
saneIl9bPi8ELspQZb39lzfN2LxrgFnVZzxz6zbES6HONiZagzZoVOnqYWMpNW86zcSgs4vj/kUf
B7cPcELSD+Af5nKT2YlnbnM3G3WcNF3MwOyyUHvsP/KJaGlFujQCClLYCnx7Prus3UfRYqgTpLpH
Om+qvJ9Z3VpLUHpx8oyRGQ1vhQnVEoposrCzXurpW6cDjQe4t4nXvMmKT3bv5ElYGDNcVNnqZnEz
WLgjM59j5J1M89jBk8mJntWUG0aQj7F+R8hKlQfw7vv7UaX5D3w6pvvccvsfslVVdu1Oenbd5FR/
hBo5TE5d756rLMNhsGlTOPsgsoo0XnPW8bGrWndrO4ORB7VZ1cnO0WfhbIW5xBCriZZHTxpFBMYq
f0hw+e3Jd91MTR19t+ZF4yAsiJsJFxU5SSiIhSFsvE72JMwSteG7i/1sj1pMcp3v1IS3ewPXUQtB
Sr6fvXj+qzQ1iCJNp8vNUsN7DCudoLgArKs+5EVWVpu86caGEGJh/xhcqXGvLdN2IJja8pawKwiI
2M/0ggrceH187TE1UMVtKho2lQYpYXGljbZcF6Ey32RLEhbmBwQo83sN+E1GPv6SBEC96AP3zGAw
7Ins7r6bbsyVsL1ZjGRKggwvgb8rbAuweBZa9MUhdeIOH2aMpf0p8r+RKjZ+sSov57stQN5ommcy
CoDXGsn6FYhthT8UD0gDVlwLNPIFa4Tly7DCE0Pr6B38iLLyyfIz8mST9Et/EM1kluQK293Dottq
DKLFNr66UJU/p2zZQ5h06fAEELA8+iqGwlPCDsGHrllMtYeZ0MSrfZw13jSeldZ88lZvgkQv/YcS
A82ffYfX9GbKlgnzjcxyNnGqTY9Lm9o/mjHvHsRUtUlQW6P4MTVD7m40ZHUCgBwZMlhoXYce4VK/
htYWbyoTCCKl1cWPELjSjCVtdxjw+pPNENceBOqqWhxrg7Itf5o8GKahPo8zDltp597M9UKst9VY
wydEaERZ2NbYTLeRNhTzRmRp/hKbU+PtQbesFwI3+jhwGpk9YVKQ/OCqBpYeRRZh16D5b6ka+mfL
GGeiICD71oADrO4AElX/JpIy+r0BFWzpWXPfug4a6zgRC/PD1KJf1Wyrtx6WhHx2zCX/ws7te3fC
4ooc5HVd/eydSCZXqA0amIeTyhWsrRxLjWYpdg0uc3qANc743Ap6c1suqjRWGjXE2q1G9I8LEoTE
JvAmM4+DbhzamaVJ5lhQ5/N4l0b9dGf2UfJJayLxvdO7eUDUnqu/YObGyOprgOdr34bDH5Kh5yyB
5Sf+Nylk0RBaj1tJwqGd39h0K0Ppk5m4MUrTuCcvh3Ort80OtyzlROwcZiQfaGBHLU4HPqwwv6ms
Hoa/62RQiNhLN5mhpmpTLRDrA6kpgxzpwujopKSu/50HRCZvLrtkl3i9Xm2xjEheJyzsjH0Ec6fN
IoKyzTi5iVHtU6y0tDVllBUdO0BaG3TPNU3fVExBEr+8RbvvcNFIws624p8LJgIdZuCTca9HLfxn
uljVVRfZMHa0pJx+WotlTkBpZlHRNvDX3qZoZ28bxRrmJRhFOmSB4zM4BshlvR9OVRaH3Kn99s6P
q2UrixQDadEUyZdlGa06HBxrnjdtYYlHo1hAo1GGmsm+7026lGwOsXMNwdv4lpr+kmDvzsERKF25
n2ddpyM7k2fJLyubhPT3yBV3LXIDjSx3rXqIleUTsz3bvdgbili9q0Ef/S+IVmJIE2nX3QzKcdhg
mnb+xNYs2iAC+I3uySMvNqTDFf6myI2O6WKX1gOxL8qmq1nD0IthwVWhgToB0ZpcBm8TYVVdBDGc
82jXWFqaBS4iNn0bd3i+3EV8ub/s1p2+AmZaOf2tyH32vSXDS7ElFTwwm6b4Tk0ItbaY/I4JPlpi
DHR7Mr+rOS/gB1LzobMpEHwFjjtjAJlpHjsvkl6j3jh+Ztw73eA/aFnfP9VRktw7SxM/JInuqpuy
Y/UaCuou5YA+P7UlGlTMlHFhCL0RJmOYqU59o/jz6qC2JdkE6Huwdhd6iut5jZRThNQq3WOscuMr
glbJpgVr3drIwXHvc4wIQt8aJtrbidgMdeP/yjpH+z4YNDkF9sY27MfGTEOdMxRdcBmXOyOdxLgz
TaVf2Vk79dvE0KC4tMjidi7N6uZJ6hHipLo27OWR9ZHUhErHURXiw5PmgYw17+sEQyW/QbJY5re5
ZY1kVJFZn926RdJqj1ku8naDqW8mryUisk9DWVSEuLrNYGPgCnIWGNAN2k/20BArgs++LLaNnftk
LA1N2e8NbM29vWuUaX0ze5mkThBZSypIJOxs74+tBfVpUATfa8P8mrda9lylhj9vsUfU8iDvNMsO
XGw+X8l1lwIDRewoqFnk6s/R+7FEA5NJtRlGX77Bi7IMnE8rcbALN36xq7kwbgwchG+q2dWXjS3r
YtdLX1FmM1U+t66kxDIjL7siHGvKbrxxmD6VoGU0rma4BQEUjqHc4DiY9sE4u/mwJXzQXYloRGRd
M9tnjBo8t9iQGMe8Vrbm3slZkOLr5l3h3uUVjhQBdRUipAafhTicps5/0gt38naVGqO/xrEnKmWZ
8zgP29w2yitjsGEyl5WX/BrdLOK3Uax8yksl7u3IWNaHw2zYJJNn/OT0nA8sJnsmp1rljyQr26Aj
dfEZkVQSXddG1H4VtV8+wM6W0bYQU7OvplFCZDCKtayu9XEOY613tnGNtSi39jy5t6yhxwq+Fqq4
axeM4LcLUUDtFll9feU6VdZtrImiIBDKNpZd3im327VOIZEDwkyzWWED0dmWjPVhkxUqG7Z1VM5h
Cw7n2IEcciRC1pQsB4jyzb3OdWfeUqEA6WPyVomthA5Gx2FKZL31RB6Nm1gfmyaI9KYoAtgNGHnb
uOI2wX/FS4tY/f+xd2a7cSNrnn+Vg3PPau4LMD3AJDOTmaldsi3bN4RtydwZJIP728xlP0e/WP8o
1+mSUjrK9sxVAw0UCuWS7eASjPji//2XDpKPsCixVpSKtR+1vVL7tF+kfgLufKMFCLSBxdoiKoDt
4hyBeVmeL+4pA3vCZFWwkduHLjY57U0x/ClXC3kargX6PKjfZdM1hxg14CGvxvDRtsf499EdTKJU
B7dl3B4Rjr88604QvsqmQKnIzImDSsnko5OVoZ+UZhSfADVeA8ucqxdPDboiCLCOWR+EoVFjGy03
XguxintPromTkD+xXrVWulro394HNt5gs6GrWqhi8KcWuu7RkzZq+A2VCZxk2rSP1bbHbmFWZgzC
3Hx8IGxi+GBbJQuhVtQfMQOqrmryFjadpferOpxTTN1Dr6pXBLOPQTYvuqD3r/At6IVIiQXWhaWC
LPvl04euqQpbVlCXI65y7DETXnljWvlz7yrXpA+ofleKU0LI191LNuwl4E5d/G/pt78c1YnYI/mu
GNUQ3Rmiv8FdZS3ea6nw5q10bAB3VI+zX4sxO4G9vR6byb9wVh3VQvR9jMXqkRdmbsnYzZxOB5EN
7k72hfwi9fIbtXF4PeJ+vJKK8ttSC6zQQErRI4Jk6jQJX970mCgE+g0WUgtl6A4cgoqDoYb1Zgb8
RBM55Z/pkf+ej+rCwYAGCzGHPi0k1Veac6XRvBzbZGiclWHs4iSuvyoxJ7yZlvEHfpAH78+nN2Y8
Cwv6N3rTMCjAXV7epaIm3VhXMCSlInDkxO1pE5lh7pNXSPcg9OwQE6CR4J6V7oWglpnSsbHA8Ixv
PbUutxiTqgdt7KAsmYkX+4NuUhu/f5GvlwHo0UuWFsQU0P9jqt+QknGFYDyiFKnsFdZXpMKJ8zg1
tmqtPbw/1vJWX0J5jGUuEx0aDIThBXB+Bl4PipoXY+kgquqFOCf3u1F2qal49saIcc/wW8+M7rt5
VKLAiFHPrjCMxS/s/Yt4LbgB1Vl8WRblKWrW41wLKHeWHS1Uk8TD7P28VIqJcKtqJgI3x8FlHbau
Q56DDf+oZN8x15OhU18htHAfFEX1xIk38OYFLVworPWx2IF0+fKxJIarVE/6BXiW5aGaM/emiAXo
NoETAboZd6V2tYbuPOx3TZr2X3owwE1XyVPGfq/nAsEiUPaJM0DhTFDyywvBwD7q7Z65UNEMXltA
Cz6OJNYmSaSyk5B9T9z56+UHbuuSmIfcaOFeHc2HVunVmqlHq7wc3PuJxtQqafGCw9diOQpEaJej
NCM21SDq/FTe2uvuBnfI0rNYEixNw6OnzhojZOnNkGtrka/bPnc2A6e7E7PtjUfKXGPaI4khxvQV
z86201lbOIcxR8UPxN6r140+a1tJWureze3plP7mda+CPYTWF58GVGW22ZfvMAOegLbEJtbVDXYG
hequS2IVfbOFcvb+l/TGUKRrkDRG+bCQXI8W8b7QG6010d3EeTevZ6IBNiNkmdVchye11K+XDkZg
slDXLt7bT0vts6UjclCZ9bHKtjzGxZndldU9Mp68ootYuhdxH43DKlQGeV54irobZv2n3mPZB8VS
9asW5LhzhDiYDRTLusNGGKQm3NqdWSHIyJzhkEOAPbH8v/l4dOx7YXSxzR17hffeCAk04msCs0of
S4wVtnLqrJtEnef9+2/idfeGNjTvGgsCFjecho5fBeq4LHcxQ6QtrRZXTZdJd90iuXtI46aUiNP6
/EtpQz46pKMZ0UnSk7j/Vutx1m6aucFGwC1ggq0N2hb6TRV7kXei1nhaxl6s/kuwDMvu0suBpnjc
ujRaVYaYZ8b+TCNwuo+SMdL8AfGGh0FfAiAeKf2UB7ZWxkPQYkAxfYQ/JOEKZ064Hh1LHRfCQQHw
WXfOF5D65spOa9pw44Azo1+UjR6udMRH1WrswnI4FJbRXHRFIrMNFgnjRkZqPO6VLsRrYlQgW19K
ehH6ic/iyJmYOgMwbyHMLCZXFNbHK0uIJWQGlEVVRdkWDEqtjOtcdbOvIAyGWM9uh009KCFhD9lk
5hWGRBYIF2TA6QIRDxzwOhEKWeaYgt7JzkmNrzlthTsjSacfjpMCEaaeOWMY1fKiV1RX3de0ENy8
2ptTvknHJJb0D5P4dxkv3BhHBlK0UUAQ33O0P9RRmONmY8S+onKQ8xrL8atmGk7kLL0um+AGcP4x
sGVzqRKPY7d4Um6ihS0EUNJaztOi80bsVyYZr/PCbIJkdpX549SEJYA2QYq7xk0l5hrEtKz7ih4m
SJzl4Rw0tiiuwTNCfdMTTjafoC292kDgFmDLz37p4glkHTNzBuFR1sE7QnFUqfR0sn5XlHjLvP9p
vzUKCQmETrBV8d0cbVMc7Qez06AwKYnr7BQIkFhXO7V7yo3j1QILN193UECzXmETd+zTqvD/dVmQ
89AA1G1Mm/5HCB6ymYq2FAE5J/ZZv/SEfDma8oAzeWZt37/TV9UAV8DzRHoN04mAs6PZNahlb9Qz
V2DqQtlK0oD40EFKdQxZaW7ERrbh0gbfEKFxYuhXuzRDe3CeOAfBgaXr/nLTJOKt6dRESfxegveW
0IIv6CSGt1UttJsxzAr//Vt946Uup0xyQSEncvxeHsWz3SzkK4c7C6TSVpm6H3PzYUJLv35/kCfa
3MsFdxFnc9JZdJhLxX00CifdNp/6FKPbwrrPAKOzbeyZYPYNNQLBkTKLMtqQMSKbRO3KfjNPV+1U
oZkdQJBgWwijvxKJ7H4oppZjHDPRD3Y6U3S7vizze8Oxx++hgqcJDk4SFF1ixX4LWU2/zB2ndbb6
kDj4XM3CkKueK/06VpqnbAjI603SpinKfNxmhhCBkyw4+liO6K4EeZ8NBkuWSle/VJS7BMJf+Ojm
Rk0ySJHZ0ZaoIcPb0H4NixXpRGa+zhRoAOvWJE5iA7xcmGsviyJzy7ZOIiEUK/teD9FQrxvw0xvO
HIPAAUULp7NRz+bKh0Ds7lo55vjYVi3JN7St5Wdi51NtHUeVNa7TOBY9j7ITetBms0fhgGP4FRFR
k+5n7Fc6+8to30QwqVAujHn4IcXs+5us7ApmgJoO8gt+s/HeciqSiTjkzX9abP2Pocnfdebuv/zD
NeSVn8nq3/8tj5IfAFJ/GZosf+KXn4m92I8sRfESAAzP9B9uJjqOJSgxMFdF24AnweIGWYqmjf/1
75b2B/A3wBg+Z4RqAFn95WaCO4pnEILBmR7RL/jl77iZHEFOC0mRgohVd5mBCCCOFh6CZEdQ9gVD
tSZ1E0JOLkR3T7joWdg3La6Y8kRRujyG52fwXyMiJ9WBuNjEj3etRERiSAmgXnW1/tHUsm9JPNE7
ST/IsLvTve6GNKVqFQ7GvddZP/Ccvk2T6vtU1HLVKAZxrtZjbFnn2Ev5di0/C4OCQ/Z2tDGle0JW
zOs5uljo7AvhiiMG26tqHHPqOnI3bTUM9VUTDbNvFPm4kvRbL2PQEPICLK3c2mac7lq31T80xBfe
ZAktk7gZCFKjRhAlzVLaDaveCNlX+kaujBG2PkiIvMyN+Av5UYTGGeGEmrA2vrqdd9OYxtqw4TUZ
XawfZvcqStx2U2fGlhQXc9W0jrHpu6j/WJa4/loOAh0RLjFnnFnp+03fR729JJgTC/lijlaOojVr
AxdMX2/Q80hlvNUbrGG6xqiD2SNOreEITKZH6qzVDoZE44ivBTXiup9zbC5kDOW5hES7jq1Uu6lB
JG6iMLK3Hl2YrVdWxq6bSUyrZ8f0807dkAx0SaqUuw2LmrZ6mWI7GmZK9iiFmaI4pBht9Rn1aKds
VDh9uAAkdxIWxJa4jPu4Nb09qNbn2azuLNngt6617Pl5dshMIp/TTs0Cp57n80WOsU+H8JM2Rv1K
Hb1xhev04noW0UF3dSXomgQDKVHLDVvCwevrj9FUqLdzXw0bmpvlRlN65SKDTPKdZlkahJMR8P68
HYB0dxWpNceZvrQuksLcF3H6MOAVeZ17YXJulWqnrUuwwiBJUrFCTZ8FaZUE/TSgUmlr1dpbXujS
C0V6d+ZOuYOF2Rzf1Xqpb0QoG7+O002bKuYKkWrst/0SZKCaH3FhCFL80vdEC34rlxwiTWgznWhv
9Ge9LDZablzjfN5sunYu1yU9gVWCWcmlpcAp6bHx3Iiqmvkvq11zLq4u2IFHQtvCn6kdRw/RaH2T
U5vDL4NTwnYSt7vKLsTNHBbpmny50VdsZmjqamJd08v28SxL1w3yzC300x+lMyffdFf5NMS5cWXI
JDunkY8Bd6UYZ7EWfXPAMT/XtlTvsommfkzVkxFqGMo1wRrmRQPNfoOeBQKXlcbkXThVeUA1fumh
Oftaj6GzS6GSLryhYk3LK9srCeQuZdKIAG+SwW8q+ypONeNDmzgYowqr2BcN+AKlUnoZktG7zdi6
vzvJnG9gGsA2gXG2Ncf4Wlh5u3EspLdp4Xk71r7oY62OtxDrUj7QKN827bTLRbhLYiIPK7sZ1gAM
ch2S+ruJonjXNMVIPjeWMrmpZ5dWV1mBXpriElRu/jJRKH7B8NG8yTG12wzNgu1OkFQCPamKlePd
yFJ2Z9CkmhUpRsMFHBWzW5HevM51h7RDLAhJFlC67ySCX9kaWZVV3mzUNharUJ8uksH5aBKCaBrS
PPfKwVniZruNlamzhFzWtjd9ERrkkVdbo3FN7D5B8ofBoc9F0Ss3MjET+sNj/dCPiudH+Nd8CUP5
qZjaZDcR3QjvZckbgARo+9EQik9m2X2b9aK61DLX3DmNfZ8aOqKdyJY30ujCSyG16IIlCIFDL7UN
QutyI8EirsrWE7iATfq1O4/u10kp0yBhrt5UdVWdV0mZX+spziyOoLsW2hZm1EmW+X1SamT3VN9g
GclApKL9GcY1HdrJAUsyK8ymKOjAoVvxua7ir9PSHii69radVC2I4UycFRb5Jp2iXrXR8EHRzfuR
8Gwr6zAiHcIqusjyOt5lADG2r8Nuu5WGOh7o3mp7i2Pcmhbx+KgBEp+hfwl3lRYuBLRKaxzqsoIc
yj6NtH3hEOLV9HgxOG0cTmtHa/Kd4VR817LoTViMOK2il5yCGqmvTvsIIQuigLq6qmpLjdkFkPGL
uuq+OG2jEWEZ4mlOSzfuMihmrfpBTGLkyTblT7Pqit3c4jipaqGTnmMiGLQAEi72jw96O+nrpHbF
2WJssxs9M8OlyiFTFN2M2BpKEq6Ru0LHoLJMNkVrNIfIajRyEYhFD0VkXbgGNNWwybMrM8+hoIym
so9CQ8UatdN/zElSkx3mduEH6XQap9wYSiAl8nAZ1nTCW5TwN1HaLeGozR4UMkWmKJEKqFYzbRVV
zOQWjfo2svEzw5wffLvwZrT7seVdiyaslyeWH7p0WJdwXXFEJrjC8IS7xUY2vcgqL/wJI6e/bkIk
uFutBN7jq9mqgGg9s34YsOLFCReLvg45vT7n3nkXxj8HRXqfRCO9jcIe/63tHXGmd+ZQrWpl7s4w
eM+qy6qzq2DI02LtCK1A2VP0xVWVhuZ3ZZIqnLFh3o1mf6fXZXiA0d+dRTjrbKokJR3I6x7jIsqB
cAoBnDeAqebDoXEAe1Ija6+lbnpbaRX3TSOy1WiLamI3EPEOp2fVj/KcYBA4DBe5qkZrjNpslolp
QLSSe+qNUFDpZjAHoSa6brs2qoVSw6+/WE/cVHX2u9zbekV9FcuZTMhhaPd9Fp677EAXVAbpqhot
jhF5zybZpWmGaUQ+3FVOUW2VNhmytdvP8jL0slvEDyPyTj08V1rPuDeoO+BnluWV5daYAHTWruiz
JvbTdpjiDWlj8U4MjnteYwG2J3wy/Nk5oJ/gweJMkXGDVULV7FCf/UwkweSJZYszTJU9Mg2YpCzZ
ygh9VOK13RzUtOrHW7g+ueW7kdriA2m6O9Iy6AmGRpz7eSnN7TzH6Rr28nhhLiRi3f6p5/T+V+jU
vS0tnevJkvTuc00661aNLpoYxoWLqfla2qSk4fA8rcwMH5O0sky2JNu6HBoLgkmnVJ9nJK27ehbw
qtC7nMVj2JxHEPLuIyWh/1m5MMjY/s6Qc7SAt143Ippv0gOAavXdzJPwbMhs+aiM4G6YTxDRoqPi
vhjoHgSGFTe3pj3ctPjxrMsyusNWrtxzFIUmumjwPaPERDAsopU14KJnZHq7c1l+Nh1t2bWTEsAr
kCleucNiuNUa5jkgvzyU3tQGs+VcJ6EGekkIW2q62aNlQneylEzdkUO3y1wj2XadAq2vzT2/hA+7
ge8p1lAtJ3/o63LXp4l2qY05pr5Wch6b4e1cNs6HobAk6EteHsxefyjFIA6Sxh+5WcanCobJTdTP
uzxmWKE2D03Uwo5rtBXsIOymgebY09IbR+nNTVL13c3CdGVjm133kp0UH8GOzVPilsHqWNdnrZPC
pRyic/hr9iPk9+pCjo3+KUki795tQ+w50snzYaK547pKS/s6hn1+PWCFnawA3uP1jClSDFwJ7bpM
0uoMPalciST97DQhxaM+5GvDrTGtJeDhUpsiCkIlh5TUiutQKz6YUpG+rpXqakS7GhiddYBolNxl
lX1R5zL3cUrYtI6Sn8OO+pzK2Ibw5+X7VOv6rcBb0fdgTlmVc8dKl/iFk3gby2Enw1XxZ9XQm+CU
9wAz61sRth9Iy74BgXYu8sz9UdkQygY7/oABdbjSIv0CydqHiiL7UCTx59wcW9vnyrAsgRasDm7i
wxulmiyYfIOU0Tar+2GfElrrWxpM1Jy46B30SWtbTFOxFimO/k6NFmgu5rtGlO42QhINE4r0UjUC
bEjMa94kRMipISUbi7QKtZ0/FeygZoeQyBThg2JDzK/kOPs95ebkwrhCNSM3lhrhkcgGtkrbidhp
A+VbDLntg21mMf77oRJYYD6RZuOwUvd7VcriIrfyYh+B16xmOF0rQxYmxairX6sJzDuaz+Z2oBvm
63O7Q1g9bNMKclOO1OJ2GKsHHAMgZU2t5Njk+K1Ko27EW9YfbOPQ5616CXyMb3wxGxsncr46lSJ3
Y5OMV2aRHFKCTLdR6s5nZWXCNyqVJj6fcmuN/IIDl2xIGc1BbidHu8EmfO0KmLqOqZjnVWMU13GS
Fyut1RdWUN4e5Oh07lbJcnHfSkX1y2SGrTW6D4Qp3M95+V1FyoDRLwccEuWKEahI7b9HyCEAmoz8
Tm+jTqxyV2eijlazg6zvdvupgxeNMKFD0dD2sGpNo8OlOep2CEcg9Cm7qawEtC0Qsw5zuaFi6nHE
nMP2Z5Sp1gbXUpZjvDlBhgm3Xumk+60bqX6pSYKOxnGP94kLwz0ZvwwDxv44Qng/lGye121DAp2g
QsKLOcc3VIvG7ZiJIkgs8xZwFiFbZdw0mfcdx9O7vI2jgyn4GpKZY2Q7OXdJjE8PWKD2eSztJKg5
ko+F/ZGYAGQtVvIVU8DpUl1WOsfL81Wc0qiDW96h5TfdYpHJFYhYtYzmfKFhPVPBhNSdcu3p4kF2
c3GXRTTQZGmpgRllVzkf35qdBU51Y2X7oSARhobbXV533oFr+mJPn/IpmralJq44rOu3jTMGg52X
MwDZdGsJxBlu6sgvQs84JbuRHXSwmgMVW+qVmS5HTQiBtIO1aNXMnJe4vn4LH5zH5PLBVnDc1nrS
LvYQ3MCmidJDBWlxywTa2HGaBYhNrl11PB8IEN9KzuG+E956U5ZdDEiaQRmjCTTA/iicfGdGLS89
tOfzhGir7awu1CTWxRkSwB16W+UTNXd33tO92hdlEf5wnhQNbt5BXrEQDWTyvsm6g5M146oS8eTD
aDag0AHtKtZQHVIb4rRvGpX6USY9UZ3YaVzM4Bv7ttfk1sHzkjSMIn6EN1/9mI0m3TbIeH513X8L
JfwgCv75X8uf+UHhg4gvbp/gtb9+dZH8aIQUP9t3f1fwKC6/FY/y+De9+Jvl/376cfQoFujuxS82
Tw7EN91jM90+SnLCnoN8/9Uf/gn7fZiqx3/9+w/Rle3ytxHiVj5HBBc3Hroe/xxG/D95K+TfHh7z
vwUi//f/+9Yf/oUoGtYfmMTS4ONL+gtP5P8uWV8kNP+yTV76fn/iiYbxB0aPAJBwXwD8SeL5TzzR
0P+gf4RzwC9s8h+3f/0LyOfJ8Yp4cH/++rlnMW4pL+EyKGTI/nGwtPg3JI5jnWJS1criPEkzKuSb
BFcEEfJSKvyh2/duvk1193x2tHurLa4b87Fk/dtMwrmgH2tuRCvPrMLeFSiZhhmBiGIfRG9ewm44
c4fsU1LFl2o8f+xHBJpt7RzybghA1Eh361deqX+f1OjQmOqtYPNZKZlX+mZhPRSsT9SvBWfgn7Yb
JQiJiiHIKb85X6bfnSyzH6lpWMD0Wdc+jqXXBZZVlwAqwjr0LurdAbhhT9uf/ibOe5/arLZWhp6P
X9UppJG7SDgUTXFv4tL+nslvUVbBdm9S5GCV/aNSk3FNKqa2nhpZHCK8lrel5cRXuL3FOzMlRYWO
AHho3kbuHhNKeLttY9+OU0aIgCV+OLFofQ0F1FqB2HjZpp21FTnCzHVTO0BUcQ27Pytda6eWzn1d
sLFOSDV8O1IGvyI9EM+TRvcNtbpuImdvpONSprYd5ih46cRNLtYNaNYXKw9xs+U3SegImEhFN15R
7dta1KsiB2Rqej8ULGh9sSHP54yGL85h9j4eoPBmZ3LIzoi23bsGCGLxSaLLF66xCtVyqzRi5Vrz
JSfJVTXFoZ+G8SfyZvkN4jI2Od14SCURlcjvuHdu2fmuefdfkMJsMDX0NfdzJbLt7JECYJb7mVzR
GoGbc+cUJK4jrrTLEppkgRxr8dOyz7WY3nU0dtclarcvVWrziI0eIdNKC6PqhzQQSqJvI1nNrORe
08vsk9HqxL+X4SW5B/tmzpstMU1fR4Dhj+FU3UmyOHdjmKZXdXZhKOJghemj2Z/JON3ytW2dVCF9
QWdfbyPrrk8zhxn8o8kkKIdVWVCXKD16aouQSyzqXlkP3ZD5Rj9tccxGbqCVD0wExZ+dUVtzWdlW
Bw47w5b/Kg+d4sLRlzq2ts6pi4s9bGUTKZU5U9lJB/uy6MqcCamJskWUhmIQSMn51TH8rUX7v7Yi
X1WP5V3bPD62F9+q/wbLMi1tfI4Wx5R3Vubv3d8uOvmiwfPXn/u1KFvWH3CZMWSgeQGlDLrVPxo9
y0/Iv8bOAgoFdFPvr0aPvqzkDjUr7VFnMXOmOyRFt/SAlh/x16B+5+vnCuGoHi3G7y3OxybFMPvo
LUM1W4wPLAY76vQo3SywqoxRUrTRAZGHt0H1so5DA7UsC9/GolrZDFZ852lwDWd72PUqBzvDyram
FWdbCxrZbkT/U86YPUvL/TND/n9m2N+Xjfifzy2/+/5iXi2/+9eMUhzzDwxtbWh7GPrpMN2YpL+S
EBTX/AOzeB2uAnwrTPQWBvOfm71u/IE1qU5jEUIFaYY60+3POUW0AhJdU/dwQATlgEDzG1NqmTF/
tfctC8PdZbvHxw93I8wJlk7fMxKBqNs2Y53HQBm/022DL+o6ifGIf/Yw3qgqXrLYfo3iPbnCGzqp
kscstkoRTkXF3gdKhRxtrKkOdA04iHwl7wTV5dRQRyS2NPUGuhVFHxDh98NqNW8duqEJUJ6pJyhG
L8kuTzcFvYhqTFXhyplPyS3PHp3rDuTbwhQLhFCipYmhnBf9IGuI91BuAWyroJCq3EIhll9ghRrM
oP+cYW881DdenUW3d/Had+hxHptSaXoTejnM9wCts71SFcgETgg17P1R3nie1mLnSZ0KlYrl7eUE
kVUstTCruwBpoHJm4IK9N6faoRsJ4fX9od66oedDLQSbZw9UGwo4WSoZbaQouts07eJNGHvGr5PL
P61w3xgFsyUmIwUpC/Nx8GyJ4j9ynRAdmhp6V7nZOnSs7fK3yDlPk4OHRS+e1Ea4AU+KoWf30jlD
kuSV2QakEZmI0sfwZkKDeGKUl2ynP0eBqYn4YxFfHJNzRAsGKWikBJFOIk+tge9Vteqi9sodqlQK
iM6JUVwmcF5/+11x4mCrZFVDXnkcvaemigOnq22DrpvIoxdmtSES7ZRJ0uvJR4IENDJowVwsjK6X
M8KZVZHUhV4FZaiBU461cq6NNLa0em5OxDu+NRSukUtoDYN5T1vvsxcWenRuZTVWQY0Q7zDrnbMv
hN1c1jQb97/77GB+4F/LfmAitHWPPqm+V8DkcDsP4GyYK8QOeNmJKDtBlX3rhp6PcvTsCJOBLV4k
VbCYTy095sKnIZFulVlXfnsyvLyhhaDy7NkZSFlNKLUM1Upjx9HNOhuj4tRje/OGNMozOsvsmcci
k4QGQFFHEaPMEUq/GDK/p1jJOsXX+sRKdGqoo2dndwZ2C7Mngiot3CAOO2cVDws1TfanpDOvlyOe
3bO7Onp2fRi3oYyYDOHkuHsnsuaA2PLH92fccr0vd3kGAW0g84PP1TveqqAZkxWnulAwpdUEUVtY
u0Rti23iFj9YDfMTU+/Ne6KYQEsJk5el9uV8iCNlTtG/iCB3EoVOFULmTIGo/P5NvR4FF2hzsbFC
CGhSlb8chROYUxaFUwZZ3H7qxj6jnWcO2/cHeTUTDAhAizkfQrOFiX30epBb6QDxah60bt/jbhC3
D0bc1tuwQtr6uzvT01hE1esIqXh4FIrPP6PZqbI0MRirjnP9c4iFzUqa05idGOboFMGuwTigDFgn
s6Njq3n0egQWigX2xOhq8dm5hCmS4P0hh82QWcX53JTdlWbH44ViDDX9wUy/ytB+3ncdqYU+EAle
skY8X2AagWVdOKZn7ADyrgRtPMGNfjVrl+uEU8tGw1vmhPXyeYR6l1gJFo5BF3Xe16YNrUvNFnWg
RCY0p7S3f3cZA3YjuenJBpbA+eNgZ1NP+lJGTh7omvJpUiFm5aoz/u6sZRBiTZCvwYA3CYR4eVPZ
XGL8oNZ5kIUgFA5AwgbH4O7Eo9Nfkt6e3vGyZYLlaaixYOq9HAbw3FCVTskWZ4r4W5XHxrS2FYPO
e2kufgSSnq1fDQ0Nj7kYPxtG7AU1Fmsf2Jr0VazL6s6lk3U+UOudFwYPgp770hosegnoYutiO1RC
E3C2+urm/W/u1YcN4RiU88lMG8Le8UKvG9OMN42ZBVk+uQszROwaZXJPfNmvaidGQcTpoVj0lgr+
6CtQIk/t3LrLAphB4ZepSjVfIAHZEpqc0CdumvNwmB6dOW7v3r+9I2nC8m4YGRCXL10FNDieZ0bl
lNhMtGngxHE6rsYxNe6sebK+EVM6Jf7QOQ6WC7Yx3mBEk8HgqiZsdyqI1vN55Xp8dkBQGKWMbv01
wnh59DNLqr+p7f51mU/cVI+n9DrnvLMKbRhJAQ1mOzfWMCy+WvGTnLGY/Gmmn/X+Y3l1nOKpIOJb
QqyfokCW1eBZEUETRXgNLK4g6yBAuZ7IzlmjEPyLtIBs2SZhYGeV+TVVEu3GVRz1dzctxmc2YIhL
wU6IwdEXE8OsRB0Cg3AMbQG1hZ4tiooseP8unwr/F1sxsh4dccQSlkCG+HHQT0lLD2PMPKVt3jRQ
O1SN3lFfjLcSTcTBSRrjME1a/HHGqsEXM2anQ92HJome7bhf0ud+/7ZRnwBOoPBh7TtWLSRi1jRR
0ecjcIDc+AG8uYEfdOLlvvFJG8gSaS7Y9BfQs718uc08jXOXW0nQxcq4iaCjbTQYLf+foyyf/LMp
pCUhJnLsGcEwOcUmY1PHjpyc6BOv8HVNsHy+WL4vDRdQmKMlPBRm7XaTGQcTTCO3VI27OImaYmXF
FvYgMcIyCZNxMu1VRdP9Qy7UzjeFLmLalLa6TzwcfPhPT3/Aic34WY1Ockq28dbzBiAEXGIVNV75
77YiUbQIE0iotsO0gwk8X5u5cSoM960HAQucqYwCZVmuXz7vrJ418uTmJIDwOhzI58LXDLOaDeX7
qZygZYIcfzb42WsaICy10auvc8ilnrltHACx/BxT5woiJO2G1vlYVeE2dfXvJ17yAny9HNAA44Uf
yPcKRKYfLweu1s/NWMaB0tZZUBD6gYVCCJiKn4S80rR5CJTGbs/GFInRbOG9Qz8/vuZVWvfvX8ry
FI+uhM4vogPUzYvB6dG3I2ajjbGajTHOccqt4xXZztK6KSA8IDq3O+hd74/3+q3ypT4b7/gr0oU6
eRnjVX0+f7DdRbzion8xUACdGOrUrR2BdZope5UEbHr1U5ltYdcZDzBIIbKptAfhiJySaL3eYziN
LAUeamMLQ4Xl1p8tEJBQmtZTRYwzQKjt6kzFNyrB1z32w6nXLpQSje8AmXkNB9n9kqeh9vP9Z3sk
01821WUdRIjHXoNVzLHcGf2ZUkuNeRzVen3TDJ345NDd9rswNOCgJfGmdoo8yCczO3hRHW46N8bD
oOpPYBBvvWQDrwCcmheQ6vhJQPvCYz5vMDYc8Pxv+Oz8rscHPbJzdf3+Pb85FOoU7v2pp3y0ShC4
3kBjjeKggd+BsWICv2yaXD/XIVO+P9Rb84kW+ZJCwffCZvjy/bYiHV28/aKAoMb4YMQjGoHGCjfp
lGDYgWXV9v3xXi+zVKecpJCUszSh0305XtY3ilfjD4+TTCzOyqbXfqoOpMv3R3m99jEKNQNQMwsf
O/XLUWrcY1pZq1GgirC/r3JFX3WRoW11zBN9oqfcNQyWU7jvm7fmcvLFS3kpk49WgQjAkXqzjIKc
pvPdLLrhJsYP68QC8EY5hGcg+n/cE35FK7y8N0UhhTdX0iiYc7O4gVU1/YhYFg4TeppLfYAhgI9U
vDEJnge+SknULZ3xmvYYXHwBA+j9J/2UG3S81mJcjl5oSS2jz/bycmLMJiHHFzxq6MtXGRXcpzKe
FXZQWfvQoo1b1S2tBpmHUT8KKAUblSyxHVaA6UWFe/DeKLP41N731qvgnM55XcPNCWX4y4sqVG1Q
EqWOggbr9kdUn71f2D3enSdu/vWZkXdB/9IirmdBPY7qGlQvk7ThgwUdranvQq+8Td402AAXs3UG
zVrsJ6+J9x76o01VVDAgxyV86P/lKlysbpYk1iXG+eXdMhc8spIVZWtM6fy5HBqTzE+IEm2cS1wQ
Whcc2EOeM6fp5Zw4RLMm/8HZeSzJbQTr+oUOIuDNFt0NjCGHQ4pG0gZBUiK8Bwrm6e9Xc+6CjcYZ
xEiK0IIMRXW5RFbmb7z6z9d/xM6KU3dAd8zw6I6h63H9G4RDyGpMVwlK1ck/Ki6APNfLu4PDvxOt
6OIRWmmI8Ra09OtRuHZOYleTEsTIo2IF2b9P8aSsWmsmfnkHr869wfACwomD5ycaMZtGn5E2xpqL
QQlmxFAC3qXOhe+79WwV0HGJ+vmnty8hrQ9qZg5iPQSv68klXuZaI9jsIEZl8jxp+QT53MkPzGH2
NorYKBUSyEO5tNejjBUwRFjmSuCMKAg3dkYuGCF++fpc5G/dRAXEbGjCYnVmEw43FyMulg6iFg+J
bFjN90MzDY/tsHihgA33wzGm6K53XRFGTeQcfGB2Qv/VyJtdo8eSoKvB/ERnZc/xAjzR62XUUeP+
NNaoygK/S9++qLKjBI4BWS+8FTbTTTMDFRZq0oGWlHOoCqJ+hipK+Pqi7qQFHEb8B5ggrweJ3fg9
F0tzW5usboYOUtrFae4Q0bFqYMF1itLh24fiOyYdCFQa3Vt1NIHqajElnRckiXC/ICLqPWRG1r9z
1WQ5OCovomObs0JuiduqLLvxYNkEa0hNaofxmBfYnQHw1q4T6H4R9MIqndWfBtZBwZqp6T925hbr
Cf3P+GeNNsOTvkqgqp2L88KH9xk1W3QLtdUBl90QDU+9WJv3SWW552UcpwPJwJdG2vZX27wWERni
OYegwPVmqLxs8KdPvcDKi+bJLKY+ClfN6CA/uuVYlhyAEYovdc3lExxIE7CemqQ/c6XOPyHuFD1D
rNFTf9DUFdY9+974tlkb1WmZ4jF+fvN2wkPh4clrCL7/1lBorHFy8GhzBqPadePZAeeP+pNSe0+R
Wx5JZ+wcUxlXMH8iITAxgL5emTb3UE7TJERcVBoq/h50wEkpLk7XHRXmj4baXHZ18jCbGWY3cHsJ
dXet/l4HBf6+ndfoYMOPhtpcvkVMUeTUgxskudt/rvIOtgktm3dtAlPu9d3aCdHIjiAsRGuVcoQt
//63N5dC2UfMOIUHg4VDt5K468VDw/o/jYICB/4zNLq2BaaC4ZesY5uo4Y8gSXvpQlMdSW7svB8h
8qu0nAhcCMBtPjc5CEgVrr0bGKJtv7ZzS/87glhgU4aFkKpEo4/XiaSr2uXo27hLH3wPdhfztx+w
iS6TU2iRqfacxo6iKJCABRrFZB3Ey91RHJIFOkX079zNmV9XL0ejuOEgaqkGvxworleV8UH6sz8K
BVcgzegBbdMfd8mWSJSQWSiV/0rmNoYY2IqDRsjuQeelLfsg0v9qk02OVHF4cBIr0nY0n5JEKb5O
imuFfRMd1dyOhtoc9Lor4dTY3Kk2H8pH1Ai8cDBRHMjmpjy/fqf2hgIYJr+e/6uddn2ndFskEvoD
v1KNa5h2Wf8wL3B/vWlwLq8PtbdLgNEJs+jPqdpWTTaD4eehYuIGq/0ie+bCc8yU8mCUnTyHPiTe
psheuZi0yAn/FiSiqh/ySmRs0ySshxY31YcCzNod8hrYUehu9yiqpPn2+tR2ByXFB50HDIj62vWg
YtSUSuS2E2Riai6yD3aB6D894le6fqBuPPyN8X16EHlliNh+aT1blvEQwQLet4m8Tec5wkUCJ2iy
3H4qp8kIYOI3F6sYnfdOYhRvjxikcLK+DweHRHxzKpEQwIdi4C4PdVedx3Soz1Y9tQfhd2dWtDM1
qAyyU8TL5XopVb2kXdQyq4qnxFlr2uo0KIjelmn2jCWFeXD+98oGjIexEap4FK+2LcIML9cOCg3i
QLaZ4eKu6P1HY6yV5WKMvDX8sSA8wnOqnuO+sYMmlS21ia7PYwX76F4hXTlYgZ0rSQhTpbGW7Clu
o5mhjvix0PgIEG1Lz8NAvQJfpzowcQb6D1tqWRBAMAw0PDBY14ttgtLschKjoMm79KMA7+ubsXAP
KoQ7F5+anUtyjoonmJvNp8ZW6kntKUgHkCaby6hCsE7HPnn7pwa1MN5UFAgZZ6s5GI8wvKKMURpw
WUHmoFXQiSp8/aLvTQVfZgDdFPQpcWzeorkj1KYoNSdIe0jfiM0gv26Zb0ZBsRkEEf6VCmuE5+tt
cRH7SIticgJsFroTbDeEG9xkPNiWvXMGNAFxO1Pm6tvCraEpRWcnvRP0/eLeTdjWPiCehbmQpx55
wu4NxbsMdJDs3NEevZ7QGlcFJOPECSYeiiGPHddHun8MqkQ1D3ZobyjaOtKzWae4r25CcZ5owlln
iCOmO/dht0CRrcyyw+rBOsrh9krwtJAsyhIEKzTbN9PStAygNTiPQOus+xRRGx+puAsF6j8dtGt9
JXa+VJ47ntpKJWb0+t/T0P54/UDuThfsDQcF+T/QhtcrG01plOf0AQlfYxXUlktFLzerS9d600Go
3ElZZfqD7B9iiDJluB7Kmt0hL9XFhgSvK49xbeGtGUMOriNNe2+leuXPOCleULQSH90WLvLrM927
erQYLA8IsXx8b/IvzDtyTII0OyhciMGOWQ0nQaz0Xx/ldk9B8sp2HXqXqMODILieZa141ZKK1g54
BZr+VKVR5UMUdP5RtFZ/hPZgnlE6tuFGZfWXcTJFkFZj/2xmq37k0n4zY34KQROsjIQvwQm5/ilr
q+lzjtx2MLhq+WjaafFgC/Xb6xPefm/B8JGwAIJx+AcA+Ga+8eJNaBpgbua4bf2+J48+DUPVfos1
Pf5UURI7Kg5vT+zLgJTFYcBI4MI2TjdWnJcoAQKr75BiyvIiPtuDUP2q6/vL63OTH5bfMyQqdvQd
HEonNKhkf/16Ab1ESbC8WAW9a3P5Rc3wn1VtmjOOBu1dDvvvbl77+fvrY26n9zImflIcIQa2txbc
ibOg+ypYTxOXMcyB58xXk9o9gf9aDr54262jMATq3IMpRDpNeXlz9xGoUWKjstswIswHBXz/81ir
nE8geZjxVN4baQpyPMrMIFskFPPmmaWn9VIKMbYhApXI8cz6ei9iDPv8Mc0x2EhQGaGTbCMg2dmP
dJoT82DC2wvx8gPk25/CqRSM2+xn62WFG9lFG8L3d6TSLJZRpTqjq/T6Ht6eG4e866W4TcMKKfrr
c4N7s+TNwrrw3BR7qabSxc/ZRuYcGnWV3rvaaJxLgI5v/HTJ6XFcVUnXkUD1zbBmhDQNln5NmIsC
iV03O3VN+xk31SMSzc46UsXgyWAwOQ/84PX8jMZFBRjpjxD9UusenzBcM2NlOXiV394EoHAIfdIH
IlMixlyPgkCHajeiq0PqINO3CTWIe/oU1VmtFEwTX98xS0b/66sO8YlYSR2PrIxTej1Yhe2WN1ZJ
GeKBZyNnsjRp+9HEJHK5gF6J+lM11UN0wSETcbpJQIT1Nfb1g+zTUf+OpvUHF7cQp0WNEMpIJt0M
m8Zo6tNQNM6D2ufYPuVJ3fxAJSD+J0+ALFIpRMHjcbURrzl7q40hdkkn7595MPC9L7v5fqnL5SJU
vfuQZxMynIqGWFeQYDtWhpOzoMdnpNi53inNanxVh36qw95aupNCVgj1XzP+bg2esiCejfLS2K36
PY2m4l9lMdXljIxLtFB2gw/kV3Mn7pMWXTSkpcfozlSstb3oTY1HJ3rVVIZ1M659EzmX9CDI3h4m
Vh7soQ1zkQfUi8Ljbw/uVcs7L1qyKkwUTMxMp0cqAfPA8+sbfBvrwPPxdOAxgonyDQpVrRc1pbRQ
hm08ZmcPofcTPbdwMnHm6ZWoe3OkYTjZ5OKWyHCjXx+nOeuavIrTKlRqgW2npsZBkaOR8uZJGQD2
HZaPoEYd+noUli5bUbiqw9HOv9lolJyy3LzrB+ynJkUXB0u4s1HcLxM84gvibFsvGNLBsUja6rCb
1fWjMWAdM3nqWyG3vL0MQyJhSRJloWdzEc1IsYTWaoj5NIX5biq0+atRq+3Byt3GFkbh3U4e6ICb
2ILpi6VaumIwoSFgHRXAjqKWrgkznEukfV/fpL1l48CBS0OalUC22aRMtdo8R7ksFA1qNyqwQNr3
4xq8fRRON7iWF/HuLZhbobRtFXMBT2Sa0Lxr1gEygnLUBNy5RZJZ7KGcQvMKi4vrA+fNNQEYv65w
ylv3z2RBpG9c8DvJsU8+dU4b3b99VtCusNQBiWvwzbkerxi1Mm/1tQrHjD6W6yj4ueLhfXAYdnaI
g8BsIDA6VMQ2acE8NhMKUEUV1kCOLlWPJadq1/+f8v5/sv12jpwJvIlsizgkWxDXczFMNUaaz6jD
ZBLlHe+P8rKybOBQB+9gQi8sms3XjDclc6EqCVtkW2tuMCAolYwPNHVbRF8y92L1xjf6xj+6pPhV
FuIxGas/6sV7bNLujT1bLrD8agPkZXBiknE9z6mLiom6Qx16Y7ycMnx4AKKiq/D6ydhbTYpkksFL
k5NK3/UoOmGxj8yaUeoenDAybQGSBx+xqDwKezLgbNeSVrt8SqEzSwHieiRvbW0FokQdwuNMgqgd
Ld/tjRG1mz57wspXP9XAPhC1m+JPbWH2B1nQ3uGk1U8PBAInJ3QzPIrOTtOOaR06tbecOtzMAtqj
w8Fy7lxs8n8+wUB0eQpsCyw8ZEsVpUs+woPVP2erAvY7Xc2WJzmpg1/lqjgY8TZHBuJN4VnHR4ry
0XbEXCsrRRCHQ+z52kckQNAYimsUXXFoT3ySIRyZFwAHB9F492rwVYHDw7FBMHq7nnOMQ3SUEMLm
lZbVmCpfsCzPH9xON3/ONWKbJH3G85BW3YNOkv4Vv8mjFuHO3MlzkMjhicBt2TYiU7OctFH1ylAb
PAUHk6x4b6pUwntrgFua6eI9QIEj6MHOQQK6J78OqHRLU77rc6xq7tBNDRlQB6DsDmNNDzHneHj7
cbVkvgOkVfL4t+CelGjtWqVehmq7xB/XpBnOCkWHg5xRVi42d9JiE/EA4MDKu3k9l8RxqrEqpjKM
2iH9UK+N/gGWaXWe+yE5Rw18zAw/S79ux/j85rgDw55XAgdIso1lXPotWx3KUc8M/GXCstFbX+WN
itn3Ugerrh4ah8gYdjNLHnXSQ5Fzst0x/hRM0dSUoWLbP3ltvLOU4f2QYqVXdM/6IO7sqfTIKNz7
dmmxDMgurRHfdU397fU575wcKtbw3yADwrTeAqj0qo2rgY8WDOuOCIhWmD/gi/v2kwNJmLqrfMSi
sLjZU2Rje2o56PG0plSwzQ0Lldf+CAK8E+hYTF4cEvpM23wzijp3rdaX4JrNscZOviqUewUoWhLh
G+24ylu75HwMJcOOk0rshuO4SZiMaNbGoXHyMO0aFQfaqvvLFNN6oCy/E0/kC0rShgAVIZ5xfShx
k51SQ8vz0PLy+W9UI/vLsgrEzufMeyhaoSEXFGtHJNGNS5OEFkk7QMCyGO1xJ27ItZhGVMh2o6KO
TOnkK2NehCUsnjsHNeAwy+LpEpWL/nHVSmSItJUutIIu+9Sb9kmx3OIU82wNrah1DlKQm6Ycv0xK
3YC8puIhi1vXC7IoBV/shOSqNmqBHUDk8PauMDc3vXeuKYW90zTQ1fiDk5Tvsmp6KltX9zNr/ufN
N8fTgGPDPiazvBHmyLrKFFYLcU2xB+1h7L02WJZRHETDnfspH5k2LT9ZV9s2xhuBvq1VKVlotmDj
CsPuHlDs/Pn6VHYSLoq8cqtBSMtX5/WS9lXhNuZiI2uP4P15xu7j5PXwpkZvPBhp54rS6uEgYyWB
ncQ27BkzkFz8O7PQntf8FKfEtx6T5dgn81+/rXF+9Bi8qdlzXPhWgaiiaM/Q2yZIX015IVKYcO6a
xg+WMVe1X6LX+8eEAFfYeHNxVuYUq+nC9fx5WVDvXeoM46+0PDi5e1tJpV4SjcHA8ay/XmWZKc0a
0vmhporustalclJAeR7A+Pf20pRAX5d2CK07+Xn97SPmOklcJLWaQcmt42AsRYu9TAOez6zUg9B0
OyEojPQGXrJKHsCbAKguiTk5UVmG8LKUezOaf/STqR48E3eSOkbhHcDRpB2N/O31hBa1zbIBOd4w
z5r1m+g8+y+kd5WTqyndx6ZMtPcaiqB8Tzr9wanU6Ky5+Vsbh6RV/IYX+S3uIBnQ9W/gPVToS2YR
Au01DmZdrP7cWD2Cq85R7ry3qA4VMyyuGBBg1PVQiL2Nau9Bz9dbO7nUS4SWr/sfXh54SJHquLDw
cTje3kOvMawKw6oiTPLIuLPKSTwV0LHefBYJWDRbKS2BIeANdT2XRF/SJF8mti7N6JRlbh5iGJCc
YIy/lSMjd+j3oTaXC4lXdm9lqKKpP6tYUIRobCsHTY7bu8UgvGroHMke/9Z1uYrXESNYUYQiVntI
TEhoR0Ac/XFehoOhbgMlQwErIfYTLiidXi8dlibGotoFG9ThetE3gw7nsy5VfFO6JvGLCh3m1z8C
t4kGI7JL8oXPg2HraZZFXep1GSNabW+8d6j+n3CecM6dW+snKVUSYAn49sIJg0odUEDTiHZtjbbz
PCOueJiv2yKdHkRtpL4DiYCPwnLUuNm5WJAgOPAkUTDEtgRHd54ESvVeHi5pOb0vSt3+nreO8vaS
IIwO2Qzj8nrybX+9cU5f1qraGQxj6dOT3tf9X0MVlwdRcWezuFF81Uh2QVSbmyhPlourIxCkMKsL
TE2bVrtvUxVHFqi/2vtJpPZZdAjvv/mIUKnj4wI01aFSvLlkMPdGe2mXPIxhUAWtabQnbZizJzvK
1aCOzeyrvXpW+Pqge/vGHGkEwZTie7YJIhRddVklycOh0cRd6g2R3zoYw70+ym0liG0DwSDzH94n
21GWIbHNGfm20Brc7N4mIXL8eSh/okySB17a22GReQDklzJxH4whOjJ0353lb+NvlpatNLW+HvJw
Wtv43dxEyIfXlqgPIvLOuQE354DnIhGhQ7z5uvSVvuCSEmXhWpnDk7AW9YTHaouDPN6ioje7e6Us
46+vr+1Oyk43kXyPVwVFrhuQV9ovZda0LaILlkjbCx8a7yltOoenWW/8mly3+yk61XmkSYdRh5rN
d4mi6KENE++9WubRwYnaCeN0pDRkDYH2cZY3J6okduo4MmRh4moTNrR4nVeLpp7bxEgO7unOtiKe
JyU4OLxUw+Tf/5aNlW60oP7LI4GsYvCzpM0vVTYetdn2JgQ+g2IJqECp9nw9ipmqnRrBDgwRJId1
vK5NUKmZ+96wpqO21O6EZOMWU3ueDFufeKdWI61F0zZMWu/v2HarB7xbj6hBe6cUgATNG0lEpDpx
PZ8RmXkCgp6FBs41IJuxlWmqJX5nJotySmLbvgeaePRS2JsZH3edpIgixQ04OIuws/NYNgjp0eTT
ZZw+zaJuv7x+F3a+6/Sm+MhKeD/Yyk2NAqGvyNRLHkCOlU4f8H3snqssQoNjrHAmGCLDOrjxe9MC
vfmi4wqR9CW9/u0EZhgJDQKJ6TDTaje0FLMPlEU9ktDby9J52RimlLXlmm+ROwVWzgJb2Sz0CjE9
qMk0o7Gvpe+MZsyf4xhaMYlMcQ/oOf3e9yv1n6TEFvj1xd25BywtYmAg8HmWb4X8oJONlbvGxBl3
Nb96Spb6rYq4QheJI8T/zrJy2SygIEwaN+vNPo6oMs9uuaRhVavVdy81OZ29V51fn9DeKGRjdHLw
5qYXvLnYGaakVY13STgq2t/odSsXo4VN//oge6tG+w0eKmcf/97NVChz8u6ukjSc81g5UWYSp0qz
F7/UjeFgPrtDScV3RwLF7W1xvFynyu4aJwkR3v6rjefonE46Et5Z9B9OAho7Ev5Oj8zZtv34+jVi
cRBPqR07PtVYNF0MrKaR9X4zdYGXB+ySl1IQj1TKm9fBykQVBPK/jk6L2VKP6oBamkrsXl7fpJ38
REZbGKg0gWkXbRK+rLNEqVduGtKUQtoAgH+UBki52f0F6sF8mRbbWU4RaIzVnwp4COA5FOuA5nIT
vHj7SFlq+R0nNG+18CTUcYh77hc6jPWHVGT9SQAy9TV+9rksq+itZWM5HtoAstTHc2t7/L1B65CF
xQ9OOLhveOo0+q45xAfn/+aSkUCCogTMxTOEl508tL9FSNNG/pUHdxpq3vSzVUZxVrUuOnhdvfS8
rgr+chS4BJShHFXl2X09CsVpSpppm4YKtYTGX9IegIKCLluR9MYnN/XyJ3tCZls3OyV08AtK/RIF
d/Tc0cOL+x5jZ08TY7D2ce8XLfKknTHNlxlQYVBYinLu0sRC4X9clZNjtMsztkT219cP4c31lXPg
UcOXS2opbIN8iQRipw+slJkMfX9uW9DTfu3aRerP5M0HwUKXS3K9ZAYVSXnoZa0CCNf1kpmpmWex
MqEeouPL5MdLm13ciJLdAza5bvSA+0Bt+kU3A4GP8Crs1iV+8rCgQl1lqRXfjTT3AWJx9U9iG0qI
xSDS/31s1e/TyhFPSW7Gl8YZMY92dfqg3FxfoIR8qozVvB+GzA0roXZ35WQa922kfAf9e8T5vj17
TFECismOIehvKwqpplYabXoEh+rCelpyvCVys0kP7tHGSZdqvkb1hbwDwVkuLuWY65W0MyPWCpSO
w0hPPX9c9UBt9E9JOwDQ9r72o/5oOtEzknGFb5aYFCj9PU7Vwo+qDof65XmuxOdIUGmf1En1u6kL
2mI0fNwgT7UxH5Q+btcE6RwqRhZwJAr8W8IU5GRPMel8BWYlFmy6arNs8akYlYPzdRvNGIc8DJg+
I920++IcWQeo7m5QRqvxBxah1Q+Mc1DYiuD1fFrBBB4MuDcxST/gEQs0ibrp9S7kvTN3I5+GIPKE
cu9lvLuMOSnemvCBCZFFKkn/kh2DzffI8lJXUPGDutF00705DulZqsH9l7kAXCBB5wUFFu56LrZR
D2tTMhfsvJL3sdpOPm5G6cHz6Tbg8KqB7kSVg2zrJjRb/VCYKYh6fMGgVp0bvVBzP+kxzvWHqjsC
SuyNhkAM1BogQ2zUJkQnrl6LfIIvMbRNe7bbxBdu/W8FNuNg8XZOnswdLSgEuuyKbgYajHiok961
4bHFy+PUYuexGA4vHWFNX9rFPooy++PRpJLQO5KHTRqZmrjotOR0QbkWw98TXtWBXSKLNKBHeZlq
zfr6+ndCbv514JYPUarKBBv6HFs2yJpXg4bSlR24+qA/RomVXahQzcHro+xul9TQpnHyInd6fQQh
l3sIeslZGQBnEuAYd72x4Ba92Ef0/L0F5MtHmAbktdO2WlzE+IwV4gcF7Yd1bY0PYgamu76zuqw5
OPS3qycF9dBho69MyN7GvyG16hoPcAzM9cX2k65joybFuLx19fgocPSkLBIM0W0RpM6sdWYYHYdK
78dq59pJukgFnToWB1XDvflINTJycT7jMJKv92loRUH80fWgw48QeL41Yh5dRG8Oe8wH3CcdWbaJ
RPx6lMWI8YWMDZ0mbJb5aT5qX5ReGz+/edWoxtPqAu1HUqLKNP23XNFDlDGpo0kPmgVBQDRSUjwH
LfWPXreig6F2lg1UgS5XzUP/fouCW000gmsXP1yqn/e9MK3HsXSOVPh2B2Fz/tdwhi/h9XzmNsId
F1BBgNHdQm/BcR/SSTnqad0WAGXeQdqrUXiktbUtUFWiQPW0LLVgdavuc5cMIDL4tAzJR8XkGfGs
RVOPBqva4HDkRBXmzQ1k4/i+w/s2pS45JTUdWUscBcbb6QOrfUHG2XyOaYRdT1+Ny2FKYXQEZmzn
/xbgDel+q+1Bn/Q2elCkx+mMug9lbMAc16N45VL2BT7wLDLdPNddkHiPi3ciaZuTVeLb/foZ3R0O
kiN9WThUzlbQWs10+DVlrAZcmPUe90o9SG3UimJRJv6slkdKpTeLKFeOdINMirAPJvV6eiJKzc6s
TCswhe35oNmri4pj7fmNs2IUdCLgv0B548u5aYg16ook2+haQb+k/5hicE5dv5jw6YefimKVBy/d
vTlREuHhYQNN5gpez2nGt7lvO9UK5sbEXzSNmkvsGcVBpL/ZKeYElxdZAFDDfJk3B6OFv5c2imkG
XmLH4exR8zfFOt33jQNi0kyOhClfHplXH2ZJRyUJkKqFErqyWcR0pEk0oiAaZG1E37JZxRBhq9EX
3WltTVgsptk0CYVwHdnzfi10y2+7ePqKR4WVnROshr6IsnG+FCB+NN9NpkG7FNJ1mI9HWw/+OOGO
5hdTsxy11V5qvrc/HR0FcmfKD1suvtbbXblUkRlYRgYKfm1HrfWnrsTbopik3TfK8f/SQFGSB6JF
a/oof2gPrdvnGHgWc0xZxEy1+TxMNXJTYlA9EQq8oH9hUJ1buMI5MPy7qBGPfAHb3J/wFhV/YKKm
fnF61EMvQpOvzcrSRHVQG5CHaTs1noHA1EmWsCHZ7MqYsWmZ1poB4W7+VgGpuCyVYp+NBoIgIknu
u3majYNBb2MyZwHVFd6cYOXQ+d5c23F2V9WJee3Fa1I81YvwHj3UPR7dwhV3SYs1hZ/b9XS24kap
2F/bDSir1k9mnUU/hGGPB4/UnStHmQi0GXRpsFrbMkysikaYGfR8r0rMpwXNJTwUl/6taQKzltYE
HCCZfm9fRxQf8QFWBuQwBnN5Z06NTU3Q0d8ePkhBpFsckGvgiJs0oTP0FLWP3AwWDD5OlkDzejS5
QW8OiQDDZESUViU0ta+DVEb5CMdI1whm3J3dEzpqCqBZRf1jmBfj3ZS75qfXB9zZIvYG7hQOcXCf
XiTnf8t+5txZtMIgM1VoyOLCWHMrBq87WLyd6wBkHKyoRP/Tptx8lKfKHNV2VPXAlCreeMw19QVh
Ne0cTWQqfkq4x5HYHr6+Pjm5WptbiNoBZ0OV3GNGv15NeylMtDUXUiFtjv1xmYvP2TQ7F61ZXEqD
0Xip3Uj9GLnLr9cHlvO5HVg2naB04Bm1GbjVHDTKDUF+rI/9ZRDl+JSjQ4+7s63dvT7UbRWSFjqV
Dgl/gEd6U1HNuzFt8FLSgipVCWZdgm0yQms9s54bJT9HlC5/JmZmnYFhuxea/ePFzpzMPJlrPVxQ
jusewMBI/+dyAW3edg9FnODz4gyo+io0Hr2xTh9broafLHp5GlOt6Q+K+zvHkN414DaiBSCIbcPC
Q4NLZWu0wLM6+06Z8+wU0Xs6uF27o6AYoqNeLAU9NlG5L02VQtSgBYrdfej6yHkeokw7OHQ7GQBk
OAobMN6BEm+BZXVPTXhWRy1IFfy/rVT88JpSR1RM3C89BYjXt393SiS6KPSgCEHacX3Eq9RIxqhv
tGDA9MRXB8O5z1fMqF4f5YVgtznQkD7kI4kAyBXeRL8KH6CumBs1UCursjBd9bq/MBGjskpByf2h
YBv9tU70LD3NBmptlGTnqQ8KQa3Xj7NRheroav2v1pijxu9Q9/zXcPr1+xR1IvdnN0/NCxSHLj0p
nWnhgQt0Og1R0OOLVZjj2qCr7dnfrbLxvLNpLKiX8R94zLWhCczpjcio/DQzq7/LKcKBnebovxoP
+8/CdKcv86CkJsgnw/wLh4Z8xqV+sL6ZcQ8lAFrLoPnqNOHxTb0BFGBhxup8KlG0/eTmQnVP2JfQ
YYKvWf9RpFP+V9y1c3wyzFIXJ6HWa3fSGneuJAmmGHx++GJd/setHSdx+0oLRFRktm/H4H59tXar
HwdbcxNqeLNScEbjHf4Yb5/rA2DjqiJcvViChYod3/dhREGxdntqQtYRi+v2sL0kGDKqkbNZW+7v
yMNy0rJmCdJadKd4NL0PyZQU/7w+o51RwLNY4P1BckiS0/WMtFQstbFUc9AJ8z2KtHaOIT1reXBz
bmM0OGI+ShQ8+ULcSKl4btGsAO/UQOPNddHnovFnJW3OfT8fiVzdQu+5nghvQCICisTLYJOYqdaI
HfDargFZrKhOk2LSUFcRc/C1sky7+7nLhHLKjSQbz5ExmiFvMuCIRdYUBSIzU/k4plU0nhby4i4w
86r++fqa7ywG71gyD0pUlJq393ue2yaroXLBPW/1kwdJ9EwPW/P1pj3qAd1uL+JQ0i8FmJcUjZZ/
/1vGIeqq7UozXYNiRhh0xSL8oUEu9M0ZB6PIgg7ff8rm2xfzqA7K4NbWgi5pRB1Ca6Pmo7aaC6R4
M1aeUTfDrSheDNS+Xl/JnenJ+pu0g+FN5m0TKmuwiiQyZ+7j5K0PeR398qxJPZid+1JeuQ7I5ImI
VtBhgr9F++56FZsVF/pZ8/ogqqfcu2u9YVEupamt+cWIlvlv02rRQlDr2Kh9e/DsryJ1M5V1mGw8
cto+wv23ngvtLKwy0330iBXTTwejTX1Nm7TkMnuNpV9ImWbzklhz+3n21jo5TVE6Z+gtoA5yh8Mi
Ncy29OY2iIsear6FUvOlQqfAuFunpMlPc0/5Hf9vr+h8+gFZfEojCqFPTVliFbOshZOdSkuP/2wX
4SqnxhWJe/aqxn0HCDI27+y4BcvsdLXnN/mkf1bHsY19MZUKuVuUxeIieETmlygu0482Mggl/b7Y
HU4v0vfnaFRj1Td0MmofGZru36bTouJsaIvd+Hmkl3+2dld8hrhQfBRubP/TRqPyB5BIehKt0mh/
OK2mfRuN0YWd1lRGecLurK38tq8tG1S6Pr03C00Hrm7N3odq7OrI93Ins04LzvZz0Cdtgeayo6z1
uxI5JZr6aw2zR6TKGNPydXmft43rpU88x0sVXTZH/MGp1TUfYwD1SyvcIj3ljSFytFfWsvTX1MKJ
PjXQewlbu0lK+Gx6lJ1pRmufzKlLjctU6H1zVybd+NWwEuM7nfgBlRipXZF2tniyFSUpfDdGRf1L
lDb9Y5qs+npp8Q5PJEWuNsKByVYnV83tc+bOpeubVmz+8rrItnwViCH4STOJDbzUFu2DmIixfp5O
6lfMakzc0+nxehdOSvexqBVRYzqgYTKlrTo29r2deIPvIAV517e0v31EL5WI7+O6/JX3ecuiuQrX
NBmVBc+xpuf5KryGK5ym9DKL2kqaE07DNRXueP0h4nZJqGi45LfTmvfvKJOtRtD0wvgshId1fbKo
ycBVjyfM4vVZty+aPSa/KqM23+nWlD7TrkbJQinc9Lkgc//kxm1BCu05lTgPrUvrRs205me3Ttg7
jU4xMSGlj+oT38kJxfXREA91kls/MHh36KdSAWY+pbealziLl19Nl1t/6JOwHRTndUocy2Av03ly
eBSdMJSl9IwzUEJkqt1xvQPa1ZenaIjVZ2Er8PRtUCInvUyoWs1TEs1+6bozaKssbX7ptRX9bdle
+1flQrH0+8k1PvZSm/ukezy4USPRuve9/cER8bs2baLPU9Mqv9xi7vNTK8a+OiFG6/w7mXP3F8a5
uhZ2XmEugS6MsnwsbHMY/CnNup8wtKwKF7/ETQJ9TPLU71yRPVWgurOTYy7u96Ztxb8pdbaPrE6E
1glHZz6pSML+W3vJ6Jxo2CqVP2H6+R1N/vHzskxqE9ZoSPOnjifwGy81oz6NiFtH/oqp4WeKyGlx
Uumpan6FssCP3qPidVkw8bTO4xJxLvLCiv7kf0vBEo6T7efxlCWn1GqdC2BTmzeMpTifBqSex3sr
y13f0PrhuTAaxMvwUXU4jH0iRe1Tjz3oKydp/P9H3XnsWG5la/pVBI2beekNcKuAJnlseG8mRGQY
enJzc9Ne9Lv3d1SqaqVUqLoCetA90CAVkXEyaNZe61+/saBAnwWTmXSHBLP0ccuLFFy5qe0ToTYv
8DFso5Vp2Lsmi+wcY0AvBCCd7ukdVxlyC6eChtOwzvzWXW6tutCjCedwECt9sY/dGhg8tEbmT8fe
nATSXsZFFeE3m9Yhv+BEkp7n9mea4+Y3iavmJi6byiFoZtTtuyRL6hs363qXW9gaJQ+iMvYOq5/r
NnBRP3msy+hHsU3qNr1NBoMWqAbS5ZCfrxi93Xe2aaxb1xNOd2zI4uuiPh9xH176YA2ifCyz81Os
Dc+GPbnzthW1N27XWbXNbhwK0QBpNn6zL7HShKqU1/CM57Z/rtjl9FHGJnvnJ6lNnRUNbvN1Pznn
/iDRpFdmZ1zqMOvcaKqL4cLoevzOalIhd+R8UjybzFryI4HRqSKAJZuMneOOlMoOg5t7WRbVe2Zq
U7pzcn9Ot2osmnxXTavO4MggYO1yZwpo6kVGRSrSXLzyATPgdUY/gv42MO5IBinHkBs0fnROJ1/t
yZJjONvaUkZZ5VXPlqtcbSeHkaA4smnNLHS4kyU3JxdmNAf17ITWkPhtyFpAPdd+ruPXUOi4+zSe
vT6T4U0C3For88Y3y+pgDRBNwnzq2jm0LGwINoWX5v0+oQ7rsZkOnobjXOvdpRijw/GaXe0FC4ha
HDxPaHrI8HdqAoum+qzyQdqMS3n6AtNCnrVY2yZw/AwJoC08hpdlFct1EqzaSFROU1O+ZeLMoVcU
6McLzW641XidH6o5ccKWEWo3dJ4erak6R0ffX4+T5ujblQauCE3C0PqtI8TIJcD2gky09BTiCRlh
uLbzOS1CWIbpS+9o9RA5ckR4wXKyOOqDIz5awEiT40RlJVVpqiiastREXBVN0ZGatHRGmAq3zeNl
8bTzocb+FBDKyV4sW7kX69JN+Y5qac2x0EyOsswouFCjXbuRkp1RHpKumK+doehf6jap2shqvXyh
oDollk+TIZJ4hR9Uhu00OWPMS1MFm7Qe1dvKImqH2/bigyvn5b6TnB9x4Yk+fSud0l03eTmlxiFr
tOzV00dbxFbmmEWsjJRotrk2dmrO222fCxykbKvsjKhZRH3OtSwYXvO2b6N81VIRmXj5Xa4Vstvv
BLK2IhpK5d4L6VifWeCi9HX7atI3lfKxym/4ZYewMDipQ92XlAjVuv1VKWX3qTpOux1mizAFrT5Z
mIgpvf1nOg0+R5MOOt8k+vJkWHP9Oa4G7Keyk4t9X47a9K7kR1ZtjaJeP0iq9l/mam3o5QR7gDlR
sIJM6CuYdI6e28XcN4dFuNSWm27w1bsaqvGpJY+6Cju0y4/57I0fDCU0dsI1xBQuZk9jZ+OiWN2d
OpObbFi0bDdWGRaZASFkY4iSBB2QdNQwRTiBzFm0zisCMj3Ix3spTe9J+I56Lv28Hy7xOWjeUUCX
buT3hifDOtHkpTf3+ZejGvPZtGzB+GknyRfFjfO5N22wKmJm6zTk5zS3g90YD6Vee3djt+gQsGot
GyI4IFUXz5Q6LeZtrIIDDZQ7b8rWmA/uyuMEe/v09JTIU7BcyVDO+qnybkgWK6twzkSGihSTthu9
raw0njTVvIikdD5LXMVon4sxeNAcM7OwMnDqzz4JtKtGLs0F6415k49GuWwaQ9anTId8eKvrtntf
OoUUsE4Ssd5PKCGNozdP4qmgrd63Vl+8zIFln3tpaXikOuJ7Fo4J6w5+mXJBId205QNXrhyPIz4x
j1mr5RWKmlYTl2snDS0edZDd2KP4ixDAj9OpKHPH2wnDAPDFZSJ14ipVZs6s0tfFlT65S/vQ51SP
qJeWvcblrMO1pSSoG8zWpYiawFtUWPPMXjZS6jdLpbnEb+gTdY4+rFlCAYRch0ZGmmzoD0WwhGWA
D2TIXtZJ92ZA9h2ZeLPMQ3b8YtiUyk8fYVgGHy1rR2ib3pytoYJ8eVd2LlFBytW115qYlpVuuspu
J5MjNcxzcLxZ2skamhlLmHBu07YNtYT7ynvZpM3RUcackaMxWpc1KKq5690h/5pVM3w3W7NM4qCY
aw8h43waPwrLUBEpGmKIJOaj2nEipCvHosLP7gsPO2oK4aLNj2QdL+M+8Fe1bGoGQTIjdbeDo0Aa
K2dOYGoO0K87iK2brHmz7xCUnJtSqSUurQKcnbG33Ca52fY4GlrO1ymPmsZ0anzn0A7t/AHT1xPH
2rZSGfaalwBsmWkdlehcni2r5ZUqlceJ0sph7q9M0o3rfSqHKojk5ORlbMzr/NhYanhL4MCmUTmM
WR+ZkxJveZDLNIIi6703xUpA7NA0qxv6Ffcvygn8dkJbU/JJ6exL4erV/lvVDvg+4ooHWlfXTnqO
NX2nbXTlGsXG6kVG+h3HtBXO6BLSuHILPY21NR25PGt+MopMy7XejWaNZIb0sSInvAVjk53rVZhz
TO4AXJ0WrTVd4qLRTNdj77kPmoeRTmQu9SpjYU/mGySkybr3BAM8l3vW9p25qHvwz9SO9Nyq7nxt
4uwFgXPZNCU+0CBevBgsQnxd4DUDNkZOOnb6vusry3ypyFwZLrW+F36Et1NzkS1p1x6Ccskua3oL
NxzKxm5CJlb1gleRupYGQevhvLZOEQUaDWxEJUBWuTrmkESNq3CEqUwoCKHfLQWtflGVd9hUVVY4
jE1AwGg/9FPoYlzdRLUf9NNO8VT4uzwgwyPy02zMzszGCpYzuikCKTxh+IeqEzgKNw0etVFVePKu
MsrhqympoPFULt3thHPOTT2UDApFyiR5ViR9Ra1B/ULcmWhVdq4JTc5sUKUYydqsS8kVm3kx52xq
ZYhlkf2GhL7P4tJ1xPU8E9Wy12gbdmXJCn/TjnryupTckFjSDpaRrzr9RgwdjaY16W2xGYdRk6dL
4w03gPxtEKtyUH3or0FnhUVjceGUZaaCHlRvB3qemefNyVYIFJA0HeOszKlPx2yUqqVjScWTp+kq
P5QIzF58HXeGeF1TucZ10JBwXk0Lvpx0XGqnBiBmjJgTgkrV4s2fNYvyYz86zLnjSv5YiIYRxyJd
dHVCVfPrMcQSIL3oETBf+5lwb0zNp8QbXVrrm8XvEjMcXTpusOqi9IBU8izgs4ZSREHmByI010l/
90eJJ50pZvXRFdB99igZk207r0ESu03fvA+9JfX4f1jZ2Aqi2KZteZqd29Kk2ey0Wf+z+RtwQD04
gbZ+0uyc3HZ/RIWKZdBGYejTVkeEC2UarVijL/8ubuaPGw5SiElLhAbISvQPpkFUvT5LcXnfBpgz
XtRFVl/LOqiORuJY2671rX/jsvBP9toniQQM4pMDAuLQ31Ga1ryzVsdJp+1kE9/n8IrUcuR8seZH
DQeT0G86O+pwaA6dlT66Lm4Kl4ZW/tloQ7x0IK/CJbXYVfnAij9eXqlGztTUVNgHFdN+EuQwNRiN
/mkEkU/B8wZyN0wSlLk/fkppokRKrUltUbYiRJdezwFNKsy/xin/gPgCRbOiQrygo9KGy/Tjp4BO
VXmbjpiIJ9N4UVQEdQCJOqfOtvqzyz3/tHKDJYRO20TR+LuPUrMS6TpW9bZTXh/JrMmv+zmfPv71
L3S6LD8iouzMYXLC5gQWhaT64y/EP96ue+4LN6diizPSdbnF+5yMoF7aCxI9CPH/joX/h4uIfkv3
T/JCGLEnz8gfP7Ma9HpRusOtaooyMupCiz0ofZEXBH9aywiGzXNBM8ArgFznd7+eufbOmjhq2dok
0IQ5U8NuhfDyb56KP6LXp09BG4OixSY68nfgfFXUzTTYHbC50NYNrewarkb7p125Tr8L/50S00/m
Y797INLamzxDNctW02c3dACVtrkiuHHttV9Ns//jBx/H/q//yZ/fW7FIInfV7/741yvx2dwp+fmp
Lt7Ef57+6j++9ce/+NeL/J3Yu/ZL/f67fvhL/PxfPz9+U28//GFD5K5aboZPudx+Ip5Sv3xA+tme
vvO/+8WfPn/5KfeL+PzLz+/IRNXpp6V52/z865cOH3/52YO1Ct2HcoipBA8f6NlvXpjT5/36zZdv
NT/nv243d5vbx038v356+uzVp2x+uuNyvf3bH/n51qu//Gw53/AzRCKEv6dPwThxiyZ+zi9fQUDG
yp5/DQsdKE8//9S0TKJ8yfoGX5xKyQPFUMZS7+ef+nb45Uvmt1/Yf+zdTiLIU3z83y/V9d/e6r/d
RS7dr3/+qRnq6zZvVP+Xn81fqE3/5+3/p9fit1slqQaLjl0aUVqDbEjH2acGZit5K9Z9rnKGs2lE
OuiMF06l3RT2+JgMbgwwfegdG8jCAqZALbSrpHM50OV6VhkPQX9Z0im+grcm0aiRG14vlGTTTM3d
OLtPluwzXsWiPS7kXYU+8/aVXgb5hmzzr8pJX2wta7bL6k/nWFxN2DYvkY4QZRKeCJFeJTeDohPw
xtY+CEgxEfK4kpQ4urogyJJQAnaiWGhldyvNDOL4DF6eD/m8W6Z6CisPdwijKeg4vI1shou+9iEe
js1TWWQCiMZaIsfHK3fN5X1rW28s2C8BhW71jFAbR5eR1flZxDdftpZ3ubb5owrym0IzzimwF1lu
7qSzrJu67IdzZ/RlNDrWFPuY9kTAIUMsvWCHrMfEhFW/sET9pSfIPmVaGJE9m+f1sJ4v5J7FFhUl
qkd/AP7UP/usekMAcplmM44rPjo3ywbn9mcJN1NNfVT0tLzCGTaGh0K8EQ5u8+MSZX15Zom0jJIm
uCsTlMeBfzWYwCK1audP2XdfHKYAkA6dZlUuB2VUcV+mEVPVm0jmQ1I2YWLGeJ8UHcxAkmVYUnhX
TV59DYtcw0IMCmoD47npSXHlru02HSpINUWBx6yV6RMjcaoI10NtjUhNs5l/EfGN9KY7Qgu9cMBu
YZPo874Ft7ibjO/IkYoIYC3HnzO7y1JzbelWahE6CufTmXuMr13xlOfrQ515uz5PucqDm2y6Zm6v
cWNqz7GBnK5XYKkQJEc7rk3/0gNY42jIE+dV72NjdVvFUkhlZrKxsQU9kjZXxLAUmrPeWM7pojG2
HueHXoklMpi17Yi9bjSbQ9gyRSPB2QdejWd5f58Y64YKFxc6QJT8aoacyswdsdSug+lI024xLmab
UeRhlopDm+aRXF67hQXQ0MWtBsd0aW5Uc9ojiBBm6VmH5Wqjv4yMuszaG0fWGy1J4YlwM5ouxviJ
lyO4nv1q58lrPZt3kzoWQb4NLsvBJxMSPoP1aOfORTPnmwQOeahpxhWsKBMRRQoeIKOGAAb58Et5
/FMnx/9P5wFl9z/+XkL/UP3/Z/X9rfmx2PP9fyvtpvENR22KO44Wv+Sc0tb+rbQbwTfkdHBYGSZI
D/hFEvZrabfNb9R61AUmHlAnRdBvSnvwzeUwYvuO/hzDX77093/Xf6O0n3qB3xZ2JjVYVKzTse9k
Avi98WwHv7lrFA9MUhA0AwJQdSEAArk7lYB085uL8k/PkR9nmxNXFT016lRsEkmdQWL5Y0cHbFfY
KVQkMObWfl4DlX/XvS7rwgqM/sLXEN9tJ7/JcWuszel7b9UEDFSpOV6SSuha+5rt90qNdoqrOVnS
apNm/RDEMJmKG3uAXRUDpOd6RH5BfdafRNdR3YjpMA46G9c8cEojnOHlP5dJyj7EXk7w/eiaconS
xGiL0CNl/NHJJDXEkIV1U7qyvQ6meuTf0uGOcNJAAkqjshtjzfbzZwjQ6YH8R9Y22Yo2MurtYlpD
Nr+CZa5szCBSrMJfAwvuB3trL3vs0RYZkW5UAahnUyPGdZAjsyaAZVvHBL1oXuSXYrxMZdU+9XNS
n7WTKG7TxpPFvrAWm1WP0YiBF7QDFwFCNzUMJ7vuekSOm24MtRjjZ+EB7m2UsarXtA2cqyzJWN0u
nAPPfs/6NxxlZbphUJnMsdradI/4I835fibowA4zPUjOvVI1ddws/J/IF1r3ggds8pQHWKvHyDdY
yyHSAHBhLccRZMHzerX1vIfYkhn+k7mMkLAXTIG+1xg/TNvWRv8aDh3k26iHnTRGcxoYN4Rl1dbe
Vk4PiXI1hptislwt7KahVpE15LADlGeP+m6a3WEge0L6Zzy1aF5oCYJ7XFrZKYKjOWuYNqIZQ1fz
XIw/4eIAo5r2G1EKmglrE1HvxgV9kltg4+56mdT4vZB05Pg2ropynbMbjWq7H7sQGaz5ABIg1wjG
H4mOXbdmO5VOGACx8lgelJiaht/fLk6Zuu54NSYZk1E/1pIFTNY6saMF3rZxgb93lrLlZy70ttnY
ppri0uSROfdZwQWRKX33Iy20wgiXatHvm9Ts81hHxrZuFjH2+t7QZb/JjGocnu3pdFSZC2RA1qi5
MjdV6U2vHPbQqpLZtfpQtlJXUYrlUxraw2I6IeGJQX2Ac2dXB9euSOWtxtr4Kk13AalUAGIASLn5
6CR5/VDpq/tSMO7PMUJOTJ30LClUXPpLDwB54haHAZ5Wd2mOC1GYMzq324FPKDdmaZszaeI57Zcc
ffery+F+hUuSlnpYzRiDAxdZsOiC3ADEd+xyFaGmVF+DYjnWl0oG9DapCDDo0rB1IABMqLmN3Zxc
tQ2pzjbIv7YAPrPmDbTIqljSHwAZsVUem4TFElTh8oJcBmGFKxjckc836k0t8pUuzRqHlew/acFQ
NEoI5kJo/h0RHupN4F6X81PT1tuwNa5epwWoMTQHkcgYd1Qv3WD5YX1OllOrCyh6bO5mITEkWDMj
d44BYOx9hopjgunWyGbr5J16r7LVVdEwAkFfqAXyRdTOo09jKTN2rla/si2w3cp9XV1NcoXLHEUZ
O6/mNg2yso90ElSu4fY4xmbtfLOLndLy6vj/4jn8wyz3L+e8/wcnuBNN8F8c2UOvfjefnf7C385s
w/sGu5jDFa3sL95Gfz+yg2+wwfDXI0cSdetJZfiPacwOvjGcIZEAHAHwJqX9H9OY7X7DjQYCsYVd
7EnWZ/2ZIxtHjxPw8ZtTm2kPviMEv5NPAcRw53fHKKt3RV4zTDEgClwdBpwuwKPnyXtOUnIBLa87
BrLf6dbOEvo+n221sedXLy+GaDQr93R6ZPeBswwLu4isfJiKdqN1HE/pHE7Z/WIyrmWZs0ugiwS1
lUY85G6EK2oeYgS2zfP7frHs2LDVYTTGjeTFJFAdhSLl3U/HwxD4oVk+q95pz63gO8qU42L60A+S
kg28LGObCtemJfQnCCSzOM7uyBLeNC+axmSD6d90gU7S4JNmYBmK03+leYeuxteD6gQpdupjHAh2
ZmJ20TRXESvujSYvJi0I5arFdcnIWS0vszFhIYZFXWeIbaeRAAVeb/fJ87hoe7NUiPuKYZM7SSzT
17bpw2w6GuJVKehwuf/slhtbkFlqvQzNh2AeaOanUcP2bSlNa+8FNTpLFuC92x/lAJusqndNPz0M
pf2+ZpS2MigfQNzNxY8xKyGxo1TnVQ9hrmjaSLPms6DU9h6EVexit4NdpsfJ5LgJimxvT7dwudmf
N/Oj11lR7997wZXXSX5Px4+G2ojmdr6SRWZhPVQPO+yIwrXwspuucLcy0/ea5e06sz7XscAei+Cm
ojV7bAmnu4e5PVzoSfuolEkstnqFG7DRJ//JUCKs9NMhL46qhP0t7wq2WjVjE1QE/ETqTBEvB/Uk
TGS7r1pz46GE9rUL2LdnqprxG5jFpl+n48nJKy4X68ChGI5+lz/KoY+6qSZBqdDlxi+y22Zd7ia7
6L6v3TB9+uKJ8h86sJcgosTETF0Tc3ItTfzmuhuAT/aOEhoZK0VrTvHOoSVBWCdp2er13FwhZ0n7
HmC5f5yH5mGpyj6cMWffk7NWbLsCEpTS9YqB0NjNlhHBLomhoEVO8wAuvZmMi3ytbkxXnLkJct6T
1dZpkssK0usNPUzqNO6HfF8Xzo0Ikse25ZIuXViWR7uC4FlWOsfiDqncAcNi+HYXwj0kbhFZtc4J
au9nrY1TbQhxqHnwOSYd76Ng49i2ZyXDYV9DjrLYhztnrLq2C+5bLB3DIOjvzSy4y6v3NT1Ll+LB
FGd864VrlcPGJL/XHV/X+nvQw84sjogV4pn8o0DEmTHTq54FUB1nYuzCxMA2QVPfkW6FOvZwkZ3d
JCb/nzyLopPACr3kJjfhopHu1eWYKujXktl5Sf1LuFcn2Dc03MhaAnQqcwcR5Fj5TXUe5GvYBeIe
AsWN8A7WXB28ZDTj2jH2dd+6UTr7HfyajqXOmA6ICea91mtfc+7l2MigZC7lhdUNX1Oev9ZyyDbr
Ujy36ertskzfdGyWA7NAKKnlXdwUzvJu4Pf4vArh30B7AVJKGkUKWgNMYhn3mT2OR/q1/qpegwHG
y0gce6ZNh0nCiig0n0VfQF5A79xJq70t/emCyK9dAW/mq1wX57HyILdAqbTDzkzuHXwzmkALuWEi
72/LNN86fXbEzHY/ZtrFUOq4va4hS4RXdAKMNTXztGN+Nyq5r2CEykW7S/DHjLzihZwL1oeN2sz+
mG4bJp5IQ9m8SQd/iuEHZ1GXbtLuLYGlkrYNfITRvGpwe+zqeCrc+Xmwz9p1jSoxjE++pVLIuWn2
MSUTzCdQXjNcaYeX/QwNgu1sH1mebADCVh2xQumdGzJL8Kbx203eK5RJpR7s+obHtPO9ISzhGcV9
d4IplrhIyecJIUnCIOiea9O/zwyp7/Dz7DknVv197HwrCtrKRvPaLRt4fpuuezK97pk9Pg1n8izr
oyYD/7bLP0Rf8T5XXlSyw194yYr9yMsh5rBxY827yvUjHlX04DtlvbcyUimvhqBCdmdL1R7qdHx1
i5ooCz/ZV6l1LHt9W/IYCjarq/VGdwhY0mws6EkYP4flVMXJqUuf7YtqwmgpgTvmGdlOX57705be
0150EByvg8+CaAkHU7aqm8pr6VX96dZI/E0xyXN8189FXdxmjnvHeA8Uo1dtdSZq/9IT+Ws/zxM0
2vnc59djlGKcusvNc2YYAKaQh8TU13j1b3w7fanzPE6nJkpyPx76c9u+66ivnalHmZ6+2kUfm7Dm
NIVPbDtHoJNXAQwxvz308rxPnxPVvWo9L3V3HEGJHGb0oZbhaHiboK7izJPkXaSX3ajIxdEunLl6
yT04N90DWvlnXyxLSBU88w0Gzim12FyD6mD2xLwr3GoLY9i7dEUKqUMyxY6yC1dlTPDKxnNtKlne
9uJgr0JFdZquezGvUe1dNum08zL4jGl2Wdl+2I7c5SX4sBe5TTsT1b70CRFQmO1ikTyM+dlcdIcB
wl8qaDNYxEROO46HoOnTE8q7QEIoX1qthZXafLcrcTZLYimnOomh0JPD651r+Im0qh3vBoQ/Wel/
kOjqwvGzP5QbPCkDSGxK1dHmzQ+RH7FcqaW7he6tnSWaDf3R4VEJmlN86MpR8gIXkII3r9amxkbK
nqpnI13mw9wRp92ZPvt8bQWU5pfRx/tuLoBET5aTGvQKL4BnKJ8dq77XjOTG6FaD/ZvYZl3ClJMz
DYv1ZPtFqcrUiggm2JbQC9RqnQk4n8m8G6wiageB//DwqNzx4NVQIfAlHsCTV5bpJp3J2m5K3zhr
2+ZqKA64FxB/Opn6roNANXcL/KTyiDHXnhnwNOSd5c2O7qAdrPzAIWZGZZ9sAVd3ax3E7kw2jDTD
Qdc+R0uGIvDiYMlvjLq7E1Z9s2gDRJf5VsvazWwl9Ytll2E1uFCE1Iuuf2GgvBvaL2OxjlN/ZqRv
qTNEmdUcJn2IZm3aex225UpSEc6FTlsH30NcjP5rYmIp9mjwRieNHeX1ZhJHZ3lqgmbT6cu+LPbB
SpWFD7tkgCrBowVo709vwO3AmfPWLC9z/uKIKozbyb2zY1b790XlRE0771FTcFzUr8WpwVN6Yz7J
yonNxIlayw/9CXTFn5e9OYEk0WqfGWvFSgAxnzbcFZPvbjATCxE7fOk+r9JQnqX2dJ63MDE9OV4W
2QG3xLO5WuLGrfVLxmzi1u13OXRRMOs2nUy7N8hM0cEW9ETsRRVAJxd53DkNCHJ745Ym7dv8vRHd
flpxTIPJGRm+eTRz91ClFcyudd46bvvgF4hZ/e7W6C9MtNxrZt5ApvL0MibbkGqrH/vMPFprc80i
OI/XGrq0VCV1fnjsUoP+Q22SPDFCSyabxpm2cK4f7VEeclqnS63KBQB7YkR9SeG0MkBly87KDS4X
rAkZ6SN9bmGYlGHht/5WgVHX/dFyLoZ61ik61hdsq4d24ldAxB2lcM5vg8JK9tDtGSkK87rtwLLG
+sYR8jsaehUHM/fEnduzvNBuqyZ4xfZ9sxralSmNK3Yzh6n9cNouZvOKeR9w/LHSJ+aAOeqd4m5Y
Hxo7DQPJBW37g1UGcQbBOvRa/0Kv+qMh5aOyWUAFy5OTTY+lZ15UuXHGORHBYAuLVj/rLD3OzezC
bNu9qREqbazD2dyjwhL2OFGzZ7J9sUpsTJJEs8KkEJtiI4rsrHP1jbBRfa44e8L1I410uC/6dR+g
+mXQuV+45NpUxz3yhqBYm/OxMf0YA64qdEf14Nczve6gZ5upWHeFjXuUDhlQFOqtz5kCpkF/p3WV
L25D/S9nQ79Ma9emeIzNbi1NFSUu5MaYQ9eJk6KxCTL1zAV0vjvzEhzvUnPZdQJaDBQE51AVaZyr
5K4ib+G6mjEgGHspHuTKauvkgz95V9oyl1fwQucQXikOLiPYXuCIcF11m156l7D+clEMQq4Jtt5Q
0fp3XAx4uk+z3ybXhGhu5GgRRbaqebsk1mGVlth7g3M/a9qljy8SDzy55pGAnryVqBlPLgjQX5t1
3/qMfe04bHwv054yn3GgwLjhVXOD60KH2mQ6dOyGWV4thbduzansDxXLFIRJLeXARkHQtscySG49
aelh24rLjPUjDJHmWo5JGY3NR144m0oqM3YJA9iQNKNFbNzfDLcorvMi7T8MZ+332DXA59aNaMpp
3TrLWqHyFNrOb7X+HKCxiWAN0xnkedTlQ3DuKg4ymUK+nHXt6Iz2valVWYxLDmQ0Ji2naWJvNt9G
s7e2bTN0+xw8Np66KQjX3oUhNkrrQP8DKVRS/EQRLTpwMWoAn5u0FY00Qne9gnJ6yD150pdc1bR/
2ckntBw/vBXbDnsdQhfuX9IZX65fnUMpvPKGjl6Tl8VE/YFSIgXs1Zj+Wqwu8Y3NruZmJVnaZsZV
UMPCZG3cSDh1v13wW4gMZyG6Su9fhTSfJ2ncWsLcL7133nbdRlnN1cyTDWvsq7P9F1yu9lPgfTV5
gVai/JSjE+Iz94YV096s3/3gMZ2MR7Qfd7Ky7525zo7Jkr0DxL45sn9t6/7F04bb3OK312zzCv1U
tZGr+yZQkE16jsV5Rss8q0NvwgdvkX3kHzVD/Fl2IrFjTIkuDQ+NEJDYxdsQ3nkJQR6BF4TP9Qnj
mXQLOZeufalAFcSlpmmAsesN9LFsb1WvwgBzwzIDgr2jrloPaNypqiqGG3mxVn12iZshmOTiR7VP
gFk6hquuP/YcIX1V3/enkTAfvmdzM4Xe/2buzHLrVrI1PZWaABNksH/l5m6lLVGSrcYvhG3Z7Ptg
O60aQk2sPp5zC/doW1fCeStkJpCALVMkgxFr/etvyqVmo4EZ7ch0LyZ5qqLoKS/jh6rMb0Kzu6lF
5pvkEuMX8zokvadz8G5ixHHIsTCLkRzXk0XRNo+w4VRfJWyHrvw+r4edzIwMPGP+jvHJycaH+dp2
ot+kEwgtSq+IrwpKdXh1JUxy3ixNv82AZCmfncXeqRbiLaLaKNrLbdk6z21a8ICwjfLK2kVyYEcb
W/gMkL8lqQySODyYUFP19SARVrPNHYzd4RXQrMIyFcspN9x92xHxOGmnErmNOq4WI/1XUyDsjAt7
H072bnA0P9NGP4E7bycY21BKei47VWbNh1Yij4CdDooinhZCsLzEAN7QOtpsUOJRHuPeopSyv+t6
wd/uT3AgvzqyPvY6kAYcxtxz+wyqp5tfR5So8xBq+G7qN/CjN1JXHuF1DBsI2cw6zdRRV7PD4RB1
dX9tV3NMKTodB1xR6FpTKZ+oiPprtxE/Dc46qSy+NlL6OXEHljZE5s0wj3hZ6PWEPgGtzA3CKQ5E
RY+tEcmUM93ZY5TDTTet8S7tkG6AZjzoyHv5P/r8LGtxGhFmjhPEDE8OcblBQfGjscytO72mk+Fn
hfwSJ9MNcppfFZEC7JhjcxPptYK1ldHOX6PQGjMAKbL1/IaT19j2zMN7DuA22tkA84dU6dT7Jiyv
+LXlJlW7B1w5WQl8JFs5KpM36dPtgPnEUHZYqfAEdau+zXnzMFM3Y9WcYzXZZYVV7VXplD5TSMtH
icYzX3LfGRtippg35PFjaFZbxwCW6UfThKMQxjfDUqkbjRZZT+fnOneObT0bu9LogKfr0UBxUd23
fZZc4wcyb4mdYJ6HYqmQ02nRV9nEZE9MTdLsS9PWrV/MA7LZMc58pc6cyQcK8pJi+llU3dbUahmk
/UzE55q6aRt0IodR2j7m5BCcCTlVGS002wTpwAZRmHXDJp89OQJgL6UXYL9+6WdZeNFI/SItwh5N
HK2hFc03vdlNX+cimb8ruRr9zkrAzv4GxS2y2+inLmSyj/A9gKFsMvqKabYARU553XqZYp2G/NHU
6KOrkNQ26CxObz70drxR5XSADW3tB/3YTcZvPQH7yFbpsJncTVW5Q6OGY0FEQ+Y2yznu6ydFV4+F
0t6PfMTe0MT3nYo6LwrN3zKG9kCNolskx6nXcXqlELlQWTiLmN0eUdIXR/+py2HDTGbrGv29i/ur
XzRE0fTjqxjRwwvo1kObXSV2kR/EEt6nRnNuUCFCDOMUQtNwGCRLP1+fS5wn922hngvbnXZqBBtf
afTkKQ9foO9fC3nvFvfwkQ+IHI5haEW3AFMWXkdIBPd1imzLRs77benmbtMhU0Abmfp1k9/gknVO
wh+1/jD3hrYZzJuk1Z/netuazwJYDkhvWoqNg9wxmZTNwqmkyFjxlRK+RdMNlCLLM5jHCVLdARut
ZcO0/WTDmfdyjV5Aax6GUKF/S8wXTPV78lnxNLAo0EHpPSdz7hNGsam0vs14LnNuu1urFQlBLIUN
sNJcpeaXLrJ9k71McsT2YAmklV9h03VyLMCeBACoU9NDpM6bNZVdFLBoGNwfsd84zK6A9z+s1qDO
0xSmrWeGuCsr+DxDS/ZqhVliKV865bYDlEZT4tRiS0yRP5vwjCakrF3qGzbWkt4SupGvYu3xXBra
b8WOfq9flTXUG7Vs9kqrPsucDXgol/u65H71/ASXqS2P4KBYO5tHK1Y9xVxdUfeD+5Sxdib8d/qi
+pYxydwMQ7gVRAq4ku14lA/VulUoXyrL9avFRHVOyTzJ80Dyd6Oum7O7L6efjPy+dW7sL+GzBSjR
D7txdn6ldDgK4GfWF36xxBtrVlEb9Kdskru4gBq/zcRDPP0SxffceZ5XZ+T4lS37ykXUqPViY2Uv
XfIVREMtkn0N1K6ihQFTuMH4b9d1tAyadoOidZcNWEeYZXdVRL/rilNFK84tMt0qUvdO73po3Vov
bgy/NHUKNnMDpdQL69TZKfET9js7mlweoBGdRPwtFvqxzIujMgS5BoKcYcqFXcIhQUrVmFZglg+O
/n11ambEuh0qcV/kNPStoex7gcOI0Wa3XZJdhfRsK+kesXPuT3rrlwsINVbod9Yy/iiM6LXSOAWn
rg5yR/hpE93B8Dot7HhNmRxzSN4ekFZ5alXxVCNFs5qnZrjB9tELx8fVJLOOfk/MEtCPtOKpHG9H
ieVa8VjNEw+32xjWUgSL0qun0SiPynSfDYwiJlJ3rEkyE3ZO2EReq3C0Ee34g/6cLPKY1OOXXHyD
2u+lg30/dMY+nUsPBZCvhVeR+WIkzqGsh5SZi/21N4mxpH6+NohTSJr8qpK3IWZFX7QEGYOCPCS1
PQ2RTNFB3g8fkjS8wjtyU07KXhfzLjWj7ZKNm0xgQWU4G1kGTWzDcgg5BO9H40vZwy0XOLZbyTaS
33pxmgF75VGBlWfjVZyh8h3UEzMerb2mjzK0q6I+LyqPDnAyPmVEISbLUYlOJdVxnG4zCsVkW5aP
+XKbW8XOVL8pHOHpdV2dpsg+pNQP8fTFGNLzmGxzdeYACVk7J9LdMECNfKdpUNdku7UtNBQsGJbX
EIUkxCqk9oXXTE+OAVNEdN6Qd2fw5WpcYeflRjNpIUcd/54ogGq/zTV9n+qH2Ehu2uZsZkywcMbZ
pAZlEsgaGk8fuvPRbsxbDBfgVLD9e6GNlBZv9fLKzM8WxadyqCRQ0U5PNPwRfk3lo949wUJLBOdf
bd83BX9Vq85hAhwCzSwf8NtdstgrlEeSo6GaMegYCmQ6SEycZT/X+gEmycZBt1+1N61g3UYwz8YX
Pb1bOh8PPQ94xYPScF2WeyfpN8DDUmdjSdij8BdzKZjUztmQYR55bRGsDCamFMw+HNPTXPtKEUrj
R0XB/M8ozriYuh7q7yekPPq2WvpDRu9F7YQocDkKzfIYE/idlsKdQbbVoFtJC9XeOnpoH1CU+3Ah
Qw/TCsFu1zOsiTl5cs1rVES2xtzRm+XXSHi2ad5fd4usDqVS38o4/I6ZwDddobeV/RNeOM1TOuTl
CR4WFaGW1ecZh6Vsel7UpUN41f2s8uS6LeAH9BlAT79J+nrrxL5UMTtXbrEe8FZ83J2x8LIV9mKE
qvNtqHLT8zc1vyewaWMo9bZvquQrApLb2Tau5yYscJrDjJ9otpmR7Yr4fsmYQzTQzbdFmmyLnqla
zd+cv48lWrfHWXtsCFLH4oAK3VuUBh+O0Jv1fBfC+NSHQOt+jrpyTKr2KJzvEKju0R7jtxmEkD4c
u93ay7yPTLmlThiz6hjn2KJt4/BZjFel+QDIfdMWOuW3XDYCaxCIqmBQXSMflhxhPxSkFxxV/Nx9
cYb6urZ0360ZsuHn6NmY1UwMuNJ8Oauz/lpGPwywY78HpnQF/JM4tJNdY5c3wAU6UFQ9bTJjuB5U
fslOTWDumIfC7LLbMmyzF2vBpjybRcDnJbcpY5ItDBsHQMJVXmiz+aJshkBd/5It5SbOlp2e63dR
AdlHtZJfYUdEeC7O7hAtpwQVuswihGd6Cy5XHiC+1n6aspgb2NEeaKivzPZhsBWXuXLGgLdVflSK
e4Oq1R8U1bjJM9e5chI5fBkW4ztePkh+3eleAxya3PZ3L5vjnCLBnDPU3Gj86EtAJzetZCQyTXeu
m6rfpalYh27pnZPV0lEuctOY32fm7B5xHQhpCxCWaLCKo+3OZ8ieDRzcyPLLMIJp7MTNnWKG90tP
89Gb8VdXRPoGILLexCF5yVHRRYcUC4c7bIFDV4+prm/HGEuZWRlHzC/07268JKCoEf5dTD9uG7Yk
z5HzeMA4hCl6hBfEE32hyxJyl6tUi+TeGQldL/AGNbewgbIdcvjaN4r2gKPqUzTxNhrcK7ZG+zSO
zkGJze8uWdQZlsWgh+IR5hcdmNihs0bXu9xaQ3NkQLyLnGYHfftYC/VauuqNjaQyTxXLq8Q0ndIF
XmzvxtdThoArXxR177KSAtuar9BDDPBSMXo/lpmZ79TanqG6krP4BB/HSLcCkGTfdYaIfVWkdk+X
pAukblb0BRNrfIcwnAC7JHrDVf01OXe08m1X6/Kk6Ka1ZYijX/UG99QxdACihZ4XbkInMXeohKt9
p5b3qCrK+0pjPurOUJjrSDR7vUzlNrMS8dXu6nM2FvqWThOXZXtsPa2mtRlqyNhFBVKBuYx8aABd
tgD6WjDmagwld7bkQV8Qp3r9VCxQJkSCBnxoGJEb0Ed3SGziAyRSxyt0DQp2/bN3ei27KUNcJTZ5
VOkvY2E3v4cV440ESWz1CNCUo0T/vSR46rjR0v/iG8SpAJur26Vq0dZlLeBKkTILhsB3Lvg5iAzz
QFe1KPwTDGOMwWM+MW2ZZL4OqxEtgnoRtJb9OKDB9Yw6PKQwN3ZxX+ovTNyZS1d1Dzd8UbY4V7N7
lKPmq7Wa78wlcZ+jDKGnl8sRZr/4FaMek4fSGs3rphv17y0a4qsIusMvitix8OaGyl6FmB+PysEN
ZVF67tIAtFlxT+mxlIdRNcprSwFzqsID70KyN07mCaOrX3LQ6lvTjWkcmUZy5E72ptYWoP5IGQxK
u1E9xgqlGSzF/kbLZ/MZnWhTbbSuc38j0cS/yVCVYS9yjHWUaDS3SVrNfkxDs6/JttCg8jWdDZHe
QXLd53P+qzXs7KGXYX0/lFPH/GSpCGVavsmwLHYqgQG/3LRa85HBiZjEDrXOgZyU6V3XR7anLFRv
hF24vGSX5m5wMmqDAlewZhQvWtmL20YNxYukrznWmVmcBQGHe9Ga4qagf6DIwaqJgCayBHw91TTo
pXj3gn+HjD/zsLH4rrXqOk1x6jDH2NnXDcRuwylb3lvLPCXMamtfqmcYfQqDxMlwXmuykrYMtNXW
tyC33MJTdH/AwNf26aLY0NFb8xxiwrYjPkA5AVBTR3Ge3naDMj3ZA7oL0QorgA7fYdk9IKy1atO6
atEg3ziZbvtDLSHC6HQVOpmQ0F6bsaGjsIYf+RiZ7R6LUtqWMFc3rd6W6qntHM5PEWn3msSzhfrM
rrahyzSXBmz2q0SpAOZw4/MiXXZnGCEGlOFqjoIe/HdLnzkEmTVxf9JRGEprNnJKlDNnU2MYHOn4
6/Ap08qBs+8ztLMwDmv1yQnDhaSWIpkORpE734ZMRgOK9WJpfE4x5V5ksH5sW3lVwwLdfDqHr0W7
0kwRs/qIObUtcuyqBKEI3Rs3AjRpc7f3ZWo7vJbEPGqdGUxhU3Bqlhp8+xo/hNK2NDrFytaejDzU
A/AdF1m6VefajZVlveKRd1fQItTahsCxfqsoTqrxzYrqGmgD+DvFgcM2TJ88DuQec+rcoeKe91M4
plcq5ndbPO7Q7tiWfXDQFt2HJCze1bQYjbCLG+yXbDgfY/g7qdt59MImcs5Y1QaYlM3kHeNLVLbq
rreJlO7DBZC4xpkyGeroecxs45SO5tOI79ytIcspEAKDyiEV+pbbwgROD8MDGJK8arJQe163wp3p
0kYJAgq/jurAS2BN3EcZ6kjk0/zslLCKjFY9GkY1f7F6TIYyXEGoCuHQJMATdyrGr3cAVTUGDC3M
Ys/BedTy4zFt7dWHxcQIRRZfYwYJoTMa2FkX41WYkTnsjF3DFxEp/uRozi8jwTQoRcWzq2qGvnxD
zFQaGh6P0IT5NR3j+Qwe96PqGZh3Tr13l4FBssxAY/JpKW9ssk5KL+2o8DEgM45xm6kHaxIs4VHf
zy7Emc518JqpAPwdGOCV2pwaWu27GtfeMzNLY6dh2XTW527eKjLnG1ul2Ks+9n4KSwuLxrG/nQdz
OuBnkT06VQrgVJNK18NSmPobnSEJ1N+EHO+UPwomJKa7eAVjpYjvZ3wAbmfeLWRxEzs5JRL2IY+n
xyR18jukkP31QJLRE7xaTCi07JmMcHVTKJ3mL9NUHdqKGLHBGHfa0GKKQtX4Fa33MxkczrbGgg8c
fs77R2fUYxtbjsjCcc2SoEmLLetD28CnNqdMnNPUYPAfVeqO8ocxUj4zcDGYUxKkIW5tU4OVVYAC
MUi+mrJRv+kaq9202fINoAd8phqnH2Goqxsjn6BeYGkAgi60LSzcZcDIpa/z9WsU23oqMFJR1JBh
MRFRoCV2srXHvPQpGCSHBoVImXX1bu6HYwGYl3sS73zAl28CFxCDDdsqDXYcovagzWfftZJXFwp4
BTpeFCpObCv9osFFBJYXlBOJ6P1XGWnO9Qzq10Ct8RddgciT5r7qVvaG2GH1xALNDi6s7x9F5sLM
ZCZ5C4dD50Ktvc+X2GLIownlRhUx911lh1Bin8ncabKOKkHMDahuRPc8y/CW1UZrnnRNDtUpTO4l
vEZKTGeotmktkoOk/vC4rPOU5213wHWvmD0HYxZeASmvAyacq94NVHC6FbgIgBpBYsMbIteCdiyn
Y4rnHXzPHsK0YXfpU02PAOWrSYRfa9H0eyya5NbIF2tT4R/lmdmqNQvHNWfMXi0BY/69hPp4GbRr
x6mbIENp8aObsKPwKqunPcqV5nWW1fI7y/Pq5OKwk23tSGFQoA/rAHaKvkHAMG8VdvKdAIM6iWHA
rmJ0TSIw5rLcLpEmr8YelHyM8edapoHc6GiJ/Mg1qab1vL53UbecgbGqLfYeVNHx9ILUO+ZLrEhQ
9CQcD+wtJsSEWVqc3TAcdlW+uIUnhJLQ8GHdhAQ5wuhoarfzDGrhChNqbB7Pi98uDSTWYnTaW1QM
hylFqlZzJB2JeNVOAiMBmEhTeW66uvSTdJ5vpwo2T5vY9yHjyd1k6+lL7KDRgPC6yKte6Stfmaxt
q8TLtyac6i8dzpLHJq2YuNqTfFQ7FpU3kV0LRiftK8thqJSOd7oVgRh2cBHUub3JmxSHwVL0t5Ma
Mp5OMtv92mKWcqisfNxD/G+2StV3d7qyHgzTkHMK2QU7qVwWqGxOCXtpmZ2bpYRzxTejXMe6Zvxo
Ix5mjMME52fUMGUvQfKQbmpeGC3j3ZKmHe/OUhFh1FZabiabLSIzU+2JzeRHz1DxyFTYxSA0rbfj
qMw4ak/pOZxTvpEwSvkWRnMZv1vYo9450TkPmXzEV64ZhEVcnKLW7V6byeB0Cq+bbNkDZ3u2JSkB
2nDZ2dp6mi8KejigSqMvmbdcmQOkwxa3J82AUVtcGSXaO9m6OO3F4TLx0TurAQwGifaBAsX8yUjC
wLakCPdQFbGGHCvb/Ok2SvjYF2V8yIEzGJ4zoZ8g8asKhX1q+XiIGIaf52XlqUbTboRDOJ3WHpAK
PaoggP3GWbQocPSTYytXfVgC7rVE7uVVuxyxRAOmiQBiEmaeYq5fehMFXrZch07/qFT8iR5zNQGQ
b86//j33/0tV8N9LQfYb4v//KNN787f2v6pVCt1d/lP/HyoD1gzh/1kZcOwQyP6vB1x3iv/zv99o
wtef+38CAfU/GoccJHxV+5vr/1+aPtP8j6kJnegVS4V1af63XFsx/4OZAVFI/ARZIrqNEPC/5NqK
Jv6jq8wv+KM17wl1wb9RCFw4emBuYROaiWGCLlDcYQJw4eghcuRGuV0kQTXNzUHX3PJgtdrMeZSn
D1QgNVBTriE1LbNtO04gRfVSBeVUps9LGv69ynj576vHtdVR+r/VCn//NhRTiClIOCMN4eK3sYto
koZLaFEmaxQKRqVRkUFS/KJXefhrnPNu9Ac2YNOYFLzwTDu6w/dBvFp9iB66C7MURqkDw76Fp8a5
P42YzaRzXkJiMxjXQeHDVnVT5uX4iW+zWG0fLn915JGEA1qCGPhL42Y9a3rqkzkJcnVFE6phrL/Q
hjbdJsltJXDmuHagHNTusUyK4X6azQrv8sj6YYLH36iTJr4OtTNBiMBihRI/b3/lxGHt2efDu1m4
2W8RDslP04iXryiE6odMTPdqPCiP/1jBwd+/8T8V/Ksg5M/7wNpCEAqLy8AqA/2HK7RGDKlqoE8P
LDGmRycyYCSjLdl9fJX1X7m4Cv4ggj6OuET+eyFLUWEaoHuakqBo4UgNxopQTE1z1aZUHh9f6q2Q
9K815aoYn1isbzIb7fXP/3FDQ5a4tWNxQ4gZfueDmXgyFOdO0SSyfvPrxxd77740DeCFEx+rHOfC
HMRhCKw7rZEEgyONq6jqEf4bVRVMulV8knz1zouCk28bWMATUKIbF98KMF1SoAtLg7SMk91o6CN8
+ObfZVH+/fSECcnQQETE27q4obkwgT4sNQ0oh9Idf6OFlK58Fpjz572wmVG6rxY4tCuXGarA+4TM
LloasEHhMdo3Pd0YFLuPX462PpK3q85kwyOVh39GRRK9iqX+sRTkZCRJiWNuAD1Y9UtRxDhr4YxF
TATUk4IH2DCBsmdn2jJlBRrNq+kTC6W35jjr8yTwViOj3ljjtkBe3v4KTLtT2xqyNBhj8RstcssA
DDJ2HEcw+xfGKMPQJr6kw//ki/vzMzCxiiJsg60eME2/+OK0jDSnUKCiyCErTZBFNmVmf13k8F0L
1c989t+7GI0YjqiaCenVvlg1lZb3iS2TNCjm+knFsGAD0LdDefCLIEGx+fi1vvdIOT4FwKcAOLnM
eBlSJ0avWqeBbHMN2qE0t0upogp2iNvSJ7e5XgyAyxwWy2cLavWZulhQ7iqrY1dhAsIbffs2h7h3
yhGHt8CZvmXdcDZmXL/RQDmpeuwLBeYxhNQo3EwlYiRbxYPvIZ7T7y3O4xNQNVoLP+tfP34cf25B
aP3XWAhB3UDlcfHsgdWxZK6WOHBzJXmcq37w2zBch6xhu//4Utoal/D2/nH056gmJMIkqVa9WFSh
LoVT9XG6Hm9Mw2bkVqVFogD+vsmmi2P7YMPrfcGQckTeVHS3uOBCYzSQLnz8m/y5Bizb0df1rbHx
4qf19kWMmtE64QB5M0awe6iB8LGyVKdtXqgxye0l0WYoe++F3cafXPnPpc6VTT5rDZ8w8o4vHjf4
u1KgZUuDKXbnbTUnhp9Y1YDcAiE9HEj1s2f+5yZGohiVBim3PHfn8oKRU5WhVMMkaMNYex2d3Lqv
XMW5tmYzxcMf4bHi4QJWphsMCeEv5AnBo6BQnxyr7717alRBUBDHP54Q64P5x2Zaz7jaGLJIA7oa
9wpsFbIMVQzTmk6wi2XlsQ9b+ZBOdkK7hrvrpM+hX2Y0ZB+/e33dM9+uQgeRK4c7Qxl2VPMi1KOv
tVkOcwFNMZEcH3FFEBmGKqLqt/2giXabKkXeAwhU0ZWitEyv0BlC1B6ZlxGADQsJNtcQGGEOj6gK
cdnxyj7FbqaKLFEfyAaAmYymHVV6JkPnuqVnfsHyOUbFEqFfLaZSPtuDMd1jpe0gcTDb8rqZNOXe
nrQWXojFUHjsuxmOUVS3v+ue+KlPXsefy5C6WeVE4T98/OrF20hcGRkFUvAAn39UBDklaKcxrYrN
xWVwkugPHz/09cu+eObCIJUSow7HopC7eOahynZsVVMXNEaTHRY1d6F5558dWn/uZRQe7GHEbuAG
wgt+u8a0vm6wddO4qx4yc0zxUTWyweMVwczH9yP+/KzWGgdrWwYqOpXvxVY2JzlxA7HSBdTwh8nO
YMf8wBvDi+gX8P3yU/yOSSHaEFtx0JwXqYxbg/WDTQgINBojq7wz1WbvFv1rB8Uyo2n6+Dd891nY
NtlwlqWvneTbZxE3Q2wNeiUDi6Sabd/S2fBtM/F3l8T/+FLvvFydVaSTzckBrl7WSbyQlHOjk0GG
c8U2n8DQGAb8+9LS0amF6GMNXdc5QN7ekDNLHOTqpA+KMLbO0DzQmGGl+smL/fNk4Co4RBok3rFf
WhdlsqRgQLQ2Y5Tek6BKKAUpBizn04L3ylVqRTCPFuJEyJT47Ex67ymuLbxjOLwv8L6392dB2dHt
We+DtrQh05qwLgon/2wffmdZmOx5Nm0UtdYfn0iBjbXpTm0bZAnWXG6D8yFhBao3mWb5ybJYXQ4u
P3oCHg3wAnoBWOUXp6xedM6gL1MbMPhUNpi/RltFl/gfsjK3mYYXeCike81wGnOP1GSEkYhmO0aN
/gBjJ91agz19xfpYP328Xt95BhZVGM336gfK9vf2Sc8w7FePFUkFiEWZri1QzuscAmDZfebL+Fds
0MXGR6vicNpz8mF/d7HRytqIcrU1+TaqNHpU5jZj3BMZJey1dtzHVTlRbywlu8OgEjFiYgBDiEiU
mgy4hjFKYWl2El2FUz4l/TpvZhxdlNuPH8g7L4rSQDf/wnYs59K5tCCCrJ7aik/LNkPPzZz6aE5J
/8lj/ytD9/JZ/PMyF+vBtuEyAFL0AYJhXEvJCb8lV7LdWUyT/VAR8hiNthbUJvbrNgxsz4hGZc8I
DLUNw4GNvcT2J3f+18Fz8Tu5mF7hxQiCtPbgb9dCKec4nDVzDGqY/oTQwP3R2xruxxgO40+LySrs
I7zbEJc0imORn1O2AZhTrW66QUrpZY6KMR3yfCNBL+aIYR/mBkirtPLK3TaoQHaxqYgRpinuz0y3
lTqwKgqyT/Z7fT3cLu+EstLCP435J3f09k6ccpkYg7l9gOtutyWUL90NMzS9crQcrAzMyius9Fdq
A26FXTecQnkaMyyYySxJc4sxRJlHu6XHtbat0XXoswCWynMByCuG17EsHL+tyBCMO4sZrWn+jmVv
BI6B5LxKUnFdhhOSzRRur4OBD7OTrjsqRBNuifOd/cFtx93Hq/bPz5jtkhR7rCoF59tl11ir2IyX
mPsFKrL/DaSc9snCVIvsckiHH1/qzw8EUzSeqUtgowU4e3EqkA49wIu1x0BpZx3mWP6ryYbPEkHf
vQizC7zc+J99+RWiSpd47MopAMMbseSD0gp2KP515QeSZlMT4O9mCvDit8tkxn+DFBtrCmIrfbYd
ZWfV80lWTKuFiv3Xx8/tvVdEmjaXMXE61dWL5xaOhpkR8sHsfobW1iyQg4pMBV1VmvyTL/mvnfTt
+ndVThsQ1fVquntxLTeBRDdDiA3ayESsFDnJEaGe2IkmJ+emVCDjzln3XUssFJC8PusKCS9OdGZX
dXBmxgIFNoFJOkGVS1SIvbSz8XdK5Ej7yUN55z0Tl4CUgA6UH7/shMYOUpLKIRzoM5RZFbbaBgFe
8clV3tltwRpot9fYY+qZS8y0KYRiFyRXBE1r4ccSjvnYIPtblfhd2sqf8K3ipy4xGHintTtcMdfs
biWawx9NhtHAJimFeq4bY/gMvfuz98BSXXWYXdFXIvq6eFFmFOmtntRLMC6J9t1JyddSAGRuMaHD
MXsqP0OX3mk9317wYsnHToStftEsAZC4epwXN99DrUk2eW5F+HsyGhBJXx4UuzPvuet6h9JW31lq
aX2yY7335nVAJ6Af9hLwrrffXgxPpkM4twSV2cuDjeJ91ydIAj7+6N7BLblfPgBrnY2sff/by+SJ
owtYcQswk6PvB2Bn34iM6CrL2pVoORhbYWNDDRdAO6WmUn8J4XR/svz+HM3wOxDWi9UVkyKA2re/
g0I0ZEnswBLMfLEePofzuSrRPs5pnR0YFEHsCgnh4D5+tujWPyk13nvQBpm3RDliBPdH1aWBq8s0
VnnjC8FQTVXtrMzQP9lx3pnhACP84yoXz5n5clOKUdGCgsTqc4h3v7bTRFenvqtJebsYFjBKHubo
iUa90wIyNvBe6OvC2i/SmVysKsL2S4Tlo+PNqikGzyVDwQeod6udUor2J9QK5LGQGzT1elEWTBXR
oKTXZVPB22zqOGr8T9bOHx+nAxyo6zQHKn0Cpvlv35tpI0TV4PMELQQCkk5qBQJtVwSxERFK44z1
jCkmbAD8WyZR3bkd5LY5q9TBqxsHKqfRm8veThD0hlmrwDlCN/iQKYP2+PEvevmGhYNznqWL1TGN
3f7SBj9JHGte0qoLQk0xKQ/1ZT+6XfLJp/TnVWxafHywBdcz/0hMGK0i06Vs+0Bv0/uhgZKBGguP
s08uc/nQQcVo+RgDGXwr2BdfbFBFKwunadsxEMTJXJODWHj1lJFJlJT2UbHm/uGThyd4i/88Kwl/
oIphakrVy2TDubgg/D+pU8WoQdjo9k+Z5RkCYhjjCvYvwxCtYSUNzpdUvEgjgLLJYcx1k5wc6vDX
Ts8YB7Rd1KKgGOLkyW56WF1GWkI7rbQO3u5i9snq6lXKYmPL2LrVioQk0bqxsLfhpwlS0hWJmxWK
I0zcNBI9+tq+gqgLe6aKTVjW1jKoeEiWIbhZorVdgva/NfF07hLJwFPgDEalbg5B0dftBEPPmDHk
AAlNNtKMzcqPTb0+JwruAPhAT/XPjx+hc7nBcXwbpuqYDkNcY+3v3n4ofa+pWVl2fbB6TiY4fAoM
HEZSw4zmpxLrylcT16eXxUitI7azDcqCHm9T5hIp9mJG6p5IoK5fMSfhh7OlV1C7pUTheG1WKU/z
YONPN4+2eorbuauvNVtfjrCzYxXhiSF/xDHkp71tS/fA6+XNFKMbB2prtbhFOowRotyxNv0CaRCr
CFnr5z7VzQnnpUKeih4RPurPWQVhnDM8caWrRM221/8vZ+fV27gR7v1PRIAckkPyVlSzvbZFJ9ty
Q2xl752f/vzo8+LFihIk7MlFskCCjGY45Sn/0hufui5AxCNo0C3IEjNAJsFJcVyUsRiew7lCty8s
puZTOcfa7IIDr0yXEjvGMk3edcjkwFj16PiVzs6UWvg4ma0B/AT4624e2hyJXWeCvWC0Vj0/KUOc
IlfSG+1HkeSUWvqu6Ww3qCtkMmyZ+c8KBhReUcBBR6xX/Y8dBmdYDTsNg6PUV1UI7RVmMaEVDjY+
zEnRHUwxkDqCxCwectEXQPeTCnvzAbdyN3PKZNxlQW6iXmaUB2TcpvBI8wmllhruyCfAj1GOlFuI
mRJI+i++xJBpuZxr+06haX21LPtH6pC1KYdi47FunDdQhGEdiO6kdqiraLle70q6kH8ZcTAKZSwa
seQTkrbL8iv+rLqnmSmKPCcoNlA9zZnMgwO+7M5zexFx/O8wkglZ1EQRiTkfxi/arPOVbjqleDId
VcCcu0Sp4E4vWvR+Y520lCONvdm0txsU2xsnaY63D+Ty2J5faZxFXj9alfRVKEWufkJVaWnQk/7O
Dmo0kVp+LgrqrzE37zZAXPEgIW7dHlK7OibuCcRTukVgtxqzaHtLV2yUE6yoQ8wAg24U+jLWgPq9
4ji/87bsf+MPxelAekS+1BKJLMUv/c8N8DjMFMsX5IRoNnZw0HaTNgEps4cgAnfaivSe9/S1BaLj
xKVFRgaa4nyBmrxHm6wz+tPYw4wPjDICTIZKMIbFCKihorQdSxx+zcYq3dvrtM4Cl91hU45fnmya
fu8wnj82IZJ3ixGDhBnr8JKMSjPDyW/0Db4v9+pt6/ItQ1HYU+lqONTbCIFXk2z1BEtTagK1gyWp
2zh9P7p2BLZ6Y+l59TUKFDz48qkKf7cYMtwze7kyU07ZgrTSVYNbb/Uo6P3UFCqwnBNEIehKuG17
Zt4/oDrNJXt7Ua/cH+i7a5TcaT4InLjPZ1r4gd9MrTadHIHqOS8RNhV+Et25Py6yyGVBCbGQoaMq
sRRMz4dpq7rlKg3mkw/8+8EOhfFkcNvA0wTzPAqMEKYFYeujhu3m5mSBWVJad8DbbZflQnNB2tyL
u6/9JrJHNtJy25BJrqaO1UekFQm/CUNTRECK8LetUNBARb04JmX7O6Zy1Telq+OFuZv6IPmGmVL7
kOkJUkxwAu/kAVduATY3OI3lS3BFr5YoN/jig57zc+itbNQx717TZBx21M1o+enFuJ0R2tje/vzv
/9fVfbeEigTB1NiXTX/+YaSZxqVeTqQ44HoOkdr9QhVl3MoyaQ4DVOiHmm7kM+qP6qbGJWo3UYzf
GmFreyRM1gGEHnpdYVJ9MJC+3ChR0D6BDlL2dTdbD30i2x+TEw0PeoilGuLS6Vb0mvHYq8anaYYh
iFEviYBAu5Y3VnkSLS37fh6GXZTnGbVEQLcckF0GCW5XjQgZavmkP0Mdzz/cXogrJ57O09KwYTHM
i4Qlq1S0MlV9PgW1Oe8EVY+t3S8Y8bLOtiEe99DEq+CYIIdx5xOso3aOhgMLDZ8FzbRpfK3umqrF
UDGBtnIq22p41sBBYiSEfgD29HBFwro43J7plRNPrEmFV1XpBNFSOf/iVgiKWqixegqgoG1VnMx3
4AuGv7+sHWrItIQFYDG5Nv2y4H9Es+gZJbMstq9tAlERYFJi1b4z1EVhZllBSbdrwbrikPX+7/94
GPJZJzJvQu2EDTByI4iOokisB9XwGIxj/xn6HZeMP8zhWxGMWuZWqWlVeyUx1GoBOaPt9fcr/F56
pQVn0gdZnakeO8MpU2yIT3Dd3WHuiXArpBFvj3JRqQQWS5+PKIUSmMN9sbowCsRp9cjKxSnB72U3
8hVKKOym8axi+o1GUEFhjoLp1KEZZ2INYZdG+FVJ7AozDTwO9iFYvmYrEel5QRXXakCrD5rjGoYS
2Hfu/8s9x0/FVwNsIpcb/aHzPRf3DvWqyaR2oSLjV7Q1B9zHS+b2ilyepP/nOWKQyxtEb+ejkMHb
s+wKAU2Xa6TTQ4yNgsx5ihDceTBSyLp3PsHVASnBLq80AJD1UeLFC+apmcVJ+nDx7chvNgPkxp3P
dnd7P/XvHN0LuMDyyelc//8BVzuL3F/Lq04Xp1yfNgF66Vtbh1xuWB/QO0H1cyjsY5fp0cHSKsRS
YmmjHBoZ6KCO+FnBcXij2pEj9Wpqj1S2v46JHe8qugMPuZyVPWSo21/kMpDh99pU8Bact26tA/pG
yEbvkFVCFYA8u8Y/ZT+0Y+KOpeH8X77FH0Pp5x8f/xh7HinKnxwD8iLFhfmgprO5lQMiWwp2wXem
dm1Lc7oXvUFiYWrQ5+NNTdBNoZGJU6nL4gH7OlLBES2o2wu4HIzz5/n9ZPMFLOAoUq62tF9OxTgk
gh1mwsMp/co65TKJ+RN2MZmoDRcgmPP59qCXbyEtEI6QqoNWpZ+5GjRXtd7JoMWeUIOV7tCmv9XS
hInEAf9X03Mk8p1+/uZHinVnttfOk2WhweIsEEKgiedrqkuBG4gW6ydo/dGRW3va0uidX+C60k+e
EB6/PdFrq2tzK3GeljLzuvpnhsS8ztjrdFLtf0RiF5jRF8NDkdHqNNQAgVvLbL3bY145EmwZcgpB
Kk2euaqZVXPKy6Cn8ymaKnUrZG3sctorm0Daw518+soWBZcI7BiEEQOu64E+NKAhwiDmFOuVeshD
6xkwa3knH7wyH5C9Np+LQegQrb5ZrsPPVmxtPnVdWh2J06A3CXohflEH/4ehsIGlDwifC7DU6sg5
DqwlfIznk9La4tVutO6TFWEh0MZJ8PdfCXQ7VhqWIICx1rNCojsJApGrJ6S0XvzQ77+UjfG5SCL9
dHs7XKl5LM5abD7o6ez49aM1FY1WmpFUT7JU50MzOLWnh5nqVr6v7jmn6MHYFVriqd3vTYiUj82Q
KA+3f8SVb8hvsIShLxEL9KDzc5drbTdlvOAnm0r9PuqRuRkkLD2d6unfX5uEaziHkR1gESZXL1hU
Bq2UwGVPPdHgE9DdmDpdrd65wS4wQzyUS3uMtHAx9AILdT6jAhvirF8Cjsmyyx+6go71qCtiZ6JV
8dioafikYpUEC3I23G6IG0wiY/UliwPxqpS6dhymMt/nCYCS2yt9wTV6/2Hc5DqBMeysdVxs1zE+
RWqmnianQ7HNGsIP5hD3x6jhNYaNdQBthY5fmn0WQZ5/QFrEPJQjZd28jM3PWI7ru5Z3FAAIwO4K
s6Wdktf1ts0TikV3ntRr24KPhe8anRwagKsEGVvlZKJsr56s1q4PStllb72FzG9u+vf4P1eenKXV
SOkN7Axd99VQYjZ8iWOmdkrbNnJNWgnPY53mL62MkYik/rkQsFSeBNH+vP1Frk2SJ0AuDc4F3ryK
G0hKmjDuZw12RovWVjT/15jIAKUxvjG3R7qSp5Bi8hflfgFkXF0dM9tvZzQtGnGa0X8tKOwftCBr
v8t+zP9J9VTC2UybjUlb5T9tLMRHExP3o25Fd56FK68eFxupriq05SJdzXiEe49EYi9OgagRUJuN
l3ywMUOlVrKdF8MbP9D+uT319/tyFcfQrOZ5sMGL8O4tv+mPFK20eiUZ8Qc/lRp2zJAkwvSDMcKP
2tCNTPGoGZLHLJKQ1ewCZhpk8Nq0UC9L84huzJSc8sr8TbuwhvFLj2TnTKrzWTqK/K4oXaTsQyso
kLmMkPPZdlaS/47jYRzczG4QO/X7JsPeVYHQjLqzgmQMStDiiwbr/AWVw+EAaV2Rz8binGFVFCk2
bPPKTewsQ5RhAMCpz3GFqotjls0WUU1jdktl6J/gFaFFJ5GUhEimhmm2nbRgRg1QU+hMj6EmXxGq
7/tnzZrQ0BtIj4pNXCg2HSmza0Y3nfxROS78/oNpyfxJVfL8B0wvKTcN8dUrAXQtNvAhMfIaHejl
VWsXn3VlUAWiTLM9Yy5a9p/LOUJ+w9Hjn75ZF+VD2yGwtQnHGpHRLEBvxm2dIj5Yvh/cQ4Bf29Qg
cjR+FJUT7LdXN+1MXwngbqOfgL+8WnOpfWgia/4452P325jU4bGFfYiTTZt9zVUfRcdsLJsXbS7S
4+09diXaIf0BxsV7jW3a+nQNRqIowh/0Uz/kwQNtQSiESBMf/nqU5QgLuKsk34honm/k3GqQHlAQ
QUmryN6jmhDvjDD4/peDCEozGogbFQsvSV32fBAM+GKr0Ft5ag0sZsIihM0P1eTOU3xx8zEKJtxA
3yxTwCJZRaJTF5eU2zTr1Dv+b4un7yUpLe2I1JZzZ6SL253WFAd/YRcTZhMsns9nGEBNtKidnwor
RtoT5YNEnVqa08iQ9HjmwPtFIck2invopSsDE1g5JBTcvFBLV8FpSndVQ6xDOU11iEUtXrZHqy4X
x6Zsca/IfirowaOvoiUfb39B9j9zOrvxwJgvkBU4f2KBF6xuvApY56zoUeLZjUVSShUn3Fd+G56i
ImrGB6Bb6hM9vfiIYDh6EtEMlDeDImoE+AxvZKY4yNU4zo9MlGjpjD3yElvHb4riX2ooeBqVyZT7
ey0YZLMn1CmwDJ4zn8QQOahdrQt8pZtmLB4rTFWxTC2LDMNmmnyviWahSeB0sqhcJW0AiddJ2B/r
uUQqNxDzCB3SCaJtn6SRJxWn99KMU+dORZ+fKCs4L3WQp99i6Hbc1o2DO0qK9PgJqZLkc4xrA+yF
bBh+yXpGP1O2jfilWdQzzQmjoE07OE9hYRjNM1dnrB0arZo+tyauL64DYCFAWtUE9sqzP/4cO1NH
vihQfxcQduWHJm4E2nrANB3E9CJYyiEp3MNkRom5hR/a/Eqy9EHhOuLOx6ALDG5rxvMRHdjhwxQ7
xj+tOaO5GESpPFbDTKFwIydr3nVOEuys7F15IzSncFu3evezD6HUuBiH43rUC73f4+2dNzs6UNFR
U1Kx6G50lEzsit47Vl3+3i9EjjKx8l+np8nnzACHwbeBJ/U+K/yvoC6eknqKP6P4iJyP4ocm/tB9
2HxpkdKtdg5B1snu5nhvONi2Vk6SfE3rDj+Bvuz0l9CEmLIJ8cD1NyMw8+DOOb28Ediz1BpoA/GN
yf7Pzyn0+lzmlh55fIRoi2JFsY2jKjsguZXciS3fc4rz8wFDE54gl6nBNbcmMapKZaBjaSceEAw8
V1Mn+Aapb3IrRSmPDUpae+n35kNS0EIPY0SddNjz85xoT1YjozuZ5UXhAd4ySQlFFpqwMLaXhfkj
POnwjLI7ih5IlSBKTIKOy7vh69t4HIyN2rTZvazv8nYAGKVCY6QWCs943WCMtYFMzGoKr+gpHOmW
ggNHAi88wYjgde7t6UlN8PdQW+Q+FcX/GGXp9JbJNv51+566eDQFtQiDrJ1vwQvurF4a1VZC285j
4VmBXzzZ6CA/SYEYz1+PsmhREBwsZGu6D+fLGyyWTbIJjVNEGZVIx5RYIOrJnd17ZS5UIeyF2mPz
Qq8ZuSXygIR7k3GqM/r04GpQExrxyro9l8snRVJLJAAA7vT+9c7nYoZjP6t1YpxmdLHRnS2OEybv
6NXRoERuEZ8xQWG79KXzlxxuwJZsTElFZ+Fyk0WcD5xPYZQNUcP0hFO7WAg334KxMvbO4EyPiRwG
mLD0cqx5Vu7EPFfOKqXsBSRONVcQX62ORyMm086qbFG6mT5NSSv/tToZb3vdDB+1BNfhopoeuFLC
rTQK52XU4gdHpodWCb/fXvzLc8oPoSTDgw4T6KJLJ0spkaszzVPj992rOZMjb8q+FsiOQnZxSxgT
H2+PuIQm59cUxUgoN3ABKdCAgDlfdV7CuES51DwB3J9du4uyD1iXBZgVp8NrUaOaV6YQfuMQ1SES
jtuDXwkiGB1OCX00uudg+85H77PQGrOIQBDeQ3lS86g89sHUvPZljmAaSvSYjljN5xBxJZTPo6zy
ANWku1HE9wpi1w7Xn79ktQVIvpXIThTzlJvEDfRf4alijvlwe8Lvt/75cqMxI2Hmwe+mn7LGeIyA
7ocOfZJTrWYKYLA4Tb7omOt9M3kD3swSNKnbYoQVuG3Z6l8IEDSsVtsENe4IRfTWLUN/CFASVPJ0
3w0NYp0SKOkXIgSAbFGKxOmmAlxabuKoSY5EoWYHl1FiPFe1kfIFSDtW5Q0N2WOqacjoJwBPf4w1
QcztmV75tATDdHxhBzI0EMrzT1sVmLs5tS1PGJ5jG90oyoPT1M4LO7nbA+UVm2FCwdEQ/Y+gaD9O
ZTO7DYqvfwsapbPA1uZmphSgQmJfbbFGFEM/FJU8AV6rvTx3fnGYMUsLM/tpEGN25ylY9sn6AwMn
p7VAQxCok34+7cKJY1zUBnmqMiyGTNVqPiRK229Al2W7O0t8eVXDFAfwjPAF5EHI4udjmQtymtvK
OhmVYn4Hok56PoWeFgnnVRRYKAVKq3zRcRT9FweWEZXO+KnFzuonxCpCZJEF5i4Qvp1sVZH5J+fd
/iBFm9PNtX66A0C4tjCIEi49czyRIF+d/1grVaOysyd5GqxgBqUYiF2zuHsBcRN/2/YgzmHPkVe+
o37WhyyR5SCjUrdOyVDMh8BxtAOWR/ZT1WrhTlRoGqVxP9wJsa58DBgLBBsOu53Edpn/HyFWnurt
4v8beGZYRUegJIyMn9gudZRuO4U5HRA1zna0q/N7t+jyMp7vOQrARHa0hbnGAbmcD91IP+EelaE3
NKEn1Axp876qHkneym1UCQNPuWHGBsV3PL2Pv+poKtzZipfv1vILTJB7S7RLnf38FxRGawq1QBmw
T5f0CLa8W9b4Lmmzlu07wLx3FvvqeITWIEu4XuhjnI+XqJkVTKkdejGN/oNuN9kxqDI8CmsbVaCZ
9vvto7ZszvUKAxIhY+BNNgGEn4+HL92QkmJHnmrFqBtkCvoj8UM5OthXAqdEkBDxvdtDXqImSVOo
YEI+XjAmkPfOx+zAHTdKp0We8MfxH2QoimZThVlqPAeTEnaYOablv9ANAd4mosVZKugLnJAxwMRH
BPXumB6f6BEm141o9NpZ6r+ycAjUrZya7DVG5vceXODK68ZPJnwB2MfNRAfk/Cfb2kQHC4cxL8QQ
HEW9MNgHSSa+zGmoHNQcU6uytbVjqdX8WtsvHxK9soDI68o/5Mn2DqUx/ShxjDlGWmftJsS3j5pf
dp7V5NFjq0/TDq7zSQ0aBOSjWG8ercZujhJU5iNoIg05ATPE7UXv/n6/0TVCA4KLBRjO+qYVvmbV
iZLEnq5/B6+OMUCYWejco/Q6h+adzXZlc9MEAaOLehxh8PvG+OMmEYHsKQpEsVfEVrvT1bF1w8n5
7lAnPkxZ+PH2Plu27mprMxroXNThlpR4tc1SSuUZgt2RBxjN3nRxEX8o1DBzg6Rp7qziZYxFfsT6
4UcB2J7H4Hx7hBFUJxHVsYcm8QRQrpcHxDS17e0JXV2+P0ZZFePaoYO4L5rY62InQvIVabJ81qxj
ngK7DMv8+/9hOCr+Swwr6fit1k8dh96ysVryrMnEVrgrZ7efJsvFZdF57IbwXhn4ylVEqVxaOgIM
1GjX/Zx0MMec1CH2Mi5cxNJhQhWlDA8DSqFI/SIGA8HzHt/p2iZZusQg19/pcqv73SIQ7yAnxF4N
RfDJrrUvyE/InWXH95jm174ebQJ0jxbtGVg353uEClTeCwqqnu1PuFk22X+i0r7bKeY5mvhy+9Nd
2Y90akjXBQRpMASrjDNs+s7UUm51UytxDm5ruSvxQ7uzH7XLyIAneZGbJJ8mQBDrDZn7jR+qBhe5
GUOxAGnffs6htuC7mHBXbUBMmA8qIdmW3jG1zA6fePx1+rAE2aXr6MMNhvoLy4IT0EZ0Sy1/xr3E
xtV03/YOvi3oIiTj5vbaXPkO0C44o1DGFyXN1VU+Jr45+wrl3b4Gsp9FRocDfYgRu9NhPQpt8s54
174F/CBIHjQpdQDb5989RNynruwk4YaV5QMBTbxB3ire357VlVFAgsPbXoA/hKLLrP+4WhFA162q
NjMPDSKDBhix2ESi9fcXuL00eheBEso05nKa/hhFZpNmFJ2ReY4aN49I5XNEpZPsMBqudrhy31Xg
u3InLIMRJsBZZ/+sFi8b6wnqRpB7g0YXJbLKJejCRlHpRzy6wAQc6rAYvGw0nKNRII8Wp475rRQz
otwSXUyb6MJtpnTcx72ufag7u3oxcEM73F79K7eITXC8dLAowELjO1+XobPxL5dT7uEWlDzZ6uw8
TXWVb9s2u7d9r3xovjIVPxpNVB/XMIzWNrJ4bhkqq2MLizbsxRpZBsfbE7qgthLww3kEPcDd/x4g
nM8IV46F35YUnqpieBtquvnos72+zFjBL6d53qYYKT72Jv6TxDrFvgRl/YwUKHUO06z25dxae0sp
f9XI/e8BOeW7Gm+AfT8n0YPs068ixjEPrvX8I4DxhsXRHN7Jy66tFPgCOptIvRF2rJIHs8OOKQMa
5s1zk2+MBGXthg7EneN9ISCyrBSpEenqwqoBtXW+UgFsPBB5TunlrZGwHeMe17msRFVNAdCZbju9
jL6HCbTdbSVa/dM8BaWF7a7hf6PDoHn9KMaPqMCX/+C8K7/7+dQ0ewdyvleYwv8Bu03gG0y8XIPj
bzVMEW3/XsJ9bamWsvZSS37XJjyfw+xUehUVSenpRpG6GqplyOw3mfP19q66NgxdvUXBGL4iXefz
YbQ210NM7yKStbrcGF1KXh9hZHp7lOX/sor7qCXTsqQTQtFTXX7FH5eUnk4ZXwtXFFmU6A8XJarz
pt67eow8vjMPv6fc2nd+W3/Uxzy9A9G45KYs6LP3uh8qX4j7rp55LanUGOpb7tV6b8HV1MZPeohU
FUQeiYuMRj+m1NXYNdUifB7Q99yVsrcPkEPxMw9rc5cbenFH+vXKQ83dhBaYATUJrI6zevO6oA3C
UKfIaOFn8q1G5R/uLKiqr5PsFUwxK0EzVZ3sAO03I3qKq1o/GjrEtQ2HSMUWjv/qe2pppDljFMP7
aCuk+seFKBrnvkozTlXVe72Hd2XC8w8JFpxKB61n2gNolpx/yBgjlBQWJyleY9RvehXKj2mwFAax
GlikklBtLLa26BzfteArP4DZLA9oPkcKBtxQctzK9LtkX+Wd8b3wVe25ZXJ7kY9svmRUepAzskOp
fvKVQnEbsOL4rshOgKSfRHLqsRpodlapNF+1KOPfQcmz8aIqMLtMjDF+tadosrelXg3lToN/nGxb
J56ezS7EjT0P5QjpJrC7rd8Q+4EqL7HQ1qtJQKiwmyhwuxrJje2sVtaARapOAzToQvWRm7A5UPfA
9ylF9smTWm1AmMVv/acNN7fk1yHaRSrnYv7ygpwPBJQB9MSM4/IPrKUknh2GUv/btaJLXKGGwze1
tvB+BoKpo5nWJPkPDAmKry02C8MODYn82NrIkLhYGJsCpmygp1zIPcZsOHUo6mM0JIiENIxduxqX
NzK4vgUgBJdA02sTE8/7gLLFzwRiUOVOTkOXM0Y/SCJrF4KI6ZrG/j0Ziw/KnaN+8fAuR43q9iLR
K6lNrTa2jiELrkrm7MkqAdvDfYDoYlVgGLXRIjuF6Ttb0p262ckPipMO6sfYxEyqxzc+2gLh0JIn
OnhjiW9Drf8S4+j/a/at39EhiQO3ngtM1pWpVbHt6/G3LPvZb10IbsMT/HY1d1M+wVvU1bO5g+Uo
vkZ2G2I8Ndcwsg29RgZw0sYnMbaYejZhXTF0KnRc9xz1G0oj86dCxSxyg1VXqW8xKUpPGqJStIba
KUl3nR+lvlsUUV7ukrHMvhuIloptIWyc6AdOvAmgexpgTKQ22ZmFIdTXMcqbhxboBKYFBTipgxn3
U7+pDYO6w5i2onbBSeH33EwArAq9d8y93ZW9tlEgMLQQxCc0cawwV3d5MWXbWMRO6uoVmgdVYIY/
/TIoIpCMQZi6WarhYgvtTiGqj/Xwtzq3wWcUMuN/tLAbqUvWsj4qJWV+19DxgcGojQrdgJNVsgGo
i1mxomfzUwI5GdsNgp2viMP6XJZdEHzDLAiy+wAVaVMPkJ8WMzqToy3m/lNLTxKk1VAGFgafiRge
Y99U+4M9AQvbz3VR/HN7p12kOjTxFkAId8gCvlHXwUQmDcWa2ob4Oh1csyytR0PUnt9Exd5A7WDv
z9MPtSi1O73DiyeTKj9kL3rNtFQWIebzOxAB5qqO5VB7MpzxEDHVcqsVIP1uz+7aKNDDl+IymqDw
Ps5HsRAIitHBoYvg9/oj24huZIl/+9+OghPBAtQEzkM5YR0pNXPGGVGz3utSc3IjXfzAMK/c3h7k
8kZAU4lsnrKiDTJ0zQzwW7RfAtF1XoGk0JaUAPYi3YJ9UtXZnZxreX/O3ifKsyrwJL4O1X+qaOer
NmhNmRGdjV6Ocq7LoZx38A3tJ2tKLYgygMJvT+0Scb4acJUNxXoBsqcbR282Rm3nwJxznSloXT0R
qDzwHB00oJyfTJN3sQzjekNhvdjd/hFX1tdE7IJ0B+iBg7jP+aQNK4ib2nawpdTz34VjJs/5NGs8
w3gj3x7pstHGdAWpMxEp+4Wk/XwoWcdJZdbK6I1CKw5KJvunGn7erjaG6Qk8ge1WwRC/5YWPJQo/
2gW31W2Vyrz3Sy6PBxX5RSqayg1B/vqHhI6mTNiiDl7v4xc6xQmmQJRJ7+zca6MsODsVwN0y8dXK
5n089SbGf546YzycKOILvWnrTlJ05fOxmGD6aBpSKViH4IhNRfZMHdFz5Jge5FzgadU2rY93h2q/
3f6A18biVJBBOqCTqIuefz+E3zoL2bfJW3iFm0gR+msWhD9C0vE7qJzL+jzFE0mnENsG6FYgPM6H
komfKWFgaN4AVJVESbVydW8Qx+B87zhdhI1iXCJBOmaEj9kij/dRVTTlA4C+tnBjVgzLHsssThWP
0LCZOh83BmLTeJHiBMPf+phygnqT32ffN1/TaHG0rcfh9zgXyQ/u7m56ygZlfoDQyjNnjbMRPc/+
kN+rJi13yurOQduAcqxNYY8HYVnzP5IbYyx6PZjk5HUBvpJKKIPtQBkOW3LrH9TKi2e1LuWdYsC1
70gb9n+RRtT7VudQ6btemRJl8hzMPbdWD0WVdr/c+XZ/j3Z4+cxS4QWfA7Od1AnAzPn0aCmaI+Hk
5DUpCHNUo1SijgDpSmXmj2iIf01xkNwQOWX3IHRXbnMLrAxdZxhlcJRWtzltpdkMu3T2TCJ1pClo
utUSxbykMBh4/Ft55kX6DxQ/W3bBpoAkO59pJdO6t6xJ9RyIJJChqo96prcP4wDN+fYxvHKPAklb
2DREEiRU+up17zIonGWamt4MauGj79A/jx2bDVxVkIc2PWqsD4VC43+TyxQtEGd2RrENygTYDA6l
n27/nMtrjuI+2TlvNJgF1uB84kYV9FwKVu8lRZ5AXK0d1xnEX4MjEKNeKLeUZpZSg7W6EHLhRFUl
KtOrjTDZD33NnAWoFw1Lw13St9qdFPvKrGzSfXMJbpCdW3fmbYGNXRfVhkcLcToWtvopTVE/u710
l1t0qTEBooKDTyPBWX7EH4e/K5taLeJGenlt5o8JtItjF+jhwcIT6GAhAfL6t+MRE1J1BX+9fKi1
TjI+2Ok8GZP0qP9rbqbZAG7VIXb7IHWObTXdwwFenn5oJqCIqFWjwc0/z+c3RgGauX1oeVaH+lWc
0Bce7FZ5qDTxHY1AbK47JzqEafHr9jwvuV3cOXw+YHJohxqAW88HlmGLXkXNwuKlNPw2jMryAiWt
d2anfGSFm7eSxvQ2amzxHE4+dUSdlJfOI8Z4YTO9aKGZuk6sf28IuBCIC3PPRph277eWgReimd+5
kC+LTPxekLeIJ3Bh0b1dXZNNghnU2OmWV6VKvpPwUlyra+KvfoHclzrQYnD8Idpic+W8mFNib60m
iHZai6spMxXbZAAKc3sN33OE85cJxjGXBBIcHAJj3W4FozSYsWGEbwrlL8+pcMrcpGMHkEAr2+Fb
MfqGZ1XkqO5MZd7exwGKMm4UYSmMjls94PeZWMVrKmYJDyeM7O84CXXi0cbr5pjHgXMI4xjMl+3X
0bQZyygYKK801bydTKf1psrEFErm5HEb1YxrjItNM/uEfPP8JGWOxTI6Rw6w+Ap0wNK1mndWGGOG
OWipfxyMNDZ2kxNm1SG1cPWmMlB8xuVRgrwIkzcKwNlPK4jwm1aVIf9Y1YYT7/IyEm/+bFl70oTs
m1oVYb0ZZn/MtpLJ/KIvvZgW6sX8VegJrktNO+nvsjT141h2eJQOWqU9AH2If0alFmMBWkBfde3M
qCv0yGT51HR1/LsiVkM/WgTz56oQ8jWuuizZFnOiv2QCFbnDVPqds5lxez02WmtMmw4hNRzk/TJM
D+mQ9y7G29JNBmxU8Y4sxnYn0tL8oAR+CFqpNIYOxJ5MtM3tTXFRiiVzJZ5lS4AeolSjn58rpBK7
ykrb6C0UZr2YC5vPema1XxpDQcZD79vH2sI6tqjomsyFNt4pxl4d/r1CRKOE1tjqSUfxxkJLQ43e
5CQ+huBu2VeJdK0hwoJ0ENoxBJruGkOQbZ2mveeKcBGqoZ9JBAPkGHg6OrerycsIi5GOtvMbLYL6
eSxwR61DieIqVZi96cfBM6xg5c4xvJiySfDK08oZpKdNfna+4krKAeVgibesDoN/pc0SR9hG7YIa
/1+zSPx9iZsUPrVl8RPGZnXnxXiPJc5uAcYnh9Fp1S0k+XWO39ZCG/gFxhsa/0Czxs42lV0szOF1
tCftRYtDaos+GlmY1BtBB+KlN7/qjWE38AerHrXyumie+iCbhn2f58ZL7QyI+eTZrA7bktgFAUGk
6iliOX6+H+KgAVUa4WOp5UMX7MxRGvHWKAznISHkJ1KckTbfalpeQgygApu7eCBPIZDbCgX2wGrr
5s4XuHikWXpuQv6GxxOZzSpappJSDzWRxxs6eybQJQfECbQEhGRUaCIUy7a3z9jFo7nUbN4rN3Tq
kFhbfs8fQUGgIPSMlZH+1siaZBzw66LdPrT/Vmrxb1Kr4mtVDOZX3Oyav61NLSOjJbe0PHk1162O
1ApqKCeT/maib7UVjWq6qT/8vj29y+iVUcDgob3KWlLmXa1n5mTjIMpKf4umoHhUnXb4pOgDxNEA
HcF0Tm23SE39g8a3/Y+37ovdGtED4sP3gq+LLGj5HaCWyDEJT2j1na9zWhpdHAWd/tbPQsMVt4/2
TklHCRvb4NPtOV8Ek6uhVnEQ0VZmGHGrv2U2po9jqWSYJTv3oH+XVwUJLMExlStkUUEnnE8osjQV
pZ1OvoWTru0TNcoeQE/rpymfaVzkbXUIhA53tvT71yIv2/3tSV5Ws4DCUFKlkw1u/BIGGBkDj770
jbfSGO1dbGeHKIzTjdFWT6A6v/a5+tLM/UNh1K+9dc+/59q2QjSMhj20ZkmDdrXG/WApapuH5ts8
j/Nzl2i6h1Zq+Nwn7bxFhGB4StIyf0l0NfuvTtOPeREt8qR1/NexHPiqBQYJyAFECl3988/QOJ01
WxBf3tSa0H6jWcPwP9Sdx47kSpamX2VQexaoBTDdCwqX4R46IyI3REQK0qjMqMXTz+fVwHRVNhq3
ZznLqrq30tOdNDvnl0NIJMdw3/G/0d5DnGDYNouyIr+3vd9zNh4GztgftZz7NdoGJYy43YLi6y9+
n9s38M9HuX0D3zD/cJeYKJb+1H/1ZYYSGYXRozmu2X7RnTs/W62DZ0tL0k1SrycCWvsHp0SF0Ra1
llha2Xz2mSX+6nX489XDPIPlirUc0IoZ80+dERJFkbsgq4+NMts87ldNlYmZM1cHZVs2UcNEz9lP
EMZ2Fygtx9Ndt90aZXYwvPv8u2m8kLq9IoIaDYsSdb+6sS2zLZKOlvgi1O3eZThgZ88jejSau9Sr
Zi8kIF07dLR5/GhRpN8B0s8dLkHRf/jcovTeW7OiLV3405c9bvZboCtx10rOqNAigySIZIMrjLr4
G6ZUZOXyzbfWAX1rUZ/pfHNiyKvGDGmaU2bcsV1oe+mqbQHIrJoC5ANuMTTwkfw/J5DddhzmhFti
Ic8eUO6/PnR6NjTGrNryObPLzjwuG+qNcMgzsv7E5PdmyHFf/ppKs3qhl6UH0drK4dkcRuvA9F19
CaOwUecKimzCugiyPNJd6kNCg5KTv7oA/jwN+az0OUBbY3lG+fLnYkEUlOzrgs86LsCjyB+qIZqm
1thbjXiqxSIiS6u3xBqMIoHBpHQ864K79ZZlCOU/xcZclhEA4V+FbPyXLYzuDKgG5Aw3nwL34B+z
FlmqApWPZj5rlDeQiX2AD0gM9zt9A6RUu7tbvId0P2ujuDobX6GcDvbyV3bMP69/PgTqfEozyUvB
gfDnL8mkpGkBtMrzDFkeLZJOw4mx+1T3tHTKvnOfS39ZQrM0/gJJ/i/CFyZbMMF/eKy4mjlG//UZ
GsbBST239p4380FUl964l/CAvjXGdqrFOriqTepqUTy5Q0Bp1vta2ii2VZQ5l9o7tp2f2I0RBuZb
0RR7ve6Sf5xft9Lv/2yH7v/9f/9zVfgf//Hf/2f94vfqV/M8dL9+DZdP9f9Byfjt/PvvS8ZD8Yvo
w27sxSed4s0ghvX489/+dvuX/qNh3DL/fhtNUWFj4iW75aZW+4+KcdP6O+I+UBBQdHAf8uj/9r8a
2Q35v/3NcfmfMC+CrjPvgTi4/7di3DH+flO6oF+BVGDfoebrH7/Kn7/Sf/7nf+6Tvili/+XiQel3
o/L5U0xqzm95xX+8V9NiUXCfmk5spGZpJ6KjLNBYWm9fEU16yHqyRjbX2zv+aMTdqPlHp8rup5nS
wjBPt+rcVsLbN3bzvdXhMI1gy6NNOkNUrDi1tqWKTGV2MT7RAGWC/tiQB3dg0qqePc3wEq6FLcT3
emqpwKWZVUP5gH4ioZi0D6t+1GIH2OHkN91+nYbst5LTGCMx0WO7yJ2ja7QR8/KOPvRttw5Yg0J/
UFuIiH8kphyF5rJl82Gq1Yey+8csLfKYZb2M06y/b6rtm1PONg2suX7npYQMZFbW73Rv2DVz9yEM
r31oy6InxDubyRFsckLi+zNx2N8rZ7jkAI9JJr3fYzAviTPp8qdTGN3Bt9rnCpALw1xwMauJj5+v
Hx5/ZWUbn4Ms+7iHuJyN9L1wqjnW7Km+EteiRQ1Z6+eFsbAKSy/Pd77djHs5pyZ56dYGo5KbN4ik
Lb4ZftqifKjlz9VG6EIRVHfI2Rb3/rTdpvM8rrV6JK/dkInJkX/qdCoCzMpdX5CLracMnvVYYwD2
Q3cOaD0YHTLeb3jRiIQrDPJmeUXk8TMgr/484MDeBV3nnjaVqkO6BZ+Ott1jrEfnZVP6Q9+PgjQo
2/u86fREW+AQZoeNFMqLICaje1isqbxonvyu6NJYQ/Q3wXFtUbTmfQF9m3rBQWzj0arwaxJtPoWT
FKygZelgA6pUhOvwLDrje5C3WqI0EUt76fAFBSY/SR1vWq69rFkxPBR+0H03iDSMRNZWh3xu03PW
OupWDZLDNfnTXh/cz8Kw45ttbIWWyirqFKo2RoAJ1zJaO0f1d3OeRa3h3uXSOWVN/eZqlN2rD5ry
unCyt0PRGa9Lz9xgYxVpayTNa9uRImMfJqik+7oRa2R0xnZIUYIlulM19w0lb1gYx87hSWf54o2z
+2/DUkGhBp7UT5WY27NYtO51Goeo2lr4sHHdl4PdRHzz567ritjbjKjd2oKiAXM/0fuY94rg59b2
D7hb/Pveyqwfhcbjp1kmctxs7BNbH9UOyJCEjJxohEia2nBn6It16p3WbsOga71E0kiR1PoS1wN9
wAx9WGPw9SPVmsSlSC33sRp6fP5B7v6cy/Ua1EMyFv1eCkvGTaUZsfJNknKdgry+tMKy5m71qy1B
HGuZde+DyqicVqoNsYCttKEpQeRQ3kWzNS77ki40vLkj+pPNoZULqdGd15vj84bFLwR0lX0S9MW7
SZsa6NlwGIrxVJGDjkJjTfdYF2UatWQRhxOCh9OYGpKsdVxL1UzxX4ZFtGIOIw+sGMiX+PTc1jsz
1+gHT4DOkv+6XDjmaW5aWcJ3nq0akp4oswgI/Hwk/Ir5cyo4XXL0ofm8pEkn3Fd8kx8bTcohstV9
QC7JMZu8pGx8CjX84MmVxhQViLdoQqDvcXFqb7ey5e+bYslgQzVGKD8NTmTYKbJMMsO5SpVqT2bO
WZBTCf0gVX71TN58BIwEq7vaFUnPbzWtPIuZiCZRfneIub9s0xKuHA4X3SOUq/fy2587ATmSVGdF
Ws1DS1I2AqZpHO8nurbv0EIOhxz9UjS19bUYJg2FVt9ec9+pXg1v8iPNoMNgAVUnQ17Npy7wVIJU
Ue0tqzfuNkyre53bQ4VbaZfJBPzmhSOKBdR1dmIXFHviYPEIrWikHEK7m6pdlfaffV2H5lxTmWfc
Azd8VKOeuJ6WhuAb4LR6QrhGZARTcpNQCfaKInCjYlijesn9aGJzGN3+ywXrX1OPzyzumED5g81r
tfgPWSBODladluWRx+6REKI2HkyyiwnMRFBJEAxwrRNaw/hRkxw1TG+znT87VUALC9z5SFWXXM0q
rHzNCVP+dktQPWSeDI15QabXRDOHEho3+6deqGNhfNFwflnNjSj//KY7w7WZP3q5pd8HUlp3aqv6
SK/kKiPLHId4XeoZYlxWR8wPwYvK/J+yBsEedOc1VWRsOS2tRKEz11PY4Cver047nSdjYsid5iwZ
9Pw3j5d/CJyiNGOnVeKqaXqdmMtcICezVxJkhkV7swuVxkXZpfdGxWCY9XzyfsGCgbjsDN5wIUze
tUKjn7NDRUrMxWxXdGIMEPU+Xwn08+bWf1LSzz4JrDG+ub7gFmqxku3trhZ6mNaeuCyWUZ6oGm0v
G+FX7wO+uwXU/Sv3Vqx5gNxfXWnlYU/81t4KZq5/a9G8pB9M58Cdw6lc6lw/CqXJAaqgfZlxVl9X
T1f3fV9wVOQkffAOus2+ZMvkgbv9d67J9NMR/yMC99iNAfb+wc/dh7Jw3k2tX4+165SEp02nHBDv
g7JcO4bCEYc1z3kzSYp57Dq1Jb0u4nLQNvJSFq/iWOpq0sjG+i43evF95sjfSct/lulKTbk/oBbP
sOw1eU/rBFGkJnF4x4xmmJ0nAwB3162/aOgJLjxY3xGPIcsszYydMnB0yvEqkNXO8Z/yevSudDMY
EZnI7mHSxZVY5A9CjSCk1fbROPWhWoYOFHlEjNetTjSvpf4yF4uO1jCoDuPakLroLPKtruUNBqRF
2hny9kLYmiXCSmzpcRtn/27J9SDRKK6KlNdpOwFQGfIEZYlqhu0uIy6I8PqcBhZX3RdBQ+xQmeng
LuPshnaQ8e4Jh9gn1R2GWlYEyTlh6dDeR59N5q2fYkrlRxOIbmcDm1Bx6aoq9nuYyj4PshhjZXYg
DbdKcLc8loOX7zoS5vYjAXKJCoLtaJJbtx+Nuf5WGybdRwO31jTXPhLoLo37VtX7oKtioZ+Y2bpL
D/zKI4jsaLadizasBZLv/BWeLAayfW5l/b3Np+cKWk7o3m4Y6MDos2QBknjIjFQc+RGdkJjwHIy6
JjFMX1+IynHe2HWjGn3xPqhk8YPkb4JXnJEM0SafCGzz791Vavyazq3URgxfBWKT69Yb2hzNulEl
BC6gTs2zh6GbyjcPnSz6Amncu2RihIQxLwzB+hB2IpMvFd/iXZCZQyyopA7l5BE5DUlfcCqSRuUE
064xcqjDKV1+lqmvn1tqI63NNoAMIKYQav/IrAV99JSHTqB2FCeC25txsKSh686RCVEtYUqRbKsn
tDFHzBjvMsuOLgAkU4Cd9C7unsY+mYX/LpblbXbUvnP06+w5DHRLttddaghLnXnXX5FiZ2OwX3MW
arqgvxV4UNatJVGjHR/nEd9YWvcnRwQng9oFP53TeJ7EtN+28clXbkKc+K6fNXK3fuijF1PVcS6b
tQr5MN134t+/jzI95qB/4eTL18mvf/uruUsLFwcubyuZi1eswHO09dqlmZa95Q8nNzCJe6McupHP
hSa4LgxSnzcjlKn5lMEw/Zrmyo3l4i2ndhydO1Vyy0CSFOdey+W1n1fFCW8T24T6ZCoQLmmZx3Dk
5T0lSK4Ic9299zL9g/YULVpqEwLaBrSRnHV8JFEdZGa/NQLikFxaHsNg5SIV8lSinau3Vg9p53io
ljYUS3X0lEgavaGgPu+zuCzW6kJUqHWYABMfVCOKQ+OpEsN5vhuz+Yrw9q7EZsThmOnD4+DYVwL6
RVjMC/U+9MjzIDXzvjKs7KmuZ/1zRuKx28oiSAqKKaxca5Nm8VI00NkYG91Ipn7qzfdrGaxJULQN
mhMHdVhtXy1/fIQgq0NJetqnJyq1Y3zKfxVCeCHnTfEFPH1dKLM5th7vzjS94fVoXgND7Yg1id0m
39OpRT0AH6oWWeiU8MJeqZZr7bU/3cZQiWV1w5XyARVauqAVqZwQFTrur9yQTFuTDCJdObu5tbzL
KpFWh7ZqnTNuHOskGvkrHXsv3tbVvARW9tqb3VmktowgWL5Qf93qtSorMdTa7YVRXsyhyD6DwlcY
COa+oFHA7tIopTInIdSk/gQe78/O1IndhL6itMScMHiaESlu+f3Se7vZq10t5N6rD2tnH3pHXlxv
m5/XFVWwryoSzFq8QvlznuXvsK0XtxsoocjEF2xnG2Yw/5QRHbRCnrjfcnTeozh1XMEXf2Jg4DwS
59wij8fvBzfWa0rBlqK6S3vmtoBsur09GZx/hW+9pd2ix7UNqNW01vDR2UZsDSWAqhYXU4AdbRwg
c9coV863uh6wBTAW27N1qBwqasYuOKDpNPeVw1s9Bza9R748w7++kuqgnWAIH81KfLl22iQ6OeZ7
d1KfeKTCdHR++U75OcwEu6jF8ij1MuEzHYboXnEWpQF1I6PkZhP1cqe7pRu2ZfWgcVCSxuyFGK9I
fvucai2sNeKYZ9s9CFOdllp7cFA9fQ7L5IadWVRHH3Up/xAvIMIzN3S2qTyI2bFeiOBLATg7f+da
w7mDMM5Cr6VKViE9RZD8A/3PERdmfcaVW2AzJF4o8MoxKprxlsjSPQcl+4yDHSSUnvruz2lw8Cff
PeANrthxblE2hcHhGmwPQJqvjtF4yWRTYrfCHfP3OVmi/TbaUmDlmLoDSIUs0VHXECaZy07FhN/E
00YCKm3ZrMyUFhL0p9eMyrX9ioW9evV6o2f+MrXj0Ff9m115zZ3mOS3wM3alwat5u8e1VXTgbimd
5Dnpp6JiNa0Mp48aGm0eSILOwtYQkopnZg4aY6c7yT3/K1jr4oBZgmBVXax3teO+tl6jDpZZ1V+p
NLoXkgbNpN1E86urLfc02Wuz8xaMM6uZ1lFt1TlJiWMdW6aVcuhY5U66TfneVkXwoax6/ITOmQDc
nV+FOerHf0DBm7xVgtAqGlIUlO1Iv9HCKdflobfrce8tXDtyztVJ91e5SwmBSbZ6277KnGbLltqg
yFnVnIZppaknfpop7qsAkDIVYNqrS0vXOLZaqDeT9wwD2OIQsskjKaT1NJDw28UIlOvDMC0sUuPS
8MusXURB8fhgYep4YA3372SjzyGsgHdetHwlO7asbhZdwJBiMULacZhApKQUK1dZ0mzdukODIo6+
0PSXyTfEJa3MFPjEKy+FKWKyKIbIT3HgFmnmo0PV6um9nfgZhiVYj7YuKbnVnWdRtXvl+r+RgxN4
mrmKV2fmZG0WG/9KY96bnceFPc2LnQxeUfANUigVq3abv2yvVXtGGBh0Q88PHgWxT2O+vUOHXbJ5
bK96pfwEQToPZuYt+1kOxs827dI5NAquf3RWdRdCDTXs9tT/PC/V8qVKDY9O3WbPVY8zMlsRXMdB
ln4YmimLUEvBDkwW69tCz0fPtZoOKUmt49YDvSzp7F1X2CdaUbIPU2CDRFyFH4YF5xJoHh2V9JZ2
oZSF+ZGOVX/I3GHigFJ8bbb4sGsFm5nqX6mzShp/q/bMvAmAZm/ic1DVM0XwH9rc3QVpagAWTXXc
TmZPvv960hpro3HHsxhFqUFip8q2Ez5D7zB5hf5GvpYVhIjySSDuNHs5tnOFl26mYBpjDJGcRo93
blmBLYZJ9w+uHKs3azTyQyNqg2/M2M4dz/aZmFFxX2b28iRQSrz5lX7ftcrOOOVSzuV2w5vj97ob
D1kjEs1RSH9Vat7N+jbxEG7r1fGI1MTCk9Oa2NYnfbPS0M40i+IrkyvRCYpb/tfwC3QmjTf6AE+2
lpuHdNS6uNDmM+nxJJq0pnG/1t7VZwxtG39nWfjw5c0epRr5WzKmxenInBAVc0k9SJA7+24ziwSm
UCPgcsQmR8bLsTNYfP8BNIcumrnI1LImWvpUIbUyWCSXHrWaFPuyccQcicGf70gY36Ud9dNdm0eF
xd9Z95i3y8qO2sASvAVqea6MNLvrl9TcjVqaHTezmjEgB9UH6aNJNVjboWvyDkX2yhhlOw+ublxx
1FUvyunZlxQBPoOa/SMlWgyei2ddUre1ziRHcnsuvX4acEFdRCXWe1IssZSRfrA31XCzQ2VpSIf2
YSR1fA1n6SHl8fiB6+kTpd5PKv0+CF5gwm30sNbbD6OytIMKXN6mpUbNnJP/QkR0jxl0GmkxKkkP
t+z8+2I6NCK/aIaI0+2UzTKe0Bf2XMWb8Yjs+7i0/baT5eKHTRsEewQ4kkkPpZ0YwJmH+9ZtLvqm
7ueASXjVs8RuByYicJYAjopjS42JW4/feKTZHXPnsZ407F6B/s5idgpmhnDPiTltpr30hfwNhgEo
rD03JBIxt7bZT4LeY0x1EFs5JTDbRsD1zAn+hi/vNEz2k44jM2zs8neeM/gBnzff6hyvs603bexu
5Ce11vJlNAV5q3P51KTZlHQoRt6Iyi6vg9nqVUS8lBdOdRbTHfqhgFNmZT9pPm2l9UlqBTnbfJFB
FfzGskrXcBdp5WZG+njT7+f9GZFKx1qvpqs7GG6M47k+IS6MNh/2mkauMChGLWrH9RnTypCs2fpu
d6Qfsln8Nrp+Jys93QvlVXfVSuKQNvv7GQj6AE/bnhfVaMmk6DT11vFC1tB8sMacM4WAgnMZeB+e
O6c/TdDNOd1eDVDxFwSt4naBWsZ5rvsvVnMDDxw4QV96XCWrMHYtXijJ+NtAlwn7oUvpymacFrmK
Lc1p1rt+1MsO0LZQP1iDNdSS3iDudbFx5HSrYfX4WnW56ycSuMLKKz1QuHI02mRVU15/uX5T9iQ7
FRLVkxwt8oAtmH3+8M27AdFTtmBuFNs+tRyNrWBOnTTa2kr9hLezr7LItPKU+kUxIvgX/ocxWb0K
OSLljyXoAh9Xeye+hqJZTmafUQKnGTn6zBFGXpEC8m11VuQr2/J9yIo85Fl50z05GiFLRn6iKPbJ
kVvImJTfcWSAteF7uNNZTZ4bj74re7H0PQFFOu/qEFwz/L/Pc1Pm560W0Owa0ZWJlqf0/aXTCEZs
Q7Q2ZWHsRrl6D4HBmufrGaURaii4DCnjDegDJZMQjlYT9uO4aWcSX76rm4Q39bfTRuQtDm1vv3o/
aa4FfjckWNj6axRF/UYWcXlxN5AWe/X49XGSK6o9QrIf2j09N9A4mxZEW8dxFuTKj1aV5Xu9n7/P
AVZZYyqOm6plkq1z9hRocElwVaGjcQppzVa+kkTDKKLITkjhu0zmLw7XudhvTp+UXnMivrQ6TSWL
npEZ4dgWREsbdIoaaVXs6eO2EiKfSaofUj8mk+XJaLGglvmjsejBj2nql0/EE8VVbFx/FAg49LFT
op24DW+cOQ+bH07kUz7W4/pQOwWnhnUbVUr3ug5Ej9ly5iWeZTUzyZl7S2z5sc+KV7abV55RM+qo
fpaW/pGbaUKC+8vob8euCR6bfLZ+g3m1/GIYtWLq38dL3twsrhQ8UTnjdC/+unhHnAM/s3kFMZpu
vc2zVRykLfhbpTo+Pk9di8X5ZW9cxq02WvcdrI7touacFbKMKN10ZoKVB1orUzuIUqscY8kMEvam
1iCHRp5rlIZzGDsJM49CNrc3WpKFfOq04UiaDaxQwKrMIW8hhKinZCpb45uxWP79KvPxiDDIfRhq
5LJ1Wo87d8qyD3DvMvKXju7zxXPfA026HCx6+nssKwjxvtbeSSWpnzZ7nYzY8ETzVLZj9Q6J1sT0
SlRsxc2lX8TvDX81iu4fhiIAyaI1+kOviu9g8eNeyeanzxPNVR6ahYbW1z1WpoApKRvZHlLJ6jxs
bbBn3X9BFjoCbzPuSOH/5MqrElRcCPi3pPLT5kIT9HoGbl+STu+7Z9stzcvtZxs8hBxOZ9nh0FZP
WPqJd0b5QpctUORcpSa5i5WMNIEFx0+3+7pQzV71fY8pyBXJlk3H3qWvTtblj8n2Xt2lOc0Ydyut
hMekxK3KSxA9+ql3bd1982GCkpKvmim5aHdWkEKtttqDZ9OcyVtg1/fEWE5s1+Lg1D05gzblaZhY
5u8M4o8DluwrIdfbN8p5+OetIo3t2ZFPTU2I2lIiNwAyJ+XfzPO7mRbyp3YtMLBDST3qpjXe9YP0
YjkFh1bKYNcsmRFVQqcBqcEu89IzIMZ1mwbxUgfa0cfb/zz4Rb/jgRsR+BQrxbIcA7vaq6nOHU0r
1me3PGduO8QMtD+4JU2EUTP3egdxSYsfqEcg0/3QimeLxtKzVTs7DdXmncqnNpxVzhxb9d+y7Ya6
mSru3faXaQxHo9q442uhXrvcvwx6b8W+ZG4hQcVE0o//MUSB/TliqUq6xadIPDOuZqbLH40zOuHo
obnNxqqKG48VcFC6PBKZ2Fx9VzjndOWiV3qH5Sl7Svngp6wPIkwDEFd9X5mxXqY9W2Vjn4Oqy7mc
iwhs5m1oafioMNph7R4uctFsEuvb+aDkGmvL0LywDfaIq80XsjpFqDDXNUYvEx9dbpgFPbXhLFHh
uEJR5Ru6v27harNSMF0i/tmMmpyrJWU10pYfpDKIIWyo1yTVg0h6xJ76vgPrLV3tJwFBtOzw/waT
WQwoTlpIbkKXaAuhBgI+uF0udgtv667zt2Ecfw3zgNugYTWnp4V/S7772bJy3YPAmpXVE0e1REuX
n3BRJEOfJlNvQF8DFd/qIF9aQuSaoTi3rRsIhvd5e8y2wr3e3CvJZnYWhkIV50TXt70hQrRSPJ1d
X4RDnR1Nf0xjz+UpKwd4iE4D3das/jhMFTvZ+BhMbnkiv/1OTO01a11xwUCiw4LWJYnJLWDHPNcQ
v579OkGSHLJZK+7TttFiImOAbLWSDJG1sfzTsIAlB6xFi1g/aqiKjLf0yDd078/YeTyffKJJt4jf
xQQW3Pg+tGBYIfrU3ht5Mf5ci4EtesmGpzLYFLPq5KxJIReQUjMdaGSS3hbORrGgYPO+O+CAZ6Mn
VaMe3F1PzPDCIwOgbUU5Xu/Il5397MscW/K0qIM9SDecaUo6+/lYXFuBbLkq+jLaNNJR6hVpkN6C
+Q7Glh1UbTy0TdCdabvK4txZqjgQ1caP2OuYWxp7+KIJwj4Ehfsx3467MkWM5nojRIULyUgTcX0k
2qZLPMPMzqnXnYyt0WhWA5cs/Y9eDRufKudKJQ9kKNMxaWmKJllUsy7zRo7Elh+yvPvZmx7fyBoN
S7svhurJc8ewJHmdlqrcRMhwKwulECI0XBWn6t3gB0Ldx9RZXRy/MiNlvFdk2lFj86w5gCdi5fnU
evYyUF9SlUDci91sAqq2JuHcVehOxnVY/Hknp0lGZjC/8bqeZn14JvcevYUyjwCz4GhTohPwVk9N
UvAeUQCVKHPYL7N+e/1hgKucctpy3ZW1BYBA60yvOKm3USIVMI8qaCKhGV9eYUQmbwpq3DnKCHbp
el5Kw0laA5x045Pn6II3Mv7zYIoa3zqyBgAraKe5y6xQB+JwR4jBtNobDJjHTdrGvVmPA89MLcWr
9BDAjdogkqqSegQ++jCxJO/Lslqu+ZAm5qzGQ+HACoEm8R3q+us2a/tcLs1DpokhMkaf48r283tz
bLG5B/SII6JBfz6M+sFNgaBK0MSLMZvfPU8gApFGeeTdsMs7kdXtg4V4IRpEkR6HdmTil9xoet9/
La6j7Tka77dGmLEGGcrVbb8OPoSJEnn1zm2BMqCRW8QGgxupKz9kDxeoiGhKKl1tuKz0X35jr/fC
U2Ykln5kaRRrbJNnAVLtuW9EIPACV/B5QOjtqu/JKCLWidwyzfqwWE2kbPaB2YVkHoaND/CAxDTG
RAOZvppRybGYONI4pF5LwJnL1+ELrENe0rVy71lrcECdejKURxxbuWxxJsZpY90sTBDKtAxJyO3f
g9U4WsKEkZ7jQo5sTj5FPxVtGXZXPkhxOxeLX2sbUDRbRvNEBmOXii3adOvizQ3Qk005aZ8/ozpx
9mZrNhuz9HTBOr1zdAB9aT55hmY8EgLODTD5T2Xlv2t2SX3LAhibjkwZBjQN9S2SVSd44JfQ7hUL
wodl9CzYQ9r5+9FuUNjYvTCvMzjPjX2BjB9jD9GW+m2xzkEd1ot/oM6+jyhYs48lZaGjkwP43zqX
bsTvKwz4uc8g702Da62w1jHJKz+7C7TqOZjT+jymThtRBsyORA8ij67QmGRyYIvqTFFrLIs00gv3
wV3EvSfap00T35Q27Zc+2/ud+yBs74kKbtIOwfoifepFnBnBc4ZSOcyGyU2MIqhh1vLt3Ngtdnvi
ohEwOLn+2zP8YgoNzeveDJnXiW7kVhA5ll+8NgZ32X7C+1bsIKDH4EoeLqFcrXXVIfjApj0SLugD
XimRUSNAjMGtF+j8iIRKbTJhCg2KMHd0sGcPY5odkg2RI8bijaTnsd3cl6Bbm1jmfX7spkx/XcRS
UEtbUScX84d77CUy9Z+cquRN1121c4ZNPtKtlZ2YJr1dE1g37ErnXJoMI/uVeymKu9QP126L5VCZ
R5bRKp5au068G55poC2I5MpAhL7s6vReFfW6ce/JjkNU8ao2mh7LIH0ulXs7Yq0h6m0zO5I93V1y
BIuJJwLaufrirRZ0vVTu8DaVPrsAVbVH2dXZ41pxNfuQDYXXJIi5ful9G5MhI0Jb89fE6luw/Q2n
sxtMKvHd/8PdeTXHjaRr+hehI2ES5raAcmTRUxSlG4RIUfA2YRL49ftAvXvOSHNWHXO5ezMRM9NN
VKGAzC9fm5N3rFpxrEz5zIB/L1iG9DA/5DxwYRr3V23Z3Apt3XlF82nDPQ8K/dp5C62gXZ4kIfIl
KTgdKaBTTRZ8WrTuI08btz3SaeRGQAsjDB7Eef+IrAwac91rUPYdIebkE6x3Pna/1d0o4Wm1o8a0
H8ma2AOHeghsyueiRqYgZPPUGDHpIshx954hsTLZHdAWR3UKBCeAsqpTxm2rhpRmnWA0SMjSaZQ2
y1tl6DxqvSUgDGtMQjsFUcuH7jJ5zKt1txb7RKX2bvaW5pF50r32RjGy+9TGxax4u0vr5ys1JYfW
6axDgxEzJD7iieYM+CzRHTPUxXsvFl04ppPaTRYAfWskcN8TJ7CGnNhdaY4ixCnURiWNwocl01fM
Jd112zbGkfC/4cIdISDCLqsvJGBZobe2/qXOmPi6dn5tXXs+5Y5oad2h10YkM5LAtacluJX+baa6
D6KTnV3dYgiddJbdGxMCdsn6vId336sgfq/qkZkuTaheU+pkTMFMu882uTpMZQAz8SUQ81cIV3VC
nMn2iSsxwp8YRHUtkhOFQ0Dy65zcj+CwUR6YMipGaJa4ccQt4jlaPaxWPyumliuu9SmzMxmtCE+P
SrZihgHq4vvVcHAU56wPvdWLg+tNxTOTvg4XIOOdBZxzTxB3/9A1ZcnGzijE6cN5S3oxX5Onvd4E
rU7W0B3LjN73WJ6dLfexDcbymJvjCOVf5Q92Ka1rjkPzTUtCir3T6FpcOHNviHy360MQr+WhUsXw
fa5ky8E5j/1nOVn3jJGrH9XDVDQMjAPcqEigRF6XtMctWqBmK6NyKQWlNrOEpYD6jAw+fTRtWVcL
ods/mtZKu69t7C9GWKLr/WFNnWRRQ7+1SwNMRhwCHMS4aarNa2WrhvmoVTfoj/FSDcum9ih5SP1d
1tjJfYGz9aHFRUFYruMyjDU6CdIw6dJW7eqAakE0bhmDDG1gNNOzRKNG7bt9a7fegfe5j8ZgfW/l
MhzlmpKAVXloNZyMqc0h1Pwkic4YV//eom8i9TivZKSEPYwutRRIWcW100OL7Z2snuxz4cxmwGkS
HYgBrhcFhb6Obeu5bYLyLp0Zh5apuMxUPz2YE2XHxIB+azrnzjE44WCKbugztLqrqqiMk45hp6vG
YtZLgMtSh79Ml8iXoVnNG3PIzonRNLvYN+/tHD/v1DR7u/buah/I3ZteU2baOBj3dqAPaqDJkF8n
y7tvTZB8zslSEGmqItCAS+wGZz2We2GB5zEb7ttc06Fh0ud4wEaPtx61VXLVJeMUelpmHHIW43pV
SRflQ+ocmYL8vVvO9nWSS65Jr+XGFU1fLbUc2kbEK+Fc3sFMNZM2aWA0Ow6UwulEPnYpvOeuSWPz
m/LyET0DHrKXNTe8G8JK8m9DkXM+WobAjXobw0ZvE7A2MNymSEX6+GKW7fDKAPZg+90I9KsT/2Qk
ajoWnFx2eYXJYceh4cOtsmIPsP3Y2I7mCLzcpZb4aMiwg9w7i3y6iLw58JDedu0UqrlHvedcjKZ/
imv5hrWDLZq8YmYQDI6H1I8pUs+N9pNrQQnvEGPfFpSNhFZX9Ehzq/yY00DQTppNG528a0Wjr0v/
W0m6Xn+yB7snMa62v/VGX30hV6bdpTjGbWjliQB/ozzb5MHsLavW901t3o1zP85RAPJ4cWcg5x2H
++RLum5Padm4L8UssdgQUXkGNWmYQcnKitkTvXm4q1JhfaqKksE+zRD5dGN67aWBA6lgxgebPsUv
wKuPAg7oioIKP+SAYHyvRmmgYc+a4FPV8phQ0VVdWa2fn7TErUTGzfqaEkWC1MgsPxBONDdbmNtz
hkYWOoKik9rquB+t+W2S1nsbMP36WZ3fWXH9ZSxH54bjyvKZuJP4hGS6f1gQ/RwV6pU3lzPCeWy7
7k6I1rnHgW1dW26eXxQ3945VGc4Cmx3INb9k0dfz2cuL4m3oAxTACDICqon4DYD37KUfLwTApLfV
FgaVVH20uEm+73szODVDID7n2nvL02m4nmZwZrdExa254be5XIJIauehGpJiPhVdaX9NaqUjL2vS
J95XGtOrmpOlK86ooS9FNf+o5Xwm1G64XsQUIyYhpOlUjm0/7aWjP+Ya5RfdNDUg03Jo4rGP5Lh8
N7xp2KusbR6CsU0gbWjGHVezfPCmBXRR+CaFcyUx2XW3uE95wx+e0RqEZNuoyPKKz0g05VfiZIsl
aimrUoM/fvdY4FBzyHUMka+S4zilgFRqNdtj5lnWbTszuJp2/tYkRHr21JRduan6UGUWDycAqOrQ
GKP3xAnMwqSUECaXc3eyrP2aT1CLs5Hx2hAFH2GU+9QY9orIMZNhIOXZMvzmFjzIuQZjYzne3v0l
X7+QBO9upHGAeduqnzyzYCtQKPpPasYGNQbBpdroDV/X9aeqdJ3dmqxVuE78qHWB4sTzEtbvbPpo
XHsJJ6t6AT0F/V1rYR3sQSDBGhcEI3aMO7+2jfUwK4HKntg17zQ0EvhF26reoxKrTvY0SXh0E1YK
R+UXzh4wxYN7NilNGMgUamFKnfHkChlfE9PqHL3BKM4ZB1nQDzM+L5VDpZ85TocuyK8lThksEIMP
PtFWRCd4R1X7Hm2xwDqyKAqaDlP/Pl4HE3WJZxx5I1aopzV+tkpGjtoPBlwWyCkZF8rTuvp5OBOp
dqTjIf2G9g8FpAXe6wGnM/eZy6VDJrWXPfmRZWJ+nmI3OdpWgIp3BmVk3RbJVzATBiO3F08VpH2Y
GEkQKtdVj6UKrsilbcI60zeNl75nazuGkJD5BRI0INJ33vKr2qLdgYd0oU3k38nPpnXfooYIJ128
4/t4aTPOwWNSII/rxrOSgT4NhjPu9SrNQ6OWZ7IDlxedGnfIrgGlveDTmJHdkzfiC4HtbFvMBmEm
NtFwF5zdur6tS+eJnhqFjEnVlMfhh5zw8YCuy090hSXHmgDZ/dQ1jxbbNEUvhTpWhhPvzVTkJ9tw
G7HzUUBFNETOn6y6fUBlIEPyQBRq2Y15XUBjRb4EBG0Ut3AH+7krnefu58NR1/LRRqyxy9Sy7puU
Sc2yQKAIa4EXH3z6uNdFzZHoRWgIjq8ZmZ0BySo7WqCHM9rN7MSszbLjrv4LZiqHvawDzmuM7tTN
mR8GblGjMczwjRiGPMk+l5d04Jn0EzwFKG2HkbNkb9fvyGa8U1Y4X5JKcWRqihthZOJ2HA0zTDsn
5r5Yy7Fi7zlgZDXDRjLRoAbhWD6MrDdIb7XdFVGy4owaJ864LsbMNDfb+9nq7DtFHNeFcDAoe2PQ
4wty8fnUT62+MHr1MGnG+zqlGzZkYiVO27tWdcw6S16BK22zVlJp8pHt+eKqfPk7H+k/cuP9v+az
s3E0/sFnN5ZEJf9qstv+jb9Ndpb/lytw0PHS/fTE+ZjY/rfJzvrLlh5BgqblYGfGh/dfJjvH+cui
Z8j2hYWb0yJU4b9Mdg4mO5tgfwqYfPziHhFG/4HJDpz7V48dRUa4mdGgCoLBsHH+HjbozFk8jzEP
0Uzw2d1EgmQkDabz0O8bcWQwQvi0sO/wfoyNRQNv6eNmKeyxMhE/cwJ3/c41YcNlcds7WazCBXVU
HTGMm3GYW8P6ajoGTg9qrTFcmFSDK+iSYfXCQkurYdyj5PrcljGIis2Qz7abOEMU/2RJ0tT0H0ZD
egb2Z8slXbZvILdrq0QBTi41UiOTX4dxTL9QXBtfhnjlslDZRbzr29YTZ0+W3rIrYgiUAhqrSFrU
ekWH4HuuP0/Uu+JAvLPs6i6Vw6uxUss6+zeGhIUGzw4qhWS4OGycssTeZSV6H1vVPm31Ka7xJCjz
xD+HVj+3p32pNzW9z9kMJZ093OtA2G/SeumDBoJVpNYN3ewRqvSwjfs9PsoTANa3bvBuY4PuRz+/
brsAAlUzL7lE3eXDfjX5N0ePRtOk3SsSi0zNEUfPGTADEAb/sUd21fe71BfzxEzEv+KsUZwa1FMF
O2+0X3GIHJa6Og9+0JoHowNf9teTzthLDOAVqzONj4Uw+hCD+UsGzDQU/UPmNm8JipudS9dyQon7
ufW70C2rc2vOO794dtbukI1Oil4xfVCrOAxleZbt9ODgWeL2vvbuS44XozG+JL59yBWRHasVlTYl
yYN7g8SLm6RRJzfE+9lz8uqznB+kUniwEvGUkqacLp8maxONp8ekJrqY/JqohDeIUMyh8ikCNL7j
NlSxJhf7TCLtiyeOzJ113Sz5uVqceycO9pvdysfh36CzK60ZKtR9dEV57c0mJoIN8ghG7lyGgZ18
DYjdKPOQHykMaCZnJXlY8xdRlgfTnfYam1Q2Wp/GhESmwaF5rUT+Z3x1G++maenRLLp3aMk7abqA
0Wxu/GqZp+5V0u91Lx8hs36MDjIUrV4cJn0HYi3ywes9o9ybTnsHeBEpxJw5od8akYJTBbREWfYZ
PCrD+4Ob69GHozA4/U3xYzwbYaHqBFqzvA8mUXxKZ4TfGldIGZcnt5ggTBGfe6LdW8K4cuOs+9J3
NyNszA7dlMQh1b8Y/GOWgQRwice7qklDXS4XgiCfy2qCo/fzuwQxEHlcJC8nEbE5AiehaCkF6xQI
8EwOpOnW6CWrg5ll17KLQxAyepaBMXBLQriX3lmm9QlN0Q3hO5yrUS+JzL+dwU6mJLuhtuQk2vIq
9VEsz7RleoT19yiKG0HVlxvjUGC6hAhS5DUVt7heztbEEdqVP3SuIkiKwxZubRnVWcwoDcv+1nLn
7q4whuDeXpGsqfEyVVca1mdHP2o0LelT4a4eAFn7gPnk2h7jGSXELE4GlBwpSR9u3+EUjsPNzDCU
SxQgroH3Lr4sond2/YjN0VnKKHcFsgIC1iEwyZHijpZwy5BoDUpunITHGj6k5oBXBs4dgUDhkFqR
hUJZl4gQsmrEe4ys2yPXgFjRp2rg+YutT6RphHHRH8uYr+4nV55ZQYco0lOp4Mblll2DtNzrKrld
iC2xm/QiRo03GaSKSDpyXs6p2QKbOicr2LxK5JfP9nRTJSwMjPu8uD80lhgDRtb1h5PJ9IrPMTSr
B0afegdpClTapK9LOV878XJnqe6K9DTELCjyTEHRMGIwiYaULEX4Tn6ewj2hha6ycOkQGw8LxkuB
jH0aEdej9/Ab+QZlDwLk85UI/cMR0t8I+tx0nl15hnkjzA6NFjFJXvHRF277ubV7Usri5GChLIDf
ucQi/+psNtAsPVdgEZ2zPmGdvEmdJKRPSu96JB/2fIV0n8ep7kJnlDRxuqFGIi9K+8fqNwe5yCpi
W9OnxWVYYnTSyt/7Un/2iuEQVA0IQTpf6Mc92zQWoVuAEZipuzL5brijj7HhXQ0ewdJOd9mWIx2n
kSw60jOcDyMOwkmCfdvedw3kTOErp8p7KfR0WNYa36ra9V63azeGdjV+6PgG6uLKwc8++vkFWgJi
venPo+Rnt/XtLFJC6qviTscLgEuFVodzgVLZ/axtck3Ged+sj1n7WnWtfvdSTfvNk99jWgiy67gQ
N91Aaq2KCWjZBWa1+FeebjQLom7wQmHqZdnzhnni0N/EzfcBZOg1nYf2s9V7Y32a+zhZ8Rfa9Coi
V8Pn0yi2lsA1++9gJf2LXoPys2iHEiXYRKuvBuVXO4JVvK8QGepzv1Tybam59A4fxMLhLVf1Rdo5
lGJXDLyNaCMl2nwEYu3cm8aunEnNRwljAaIHFUFgVeUR9hWXqXoLSIl7skclS7heU1zsZsG7n8e9
1exR4gbZoeQwNoVZG8wXpxjyeZ/ahfHuWstgA1fo/oJNOBYh9n1uwiQWVpey5Q2/NKVTfUAKz++e
3Yv0luhkF6vc0gFDB6Chxw6PMrYMqmzGY+pjyj54PbTICXEaqnh63wYHx54T99daLfbr4A58WyYk
WLUOZmm3aIeY/oxTAjjDPFXNpawIkjqjOHTVuRm8wr8x60qGtaQi/aEcezyZcYECILRcw0dq7KkZ
9g/u1uA4lCQYXXN8t8dZD5XamSy2+C2APWLsX5wPkSkIw9lrxHZxZGClYDXAd4LlgOZTdzf0BTp+
0jy2l71ojTFM11hUGHJRvuzzUS8Vwo1N8upjdz8R9mthIVJzYe3Q55T+ZcrzOQu1WXnuHtqnmW9n
nQKvBmbr1uHgD4M6epPK47uWFEP3tcjkQH8AQ+26I7GBg4yaEgTNNA4MzX1BF1cSVpTWixt8HSmr
yODCSYNc1K8dWoMBdVanSM7DwsY+DEIPXj4VbrpfswanAL5DAGIlSN4/lKMhyNQJ4DdDx3LkSk3F
qvP9FIxxHpoN5iZQ4BUzOO+PmA8zCP0Pko/c6m6msyk58eMPm14ZC8gZeagaQ7z3xhVwjhzvANrt
T3GzgTBF27f1oW1BCU/uzJ9Cchgv7j6heZ6ISd/IkvMQZxtKUsPUHjsFJfWlrCTF5jFMoAkgr0c3
Ig9xXMiFiet7ntm1vUJ+s2BrwU10Nfh9YHBWawCXICeH9tpel/yzs+BWwGWW2P2JFu3+M27E6RJ3
MzSvFWy5L0np2qyzNjpvL+EuA00rzCyrBiyGcQHjiJncWUzEkJE01IPQnI1AjOUmpfVQlrh6wb1q
FM7Xvs6dZJ8nkygjIZYekrjGGWznk3s96hYp6mwU7mXmxcwjEdMZteNQga3HIIQfW9CkAfMSq0fd
A7eNVUZmwI5hwNjL/4Jns4067Q36YPuz5YVz2tPr6qz2hLI5sNXXZfRwGQdtPM9MGBh9Qz+PKfli
8yF6NXbQ8O4QnqVItOwULNKNCcrkfnYeVtVybb5XqpveRht0G83v6AIl03ByyUDlPlSX4BmdqHSk
iqCeqPxwQL6VaT11pMDvzWqL1hZ5Kp4KafMrpWVZnUbaxWwwa+YkeKL5s4Nmygf+0SjpVd5EKp+t
Nwk4XjEGzltcxGxm6DUTdU3ohiJWFDFieayaKsuOZMUaD4tVrTi/kib5Ir2XhCckTCtn/D5A3Mtb
YlDHh2LqbZCsBFn5zneT4N1BcO4w/A7L3UIXSRWm42zhgjT7GAmNx+5slCMsOjfYffJax363mwHT
kDXLgagSMbfvfu2rfh93fWMfqxiKdzeL2GYcMX1xTnGkrJjbK0B49NZeyKDEehugqH5vWt/+IePZ
/o6vHlLJ6LT91Zptme8Hx6PshqUZc7dTpDOrnjCdCprWN39A2gHd2+0ETgqkWDCuU66CkAtXDEOC
7CB/1qLxHqltwBMTrIV616oe3Z03j/x8Q+dOSLsawY9kuxZbkgg4J9kWBVKhj4xg8Mry0e67rgrB
kVHENV1A33nqrTFPkxew8SL/Q9pgVRvipmrdsSWvprPVXWAxQc2UuMQ1FPNhaT0/C90pJnF4tpvu
IUUTgLtkzNOvndsH300D4oeqZY9QSbn4PQRfQmLMznbnKT/AgunHUjj1A+fn8ZuxzIj/Wl7kbD9i
ooYFY8329mkaN2ckSf20W2MLNk0XVq9ZI2VS7LwK/+0Ojmx19qsAmibf0kwxIsKS3bWNK5FouIBj
YVmRjbYLApk5f+dY/keIzf+f+UlbrvT/HdeJsvpb9a1//yU9aftX/gZ2TPkXEA1ZKC69FNR/eMS+
/g3s+H+Rhkk5hOOIwCRKfoN8/k96kveXRzc4gUsE/RFJvsExqhl/Bis5f/HnrCDY3Hk0djrmfwLs
bJlb/53Zx2Ll21yZK1kO8W68rfz//xIGiqYRvh8BGrVndNMHXYCbZGixAmRdc/qXu3L/9x/916Cm
X+Mjf17KN0l7cjxhksznbwjTv1yqyGjrdEa2Y8vm5MTlLNz8qrhob6ovqUja49xX5ae8RcrTZlN6
/vPlN2jt96+69WSQ57yFRHHXf70+woIlpt6JCGmnSNJ700p9IidwKBzAZOoO30/u5uTwzVg1yED6
SEwCVuCeE/PJo5rtPcm9+B4crse2Wi6s2JjpO2wtJnP6IS6MyjxYa17VRw+F549u7rw8qt0UsUXn
c1t7o6yQmUwN0ALFTjUjfcM+V1m5x7nbG8ynZCAGIuydLn4jmmD6DD1hfcIVVd8EE8v2fq7L9NOf
b4r5szbgtwfA9xwiaB25/Sq/J4MvLfUXLsJNGtACZu0R5O9bPUmPXKFWknNiYF/8zOnL/FYqFwkI
+c3ZjLkY/Tw7it19XyvkhzuGR6TJaUnsAE1l7bsyNaIlNDMV3hCDQ8JO5tKuj8yy9jsQnTSP7F3D
czxYBHUQ41m+UYNG3ZWBjl+f/KFtXvXoQ1Bkbrw8SuTf2LP9VI877Ro5ck6fmJN8XBBRFJ6q9gbf
Yr4F209vJw5U1pVyIErvGDHy4kBJeqXOHCBqRo1cV6RrBa07Rtq1CKkoZsQBpFQ4aR+l5ANSaIAP
5RtFWxUaRndBv6NGy3NvOBVS5q2U7X+NTVb+E8TJ3O5Zyc31kPXa88hDCjLmjXUcnnA0Jsm9TVCO
xQTlp9+83rPck9VYEvsj5q4pdHuPuV+pmjZUOhTRULQK9X0kVoT6YdpnoohymTHUA9Yhy+jWyRk5
J6PvcphqtSAYZp0L+zJxnvSuVUwCfxg7bvmYoTQWe4RFtRlZOPKZVnxo55PE6ZF/DYoh9cFbwUGe
yWfw5ps4MYL4sGZ+mx0yOGGCbngeoLEEGOo5tm3E4PFUKGs/oBOp73Iz39S0FcAt5piZeMySd+bO
cuu1iezSm4NwlqrGDh1PKn4bV4c0c2ewKWfn56FNkFAbd1NaBSRZeEWATl/Q4A69XeR9S3AOBj08
GbSK0zIo/qmI+H9aiiBkyQi2cfJRY//rUqAgdotJEFBF9FlwdFMOZuR5AgMR4bHuxnnQ+3UymgNl
1u3OL8f4HyIqyb77fSkKHM8RLj0xP6Pzfr3+YBpJhqlhCts8qfdD3zjXxDNlV5ZTmcfGDPJ/iF40
/4e1L5A0Rm4iA/aN3zNjXVyEHHicETkqaqXBQQja65ocgr7xv42dxi5mrU40SMRfSzeJc0m/3Fsz
Q/gf9AJIWaHQPazYZa9tI0+83T8sQ7+yC9ve4AhqeAKJIA16wf4tXtSqRKC7jpzOzoib+yZYIGY5
kOxnUeAqIPcGCJYArFM9VR4nU22ZoT042BsrYzgqjnH/sFf9GiG6fR52aiGxXW/9pvbv/ey1oWoB
DSxCFL3AZFM+J4DkG/P1D1/818z3nxdiOnDYjQKPig65/XD/simabSFnjOYiTJt5upflYKh9F0/G
R+Uo78MAfYGxzqWLCKBPGQXXJWOfdtwUqbc5zsiYi36ZXzu5Esk8AkUKIGKHE4MBlhONTcXh/c8f
+d+fXUBpqCD0ftwYJpBfP7EvyTKf4u0TT2v7ZtqNOsY6rg4Z2YJPGZq145+v91vssyeEI32LoGNL
UgnGK/Pby4qJvRkTw9psD6XzgsItcHewrvMYwqDYkdvNJHhU0Dvk/xTFyzz3SBZn9I2HP3+QX58J
hhbGFmGb5NSbW7jwNsf960+VrrI1WzMHLPSN+aH0fWsnpmJ5/vNVzP/pMvQ8bDyf63s8ib9ehmhD
tsQi7UKj0cHjggAYaKur3MdsLJd3Xea4wRljjmMseDYWlSd2qEk0ETvml6I44IQvqj3/PX1EzV4+
/vnj/bpybjcBopGhkeZqn6DN4Lfw6dbPLeXEfDqyq+JzJ32DjkgzPRKJ8ikZi3zvE/4RxR2GSyRk
6uk/vzoHSqqsXVe43u8kZNZjGHVIekLwOZgkiZUNNE2RGeAmaaKiVTfGDcQhaYomwu99T+rJ1z9/
gl/f17+/P7g/Kl0Kpzzg8V9/Hd8TKeMdD8FEhswaDm0MzTXkHQqtFnQ7zkv4/0VN+z9f1vx1gdyu
KwX5ohbBnCwWvGK/XtfuGtfqW4SspNJRpxmTGPKpTDqGIuq9iKXMXW9vKPKaZOXmYIM6nfUhk9jg
Qd/LtT2gYkl19OdP5fxcB/97evz5sUxzY5np3iES3v/tY2EPRtwXuF2o2vk+6cjIygytEGaLcqQU
jYHKQ5qHVnXYwvBu5VjtyRjEaWoc/bTQRYiiq7huUE72qDHguXdE7fBY2yv++p1ZDu47hSWooVSK
NDIiftH2MEqZ6aubkkywR/akjwR6lkfuxYrZMficJyK5eCwjlO4aPlLlUWTefVqytu6YgcYfMg3S
V8fQHPBr0hPWPTZ0hPEVoa1Ekul2eccf3KX7YfatM1hCBVhTkdcByEqoRl+7QBe+j23f6WZxZ7Sm
X6EvcifysBE7Ew1FLA8G5sCcvEiA6t1Zxoz2WbWmdQZ2DBQGHKslUCKAeoIibeXT3OAsCMeZNJdd
79DtHdbLMhEi4rn4cxgVManXGJ7U1bLo4VBljVlGTFT+D78zjGXna7d7cU1CXHcdU7yOElUQlSCH
rv+w4tQjbVpWco3a0siuQNYZsBLsw1g4xuFZS7t5LeNMffiJ3a24BGnpjaTq84/UZCo8syg7EBWK
tkE0d3p+YyfP+t3KJvksHEQgBxd0H0EjpK2/y0VcJIfct2K4+MZc7uqxND8QPuo330zTW05Kk/1M
YEf2OfO8hakwU84NmhYYkL4hNxJ9V9PMzCeQ7SHxrmi24qEisdDSYigIWkSat6NUFpHw3K58MhaL
zr8tWzt7Te3VvPVmjplYdBbwOqLikDBR0Nt3kbbS4EgQMCkUTYuBRZs0URKsJO1z3ZdY0/DDQwsT
Glh8X8ZifXFi3jPS3GR8BvwxYWJm8k7Col0mfLfSCPgRS5W/+GgNvuUT7nc6w4X4YjGvfGe8XDoC
OKv1h0uMz2takKdLboA29XkpF0n2MCEhz71RdF9QvYsHVBPBg0HlMNjpYudXqFYTeqdrbvzm4wo0
p8lV3xLa0eBeAYPywIxH732TSwO2VbBSNPg69pUsfDfG10uTM4n09tjvrVYm03XiTBwYDFeRTaE0
zMAhzeecEJ9ubtooR+F5h0OwwOIts4bzSKEpQkf3I3cltja+y+iL7Mp2i76IsqnAHUBqIk3Ta5xy
WjHdpvvmVsWgQunFqAE4KKJZ1oCbZoioqPvhlDr95tPgSt6NXke87hmmUZyK5PXSDwA6we0cUeEX
+Hz9q4UU/DLsisI4T4sFm1SkJXF5NMaotxjfviZjvnPbK74+WV3jIhOTFuyFbXm0heSQ3mqQ+wGl
HqDvanOkQ1WCY/DotGojQiRK+01j4Kho20vrY6Z4WHaFoRL7UFrkIRLN11ivnOOoMPOz2L4teAch
D8XgVifLnWD9+gE58X7zkVuRg73tORgRiwKkF8Ftww/lR8CeAkEzr3nLz5gNF2JeiU9OXHTixDc5
Pn+wSqzXJPPRnaBCI4xxlbn7MuOlnSJ3GEEQSlTQr45NCOfOM/zROJNh6BFEPBgxFLWqvpeL1z0Y
UwcLNBoLzfFGZhDoaC1xfd3jTqr2nMoBS92eVgriMXipiD0JvliG7f8YgiB+rWS9PtPuOW73VW8v
oB2o52VZLT43/op6b8Iay53MEtM7KM83vpgyYS8ebIJUaMiSNgmFyHkOHbHWAyo407oZEmIV9+7K
rcFuQMvt3E4dJ8yW9A9SFbXEhOor3D9M/ymZ8+P81ELVIQeZTLXsKS5HxGZZkgL2ZJ2qC+1fknw3
SrNbKgkbcQ1lvN5j4iifBIT+smtL9OE4ZXvJ6Z44wwaLJ4nn4Yh6SkPetnBiQz2lodKueds2ua03
P3ZyMtftya8Zp75L00nKUBdaXGU8EUFUlb3p3JhECZWA2lUwhh4junHwB5ddWJUOR5RCrQ8GtYQf
BOjkn/kLzg9lxND5ue7qL37Vz/gB1iKD64szlACJDbURLb6DQQXmAKYhFQRfztRYPpqEglJCFkgE
47Zl13e+1Q5bIRB5V6HoA/dRx93yQoLGBN1s+frzVDa6vUJ/NXYnRyGBJcu7JzONsEjTj1S7lOVJ
m6vLYR1zwQhTO68/WEPN2yCPOd51yp8TUmXRn0drbg+k0bYC7++sPbj+viMuYCcahNHoaZsCZZRM
2sK6G1lp50uauuq+TImogdVoXGhxpLTEkCb+Jr7KE/lcr6uHFCkWYBMhJRkBK4LZO8uxnV0xXNe+
u1whzeT7au018lT0QccQQHE35F0qfYzzOALiQyPGiWb71iRGdzFT8qwcKkeiKnC3dkhKtZFuuS9I
d41H2sHW4byWFYF6WrExplYqtoCgcRyP5Hzvy7kxLrBPbXZy4qIjZrp/zHA4UFtORwKBJuqmCmr1
UZVl+9ns5vt+gg9ixLlC9wg58udR6t/nagkw6aIRltLy/u0APDYG/uS4GcLChPVJEL4wVa4JA6Zn
XIMU1HtrwEtT5Lm4devB+oezza+Hup9znM04K+htBHN27N/GepO4YJIwDBX2+G5u1zRuj8SSOSRg
jBiPXOId//x1/32MltRdUR0gvP/F3nksx42s2/pd7hw7gIRJYHAnhTL0IilRFDVByJDwJpHwT38+
qOPEFYu8rOgzPoMdvSO6JRRMuv9f61ur3lEenfebafHHXDMu6aog6WpwNVdWP+19RvoDrZeRKTUq
7j6+qLWeFI92q7ZPiRPzkxmQg7E+hb8O29TZ2oFWJPDtIG2uigDGcKbN4WKmG0JCLUv7GKGeN5I+
ogxdUYwyfC9MgqY9Ef75zu2vjj+YsVT8AtSUr3+IAVEClT2dTV1jKNT433fBOA6opRC/y1WQg0zG
PP/49v/E7h7dPpUGQdvAJetaHle9cmeQ0PsGHdqFHn5XfA1OaA0tUsoxhaa77wx8NsA6kCscKm+C
lRkFyfwj6eBYhoppFPoIQQgVhsQl3ivLRe0fFX1/HQga26GQLSu7A8OM8PTGMp5MW7O2CNAYy9wg
Q04yB1dDPu/yOrCvAxdQI/4xnFTACdraC1091AjsKn9qNmjrC7rWooq3Ph2BKdRqjrxtTFFWH9D8
ayqcpoEGjMzHaIcqIrJP1KTensNdSSi8R2EXeS3FmdfviEqMLKGnj+hKSvGC05Zztq3pb5+4zvr3
HL0V8pnpBK0Z9yYHy9fXMbhyB+i6h2Zm4aFgRWAttpDKQvi7ixy2ZiFLIeHGoh1P3eM7w55RuLae
+CQcERwNQw75Jpt2NB0MNixKTtyd9yZKcKdwlku49v7jx5/gO/cKGN/CvLu2YP7Ilf8egPa0AILP
KUNalR1sc/Tvu5w92cZo/e5zSRd1h615xusSeCcO0O+8zb+u7B4nQuGlqQofNTLfMYfS2I3yXSRJ
9vj4/o7qrH/mUbyFDieigOcKmej1y4TZ5BWuaonPbJLyLGaQX9utnSMmsKovfSHbtVj5s9fsoJxS
G5sklfFD0MXmtTNbwYUu6/ycKNLqhzu4/oniyVFo7frjiElhyiXm2LZsymSvf1xRsw1M22IEFZPD
XaownMUh4N2mDnGk5r9SN+u9UGTZ8ikTCHbgJ61HUbh9yHXYuow0iTx25husrD4rpEz6721T4K7s
lOFUCGlMWPzanOFEUC4u+hPlhneKIJQB15++hoSilT+qBKoJuWQxQeAEuaQ3TPUQugikDrZ9Y3W/
Tak+O6mLGCix8vacyraJm9OZvqT2RLNqMAG3n3rff2bq16OXWigTOBp8R6yP+PUzRaMJdDVHJRAE
7P4vakQFIcVum3dce90Z4jC6P0GTBkiSBSAAiUYTWXebKz+0xjT7Wpo2ZvzRt4a7oKpN+CixSc+G
XaPnb6gO/4nDsJJnV3gJqaNFh2wgSPx2ptYkhnm97kyVBTHqb/SwwEiICCFrQ/SCfI3YboqfqsWt
dLFUgYKYiEL+rEdBy4nEMtAoDMMcfUajjyd/rOf4S8S26oc2o8mGGNnbL7TGzKdiiZ10kweqJxQX
QQr8CziB0zZZnC4JncgPcow8fHZnGDxRnHpx6T0U6QS2IYns9imhi/0ZzD6itbIaFNJ2iK4HoAqC
skLXwZ5waPAZl2Svokl34x4fo+flMXHAc/6S6kx5q5sR69jICdbdkrgIFkEDuAT8xjnIH9rlB0a7
DGcorv56I3VgGtsqdqtmU47GAG6LfLSVFpV2w+oxR91ZAY9GVFhHuyLu1WMftBA3e1cSm1d2dIfC
SgfF9xhWEBtXty7w2LuDdfClzl9QyUUOtr7B2XfUKtj3woZONjbXbsI0y2FnYWrrPgULJdgNFeoC
mbQBMUKZTaMRbkBp2DAfN9eURVwLTSUZyJsxSOrgxOrydob3GAf4Pyij+x42kNff5xIHwvUmpI6e
SKxD4E4jorPMD5tgZYVkwXhijL5zPQfhgkN12BHmPwXDv7ZY5tDWi9OWZNbFwXLD96ewV1VT9Klj
e5diY55T48Qtvp3a6aEFrKE23SPPO57aZU9OgWy6dXLCUJt0Pr18diyIZz+e3N9u0ZnY4UGSf7kK
Jf5Mr3/dmtXXWrcOW3Q5I6tlV5eBOudYHFut8a0vKQa5nFTOWRmGnV0a2e3Hl3/dwvszexN+JLk/
l1mD0/PrN2kil1vMAfnCMHX+vu9x/1t9M4WladbfPr7UOy8RNnVAE4IjiXDto4XChLNWsAfnTuUy
f076WESbGnvIDosiwR5Jrr/++wuCPltfHp0e5C2v7429lmm09QopxhC6Rx9VnpHEUH5R0sPm6I3Z
ieuJdVo+mraR5AhaOrRY2GEdbbrqavY0J0+6oCWa47CCvPA8+i5Y4xEAoqXJADvkYz9/aYD84IBW
gYP7IQMh4EoFbooMyKQhssvrbxLq37C0shi7BuLw/j7rDBd1YwO0eTPXQWNux1hbpzoC73yNCFP5
8tkKysA//urLPtHWbFN9Q9g5X7T9lEPDx0cjlAuaTbpxfDGNRGWT74QpREyLe2I4vD3DsGt1UI64
646O/sTrdxZTdOwr+Leh1BFIab+0D5M5Ny9dhMDf7uIJqDdSho8/lHfGOlvlNfQUHcoaN/r6ok0A
SFW3xPJMWMY3C72fCzvJln+VU/xnqHkolehzMtTXzdzrqyAK6Cw8uV2IXWe5azkNQ1CQzeXH97L+
LUffoOc4HrBQVkaXDfjrq7Qc8ntTRwPgONwG1h96VWZTE6owRTcVloaPr/fOBCI5/7mC70UIvprX
14PeYbpj61OeEZV7GcDYe4TrjBUHSuepQ421FgyObk4GtpT0MG1WIHE0WzFlSKpqMMGoX32nq9Be
Yh6lH8L6f542HYZiKEa3tALonXQKSlyaiJuhKuGNmR729ngoWvPEA3jTSWYD7FseExu7LPROrnj9
BIZlLSvlE+iI2Ig+kUzXnPlzVn/trGbuQ88cvZ3fRKW5gXSWPfGBVxtX4Ab7+D28t43lkEAzj4Ol
x/s/+oirLka3PhBtF/TKkbBjHfGg8xIhMTmBclNLdIC0fhxsviYI7We/HQKSONLE+kURiAijOvf9
+MQB6Z3hjOaB1jb9RcEzOno2etB+KW0U7KMR/aiceD63EYxemMO07IKU7dqIJOLEk3h7HFylKLQN
qeByJDwOvPcLwy+mOMF3Xi24g6K42FoOKE66AyqUrHO7BdTAVQKH9tfH7+Cdu8VOy5bBpgbFLzga
e/HEepMFEOnGOjdvE5qvnwyBxyPmgHM2u233k/1i/ePji4q3V0WAKC3u1F/X8ON5pU7LeK2SMq94
dQvA1+1Fd8OeDdCRZu8AEirv+gVvd0DzLqKy0UM3BthwBTGte4TDkLF5bZykCmdMokQWxQ4BMI7f
F9OG/saYUdBurBv0aPNdn/vOc0LiasJQizguxe6ERVE5JTF/1Gu8QzKmAsNbrOfrcon0iT3E29kG
AQQbFhOdDGP9+GBkFMSg1D7VY5IQYb07oHvZNGIuitL6/OPn+uZSf+qmiBhFIJHDrjLav6sKeZSB
BK59FOii+7IoYzqQC+CGTZK4//aDZYfC8rDWReie+ceDJPVLohRGDqD0dNLtaKnoHDdJFZqGBdFV
WxFksUbf26LS+4/v8e2EysfqW6tYzLVdh9/w+iYj+ANuhMkKk9FS3yokrF9azL9ny7x4t0WFKtBY
6OjSRbNvNC7aOytBBN53sQRyp/SNrteZ4+Mf9WY19vhRNE4YvigTiDB7/ZvMoLSJarCWEFBQdJ34
vXeJFt2++Pgq4m1VhYMLMulVpyxp/jhHK5eb96JUtQCxis3T36dWYCRhJ5tC7PCk+d+Q8tffzAng
QajdibQtArNHOuZ2TVQeFmlQrSPdak7mCevxBn5U+z2Ycv9njWHI2iXVWPn4TRdSZMbcND8bhho+
lb7uFHwHM4s37PwUZmkBeYVjvAmeySIJJDl3RiVAqNdxt7qU6QIix1zsZDdp4sT31tD714QVRURf
SmikGzNPOOCXmWFOMFGQhWH5y/snbVmoQEXZonFyZEnqHw3l5blXPaDqOimIm2oTUlwuYrVGyY1t
r4eVw2/q8zH3iKHxyI6dz5vAwKdL7IpvYCPB/XbW0xiX96U/k0S2xHwLL7Ya3YdATcNv16+X6iwp
CeMGl2E3iA/bFlMhs05j7ym20ihtkSiD4BgGcuOAOX+ng4gvbDDistuU/UQrBoyKAm8NfhHEaxmh
fZZG/OzKmCwpbYJEpTmvnF+pckSNJU31T3kdOS9IDsTlMgkkpEabN8HOI5WqAuJaVNc0/qzsYsly
DB4eiixkPXbcfabhCxvP5NxKiWr+wxVG9NJvTG8u4IhWmvOeTD224tNoQ2rTTtN+rlxgaKCw0SFv
3YHg+/3YVcvXqqnMh7pzfPDK0yo3AWmO0ZhuHow8pKcq2vZ6bD4RqzH+AlQzmeDL2vl7t0QrBVM1
5YPRK0LEknwFHiRebuPx4pBaEpchzAhp3AjickTwSxLKYuUwiUVcnZmoktozCt7wrHPVwDV3stXy
Ko2JLCSU4qvnJJ9xHFIPFS+gx1odRi2AdQ59TGwwqg0fJJtpEXRbreawYBT1NVI9gLwQz2h0l2U+
xjiCqrV8V9ZGc666hpAYZG3jjHio7x1M/5WJPySKpX0gjm362dDlt69gsAd7k2RKZ9fPrcrI6PGI
+MlSp/3WMrfd1l7i12TEqf4aFVL1mCWwjXv0GfVOFxOGqB66D2Qi0Qb3AcE/X7JgIvgSb3P0E09/
81MvwwgzKAq8byVbNGziylrQ0aM4pQacwp3ZKF+5a6gEuTcbcj+MbWtRgVnHjHgAd9FAbVrUL840
/XmZ2zautBJ33zaBHfSLHTQuZT0QY1E5C6WfznV4MIMGbgLfSPpqn6AC4BXPRl2AqKSHvgl81NHY
8VoaCEmpgt9u7alvxULlibA620HLJKzm0gI+9jyPQ8w04CUDY1l7CbbzHuDYZkgrsFXs9WFr21TZ
4ST77mDuQd276WXBnvOGEw1u5taoBabrwI3FiZXprWyQOZK8bdwcPtXIN0doTV9koINtYht3ZLWP
RSUfKs+nTpZR4r2kr5mRmuBN0z2DLLpXtNDPgf6md3kmGhX6NsMwTCAsAOYg5lCdOLi9s0ZzSAWR
wc+zApay10sF26yiwhABpaHM7J/dyraonUo/1XVyYpf1dlFaD3AC/a6HMI1AoNdXSju4P+nIMQd7
3rA6bXGTGM1yaj1+s3elpIY/J6CqhggWSd7ry3QRTQr69sgk+hHhQMvA+V5Y+AuTyPAvGFX6VhQ+
DkqnmQ9FUqsnJDeMHuLhwHatLReYqmfTjHgMsEl2QEvxBN7SeKj5INsTC/Xbkw+/ln0uamZCu9Yu
wOtfi3ymLoBhQg+kz0+0MVJ+Npt+9kyhx/vUT4E61P3sh1Ru4+sknWpQaE7/bw+8/AhK5XQe2cFY
9CFe/whsjjYLJv0HGmrGYZyJB/DV9GS7nXMz9I114kTz5ny9Xo7zLs10ixd1fM/TQOvMlzTwhmSw
b2KzLH9OzpIDmVrtTkEanfgk3lRkuB6Ha4/yvidXHs/r28tZZgxQvfibDKgNfl427cYoq/maSPR4
FwWRPCPmxb/XVIV3LXEI+Ym3/OZ4sf4ASnboU0XA8z3aIpJzO48AQyZOjbLepn0pwSQs8oebZc9D
Vo7fpsRxHz/enL0d11yTLRk1BUcgqzq6adMoklLoegqjNM+oZqfN+YQeCIFqLE9Mce47L9SygJDS
POTcJuT6W/4qwEbBbCQODZCQKkaahimqpWnTtw4I9zGQPTzDQT9Rbyjig5O5FJ5JlUuvlihibWe6
c+5Jke0fUyMTnztypboNPpSlPwxuYz14hhWB2kjdmzVL6s6k9VVulDkVBblEI/EVxtKYP4E1Ohg9
kZkeCqqHD1UTJD9IGonR5nE8vhyHKrhe0sFP9sIZIPLMXVbekrwGc8TDnSq3gkDHw+i5ZbrNCmJ1
dqrNqh+ztJJ0Vxp289MlQgkC7jQ6nNMcpFGdAYYNnEdpCpJajcQ9SDseXiinEzsoNLivsBuDNr6G
kjapu6FM6M0R0pLWex/7rAoVBsNT1YL3XgVfmcdpVvAyjk8j9Ms7z7UVB6GpICrAE1dTyd0Zw4gG
D2lPdeLTfud6zBnUajnfoZz4I23469X7dpAuiNLYwQQQT3kwkYEiT8LZIwu12PJhmyeWkXcOHZiD
kML43GCAb+ZotsLH5RoW44lW7rLcTMzjm7ix6xskUvpH3SUo7WttbWl/ZldtNiEu5CiNlcn71gTm
fIZg0d8NGbm+GYk17Ym57Z1hZ1M68uCBccj2/aP6haFGkhsdTkTKmtJHO6EBl3WDpHLlecuJ4/U7
0wrCa8Y2fVe0QceGhK4vR/YFkmsFcExTpdRV0y/mJUJjsmEhhR8imvYnblC898Y5YMN5WBsR0j+a
WPo6S1LD5Q6HJMAoBffSiy4rOA7OvnEEoRG9JrF0L8dCPCbKwE5JIoW5seBjQNYDEUkOVoU/A+4k
dSyAL0TMNH5kF6hXMvWINq/7TPwYALOWmKFpv5TK/8Tf6cgd9bh+NxBOTqRgk9UvqMMRtvTG0Pkn
prS3pcB10yYsHzOY49m8ytdT2sDAnQiOtELf69uvKYUo8FEOwemNVQW7OCLNG7GYEcaEcodJgWse
fSo8qQiU31Wrgvbs4+n8nc0Tv8eHFsd52zSPPS6t1UQB+nnkeVWTp2xjaTlt6IbFJ870mJSP6sOc
48HIYXJm8uCfR6OrxY8aNHocQzOe07PeMmvC1ZBJ382ywqsPQYiFdATS8gPEBLE1ljeNsFH6Eojb
RMV6U0R2cg7718XjXnvlvcneQl4oh/03B3JtgReX83RHwWh6TAvDhKWVjpCHHbg0KQqIBIxIRN/0
Mo/zxSFMy6t/c/S1nnMxSU7jplvdY+nNruQcJLd5gZB84xlku+x9wlotdtWRerSWBiFFLi0CiWnp
ey/Q6YplP8OYYWiIzD3V6/xTN39VV0fOSXeVNZ5CvoN7/PUHE3cSokXaEBGUBOSMeYAFVhidPdKe
XgYkp9J6pCYn7oE5Bqg9YUGUF6jJyy9ZJL37fHCq+I6th3b2RGXU/ZURTeWPasYdvW0IDENIzq/v
d1JDQ/gsZabkjhU1bf9xJP4vLOD/eOyt//+wgPO2+FH9Zi16rpAdz+e//++fP/APKsBw/7OeJDhP
UBf3EGU5zPv/sAIMy/wPrFTmQQsHGO2LdRr+b1iA+x9WKQSV/roNwzTGn/pvWID1H9rwq8V/1QDw
591/Awt4PSe7bGvXTrug/U0fnB7B0SnCAqajkaI1bCnEEx20ZR80tdhlS2kc3EqW27+ezO0/X/Xf
wIA/Han/97H/cz1++aoVQ8bBpvr1x54LfyHUietp4L/E70X4ahoRi/2A4nDfAfg4IG1B7mEDbw/y
uvjWgpJnJXTq80ZX80U3ToQUNOQjFb21NXoB/bugI3pid/J6Nf7zO106ybRCIWTiG1if21+7kwAY
6lJlBdIP2X5XhAdfJLYKoKAodWLefPsGOEFzsDV50fhS/6yaf13JQjlmLprVaAgSdRinyTsQrUro
c+bX3+WEPP/jV/B67V/vTNKgWtUOfF20RI/eOCTBlLJkDQQ3p3IDwtkJKaGkxELk83U/Vi0hDIZ/
4r2/c5NU9LmaBa6ABeJoc1NkRYmmPm3DypZGCDZhtcWDB2rJmT6za+Pl43tcWRp/9Sr/uUk+EcHA
khzbjs9NnW5jZrgcY+dSYT/SKV5GJGQowWvqit8yznzsyHsLpJhsrIDExtb7rArf/S1NqNyb0W7Y
GMVza1U7HIn1CmI0oVtyD8u0zazUeNCB1f5Kxsr8rlK3gp8gFv8zXHpLnX18M+89Oz4QmxrIavU+
7sq3KZxTN6GgMxEbfFW1bX4o9bRclXFe76penNJVvj70/nl2fBtox1nJWZSO8RGeanW0jCs3J8f5
Ow496eCG3UOpr52rVLsTRjLCVMB4Boco8/SJ7/OosPHP9ZHeuSYvj16EXJ/HXwOCfBwk/CV+zMDp
6IL55jxuxqxo6TipbMfxNDq3BI6TgjwZQC6T2Lc6mE98sG/Hv8QUzH6JTYYb0O9+/SMM19cEUODv
WUj1u0gRe0J+s92bwp2qTx+/39cbtH/ul+0+hRxJRYfd+OtLLa4/WJNlcyljsi8mRmTYs5gc/gdX
WcUlnO+YaI41ydpFXKIkMnQ7XiMgu5pU3zpvT0xmb+8FX3dgs574vDh846/vxamJJU9rimIg7HK6
NRFOI8y/2Eg+vpu3rwflzvrEbOl4wj9u+1cJe8Ux6WqcjYFFdiM3Usds/MuVvPevLwUhmRoF8yXv
589+/6/P0c3qBocwHUHXTNWlUUfyXBSZuWsVYI6PL/XO06P0ggsZ8z//s9d//9elYMRPPnrhBgVv
Zm8ogGVnqAKqE1c58kzwwbHjoNfJmWeFFOCbeH0Z2tKGKFoug+R52mUNGVEWETA/p8G2EPLjA3XB
dGyrxF12blF3h76plw2WAe9feSb+/BBOSihyGGkMHnudxf+631h6LTDbklCfgVK9T85q2NAEuSym
lvZ5imDVjgPr/OOHvK5vr3YgSP9pbwLlXitO4CleX1SOLXY1qvZhVdhZaLMYbiJliNAhEGKjAU0f
BhMQa5E2pwxB7z14FE7sKVyENHz2R/eLHmiNV+Z+E8eWG+zMhJFlCSR5oxRXrcEZbUTmc5N5rbjs
B9S4fiZjUlbFKZf3mz0Az4BvzGRjw1ilAPP6GVh9hC+kzpowL8k2Icv1qkSts0k0seBxHBgkIPun
zqHwmI6fvGQAIY9Zpd5sQv48nr9e9+J6nU2mdB5ypNEXUZytEbJ0W2/T1MQ4h00qpWRtkvYCojM+
9/AxfBtoI17WBNQAk3FKO7txZhD3oFAzkkcdvyLTRRheiu419mZ4yx6rvUI//WzDNPymegcscOzE
yXWiy5gk9Vw4+tCQCwXQEuf5jvDs6mvfig43mQuLiFne90lKpR9zTQep1juJNeuisdv4jtwLmmea
ZYfUKD+BZ4u/F2GTP9fZ/dQvK01/MH8of3bYDlhFS7kvaFOiMWcd3HfEe4sdTkVCCPC/060aCBXz
N5PTqa9BWkEtAiNN48qqU+In+HI5nbaw8WhlRso9c/rG+OX0lfhaW6WwUIfE2WMfERSNeF+7dahk
KkGSms4deMsR5CWy8zPNlAbtcCoL+jJwfshqMRWt39Z/cNpALiC8Y8xCtj0ZWHYiQKZTj+JxO46R
+Wu0lXhyUFsXt0okq01/1hPd6hoOKdiZiRZ3GS0kFcWwDPl8vNYETU0tHZOy5VrwaXG/q53VJIrI
gWZMrmUlxUOLLQQAeTpQ7SQ8yeLsXtl4iOZ5xGM4Fy4QdpHR4V+GPEE8VcQ+9YShMSQRenna7pyM
8usm0LJ/GOl00eQijqJBGZE6Txr2Cs6AxpzpeulmIAhVD+33ErePDtO41hwcJjADyQBzc08lgiJA
Kiw+/CVRzU0DFJEnIaBehlLB9dzE1eI4e42ofdxn8EBT+osyLjBg23SvDctLIYezT/wK63FYrU1Z
Vm49SKHAF8fa5v87ZvUYNM0ybtugNZ4KUE9QuaYYZ71d9XQuSEqyr7oSGyO7nWx6hAqx5qb5qPM3
9myOT5A9+YzaIJt+yAY9+wbQtbpNXD17DfbVBq4qMdtxsncctdzMCY20ndlRrtxCcy0OSU8eMYTI
clhCEAMTaZJdnEAuALR627hKYsBMtUV3K4jTXT50CAiiKJnjXZ+k43U6FvnLQPor2XHWUDwSaTfe
eovZYwjFhe2Dys7jG4FiJQ9nPmnoiQVwqQ3WoPET7gHrYTENChD4uJvzpLRBcMXa7DcltbJhH1AG
yrZjJ72fYzUQSEwngKTQprLcDfxlPtkYdYTGwV6lv+XQWzBkFbnDO7tV4tYaa1BaJomF8c4vEuz5
CZhenAS0oc77eIHmBmfVrcjH8vGWQcQ14VCCxAq7rgGfsMyj9TIToGSGrT1AZOtAsgTbRS5tvXNz
20PS51rGJRp0q9oCECZmeKrMha1GkrrBRgwVgz0BvXjlUZmB4EyAr94ajocTqSsLXPR9bBrdtiQZ
C3e9a4zk3hiFS7Jo18w/M9vFAtYaKr3tjJWA3iFT6IgqKSHKen7tfRN4HVrAdEVbbStIcztZKGKK
iAYOfvdWz4+NKKt+WYNd78qRvcphaMjiCsemPGuQmN+vo9o5rOn0XsgENTwZThM86oWhtLFiuBOb
3jNi8h0bInVAxJXBc0BvZeFwRuocDh033iT+LMAQJwrvwzgKDu06juvPKaEkK5y/rg0+VKGvKKq5
RD/3ZoESwGu9O12NzAmEgOcYUXVSPxD/QP53Zprub7Iku+8dZ9GaU4Z2CV9nYG+t2ETk1RG8BxiA
eh9JytCC7r0qrZow7qoJw/KQVYIoNsiw4ThO5nCeaBV9yp0UAPXQELYDryAx1YbsRWZpKxmzA8mU
dod/PLYfBc2mL80MWf7gzqL/TvNOEcyFTjzfWaPhkHdXCw9weum2O6Za2N0oGtV1N7cw9KpF5+Rc
JsE147H5ngxz/csDoTNyLKqRDjUWBWwkRYSW06805ktO5Mkn01dFvjMpggroE7H7G/BWm5G324jv
fd4mCDx00HzKOmUjPqhWsY1FAena6nEKA54lrm8/eK62sSo4k//C6xyrezKsXdA82Nc6snHgAvNR
xeJ3huwS9AXfzRbyh3zQhlF8XxJpLtvEsEC0TMXYmzibfMTmRbe2GroyG7+x2cwj1pHFJQC3hbNS
NbKsz6IhheKSAv8pMBPbUNOpUk9XDUlsJbj7yP01+KQb76KZwbChZgo4IW3E4OOBmjgZl0OJZM0v
6xZCfmagJ0FVbpyroZ5xe6qJcAFl1XABSWxD0BZlS3WVeaM2d5SnYBsoCeSd6NyFGHlNKqVxEE6d
f1I5YPStgn5gUOGMooeZA4kOJ3jJGTRZu3hk6eqYf0e32TWUILCKN9HyEwy3TnZ8ofPnsjcVT6ME
db6ZrYGcrsWrYcmrGggKk2QRtPxbr8ZUVebKBi1RQribK5meQ1X3UF+UufzpyygnKtIaGzxTzsjk
biXtQlBDI8QVChvRhrpYb4GaRPtVOfRXCAyTxEelCZF6YWDMDMqYXsSm0/XyzfaWhvHkACtE1yLt
l3KIiEwSSYOjCD8ZCMfeKKonjK5GFuZF7f+ygpiAe6xazffB6lWJNmx27h2YhcWmS+0MyoKJ41ZE
g/VLKmk+e4BKttJkH4XsZYhe4gEQ4oa4uSbfey1yxNYUvAts5Y27Hcs8ukr93v5tL2O3K5Arfi+h
c3yKEmQG+Ajt9rbIDXEN3yprWfCKJ9LNp1s/NRC2uoSPUTqH9LILhirf0zpjkTHtZE9zoD5Pa6LR
A1kjJFF2BeA3JqPsuW7S5cl1E+eLUTvjpZAIz6hR6pYIa8J/n0YNoTwkhb3flhEqomvHrhx9li3u
+DguFltbHpxJJL0Uc2hlfg9PoVl+TH2grfOEzNMv6OAE86pguaEJW8ywpItOXSlXZt8cN+J4FCg0
nwT/oWTqqrxIUbBz0NjgHmNgmTmg7baR+C3rntrP1l//m5Cld36JeuQQm5IzPYy7QcGm7LLB+rzU
c2RvVTkvj7CfYB/pyZ1vMiDFHhx2soTBBTVopbNuCtr7ySFnejNEtfyixmao0JRoD1O7TFxiOrQV
62CfVRHcaWpS0Y9e2ESTE531xSM/qEE02AvyO7NaP5TJepKMdOt+46OVXxKgUxesczD/QMxMxpZg
GTLv2BSqYOuYqSc3qqhTBaveJxvCFKpL9lHWNNEug8nmYlZEuX5hEgd0rshiSw9GZgC6EIUQ3yCV
sCB6JTSbUAFlkKwoIrmC1GCvHpZc/ORE0oCrMAl93qVBmf1U/qQRiLUzcCAkeNQo0lKll85Mr34H
yDm4N5HmBVAwRE2Eh+nqz13EH8QomYwPFmQV/I8DHBntZOXTTPbj/dpf/d2U5vzFkt2MhpY8mgmE
VZqzCWuwQHEGMaMnLNKAqlkICH22C0PEZ2kwwmxOa7TAhSxBqgBdsz+pRDtY+uj6A+0bycTZ+kM8
PqTVyqmfkpndWpf1ih/HRkCR2hUYty1MxdUoKKrzoY6ZkkhkzH87ucm2D2x3czdbkZC8JzFcwJKf
zY3sB5+mrw15/zDJjDCKoaQlRZCG45PtETTLbUbVrWB3IJvfOINZrom6i1KUGnoBlBIP1rkfe96Z
Vxf6gBpWAIWaqzwkkdEjF7EHbAb+YbglJIY9OhhPwvWQ+zr51hR6/mR440Dkk+AEeIeVBut6tCQj
QYLDYj0T7URfIzHgvjYUgSBvxYqq9VRGJdkWDuyHrTvWyXhW5+O00w5k+Z1XFJT6ZY9ItG3lbIfm
YK7sJybTZ8KSJNrm3iIRI8sXAtRkSXohFaTU23tDn8htXEX0CIhDmduwE3nFt9RGNbbQvCDiKcox
2lgt/LrQShGjkfySyGuE0bm9l8M0MQ8QXrhppTnNoWG1U06Zdz3zw9c378irml3kpaq2w8XvaSAU
czc721Gp7lraM4EocdCyjOYoc3Ob9Z69Of81MVTuGHFkt4dnL3ZsHLkkZVbsjEte4dQu7Vm2MoX2
jN6ObVpTqIvBG6YvGUk1VyRr5QTysuE/z3GogHoD5nyuqoHvLSoa574fpvGCrDzrcbBM+Dk9IxOI
c6em75EgGEhUvglMSLEdpHbfiL12VddyimOl3jWGM91FEtkywtdcfqHBbgybqYaNHvp1vxCoRycD
mBOiSC802BZg+82G6d6ZKyY2CLXWbVwv7nNndezwVZRkm9Yuy5fA7vQvHK7+dJPppXlyq6xfUylA
npPLiKYVkE3dlHe9Lu1vPfJbGfpOgtzFR9tRhWkbWOynTM3AiQG+5LuEJTchzRGt7DbSzfKou9aZ
LoGf0wrS2WTf4O53i5AIAybigtTes6WdOdJNfPUe+ZKSdEDNlpdYkpQgr9FvRU5A6JJNG2Oa26/G
LII1McK0PkH6Ie8EeM6wLXq0OtvG1O4F3TbPwRk/JNx4FSRXgYadQ162h9iWvy5na2LV1ZfcTTx/
W3akI6rCCq6nrOquQBmTuKVU6y0hZZTiCV3wdDfGkfHMshCRTDuapnFuDznhMWM5oJSu2bheL/E6
pYxRNlo7tkkBoGA8HeTiqMY/CCX1UyCrQp8hWk7PO1tPv4kmsOcDcm+iIvQaKrGlP01hIbDd+KfT
2yYvrEZn7bE5AhqpfICrQ2GNOXncCw9U4cnivLwaHJ28IxaH3wQLiwUxMLfUCA0yvwAUniUgqonc
cJ38x8Igdrez0ZdXhRHztIn2SG8QPzkvWTs7zzoV7SVKHTmcsXfjMDehvPsqFukSzRgzXXhEzkR4
NQiFRZi6BCEvrtBhpaqEYKe0Rt0OgfrFsad62dq6YUQs9DLsDYgxxzhglnMofQmy87aDbs0LihWu
D/YsJhwG+Bq7yAn1/nmtJqD6sQaDuB8yMnDCGl95cWCRhWzcIeEEG7AAAye5pTUuJ7TX3CHIEqah
dODgTLJKurCba351IsnU1sVbcJPb+fJ96rruSqez8V1N5X+xd2bLcSNZtv2Xem6kOWagrfs+ADEy
GGRwFKkXGElJmOfR8fV3QZlVLQVlYmc9t1lamiSKAgNw+HDO3msrnwH52w7hiaXGAg99X0e2X1Ow
J9eR262MVVNfpEkvww2Hx+qlKbrAXqYCqflVVwKe6isyIq4MtRB3BRkWcj04I+Zyao+C3B3HICFH
iAnfvTo3d6ZS2vnW7EbjqeUtnva46YyvMh7n2xr5QOi7GeHVnKYWUleZqGbnlcQOUYWpOYF4GcWZ
Q8okzB+npfOACih3t7FhoC3QS8hjnCb6luhSVV3gXQZa6/2oD86lW6Qxt3mIor3eaBb5KUZEnFNX
9PqrbSXUSUHRtQWperZJahkxRhdtWvSVX0CXIY67zGzayMEkgGV3MHg39kjlzWuThApy5lq536Pu
z1cNsT9XVNvBvxG8Axa47ub2MbDb5rqOdWK+RFqRNCUzqzA2eU2dxi9yrfkSSzaa3sxmL/HySfQ3
+Rwq0coK0/SJEjMnU3AWrr5veJtZY0pAMGvRV2l9ESV4sdjMNpwvPbNVCT+VLDbjiq863TXZoOZr
rFIX9qpOKiyGRZ980mD7uTTCDeDwVh5koxeGiMwZh8Detir1vm+U6Z3Lma19C3w8zl9Z4qbLVs2t
aLVUJgmWFqMZMfCTgLhO/rcOwaAWK6MrEbEzLwXkagAeONUNhhOKE5pTX1BLSYhv0mVL0hsHSp+g
NWu+VCD66wDCqSl46VC1HQgK0HNUWQZXTe8mPluxGXtl4f/YpFp0usXhSHd6ImL1IRrXltSGV9bf
nqArW4uOxCSG5h4ioV3skxLEiafbVokBIlzqOIkFfDcrk+npP2BHqqLoFB4utcQT+sP5dnTC7uo/
iiDFqpSPtFkzmOIrwaK9azJqJJu/W7NfSAe8ZbTJBTqJs26cxaKnFzUbZBIdq60ctNqfO2HCvST8
NrCBJ8IgxGU3hMUH3YJf1OxNtDkII0xq5qo4RwR0JH7VY2SVfmnZ7Djzpjqwj2LZK8L4cSJKaYUp
HCilkkbr2GoInenJO6GiHH7QwHvX8qLjhZce5QeiEXQkZ12bKXHSvMlxayzKUI907Ik1jbclGdGb
//52v+tDcSldtXDDERFqYyH9uT2QjfWgdSbvXVpAxK+JUlmbuvhID/j+KnQgaMXglcZTTE/y56tA
JYkMFK8Fw0o0Wy3O49sJgvzq95/l/W2z6HbR50LniMrmXODSqeMEU7otfBJBHZSHebqNjJRuwkA1
/veXet9VoT1PsxjlnwaK/lwAFyT1EPU6l1KaCFTxWBnKposda50nEPTcmaxVPwPj+oG1/d1ll7aK
qoNAW/xlnJ7O7mMaUAipl96ZsMKLecYSoIRZclDtnHLr3LnrHtfSB03Ed100LqpTuUZVuDw746yV
pSMgrVTWB0rfnOv6gT37CNNl25jFax2octXyqpJiaGcf3OQzfeX3djldX/pH5F3SZz6XJwglWCqN
yAN0qNCqF2ZjFnm8lt1eK+Un7Fj6pTJpVM4sNNZN1fSHsrUt4dczwVIzWaof3InveSo/NRT5YaBm
qzx5k/AX7extMWG9lRw9sDeHRMa2E3nUUzjlQJamwBsnXH/DOFyiBIcNhwcOyG437AejyXaugbI/
jTjcLZiSg8ib+hX4ZXBrBRllBaKb/vY8SvsfpYGhAnjgDHwmrYjrBsCvBhiotZV0Ixf2/5QFxeWg
jmhrO014OYk1ntV91HT9xbvOhRd6AMZSNE5n90gFgRs4XV+CtpymezB9MBF0ke5+/wL+6iqL7pbW
6ncDw9mgNAM41VaVl76Ra86xKO2nKVGqm3/jIra6fAqEW5p9thYNPYoDktI4UempsRvVOjuB73U+
Gua/mLdACWKQdUBxIyU++yy9PjVDDpiJR9UbV/qSRDxolnvJnl/xWjoTnuo2gBxbI7qBhJr4M0Gk
UHLMRCN7JSl2uanFBweH0gMJxA7yxX8pHE9/ju6fdHy/utULTAYfOKws7Rx4oMFnBciTlH6Vm99E
HNbPfVXfWuNcHnRgjxdZK0t/NnuqMvZo90fYQtBm7X68skIsqSVJ5FuNUJ1Pv/+53k1LsEHh6+Nh
xmyIZ+ysud+4vTQo/Zd+Xqn5JixjimwDECg3t9KLuR4wRxXgMaT75ffX/cXTMpYhsWg2Kbs6y9d/
aG1zIsJzoDIoUout8BA47GUDSsCjILX+95d6r49iRABoR8FnYoailffztSg2D8pcxzR805wubwVD
NM+kvs4z+tkdkMklVhdUMd6UK9PFjJm580fBCe8FdvwQaBlATSElZP47W3QyV7Lz7+hSDIYG5lxL
tXWGvsGzRdtwzCaDWZWTe0G0Y/7iJkb3kJLbjVkxD/duWFXfsrZpicGOtFPeZLS9cINbd5FcSG86
Z3xI6HOJ8TEJgt1UxsKhkCY+EqP+YrBA+8fo7jiCnc75Q8uRfYxB1Rc8tHB6NqE132IRyddmh1B8
tgMFMTirteLSRP79M1we0U9LBoYnG4jCsnwxYs43lVhbukpQ2fFz1ehfRycQWxxH2i27TXFbS/ej
1+IXbysMJlyNWAV5Q74/zR+GZ0H7F3K4lvsZYsJbhDz9tSwM/YOV8BcvAV5+DWqBiaBdPZ8TWF3i
RAWW7RdRXd/B5quZrcL4Gh6++nc1c2w6SCvh2aGWQlN9NvzMENS5NWGlmIlC3kfTvAkWSt3vn9L7
u0ZvWiDTUb9LzM5ZJlTuwrQnJt4H25JsjZYTBpjx8IM1+f1YYLuIFJcRwWvNTvXn19nVQrrlSoPm
JMP3U2B/WAFwHXcFMtyrsqAq8/tP9f4pcT0co0wcOsLy7xytH8aCoaRAYjWuZ2hFvGlx7AK9VoPF
+vQRDOaXlyL9h/ULax/nt58/GuGnWVYTNe3bfd/szWVrPKfw1CAgJh+MvV88q+V0hFx+0XZxTvv5
Um5Kt8zOckQ1GS45EjOMbQQO8YOr/PJZwaxg7LG/N6yzD0TYgUinkQ8U0LzkMZkNoOvY8bvJoPW3
RK7/G8/qh+stN/iHZ2VPNUnpTc2navr5rracwUMtnmyiKf9Ie/irZ6WzdrFw6sC/rLP9RuO2BMqr
fDSMUY5nYBAiMzhrDlj1jQ/O1L+6FAuXicDWxf53zhgJtbGa1IGCfVJ1xp58gsDTp1y9KkWnrH5/
A8+y8BaJIRp3jidkGFGywpX08x2EgE9XukOvUKia+lpbJfI+YImnChxfsinLxvJ7slZZnmZa6G0j
MWsl1amvArSl9HLeijpwVh36cdouXUU6LJrwD97I92N3+RkZUyryOMJjz3aUomMbWPXMm9aUwpxR
oaKHlK8/mGfe33XM+hgaoLqwRyam6uc7QUMAwSm4aFAbVb6Ngjzb17U1rwwiDz+41LsTqbP4K9m+
srQu+tyzsVTGvZXhLsho/c5FuqJbYz9ODp1NuzWQtej6TMt3cOTf35QuhEo+IsQrajXvWT51yGnM
pBFALgFRMGHY0jtQu92gBgdufHnLs28vGOnzlTYYwwF7WrmtrIDEhTQUVL3KovySRS7FuN+Pw/c3
f+GzsWUi8Ydl//yOhG43VWQto5/QnP5OEWF57AXdl4jMlg/mqPc3f6GQMZbQLHPz7bPnXOcpaS1T
nPqZ4rqfNS11vIFeODG2wlBWgd1QtpfRR3r592MYeyEaaVNlcgQJcLbxTqBUEUNPhYyc2vbBGXV5
6zSz1Xzw4ZYf/ueNExu1P+2FjLB3puHKBNvqpBO6Xcq4F/OUI5DrqaaiXwOvjxKO7uQArnxPuJjl
uRmt998/yF98Tko87HoN6mIcZpev/zAjEwkBAx4Poc+W2F27ZZ+s02gK735/lV8MF3aGBAcs54mF
6/7zVZgf0ba1XUI5XR9uOzncIObOn8yMZeb3V/rV53Exlqh4cligrbP5UdYhkBZlQEYiCIsMqnx4
tYVb3f/+KmfO62UapmCJ5hrJMTs37TwcYC4rzDZZn/gUFLsVdQ+rIdHDmVY2VKJVnLrh2mozuTK0
ji5WJvv1ZI1vKgGaG9TY2prWO5LERHa+ijT+3xhUDKvlMAUpj8PAz3c7VUf6H3QG/XqqzcsWNZZf
pHRL5naib8crzbHaCgh7t7Ia0kv9EUjl3TPgvjBqmJItcuXfTQ7MjE3QA5PxkmRIHyLFTY8AOD/M
JfzFZaCcLUbERXzOZvPsYxK43rIYEzeCQkJS5ImiLZZX9H9FRseAoDmHZBUHAY6K9G2dR/OLoUbD
NkXlt1bivluTd2s/RPR2Vt+Hx/85R//Bi/XDm7J66V7+coleveRf//sfd32zJE3/aB39/h3/9I7q
f2CTXCr+2Oapxjs80r+8o+aSNI2hDmuShoXfXVLr/vKOWn9Q+KCojoXKRGkPsO9f3lH1DwcDC4U4
RhwbIo5N/++/3qb/DL8SwJnJsCzas9//WAPitMCI+WE2xp7FOYJlhpRhilSsOD+PqFDTGitRgZrP
VayCNqcH3G0ckGqNl5H4Hm0oiVTXVinYTAEXGz/lVjHBkwvGpfGdJMHOSNTwMUqdgjC1mMxckFtZ
qvn4ofINIQ3LLzWrLtaJ2cUbevU5muAxUzZFUyMbz80x+ZxQDAEJntm9vpC848Xcngui3UYzP0gK
ti/G1BMSbLpyWS0WxL2Xak1pr8jW1TRflylKGzJzMGIUcV9du9IRpS+rsDTWQMSAzvXKSJZ8jGEA
vdjckdBr2QhlZiW3bT9zGuPVGUBbrsZyjpbITiut9iF1OwVCvWTO6IpiTm+MIJ5drwtNma8dp8Vl
CBydFBsHvR+5u1lkv42OEz0WCkk+G9F0+eSrCOxujHAKvhl9Hz4E5tg+NHrJx3FJdvvU9GF0q02Q
/b0aqMO61zU43YOjDNEaLHwN2CSplXCV6pQbvBK3TXwRoCl6MHUl7A+L+GGrKLnrUGUcJf3C0YhP
VWwRNlQrZvy5jWS5JUeovBwDR3/URds9TvOABIlIn/K5y43E9UlH7kHDF0DgIbU4V3UUNoqvd477
FGdiuMk6jS+54ZDDXhBqvCtyK9yEE4Iyb2lwXjSc2VC2uIWCljWte5J6hWrVR0I5IUDGeoOJrHVD
5CSToTd3jtrSxK6VoXgJyKRrLzXwzOSIZNSVoH26yBSScYhW9QS+f1WXhuGsE9tgf1+3Si1XdqtU
YBRnBCeUwMPiBphmuRt4gmTqISYovWQYa1L7CtuGMg9H7yv7tfgpS8Iw2Uq5GHhm0Gydr2VMhkyk
WdJ7QVYgbGjbAX/LrBtK7YmssIIN+4g2QTSE5wagjKB1N+MEsQ9RA2jMm0IVHgI5OYT4IcWevuUO
ldE9VocQbaIzF/lNmFWVgvY3c29k3SylMjaYK4wtzdOUdVl4oXL0TfZW0AR33dDTil8ZE86SB8cI
zfq1dUsrOUhIAndqNQ7Op4LgA9ZduHqhr5pKNe3oCiyBAWlIphay0MwTRmaXXpxh1rlVrDlnLz0q
hVNjGKMLvYtMLbwagrobPVaZECUYehzyQtUEoemojeNRLTUbD4lYwtfasKMtovWlmq7dKpy7UyCU
ylpVptZ1yOtaqpm+YU1YQqyS1pyPiINWdlcnc70tZKL2F0PI3n3HfhnVWZoXBo4aROnETqfhcAkF
k9Z0NZp09RU17MmyaTWKoLPV6pRipTncIA7u7xIXVuM64tN0+7HJ2vu2mkyS8vLO/VKMlgHVxU2V
l2ws0muCthPkEznPgpuZ6C+GnQyfkWwgLAgxblzZGjARf0L/el/N1Ax9UROc7YnAnhV0eMmgrKKp
RMVbaXX13Ogq9FtQqdZzUE5oNwDiyZdMy4InGqTh1xr6xTdSMHodKZyJIVuzKhkTgVOOYltbGYrk
1rWjS5rfDdIbPUi/4J6FdkSux3itagnGkSm0cuuqNmJVQ2s0q5ZvK7PzauJyI1g5tB1J+kGWweR1
9P4G/Vc6b91EzQVb6RjWRR5HIIpL5PhQbMlSvCfQib5vbuiHtBtVJJSDnZL9Rz3T3LZznAFWj5Fn
E9Nqt3uXtMh+vWjArkytrJrXrM4hBskw0oy1Gzp2h1oM/tIayql9MaZ9Y6+jqByUNTOaD9vNsTy0
L83nUR/5u47R1ApQxEmJ19Icj6llkeyQtBiasCcB4iicAMk8Dbbqc+q0w+ceeZUgvL6ZBsjuMn4N
BrfvVyIxXXi4dAjrNRrXIQe1qhHJLpNa1lsHOiYJ9CXsGHhX5VfCwOYvhVTEtZ7ry5yTNGgoZKYh
6RRTqyRIf7MgXbqd+FFcaU+Fh4qPoLcsbtVv5kjcPdUERuIKtnh005F5/ZkIMLmGR3RBTpODpJi9
nhclQLFHOVmUcwY53KOVhFjZt5Zxp/EPDjsxmdCHOmAer5yltQifnuK+Im9BrxkYEd2eBZ6Eh4qy
R+IhwSCYU8a1s9eGQDWIRrTSx6Gzzd7XEfWFK1rf9jHA6pWtxibv74gI1Gz200bYbw09yJ8sWmfK
vqV1uEvhIkZbBc2XiUh2LEKvs4fE9FRriO5RqotPg6XwduQFa78fzxAkb4BQCsBosroNi1yY68BU
I6RZGBZY2Mq8kv7szpz//2/b+Cc/ZIEG/asd927X6Jct+8jb+I36yP8wR5bv+Wvf6Gh/wEmkbG3h
WSZTUGcT+te+0bH/oC7Cvk3/ix3yz12jqv7BN6CJV2nnIMhYLNUtzd7ov/9h/sGpSHdQBQmqdbRX
/86u8bx/T+OKM61JlYvzszBV8+zEqeQz7iDpppuxtJirHDF065EG+oXChgczRC7LVR1l2lVDq32t
wORdZSVrv54n5WvatNXzD/fur23tj9vYc4UPjRjqnRzqDbQTHObO20DkqVhGOkDckJOj3ketg4TM
at1VxHp5KnjZt4MVu5elhqChliL4VHC+vSniZr7//U9CPfLnDTXdKDo0EMxN6vLc8nNntlXWWRvR
q1mjyey92QHsbU5DuS9kqB401f0SNRnI5AaZLHgpqW6nqWwPDl7GdT8E4hKLqXoyA6ZzOev6E3m9
qOuaKd/MsQppqcg2fdR12QrJrHvs7HDatBaq5Wam62R2bwFZ3OsyG/pLI02cI6iqiDaiFBeuiUWw
hc26bCLj5tT2k3JLm7W40nKb4AFagV6AnhkRNdXsb/pkWNs87YNDhnj7aDAm/LLPDmQTtNtRzCW+
p7zfjrrxBmeY6naZfuYH0XeKGckvlGsLn+lo6bbQowrt8NbIssPEDvCR9Oh6E+v59JKiPtlM0RVQ
8m4Rpr2haHi2iFJEmPIwMvltajSGPj2OYwpw+WmJnIP7pkY3YcBCZ0/cYBcp4GUjQmDDKoEFIz3J
41zjCtTHYNqk+CsfcFmxB3SLdt+SRonwWNX3riSoNp4MiUFKw/MDV+TaHUvjzemGmExUFnJWmDfo
Y0vqncN6EnCCuBnVROH+6YS+YGKQX4sZcfuYi0XFP3DS6WITVr+Ni9ZgF1LH2QVD91IBIxjsEFD7
6ThfQpnfsWESOOYfK1M8WTaPrwpxOeZRa3mKlb8S8niht9E3S7M+l3XUrdNMhyqcdGIXdhnZx1XZ
HNh2WTvZO8VqsrI3F2PDykUW6bnluK/kJDHjm92RFiHSTRNl5SCNxDPN8SASN3rQyLX1U4NqfTJn
3Qp3gB+V+mtCBamdVLGPNDNfxR174FHXsnvbjS0vjepLuNfVTqnklyQPrTW7UQPtsIL2SxmxX1rR
V3w7u1IWT0uZzdOSoNtVVYpTMk26XZCad+FE0KmR1TtbEXjJbLCI2Whf6zPKXBZDp96LToh1OlW3
xENrowcDz9fLRpyqjJjtTU8ZaRNymD2RTCB3iPzdBxWKzN6tFZSclQA2XLcBh6QY4XhppdMpxrGd
+44kK0RtWutUZMVwWXRjs4zkZjTWlZ2aJh3wSskWWvJM9bkdowPeNmcVY4ZdFUUVZp7Wy5dYiPQG
idtWMZcxOKeGYh+RnYNdGKEMBuTDDiQ2lwPxOHhgLIztHhYNIpcDQMoTxx+hOx4omEm9oYgzzbum
bGS5sSGkAyumMcUWxUmvx2AzQW1/wqe1N+GEgTA1Vx2qAJ90aZS1HfaJdGbjNZuz4K9G1YVujOYt
6BHCZ+aywPWkKbmn1Lg3jFJ7yWjjvDDhpafGjDI8ELCe9wM1JnABKZucHHjjVxHZ/Q3sZXGvoMM8
sq3oOBYFdv0FaAY6eS2tN4oOnzlrYGc2WP6PqPMar54mbWePLe4iDt77AHgeEfPdvNXHjEQNc4ri
Hf7C+ZPMebGwe7YPMrbcreMOO4zb404bY/tb2rF8rIQ6AiAmkOwuKloy5tHQWIexqWJ2SZU6Eo07
RNuBrhQ+G6Ma8JMTMFyIsthOtT74pmSgNVqD7RvEfHpbMMKY0xiup3wyOyoVrZJhS4/iYtObSrKn
yhKkj7M7Ws59ggXE2U6q03Sz50RmU32dcSEH3nKICa5QYCcb123ZciYkTK91xibNmKIyj7DLXQi6
RWc92kRr3wd2cUnMs3GdxkFxcsyxabwmTGjLpYb6xFlujRHFgFNcNP3biNML4bit7wF4j6sxEZln
qN2wJZd+8WDJZAksNsd10rdACUVs7PXKjrdItxN4qNQ4NzXU1Ys+0DG6jmWv3pNamwdk5raLBtmm
YOGJZppOoRl+1qfABYwnnZl5ogguaxR+D44zYELqYzxoflEmyZu0zTtMHxjJZiygp8JsphNDZjrZ
mE0vi7Ii6xk3gNKs27ZS76nJqveElE4n18nMPYmtZLEPTBgiZKNp0IW/Ix5v3AGIzu9CmWd3mqWc
eN/HPbbe9NgbPZT3ORDNMQRUv45bRUWHq4w+3KBsF+eE3GVJEb6YZR9vEVYxwIc5v7WsYVjptW4U
XpLZKODJVapGXZBTjMT6Hiy5/izpQvR+PmFkuYsVjNedis4/LDEheX1NV42pz2mEpzdGdcSoan2q
mIdISgJ3eRy4xYsYk8JRQR3gvu7ycFjVfRzc8itoX02U+3GRupeAjdMbjnSKZxcC0bc7NtZNYUUq
WQSdQsuRyGlnHdbVfI2aw/aiwdC3qqUAvwRVn90qRcgpo0ofzDI3w50pMciO1KTuc2lfTsagbxiE
Yi9jfALpPORruAswXgRE5QEHQ9/fyyZJT2HSzDfFgBfDnXWxza0MzpRaKY8tMY0+TZWtEhgdb3Bg
XkBSXZLn0powwdpZyaDUnzWOrL7oE3dXBkrN5BAV922T1M9hLaxjlIvqJDE0XyVK426wT/XUUybM
cyrvXcghcEOaH3MwqrsBIgs/O7bc/khSOtL3Lk6eGstNb/uIPWEpRrTWcxMckBR0d0IjB963ekoO
BIYr+j4qe12u+6QHr8AJtfYgdlbPbjs5l8FY34siqV5io2ccTrZLBGLvvKRSY6lTkjI6DSmbVIzV
bb2ZRJzt5BiFD5ZaDFQoC8260Zu6H705k/mnZJ7UyLey3LwwI0VZgbIJ/BnXAmu/1TnYYduZt8kh
e/XCbOF8YHnRW2wfIXU5UoJru0k3hpIEp2Y2nM1Yma1PwbW4cUVWHZHeaV8ILFfE6vs7qM0ZgyUq
CE5sDZMTNkb9HfhIcUiCPlnBixY7jcKNr4ORXcloyC4mkiqfv08QYRz3l2TkBM9zNoK46dzgqlLr
XGcHtxQ8Ajhwe6mCZPYZWeU6EBNdtGQwBLriUe+NoyBy5J7KJAHkQ6zdYyQx4pjjejW5K3oHencH
LbP7Eg8DU4FljUwzQA1OQLTa+CGqJLQwN4lsYzcoFu+aHubRKse71ftTF0zbNud0u7EKbTp9X5Zp
gmU5tP/a/VbAKbl0S6f9QhXNRSemh4Z6nyaCewsEAqap2zSLxcVWh8Bz626J6GizhCx4fBunpoXp
Uznq+ERzz/HFEAanKLewYfTL5t7Uu+pZL+f2GLjqkkdeG9Pp+x+y02BAJhRMY4xNla7ztozVc+Sa
+MnK3sQ9rCQmH6A0JPMbnuEcHEllvUVmTqokGtH9lBV8m0EJAxM85aP1OKnTSShW9eyksnpqR4Xx
6drJrK7UzuJL1lA9y3kQp4Gd/7aaai4eZxTgur52VSw1rEN3lDPGQ1MOc7s2BBNTSI6acucguTq5
CSkT329/6A7utWHWfx5V/lbH5r7M+e+/lu95KyviisOo+94++J/fHeM3EDnlt+78b/30TTQd/rrw
ctT96Tfr70jNm/5rI2+/trip/tmfWP7m//aLfx2S72VFy+Wt7EHp8K9RTi1+PD8vTdbfnLmjr0zL
Px24l2/488CtOn8gONZogagGVHptAXf9ed5WNY7bguYIvVVO1d85cv9EfKp/oNcH/YgcwEJKtDR3
/jpwG84fJkI99k9ocQiUM/W/c+JmRvi5bb6kGiwIe4hpOp1YetdnHU4Zpo5CetnixCyduxJjHgBB
dwfJ7SEplHaP5BASbyKwe8b0aprefqlTvfQ4S3xqClH7ca2newQFyapxXoWR3sSw2BeRe1oZ7SVH
Ct2DYXycS7O4IrDuYOcJuwQ39TVFFltsaXuaqT7LEBX6djpkTburIgAvMw4rM8k4dxwbNBEKNlxy
nwgSzz9buXgrR1pEXQMD16Ulql+Iyr6NtGHTG+soe4zcr+V0GNzHbhY7M7gIRwxB8aXqPMBqIDFJ
SK828JCyxQvk1qV2Vuvmm1u9ouFCI3sUkCA4ts7rPM5PnctqCEzUIek4rh+zodjLdFo7/UYPwkPL
pGwb0k/muzk7aiDSUC2Nnqm8Jal4mAF0j2SjOm7FOp3vFPd+zKE3aeZ10jzPBcFVHLwqCSoBDnQY
XXCOOUqDI0+8BXtjIIbvH8O82nIbF3yEGx9xwGrdRS1mn/DTEsH3VyVU7rua7BypAElR2vsmfMHH
Q+gLysE7eN1+piU7Fe61VLUVrYfTGMFvizSc9eIYGdVuFiHxuKgpj2WbbOd0ekuaaZuDE/aGCcfn
NF7aYryOZONhEN8NcUy9ZTOlL+xNdC8VC5uJjGklXmnaNg5xsBfqzh3o9SjXBoHnfjjmuDBIUb2h
7rta0tVJjtKHU6M9Jvhee1NSpz9l3cWCvy+GYSN7QfE0cqN91JeXQ6pqfqqEvhk0twRt+7Z6Cgoc
aba+yprmFFrDXeOkvVebctvqhbkYxwnJkvnzhMMedbG8CUvnoA9sgW28jIVDH63DgDoJEOOjuG2p
0HLsSp/0CSmBBjTLmNVvqvjKhhmQfzkcZfIo2nxLViEtsZzzw6cKTOW+o6uTmDgDE46jtdQeWnIK
UFRwftfIOGKbMu/djiZjVxxQjSX+0JbXljzCD/qW2NMVucOrogFy0JXbAISUmT7nVbMa+hFXb36I
+9YzioOM7pp6XNVaR2rxi+yzhyZ0dyGmxQzfpCmGU7s0zUoHr0ZPZ0pFNBGjtv0SqfPGULNPndbf
BXEBoHCgCOysFL256pJ8TYb2DcwAH33fPjOUHVX2oyzFm5uZz5FUGQdP7ryjL7YKOLtgctsbRChS
JxiKFfbiiwVfgOboMGhU2ScXv40wTtIadk4a3ARD/i0KKafUwBd9Y1RVxne/mjXzqp+H7sXWmje3
KS+i70+DIJ9IwJjFnDspGF+tqL4gsfE5UoJPLiV6TzH1b2Q9f4VgCFrIGVyE5UwQQUzvJjloSrbu
m3CVhPmJhNe1mJybqVfqTW7OtOVSUWxwfN3hTH92zXReka9lXytS10h7cNgUwoiUIZ1OyjIh5aPs
mt1fuVKH5gEcg09d7ShEthMjvLLiea7WsWk+pekpHeNdHSDtr3WgR29qIGF65POKjoE3VdGr6tRX
ER0sbRx6QFsz0dq00ChzKcw/gTFfZ7053TJ/jivVlpdqwTvdRDQ9nBLEgK0dtMyu78pIuYyJW9kz
nRvbWj70FJ9mQxtOdWg/BWpee0Np3KXAzO05jtdGB5vAAdtB46m9kxSSclyeN3lbXCeTFe4dMD/s
sqt5FzTgAUpVsTZzxDuJDyMhFy3+nGrtAc7YmrbhtTNAcVLSS4edzL2Zi09NJk906Q+JbV6pBbFV
xqFXSEuqhvhrFym38xgYXuxaXxti1Hw82ewKZRLtXEnTZ8yc5KIxOJPn5nTCNaM8652LipJ+AZgw
dkxeK/EaDZwONha2P1vyGhlKwPZ8bq7imjNUPoDsqwyStqlpEh8sQWdw6uyuMETHxzgnbSZ1+7UT
6xaVHmXYaw4wOlHpD2BZ8n1Cmvje6VzrTmnMfoVFP2LGFseAfuBT1yN8tqwpfmy6atyYMqpuGBgJ
VIEwvsQdPB1CwzVXYWuUOytrMSE7VU2wOFUtzG/ziviCgCUwSQlsmI8255l6bnhoQNeUPtqGIP6Z
z95MMQI7wTjv5aaRHYyUXn/oQPVo+oYDXVSVe3UGWKaVX6ouvCPBfafXSrmR2i0YEv2S4xbpPk3V
rxvmqxMEKt6ZwbWKq0Y3uo0edcMrkiEogZkh1T1KP4D4eMCYbbXiCoLLvBrnob5GvQ6BzbpXzIk8
l8RmdpQ9+A4C5JZVL9Q+G4UQq8jRVu6o5xdp1U3kua+406groAN4ckrTfWcXxtrq5xwWYPrcTZHY
RAkZkIobfcooc0nsd+FU9XvARXdxKqn+2kn61omCXqgyJhdBOlMEzdmD1wkgOgk2wzNq1/H6OFO3
I2CcDTef3YClveZJUnP8Vxm1Vp1tlLI9mYYyrGlqBr5RQWszq7zDI778azotqIC17LootBcdlOrW
rDTs51G0oxJ7TyXyGqcr6bWlWV/2gv2B/bhIZbagknS/SaaZvqd81ZKqZ4qY8E7B+fBF68hdas0G
gQY9Deb6KKctiX9NPH8Lu1hduUojSIZvPs1F8WWwwhvktGIdOVSuIi07Ild70GOqx6Hk+Kve/H/q
zmw3cuTcuq/yvwANMoLjbSbJnJWapaobQlVScSaD8/D0Z2XBByi3jTbO5Q9fGW2jU0xmxDfsvfaq
OaGU1b63hmfRlr5hcp9E68/ZyZnWUqBpatfy2NO02CEN3NnuwKg5jMwzYHDfqG+lknVMO2vn5SSj
pwyTjMlnXLOduuS4lm7KhH7YFZHLNdVcais/enN5jb2BSem16ax9VWErUGoXSTsALYdTnlINvE2g
5fw+TEPd8eypH4jny7yjKirnG5qC8bSOzKvppfkRJPpoXAuNxKuunDLiD3H9bHEne2zddTM6YFd1
d3ks5rCtxtnvk1qTG3gGQPv6ZsXHs04e2aFrpzCdd6O1jx3i/cCQptnWag3v2CjpnKiP7R+5Rt2Y
ICA6je1t1hL3OoOtNXkA/M29mIi6CLux1HwSE/SdHRdeKFjbbwg4tALZCVTsK7dS5TXraYRI8mgk
XrYbptXaD0lunAm3z74v6do81jQyQaKt1EgdQKUns5pqYJw2KAegjNLExj+PV0uAbmkYve+zYm7e
0JCsG3OStOP6mMLO0aoK6p5anrN1MS4ta5xjZ/bWr9LAlFb3U09br31YwGGYKzZZf+f2DiFFSLOs
Tdno2l1WEkPDYD591odJP0j+9M2Y6M4DuzrHz5BCHArDUXvAW01QayMhGJHoOf4SCelstraTMZXH
NhVcHU4jl5DzQ8q9VHI/A0k8jl76LrpuNkOj1603oxAp0woj8dErZffAGMGzeWUHhc4GcrfJCFh5
gcbjHUytIkA9pvOO24giBQDd1ig7jQQXOJ5r5sk3mZXReym74ijlhLG7LFcKRbU4H0ycEsbJBhsP
0+lY/TjlcJkrjYmOV7iH2bBm4ElT6VFfFmr8XGHh7OcRmoGW9N8Bx+ociJJMdo0hhKjdx9SzdtYM
mC2OU7+13bBphY+k+tjE4w05Npc7niRbw1i7RFUNVXJ+NXNE0Mt0J+YamUkCIuhE1d75zViRd7po
QDTz6DuT8LDAPsMMsDqzBjh7CdcgU6uDPtTPIO9eJHkgWQ/B3pw5nupnLlc2Lm6gQy/z5xZolRVn
37TBIPREM8KZUKOg0es1mLLuXsDd2jaYzhwLmJfHeYmKI7oUhD6ynDp43QfvIKFy+aQCz45fa0A0
qoyuHYxiyj8CQsnXS47QAJhaibHc9KBvt2Vsvq2TLlgDCh6+025JWvjh3RQGg5VUG3tJ02O2mOpZ
iIZInXk1n9ciZbqOgHxjowIlSNIQITiR1ldZ+7IWq/eY53mPin7F4FLYx9Lx/CF14jCKivragO7f
qJwX/wYN3OhOpIJZacfYMUOhvMfF+F6jIJDqlija7iIdB34/Bw4gOyJb4Y5ogYr7s3B4SBlVpQet
bCDnl5DGrWtYvyoEMA14UKiYsFWICW2zS2O8Ma5qPhnRfIK8vVH++spPCr0Ni5RX37B0Zr51nyI9
sXkAdARTftLXYfTZosa+7uQkWlKUcm9o5YnU7iNy3LtY64ZjpQ/3KsFQnjqWuysgHoHZSnZKa+E6
mpHfZTZ7u6jq5qDAE0bb0pLJyG3hXPLRyneriNO9lUr5prccEV1i25An884OTRQRd0VfwQHoiuaa
yHQMYK+kgOti99QRIxrTxIkyFLj2w1ovzL1ryeSopUX1MmuaFxCfldwjF8pIgpTOm8RfubP1tt31
kUpRxa2z9wZOa70nOXZ8yYhPfUL7Ifa6Nfbh0EYsQtzCs96E1ReXZGyyS1Fp3lNVkLnb1IWJGpOQ
dZqbqTkYelq+TYx7nm9W2Y+ZTcyPkXrj2K+DdtSZSHfh0Bj9Cyzk4TrkVXbUgGx+B8MC8XTMx3Fn
Vu24oLcsvTsWI/17b4noKYeH9mgw+caO0EUUvXDLymdmtPL7apvkbqIbN6rNLEhqlR6qtCGDRSnI
vHy2EMOHbpXPd7ml9NNqpDRkDi+q7ZTGUyQazQdarrGujJdD2TrNXZSnFvPjm4pqSyZbfwvxbewz
l8B6guZLD+dabfVGrmTES7Ms21FvzSf8zsk7bK4WISOk47fBs3oRmoTaAm0s5gMrGDNwS1IXNCs7
rAyqD3Octj2+g1Y8zga0O7rawfJFteQ8mpGL2u08hF9p8lpkphk0dsVwTozJr8EE24I2zoQCGdXr
wKvlJNFutRqA1pEwwnVw6BNh2S4n1PHcEV7uHruZ2eZcVwEwFBlkU3VOeGtTbz4YN09Et27Qd3Q+
PIhpY/b2c6m199y73Qb7eLuNLCTmg/mklwnNTE7ucURbQy4ruseGhDqJbOzTK0kflqQLMwBKt+Oc
lV/LkPZ3I9KxNCrHoKJdDwYL8gKpmEHu5e91JIqdcJIQ7WWQSc5whxDSjNg7uLETZVj+rapni0Zd
vLdleaespuK3rsfP6LxQGxJoDvK0BQjsiGmrqnU8FRM9ZvJrZWSCgBKorv42JNHBG4pgMtmJCDi2
m1asR1fHvNMX8gj2E57mtPL/KybEGkU45k7LGoNljip9WtNbM/lAeiS+kHUa93Y0eD7OCnt9QXO3
QebFSpvCDRhePSTsTG8bWlnXSFLXg+7Ue4v58maYjJjWz1AXob56cV1rKi9rntgvlbTaytkauW0x
AUZCrE3MNRzEyQDEPO+UNqEUTcFvKCWnUI+/MqMKs9L5UnNavFSldulmdhrOjXPjMQjfG6Kj6hY0
WXmmrrRXBx7lp0ZwEKaXSAvirg/zeP5g03/PIceZ3+P2luoTDmugq/dIg3OI5MfPonFiMUdn0De3
Ti0DzeoWubUD4szHNyCu25r22sddQMo13amnTkO7Dic9t42wwSfQRbYXtC6hiNB7iWAtmRdaEd9d
G4eme5ZFGGfZt8Y2rnGufmqJNxFWyR0aa/mCEQkLXVnV5o5bCMJUUeVBW5dDSJp7TiGh8K7XZQNN
DMNmKeruIYbgyWrS5WgBjWV0z3k9n6PBpcrM69c2bggjcT9gvow3bXW6M/T8MuZ7b3Cehh7Ms8jX
i8FSLsG8m2TeJY50iTKvB2aTQbFWUWcFnVQMX7wFGLp+HjzCDTizWWhV3clM2fMYbe2RES0IRwDv
SAIL28iRbVtsZh/xiix1Yzf124pm15h6i7A5ulG9LbIgdsVd3ptHD7A6k42PAvbq2YztM+N5BIMI
sK5DZXuXeZLzNe9aZzfVyhfJcqohbN62qNxKQBXsikvG8S6opLqN4zx5rapf5UTSqFkwyp20fuIx
wKWax6zd6ImC1VXM1llj/vQkJc8mhly07bv+rkXsaafxQ1lR4rNae11owINm9e6kiHleVbnqzGc6
0PxmFZZjztsSv4BkK3ZeRQS8DesBEFhy6FYiKCPe0jZhRcPO67lk2Ji6UgvjEii2iYp9V9eNEwJj
yXZZ5dxSoGv3QUvg503xvVjNI5/klTvxonWkQDvuhwcRfY/jkaMw424kAxCHMCJYg2DOmd14ABHt
vmExs0efCG4/T3ciKoatDQQ9WEz35FEBNdW8fOeyMqj102BkLnQecoNZqtChi+tLez+mhrpSGlyM
vjuRUiD9cUL1607ZA/s1B1tg/GWMSR6M9voT0qrY2EbsPs0FWpQhrx8YpnFItvCnSditH+y8IaS6
QNcEhHN0wy5fxVFZyjovYNSvtSbSfWd4aZhOAwOapQLYgJyJi+u+YJEEGdJ+lYSkTIvb+8JR6p6L
Z1c1urc3Vte69lYKQIwz2LGyq2GXT64FeniUn6Naf99KfCMRvHNeUbx+lDZ+lTUvljPn+9jkRF36
kFRpYraFz9boVdrfU3zh13jW5TUZDnFU+454GJMiKPQPjaHck1tbt4YHBpnRroSAtIb5tIgl37n9
Oj5XEXC51Z2Ha1ZJDZJkfmijVb9YyUDwQuZ+G9yGQjFtXxuGY0zbOXiHCvwzMo4YXRga7WZJ+Etn
dc50YJxexD8cRJKfEoU2Xr+OwpqP2S1ptwUb6zpjINBRY/WAm40Xg10ye3pb4qHQloJChRHt0Bxy
LzrohnaZ4nQzsrNQLpzj9OUW/oFtWuybVssCy+pBudEgM4R90127Iw8isTYm6rVt1wzGjfK5azlz
88xQSGxZtQm6f1nuW+CWrPNYW7znDUHjVlNbp6ruBj9KB3NfmV7CBIGyq+67DjokDhUXtVTAiPtX
ojX+XOdNAD8bDa9as9AWGM0YeWvWUc9ZUESWQ6h4X/4kXPeUN9WZuZ085EP+3i6xfhoHuz3m+XQo
y1jtWXY6myEiFmFTKtbTxo0wgqrjy9WLfjeJ4VzcHjuGjpi+Gu5oWvSBsYAbFJJn2f7wjChjqxPN
EST66Ty5vORp5Bwh8Lch1gPUEIDLjqXR/RzwhD1nkf2VVAAJYvM4ME9m8YwVYUDbm8feBM8P/eim
6nXDn/OyA+RrfeSKPIbcG+WzcqdnXoP7oSSniVXvF9WPOBNocZSTbZ1mSzvFI/oIPWYe7C1TGlQS
mvI4R4Fe5DrAPBCjiDgOsZLVVqw0lHUpL3k239M1XO04ftMGQL6lCS1xxZrRZOJYxmm1aRtqgaJM
zoWJdlHegFi4S2781hKqO60tai+U0XNQljAM5xonjrwkw9Ep907+XOWXXrVX2lYglE4YLY7N3W8X
oUOIQoXXtIKwumnaWvgl3TCDxNBV7YUgietoGg+DxpCTgJGgb/ECkLR8RaM7I4SZ59ArvpAAAtRj
6DMtamM0LlOJieVx2u2l3t8TZPpkIQ05WAPCfrCS7XRLyBXL3ZCzQWr0z8hOOe3TFGFn2sfbjP/B
1bnl3ed2Dw7DgrhYyAV48Xe91X9RbqOVQ+YHzjPUFvfJa7IzrdUVIdgnGQNNCGer2uh1jCIMoXYg
Ymu6Llp8ahdaO0jJbxiWUEOpmhv8rtSKBy/uEaVyfq3eUZPLvurNzF+9bmfDe5Ho1HzHIV5haNla
NcvD6OpXxeU36S8ElFDnQWEvJ9ShnetbRQwSfHiaAOhRMYHMGqmWusi7X27bR+VxRAOOjcs2v5r1
ehoW4Tt8rXHMpAwOP0CZKPkUSXwx0NAgqhSMh4v6EFvem8P9uQHkcue0OrKIe/s2sje0N+SMdjCL
5IrnbvFdySkwZPV6TQ1+W5OsIz8fHOvAsOXda+qHemQ+Ms/eoRrYUcW7ZiVoJAFeVFreNyjBN/mA
P8mc9efwOSZc1I3ut1ZY2HeeB4HITm60xUsTNVu7ScKC9lENHADGt0IY87Yk9CKJvsdccraagrUK
CExCinOxK+2Cb+3IjhjNlkb8iXNN0+hUR27DnZxl1IIY4HTdCFqGcE8Qn/sdUj3Xh73CXM5eeQ/0
9clj2fuMyMt6InMF9DHpX8+ynjL8dvjwCKW19PpE13w0cebSs2E7jQcaPTBKky95nTMaEebXJhae
BnWSsWoHAO3xvjHcL6/ijCTnBvgnuhRk2th9spG4tqxpt3ZeGlthLghOMxdDLd0QrB2gAyVa03FA
29ZSWumLR0FYdDRB2kM+oAIv4oc2w4HrmtdEK/IjEqkdzBJ0YF5/QhKeHD1Tm0Kofm9wQq9Lmx+M
uC18VcxOwFzP2cRMmLZZR8QwPsAT2QPOC5D1X6QETpvFoQGFep9QnXtPDkehn5L87HdVYe40aaqT
Jvp9ZhY+worHUiBQp2V5GEGLP2CQYa/mafxNKqWqEp52VkkXlnl/XRuxSdA/g+nc9cvPPmquuvVY
1dGe1JWtVRY0dC0b4qIORSd2AJfxx6uNwD/m5Z8dgHXq+32POxrYKQVQmmUh2vMdSJ8wZQ5H+ixb
bztEoka50ZLMoPuTdc6McevUp75SfmI+23l3lZzrcdLcpULzZ/Cgjpw4Z1bN/ObJqguGLkfCNuTi
VesxgEk7pqkh7AcS6Trw12EeCFP7OYmXbd6+msUSRlZ+R3hBGLeHDILyfIavtTPjnx79OBkA4Elv
OgGcVq3YWMUvoW7XLl58EuNJGHm3+zmU/U8ynnWp8NC1H9Gi3evTTW8g/ZgM5JWMAIXhuO3PN++n
nn4Q77ZV9J0Z53HTh2QMBj1yu5LpTGF/K8vbcTGmYM68LcXgEdIgDhf0Wg1RA8+qQSMcGYz0EEs6
SMIK/bC69NzghW39EaFf/NTGXXNflUwKFVCwQ9dq3g55h9gK2aY/cMKbmD55o7WBc2jbduCa2dzX
OaJFM2YrCZDqlLuRedMW8KeCU7goNZBphQJz14/kTdTY1F6rVNDFIWXnlRMMGr3WzIM5UVdYrca3
USakbpbzxES3iH91phMf9JxzOjP1+m1AwrlQuCZz0GaueoTTZ2/XIrsWMVbbPM0AL2emuxwhxZOn
Irp7ZH3583wTzsVV4UujY81HBJYX7QnxeMpa7cXpyblgxvotWkjEAMSNzpZDFA/mQ4cxglvrlT16
vasX0pijqSLBiH6hSrUtlDq06rzOR3wLjZ9HxU+R2fes8l4BaRxEkvwClUSGSUKPCVuoh8lI7fLY
u+7Rixj4qtm6eg5DXj2SVzjqjJw8TP+KvZiK3jnlU5+UF4bF0i9pZEaLJaETTURx6PxapmSvWG+Y
op42muwflmm+rU7L+3bq96sn7+LCvJLc8F0T1qOctGMme8C87S5DO8uwYMr5KldtH+fZfQHIlQIx
fpr17FjK/t3kigUsv3KVm4m1Rz0YMjidNp6ZPDWzvEeh77sa4+oaFdc0s40c2N8Y+SWKamJRnOGH
lf/C36ltdar8Le0qyhJmv5JIhw0t6a8+YbCF6BDti4SFZCgfh35BVBJVakGYWaIldyamPLfv2cas
0U7O+ffByzOU/epriJIfUq+ps4k5a2dRgZ7V9rB7+82UzHtMsztpco+v8dGz2QdByGDPHaMH9F6p
EO+kQUgIkRv3sw5zOFnuoCBslsjCwlCW50xyndbS5dfXxgwLbmeyQWYKdHY052ijO0YlwN31DZjR
d7U6O9wmWE7n26Yx2qjK83XgDjtl0btE/fdFldcs6ohwc5MnPbF5KB6l7zI+DeCz9EJ8r8zlYPbD
ta+yMGZoESXqlzA1PYyF93yDg0+ILnuo5a0udN8c8Onh4907S7WESLxlADyGxC8IRZupMO9mSsa+
lPdj2R1sINVg7eMPIyndjW5r38lHwg6HOS8zFm9bZe6RnXi8adzhPpmNa+TNd0KPr3DgkGn2ZC11
12psQy2NHpqEkHH9jiUiCQZ9HuDbSWljPL+YbvFEGhEm477I0i+LJSmJxY3BDxJd4VaM1BnGBdIr
xlgGLaU4ZIzYZqN4XIYn10GEK/Yuzt65xO6n+T2SP6QBVszyzGq3tKo0b1F+iL351CwOsPxJgDxP
IFgTendyUDUGjRFdMwRubP+YXa1ksG1r+lvmypS4et/NoWqcXeZ4CKlz+0Q6WoKlRiHRKe1PbS3P
KEKerCENtNUoN/UwYoFhZtd3WEW0bAEwxfQcdzjRCnH/XqgF+6L5Gbf9sUrMR7bs/tTYFyYdR5rW
ZSMXtp10mZvabmuS7UtnJ29O66reLcraEbrisiFqDT/rB4FRWDBm10bF+8ZekhqsIHFnPA+u/omT
EDmpfGlU+SNyMPB749dQYCHQop0+RLFvozDYiqH92bvZg3YjxXOxProWNfdoH1JFwoWIUXIjokWx
PA9kgyS/dJCrgel8Qdt/IQfijgQVbdvns7jDqXyadXVNplXflkg61ejhEq05RAdYlqDwExIyEKGq
rHinwj3oTftRDMk7fgW5o388zZPxuowNAtUSzwpjPIbg2rPO79pgDMVvmei0FeRAnfyaYsy1g2t/
MERuUCiZQ5AmzT0X8VG4yz3mf7KAzN1NsOEURsiqf/LNElbPOmC9dflGyas6Z1V5ZXDnkM+b1Btv
Umecl8S75TeekLH8Sge2WS1laj+5g1/o7GuLTvkg885tp4CzMzfbdKJfOOHqlcNeO7jNiHsWvQxv
8XxMYxCqo8noFpmKAfbEuwKi0M9RniSkVJflS2cX+Dm0H2vfo49KngfN2Rkp9lqcokkgczc5pcnC
k1OsyWIha15F44QtA2x9E9fbvlUMvPmNci1oO4XSZ9fao7mNRPrLyrynxcQtX2SCwV25gxzwvbcH
3zXPlWIHs7Q84yRLfYdcv4ogKpP+IAmVuUQbUyHUsK1Xr099tqYWY45uDJYR/exSJR9Ebr1Ys5mc
qtkTPkhK64fU9F+kcnGWGh/TRJNVKvVNpCQmLTNwdRHf1lI/+k58q9FBWqxSs97aajYQlLghYWx8
X8mf9qeC4gn6wjmaYSJn6QFS/z3f1EnzUKaxU7rPCtNXJDopwVKiQARRRCjEk+vQXbzkDrFQH+VZ
0Nv2IRPqiLJ93zTjo1sU6qArflWWET1bvY1aYkAasxiIG73paMv53coa+w7Hv+Oz0n1a1bKJvfJk
zONdnxIeJHiEUoRO0oYmI7HNhLFo1+NW0mKJH/2hJVeRjd2KOScCkzyw0CqTx4bhNDO5jZl4Dwb6
xj6e32K7+N6sidz1U/bUafnPEf1h5HxJyoWOre9k4Yijzhf9Tpt2Kj8sFkk/KWvYvLjcfhFZHRbJ
uo2zl0EMoTc8pgwEpiA3/QWLS6qz5VA4dRiJyAXl4cLQqC9Tcaws4srcKT8nDgIxVw9eEm9rXK3b
yr2smDlzWtvJc9ok0WOr84eiStWPAsvAl5NX674cJMkcDglsRTJWTytqyF8ycblZRB8aOTdQOaXJ
XQpQZPEF6GR2r0v/lqPXukNRW+4A0BNrtw6QFLTePSw4Q0IXi9F5ofQ5gxxLfkTE2nOV06/KqMXN
zlIzLLGk7DXMtpuJJen7ZMcfEEYvrZV9OA3LJOwSHcuWnk2P5ogAdaA6j8naXoosye8cWeoHoxtf
u4rHqEeMQQOpVa+OyonkE2KQR6NwySkb8s82brcct9D7tXA1bimetp9UeNi65I3EVCRt9muXojQ1
0gpPAw2xUwnhaxVHm2Tb/txktvYweEw+5UdNQbFVKXlgg37JVH7f5NYmHqK9xvRhzyBJ27Fivpn5
V7lPx/6+SZ1H5Gzp42QrH4QMKipRzccW0TSRex12y2K4w+77nqb9qRY/sYtv05HOg9UMuOmpZ0Gf
5bt8IRqOJVWkp++ufplgPo3T2YAW4rB0ie372hn3bMkZnuS+Y3xpE8vFRNtngwZOuvkusx+rR35W
+srvdstA2EM9tH4naXQJB41xX0y2ZyI6NDXusn5IJzphF2SmZ9c2rPJJUSU6R1LJAsYkd3GmDpZg
i7vEyAdF+tZ6UX/rWhpOFXJYMnT3M+VSVqHP0u5r0PwtB59IoVgd6rK8bxxzDN10CGShR++EqZeh
BP+wIURiBkngz2v9llS7UaWnOl0ests0aeKVCBJy4o5L59HZzvhZ2vGpGLxzNLreJu69yifUZD6I
NYuDwmm/taXzwdmB/LfNf8DWcF8ZDiahXD0qfpXgR5z0cKxuqwD0bLnK0YaahLliAg+M/FawtKm9
bVzuVRgUDugenGVWconzNRxn423t21PXI9atrF26xMiWM+/TExySDFa0b44xG9slseJLZpOA5Wor
IdnTbiyWXY4dko44dzdpNo9UWDgyqxVHnONFn4lgCdgjfIWve2mG5Oz0X2mno9UxqY9MayEGfS4+
uG/58UwI4ur5ZmgMgBixzuY+Z1uebyYPn81IbllRkmyX/WxVhxRdeJfJofIf+C/Eq3sbi/IaeEa/
VXrH0BUOBkfJ5AapVMkd4jr8X1yK4HwYjg51EHvx89LHNZwe6XwBl698nXGbHxvqiALg0qb6K0tu
aA9mMSHBtsoFm21X8inY1P72GfyfrBZX9VU99e3XV3/5UP8feCncv6VeHbrio/t/4Vdbf/1pwLj9
n/4JMLD/Aa2YtRrgKxdqHMju/zVUaM4/wCgy5Icn9zuUA9fE/3KvxD8kFxkGB+AFOnQBcFX/NFTY
Bv/I1G0chwCrdMwa/xdDxW888x/cK3DDpoUzA9wsvDYBSx8b/x8QQCiRiUESM+leTto9dOSNHsw2
foZwz+ZpXNhTt2kHvmWW36UxIJ3zqpak76E/plmOQLmdfFfZyZO7uChMjO7TBXpypkjNH2bDuf/D
p/If+AY8EE7YG8zr8Am74feHheYBFJ2PLWED/euHxdCxNB25OFtnWIdHo0qXO2B23X/hCMq/sMB+
/2t4+o5x4/2ycb5ZUP54JpOrWC1ADwKKY3SvUYVIbYvT3H1WkkitTW0SSrvJvIMQCnH1RBHzmKDW
JPDWyZBzpCBVAs+QZZgl0t1Lq5A0qwWJTZ43MK2EJDpwsi9c4zOqOb0p+7usIehMLWaebISZrQ8J
eZj+QH7ZE6I17kPT0+S6yaLyRgYS0SdxoJIrR1LdJEp0eDiy+9lV2s+afETsAI0av3t5Waf/5dn8
h/eFr0GQp+IiVjCJIfnXZ9NPxWpaZSO2jaZvrKxf4Jdhm+1iZ7yDYk2nZJkq3nWM9pNtxCG8T2NR
6hvSLqfHYuzZRvGjQHzb53e9JhgWV7YSeHAqD5O2hdl+MeU/z51/wb39ycUQN3rbv7441g1xyThA
Gnh2br/BP79Rm3mXbEFiMM4ru5+KjKCwNQxExOna3ZFNQXKbyRzJml0ioS2HmE2POdlUs2PapGgg
T3jTl09q+xYdyLxOJ8ZszAam62q3yLR020mf+16MWDB1hYTYddFoVIwDWv/vfwG/P+lf/xLQlnwJ
Emge7+i//iXA8jqX7Exj2yIHfOqrCC0fDMSffeFS+beplRx1oaKX1LpNVQjKI6FsjdvQyYaYRx83
jsZqQF9e9Ub2rxEdAvsN6oWODWyXPJLGND/M4zDMWzK/sOou46K2FpccdZ+cs++gX8sabkFuBZUy
n73StYEuYshoEau49Wc/mrhw8Vli6NQnMEEDUYSF382zelinvg8iTSE+djQcSf7kJM8Og/f3QYIh
He2kfKTMVx+DzmdHycK+dwUnvK/mOIEVUnJFJ/TL+8XAO9kVMKn6uWDyONRlu8BuQIkgYcXdT56j
rnW5kHPq9Ub68Pffwe0w/7e3ibGWrfOf2ylxOz/+OB80eFAtxYnBoj5uvyyCYPdOBgVUFi7e8TlG
3RtMgr21VtluUBkx+WHDYD5mkyzotzS+EvjkxKaM96kDzi0An2I8N2OMALdwZXNlGOFhepQ9Gx13
irOLtyjqDeJUyIydgJNcBjBvpNK10wYgAN8TUuWRqchA3p8xnpeoy5OtVQw3RbaGZI5tdQGkKi8+
kEwPOMLqFb0NkWqbuouTS0U4ZEJRmmdPNG0Sllu0tFupZxCiujGuyRXGT9BtTTKgzw4LSUOZNDdu
tFDFJ1IPoOlB0egEPWJcdhdnqC07JENV3a3ajGJtnJJjPU2UmCmD/NxH4A9Co+R/sGXpJO9TYV+1
zp39ishxFF35gxgaGkxsMSEK5DisVOS82eTkYnSorQTv1MyexEk1dhxRT9xu3BHGZriviOtvXTQ2
crF6rM//y1f/H755clI823J1Vuu/zYl/fPOFWHMimnqxHQrerXRp9XOOdeqOSFd9h63Y9pnedD9g
J+r/JRnprzwdLiULBDVYYu49jJb/Rv9GugruMBPbTiji3IHdfcOk7JxaS5w6uqLbILLZWRYyWp36
uPBwQIl0SMh8aOCWKV6VqdOr/5IrIEAp/fW3YBtoVfgZ8JfLG7npz9+CMZs1h+ZiUJmnMkhMZ9xl
ivsoYpjMnAz6I3Jte2vlqOOsUWMSDkPgJa6jflsnlLQ2Drcduk7pyzLODgveB6ZfmgzbxGEypxcz
vINK/qSKYhjRMer9+2/0d9bYXw5Um4/vuZRUni5/FwN/fKULEWeMXGDSRJgEznaVLXMQGWKpoLQY
T5zhPblkWeu9q1IxghwMzkMI64u9sTCNMvbI59u0dHCXH2vsTM/sReooSIfR85WtjDO/cqyZbeMi
/wKA41yyaE79yoVZLjMzerSKYr4rK3RVNw2FyeGB6wFEkmYv7NzZ7Lknz4S3gX5UkXHgZpBSck4O
U3bLu+gZTRdRZryXqSEYg4sEmCetinw0c8ZHTmvNh4IPe4bY/dLYJRY2JD2+sXS2H2U5h9a4JIwx
/v6h/hsjmZcVWBeno05UEpXUX0y6sFeEsRiGsQViuj5HRKfs1wb/lPTSYVeuuGWdir+ub1qky3Wt
9qOO2knatntgGMsbrLkRwap9ewYcY+7+/tPJ27/9L1+54zhckqyrLd1ybu/0H195F4+LHBLd2E5j
mb8Rf+meIIf+duGHVWbbYaF7codQxwjgM8TM+ZpvDfmnRw+B1U6sKcsH/aZ/0qhxKjRth34YG8S8
7v9Qdx7LjWNZGn4iVMCbLQkQNPI2MzcIpYP3Hk8/H3JyOkSITYZqN72orgiVdHH9uef8hpvQjzaS
GajPIIfgSHqUMVvSqZsiiATHAon0FS/P6KbBWNFNjRZQjoA84PkOfhx+VdO5mWSJtk0D0Z/jDgpU
18207OmgFMt3eSGZayyOpJlLyQN/aKyrCrN3cE9k30TVRiazs4bQ0fWOHrRgJPxW/ylyu1zabdKH
q5MvQxiM+0wRZVwIF8+Nwky9TNSppkuZGt2pRtY5ELPbtWR0uxiJ3S2gNkBR5hdd5MKS1P3Q9p91
DyB2MkRk4PAbktjwSwOvMIyaoVQh+BRF/wN0nr7trE7apLI/XTodj8nqNERTCHzwkEBvbn5hHU/E
AIdQSMQE5o4/4K0F7eAlaJX7YZzSOzyaiYubTCvuyDDV33Lobi/o4PmV7Q3AJDsNVBH8fBC2Bgon
36kpbq0JRh+O5irA5mkESDClyeRGuQJAJO+UOHKRW5juYWJGT2IZFd46zqs3NLGpnoOGL/cGlRjT
wer5gomNNk/c0Z5SNcR9EZzA3XLep4slxwsT32cQf+uegMMmX4WOvaxn6HuY0zOVK9Xp8rF8GAcU
qsj2oNBR9yryUAgc20ULS2+GGD9CZNMQi027yCdzFhQ/vMoaH8OpOoiAcJ7Q4UStElIN8mUjWhtv
ZO3MF25rXHMFHwaNlMREuVoHoNXvwhmkXrewcFCUGNQEUlwXVo/QJ5o3dEanXzklqa9+rptfkj42
D4ogG9/7RgWSkBR6fA37BlVMqelFyqQaUL46IIs1zQbraUkATOntSW/a4QsWIFmCgP4z77pOcsFR
5K4qRUhvirhNBrUc/q8pxafyKP9Vj+JIw+L/W7bF4qz+78oVbvidilTzVr3Ptcy/8n8i4/8AhdRQ
d8QcRWPXzfvtr1ik9g+rUpFYCzpoSRFnmP8kWxT9H2IrziTFVBSRXAuH1t9ky/wjnro62CPNpA6C
0Pz/qXbc/e/qP6cyLonLKA4kLm6k4vyF+E/zjF5cPd6EZ7NW5L+pqQc7dKee0gfpy5wZaNYm5Chb
d37G+3QPkuRK2s5FSLd3eV0crMP4S7vqfjY7Toub7CnZCbfJz+inZGvb5AnyOILbLw1CV2+1I67R
e1iXjrXFs3nnb4n+DtOu+xmgcSyvUDLaAy+5L/f6W3Cn/g631OOv5DcrsNtkK3Ur+aV6aq7qvbAh
i3Hb2MkGXtI62cUv8n1x1TvefbRTNvkDCBMnuRud8p4ib05N6yl1wq0K4H+T3eb3/TOurvykvp+u
kBK7al+aXfkg3Co/5L26hmDhNle6S/1yU7rQHraxI+6NDepDv6O7fM9X3igHY+u9pNSTV9YP8zep
Zh9IGFDwbavzAl2V+iqpbXNf7j0abVbVrbXRtuKzP9yW+8K6+95eh/uUP+vfBHfj3rodXxjCK/rw
W3ayjbebVuFeX4PJPmS3xspYFRvEJ55IeLt84LpeP1EEdLCivxL3ylVgd2sIwjfmk7fPNrEDy8xG
Odbtf2Xepmqd4Iu2zffSxtoITrNtrz2gX6CJDt43Yxu7Klob9nBPdbjRVt6GGkkNhwzHZDsmA8J/
H1yXycr/nkgHAKL9AdTeWl9nm+Gg8F3D1divUe772jyOGVC2dU/0+QU5q214XxxKNwY1syu3mq2v
I/qFqBXDEu2CnbFJt7nrHyg7PdXfhJv02ryjhVdrI8Fzc4IdIafJsMdu6EJbf1C2Zb2KfuJELLzG
h+62d83f4zW0oO7VeqCg8aocmsfqdlY4BiqMPL0IUYEi5UrYijfhRnJEu3C5zTftm7kf9022ti24
YgfpVnhkfXbrMMhuQ6BQG2mVX/P7driWV/5GP1C7EQF+rEIXANTXeoUK/D3P43IVNCvlhkHDYU63
hy2K94AgpacBl69sI6QbsuwUmjYgeNNV+l2zB7t0Axu/Ef/6Ll2v1HX+EG14V2+MbfJz0zzBUNNf
5MzmVY1ulLn/xmMqWJkOzn/r2pEdat4GX1F+S6+nA9rdt7ObdYrQ2Ir9xjIS18NugN0PapcSAbzK
+XG8qtqNpH9pZ5ZO85t7ZDVavxPvoEFw19aDsh2U62Z196PeGCAwnWxb2qqNunmDpONzdz8+as+I
85kZ9EjKOLyWVsm4zgGF/2jtYDU8Jw65KxQSnWlY48SusxSTqxTAPDcd6soQbuuO+sEeaZZm3Io/
BhUlapau6HiuWq3Gt3I/vWYiScu975S2xItm7/3In9q7IV4FmaNDkxj25S7DX/4t2Ye32lP5m0f5
Fua7d4NpuNNsxn12pbrQ9MVf2nPpyPjD3raPhZ3BE1I29S2CIyvQ3NO19gIhd01h2AYrHHMabai8
ZwYZHS5WFWtz1RYwf4mMlRLscJTvoVXG1/r0pFLR71zlqdqzg1f6s4hlQotMxD3SdgaKJCi2mMYq
us7v1J8mlAYHzdd6Le/LEJDHzkiuk7fwUdjpLsC/DIquO/ymmIaeufMKqMSCHb5Cs9JhT+8C0rAg
8ZQ3xlf8gs+jrL7qwPjX6a+iegUQo9qxW6Bv2FPD3aq6gwkr+nTZ915YhfrWgEUTeqvqwOu0/kpq
apU6/UO5Nimr2HpwUOB3TA7ieywIqM5QV2MJzUeNcOwbwFIJn8YeytoPL0w2ykZ5bKnrBndYHzTd
XnbiF/DK0lf1ANo2ey7TXfravoYTGjHUpLYF+UbqSK54XZn6+puhu2CR6xdgA7r+0sQbS3ydgXBb
0B5iAwTRqXEzp9D2BY6YBkZCX1PMtt4Y6/ERsK+57R/7R+OFNbXOWNw3zYPYrWvE4/RVtW/uY/vR
2Emogq6Qss3Nzdj/DMwr37r3Bbt/rV/Fe+RLu83M1xU20QqRVWG9VVo7exbuzId6+9Oyocilop2s
6uJaUN+MaxG2ffulhFZIrX2jef215D9kG+WW9NWgrbJvmDCgPY52keHKOj5M6PIg8LMeXaRG8OXc
hTawPJsSrTM6gKHXPKrh+K2CJ/7Ol2Qd3AcQ7fJ+w+aQbCHYV04LyQ360fd0xZ+1sRqF2RfsODao
QvKEe1WQflPQp4fOChV9RAV9ZV73qWpzvCFVYnS28JLoq/SrpWKSgMXndfhFzL5It1XzTfJ3SAq3
/lX9W8HToCx+aNWzdavFh3af4nIrunbpgB24RbijG9bPneP0P9LaQeF3xU5EZmmlvvrTz+5aSppV
Uci2zznpFNdQ2zjb1yz7weBcjfnBfbtpMBwbO6h/QDfvuLAgvP2YMUlm9qKG6gas8iuK/f111trx
owdOulhZUB2BMayifbvr7WJdfjcfzBvk1kO7uS5hSmUr+Tv/aK6T/Xjl3Wrr1C6/owm1oykmFXST
k1wBqiaxI2yLnc7lon4Ldu33Al3cQ/tdueu36kFTIWeugDPGd/kV0MryS6/dSVvdbm15Q18RrAAJ
NLj8C7QLkTzGihQ5NWR0dLasVVLRYYvH7lYzHSN2y2IXIV87UQdBY+K1B8f0s915FcVmskhOlu49
gC/DJjfcfbBnkbGau2t0eGBTt9vQfjO3wbCS8g2U+l7fe82dmO8pCONu8lMEnPY3r/CpqPzpspCc
+yufHXPq/we1zznb99+j8Ssqn6u34C19q9/H4/Mv/Y3HDfkfAx9hlSIlSUKJquV/4nFTpIxJvVFE
cgqv4T+Fx7/FT9n4ZxZ5g7SAuTe/MycJ/sbjsvgPhTMe7zoVfSz5DOMz8fiinKiJMsJ0imoqskqq
xDQWuUut6uuRelHhWgE+4prSc/ZUevE5B8G/rZgUcxVL02R5UXuS09zqRiQB3KSWBV61YPLAT4DJ
7VDK9TOEU8rCv5B4ONkzIOFkoRC+07XFa3zKAywV4Iy7KThjZ6wQoRXEorbfTfff9837strSvpmu
yapKQQ2Rd15X5MSP0xu6lQehaZS5OwmmvsepffgaDh1iomI+vtRaMNz4gD72U6T+HMxMsQVxUC/0
VJpfTO8SD3++gacUCS9zLpcv9QDxKcIdw+rw9oEYcIeuToh9Q5SjEeN12osZNiYQa1l9gGpv7KIS
pRGjFQdnlCg1ECMY/YVB+Tj0OOpJ2OBSpcevYOl311mCJhiZkbnApKqdkAgqqBDQGueHfpFuoWRP
Jogsmsj/mXgjzHm2dylMIRQz0e/9BJR5N65xNZq52GDzkxCRh/NNzevzaIDZnrxbJbajTml2meFX
EQ6QKBxAlEiz8pAOzfDaUJqHg5Znz+IwCD/hrOC6d77Vjx0kc0mRk/YkEpnm8qEMhqvpcsuHZ60a
t0kVKfdG0xrfwklJdp9sagYUIEPLkDJ1lNaOx9KXjQ4RCKl0Qw6dfRACkE4gOx9I9JgXevVhcfxp
CstSzq45LTX3+t20eQXmvkPdl67Q1NFT4KmHWjCqC7k4DtXjCaMR/jq6Lqw/9seikSiTk15BXM8N
PaIcbJbirdyg94OoEWi8VjM+e8ChLCVzBiA5heEGqkHHnQo54i19HEo3N/s7WQmvJpxJbbiDTjoI
P7QhK1bnJ+zEKDJ4NCkhBcq0LY4dL5T7icoqpxtUDiQLIyi3kN8+P1e0grscGvqUtpY2zDAj5JRc
UuFKmWytJrmtgaTDKfsXfWEAMcs2kVu15r6+WxFG2BiawavI7avSc8ao/w5spr7QyDLtDvaBBcEu
5g7moObfj1vxmrIrWZX0RYW6gKwSJFQymbhlSC+pRHkI1wQEBeQJPHrShptSRoM770X9wllyaubY
zZI2LxRQEYtjS866BAEVZq4vakyJkKbZICnqXViQy/rHn+6S/JuXhsrVoCyaCeEJmLVEdy3PgqHS
ICoVBVCwIReOafcUlAXFW0VBYYTkSFjuvEL6NqB/hxwUxiigPoSVBWbi8zNtcJjps2TYrKR7PAcq
LgZ4CREHUHx6EjxZ2KjoRfyLRmDyclCzakXcyo8bwUo2RE2HRoqiIeTHWA6tV3Jy57vy4XBmOZkq
Mr861xw51UVX6tqMcZoaEF5DUXfbxkX4FHOq7YfaiLbnm5orJEe3z9wUdURZl5D+ZfCOOzQyGV1b
tYVL1p7oibqpY4paZhfIFQGqjHGVSfE7qUTKsudb/rhpqPEjs6QjMSiqiCgsryDdx1WqyAtX7+vu
a9RqGYBJH4x/CwVByULt0Bp9/qtmBfNUjJN9gv/UWve0v+n+/wpfmofzaAxMymV4alvirKAsLsMs
QdQV/NOs3JX9mfqJBkAxIt/hNShZQFWLL2zSDxc+dTlDIyBm/ViSPHtuvj+Sas/06zQRMjdSUyQh
q6z0sbhm+d7gYtJvQZVhA5Z26vh8fsA/HA60O1uoizqsGE7Cxb3VaHpfRX1L5MSb4pr5II9p+dqF
2/FEKwrAHSw+WfhzeHzcO8Gqk16GgeUGCIfYqUgAWEbd1/NdkU5MGa0YhslLhfNOWbTSy6ilggzI
EGJIfvhFeDvoOoqIIfxDS4LvGXfZXaAIj5k4OZFEArX3dBdS9kZGqo38UHGFWyfaxfheXLg8P+xd
njzUODgaeHiBYFGO+6+VVmSixpe5aZ+SNO3Qychi9AHSELDw+VH4sHcXTc1T8e5uaz2Ucc1yYiHJ
Q7ubJMSopgLNC1mOQOJJPmsJyRYXnz/zwhI+OckYIBMAUQLHNey4Zb+b5F5s+wxfvAGgGnT1dakD
pjrfv5OtWJgtcEpQ0lneZjiRKl4kzAu2bmEupsyrMnkvn29ENrjNKFfr1KkWZ60oaGWIeWDqVgjz
wp4itwyS6q9t8X89Yk5N1fw45aTlaSFKiz2vK5WP6l3EquDu3HgoR30JcJ21x7rPr6OI9Envk4GN
KwGDkc93EIVLSuWctbQ+f9q7VYJsZ9gmGSKHAWh5aNrkKoWq17YXWpmDwsUhiv04ACpDVaj7L5dE
XuO0ikBx6uq47D6XIDQxv0pa5IRT4TAWaJWZiPLughSJKCibyY1Rm4g5obcK7zqdvnJeQvY0U61A
QGnmhmBpSjkK9aNno1W/pPDL72OB6JfHfefqMtimOC7LHbybWUnRx5dIaEnVi+hJC4LW3itQKpzY
JwmWJZ14gKQdHODYNJDDsIpUGiVYB2hnuk1DKIJYpeemCXw/PKWK/fmxOXVYER5SrQQwBoRrscSm
2htFzQxTV05L/YArVH/DyOBL4iNdVPlq8Ha+vROLbcZeYL5uWlg6L8MHeeiHkrwuWghdLSANC2Wo
6nwFHANsFjRISBd2BldMhnr7+ZZP7FiVSJtjWWIJUNE9XmstK7wQ2jpxcb9BsSIn9zno1SWU4PxX
FkvtfStL9BMqoMnsRZO405jOkotwrVHFQ4kP4cBHnW3l+EZW2X5NeQv5WunqfCdPTKcqz4mBuYs4
gCymE8U8AMC1Rie5Y7cDQec28mH1SmBnNxoUrU8f81wkIMItiuoSl558PKgTUJsgioLE7YZM3qFp
p301zUhfW63OHsAHF2EL6E8BSL8LyZ+PkYoEP4IgFGQk2UR90XKv+GKX62LhRmV8C1odomWhom6F
ktmBtSXeGIl/4WaZs5mLyaVNMjwkHwmA5eXjswVmUrdejcEBGua+rYaZitxkgPJ6LlpNSgEoFwsU
C0Mf8SzUnVakVpSdoJeRsamkUtuVYjnIqzZJv/OORXsOKYJWeSTdobSuXBhqiPhGLVyN6BPJdy3m
wDJOQrUPdsYPg6fzS0U5NYLMnYwlpq5wiy3WiqQgZBain+Ua0OWDB3Ji/S81rIr+MCSl8ktmh/CA
AqNWI00f1Pgf+thH9KMn5g7+L9YrkmJgvI2Ba0EfK/1rVUsdHExVFd4wrKLEgGbTMNMTzEpbiS2y
BGtjGqkxxYJB5RagebSSfU+i8tN3jbSRzah+ybSm3Smxn38royi6SmNL7nH0iYFIDIrc2rzVkHAR
dPOrgtPSzELrA8xz0+rX+eH5GCtJ3Bi8IYnhQJT8wY6+u5rQ4YdxieOcq1mad6gJy2ZvYuVFIbd5
YV2dmAgL9AmPVXJRBMCLicCNSUmFEksFgUyN5w9XEsjPFSIcT+Y4i6vUEObOd+5j9ha+z/y2oj1Q
M8BljvdtKSIKa1Zh5oqa2u50vNT3o5gPNrsd/QWZaim8ACyo0wJ1xKqScVox+u7C4fGx3/NHzPn8
OQUHqv74I9KhzmO0IVOc7OZnRmJ15b4t8TeQBh9X4NQACit65vTz850n1CHpzy4WNRLIx+3qqEL4
KEylLoSDeBOhIHLD9sAim31gDxAVbkLE4L95jYEOUl6jbomJt/tvPoLXJa8dhd4vM495TcxYIpfr
tsqQ35fNFN0PqhY7YdfjR6lpxcHXRWMj4IoGXQBLg5BD8MIyUD+cZzJwqP98wx+w7Ls1jhMBesej
kqLB1b75TWY+aOpUX7jxP96Ix40sEjKWEFRIjxB8waoqnhLFCHd+CBnE6KHRt36APghFCuwZgqbf
oCNrXBjpU52kTqH/SVOyxRYZw6YmV9/J4rzKlOCuxgVsJcmpcinGPDGU4MSIYucJNZZXQ+DHfVtg
UesangrpQUrlu8obzQs75lRfYDKB6iWRRF5iGcPoQQ5LD2OX0kTyQE6y8V7wsKi/sDY/nn0y1Z3/
NLMMYpTOqiu0AwnLI1DuKbo1j8BZG5snpXCNoGMGvX7o7jJcba6zLJl4KgzxL1NNUDUZBP0GM0jU
G8c2ttW4iS6EOCc/TjMIOIDywqBc7N4g6BWUDvm4TC0S9BERG5zKOHQiNbiQLvgYTDEMVD2QMJcg
j1mL0faKCstGNUndcQqxnKwyZRUYqAYXYfUNA4lLr73zzXFCHR9LgszVhrEVzYn4QigAe2298r0d
pJxoZ3l48p2f5pPtUa5SZ0Aib6N5oN/t/rrxcedFA9wVO89/TpVccgW0Y1FeMxrS6ygC/5v25oFU
56BRnRf3u/Z6L9VNXC9T18ta4Qr9GsOJkXJfW2Y9ooTad59vT8GZm8aIEy2KFMftZRjsBf1InQyb
02mt623gmFr+NklTjfpMmm/Od+8PA/U49Jfh5M5ob5lXJqSd4/YAIcsx8m+xS8qgQw0+/t0U5tpv
mk3uZ7eCGPqYGRGKh/FVJJR7cPqoAOZ2JcVYgvhXOYVURPsidMsyNOiKjZLkboqCNcLwlyKOj68w
eQ7XuXMBpBJ6zD9/NxVSXTZKj6kfuBKMHoYUAJDnaZug/4ZvBBTGsbHsSABwdX6ITjarc+mK5KhJ
ZyxGyPB9KcDHJnYVserRXhDmh3cYr8U6uvb1TEd1H/maMEQo7XzDJ85NipiUE3XyDOznxZkBjW3K
hHyI3bFH11wootKuc9CF51uR5oBlsQLgdGuY/7KjDBGEwtGwCoY49bkXxG4Tw35MqNFtjCyob2Fd
GNu+msI9zhnTW9tiPmJJmLeIHVI8WlLFdqF25k2YVNqFns+LfPlJfAn5HdKrsrHE5tdWlXnphCiF
kWvYcODMaqsifi/wFT9dtgXtMR8nYD44lrXli6xMOpNUNb2PGzV0MzHiLe836a6JrdfzA31iOjm0
KBATwZoqcdzxOKdyicwbdCi3LL3UzpWy2jSxGX1+6Aj7OPvnxBSE/MV5XIujOqZFHrlpx8oxO8l6
NBUzfM7w9H36dIfmAwp2tQV76kOMkiuofzelRocSuFqt4Flbr6jT3flWTqwF8h+ABuaaJqXFxbC1
Qp4OodxEbpB2ExcMQi/TqMg7vY3UC1enfOJygRcIxUY0uUM/5EfTWspbeHAhhQSpf7JKvDKsLs5d
regqu0Jld1sh7LqdshHsYqnjuSjo2U6hCHpQzMC7D0JoI3B9y58Kzs3lShg0zDVxHc6GKrRFyFso
c1IDURIhOuhxoq+xce5uEa/2bM3Di7ceq+RCyuHEssP7Eo4AzzQFR8vFe6UV0cquJ/o0ULAB2Imc
8qi18YVra56F4x2rkByTdBUXThBDy9eJlHp1mCCm4ubl1G1yrdAdZARbd1Cj3NV1wduUZFMvXF4f
l8ac+WUNgqMhIFiWopUR/60UOrVL2ihGqdPSnDInS2EY3YWlfuLpyXtHRn3oD0aB1XG8eQeIc1is
K4ELq0dw+9YEMaw08r7NS8XpA3Rqy7xsbrWedGjfI2YJKyqzz++EjzOpSDLQLxJWCngzcf75u/sP
V+O6JAsTuhWJlo2G6Cz8f2wUz7eyZHxwetCMSgYfTiQJ6OW1gwAtmA8LZe0EFBy3v4+fdxWJ3uzy
NFBw9pRtMtbNVZGighF4lX87Wtk330N8HWsHZTWyiA+o85buhQ+bx3ixxjioeXGD3oIvs4yhpSKd
qA/J8xwI3k4IoWuUg19vNZyOUBjLhptM7honjTq0YOTJ2E4FtKsJtzDHwwLswr15avGx5nB0nU/0
D4VrTR96FcM0zOZQN0DUc0Tnh3VjB0Os3Zzv+ccIhFlnVig6EKrR4PHEazWXstLgcyOyvEnKgnWO
WtLw6JCAOs9UxOh9iF/kPi4lD0+teyBGyK8asB+Rb1g0LbdNCPe0jF05sgRnGHBkgLSkknLp+m0z
FVfqiMeT5qWrsRhl9CmV6vF850+MM88Zc9bvIOXDOBx33ujbtg1kPyYALyHvz6JeSj62yD1J2oUN
duIQk7loACHKVK64dI6bUlAA0UdFiYDjy9CJAt3cI1OLv5dpxk6tdeWqbfJP42nmWxqIiQpiYCaa
LvunZ8UYxTQ6e2ytKwFrHSou/yLKm1nNRJL8z+QaWESxSlaa2VSqsIFV42YaIvPWbCJhtKMCJwvR
k4jc8dre6TX65W1IOJ15fsl/yHVLCSndSYVUvHx+Zg3smUHXAP7QzMXNHih+opvDhBtuMt7EJgIL
kYkgCZlp9UK96MTJKXNFcHSiGaVweB1PrBpLTYFJfIQwpo5lnp6ifmioLdpo53v0MX4AejhXiExI
w5TDFsEXkReSnkVG3KUgMOCpqO6oYf0rksVbjqvkQmunlivlwfnVBvxgpvod3Qf4HomBBgzK5c3o
baZaJUBGlmY1qmm5CQw/sbs2US9cD6e2IxgLpktVCDPNxXKNEGEt+wEbPzxlwk1RoA+nW4SyCvYP
zvnRlE6dezwARAvMLq/TJaRStEIp6EWPBSJIj0EDgaBC+NvElxMDlS4wtpFW7uqYbKiHtFBnPIiI
Qg55fWOGtZ35JNv76kb1hmej6LYXvu3EZQTiY85nyTIk4qWkimHEwkiMF7moBTbrGMznWh8KaWVI
YW/raaxtsHVATUST8RjVRd+ZrSNcLPR0kED+pazBR1AxpwhhMkAt8FrkVBd7qawJheKKvYQEPMa5
aCDD9JnFUhEQ7DPD3/L2QZQUxO0ar4IBiXkM1PysrdwAK5ULa2TeTouLGggDBiczzgAE1Dx27wKV
TDMGUe45a7BkUneUq61ZMr1cw6SXd0WqgAoILP01R/thO07ou52fm1O7HQQFdRCuC8KkRfOdYeSY
ZDI1yLPyapcgU+fgz9zzrZzsJI8FDm22OsN/3Ekvzwh4BXx2AGTK0EPM8kU0R9g7saJhSCWLa6Qf
IbD1anpT54gvnG/+ZCd5TuJhoVOJsBb7EPyqnOJgHblYz1VODc18jdVLeiHyOLnbDSLrOf3F6bk4
OA0FDaa+Z1mh3FOtQ2WW1WyC0G4by3r6Fx1CLIbWJF6Uy9tgCC3I6PF8GwgYmAYWelR+m3wa7D7v
E17fVG44OJUlVKxEVRQ4mBi5mW+V+15H10wX5Pxf3DcW6nkUkskuG8u1UQ4KhoE6k6O2EjbYHi5I
Qjp8GgY+J8F4pwKzAW4H1PB4BSLfGycZ5UiXA0EFqFRAjY3h9sbFpbLiiXuNlgD8UpJgV4nzMnm3
obWuUoNIZa2PujldIYqD+D5aTDsljyM7iov8wrI7sbjhzCi8t2bEG0yJ4/ZSbRDzWKRnA0QdG+oA
hF9jDO1PrzhaYedzdZqztMpxK7yE21QkFHLTtkKzJ9V0x++4Qf5FK5xCAHjI6RLlHbdiEGohlc7Y
ZfpYHvTQwg8TuOKF1MWJjQpIDoE1XoacCcvcKPfPJCtBi7tuJOEK16TYF/gZAnGYcV+4lk+EHXM2
HFjnXARkDR53SKgkD0l6LcSFhTRTYZm/WgX+pllFdyJqnvu8Ni8J4JxaD9zrAKFmcJyyTFJXgZKh
nkF+zmhSnDVqYXKCENbq+Zn6c2Yu7i3QwYQaBOMz0nD+jHfLvEMQBGM3iCPRyLm3otCQwpBFZrLf
VhJ2J62QYiQb4kJcbUDnIUU9EXH3+0pNzQhLeW86GIKolisOgDy0uQTj1yqQy6d4sn5q3jQ5wtBo
LxI1NnElGk2oYj9bWViUj4AQ4GEaHVZPiN5rUHbL5tHHvhzNXKnveqxZ9Yig3JBGf63y8PphAHjd
xKEFB0zELD3bc5aV0r0nVxhBdl3afdGrMIJVVKV945Za18ISBwGCGaHU6W6SA2FeexgpfRV5VkNA
zFV4u1InU2hUtB/p0CFdpaTk+jMjT28RStzImYywZD204bTKqXTd9cgLodMCf+Nb0VhIwGTGOGx1
HPpQ57M0ONq1mepI2IviQ4ONGBzVpqleg1Kqv08Ttdu1lxqIbZlBUb/p8eDym1mLk4mmotCWaC2S
1Eg2ri25078iFqM8VLxX8Pjs+hibvE6HMlzGBi69o6Ejpp1OOpYvUhHZ9dRKV4xZO+2rIvKfy9gs
dyM52Dt0jGDXjqi3G/mEORAOjBtRG9OthaCouPZDecAVp5BINhp6Ob0q9WCS8fdwQ7xw/pwIb+e8
HFpk/EPhdX283ESxF/taY1UXZYZaMlhlzu65CiMUFSpkXoXcQM6rv0/N5/Mr/dQWJrMjKlTRCeNn
aZH3Cz3r0omMyBC6oR41G6TIzQcBM5WNkY69W/Ku+J7ok3fh3Dh1icAaIY4n0UjksjjUk1buvBCL
NDfrB3nPKHc7DFgwPImGH5RuxAvx2YkTkUwkYrSgYUA9LUk+lddiaavXvPmKAFOBWMttpCN/TvB0
LnTsxGjS0qwixD0CNGPRMfy7NMHzOXsZMzJSAcKQo5DbQQMCpoyFdJdE4u/zE3gq3j9qc/6md0eV
KU9VjWcYbWKR9OQl3C+iicdDCTpkHaoltlGtjhtAjXtz7/n6oZKL2vEnIJt+h2Xz+c85OdYKqIy5
hmgiG3X8NU3DZjcwc3frNsExWQsKuy1GfDmNXLmwaebBXJzRyNAQV5lQZYh8Fh3n7PJNzmgi0ilO
tuDZ8S6JomzdlCpCMjV54PNdO5UOPWpwEWj3ZtQOMkhj15gAhPnRAN7DV3MnDCu0X0wMBssU/JxB
MnBd4AC0opgm7PIow6C66NFcw0bUgW12IUQ68fwgR0sASCYUxbplWNHjCaHHUsK0w4mwu6opyINm
3+RkEJ3IMlKnqdXSFatY2MpFe2lzyXMmYzkNCD6TuKFAx6m/GBVAPkMWGTIniJjhvzYgDW6Z6z4u
r3CL+DUZuqOOIdT+6sXr0XXplSvCLUQoLVtoiq+DlH8xZG+X6OmtgXjDkLRPcmuNF46AE2EDxSlK
6WBL/4CFj5dlB6PIL+eiRK/XCcrpmeXELS5G51fIiVYsTWIcoEpBeFHmn7/bijFQejETfNLyo4mn
ZivnbmzG0oW+nCD3zBRdljwgYOZ2WQcTE8wyilBCukcAftyXVuroMaa6KZruOwqPxpUlRMVDniVY
OFaB5sh6JbppHV44ej5uQPJooEl5b2gypNBFPNt7bY2PW0nCKZDzq1ir820pKLLLAy5/Q5rQ2J4f
3kvtLc4WEYv2SgRRsMFCb7TVCETPMMWIwgT4nxVyVV7SLf14mJH+nQFm+vxUBBdxPJ+ykETglAxr
E1XyDsNKBVFLtbJQCsmVaK2OY+XE+ThuyFh6K6nGLTVQZYxK2jC8NUuv24eWMPl2VrclCNtL+Jc/
IMfjnUcNhBw1aokEDjz/jz8vGiq5CUvT2tQGavqlLyJySzCj4BSaBwZuAKn5wIsU1Q+lF8D/YCxY
tPRApWz6gIHPyvPqQ2Fkj2N1CRp5YqrI5s7Cr7MCPEv1+NOMohwlj/NoYzTBVT8pxriqBPE+xunp
2dT85MLK+HAEEr2QlpBEIigZzbPFRPlNGQVBOYUY4mU9aqiiiZ1d1F2b6qyEHiFLWHm1E8bS16GY
mgv30HzPHE3D3DgIW/K8VCVIWBz3dRpSpcVyMnShQ2N7rvh3ep+9SDHKVkVb/NbU7u78PjjZINUm
gicYyyCRjhsMhcks+6LjMOsKz03irHnUR0D51iiij1hq+qo1UX493+iHsw0sMbgXTnoGeSYhHDea
CZChgo5eii0e5Hqf4OOFheCFsfywbuZWZgU83nikDJc8OswMDUtA/tAtfQn9N02M15OQBE5Qj63T
A6O+cGLPl9Ni7niOA5ImNTnnKReXV4Zbj5QEJUOpGTclaq4uaQDz2tMzwO99a6w7udDu/Br3tX8x
nO8aXiwaBLNxsDYIgaMU0Yd08ruN1+FmfL6VE8PJ6TxzhnSTEV2+lgddrTFOHamT5lnrClNsbJpp
VksVx+E61i6yyj5eTVx7M0eJzTiXQ5c3oOD7ghx5ZeB6hSxvMX1UHgp/UPY46HlubYbFrhnbxB07
MOmSj0qyF2J1FlmR8HS+5/KJmQXZrhL8ABIne7QowPjgwSrBhBDlBRX6SKqFCrFQ/+JhCGifk31F
mnZnlcMm8hV8U9rIHrFKXxsUO1YW0kPE7JVDml21caNyPF3E13sMUN03dzFWpatBFO/7OrprUpyF
AT7Nik/IqEvqgYSI7tRNc8nb4cQOPOrRYgcWQ1QKQeYHxHnjj0xT/JsQ7M/u/LidWjFzxZNQjgIz
Q3e8zcu26DxDjgO3rlH/6DW8SpENfwYN09myql0iNX18vbBgkKbQYf3wAAZwc9zeYKQCisuG7wZd
+T+cndeO3EbXrm/oI8AcTkk2pydpNKNonRCybDEVc+bV/w+1T9RsorllAzYMyEY1K67whn+sRKh+
Ouva+wy2rp+HxpuhzRkSb1X8xAXcUVoKRTCblvQ4aH/OY1h/ywqYojTHFXcFuNQwfoIkHd05lZae
JG2MUH1pF+zQRhJiYeqBLZajlHFnn641W+jaK2YGIfLLCSCJiHKlY1Wxsn0tolT96ER9/kGhR/lR
iTGAKnrKeai6WuHBUv/KezeXH0OThBPAUdPf8heo6y3KnCTx3Yh3baQgo5+FYQ14QNBHsyiNdBlO
EGL6Olk991T4KizrXjPrH6Sb/9QGAr1jjbJdPvw044yWEn5TlTR8p059johX/LbBrVOioCTV9XfL
KLG9zYvuFFVHotE7J2PlAfEy8Sl8zxrH/RZ3931pGrPDHELi6jB67qzAUeC43z4au6OQQLBONHXJ
8S9HoQpKooflFOo4NS5KJOWI8s72wYu087iDwbfIHkyNv7YlhD7LMikbEY+hG794UDplH+8D5T43
+bRuKVJ3rakcbIXdT1v1cYBsUfC8qhnLSe4MaDjftbrzo+4U5WRESX5QHLnOFAmkOeX036kaU8Ld
RGllE+pY6KpMIAIIL3ptKm6rLPIpKuI+KCJN+CTYGVp8OGZJFS7vdSMw5Dal5AOYmNEbh0mnkqcb
L8PSIW+XZgoxbGMtj2lVIDSX4WvtSuJQBWt3duimUjpCEF755Svz2/ZKUzTJO0lmSXpn9bVEHcYc
4p//YXdRiWMEdhK6SJe7q0J5v7FrBpHNtrvT0tw4mQ1+0n8+ClEyGG+gH/y9ud41HFRHuhAs9ALJ
t5gtXAHWqOD2KNciJqz02qon9ofZSKPo8mPyPnP00Oq4SSM5/VyPi34vZMrm5oJWYUKe7lNHqNB+
Aky5VNMrEhjWqdZAcGXAbs8j1i1umaE8lRVFfRB5XWMJ1pQONsQa8lG0+PXnvy0nyvWAICWUWyia
DY3npNH4HIcGPqiJQ2mwmNgBfma30ZtSry10vdbL90lGVkVrt0V4cGgrbEALHZC5hFfFCTkRjN7S
MhEZtqLky25mC/3TwZyuS7O5rSkMy0zOCoNGIeVyTnHANPMI0nHAE9h/B4SjuRhMY+abL/WDbPDD
2pwnESC27s6mgKnUm0GKocXR4q7H9OqHrLEBojx0zK7ynaVMij7rpGBGHu4lSqanOpLs8yLnemCk
Wv5SVGPuxU74k2pR/jPEF8JNlmF6rYxSeb09KztH00ZlBceGtXROyHI5KZHTjk1rl1JQibn2kVRC
mzqEg/Cno9Cvo99pUiGHlbwtarY4vRfhwo4xBUYVcpc297HIjoQfrm9+RjFpo3Hxk8ZeiZXJs5kV
yhIGZNaq31TzfE7CYfBUNZnOao7ypFyo08GF8P+W63I5GRZjGEIBCuTgeC6nsE1mDacNGg6iRz4o
UZ4qLa9+LCMF7pOsZxiIguJ03MopGw2h4la8GaE1DW5DbxYXUxl73qiy5DfwSfMr8BqUVC35xUwd
50M06Nm3qQRAdHKAJCZ32qLmH+NYU3/YtDsUT6+SUvfUSZu/9ULBZKPGSl1yh6zL9fupmfCLdWig
CdgdGdxZoS3px7SZRQgxK3FmrLNjrNQtDaiV3yqpM/mJUUahj3yehCm9pDbpOTVF9DzgQYpxRB/+
NY1SjLivU31Pon4WbpbCR3NVkIWvQ1/pn5Rxyn8WnVr8nVZRnbhLJBsjXSJjYDs7CemMlPydcfbf
JUjamH5byAwVUqHFwmQxJwJHa6zARuCr5WEFH/9I7ZoTUGZt8h1LFHye8RVKvkRq2X82lxmysN1T
LigXLpVGYw/cpXgy3g1q149eBQoQRWSlfzGTwgGvZpirhZRuvebE0ihLK6r0pDR6EmJmNOpITGu0
DFVJFt9iyR6/4HPVvgpdwVE4lNtXmzaIFxv5U9bnEhJado/tZr1U1ImwsvpoDrXxyO1ifRSU9V4h
MIennCoX/kSFMz+WdCGdM84hdCszBLAkv7HbSv67srLOdvXRSRJqTs6EBCsMgDGABBt9U4plqP1e
Ufp36RBn811jVJLu/U90KRoztUqjK7FiiKqV7rxKmVm8G+TC+IT2YJG7SByG76fa6d4iCGuRW9gZ
+FIll9BzpTYQfbKFKb2OOKh/vn3iryp/IEJWVi/NHDRSeJQvD0XUONaED3AYRG1V4o1e5Bh1Keqd
1ZoH9/reSEgVEerRIKaMut5wv71GBEG12kQ5xVx0JR6rNv7Z9Vn9Tnaw1/zzbwJWunoyUqPmurwc
qUyjKB6mmJHIYoI6ypvHpQoNr+2lr7dHusYKU/tDfwrhF+7LFRx4OVRmV7YtsSmDKmpRK9KW/KNk
0WzlPtDOPB4zT2lLsxUsph9HAySyLD+6Trd2fwYyHfwIfgAkGJOzufnesdImbp3QCfLIXALs/FDX
nRw0d/Xikzr3j/A7G9cM7dEzwvY7pvTUYXqnfGyk7t/I+ZZK42PXhX8ltvloxpr5s6+W6NymWnUQ
kOzsAGpecK5Iuql86Zu9NtXWossle62TWgy4Y/sfLEz7ExDe8I9zC2YE1i0SBqgsatsA3I5CUEGa
CIMQq11/yA26U72FPnMxydDkhTa5Os34P993FIBX0aZVVooi6eVmiMJkRNN0raJbkfx16LDMjtR0
PPPfmv9hKuGBQKri4EKe3LxlltLpTlwwlJPFstsnWFIC2qhRDewOfaLWeGvzbhLgIucFuQqr0y3m
1jGyfkTowAmGZgSpUIJfOBFWtqd2UZ2TUI3hfuTBPUmGMvi1XRX3NdHDwfO9lgmvfgTytTSBqD0T
HF7OrYkAxqxYuhOYWjK9CHN4z5WGM1mno5prtZROHHl6X08kU8IojlZ2nc6r0S1g5Gu+upLMLkc3
5BxnKAyngg7266koGtTA49p+kAZENLNkjD7NZdqc1MxQDxZ6/a7rkQHoG7SerKsY3o7Qm2gi+Ik9
oODTjBAN7RjnSHhp72QqBN0sMNkqVJvL7xvrrMcYaMIURAoTv03NEO6j9AR8yzro4e5+D0kTEJBV
0+EKlk7wgy2P6gR6YtbvaHSV7N7kCDxl7s0aUGWDhwZN3C0v3gCB4BBoMEqBcNDQaG2gKROe8FXa
PBcUig/um73dqa46zhrYvfUOuJy/AVmWqeLODaQirl+cGVWQqOqqU1kOOTfNoPpDp+FCsEgjVFL1
KNPb257cqOQH9GPJQjeHY6yUEOwPw7eTkH+0ZpjiSJInAcSh/HV29AbqZYOhg2V+vP3+HQ28ef7Q
/iWuqhkYPUQ5UPVIfFFTzEt7FRmJOC1jv9Zi8XeWhwdo050UAoALtDAI6mQJ2wPZmdPSAK5hgWn5
oXnQlL6tCVzncavz5i4uP6C69OP2x6p7u4rGPw/X2v7iWblc5d400hDlGyeYDPH3bJr5abL4IXiq
amHvDYWu4uAaFQ8NwqxuJLV5EHYGV/Sct6DKpJk2j/XFkJr6fWt05jt1URwvZ3cE4GnNM25nozcM
dR7QbFbvBWVAgHEIaIKcK/hftf5HU+TR2+2P2t25K+UahJt+rSnXdno5Nx0TSQsqxQICEap7Dd/X
+142Bn8JsRhVsZ59lGpVeDmpzVFB7jrbR2gWXzLudMjYRDKXkxo3i0WCxevSlU33LMuJeE4mu39u
LD33Fq0on/kh+ZPdWY7bdg7uSXE9vpdI3fxCyWTfzCxxn/cTnhttXDwOMiC2brHHR1VaZJzcJz9E
m+2M7hCahktuPidCiU6Q/eVPOLVPblu1WNOjbXeSozb2ZRWwxMTgnrmoyiPKeqWXKxpd7ylZvKw/
9Rr9HR3hI9rzetzVkIvUxvDknmzr9tKsX765+hH7Q79qpROAO1kP328Bs9wL7JsbNpDR5cNzZQ8O
ZiWxdnB17Rxh8Bv0T5C7Bsu01TSKcyMJVbsmeEQS/RTlEzp2lZL6UdOu5qmZ8NW8y4OSWs1BsWEv
bl0hFZRhuaVhvm8+sEyUYRyIbsmf0vy+irV6eKRipfaebU5yiORlNX8TBnbdVcTuV+MMqSoxWScI
MtPsJWOv/1UkTf+hq5CV99DekZ9sOS4LdIPbFlHdREnu48Ua/5jsAVyf+js4amyq6eqsF8VvK5PN
mY1mPHPWhKl218YjxlTqVAGHrUt/UfXeR+2/RZUPJ9zabKODidt5rck4AGxA9YAJvL2HIkXo09yU
BGQ50OBZDXW3q1pxNpTw459vQbBE+CJw26yQ+8sPTVrbQhmMD1WSIQoSG1mxSI7kgy34KzDe7nT6
YkDc1p4DGeLlMFOSJ3m7NHaQNOOIQ1Wb2A0Gue2EuCohGRZLXY/bTmvRTHbnMFS/ZtipxiBg+/bj
os/K13kqZrLmecr8Xqs7xyUJbP6GIap+hTYzNm7bO9+lhmqGWw/J/ILFYfojBNHV+Po0PS8hBOCV
ToUbWOFQd6EyE6k/hJwkLaqvIsHzUhIJPSBKqWRX5dxlbjc5yYfb873TqVrpBoglMNkmHeb13ftt
Z5WOJaWhJZxg7Ey/lpxvUwoCT+7zUxEZ56rE76sU7xwcrNH/eMtH+e9sWJ6rOX+Imuq1r8fTiEGL
IRcfBroDVad5mTWdJaU8qWhiSg6U5ojt2Wvc7T1Op7g/HmlV7TzNlBBX7ASMOTKw7Z4RZp+BzLcD
Ui/QmD3l5Lzqda/VjSfF6TrfWgGTt+dt5xVjzNUWQF1rfFvpqKlHNTwuZjvonO9C5Msjaqz5fVEB
J7YHxIMbGSueuG6ykxYBBL89+E5rd5V8hWZKn4FrcKsHJEIltCqUiYKUNrJrpfWjErZ3Utp8lCOb
tryCB1ovPhSO8hab0k8dToSatEfqsLvzbtFxIk8BzbV9SBW0gaOs7uxgiZx3yhiv9fOFt6xIopMT
1hiUhv/e/vC9BwoY95qWEImhwX25WUf8tWHnsdKVMmo+LvMWdtFcEbdHuRZz5LblBkL1HlYk1+5m
Q5WJjO5Ez/PTRfM3uIZ2UOQNOH1gv76a5YlbZfTQK/ow91NWNGewq73nKLHxyQ4neHeJpd+ZSlTf
Lcva702K8VwgXfGE96/+iGqbFoiK8ulkxuIdOtp/3udcfz7HgawHMvxW575dNKloK80O6kHNHukM
YrOkjq0bR2pz5yyp9BxJ0pGH7+7S8DRA1ETnBi755dJQj17QkVjsgCpJSjWxNl2trI2Dh2jv2KFR
srp5ruCbbd5hLk3VaOFoB0KxywASh0mJcnSCeinTT4aRtE8JPsyPeTHYHxpRi4Ph12d2+2yA6AeD
A58adYjNR0IWqB0hMTze4LTlhYlWw4CPDMV7J36AhvHz9k7cndQVGGYjH2ew8y8n1QBrOFE+tgNJ
a9qnvi1gGztSd/BVB6P8ai7/9gRIVQIEbJjsAINqhdfO0s8digP+f/gWpBV+SWaSzKxz+9soFEpm
ahotu1Lp0XHvFcuPbNQl/sMooF0QYiG6vALwCiPTcr0f2IZJHHH3mh8KFNoO7t+9XYg6ARwwqFL2
FSdctYsOQVMuviku1BdhL8m7xSEmkmY7PWvYKrvy1EJNr0v15IBHO/jGvQAaESU6lrSVCGM3uwIY
Q1wNtWAmc7U4G2mvEHxwH8JCG88pqR0Ohj3+krI1H0QLe/t/Dcog/II8JYq+XENd2OAzZO5DxEd9
Sus/hKViPA8NdxkX6WBb7j0vvw+22TCZquL53mdc9tjjvm8QvPZrM/uqNM0Hu7ffYms5gixeq3St
RPgVNAXn7hdO8vL76qZP+qznfRGjVHzNmxITvgox4VPdQi6PeXOflhaByGKWPsdm5zyMCMj5k2av
3en+n1qx4oO13jmb9IG5c+jFot68fYoaR7J7iVJ8EKHOdC4KfXj4/4iHd6b6YhT18ruXIW6iaL0B
5gk9K5R/9QDNLpN+Vtu+z6I5QaPuP0T6aCXZhN+UVIwrOJxRSqPkrHebVi4jQeMye+aaY9++D3bA
imC/ViMyytbwsKzNYQktLSt1vbd4MWILsai0WTKvynrk1mvb/taZTvpV17KpdHF3knGalQ0p84wk
nYwHIx0W28VDqIqw+ynCn/1AWdh1pHKwfWB7Fnp48ti9b2tT/UuvCA9crXEgOvfLjAtsRMl8dT1z
8sjTev7pSlm9NvgsB3/nxI7eNEe0325/8DWVhj0MhGFV4eCNvKrfmshEKyWISYo66vBq9E5MaIIp
7BQr8amNFPtzk3ZzYIVd5QHhyB6RGNO/0/YbXhQjFA9xJkne0oNwuP3Ddi5NWIYrbBR8EjDAdQ/+
dv+jYKlj3YWGRryYOL5awKiHLiSNoO7j5VlOz0qTlGAwtC+23Ayfbo++c2dCbKVYuTLy5KtqvjWp
hpSOawXFUcfnue/zh1qq+8+OiFETGJBHsCjkBHIbmgdUh50TTCl9zTOJySjXbr47kxUKQT2Mceoh
/T9KOvXeuq0OqMk7o/xCG/4qaoFE2NSDnVSkg7nYOCjP+C66jl1prWvoVX6QOV/fFHD9wDSutKhf
RZTLVZSF1WhlO1hB2DoYyEpZ/BanTeoZ+mTdTaQKbu6E2dvtxdsZdG0UgIgBviHzAy4HZVtVVabg
QKGHalvjaerM70tH+RKaavNUVkvxo7Em8+Dm/QVtvAz21s4m0BegyICRt2YtRaFNFfAHoKk9YY0f
yhnudqHdaZa7WJSC3rXVUH2UmzGJvKo1yo9J2GrYUpdhrwV5brZ/dbHaGTBgC/yx49aeqW7GUetX
kTnap3hIzcpb5tbKvVYzcpkKQKi8hRVcLhzMkyn1HFGm6pPdzHWN8kyfRm7cNzIOy/2ERTGIqg5g
UgEzQm7C8h+nyMbvFuXcr4lVdjCMUZUs3UZPm8Hvlna5b6DQ1EHaLiQvhTzawtMzFBRcRZIWbn4h
vzk0NmQXjffOfrCLMMvPoVHWjpcAL34akk70fmRKOYR3yVhcqkIG3vSTswyeUUcl9uKGVoFUzScz
80kDxeuUWX1ymufkS2ZIbXWSw3ASngWN5OscDvrrZCd15dIkncQjEmKT7RelP1pDqwRCM+XcN53F
RBh1yKdnfn36NDR5o3vZXGRgZHtZAy/Yp8XBftuJA6iCwn6ka8R2Iw283HC4bySU02IrQK44eqBY
3L7NBsULO1I05DKRFKyVKnzXOEBkpsl03iGrUQWlSf+1tWm861b15/mVapADrKVZeqPaFswQ93YY
2a1mBsIJxVnL6v6uGdv6oKxxHeAxylqU5eOpbGwhsq3mtB0n3AwgP5leK1fNyRkALstWH/pqMhwl
BUfjbS7HSuhxgpmXGWABJ84NQa+PooePLclEDlke6ZBe35KIC5Ib0wiEsQHg9HJdEyE10iLNZjBp
VXM3dbSPRSWNBzfH9VvDKKANVBLwtYSgXY7StKaGVH9rBmaoZr4WttProEUaiEGJ8XC2fbIAS3hL
Mh3R+Nb4e3NlAcdgSO5I2KrbsqaIKicXc2UG4MwlbxYtWme6qO+TzBoOtLZ3ppLPA4nChLJXtpCX
JDUWy8hGIzAWp7nnegnvB0vF2/z21b/zRaswDvYHAA+of282CCWWPCqS0ghELEWPWZKq5wEEVFDW
VnnwUO8MtVqcwTEH2cJ46uWy6X2MVEERQ6hOpBKBtKX2orF1/Kpcjipnu0Ot8mWr25h8ZesQt3HS
NqOjB4WRlIE0om8ajep4p3ApHmzGnbcTeiUOSjyfBnYsm5IFTcCmixddDzAzhtGahSj7xZHxTl6S
7IvSKDI6fGDYbq/aTqOFaeQUIEBAu/RK8FdWCKYxGdYQKaVcUY8ImE0Vb6iw9IdBZA0ih4P+NlLx
Th0t+ZBpoB5x+0iCaXEc1LIM5WFBicI3hd4FkZ2JYEHog3ZHFqF/GX66/XN35uhXTZEkC/83AK+X
K09mGZIcLHog5brN5cPdEHg6ILpzk4fx+fZgO1eeQ7GUrvm6HHBDLgejv+jYyCLpAebW2iNRp3En
zdJwZ2sYW8xSPv4xt2I9N1ieUbGgZLw9qKOoRo4wAOJwAWXaKPCJcztPDr5qZ0f/ooSBrl9v121N
wkqHtK4ERvOhOetvpiPmUySWDhl3Xo/bE7hz81D9gApOLwyg/RatjcmOKLTUoog6N8pL6LQR9P/k
KF3ZoVSohDtgRog58ZTdXgd1bk0GepxqQENOepAcO3xrs6hCAQw9kcxNdKk82XU13eORNf2bl80c
FJM+3TcIM7wg8mk8OiadXSOpywXJFiG8mhgWT48kdnsrXlpvUSTzvSHi+SDTup4gOE9Uf7ktEfUE
nXG5wzqtLjuzslV0TuhJiCr8YdvNUUtwdxAqkrC60JCiW3c5iFIveY9CrhpgOj2A7ivbb2ZUFx9v
r/UOo4CMCfkURJdAi6IbejmMNBJBppNpIfMgdQ+zaMogm+P837HMkof4KYbhqPSDRxHfQvKkJ7tM
pjhA5Gf8K8dbiFDTct5SE7kQG+RswLNsn9sqV+9v/87rQ335MzdTrudRliJPQMdgUULqwn3sLV0H
WwFoDFLFyZHH4PVxYzz6dmu1HYG1rVKyliw1eEPLwgMqq726JxCsRrl3wTFoB7tph3jKWCayC5BN
wDZuiQC4tDhAz/CHTiIl88jsG18pS8WT6nQKwqKisYA2871cla2Pzs/sD5kueWZRFwd3zM6W0xFM
phNtE1fhE3G5F3SH5BxejRXgOTWcxxDhcG2mi3p7KXcQtnwvxAe6J9CSrqT6o2IRbUg3niZNRO4C
JewchXHv1nZNYm1UyK7M6ugJLKYeK8Db9yPl6IP9tPepxKgQbOGlUrbaJCBlGpPxAmEI4sjScQeM
S0+Te/3gU3dHWfHRoDHM65xCrmylXI1+gqQbLT+cx/mc4lF/uj2h6xG9DEpJJ+jWoN3DX4jvXi6b
3DcTXCV1JQ5aYBdtZTori/XvGFvUW1QFXtmY5Q8qMcBB6LN3SNCwXltga06z1dhGOLQLRa0ziUtl
PXatEZ7aUOBlrRRHQ+2dfxBNhN6UGSmNb9YLwXxNqoCLBmM/Ff6Q0gBUlCTF9rfjUTf0o7xpd+VM
1KppAVMY3p5/BRnjVppGKzDVubxX+0S4Yojtg9Bh96u431ffeLoNW/LnoMw4gUsTRaXCsj16QhUV
mKQ4J/n4SZtq8f72RvkFx77aKWvfkirdGoVvbtGMdp4cxrYZzF1ZoPHdO55lJJMfo+fvRZFWuS1k
kzPin+Z5JDwIun5ElHxs4pdEH+1z3aOMLsGNICnBwqMyoJDqQyN5Q5srLjrew3OPzchT3JNZzh0u
CkpoVk+2OYx+v6wQyjGa7y0SGg+wlVy6DrKm56oJMeDFVUBrx8k1S9tlFNssJ9x+UuNOnbX0sZwQ
GPhfpTRdlDQNQoo5LMpKWtoHZKl6aCmj/eX2ZO2tzUrAX73uUdEzNqmsVvdaNS8U4qRGqIEQWRhQ
sgAtAxWCTq+mHMBo904xN+JqHknficLw5SmulDoWRkIdvXXU2m26XPtsdIbyUgNI8moiBBxU0epz
gEQdHOOdvb5iagGbkgFiQb3ZFVNUOnprJdxSg1E/9ROC0opo24PH5ToH4IKgbmpjdQqJcSv1muca
qssiYq9HkeFpajEiyg8AWloA3lgS7qONLDUHn7ZzQ10Muvk03p4pM+FxB4PosNQTRnVOtPJpMqb2
4CjvTiIsCEJCYjYssi6XT4KZ0dUtZpOOUUx3hVNJ9F3SI1Tyr8LY5gSDxFlFRVGDWoe7HCah3RMD
TObtBFJ5KkHqeqHTk7iJOQzUSIvuF22QzzZlZFDzyfSgAv+EZVaJcz6hnUyq1/mK3On3cqqhrpMP
wu+k5B8Y2+oz0AUFvoFRnpVOqR66bPhrEfC5HAX40hDm/cuEWsST1IWm1ynA4aI0LCAXLfHd7bO3
Q8IlJwA+aKLLtRJh1nX9rZfRDYWTdHluBVoUz2qgaJVUeZGk2X+Lim6em5SySWsoixC8SMb5pcoX
vXFDo24f7VGvWr9Gbf9sziVQK8SN6q9ZJ09Htby9zUW3hX7v2tE0tsWguI6jSq8oYmZNj0aRLBXe
WI7qQycZR/DEnaYTE8J1RPGJVIDS4eWElLnoMys2zUAyDevZseIqaMMye9IhnAWTE1bfpFL8TO2p
c2HCxQ+JTXTYF43l1kJuHvvC/CFgNhxEUbsz8Nuv2kQesdQkkaEIi3wgq/3aUT/QOUnPbQkO5vaO
2MkWobGuTXFgIRTEtnUqCvXM7cBQemy6oxEHFWazi2N9U5zlJZaADsoKOYEOXy9O32v9dB7U+Hlc
gdp9lryfK+neVIrPpdF5sya/ay3JGxes3g9+5t41QPwMEZ4nnXt8/fPfNi5VDmtpBfVWW5JCWp79
OD86RjScuqSjDo9bTpCrbXWO8GVwq6Ucz1hu1T5xnTjNkzaeJNTNT1k+p2dJCP2d06fLkzmaAM95
gE+puShf/gcNQgGCbuAYXuEtjLDweALQo7uwlY6wfztQuJU/TGy51lRWDYTLL5qXeo6sTDeDVY7t
x1y1pYsMz+Cnsl7c023oPEkb1DtJzZf3sVMAS3QSsvc8N7CZJyi9PcG7BwFkHl0jlFfwwtlcgBiD
TnOaOmYQrwCXtskRO1Ij/c4I9dxNxYLeqS0lsDiRspOF+W8zFANEbwHWNBTIGjZyHzTQRg8emvUh
2d7LKzwSaDeEER6By1lyJABEguc9aOPwiaCp+GBmUf2hG9ByrWT5XzOxqnMOxTbQFsQMb0/K3qZD
C5zWJHJea2P6cnB1HLLUTEMzINeZfSWBwECY5Bzs7Z2AiMo+8GSmHQGGLUa5V8KxpXpLk7DEttQI
+/GpmMUnHZLEKe2cPwdNgY/XYGbh4UOC8Wtf/naSVp5EnzSWGfRxaJ3CSUv8WkVI+PbU7XSiGAbx
Gp1i6i9kyuXc5W2sKdJIQ6bIst5Fmkh41Iy/LGrt+DP//m2cUeZoGuNBi0pkd+1nW0JNoZ8+3/4h
17MLyWf1cKPViczh1kClUVvFjMSoBtMs/iLbUj1Dgnwc4WoOYqzoDvbr9c3NcGgCsJ5r3XprCImQ
8qpYXqiBvkhS7wLD6t1B5PGjapb6H3cyLsfaPOYkUA092IxKVihPT4XIfoZVeVRO3J0/fFEs4lgC
TGcNP3/bLqIMM6MxQWLOM/xQu3fkkzZX5clqOpIqaz5K7fcmkCef00alBJrwZjy8QucVIKwEk1V1
boms3QuBX3FqDWU63d4ae0OBHpLZFKs+5zZLLOQcBQf0soBWFPKpT8DGyJ2NMZQVZgdD7c0ihQqQ
BzTYAPhtrjEUYSFvI/dPvqPrL1pZVQ9NWFenCCzgY1gV9cE2XG+my2sTcwGyehgjoPzAH2xWbVnm
LE5KPm2RqWmN1KVOCXaU5IRdfgrlOvclxZH9SThHJ+D60mRolTFhwa7wkc0CAjBP1DYSSoADd3NX
YkEGT0BWDiZ0fxSuFsgQ5JDbhuiCE32t2ImCzaiie11PiQStgSP3pb0dQhOP5A1yPL3bdVl/2/xV
31SACVi2VRQditW8YCxYzV6t183BB+3tECwUSOBIdeg9baYt11H8KptaCeS0FW4aTabfxL3qR9QG
3G6Ip4O8aif+AA/MkwrLnPEocl1+W+2ktP2LUA6SMbG9vJGyJ8lGXEiXI8PNEKY/5eyi2NWQhgbN
EKpnuZaXe5AYtdcU1hF2/Xqq+TmE4mBf16B/i+Ut5FIZ+LHYpLV251lynQQjD1gAVuLj7WN/PdOX
I23ORtiSLEM/kANSNvM0l3YPSjLD5iqW8xNEq++3h7veqSB/OPirQguK49seXYuKQZ4XfNiqr3Hn
1OF4EkpRH7A8d6ZPMXh5KBiS0BAuXa6m3RYAXkpnQZOuLe4TQ0RBAQ71nszzqEe680GATdFxIirD
tGKbQ7ZARzu1NJZgMRBpRta498DkpHe3p21nlRiFRplN95cdscn77VA2estUl8Bo45qivHgOs/Cd
MrQmm2M+wkxdfxNVN9AAUCdgxgO4u5y+qg+ZMm1Sg17V6gA5EoH0TSt9uv1Nv4KNy2uZciTkdCJK
loi+4+UwTlHnEWmjHPR9G2reKE/ht6VQDc2vRzSK3EFqw8wfRbgQz2KU/ZiCFa6CqCnj/oH/ZIxO
gxFl+sskmuqNlkn0JW+lDD0g7gofsGj0mqZzMd6HxVJ9xtvBlHDec5L5VXaan6BCq0+4QKWKG1b9
8qWytaLC1Fk3no1aEp0fDfIiuVo6CvES2yP5U66ktQKKSWI7ZQ3Y5ckqP8liVHqs4dYi3rT2WPzb
07SzGOS+VFHBghgw7TcHVMbfutDMQQ6mNu/umimRSU7j+K/bo+xkPDxTax1y7TSuN/zlYsTE87Dp
EGwPJ4lebzLG74piaZAmRMQhfTKqWUrdus2dFiF36rsuNA1r9tJUNe6iMtTfElOuPnZLFp6lCFjV
wQG4fsKpJdOixeGYchqTcfnzRjlL1KnI5kCbzOJxZXn62hjn75pOAhMBbQMudFu84ItxpBB7Pf8M
TIufMhhcV1AQlyPjpkjn0qG72xjycFYRLvM1uxgOvm9nFPI2vO7BG62Eh01yRZinS2PKAe/6dETz
dUGnXp/MA3jp9TXCzBGP0OP4pWe5eeUyzMDVmSpWYCRK8aBhFt2DUYTwN81Z8bOJY+tg8+5wsFYH
8lUZkLtxpXNczl4tGm2oZ5Wmut6TGEeFkX0paUU3D0JSl9ptJVE/tZMcFY9S1sDAjbURc41InkvJ
TTXJNk/donffqyoenjCrisM7PZzrTw713NhrKgmeVgWBzTWN2pFcR21o0nYhZEh/qJX0qEK2t0x8
xerrRCsbaMzl5yhGbdm13C1BVHbJowlOy0vM3P4Pm+H3UTaTltUwz7UGX5N6qXs/r+cycDQoaLeP
/PUjydKwOLC8UMrmnbz8ltHORgmxLLZcVtRu2SSaq2fF4kXcOAf57960rbh9ajt0fsHxXw4lQcDT
oyVh3zXO+KzXEla5inNUvdsdZUWZgS9E3GZbHI/AglrJbM8BuQcFOiMffUkLjyL6dfIvX61fpDXo
xiuYQd52bBq5yeEJ6jMpoBZ/XoyhuwPbJu5K9G683EFb7fYy7R6h1ZSFaiTy21eYnHExRdPTvwty
gNKPolOH0lOS5UukhUhisxndqaoKb5KM4mvIqXrBVrq6s8DXuW1vqucwHaO3vFsqzIcAL0uDjMJZ
UoKDGREU0ZtapkWe/qN3cvyJk1z88Z2znhauT4IJEqFtrdJsK6uXa30KGl0ZgxRKwmOvCu1jaEwq
lp+9eRBh7jT+1/YP8QuqKgTz2+YFgADR/h9159Fct5H2+6/i8nqgFzncemcWOJmHOUniBkVRNDLQ
QDfip78/0JoZkbLNq6q7mFnZKvIQOEB3P+kfkuV5mVoTbabEND+miYxORlO/c0cr26LFAVMFWb89
GX6JRK14T7LsD8AWC6F4yXGXyS5Koq8XfDNFmauPagDgWIlPwHwKGEiMxy5rEbe/aRo9EIbKQ1lt
rGaYrirDaz3cp7zHyh7K95QaftzolFKLrBkpxII9frP7xiJ1eqBqi5A3Qzer9bpTx2jMdTkV5k+f
XMBL6CAsTGJwzm8blF6W4LRTcKm+H+IHrH26tQTu8U56/0ePl6+B3BDTGxrGb4Hd+BUFbu8WA6JO
5i2CNdGq6BlnTjPiKGNxOivnZPQGe6WZ/cFR2Req+/eAU39QMZKHU8PQXSYvAwf4+hWbk+P1xZQM
2yFHKsgxahuvOjO+KGyrCWml1fTcA2s7Vl25UsMkT6IMh4U6jdWqTHv7nVPix7OPu8HhgVSaMuGH
uioXdBp6zem3Zepa1wL91fXQ1fE7rKQ/WEnIu3O20omiOH/rImE0PnB6yVVQdWmQx4/ljZpB7oe6
Zsl3vtGLrvfrg5av5HssI0ZRS7B9/YDnqejI6w3FwHHEpscVyQqAi491x+DP43qsbW0OHY24s2v6
ArNto8DEfOX0GsR1GQ22WgeQp45MsKJHR7ZpidFvoYqDcCOr3HuBooeWqcYCvJrKjSM91PatRqSP
IAH7YBenDhdI8GKYQ2kJIw8TfJmzsAbsXoU0+ysjBGMqmpUt62hvKebayPKY5jm09/k09aR3rdsj
VsZ6oyq5jrxJj0NEf5NqhWh7tzFMhPRWRuQEY5jVep+EbW/K0ykTxSpDX6VcmdilJ+uq4obWrpaX
eN3VuLHtp3Ji0oZTj7nx8dCpAQTDT1tFGZ4eoUxae1wXvtP1p1ZQSsYRVoKQXwLYbFgtgsZ/HaB+
QAmT34FH5bSlyQan/225qItKsxH8gpMC3GpjEgg/J1GPwA3F5TlMXnwFVOJfFZFTPPhaHh/sevDO
bIatIZrRjKBSNLUFCI9jW3rmFGa5Hty3nIl7UKjZKQPJ7CfzkeWOcQAGVQnqBumaNwP7VggNznfX
bAe78lbJPHvkj8P8ToL1cgR8v4K5zKJwwOyWr7ro4r5ewcOAZgALrNkag25iAZmpYgtTJUlD5BIr
RJMMr8Bab0hVsqaQradVjurjqoKTGppl2WHsZ4KRXU0DWPkwTuyxQLDFwktLNZjS7QVTMxHSmhBx
6ECSrkOkrwSsvL7GP6pyy0PW65x8OI25P1sv8t0AB/D8CLR/oMFTgBVLenL7bZ24ybk3NempVSTB
lanc9mBodN4dhS0fzhVtfQ0ddbrOvHpp/0/ASzI7E+ZqlrV1NQf2ezLqb8/C5daIDfRJSNKXMe7r
x15NmaM7Al/vEVtpGL1Wss3r+D2zibcVKVdheMFVgMgvteFyF991Q71Gx0KGEcM2mdriHDl3eQb9
q191aeWciahyzxCAzTcJirbvbbil2H2zruAbAG+hXbn42r5ZvlFpIn+HN8q2cMr70q1ZG5Y+VGGb
693NiK3UeSTh/9oy+ixyF1nkfBzeCcFvI4FDiGdSTqX/gt3+oYVPQ8ocPKvf9rNVr9LWlSdNm2g7
NDTeE6n7w0stIyviABjZtwk3QqRaqnzUzubcf5b5ZB2mOv3oluI9SP8PmePypVASI57DcFx4+a9f
KSLddSm8st82EZateoKNj5fn1o07tfGmydFoGRHLW0dD0d7mejVvbOunYfHcA7UlSePCMoXg+ibq
ubFuG0YfdNvZB0RgpaVazY167wD8g2e6VLC+TR+Wr/wWJgXrJ4D9GXVoslc5kEAZrajcumNJE+Kd
OP5Hl4Je5PBcocoQ0V8/1ETqrvRqtwNKUehrA6m/k7qempORquSvA9HbHbk8Ogim7As6KCBV3yTd
s2ONQxIzeU88vQLHw8Cl851831o4zlqzJa9xMVVb0CvvGS3+YDS2XBrtJXrO0E5+3JHwKK12EG23
jdOpw2TMMkJHdGgKBHEbGslc1SFhv7nBep5Whj7v3A54Wme04jglgdhHJq0XtpuztawyxxPPnm+b
qMreqcX+6F1Ah6CfSI8O/tybBd4zx4gS5Ku3+gA2wUUbftfGot8Ae3Xeee1vD2GwEwtcmKSAIwLS
9JvjkSpj6rAPb7aBEti72zN6nUM07v/6lf+QJHIZh/6czrySbPEHzk+Tx3nUp7XYGm3TOOt8ktMX
S2cVhPHk+ScjhjzwO1TgnBejlIiA2S5A2MxyhiDEZFjUYW5JJ92KyjXXRUJjCnVy29ukQGVxljFw
Xd1FtU7alxmT9SzSqqlD6TiS6I2FwwnTIu1siGz9GWawBjGnSOIHi6ENMb5oOnr1Oh664RQMEkBR
1qZyVbiV/7Uvc/3ZsTt1J2wrjtdZL/tq0+F9gbJg7/jnPt7GCJM5yfg51RKHWl7Y2T38TYzsTLfv
k20QOYtyQWV0V05v4NsaW/mi2YMqvp6U822ZR+CXqMNo8VnlCg/j+W4wrXSb2Y3phRrqSfEq0FJf
wXQQ8tKOoMD8ZKLF64Erv+QIL2TGt+2/wleF00pHbJ0y4VidsISWmV29cxXvTTxcrkJnmGBIssVq
eLPWUFGZoLGVYguAtV2XgRmRM2PmN7SMs4WnRWtgju/F/xfG//dRGJgKZd/Sb7IpvNhTrw82WRdw
4ZBRWQgVdh8KxDundWWnmr22+jm4cJoCu+q8HTKQwyxSe+W7rf7keImx8ecJEkbqTtED2kDzsJnc
dDpvurx2dnatZLK1TVRoozZyc4ZYFDabET376eAGbXo9wUrF+TiBsrxJGxWZYYXvwiYKkrgMLZoL
40rLrBFrIipXc81I14e/XqoYSm7sqm7rDXGaoyxh6KjEWw2upPiNjfOmGTpRriutrO4GYUVuKBuP
ptLEvrUXWvqkY+TFxezuVmPzO0jaoyy84jg21Dvv9CU5fvV4A0Aji53XyxCKqc/rx1s1Si81IXPa
NbzUTMsYspZdN1+ms8jLlYXrfWjqrVVxE37vXzZlTt+4ktjgzAXCVQd97utnq5tTEHH01cKuZMeu
7FTPmlXW4IHNRpsLasRZqk0mBLKsKEapj6DfgvOOIJyGlMLBsB6qqS4v//rg+qF9wHHlgSlYIE7L
UOGtjkaSdJbKuzbdKqyX4eP0djevbUtrLqMp0ABU+gneUsIP4OkXEMXadT+KAClVHgrIIDe7H4Kk
+D2r+5+n8f/Ez/Xl749X/uN/+fdTLSZwk4l6889/XIjn6ka1z8/q7FH87/LRf/3q6w/+4yx9amtZ
/6be/tarD/H3v11//ageX/1jU4FHnK6653a6fqYIUS8X4E6X3/x//eEvzy9/5XYSz3//9anuEG3i
r8VpXf367UeHr3//dYGy/s/3f/7bz84fSz624xYq+Ty9/cTzo1R//1UzPzBNdsA8LHWuSVORhHt4
/vYjfK5IG6FQAx9AvZDrVAjOJn//1Q4+UH0soC809RZUKfkKZNBvP4LQskhgIGe9aAL/+s9be/WO
/v3OfqFLdIlrjJJ///VtN4wLLPxjuIjoOS18ix8yLApmaSQjpjqCICZ9PEsJMvcIo2TnXq0lx84q
rbVKHW8VIS99FuhSnojRqd6J+W/ToJc7Ie4zTVjOe/Cpr/csOjCYBJgV7Ywgr9N1nz5EyK6fBs1s
/JZ2mluFvpk8+JOTXNh5Equw4xDB72KIPyupOQVBWzlX9iyRLut7FPowf0ivoeTM7yRCbyLGcqNA
qRFgZQcvbOE3EaN3JfJzVjyGTY8XjpZp1q5tTrwoXg0lA/bSj8R7CJM3udfLJV0I3BQxaK4A33/9
bLSm9PvItIewTtGZm5O9p9fJjWboWqgDId/G7mSttaj7lOZuvK5B2YeWGi2UKAC62j6Ffjfk2HAC
QPv9tf3/2/X/gfuZyctfbeiDLB6rrymjg99Ph+UIePnItx1tWB9s27FoEaALAmh5SU//uaPtD+QT
AeB3cH4crMu2/bajXfeDSzsBKhrSHQBhlyH5tx3tWh/YfngEYeVBtgN67id29FsYuk2JR1X/QksA
+2S8hf05AP5nV9rJpppyZv7prJ2xn+pdnDTxs5lP7dGN3GRXdU2LMlU11hd2Yo345hR9eUxqf9gi
YTyce/QU0TSOx/iovKa8Siqn+RzlICkqAA1O2Ax9805ce4GafRe2uXXOIrjjlEJMAnAFeL3MHXeU
aB1W2jo1MGlJLVb0SkfX6FBMWXSHYexwR3XTHJSdx+e939Vfaf9pX2KVTTA9EIHRQlyJ4osy0Pu7
FsXXfWb3OgGrNo+Z4WmPyBaVD5psnUdEO6fNd6vk29n66ix9ezCQC+mLMh6FNxBr1CFf374BVj4t
M19by8nyj7USWRoi2VYffSNzboPOmq8nLAY/RpVj7iLdTS+GeXS6cEixb2dQR9vFapyz2XC7fT6i
QBAno3ahx2X8npU6YxXu5dWjZpxGxxnIBnyFpfx8fa+6KaWnd7q7jq1BDDu87Y360YhFUn713DYS
l17b182Z2UmzOjelIcwtMwKdVyEAqMMVyJJuMy459SUMy2Ih3aUWwsZzJ9PkoSyi0jhPPM3M7yot
kOUasI1zampW568azL7SgwX+pd5n/WA3tyPqyvqRrKmtGCylri/Dkdmftm7w1KlOnFzM/mHKYoHM
vuiRoRGVnzmnFipn6CGlU+V8LCJPjqHVtaRj3qjmu6nzKdmsEVV+M6n167LSxV02JHq0QXZuPiBW
aNg3BFnf2Bt24k+b0Y6zeS8wzLmz5yy4secJyxa0kOfPaaXVzzFiTzdzZiqqcl9Np/mMsWJcNNCW
KBoimQE7mpMGLGg+mMlVYqnhS200UJ+mpg0+tnalH0joKOqdwbIvlYi6x1JK/VBEvv5cJ3lthSVZ
OCaIbtPKYyeL9szuq+YTWeuwb5UzR5t+SNw7DKHi09QdbHOPcdN0hWS0fz0qT7t2VF1+mquu/eQ2
jjoWaeTuq9FKnnocsYYVSnjzp1mU9vlEMr6pyVkf9GAccRFC/u8Enqd+OugZCkNJkdwkSS+u5tlF
58mtc3OfVLW6ECqLToAcIXcsIF06gzR1sPy5ufayuWCEokfTeaEZxbabjOzMs2R5pqdwEeE/0bZ2
xgJcVueV7Z09COfoxeZ4DjGgXete14VOD0JH4Pl1mkWpTa6qmfLE87P5c10J89oNkG1bB1XnHOEh
jmeinEy10uug2fk0zLFpn8puF2QK8d2+d08EqXLJdLsS91Gb19kuiErEpnwd0YbNaGGLcKbhS+1e
pU7ifvTS3toLE2eijmZUqCndfxzaerjoa8O/9FBFlYiT4FN8jJStT9cFavU3iQHpBSywf5YNQXcz
eFL/pFB309ZZJZNDaVR9tWu12NyPXisOHn5QXRiRgt7PHAb3tQuDIBSjbz7PPa5ua6br3U5ndyWr
OFf4Dg5AjrMwLtNmqyd+9DjWjXlSU9Pk61oaxbHHu3ZXK6PZiska1GlrR+q6sqMRgfZ2iLfMsfJ9
6lbVaR7IJlqJwSsHJJ2kH+zl0qNHslozSsS6/OK08Zz2I0fbtFZtWx90y8uu9Ug3jm2PN68f5XO1
5zlnaqUsv3TXkTW4PkZlpZeETlEFwXUjguS3cYo7ayPoceuwarGKRqNj6uVaxUNzVo9WfF13Tn+c
5tE01uY8xhstMrLfnI6JQxjVcXk2laazVlKaVz3doIck7cSXmvewy2RSPjUa0yto6sbHah6nKbTy
PNr1YsQyodPG9kkFXv6lscb4ykiD0d5OPMKTctStc114qRZGegHXRaXRhcr8+kw2AoLe5CKn2tjV
aZy02YPhqJSpcCDwtx69WJ3QFet3nWuILwzM2RJOMkzZ1hnG+VOEHdTebori1horPN/corBgZDD8
mMLEzIsrZAOsW8dz1N2cFoD927lIN30V90cqfLG3TOzh6sYohhV5nnayDHEuUOuWV6qO/PPJidSj
THX/tOgd+TWIDLHnzIv2cToXD6nnamjL9RqnnRuXD00vuibsYrP3dkNWBf2+gP9vU8mrpNl7IhMb
zZeJA8ADKlTiCg/jZ2tOL12IQcGq8DpAjylNy/3S6bpLA6PSVznyazzgehrWLvCPE1EYziPmavrd
MCiAYGajO6eI3Ec7pZzmxM6d9IgihAp7NCZBeTt40a1co7W6rdQsow/tvpAH3R2bG96QH4QuZowF
XhlK4kA999F1wZDqOOhVuW6KSrtUSDPdGto8nvZmrF1Vha8N4CtL/xhpERLgdd99SStIrevRSRMm
+IzlTJALG458Q61iFXeHOC60C04hqY7zXBYZephj/DluTYR4MnwFV+RJ9ok2xALEb4vGH9sYZr2t
wxy08dc9Eg/yT90QD/eBktbOlC2dUD8a4jO9XdwKkTLtLzKAUCfQDrN2Z440/9eS9sfNiPyOHc6u
cJB/ictghT6LeSj1Iua7N4a41+AseStrtq3xwiB83pR842iFXLi8Q+ikvGosoU7mpDe923aqPcJi
3Sc7w5r089oso1sUAglHovVh4+hOfiq7JD+fm1p8dJLYSEOiXnWHrmuLVL9R93tPDdpVP+Xy0PGO
tcsZOc6Prq1G1oQRH/y+w5qv8A3mgm18lU5A1dZdrvl7sJ7VhoapccDpoLpWk1lxxa44V9Ygb4o+
sJ7BPXQb3yly5P91bXoONPrRYTb2qeTRO4hng1jcd1GVXCYzBIcKOaQTwxuT6agv/eRQcfiui9mL
z2JDaKczEIEjPizyutAwaFhTFSfDWrp5d6qMDsGsSDYGzJZEB6HjBS1QwBFO9SYXTnqeWarYFajl
nbVatjiGtel5A1zwWFOFnlpobJzRx4LONGijurUSw52PuVtEZ3NTGCe5O+m3XVxF9rrGoPoWO8xh
CgtgadfS6+VmsHr4fb49fFWxNtenwhlceGBRFSRhs1Bfy2JuLwUCIYeqI2taN3lkbeDgGLiPQHBu
N+4wdtGJHMuq2o79IPdauRhDKOaD+or9zzE0V0F+2+oQ4D03tY+TP5r3bR3juFSY9T6yVftR8wBn
HZDnS9ezX+YA/znbi1Xa5OWtbkvtMGY6dhq9MWf3/G93JgiIW1/Fhk5fKOs+WozJjijS1gcD2y8D
AGVHQB77Gpg9crfF2Vh79o2JdctJZGXimM/oTkL80nNnlagSRGMvp41HlnSA+GnvUGyYD2VAU3Nl
mMP8NJAU3OZCFw+RHtO98Nn3B83Lh01CSq2vhG/XJ0SMcS8wvxw2bZPMJ4nJAbwp9dG67osxOmqN
cDZDYzjbFFnGy9qcF8fDVOvDQBENmta1L7GXFxsam3mynjoXm79cxt5pSnS9lNWs7bTU0A40noMd
sr7xVpdlf86tFzeiw5ZjW/ra/FtgDRm4SaO58R0NebYOylnb5OlZ3kfdQx5L61SVRXVhE6HP6578
OKTf2HOBskIPYjD7r2lriGNNW3VfW9NwUjjNwhfCA/6yAWBwRDRh3AYpPkXrvspTHNZSu9pgqTVf
0LOKvxiVKlbCqOqtLXLtzMgrkonJb/AOQfdebmXupc46Rj3zE3TS+tJMc20bWZ45hG2U6o9jZABr
wUyWGsrGQf4c4yJvL3LZHGe6h2dlhK5FZdfikAZWe5wmM3/SQGJsoj6qTzTXLqtQq3rzVkZS+SuM
zEr9Bp+E6lyvCZmqnd0HUJLz52oQvXvMbMsXe7NOyKO1PgYP3MkLnMDmdZp1xVmirPTezcb4FBME
cWePSj+xpT7tYZ/ah17nDN55sdcesLWWR1uV88HppV5RdETlVZ7WfsN21/qzptaiTTuiin+csyJt
2cTjtOuEPl77fuV9yRA4yLaZPhRfnCQVF92kGZua1OBBcr484Xrr7SynFscClQp4wnUdbVARSFuS
pTR5pBpaeu2Z13/O0Yk+xSzU2vbor0yr2O+azzrD8SMNvdpbNWWQHwAS2Udd8zUyZmVfwBNoABVX
RXde2PhVu04c1at8sMvkfLaK4FJP+rxfo4JvZeTUMXvX9NRZF/ui3U5W0Nwnk5/vndnuzv1s1PUN
BriZddo5bXlorGC8cTM/+2gygk1CwXj0i+YZ+cFJmufS4turOdKvcd4NzodcZvEGbHV6kkpbnVRG
Ka8i0aRrplDzDUMB7YtsyrnHpkPE/trtitE6wVdW/9z4dVDt67pp0htjQiBCTkn64Opdc2p2uZ5v
bG0sr7zMMoZbX3T6hd1HRrFqyxJwiSb97AlGmRRnc10GT/WgDSTcueUd7cKz6vNa95vTjFROX5d4
Fx/1IU12nZ0YMqwGo310immMNgjn9biBNeq3SHrdY1YM8ogebo/1ksEL1Xp44Ptk6setUpRVlKDj
Te2xdEPN9csviWTHmXXcXhqJUd7WtlH95qaBOkKkK697gRkyR3hjXCGIrdBj4FVsNJuxBOa+vjoM
E8qFO9E5iPjCN74ZQV+la3go40Oj1/POcCa0YDw3ig8DpWl9noHLQRc3oi23Zg1gCeaS9qb038ze
Xo1VQEEvm4mUvovEyQDI1gn71ixOpxZEMIL9Wv9QuVH1VFIzgAxDO/Eh90exMzCGfvaQN/6UalON
daHV4/yLvvhF6pvDNuDT95FL4Al1QV9yVSq9OFF41SQ8zYqhRO43V6ZbZt5u7tJo302ycFYIDldf
rKStL+22I21MpvJKpOn41TJGcZuN0rxT+Yj4ZRTrvbfizju587OARmxsJZcVxaAKYxpGT1rl2WpX
TJr1aHqxzarBH3Hj+a21KTxpXhdQkuudHuGtBCANqdC4LYkydaedz0ij7iSTSkj4jao3upz9xw43
eKTX5yYbQtFLVYVZVcuzSGX2dVPAZHM1W1xqiUQ0gRzOdKjSSJ5DPFmBMcdg20pgbjCqKOu1C7iF
rQ9at3Ju/CrAfqhJ3M5dlbGiDgLB6lNj9yZNGctONxlzMHHT9kVmbd2myYi6uBQX25pGUrya+U+z
cRUTsq2VjMlZnRNVQ8iOerI2h3YChdVOziHqY/nR7Jgnmmk3WODRPKD4eOQAXG6Mxwb8+uNoWtO9
2U3erZuK+NwzYlJDY3bEM+Sj9JhVs/oyNiLbl3ktYDLYYH7Dyhjs62hIimPt9toZrtDjpeHmeboM
3hAZrHSFC049Oe5Rn3r/U1JkFHWmZgZn4+zM9w0l/T5v6vaSwZH31IM8umtkrQWbIIhnk6axwbTX
wsV23wfZR7+FbJG403wc4rzfSyWNE2ml7qfWFECvfTuKbiyzzj/5qhF7oapOrkG311dAf7SD6G11
cMoCa/KykfSLqqTnYGQMF513omnu88U1m9Bgwx6gn+ZtYfVm6dVo2366HpyA3oRCxdrVBnzUbGse
935kz1eu17VnJIP9F6MMEOXJqs69iomZBJixOliTxw4l7f/kVHP5sQhqHR2pQNt6SDJBuxqrm24A
/MSwfqZISeK22SaU/8560vLxKMBiIhk1DWRf+uhaF7lrxdvcT8XpoDyWyKQ1uhXWCe0bELlkFbC/
QAqERhwsbnWxgR1rbjeDtlYcXV88tKnOUrNPLwwN5bF96uVaHsIDYaCSaqrRzpNO5eU6rpHgj7Oe
oWTjFfml2frjoRsG0ikDcKp1oUG9uZ58OQTHRKOeuhZg9bN1p6lMPMdNMKfXClsChykOGU29KWB/
TgezLWfzWDoiyC9p/1sYkGVl1JarAZ5ztHc1fvWpyGJVAinkzFqlwEf45o1WTYByo9b/9LfaFNiD
ubbYzI3RRrsAusDHJrIZ//ytcGNPTzqz20ytO555ZeNdYhxgeyvEDp3rv5Wt00XlTBiShqNt+iKI
L1sm+BdoFLc3zIHljbQMc1VF2jcK8E9NJf50wvhqKvmXE8v/wNnFyyz7z4eRq7T7+vj1l6/PxS/3
jyp9eqzq78cYL5/+fYxhmB8YXpDlMkdmAAhD5J9TjOUnsHoAnkKZAzhHm/ufU0njQ4DADd62HkR4
5Dy+m0ouP9IRvsNGDhAcNLGfGWK8iBv+uz0N14MRADpfi5oAOCDcBl63p5WgjT+MIKE4XsO2u0rt
K3ogEYg5T61ltZ/0nTfeoLCUBfuLbSmug/TCtOJNlJhrx8pDjQMYUCtAlSb029uqubfEvTPdJcOd
Pp8nzWWnOI7gEBNgxp0brSb/yq2ffO88Hk+96Noxbl6GAz+1Im9rUo3y7cD71XL800X7H7gUmWZ/
NyBZxu6v5uInz+2bqfjLB/41Fl/YBozIIOjDwnD074ZoH1imy8pkBvwyK/v3+gs+YBLDLJ2BugGd
ddGZ+PdUfEELLcgIuAwv47WfGaItYLZ/rz8k9sEDcQms3yBuQj57s/5o5efp1ILMaXWGeYj31dIk
Y6zFZrIHfbFkrPLP9Vx3e9zS5yCcFCOBENJgHOrDMH6FBd98HnFoBjqv5bfR0JUtzWnlfsK5LL6P
xrYFfhWU7eeBhMBOvOjp59fbf93ZtrCL/vxsu3msfrlPnxjKPv8y/VI8yl927WP1+DWtHuWrQ275
M9+WmWt8MACQAuaG0rXYzrBivs1q+RGYBzpRASgM0JEL8uvbOceEdznB8MQEM8cy5CfflhlnI4eS
D+oVQVZYUUxxf2aZvZnrL06VRDh0TIArQQhcsCHf48CjQGvpNsh8bfQVIDM4XS7YP3rz9UrQrEe9
QubmneaO+ccgwek6TOrEv+xVIe901bDUTByF7NqMthzMMttlhhbgbOPs6WyWG9AWY70qgtRpwny+
F4kv90XreBd6FUltbWuTdwaA8R0N/bdT3JcvhbmbCdsQiuMPCi0pCCTPzirY93Sw1/Hkl5e2GOow
y6xk5UxShhHDx1sZoI8JVbc4w9jOvup8ke/QJjPDoEF8s9fqM4RxM6ZKE2rKWY3BXmLcAW9waJLI
aa+q9mf1H3kbNlRDFgSOlkDH3oyf/Zavgwt1vp6sstwqhrObeCjvh7nqV2kJdlNF8j2jiB9w48tF
EXdBTZOIB6Bzwet/RwXISi+wat8EXddn5l2eTfdiICMzOpMesYfCjROD3zOlBSsnGLYAg4P30CXL
YfbdYbe8MCAtABO4gYXT8gbZ6zVimLyeWxCo8W1cC47JRMX8aTSsDonGxDvTpd8ixupS+oJ3QdHd
HFfBpLSN6zINS1IDvInIn0Q5vBCv35P//MHBizsEBQoEHEcr8JIv0+zvHtLsASvsKo+HZN2nKLjC
Ym2xr+yVEfYVsswtyzy7cCUOtTqCkqV7WlhfQUeEmVau8oj8Hvm3uNwV/HPu/LXlVWsr+IxXX6jZ
H8UIZE5q2zS4abv3VJj+4OGClg4QjyfHIlV+E0maJKuq0nSztURfB126tlzXFR5xQT4jL6rN4vDd
mfhHKIRllb5+m5hvIrdMdOSNooHzekH5Tm8HXYCZtm1q0xaLH+pBke3qfgAMCK6Xmb71pVOZF+pF
PWz8HHKvNyDQIA20y3zpujvFLOad2/rxMXBXgOtRbYLuhSjC67vqAr8t9I67CtqxX2lJa67KZGD0
hYou1RfV48/Hvz9Npl6lXP9tUZLZxncr4se0iyh59jg9v0IwvnzmW0j0PoBOgvmKdyqS+Gx7ouW3
kBh80AGWggmBCUED3F3IQd9CokcgJVouYRJqlPc9fMnTP7C4yeN+z8h+Ih7+gEpBpoSNDvEN5qZB
drggbL7b56kdC9lgRbUu3bnCfKieYmho+G9J18v3CSAPBJqB7PebVmu78yZ2uvSoz7QSUerN4mKv
aSkogJg+uBEqhq5ETDWUM7s8aaMQcGb6sXc0t1jVqTc84AfISCVREXKEzESAJ48GE7kwM+NODy2n
B2RYz3ooTGFduno6/mYcmzmcRsSHOfAQh+5QJd7NYG2asKID9ZjNavZWepR1NwqhQ+VNKD3mqWRO
ajscQH0alMdB0+d2bSVsTzk3cI818NHWpmxlcjK4TvbEuOTAYSjLVWaO8YnAU6JfTa7o7oledHWS
uGl2Mh3GLepPRoGWr7oNqrQEcyERL6jy4AB737i09TSnm+0YyW5GgPTRbBHlxKjBB7PdSPNxFJl6
qPxe7GtgOKGDnu3+57fhf90GW6rRP09DT59RHn+DDlw+8fv2Mv0PJrQVTnrqlxcHxn/uLlP/AGKQ
LUefmDbWCzvr2+Zy/A+Ag13U0VAceAH1/ivhdJwPuH39X+7OK0lubEnTW+kNgAYtHgciZGqm5Ass
mWRC64MDsa1ewmxsPkTV7RLdfcc48zJzX8qsisWMyAic4+6//4Is5a0dpVXkSP7CAcOH+S/VwVFN
dIeQ63gLWzP8nzy8C6Bs1Cm5ExqWVX8ConlvdWVma9gk4740lORnUUum4pHN0ltMdjV73GWcr9Vu
IK9G80rzGdsPgo8VTYG4glVBkkeL0a77fG0BuHvcFVC0kzalRhqY4oDkuSzrMPa65i2GkzZG+Vbn
T948OlrQj2jvo8phmRUUVryM/riozQ5WY6yfWVPZLOWntHjkUwPu68uVFQ6reGXPhlEIf23dAbVO
o6lTAFSIG6aLdIHtL5EredR0uNqhilWJYJljNQtilv6vBqgkTbMtPclmo+vbyDBSw/INCYiNZ3VH
7Nhsm9tuyOzVgz4Vyilmze5bw7TeSS+uPwdO04mlVBUiVZ4fHDa897FVOEmorvrACtHQy3fAW3d8
WTSOo29AbLkWerXcWPqyIC7JzeV5WWYrjeaxTY+ex4Z/l/Wu9gaxQ/aBjaSZSGtcFV97PJzTsPDq
FtLi0Nu+KABHkB6hIQ25lcvY38gf6EJy4fzoJxTsBI+kmE3XbWZdO6O9Jn7XlWbC6qcfP0EIs+fE
5GXQBrh2EdQ4DTsBRh8pCQLqxK4x9Zz1lMNdeMJaqMfAmj3fi8zKpvXrMQVmzCRLwmCMY68PSzEk
z0Jlt8cKaGNi9RJ+FYn0Nt7FLfk3gg3UZqViwmUACS7TovKXQlPbIF5rh2ULTkJBInPtx4iG6WS0
SuX6rIKSIpCyIGOxbFN93+n8Ony9LO8QbcSzRSawHE/whMY2wNSBGL4izvBt0PRKxlCHHCsJ6160
/UE2o/bqCbfzYPL0RuZj7RCODeNPpLUjqYuL2TVeCCdyvBqlUdQhAgHeg3Q60pRH20EWthmkmD17
K3Y6zfxdIdyeQtBZpRmOJqL+ULA8jgMxxjxK/ZKtRqCPcK56gNQUUtfQ3Zssu18wkUNf2BBS/WOK
ayT8VCD7iQW8nUaFm6stX1WSF/D8auFPcI1fhSw2EndS2tQAGJWJ37CLbX3DG/sumlmlvJhLV9gH
WY7Jp+oW07LF4EDOmowhK25ntSCSrfH0ugvruV32aTfBP9FiHSNZm43Dc7wmOHOhq46hnPYtIQi5
MJgX+xwCa7boXRYIEmXhcvT9lAZppTvpTikwZcKyQCPvcszhnQ0s6fKgSKZegdHiiW9o5I2X2O17
7La01UyDlhgFhM7EzOK34OVTvytsZWFJXjm1CTunGfsjc3mV77I1qb6jws+Kg6sMw02ZQzi9Rco+
qofJ0VYtGIaV711TUn0ITAxAXdRz3spqK3OSKew77KL3ikvDwCDtzXXQ6cM6n2YtjR+dhYW8r8LW
TcOszeS927uNdkJ7VTI497M5fZ1bkj6/DYxlWoRHnwmHsGQ1Fnb9Orz2PAwmk/gkZ7/qDYnVwpL3
qPWge+Vu0Np5gfVZO/Al3WYA8vF9MulO5qexMshQF9gYXY0LlMh9JWszvSkML/sU9pxKPy086XH9
gJD7RlYYw55EV/UZc1LPhVoxez91rJDq3bR5hoYlFLVxL/uSlfGcK+bo4xngnOBd5PpRIfUv3ZFn
rCZfV71ZYlipQ6EeTDsfix1kY+uzURz5MayFbM6jBrkkIupSvNRVXC481L25+EKOaxnNA+RL37Jy
Mq4BG0QRGbFuJ/f6AsZgG20dVUO3frfial58OVFEgtmeIGq2rrXqvlFnxiNr/mQIRlUb2ZCqjtKR
Vy5hPOulGp9Eo9WGz8sOL51ZDt+NqRBs+ZtucJi5G7weYs1s6mAQSrP4rBVccuTmeNQiJ7WbbDeu
LOFY02n5UVEV55MmkizYLI8BkGkfjeUI490zImvSuKWyOGV9PwyFVH3X7JzI9aTB1dIyvmKUMHsZ
3D57Eoe+Nt3XjGtf2yvghN97tY17rgzsecKele1wStdYrIcU/rZ3lE0rPoa+GzV/xmLhUdHi+HFg
7h4Oleu+KU4T+2Zl5usemad9WuN++m5hs3IesQlgUTjAY/ItHROAZm4ee9MV19MwVJ9jt3gugvIa
zENJSWyOeYmPNrfaz1mZ1cEvNdWhhEzY2ARwl6hfU5mz4O7KZP7Gpe3YvsND+WoJTJQelVxzH1bX
Fi9up4EzyWwe76Dl91NUrPH0UpB8mAexOapcvzwle4c4SfKdsqU8riS5kSmppkhO+s62t1CzfIbO
CiCgh8wPiHQ0IfdmX1pfGxgFSVjJAoZFapWQLbqazhvdneq9ybZKncj04vS9GEYStps2V0t/LTyo
LW4MchVsdE7T5xJaP/l9MPiIFUJq9ksuXfMqhhbRhUudTiJ0636+Tft0SSK7qmcvkKujf9NMVXKR
14iHAyuV3nxMp/gfbpe/BOv/i46Zm8D7n3TBmRjf/1MbzF/5vQ22v4C3msT4YO3CRmibWX8bMrc2
GCBgCy3TdOAuiz/5Rxtss3hi+AQJxarB4W/90QYbX8AM8G68aOG2H/cLXfDfEEpnE87RB+O7sWmq
UGwwAf95zESsXHLDElzsOHFLumfN7eKruMSTgZ4IeNWVXF7oOuRjP8/fShLBA7IynYJYUNiK0UKG
AilWjEtnOeQVu9GhcriwG3hAEdtnclzGrJPeXZ0gTDnPs6YsYT/Y/ztDdrRf/6mb51fYTERYkukW
oqO//iLugJB2VQh3tqc19Q5r0qXj3l1Tcz11U8/06xRl9iPTe+/sVGr3M6O420HSTQQmUvrw6uud
bDtlMC7SUOIF8ySqHiowUQUGnIexPMPQNvJQzIl4UBNkgD6Yk50dZ4KVCjTTlQ7nx3XL5KA4sHlh
lIul8ydVxaaPljJJaZKa8jUeJ/U0VRIyNWvsfHMSyyf9ztvwVXMhBdf3BrXssdPp+o6GXpQfrZtW
MpoSZy7DlOyYGJPXxmYbmAnZsbWDvOmviZ1bEbTbqqRRkbg6VrCLO1+SHekQba0sILe4FNxtYowy
8NoCyiK0TZdskiSegMX5kq9mR7D9c8sMzfxQqWNUDDqDh2wG/KNFZWvDwfawhNiN7tRfIZxa3BPT
Uww9Z9ApcLZTtj/czOlO3epZ5xw6fFDked0fS3r5NwhpPcEXOdE34BNdR4Z0SppWQLLleuj6MXmz
1kncSThy466ciVgOKRjyxl0daok61vQpOpnFdkSOCS5QbbXhFQoUe5wroc3fYglm0K169fojhrYv
UJFMxmdHURr4JcrpUStHqQSlkeo/E73LaeGKPosErqw38J9yXP9g8l51E4oSvyobTsDEO66MpIeW
6eRqhU/QtD4WJBhPD46dYBuYDdWCQVlnDbdqBbPK16YVDUBjSN0IjS6zrtyN4xqkMWzB0K3GKtlp
vWk917BuP7LLVWxfrmU7T7iiYVlzXfMz9G/O5RLPLhe6t93t6+WaVy5X/nq5/pVLKZgvZaG7VIhL
sfAuhUO9FBEeQQpKeSkuJqqZ9+lScthIgvvagkJUmivGEvWlQMEynpJwyi0YrhSwDaiH/ngpa848
TcQPxCXljj6D0qdeyiBAU3nkwaM4TludpP+iZJaX8gl5fXphBqeo9pU73nmXUqtIIV7irf5qBrr9
R0Mf8tf8UqAzd56+mViRzewLFZLDgeJHAhbq2k6Py6XMe1jdfyLL1T7GSxuwbh1B1Tauu09Wt/ys
rUVcM0k3jzZNBFWVdkJeWouS03tWt34DeZF9golOE5K49CM1jYm4tChrukAh3/qWIlV47Katmylh
63pHD9LYysHeGh790vwMl0bIQX/xHaMOSXs0dO6rN45SHMh+ooHyLs2Ud2mshmR2InFpt/JL66VZ
UOaDEd6+ERWX9mzpW1o1IAbatkSjg0PwTTMnt77O/a3FUxyhQZveWj8VacoCALG1hKmqx2TCXVrF
1UsG2satg9StYnix6oS20tg6zAQZVbGvLo3naJiiCWWZ0JBSivRHoRSc4uXSspLUQvsKbgfJW5+Y
/IpYb+DlziU2cmzg7huDtKZIozUtgunSGNM0L2UkLw1zrvDQQMDuBWn3a+cFhZ6ZgtafTMBAYZWC
JW1Gi3xWnaqKYDR6p4R/Z4S34+IlY8LBgXTe5HTz3GHZ1sI9e0g9BEWBNmY0r9rg1vXZA9LvQDlE
nPtm58VIVLI4toLGMJCbwcbBqxEGR6bdEWtsJpgcZ2A6CAGrZmcXbb6G9ShhXYlCq7Id2Epyk/Vr
Jw5MDXAsEFo67hX8VhBRry+nd50x8RH/PgYhwjHsH/romXOkylLKK5ubvPphZ+kaIBDTCb2iKdZ5
MQOYpex1bz2BypapP+R2RSKeXi9nBiK3ChE2ze+FW2jX2SxaMAB89z7wONYZV13W6UvscVc1mQ3G
M3pC/+pltjhPXQmPYzFI0y2Gob7HZcC9ddJCv9fjefhkltO/T7KemS4LFiXop0bY8NvKsfQHr9A9
ThioCYMFbmNRyY3N3IT3zy2rOGpEM1k1qWM8XT5euol25SJjemegL5iPRo9sIddgeAv6thULpoKO
eMpMJwdaGGB8BjgjWcshBsOGuz9l2MS5ixTfOpQJo78AIOS+jjnDHMWTVXyk7EvmsEbKij92M8R5
6ALUPGbxwv9dVkK6JzEuRhKYnI87G0MZ1bcSxYYoNmFWi0elGA2fVgb/v2SLnXRgjYmgHLNh9SVm
usWV3jfe3dQL8ThXairCWkzx3dJDVQBCSktGhq7u3ejXYd9/1bb4n5JeoqFs5Hs3/h0f5i/93hhD
ICD/DAMtmy04xi/8yW+Nsba1zDBX0JTjx4C5MtDt740xbhA2SzP+2xYztInP/6MxNp3NKAJ7LNod
7MdM1f6VznhbtPytpdT5MS5vgRUienTe419bygG1YF+WLZKant7ubbuwQRIRVKuwrrW1CFq2CIOf
0ARmQW9Y5Q83B3tbRy10kAwdEDMvyHQRqQ2BUurufkUt8m2RGVFck969gQeOZG8BbCX0Mc9VDmu5
V9dHqwXYq6wF09e5rR7paq39xNhGFppT/CwRU58lvg+vkyPXh7zPQ/YWCTHmq3JQu2ImRUfWHzq9
JJYrs3yGPGz5yO4USO9CuWpzB2Wh6wzdznKm6qCrYNVLZ/cnU9QM9s9yww+TbyVZebBSPxDO3UGb
TM3nNkaA0KyyiyyjkseVomGPk/mjTYzqq8kNfjupI+RvNObixmk163uywCkesQuDI5/ar/WigiiC
11R7PfEo2flk3+dlYh89aYtTrvYl2IorTq3hBo7lQeWdwWPVMXcPcWNy1DHk2PWJakfe2HSHabLi
V0/q5k1sdhpjcjhU87SX2NTsCGVTfbZ460295k+j0yqAnV1SyshW0/nKYNN/rtgu7RpJyOJoJinS
giHex2zE7MH60AprDAUoyV3tWPO1NKr6KkYgBR4ABbkxszvXaLVQGOq8owfI76fCe9YBVIK5V2FT
VwO/Atarvp3gEtLE/Ry22nCyq6qlaps/GK/sY9Zb0nft+lGxFOvaSzGdHBsx7x3Snq5mffMEMvLk
BdpF6bMO64POHuynPLPeOgJV7sh2jAmedoyrJknbfQxvHaAUoSZ2VoO5X+ruI87b2idYzzhQhJUT
MpQ4MnqjeR+rZ3TlSxJYeX9fdUhojUqDH632+JwKWn5PfLaevih+2Y7abbWgVa7tRqB9QhdH80V+
S72qZ2T7cuXzEOWDm9RjMGM4cnCKpN7LFUL9siR8MWIWz9rkTM+z5BOUxaK+GMP6ZKml3Mp/cpb1
0J1aKvFOt5QpTFBPt5tnQNUhh3KnbpvLeoqMPuvTKZ4afQc3w/zWGhPbv3RBK9y36jWS8zkyRLbu
EezrkbnY8W2OXuaaWS8XbEHzqg6VfH6rUcocyEIcbyEgmCVumjPaI7G8EAKC0HDOkuRYGXBPBjKl
DvEinEOZaUkgCf6+7b3ZbgJBa/0MpILZaE+DVLvVEjEBpeiQdOc0eoodKC1+U32WxU8VdtUbg2k5
6yx5doXiIcw1cbObQKn44IX2ZGJVT0Jfpmq+Y7n1qSc786hhzLQDA3+bHKH6tajzoCo7NSqT/GH2
LMSjajt56Kusdy+HUA2wO57SqcGAd3ClT2rHEKiT2QQYGSNs3zhQg9okSLftb6ub5mOkLtDe6bWY
rvQ83VVw08+Vk3hHajIFFrsLVkurXYSr6XAVFQgSp3QdbpE69V+rLJMn1WmqIG2KPGJck2dLM6sz
Bi2IBibNe7TzqTszPeHOwhzKx6QsTImxrsDq1hVfb1r9AERvvqf1SoNj1KvvzQlxqNqA21ladmdX
b/WvSqbrUVKaV/raXBMRl71hzfcwNMWbkg1j1CLDuHFMpb1K0yQ9Yo77FUn5ErW2fZvWFYimgxCy
5GzTyWIGM09yxOGH7YvVsTrqFweeLGpX3k/DN9hMxRU2DG6gJqbz3SyW5Qk7jkz1K9P5WgOXrn6v
JueYPjPKYafjMmXYV33lmZwJgXnYtHANNy0qxMVW7yDDf8/0g2kqQ7SQPqSM5rdEOdh2lYb21iYa
BZknbfd9cwRpdoysV0s6suTHiwsjOiVTHkCa11tjc6/BUOxYoAkEWGqRrvejr4pEhEUm2yjttXgn
caU4koI8gCNML0ph5ZGqkq9g5UGtxsQhlysbgiSnhzJ9gsWU0NALeU40vT6O+CT7o6j1g7cOXxEg
3C6anQWNJfVoMIrqBtWrvJvGLHlRUTNHo658A+8W/pxY7t1YoRfp7TrKZPxaW86x0zfoeNG902R6
Bza7J9XSxVeHIBotLca9Mjmo3LodclH1jJF0t4uXZGkjNUE3moCW7JJJOc2G92nk+Z2lF0XUd/jx
L3Pyjjwe9bY2aTd51rUn08660KloYPveXT/ARWggB85pbre4AKcgKTYtoFKoIvX12LaY6Qe+/aX9
7PXiLW1lgpir0h+VukcIWRpBIebpJzSM2fccLT1IMy4Pq65Yb5mduVcDUbKRwj6MocPEeCAh35cN
aOkj22ECkdapoaYfcxc/52QtOnrn8RoN9HJy2Dj1hnbPIdtpdoqoA71i6jvrjeYW+e1I+KVnd0x4
jS7xaF0nlqY032DB0i33s2S23mHirfng2emnJ2P5ZGlGeyjNado7K3GpzVR+g6Rr7BM1cY72MBlH
zBM/ZVqWOzf1+tafvcb9WrSxGdSupaJqypIzSnhlPwhnMH3VSYoQMbn1gDrLvEm8sb3D38TxwfOW
/QIahbtGoe5ZntmncRXxNSiNveu6sQUYL5tzqsXLUckYbedpAITpc+VJlSlTfDNNJD7klD2xZqPw
1cxcn7wkyxkm3Hb4iUPTysy84Kvf09hj0zGsDJ6W4zuKME9ElqLLZ1n4vCUg3OUyYy0nlulH3Rpo
RlbFJN4I3sp1lRduZLNUTCZ55eilsTMr+4CrAikNpYqrnSC+3dHJN8rTr1bbmD+QJvLBUruPpWpU
V9IQMhoHZrtYxaGcTW7p+GVp25GKGc/tnC/WoaPb2nw5XBaObvJtUFZ6PveIxQxY4XK2HVQopoKE
St2pm6K9xdm8YAQvsvHY5fWh9/LziDl+0K1c3pOCw3Kal9dWOwVZshgnxJomKr55CI0SnUwxlleN
W5m7bqj3xTifVgSL94u0nfsxJnR2riZm2mT5YPNzjEFOVuw11Xm5W8Q5E4mvNdneaDceafLG/pwl
0NxgSFLfuMm8BoOynIWl5BgIxLg7WP2LVqzX0sEYsGH8tlVo2oTLB2vPCFmJdw9IKCAmSkH8D0mz
6QJHJbdaMbEoWuvQddSw87yPVPOcEOZf4XNGdllFAwhfydunbhKNxfS9U76JtoZnqafafO1SykJj
7Su/95aHZbEe3LgHBuCTnAfN2JW5ecXS7qkg5XqXepKtm0PrlWAstJTtPqtvvSXtg2a19kOy5D6O
g32QD9iIikXFkjGRP3pNn0LcQdqADGigaiIl8CgKE4dGnFDq4ugm7kcjvWfLPi36eF3Rf+MAqRF+
rlYPOEny/uXZ6HI4l3zGcSkMDgyXTOpQG0sNVBJ00W+9eMWvNdubCVpvxTlgfNSGK0PFbZyKH+k0
n+dUSKxWKzuanPRZmEBA6vjNqJuvgL4/ZJ98xkUXYUKD3UxB8IXs8bCiW1kKLM4MK7uPIdMHeNhU
V4pK+pAh6YBHOV4tKL1CTa1OZqLv0tE2fcDwLBommuySL963C8v96vFdMxZI1rRGsUvkSwrfwG81
rcOPBXl8mt0kFvZpwLCB0wCWN0b5VDcdlIW2e04c/ZTPoZy5TxerEvcztpgxbgls/5uT1uXzrbIm
04u+XZuKBHD+rgjjUa7wV31isq4UTjI65VOLscsyj4e+7x7xKNAjTbi4wmZWMOdlflNbdX9StNo6
LGlislWnnLy2DOr+UCn6Z7nm1jfk8P7cKAHizRNt/7Z/EFGXAFCw+QjwF70peAwZMmakiaWJoSfg
Hy4tndP/lEDPu2TsgDs6nnL4wTujc9ZoUXOodbgd3Ux91obC1r7z2xG3pFxXUtghJHN5q8rCfRK4
ofBmZvXG6a2Ypmh1o06xewgAY4chDKnmRTUOL1oOZdrx5G2lEf6I2UOzlyjfzrgwqIGzetV1h63o
k1sAMtO4tHu9cZpItA94bfC2PS46N7S0Phhy3c9wIIab8A4B3i89F4IDKxkM8K7cCQxwEQGWfTdN
nJ3arGtgCtbZCQe8/SLzt6UXzW0uLN1vCnkq6u1mYmGwKwiCE5N7kyHkPA8mnvQp2Mg1PYmNTdOk
cQjmnV0214uD7l+VZAvP6/XgxRQ81TSOMi/FYVin/Dh27h0lQPeVNT6LCUVr2XTzixnjoS676Wc9
5jNjT6L6pohP8Dto9HtMTKZESlr+ft43qXENU+RBdGW+Y5y0Oc6tyTnJXkvJJnythsSvcOe6lSpK
kmFhixNznYaOYg6YxYvvJVHdcGQSfq/ScHaejX8/y2SzrJ5rteAq9+xPqXlfEW4+UA3DOsuAuRTn
6NpA4b1uq0/lhiyOlck5LpcliKeKosui1l8n3mfrQQeaxHpfIcz0nbp8J+Os5RpblJCEZxoI3Isj
NVv1D9ZV+5pxHuZGGUy4IqA6ONUkvIQKZjIRkvckSqy2eoGQGjnw8U+DZYVWMbZUYfyTndx51rUk
Q8BgneBSBVjiXqX6RK/mGfOx1eBfOiuXKmSsB7nAn1kt67p0nYgLLIZuTXz5UlrsOWIH5tmGabN+
vu4be4lkpn8IfXymMbqFABTfOet6r+NZA/b3puedGZY13U9l6aHrxjiGQQTZp5r6YhYwUEuzpi93
9Tjq+qlmFGqeyYvEKyNN1WvDZo1Ew4vlyOq2P92sWk6D0U18iOPCQFdWDPnW+GNkD8BTPLdzAixZ
4m9WK/nrhnteW5hE7R3W9yRdrezKckSm7zVizj32FrJmGirKk46W81VZpfGy4lvtW3amnLOccKIk
taYwT8aGZUyy7hcC7o7kgbVP+sgZi6vBGHkM5wKlkkODuWD/TKlasmD2KuulUsrJ3I1e9prmAnRg
5Zb2HbRcFf9clhu7Mxa67bp+sjvz20iu4DHJm+rUNboVFC2sFLnQGtcKJDaXSJtAT53mCps+bKZG
4YSOaJx7XSV4Xi0ahPtunT3Wlp3vmPCUG29dqLoOhoM4V5gDjjI6vjGuqrxPcSHuR+HVgTCF9alU
zHwFRsjXXu7Nj92Q1Ac1KS0fTeNa+0RGbfhn3r1kclYPQl2LI4dR3nKgdDNQ7Zi2bnXryQfSjr+y
kFAMvwVJjmwShB8w/cq/jYOtMnn11sFK9ZynbFAeoLet2AWMGWJ2Znoyba3IqMyZ2hK7BM/FKjJ5
pDWiycqdozl57Lftmt570Fz2Uw/Zzpu15ryZ2ASDMdjf2Xs4Z20cWAPkTZYHCGDqwBwkL7oOHERp
GGU0ditlfK7NKotad4nx2nPbme9Yn3eTZ/S7bpzcc1HMLlYuchroapyM9JnZGQNhFdotlhtdJLEJ
UXyUPxJbOMt+s5dKve4TIYJFWmXodEV3KhJPCftKG456zU62ygqURaaeP8Heee8A8e7hj74TbVME
jeko+85L+6MVJ4hTPFDqKeW6Kjrwc75CMyJNi86vCe1kDNkUX1d0KGGmgtXF67FheSPFGkD3CmB7
7wriL4SVPqI+xY8K7xZSibQf1ogRO02+FyqOtR4ypXMPVtu2+7QecdODS/tWd2OQ13EZ4BU1+Epi
0FUCqil3WCkIPJvnKj0p6pAdeoWomEZt2gPMOeV7CwdrJxp93Nt92qaRQJ+D/qayv2oDm/Mcit+p
duB41XViPKwk1fgSeCaY5j65U2LwBcq9EmqV2x86Z5Z3szZB8tNbB6qkXr540soeE5Lhb1R1TveN
PhgP8ZhwCZT4WD3kuIMf10wrn+uO5CkzUXgLcz3BfZ/i6SsCeVo6eDCKR39FfCWc2ry6gYRmvBhW
CmjldlWKP6fJ+NXEuXpESq/dQpmZ4NUkS3FVQKeD1mkq+d6B8naXqHPzYALZgAlY5fg2kYGEjXhm
Ja9YZAF/mtwJXzGHJorOchVVA2MyEj3CVAwjQSO3/V/fEfz/Rw0HDv/vSTH/QzTl//z3+t/u3stq
6d/B/C/20hcD2U1N9rsCAyLUFwuNNHETMJ2B7OG5/K7AQMP6BXtfF3riP2gzv+8A7C8aXP5NMAsJ
3NAxdv1jB/AFuN5E+oowStu2A78kSvybUkdVdZg3MNFNeDKEPP6dHIOB6ejpepXez9PYHXXdhM3x
qRMqeu4sswj/9Pn8F2olY/NE/UOtxKJhexV3U51cVJB/T8KpgF37wkxt7Mek0rq32KRs/+pD2kzX
O9VdbZLSUMPxdu82393UgYCCLfUxK1GKnep6mt0zyqPEBs4fSKoSiTW7vs16MwaabAjEa1jW9qG3
JI3t6xXeNFeIsDQXPH+y42Mz9JgqO95AoBfkXUWJRiDiJvQyMyXCO+mThqADXnnHRgdU8RE6kOfu
nFzXl8wfe7cr1DAdEH5kzv/BCflX3aLx9P735+gq+/mRip8Y8f3M/qpjMvl7v50iVmJwLrEisPjc
WY5tMe+/HSLvCybiPMIAh79t2Dh5/1ikOV+2xD1ThaOEcQ/2R38cIucLXDQXGJVzBi3NdH5lkbax
2P70XPNQY8Cs4qywCazs3zZ2f6aYjeqEvAqOpN/qVR+ONjywFYMoEGPINTExCgkp2TepBZQpzA3A
n1c0GVg2h6o62o9OYYiQQjriosRSo1gJphbJd8XMXt0KpFiHxEHZtG49m7z1AgpELooruabY8Bb9
S2ETUQIvWD8WLcw0lw6SoI4+n6IWlbTud1ncscOrGtQAJU85DmbhjGlvkCnj+qRUCGD8QncwqCsx
B2Ex49eJW+/geZm3HDNaMlkNYa6md4oCJd5VJ7bJ2iR9w8izvahrEka0Ot3HXe48mN34e2LhL9Eu
/2/cFP4iANz/bDYn/+Hvxgz/L1ouqP/03GzO5cO/HX6+9z9QyF9/oCR9L3/8pQxtP+C3A+QYX9Ai
IWOnr9nU7hvb8rcD5GwidxJRqE2GeilQ/3GAFEtHxbQ5f3CMDAtD8z9OEDlFXzh1+Ilo+PVtvujm
rxyhTfv+p8oAQ9PUkVEZsEVJQHD/bgGymngOxXWFVZ9Kb11763rCluTgpWu/r7V09LW4yHZS698w
2Xv803XzX5SlS+zgX17cgp9KYJjJ58Mt4W7H+09CRE8wuzVenJ8kkpu7lisfptgUNy+W7VXvDIfM
AgygNNWxEEdhzhAN+TzJZZE2uW01/maR2WrnnOVCEmyxXOcsrXG67CFCv2ZCIXHRaGTS+NYSux8l
aaAnVurrw5pDtDPyQf+QOEg+LWz3PpV83JtIn8aAMXaJcq0Yr7W1mt6ZRh/nUmclXa2u4vprpiuv
i1Jnd4j+93U90upBGiE4j52EgMRHxwr7JVZvnTLLny6f2S+dyX/VakVt+SfVapx/Vt9HGoG/nDQK
yO8nzf4C1oHXhLqRmi/n5h8nzYK8QeuGoQkUf2crO/9x0iz1C8FXaN03NwK8eDx+3B9eJ6YJiYTi
x3GjCP6S145xyTT842GnVlGf6Bq3jtPh8Kp/syBYWgxijTExfX3gKTHGeYkEsdS+15T9R9e2XjC3
cCbSvNLuIXawn+8UI8rVHCWqxvgmsQIlNBVuLwo2fW/T3z4z8X63hlXsV20CeYYt4f8v9s5rOXIs
y7K/0jbvSIMWr1AO1+4UTvECIxlBaK3xT/0V82OzPGo6KzOnq9uqzeZhbNosM4sVDJKgO3Dvuefs
vbYV9R9JoX/Aq75Vrfq2zoxQG9pUppZ8K7L+JC4cyPU4x0QQ3+dXrVI7fXnoY83aGUv0YAjmD1VN
Bg7tdbOd1wZw9j12XjeRDcpyLuxLawGzEoefzWxNb73ULs68xsnjPCWLU0eIqtZINI69xBkadEFJ
b5yeyIiHzCN0N+P37Gqb+fHqm3BR3bgq1DOHeosw0Wk+WC1n64hazwVMtzGU5dksw/eIzuguk7Nr
HCp4h5EYmo6lEWGaaku2GwR0JxkeL6cYpHd08Vc5hjiEHPHLiOd8Z/V5ahc0HmYp3Jvx3DL2Ulju
quJTSyZlk/SIeJnOEZAq04SbOo7KIgBPhzenQRoydsi0o8FhWiHyK5kfU6/LmHCS3sVS1u/mGaEB
AM/3umsZTBmt/Fnh1cO52BpaoFKc7ON0xUQiVrIdTcZziTyB9k2xHPOlF1D7iKmTMizFa4Wfb8lh
uprCAbSHRMumbU5TtSAIMVME5Qt0aGxmD4zcoUuTEoiynr6RnMjHXOvSO0OPmVJCdd/QN3K0ur0p
C2liIYJq/nPXBVnNs5Iuuc0JdkECo930oXoSx9DExTyvcNvGG7q73s+k5Qh6XnIm2gQnOYSRi1IC
1l9CuZPHCz1LYQmSkBaaGsJIiaXxpZ/oeKpy89hJDePUbjz2ZKjZVQkGW2wJjEnqhSw3xdfuV5Ca
+UdYh8gEpYPW9CoZbozUmwaQ5xjmbhfKn+IS6TRnUl49ojxrVXwbdGWlcBJsqYgLphUKkevMzSOi
adBQ4SAaaQ7m5XoWovIZEw7ZorTk5Vno7Y4MA8a8fh/qs79oZuP1I962qp5bp4X/5hWEGzxNtRiQ
SWrYbaj+iCaNBn45vRD3oTqkAAvbuJshW9KD8qx2eMMB8FTHc/ioCc0YJFGqeEocbzg46e6iyju5
MwNKa5TOYa3TIDMIkOO3lPykwsOA15d5Qz3D6S6ZEjGlekNDyXHQNCWkjEYYpANSmrZHDjEOczD2
ylZMTTOwFmVTa2W6Gbm/XsS+/ex1EcZNWQ3kL/MmRLFC/LbQLH4ymu/iEH2ZY/OM2kgm94EgNDPH
I0k+qm4X1mpt8IzpdMa4TvbJU83J0AGTjf6mM/bZwIwD48J6mPHJ7rpSRtsK18dNNaJNiX8YOf8l
6C/RKBHykNMVk0mS1LMXZhS5n6gZurVuelS09C1JJo+o+9WF2qlg+WpzN4zrzB4llN6sjfIGQCCs
cc1cHatoYmwXEsx4U+hPWsvwhJrKoXBAZ8ZgNtCSIfHRbhU2mDya5mamPixGpz2RcGK6+CRz0Pg5
apaV1d+VpGWP+GbLmKPlUdPhUQIptGXgld5A3w0h4V4uEf6k4Iud8kOd1vkBZdc2VEjDFXKjdWHt
Rba1ioY9IUWzouWzDadsI/SrbjpaGP6Io0RhyeDfxHi2rBTFbUM7XY7C3k6o+yGsfILbhTKf8YhW
kY5HD/wt1LWXHCYiePM4gC0QwXQUP1dmtZvc0Buny9PQJz4a8mk/gxkfln1KqKU7Id/j8eF6JATo
QZgYP7N2QJ8GixsR7Xic5flHhbgd22Juww6vtkqEC9EAkfVfOEn/f3le0CjP/3HlcqzyHx/jX7Sq
9y/52wlBoQTBWUSYENBWUbZ+l6rK9ywj/tBSKI6pQ+5Hh387YZu/wSmgEyPRdFF/1Sa/ly0awC2D
kwF5iijIQPn8M8cDQNj3uuSPdQvHD0PB+USJLgOG+mt0Y2M06pDEauKmVnsQSE4YPZUp4DXNGoDg
0yg1AqN/mrWyatpiakgeaoLRMZgInzNVLNIAbbnY+e2QmFCazbiX0ScZyksfVRYhCeMPBa+p3fcp
0RtdjETFgJQcdbN2EyWW5YoE1latwtdUVDAmclx4WHH0uriZj5ouWEDno24HOwl9TiF8y/U0HyV9
eaS/9AOx2Kj4NMNr9J5Wj5xK6oZRYhtsVnUXs1bbsSoPz3SwopOqhZ1rRMokXrSkQkwgRWOScf4O
ZZYfeKP9VzUmYvx0H5DE/iQqWpA0C036Ni+eSM14jyvLnG2Bg0Vlx9GkFK7VhIvhS6MlBqyvM85+
KDyOHGloGpJ1Qa6jV8txlJtbvxQCWQbyEj4wIolWb5w1oOIxWad2mczJVkLbFdp6qneeljUI6bv+
mQai/GJGg3ogyQcZ2mRJfDJaIuKmS4uOXteUzqAMcIoz3NLT+JFnC8TkthJRoDSlcSaOKm9tELxg
/LM5PJP7UX+a6A4RpN03ilon6E1DlYLJIx53bWRpz1pB2wcnWlMIHky9+ckSJO3aqTkD4x400ZfI
tuTqC2+OrQpNtyPIRaG8yuTUy0WLIeswTMOHVhj5gXmPthvVSBWYmWsEo1tq6jVmPaLab7NtOrC/
JG1bviPUYXeMMonDXHsv9CCr7sc+06isSD7ps1oftpMVjnuUxwSwcSR4Du8XP+i600cdLSBE143X
yrL+sFgXsOARk8JytNys19J3GS6Mc/fWo92TAdDPCyMySN447q0kmDHpOikNH2dZVTr3wpy4alno
doTWNhhN4iBkkcEYzVGMul1i+X07d7Y6VNBnimE/V+ZLpGOIyTGUkeMAAVcrJ1/Au+BrrepGzXLU
0V5Qm6m6V8HgIi9K25DogKM8LBlLm4ZT4q1oGeKpC7Jqs5MnpxF0lBryVZ9h73N7uUqLyTnPjBSb
cSJh8ChJIRXX0AXV+4YURwa6wN0Qr8uyIdZWcxuV1G7dmhxNknV/DNfCXRFmuXjzky21PEzecGdl
1ykvtS2OrAJNIENYgHaaW3Iq35mNiiNYGYQdiOjMTjLrUYN6vEEo3dj9kGOgt+Y+IJHohmnZUXuZ
/VaojUdF56itCCIC14gvLGYlswjjESGNdJLAcFfctop5pCm9S3v1YETxi2bMgx92ssPk0JFBjZia
9IwptHlqEsvwKccfcsH8VqtI3bMvoh5R069lJYo0sRJHJJrFRiTzUltAh3OWFjnNfpKH8LbkCXPc
pubTxZwwJpecvIk+08KiBopl0UZtpO0l8OfbYtB/LkAaxpg3pDOj0Y0nYT23c61uNTQgCaZWLlEi
Ohj5jz+3k/7daMM7kbeneZLWWxSheRBnrXqEQ1KM2EoMrgP4Q8fz961hub6rDySUbcM4y0ERidXk
6llaOtSho1938FCmMDnB5Ub0xtMcZjZnHZLosMDktDJqmdTVoasR5iM/P5cmuZJSdsBRER70ZcKv
1hWaF6kI/iARO1iZriuEtCveR9NBV/dzmOpqlzPfDgQp0Te5qAvAO2QdAHVkLCcpwaqkAJnZN+jk
8zqPHdmoTQSb1VAdkwmZIAbPBJFTrRPemgp59tgbEF8AMM25wkoE7hkXUGMrjSp5eMjSK3eOXNtr
L7+BVDa3FXe7N0+NeiW5i3lt0ddYdPK2vtVCHrJyxqy9PhpleA0FdCUyKzmmAZWPiTQzcOp7U4vS
Y1rz3K55WHykt9IWdQ6T2nXGJBUv96I/rzBD9J3+gYE29Nc6Vz2ZAL7AoNVlhyZutRWcACI1xJux
12kkdjg5XVvKLavYiCOZGfk4h+yEeETHzJBPdWPVB6bmnRNzInmIRkE9oKMIPZwdHKNJej4gJ27d
qFXhajAaVB4SXM4VquGEHK5+NIgAWFbj3MyD5YtakR0jLSP5PSdbkufyyOzldVq2Y86Va3obKOSx
xKRbHVH1XKqhqbyW0CWUYyPpKoKcn82JObHQhm1LJ2zO3Bz8AFJ/tXDNgTxtOUr13i9xKvYqgJem
F17KMBJ2sdhVlzwiAUSCDHlZOxa4RCk9EIuuPHBOU/TqkDQa92pRnosR416rQuIAO+6j23OVcXLF
nOjeRhBcTZMjb4lHxYOgMiN/blK/HLDQiWnXOIJE6lOHAS/U2YgM7RED3mdiLoqD5lsIOoJmNtoM
owJ2+4h4b0nhlsOquVgKt94S1yfCHi+KaNU7JQeIPsyC+pjmzXeXSchwJMJihLFiGSDs3ZCawrlH
rprMipsKnIvGnfcAi5vJLAP3x3JEt7EiPDtEJCT6wPXRK+tpcSBUQbxwzk53HJGHbZ7zwoMFbc5p
WYDKz/E2GF0hfUom04iqDEdfrGAxWKl6TAwLbthSvclSEwecIrkfB/nWCuuK/rFmQ0tSlOudCkBU
iUkPyLCVDYi2rw3tMEIk0uhGnvT3wDHKkaepd+ZqCk9JnSGjogNkN8Uw2b2uP4xzff+WQxzIhphs
9L5QPEvRiq2cghKv4hT45Cy0u6afRKdRu+5IevlBKSYThycBUhxbPxpAQE/GrHXXLJvqvS5VCg9/
uW6xA1BESel0VLQBcWTV9LvWKNuAd4mRRrkQw8WKZR5CtSbPGULkPZT9gBNLYFfTra2O+GBbLWv+
1U3MOyusGhBHpue6Mm5pVEJLUaYdnea7AdUqL8YYzh7OP3RqcWk8T5M1nVF+m2daV8+SyWHGUJB/
qrRVBDb6B2EJ0USRKxhAua/2kPXTRxP56X6tOagnVYRDQUaU2Nn4n5O3RlEFWio8HtomWZJ6jxKh
fOx7RpN0lDT0Pwj89rWUFJXL8HRCkFIyxNH1Kv/INBEWUdVaH2trVa/SJCZHU17NadvTO/EEJV8/
JhBHIH6WjrW/i7QHfV55+vq5uhWFpl4WWI104bRup2nGMz0gLSBaJN+DY6bJMsfiFTcz/Yy6iyk4
0Se+TRi5v0eFDOwhXWDxMV1FuGkJxE8NRROseJu/SbIZH0Zs7/usYUQUCtbixXz6R2EMzQ6bRPyN
mf9nWgyhU04EYLYQjHx0DP1BjCb9oVe0HtqLRpnTMRd06UYB+2kUUnfzSpCDRR1xQuZ9JRxbHgbB
1XPNeErz+xueTqyCopJX7Lql5o6dZfklUnHN67W2YUEV0nRLgD3i1F5TdkYXn+ZkaAMVugyvE0om
pJWrX4+ZclrbRv7K9FrjisB9l/3affOQAGtSMSv7SYPni1LTUnd6O78QmeTgVct+9hqLc5Ur+q1v
QJlw/9WXyew/U2OMtnM0h4fUqDDMydAwG4FWHOXj8FzT5PMxJLwZtDg9dAMDeviR9on5HLGZk7Wx
BQC40/SR/hjxJ5tY7upNPQ1uuWaHYsB1Ey1i91QO0SMRG45exUc2PE4jsooUP3HJETiMxniNMIVM
2o957RyMWZgldC+Uwq81jPXNXHaX0hQHRC7rR2UKpyQnWDMu5c6vU0H0VQpN0AzUPI1MMovaUXTL
htepeE2LdhPXa7Itaba1qVJvTGOIPJPNBBNd+aPuOnBsDXFzQvXMcYQQFsSINwHZsm2QzwIeWN4J
i1S6+bRKZ7I1QnhpIjwIY0lfKmxd9pJYnY/02iLicExdqAGonpX5UzEgmmoTiZMmhS3dtZxLWaWv
GeSys0iWixwfz8ag9xuTxAJlnrxG1BZfpOhAKolHCEvxLuvCbymtd02MOSjkcOEIC7Y/KBXhdpkk
E09B1LpFNhK6knVkdk2htRtACfhZmgisa8iS1rWsHRJCQy83piTQJIGcTe5yhaltMKJWO0QVsAxm
YLj2xfZTihfSQBjUaPCfvFYrYUateHOaQRmdxuAkMxdm1FE+oE5e+ukDW3d6LARBObMgv5R90z6W
qRZu5F6m4FrQChqLGsA6mF3+Evt6Dvt+pGw+1LzmaM77YhdFgDnu6MvWmC/DPRoSIuRTHssS97UV
tMjZK2DAKopXgqNiusekVzWY/wgeZCEX9AO9dgSt6ohsFvub3UYRDiUtViiV584nbZVltBpSV4sx
DNRW+Sk0es+rTF6ZQfTkgYTy8Gyay5tJGEWAZIpE7QmHm+Kx8wtxfNQWgM+Q5HqfUxQZE7NSbUJV
d1ZMcZ4mSKvfqmITzBwFoDNZbYCS9Zk24eAUDWFzVtf7phXHz7mQ5e9WdExM5gNojieTn4SHq8xo
X/c6NXyYxniorfCBrX70gcMdUHYFc1eP7DdhYEW8JdJY2aMheA2WV00qn7V7Yk1Pg41SpQkq+qSe
OA1U2RawLv6eLEEfVrLFbzPllqcpeNJ0yrY04Ia9MPT4+3qN4MiM8UlPoWGQ0pfhnJwJs5IzI/aw
D5V+FCOtLKz8qYwEhPn1vecXBu3YQZYiIodghLL3CPHdJVPauQLsX6B2beY2i5z7gjCAAU0HUKcq
F8/Kj7gndhQMdrD+8AaNYqIFK57Ee+Yt1gSpvGAvaINsHYwgLvoqWNIupNTW1y0O82ux1jyYBhXz
6qG/XLbpnN2pW0mPjCD9McfKBSkbANbGU0p3iEeJkhFd/4RwjTik/rWtJcEhXf694Vd0cykDWcci
ccjMk5F8TRxl6VhoEy+6tLVSnBUYvSi1XzN9nB29eM/SusKdhOc4n2jyjJgbSv1H1RPxbMgjX8JB
WS6G5wxfpDOF+SmeAykiksXUX5TZ/MRU39LCNWNv7C1kdks4O1NrArShKuEA3q5bpeZhnJQE+YWg
JF5RrP2uYjXbjHmj2EPZvuLkrF0BE8IdW1W5zCwijsOSxPOyaru20ImFNKpli8exs42FY6rVTI96
HsOdBP0aIZnXB6KL0c0/iq2l2JI5FJh2gYNN6VEbzSsj4MXNyjJhY4xlT0hLOviSt+oaYTOWGhhS
3wdQVFQn0xl8hFRsMoSZgGQbFILGAq1F1MfXSNcPFWR1stY8qmyRLrEF0QRBIV4I06B/wxsVjrDO
06JjbnEzLVDo49hNF5lGFksd0Fr1rl4NNd1pYnTnYrOsW9wmgt3IRbUnVQudZixQzXTtPaBM4Ny8
KIJ2HUFjJtWMQ6IxvQU+njsLDcSb7lzU0znKB059bJtmcyc/FJMThsa0Q6MSATSYf/Xu9uQycesP
updErLuA+58SRT7GNHBsXYsH3gLY4+vSLE4fI+6KATZhVUosfI7z8oDCl3A29uDFCuLOrD9rOW1t
uVnK40DzJxCE9BtxX++kDUmxzYr+lIxX2hToW5yaAxZjOeu7zFaaQXlJetLE2SK9c+F7VdhJOFF2
WOuwnHTCl4Q4iAFFtdpGxfihrHGvJER0bioJ81CirQq0D6nzUoUh2JD08zlcRcu1Jm4HThnZkbr9
fgRVHvmZV9Mc/CUL+yMSdYHmRzR6oYAPp5jT2iFc4Mmow+OUs2FX2heqno2WCg8FR/Cg6ZMHZmQ0
H8X8oYUutJfzhWzG6GpWpcigB99I3yJEim4I/3+IRZ/5Ul4pbsugzgHtMdlq3ZaeohIvBf7mbkdY
yBx+0ZNF9dFEP8563bmrXlwac/nMUbtrMapeuBqiE8ekgqY1XEZJYg/VOgCeCvzJ9VQV8yGSjIB0
v12jTh9mcY+sXKZxs0Tz6MWAmOlhDIWbqWvpFyWrgMxpl8mG9KZIQrlRZeHSxeZ7vsgCdXMauTPp
AvXdrQeaNNWs3lnLhsbSsHyPjUIsmMowO0MvseTh3Z8GkrBlEmLCTXGHhnpInsN1U1QLCixTYWzI
gMwfxuiDFF9/imdGJGqza1umWimD0FHF3z+TS+cMd615IUZXOJtsh6bwhmHuHWLXhQa06raoLNwx
GvxCEtwFshg+icIR0v4q9OONbgNcWpiY9gy6GSBtxMMKeMuGEMv2s5JonC3luR/xBBkvS1V9g7nE
l2wQLRzGxcXSWREi2cgvsNYEX5HyBrMzTZRVjly6wXhkl25T1YBl9Q7bJWsDJwcOk3ELIVto92JC
8mCO31zKmp+z3N+ilnzrVP4g3K7DLmpyCFIJetMSI8AaQgtPoE3O7kwUY16szriYZ3i57yjKPqH2
8nsMxkNmgSUZjRrx+LzWLuaWnhAeCkYmVBnoQnQypdz7C7ATZGnaFhfs7KxS+wDIF0Sm2ERedbeZ
Qfx8BKCZOlYpV96y6ANJb+lILxO59yzRAAYrgQI/FCrilptnYRLfMzXF4DBDm8xJ++EwBtoNeitO
4/REbuRjtarvxAV+GeXsRpIFsVNB3i0tycjqG5OMbcgtinvjBwD0yTb7GodfnPrtVJz1pc/dObon
u5YUr4lUXgW+kPYt0e91VmzwS+5A6tIK1Rd6cPw4pyzJTpxUwq0xTkgACAhKJUddJORXiLjjTfIB
hZD7phF+qGFFXnGiwdcxaT4a+OHIh0zhd5V0SWIZnJCssrUrnLc58sh1802CLuNGMoLpmmHkKkIK
90gUgoGWKadEljvGimpERMJqAuICg6pgtITD26V3j+BiNXRyhW8jHbdCQ7cRW58IMzycs21L5GJk
LpMjr+QtGHJFBFtMelhpt0IcDDN68I5HbpWa2RH7qXEqNvZzhocyIDeaPytTWBQjz7BRxIsfIxYj
ZtJi5J9WmqMh83CMOXugF4HvmvVGrbfQhvVbPLQk79afHJqnTSIexnncYN29oHJ/nrMFyzEx9mwk
4W6mYu5y+p3JFzzOXayNrwMWdKn5SGTrBdzYO/pf/Vb0bQXkbzV2Eli3qFLDbU8iAw4LBszxMmSb
DJKSjbBZcclEDIi138y9ftNk9bPvpVtG2njAIMnl1TJx9NEprH6aFE41rORIyTNXbpf3HrafXaTy
KydEbDIzyeVCA9OS5lXm9lHZOtz77qQru06vCcmo7zKJbN6ZjK82GbDDrdpMss3ZQQt0aQIoMtaQ
5CnvmqK9LoNAIz5/MiflatbCq6ZgQSIStvJksWciUdMqxfTyIxb75hiOAu/D8G4SiE2W+H3aakJq
NuIQVRoh97yBiw4JwWQCK6jtnj76fs6tvapYB2inkpMYK7lG2NKIcrXsymAPLAz8q3YhND+NdYLw
Grax3yI9JVSM0Igwu85DzxBGlZBpR09VqF6KQb3MaXShpJu9sRPxE0xrUBbauacqskvo3HYn1iqb
jL7YydQXgUkpYQtphw06kTj7TNJ1HDCxFNiPlCkm7C7pXC1MQDsg8mFnYR4ddwZGTR1ok2h21kNM
G8KBlledK7FBnM9c9L/Fbf9D0oBG/gcjYvwMH19/Vrbdv+J/a0h/48aAdG+AbIc9JCm/i7CN3xgP
iwwfoMf9GgT/PUpCRXiqodxGR4rq7a48/buyjU+R9qhYIl4GEVnEP+VkAB365wkxs2aixGCJysQ4
iaos/0XZZsQc6cNxGalPrzR0I3fYXwmDcVY/dlJ3DHB1uoPIuvkI9mI3eaVbbJKNcV4Xf2XxBXGy
v0VgdYvK2Sib3htRQL2i0doNINXc1J9el4AhodfvpijAOi0OLuVqd7p1XmcXAUwYz/TXlphXGmIk
POiBXNxEGEDY4tFc2BWVil0cR+2hTmxygR30av7ompI3+yEw4nfNHZzrwFVcEX96lptv4q3uxZvE
zWyIA1dlcrC/DohL7cG+DXZ8EE/yNd+K/Dqc6Hx5Vx/0jbypXe1tL7g530RwsTEG7S735M/ED70h
uAHPfwSUZ99/AkdJ44xVVDmEPiceTA3iw/gmHwdnsK+h03nSGfyYZt9219vNso/7+/9ZnPaQbzvv
XXUwZdrtoT3QbNtlkCHsfWEX9qv/9BTZn+CADnCHvOIB1pOd3Qg5xUTq0ELfixv6xbwdCdoayx5u
sV/SGeB7G/Z7Yj/xWtnptnd7/mx2jS/LhjLusBJ+tm+Kmz30LgLdA1qb02KlTvIM2OMBL2yySZE0
DiDBjZKF5Np8rRtxWwf9Xk0pMLFI+gBaNL7uoF2TS+TUmy5AWnzuVwZgmGoLTz4znBm6Hf/o5nky
Lu3r6ueu6SaHaMt9cJs97Jeu/p7vYOwpNTW0y7SeSmC6NG6eX6A1CJ2TXetPdWKyYg8/6zNCYfWn
5jfXYUPsgtt/UV61mb3HsUwSgbZ9n0u6/rDZ3IX3mipl/TkeCbvNNndS9AYpwkvJIQEUzjMUDFB5
xhFil+y177QTczeLtyhx4u2F0PC3FvTx90BlPNg6MjYfw/Ne3GKmP7Rvy/vEYIoWP/NbSuwmiFUs
/hG7litNm0Z0jUMneuP4ssJMyk/WlcAklzbeS32MD/JReWwP02Z41o2L8Gl9VqvoimYCRsmmyuED
cZedYlc44/Z0UuE4TZ7otBmTJlvU/IL/mg4ftzLFoo33ezoYW2qzVXOkGDg0fGf6Jkel2w66nej2
8I0tgRINMRpJwvXT8BHT4zv0ZzpvbUWQwA7meBUHihvu4ku6TQ+oN4bv8Mq3dD8xhNqXy2HH9TeO
+Ni4AktANduMXuNXqsj6iYm0wmwHRdO3/q4fi328oetnonN0BE/ZZb7ADXZXudKI/wKYzz0gbVx6
M2BnnRBuC5wwux9tfXIF3MCv3HWNZicv0iXrHO3NFdg7H8Wv1LdRA9rgJgIVxJaDjAx91he/GOh3
P/YH/7IEYAoZOe9BmPLqoMOj63tSzuGz4Gfu/QkWleflJc5c0IjdJ9dF9Vo69avGumE44yujv0u0
n3/ouPJ/Cp8DNBVO5ey6it/MgbYpo5eGMnJ54lAmBcux9FXHX7wFZ7Tdb1f3DIdo/ynYzGEwGe7T
H9lJ3wET0z8Qn9jZzxCaJQ0ux3zLPzn+t4H8domO1gccdbgR6UV+UC6JhZYTbd7bumx7R7oqR/nN
PNTwaZG9g1T9ErfSejTP3uoYG/OV6O4jBBIH6tWnfNkqDxvDkU7xt3Ii8c5hQveo7E7NFtGOz3hB
RA6cbZknqje15RdqTzWQ8iBzWZa9j484SFvH2or2YxxUl13qKc6LV9uxfVpcT0OD630xYnQjp/sh
H/jIFl31tfx4U1jM6b7TJ/B7b3AnP/6gmW5Ty9mSM3uzlweas3rT4ST7knOiIL51saue8SZsmEOO
TrGtDnjePfNcbUX+CuYbu7ZHB3YC4jz+Dqog3c5P2m5yuSD+eTkw0ydQEsWObSnYOJ3sqL9lWxUu
/jfkIj7Mv9+Mza+rOPU3jnG0ZzbIXG8GnGm7gh7A5PzQHAAUI/21KU3H71TedS4ANVqcOPl99HwD
/9N7xZYPDxb9K5YZtqp+B9yK3kjhopCRNsPiDy5fQxd3k2u+kLtwk2ZuT/GofkWc8WrNV7zoom3e
yAnhd4D+hJgBge2Gu9I1NhB83A/l4zm1092jE3wL2L5dea/vTf8ZKB2HSSc0be0Ds/i2Zd80jtIp
Y6hzYSLgDn7jNq6yuf/be8LVIHLinT2Wyzc2HPmip/IjK5zO2nQHLsp8ZVRxmg5M9XXwBHZ8tJr3
BTjcDw7fBuEoEab7c+hdLZe5EUDNzZKcxyggzZg/ecu5ZKIFFIpY06+FQBkDACK9SMbBTreE/zsS
xP+HzEg6vrp/XDjevUj/svtA0dz90RZx/6K/1Y4or6zfLFOHAv03OeAdRfm7DVb8TQR2iW9CNLDp
SX+vHgXxNwVDHYmeaBLvVj60db/Xj/dPmvdP8Kd8LWM2bBP/BCn+zx4k6Jf8JMvCy8csWKLARQH5
RxuQRje4mydtRdIm/8wKi7nX2BT+GsnnMAIwSU6KZq8WxZuVdtLmv88c/fLLDH03c/3jW+fy8T//
tfvZ/Yv9kVZ/unmwCP/b3YORUyYZExOlZkiwpUQ+87ebh+xWXSYmQJRFGS4qiQG/i1MxqAHUFUW+
8G48pjv6+52D3YY4LGw26N1Jv+PO+WfuG5lv9CdpKqY6BK7E69E55dvdg/T+eOPQR+hmQKoW+vlG
eFo6Tb7rSMV79BM9WtfIero1GRY3rzNQ5KcqZhpPMNr7yVdW6HLNgxdDyN+Zemi9relcvjTznCOG
60m18SGiI9GOwC09qdgCtlYt0ldbjMX/w+v+7/jg/nz/84xZKnG3GtZy/OjK/3F+EtXFbBTicWjV
rYpfKyMeDfCAhN9FPYiVvGgeKgRewSRY2ZYcvv8s+FP5q8T31wWYoqyjxPnFxv3z68jsDZYVqGP6
DHl6aFMxO/ZTwgGkb/rUDsO7gLSLxnBXZ6YQGAPw7TgSHomm77ZlTTmzwkC4c/a5yu68jllzlq25
g8XRWJva7AgcUkmC9aoOzkhc1sKzBenMSVTdekuHblWPaiulzFmNbPW1X4rDXy91gSH3P36pJY7K
f71l7lEO+MDoNuE85Lb94y1T4hIYDZDT9pBk9UOGuPPUzaLW+etaW7ofV+t8mkwLDgOgD5NORz33
5AyooeKQDBvDm5jyDwNUV4uIT7HAk909Bmya2qAJDNZS7rj/5JLF+zX9UYGNNJwsZAA9+EV5Dn85
y/5gk5wUdcylHsh6D0vqJEnzT9SuKyIARfVocY37Aj3QrrfmR3lW18AoJpEhaa99LsVYnEdlLnM8
rOgGpTluNliS8vqETnPYY8uYnnFumV8RvNbeq9YWB9fSFs0zUwHwrKk17cBwD76il+LFhMqfhqW6
4W1sfKEAVVXWnbKZk6z5zOa+PUpwUuihKst3pVjCQyMVjMUTBBVhWKOOEzqBbf9/kXdmy5Eq6ZZ+
oeYYzsxtzIpQKDQPeYNJKSUzDg44Dk9/vqjT1r1rd3eVneveF2W7bFumUAQ4/7DWtzxrC/ADq5Mq
+xPGl/ASzQ2Mw3FqnkJfx98yWV5UGS2vCNoaBAhN82qFFYWLIHM+SAF35mkfb5Oxm1lRNBWAcKLE
epYP5lgvRXDXzm1/lkvTXJTTkZaXwO9BGZvc+mIhUjcuH8Eb93fJkE/EkLBa3JXw159c18I3jnPz
pjM+AI+Fv2wV6nk6h6F1i+9kuEn7Jb8zRX/RVcza2aeNhr8ej/YHw+LMwc8E8xNgCbihBmz41qti
+0FAnG/YP2hkHoa8tNpExTnFSLMJ2CCsk5huagpkO18jdkuwLO1bBDt1pwM93HchIHzgbUfIMRhb
TS23/+b++vvxI3C1hFiUcRJf/fx/z0ZugzQ30sdjBNd1oig1WBF92eOtc9ib0NM69oHkdcq4Ip8Z
m5bqPAfh22A5Vk07rVl0GITIqIU8tCGBm1IQxzI/6OvT74RY2GeGVLf/5qr/NnQiuNQJKFF8gVcA
b8J1JvZPD3LECiGUmqawtexN0ZLNEePW4VBn+cim6SUksONHJHrao2N0UYbN/Sau8uTjX1/I3w+U
63Vg64x8EWNmDmwqr79eh3EtmZGnka0Zo3fPMaCXTRF2+SYbZ7FzYBM841Ae/t139n/+VF4WYMOZ
BpLk4zjXT+cvRwK7z9SxRnax9eygDcn01L17oUp/j6XrMoHAWDqxo1yal7KUMXsTpKSwOccx+dAd
y/Yhi72Pbuz7W4vikamZiE5BZzYA4vBD/etPCAP23w4wgU3l+noL0EnFTB2pIv56tWrCVZZbivFC
DFgL2tCFi//K5tZ1VwAQkn2c0eSrDv07YYpyP+jgBNITJoipEAqgARZrq3E+W8+TeDMqdVc6xAoG
ysn3ll+JzeQl6qtxLdBFMj9qPbBZ9Zs3d+7oMwT87rzpk6cgcGjMutreIxx5UVY6CRqvZN5rNbob
8h9Ipk6yGPdcKla9QNaEjDcc7yKb/7Nm/+dgqLC8fZxW+ODY2VlezZyMiIDV0unxDbEba2Mvi+9x
2SDOGRM7ISUX89piL9kvJOrzUWLY2ZNPoLZ9nCa7Mi3VsiYlhC5w6oKnfpb2wcJHty9RDdLHEZ4Q
2w1v5i7zPvxs8lGkV/zlSyGCd8CEC/JPWZBPMZfTbWNZnrUGH3hUk6Pufb/rHwar0d9eit2Q46y8
s1uMaJvE08uxzkb4XUXrhGCJLcZ9poOM5ztkPRTTvnXc9j1IOklgROrf+f2Y31tYVI9p0iRbQO/u
DRBFlGKSJtfIq+i8hAHVk1sKYDrQ+9qNU4QHmrFRYKds+WBrM2hpQ18esP94X30XiO2AziVaWWMK
MrRwtdyNboupHvr2SgHyX8+QjREFRfM2yss82TSNaj9FKsEmYs+N7KW4qdN8vJvzKdhEeWJuiyG6
geI87OrEf4eB5gLUzF4JUAUJzbJu1WvEmsDrkM1iRbCnhuBDy5e3CEmHPSTzmFFLSNpv0EWIj8jp
ua4kQdW4GqjU4svoPETqBRZtcu4Rql8ivRCGVjbVOdQNy1fRAggN7Xu7t35lfW4eZzb916ULo+ZW
a2eTdegISKFQ3PLOnqhK2PJF8p6WrnyYJqafVTBDuKYWemGTK16vLJEbia30ZKfljesu0V7MaKey
qJyfWUpa6xQB5uMwm/KExgsLdhG8NRYLm8DypnsVtPO9jq38aDURCrWacraS0R6N+LRuR6T2G5Ix
QIuySRR0XlHDHYarmJRDaOm9GX7xHU5PxCD+Stoqx0ttnHutyR7ycVQfec2F711JVmOBrHIHeTrZ
1KlVbNyRzaE1EyIrR0MOk3GRwBdN5RyXDjVhjWN2HRSEqiAO/ZH4QlAy1GG+M6VPMI8Wz0nD6jdP
l+482lSnO+VI62HggXnAR1F+NTI94+03CM+V/E0thjaStFnuoCiIji7upUcPD9F6idQI/ct5KtrU
O9ZOb3eryq0FdBdu5CWXqJDYNA6beiRTpOILuGuszPsUHPpvFhrqg+TseYmqpb20vSPfKVWhIGKg
voVgBl65R01Z7IPCMNtBI9VscT9k085HpJqiPxOMHMs4AyOIRBvFYpH/KPJR682Q1c057y1Gf9Kb
bqrUcfbcY92XZbCtdw2jF+WghQwxaVdZHOwFzq5TmAIKy6t8ufSO8k+hT1hJFC5vbh78kTzxOwxi
e16NMaA8p14L4INONdbrOkY2lFQi2I8grvArBgcZE0xiY32GMRyX4WsYZ0iDSLiCFKmXfHoFYty5
G2jw1cb3KtHtcgtHyYRp9ffM/hPNylV/1E8lW+pGL/sx7fRKEXWwjdsBCV8xoxOlFLjLssDmySsn
kKedbp6A9sKPQ9eS7ytqB+prG+sqQmV8BagLtBiIF45mQ/BRGp26VjZnK/fLdh3husaybarvPGjL
da+W+i1qUrIJVOB9jUQbP2WjxcE/e9ukt6LPWHvTuQg6deCBZggWtzGoz5hvRvuhFWxQKTXBUYP9
YxAcjsU6hZNoM9EyKtmTVIMki/c/FqFu5h1BepE6Cs6xAtqIY/EEXJ/9tmUq6iDSOEAxqC95dTW6
tb5I4q1OXGfe5gR/mZc88Onu4OcNG+OPLPAH1xbf07hIcdHsZAF8Xn9SMRXBOXVdSBHJ9TGYEbEf
6262fWxzIBvwR86T86BypOjfY4z2VXLFd1ombs3iwwUskAb2QnijR8Aoz9q2h0xAZrLPC7gAa70n
DMHcT81MjERHsOe+MIvAEtFGm0XZ7k0BsmuFLryu15P5R0iFdDiIWUj725a0AVLdlPHc3aTz7ury
oEY5yXysuF+Hmk/XLvP9lDf5HgVtdMt7PH7lh1fdo13iQPhKDKS/ey/oHJSuFCMlVbBoMYmrxAb8
IKJ2ZKlSD9+6tQFV1L24I64B+t/1UvFFezcMt8HNOpN4bu2asTTEl7t65DYmzVjAAeSPxYKXMc2b
ijbzwKsq4S1zK+oGCYG8/va5meJtDX7/ERg06R8RdP4XifaL1Uc6UwK5Upv7wefTsoYw0I/GqhmT
L5KADspJ77PAPZKuhEFOjT/IT8SuoKHEW1BO+b5Prn+R3VTq0KNNvfX9HikKkMmPNom5DrKGka3Z
qv2IRzV02Nmi9tFp47BbiyodIFvoghtWZt7NmI/8In2z8G305KsMG4cIwIl/J6COrxMFDKtfc18p
OqKxImgAp82kDqp3fDb0ImjIO4hJA2gaTBGVseFIhL4Vv8ap5KMzZbGQ/un0354M49d5mTPWNkhZ
AioK439WibDfRKxhn0phTLsDZ67v0QUkf2DhFGcPvu0Oe09ItGjMDZqZTeTURyKIO7UeQYrcgxSy
tvg2cKqH3iS3ZTBUuziHw9jr+apaaR5stXifFQbEq/r4ZrIaHCDwxXFAmOyYWst0l111rZteE0lc
mTB5RhOizNYr/N8yGwS2f7op3D/VfCBIq7yEbtE+YD30zktss7OsGv7c4KojDO18O8XxtVPDn4DQ
MpW7KEzCL9F3MATcdpKHqwPmJIbZ2YRJXn33IVVH5+zLzI6LW3eOqFTasT4IETZ/sPWYc50MNgSI
bCxJVryyKYJBiXzXdO34sQyYRga3FRlhb4I3CDgltlV1J3CXQSLbq478FFQi3Hgh9JB1I5fqEAxZ
MvMGdfOT0/GahucqborKixEvt0LxaYsEz08biORgm6vdo7cMgHv0yF6Fjle5KLtFocVj4SEqW4Pd
Y0PjLenZK3myUYTMr3ij36gxn8IsfVAZIG6ra9Wpn0FSVuPw6LmhXvlgaBn+qK9UuuSShNLHOhem
l9ZQSIHmth6saaZKh1qxnxfrIZvseB2TEbu2An/eEkg+8rOuid2Oby7poMeTlIW89PViDkwRol8u
Fof7eojl2p5K91KkUbP1sLZshZ/nSANUeu6rMrnDLNo/NFlXvBAg/9ZKslNcMsLv3Gb8tIhJf1V+
yybaylr8wkWeY7Qd8kOc9K+p7IIPTGHxuocz+K1yrOzLEvXcBwOCgSWY8O6qyNvjSt0tUU62Odvs
B0xHds/CM2JEiCJjj2XL49t3v/PGfyG85rygCsNsorb/A2+RnAp0kSu/j+5oXlDXTR5RdkP00lB2
5rN9sXEUrxpDx+YK9dUHw2M0so0sxVujOdM7u4X/Pj6VVvGcZSgHy/zTyeyXf3Ri/y19zf+XgIaQ
/vn/PQm/k2r8ST//ukAR1z/xP/kMAt5aDGuBHhiTSnAdv/3XDNz7D3panHRYP2Lmz7S4/2sGHgom
5y4nbxSwI/kngJsf/geCnKtkBw3Of1t9cx2m/2U4CLoNJif0CKRB7G9QCf1NfJMXpE0M2NR23dxZ
uP9mP/jlCxk8qNkO7l1lsccXk8vWPSTeFTwLLeyFpAcsaFR084oGgib2Lx/f/2WgLf654Q8QOVLP
2aHD7ghmpP/3hp+lQtukyC7XjMLi1wzPz1szRuRE1PUVBkR/IVoUMLn41lmIqVP2BGvjIugDBBRJ
KL//zfVcBwz/e4L6X9fDkB1YXsgowvn79fg+ZvDWiZBbjKEoNmS0eqj/oXEMiIFljXc48TD/hb5D
hLBU9W9PpxmQqDnFzBzMSgJiqHocRgwjgxk6VSg/c7SDNXksrSw2//pyQcFy5/zzBYdwylhuuKAB
fVAef/tWHcFQvHDRWAMgzsutvyQOqp7Zzh8imNzhWs2+q/aJbw/+hgDGlJlCbDivSAnjJGf0vQS7
yF2aP74CkIP0BlL0OmjoOFYzGOL8VKYLiBpqEJVuJ2bI4ybyMLKJQHWPmV+qU6fK6o4h8hSiq7GB
y48OKS+HKCnSae0xOQo2vKP9d93Huj3nwxASIdYS15uvQpSliD2Io3wKPMMnja5T2Dtdsqy5U3MG
V55BbODuMEqknyZpBENZCBTZobI1eUIl/CucQKnPMroC2qBWnk8/8eQPHPKHmGjGn9igl0YqDZ3/
2Npe/eJ3gYo3EdiihzCsaHxKP3exlnXliK7WC/V31NfO7xryBNv7sDRYMawgeUnyVhxGFTLtRhha
MxmDsjFvRNKFoNlKhdUn7htpHYNynA72grZ7I2xihzfsciac/IoQ5E2rc3oXDyV+vQ+DPMZWb/ez
e+6sPu5XGJ3G55AkCbxFSDuPTqQyrK3dFP/AILZIRdNelDJGj23KXAFznkWnTzZA6xBXVNITNeXO
yK5rgWh06e3ixOMDTgx9j225pW+xPvsB1n/loXyz4nuTRXqzSFyNiWsf2s49dYQWS02HPZbjOjKq
32QBo1Oax5LIHLW3MlNurWnsDo7iHYdTn/zdgnKnw4VzE5KfGga/49G9RB5KFZEkXNNoU6EyADBR
nK7ldd2j4gg3a7zuGvFLRfRkHKs7p/0taYFKblrmTXAVmyslovDyo21N+jSXY7Eb/AqpLLMGSqO0
SrNNQfX9WPLPHvVttQcip78o07PPqWvwIcS/Qqwwv+qIiHGA2g3fhmO7PIyyjL7yxJ92uqjVh9/3
l9xrLaKZWgDgqMgvMl9CGBGuQRtTuP6Xk2ZlehMNTnLGGaq/hxo7+sZB9UVmkwZvPll5eu/qObxx
6dmgYQVsgsbEFCuGWUSb1GQyCd0SyDcaTOKR80webr4VRf3RtMGnO7nHihL+vhr7t6YRt8lC1Moo
q3wnlb4i7U3snpRmuFOiSDf4p750nCKFH2N7W0Zqeh0EYehdQZmDHedeiQaIfkSpQqAHC5gsIftm
U3uV/JXnmTyqJmM3o21MgHTdI4M8xS/6U8FV++WNFsadoJ/xeeRJYZKThyq4w6PiaxtkvIPfMQs7
KqV0MBqvdmRViECGHmHVbFLm6tZs0MMZuyX7Iijk6B+glOB6kCYYfeDPkfctoimDB9dmSp47D+Py
RqmhaB6Gzg7/pEYhIWuveXeiGQj34zbp3iN3Vt4eY7Wpb0XnhmY/LDV9/5hVAlbQTKyztY6J6xgu
c2SoiWmvNLEQ5PPIb3z/Vv3uAK6g+5JZyybSmizGK1ZddCU7lKgMh33gY678IjSij75SfNUOAqyE
zUW0TVInDN/SgYHpwdGq9W9RIozWEyCtyD9Ec37dfghBTgvVL6sxgBGxOyOQzhIS569gURbeWE5I
LL4n5CHWb4mpSZwGs12y0ZEtHJwXPB3e+CrtMij3S4j1+TNl0Mu8iGHe8k1Sh0bCZsagxdQ4l6kI
dnheIrn1G1pHxHGx1PABl97X+66bJrMZzCjMqyBdOljHQooJtn2o1CFhiIeXcHTgAlle0VfY2vGy
cLWk1K5lSDPxqFw5ZeOu5SjH5Mb0bC4AyJTOdOYrEgNPCyyWL1JhhohoPVPX+pH2IwrvsFqAgIAl
gTw/jxcH269HJoA5DDk3ybop61ye+kb4jCqgEMQNstBuqG/6WGTvXcPV3CZtExFBoqDR3RVT11LF
k5qOKI2ULmwdegKu+mxNMZ7KmYA2/8g55XtvsSXDDGGontGnGpMiJmZAZjW/mDu7xRW3Rs7SV+Oz
QL8wW6rJTPCcjC/RQHnfgHt3+ku01NhgVu0I+2kfzGMebzEcNwTDLeCHyGCpNenQG6YHXUxwdSr9
5ToopJ8CwslYFXvx1YCUo8OKpuQwBOWQ3THw0O2P51IVnMcJAMsR1Hpt3WE1mGFnRDzFyAEDo8gY
5KF1iz9uEvW4mTXxxsNNhrQh3ThJUN9px2AwVIbohFVYero9RRiW2SPGiQnrF0vTpb8HjMKSy+xI
mAlrES6zh2aunWjGZJHhc1i1HvY60jpwBp5L3mGEpJAPlMSrwOUljC6CJMHgOQnyGqMf9ya46ZSh
Qcmq3xDFtjdlXJgDmUKec5CR33s3pTT+fBvYMi529JvAU7wq4v6XUA6adaOTsoHXWPrWc0RMSnKx
sjjNvplI6vSuZXeGrpJ54VM4BuI1jOyz7Z6WkOQzWa8in9lnnWBEM8mHktN3Xbv5ynMLJlR6u4Qt
uJXMWukmXQOE2uqYVyG2EM/CuD5QmK+D9Et40Tbt1DZImEDX3Z3mo8w9mjBX7LuxvAsX33n0OfvX
bGjWdlLc4BChIF7GPb3mBjLfniHiNpnt+7j2/mAd21ZeEl1iByf/Qte8aGaF2Ae91ZLpi8y6Z5OE
h7ju39uyfWfpvjwkg/O4TKF1w9NTr7qkdY9zXSGB5rQ7Ykg62gRHTEvyTvrHLXCwt9khHmuo1lCA
MCu5HEYVxiizLDeBBy0rm941UtlsGJAA9jNeHkxMTlzKm7IUD+FASMBEcOjOg9B6cqZ4n6NvV9Fj
MdWvpIzUB905yR8lw+9qGqj4YeascBPuU6Qw1bmtJZyGKrf8XRin3baAr1ZXjoKHQoZcnDfBS9Zz
OZWlmvvBYrvTpQtxSti70bdO5aGfOjZuvtuepibutlVtIxCYdX9K7OCmKEkegsFR9uLBJpdILPI4
Ofa+HxX7Y4JlTM90saq1Ys6YXrqlXfOIXtjEdzviOaZfs16SbTox3M001rMab+jG75JjooH5VHGN
IZVY4Cn8FY4dEXJ/ItsjBZRHeBfUqApV350Zcg4XpqFyu5STu6qJJ9j1tsM+pCjR/4xosIvIOHt8
sunqquE4OFPK2znpnqxgMjdzId7NYiX3yexhTSTPbtU16YvXeqdZ1PMmhQiGmbl5CKzM5+a9clEI
W1z1TeSgCw2hqbCmU0ZvSBB9kx7YNtb538BPmao1iHswGXXQs8y8DtlsYwgbUQrYI1t/k++KrMZQ
HtvpuaNSWyvhfSSyaG99VTORMkQDSlW8xfz2OSr+JXZfGqcg+DT33gecc2NarpdJsoIfs11v2gxx
hPvaFxkCAmfhVsEsDrOiOvSK6Mgl0WbnZQg2TV6dnUBvpHCvVVZxzA2mTl+J4dniDUMg8PQMSrt5
puYDWAUhzKm/gJwst10SMhFjn9IkqJKlM+0cZzxFIY+MJeGa+QiCVjlXcluNUXTqUxs3Ugb3Zj0T
Z7MlMDMhLNTznjKn4/eoqvM/SGKZzF5yp24/xNyGe6JYb+aKm2wpC/Sj0XJqwTltdIFVO0j/DJlL
4aSZpGN7AwWeTcHnNZrgbowwrbeO2VMc1y+eNha0GNUjrS7nVVkNoIq6qDkNmaLEdWCbQJgjjQoI
AXu8DvFYSoUb++X3aEucnzA2txich886DMv1EI3zhoBBUjxqke1o1p+xvPJpdMWjQLYCkmoi269L
7mEhvemw98d14OhwX9RXhFI9EgeKe/uR/o+gV8M6kjSMu6rvvdOIiGkNHXch1Ku/SSWryci+yY2d
rSRUT0A8sGPHhgI7d+R9r2ow0URsIYLxiOFok2CXaCd76zqytoigHwws4namkOOtic4knO4I87A+
UihlN+AX3a035fFKDog5nKkB8DZMKJv7dDxlJpI3i28Igs3yjpFxrbc9K651s7SvXQmltuHzfQAT
Ym1qeH0T3u1OXRa6yHcCCjO8Ai1acMAtl9m2b5HbaAAulth7jcmfnB5tmU8ht1WWO12YU9Z8GcW8
h24G88Lp4kPvJM5rZprsia+QF2JBAjUEBUTbqT0KZuAeUZSLc0csJTuVSD55tnLIV+aS3xbRM3dr
AwePzaCzfca6+ieXPY0KCerbUs7qFGJCBrKHRAcLLcLu63cjsyw5d2WTPHgR565onW2YZx+Y27HP
OFXznUzDVzyBC+yDtPsmO7y7gIDDA5gn5c4JSMv2kyFZA89NuaapeE6yjPI1qMnrjOBJNQYFlOnH
9M2R4avXB/24qpvkvXRIux5qyFYkvzsoM6oQPmM3TwWnH/ut4XGGpMzNA8Ct+Mm4v1p4IBSFe9Zd
ejR36ZRd8/rSBRgIHRgw2/eoqQY7ROHGrnZF/oSvtl2PoY/yEqL9Dso0+WJCK/uD46U7EOsHnKzt
erZsnS/1wdP+SXEK7iAUFSh+uv59MZx5S1ht8ykkZazXwqcNImM7MePb5INSAPiG+yYeAVmCMoso
5pCTBfVDnUju6X6qHqSR1D5xeCpmkdxwOypWKcRRonWQ5g4f45JzKjo9LAZ/W8sqWinwcaPuGXOE
g7fTvZYW/vIIWZSNCj0b0gLbK8L3sc3fXYulR20ri20Yn+NUhB7YLdA7Qzepr5j0jVsDj24tJKF3
YkYUu0rjZjzPfXXXO/ltpq9+zM5Tmg2yRA8RzsT1ZgH+FLYG9Pe0YUmaYQYLGKoMfbikG9vDih4I
4W9BBS73BKPemnkheN315nNmhlunyV6ICWHj1rCWgBHHf9LD2oobL1xp5U7Mo9IIjiTZ1uF+rpzg
CXlAugIr515XQ+4OFJc6EyBG3MDSFN7R6TUmACjxH4XvfHoE6x7tIOy+4Anx3Pf9Nzk+a0p8nL1p
0q4CgVJoVcNWvmntNn6G7MAxFcvGxzpN4T4+o94lnT5CpaFOTTKGEJIpmFeWyLhVqIVG4HoB44Eg
vU5CKlaa7ID0vmG7vp38fwxezAefhlgHuHlJGPqUdQRxaLauFTbfS5mel9Q3ZP8xnSowVaiYU0YZ
la0MMIRrIMO6LfNXMmS+hLTmfbREJEtTJW0binr+RhzPNbIoHEI97v/4CBnojzuOZ0yK+a3x4ns2
pO+u5KppFJ7ajKFOOt5n3XRgosZeTrSYaMNQce8kOLr9W020b97GH8orn1AK/U6t9Nk3E1j9hfNQ
9emhpvX3IjOsuiigoJeS7r4Yd54/UP02wE0rFoMxQWWyJjd8cjeQq9loEAEx8rYDLCFXJEgctB2H
qwjuG4qL+yWoEI/WfyY0t/Nc7kIOmd6xttrtgQoEz0LUP2ka74cBprxD27eOnAx73ZUi5FLNuPN0
k6WEf5vgKFwBa+KqVUigMjnxMSnre5/RypWrEI7pH7irfCHpwxBYd05vdiafDynet1zoB2CsZEPL
33kasieT3o0E31qVP5U1PpOZ/emPT6OOH1UXnVl0IngYMuw2UXk0ozmXqntSM1iUiPpo0/sFJiSS
hjteXl0NUvCqzuFtMlp/NBrZZUswbdc8QMNX6AspjfiPQRsatpi57omy6YL2TFfZnHIx60vXu9xJ
VLv+sppZ/s9rCVD8GrjXWfbaET7YMCic8Q+h4qSWogIlr1J7VXIBGstZDbmHoTiY4BYhau8Up9CZ
KvXmMsI6Nd21gc8qu362l242Oz/25TXw02GG6S/SJWxzHHK+nwWUtkEjUOxdu0NzhrgkeLape3GM
oSaft/jABZl1rYB6ju6DwXebkJQMXyLJqXaj1hS/LNbZAEWaKPgY4qEkdDmZGwacOiu/6Mb6axeL
UGZbVcZ7CUxmngHoc+AZq4eWt7RlioVIlv57lKOK2OnOK5lJuPQol0Db0zEig7lZJXmtiCwPtf1U
MSPQaz/U/bnKhvqhXxBy7+hBDIvOeQqnzZSb6M643HSELPt2dxsMXYUoumlJj9eN49xFfRF2x0gq
5d9c1by/YjkXjE5BgV0bVA0ho0z11BwmmOK8/VTdHzLenU+xaTll87TU+3YBGYvLFVHYLbby4Y7B
WvPepojQyGPoig9AeZQ9fSLK8lykeV6/NB4lrp59qz2DnvH/pLSliPhJHQP+WXlhs8ljUIlYF3Pg
COCSSW5XbNUfBviWy2nxUcrRU3HAU77Xy0NkPOZTfW/lzRECj/hg0pjUf6I8Yzlfu2Rb22R08zJh
aEHERNH0867JgFIeumgKCFdAvugh7QqTeiPh6X66fLEwQJAtAe8xKYlQzgT3nkdqKn806T0sCUba
5VXDgP/FliFWRQB6UEpEotIL44L0W7gzFWkgLYqqyUYjBiC7ha6UiG44QZjGSLiUpfagGpfAWziB
c2LIfUn7ltBEgZSp6mYtXINTwDdx1dOyheFL7Ckr33nQFN3VoiYCa3rQh3dN6RGsPQ62vSfpWkDd
zVhQr0YC2jk4owpIpGTNvAmjMWMhgxgKpFeZRaBU8qz7hHcWXgmtbvKbUTtuttZODfdLGb47jfYe
mdkAgWTZMK9mPnYa18ECVzlbiYOJuFf6J3Na+RAVzfKSMn0AS0ykOGCs2fKLVd6b+qsjtr3Dz4tM
Yweqm22Rz2D4JQ8NZ6l2Bihkds8A3qz6PM08Ut3nEbJxWoTQFZZRviWgBPt9pIrqq7MNsKUYSsi0
Lshq/YWyeinWQ+JeGdMSTdIDO4wWhS66NlzaOiHkWjCRvgbYd/pjavgdt26YTb8MIWa/vWGa8ZW6
E+/dUXuc0GDZlo1ZiuW5YdASr3niUuZkSdRuSrdmFulNrf9dcjgRsju70zNg3FmcCPpuicV2wZ3z
durC5GdMwfIwd1XesiLTgbAJUmXVcRiycFiXQxndgjwMIXyNlKyblCw/ZHSuTpeNm5KPR3vXj29l
GVgLC/qxuDC/V1AQ0xqZAQkjV6YDKg4s8B48xiYEnNXSKT+OUoiHzh7iyxIBkvmzsMoO9oDcsq+B
RA88WLVrv4s84zZSfRnWJCKRMbyZ2mX5zg15xJupHnyEOFHd6Vu/4AJWqEILvO+tzOW2tlwSU9ye
DCUGYeRJXacu9UARx73fAAj8rG0PlDSaILjoVLNYoMvJqe/TKyd5jSKKG86OJnhmTMweMr/D+B31
orA2BYf42YW89VbntptzGAzzsq5nQsHPlrShz0Vl8xjXDT1+0/v3LtjSj5RU5K/QSGKbBByk3dxq
5iLXLvcf8F7s53TyMcE0kELfAohcfH40lFhtU7dfe2XH/xZ5ghnaTnOFPTdjQRbkkheENNVD5A6W
u05ttwP2ZHs2Asom029VVQbJlRsmfpXL1D23iYsPPwf6OWxwWLEBcDz0Syv4ldWrrkZH3fbD7L3Y
iEDf0UVdryJ25A9WGPu7dRbs3P3itC+91cQfku/hzFev7JVlITpaC3JwYIZGGeyvMZd8dX2Z5+/C
jkvasi5Kn3RrtT+Am9huhnWEXr4q3fC+d0L3ITOagJMmFczZgqJYsm1LCAlPeupUb5zOtKe+aBHH
ecJ3vkTTMcD2I836tnRGVgpE0TFaG8EOP001cipH2MF3PITzD+sI2kJW1RYmgy4CANfayZxsZ0ig
e1oHhN5WrhntRV5mK9ZByRKyvUjdZaddp4PN2k7eJbN6r9u3AlHXOuxabCOIG98qI+s9P9+FPptk
brvy2zZ5aCfTb6YeeOg2csPhxy+XYCFlPut6QExzVGwKrwNVCogytlfoV/p3XjyRv6cJKS9VMpR/
FjGrZp23ZqS2wTij1rDpEpZMuqmY9MUjoADPtUeAWlhOOKVkx7BV1gUBYXb5SOTM3KxnX/sPVu7w
N6lEVu/kK/svBa946psot2BV1Yy5QDk5+jO3BF9YgRnowYr1f1J3XkmSI2fW3QqNzwWaw6HHjP9D
qNSVWr7AUkI6hAMOtadZxWzsP6gmOdXdHPbwccza2OwSmZERAPwT954bfg45IwScDbpfduyKgO2X
9kgBGJlguPE9BjK7dHK9u6mDyuRENVMBNY9hTiM2EXpTZz2PUztMvHCXD2N8v+RlcgcWzjDWMMad
aZhMVx1kx/wJu8I487PZy7xnm9xU+8GVI7D3YmzTQxCkNou2qo8MbF7fe27CBsZWjJgQv4jjF7eK
PSYssaTNWBOGAvj/uDyplKk9busIoIBX+OUV0W4IjeuyTMLNOHmDf2ERnB1wbtC6bmN2gcNOTKwt
bgiqS+3zTsux24d+J0juycb6e4OCcI1ex2Z1VM5TfalbKMX7icHEe7x4QKcXp1v8k15azLfheRKm
PrWZnx03jk7JTnEVOgO3a4pXmNh1A0cgqu/7pZgvlFzR6FPAJHHjsIfDIx2Tu3wEaZgadQybFpik
Rni072o3e7Yak+HOF0UFBgsq0QP8ye4rYuF129tuclsBvoZZNSbhV5Sr4hJTxHA2dEGY7a1oFA1N
LjooRw/B88yI+QZCsjI7djjxVe7SKXStSJ6XhggK7ncxfrA17Wkk9BSs++CpUVsXOZhiJiCXt0IQ
pXHVdXzSSyvSnKUWHPbLsiXYgITxCoe3k4/1AoGy7Hs4X072ucxGfoxz23ebzESM9ZHGui9cONRM
eVPQDwokoWbnKC9/cwdVD7splsy3laSFwx0XZHe5CUK1MeDUus086pTHkBt63/PUGWAGjPn8nSEj
VTgaCwgaat38olzHOhe6Qjyza0AVSMp1kW8abyappynH5sQh5OY5bLyMo0IkHNfRPK5zWtF3zXbs
FyZwKoW3jzdkCsSGwCYUGUMzqNcRuBSDWWMqZ2dUINm8l55hlDS5ZIJnfkxu+0Io2SqVFxyzuXGe
YFKbhUFMzYwSbTD5VLA5EvbbcuqqK3apI36tsVNfSe+ApDHk9ZxSE3vXbLBmDI9tDOZ7AqvF+yBB
HG9SryEdrTFRezLDVwJwX9Z+s0elpy56uGi3qgd2vYkURohd1OBp4+sPwydYpZx6vg2XW8tmXLsp
XcSYm9otuucS2Q/UDM6dV9DQ2Qs2jzA5E8Pqnxk9rzonksEEZ10kRMcsZrJLmtKeGZLyVPN91emA
uK0May2WE/NF39kt0jUZJx/RMrECWGyTvcumqe/HdKRiYCnlNHvbnZCIsI0OTyyRhuaYpZAms6Kc
ge2TnE2BFoRtCmFa5Cnre+R9vN5yGpYtB8t4b5fr48Hx4lDCJYNxuHWCOrztBRtjTlk2aptmbAiL
Mt1SkgxjF+N1yMPjiXCS7BVXOMaIPPHsfNPaWfxBhw1Qm/dqHbf3pX3JIrB7wXjBkquKM/+hErbh
sgP8ddBhvB54ocO8oOIGthmuZGo6WD2BETqqvLM18UuAf4y9F+NS4h0hm28vTTAWd5lWKaBpMUUM
8lPDytHPxHCfC2vYtdxHgEhruRatzN4vQGfj/QpGC4jDWOUspVIeFadhw0iKVPSpD7bdsrQfpDBN
52miTLFPnMk8uNMi090E4PCDAa93hQliyQ5pOmaXPEii72pEn3tgzkMWabjE1qnTOgMDNQqx6yFR
3Zux0ZnAVJDxs1V2VPJB4cEL991q/h4PXgQmWMColP2kIeAzh+VowXR7isGZidHgtBBel9S9sNh6
EldZ42fA/jvNCqT+i+v74ciaAGvRJlgydeutu0Tsc+zSaT7a5h14IZYiQw7u5ZRDLNx7g8PVGEgx
VAe/DLxsr5ZF+hfFFMF+TPKu945FGZO4g8RofmFrq+9ydBnxCdOoNYgkGjge+6oUGyTCxABltClH
0VzRAtaumc5wtq1PldQ3zBtzWb/OwdB2kAvbPN5lIL5v+zwsEo4RtAcnhd2Icg+muDCHZVag+SJX
ftBZ5dZWD55/5dIHQxZ0fD5fFEmLt0M5ttgr/awcMb+klc34tJk+XHYDei+aPs8PyiqXJ1/P6mL0
fSgs1JQgiOq2G6dtHnAlXibKwRhdpvZjiIfS2YUYPq4mS6I6Ckc5cAWZNH0m5sdHyF9mYN5JYAN9
7SlO9tJenWtZUi6PmbJkfJTF2Ce30lQLSNC2s5J9Eg2QTTva6HsjLO+qHEsGfVq3AF+8MXFqVqQm
8/aDbMAPp4VZA0txEECUcqkVqqJv7tgHIzkdVSxB6ERLNUMg7CssR7Y9uvTAyByONE/LWwsL11OW
Sna74ZyUG2vgQbopQq55SO9W+cDTs2B0gzLsq2cpfD5TEhAFF/SQsuJkLVaxGzXWOqCcvtt1wohG
wsFnmzli3drpJu6ti8yOHOaeY+DEBx7JbLlQjjW7GR//owemctrx3GhOjaoU7lwvM2bLIQBTqhW6
HTci7XzKpKhR6eWAnePGj/sWc/+IYwMQn68uMuiXMVxjlXvfhRNP4lgQKA6wKnVwojNCggjrtlIe
p0WkzigA9GszJ/ADu7Ffuz6RN/5ei3DNvzAuFUwmYH1uVFep+jhAwzdfRZSetJfevODnjXs4MXHr
PlAdroZamSbvlvDjo5zUmK+k8caHEWyC3iQVCV98HY79/RIjaTvR/cRbl5Hnc5eS9PiCHMJ5yrwm
eUxG5gebUMVMmx0UMZd+uPSPeesV/Trw8hBr+zGCOeURNr2Z43oa1jajf630SH/V9v7I8dlUTJOD
CrjHBitsKcjNCtR0ghCm4sOU/a1ymWcdBaRdqgNbPpZMM2o8xlTkMj1hmwO8NNK2wXRyapTfmd13
CZ3hsqzrj1CfpmqyXiftTBdDXrndMfl92T3vFnJmeO/fY9fgPm2GvG/2yNU5kThBs7sy6/RVGA3w
JsvJIkHMjvLHMKawZSiGpRON21CIC4CVIwSqsQehLhklkX9DzNExgjkDzEbE1RNWxfCrKFFQbRJ7
wVIzxE3/bBW8im0SBHbF0UTpfOQRskGyQVoPwEMlceHglCqCwyNNqxx7cmByL4dMwT7L8g9tLOdC
o1b5sKvFeWL1hDiwF/X00ldoaTb1nOqnHsvdjZqDFOGFyO6tbhwsBD4908oc/MFznWMFb7ye+I8C
aCqfEa3nLf4KsLSFzSR5M6WV9jjQk/ahIknxipFc9ex4tsUyi77LP+CuHb/iONXlXuURdxee0Yys
L/iyLqXrYH12SMm+44FQzNAVE1/XxCPPPyYNO13alNezY9vvY2JRGyDXuZv9OUqRW+BS3cVDn76h
80JIYIW8Uz5AhNeMPc5zGc09jZXmpzRdyWvMCyywYbXaqITXNxUCMEVFVrBdKDbrrK2DNcBs0WAp
gx4EAJmfzppwrLIFw3gTBRQMlZMP1WkhFpqElu3TaTZjIMR7mdS7kNCVEsYuKAr+1xBpw9iDONka
3SwljvHSx8HRzlMyiSg7NCV0g40VKq7ZIio+qqRtgaMRdnQNK5m3L6qV/bbEgf8IoJkeHywsw/du
Hsx1r5z5xY+6CRuO6/lvmnWGOslGjghV5AFEKTSwsLLTEah4iw1X7Odm4pO0+6A9Uf2YWheRlZQP
zWiKy4w5DIrh1jfxvptd+VXpWj4wdWI4wuCyFNtsmjJYnhZbs0nSfG4lPvWAam80720sSlYtRViN
+6x0ArJ2qmJg5DjGBNWbKZ7u7UyQG4beu4dbOi4tuqrRRTTgl/XD4lWps5/U6jOCNkAQmR0RHZYr
r4et52TJ+2BJ+zJdfD/hOCyIKZIzTgXocEXAJmT2GCexHR+5uwiLMYyy8/yyCD0dHAoKoWpbE+xA
j0HlfW3ZZu2UrIYa0XaZnG9lTzG7JyrG13wMarzq2TBlFAPM+Y6xmJUXHdq3etuqIurOslmzTJym
WZynhqSfvcPr9h8iPa1GUOQ9j07YTzxnyin/yFCq3fexRcM8uXMEy01gfwLGJtluj0uEE4MxWHlb
trjhOT6mhMPUawrgF10+bYxlz8FW+GOUbyo2TcNWa2KZuLIycH0YtElEXmgqmy1j9v6LE2p6nzGU
ZUyte1zQrDNYsvHScM5k43RH78roPyMi9Zzk0YnHBmrBHWzWDG61yCjGcKVrRnMpBfKGCL/wZViI
AkNXSaTSZjGeeHZ0RIGHyrftj9m6F3KH2iRYLlqsCDwEClRu28E0ItoUbPPP9bi+1JbC/9IdQ/hz
w+xAoO+EKg8tN9VwZgitQOvmmrRDSVN63yu7nD8UeR1HaT8Vr25mqUe291SNol/zkjMEXNUB1wwi
z7ge7XefMTOiBoLAzBbVefnGedaAxkvc/NoirkPte5GxpKrDjJCaGX8+Y/NwGU9M0LbiGEB8/uSM
uMB3bBQQszWBbIkoAQKPr39pvHqHCqn7oQ9Yg255fM82hp1NsvB4w1/t+PV3hIrLBY2i5tNZXG/Y
o/0s0j3VHJIZFN3425mYTE8JMajZiaMmWZ8uJeCOXYokOaWT80xEvuOYzPRAIakLkiLovNaF522t
wYuhGTbBY0RV+8putnnLI7QjW7spyKC2yhL7kuDaODaBtzzZrk8cXUqDcJM05Mvki9s+6WVAAdO7
xUKao/CK6EAaHY8wl6yVW0xTLtcoCVLscMfB/s4EBEVUi6zvIfcwFWxDWOiPtmYdV8YFPRsbHENo
d4iwo0RuVO2X3FXZvlM56h5CfPLyTHQFquuYwCJ/E8lgfs7RBX4oxqSvvs5tZ+tYwWifhKlKPryZ
9m9DKlA87CoJ9/msVAZcvNDcgTTpyoa5zSoUOWmBmamdwnQ+RllMClVTZZyDXrlwYsUj9zRPZQs4
RO5IealTHxjPME/qmVq5ecnQOleoHXJ7vO55u/FQhWgytmMaZSsJucIMV3SN+xknvueeZ672XwgJ
tOE2DkP01eZUlNtKWAL4Q7as6MXM9I+Z14Guk4Op1+gdtsFeSMXK3jMJvoq2kTacncp5daF9ENbY
IchFxFj58EpcizsgtdrHou3Ltzxmqr+jfVHuNhuwZCIzZBCGq7OxL8aGjux4YVlCpGMUB2hCB8sH
F8jO294GopZvkixkhIvw6RJQUnlkdkXkjhN0KVMxLk77ZUUHUDs96N6Iz8Z3B1I1GChc4jQZ7yzO
lOE8ZSoAhlkrwH0+yhh15MgA7enQCkl6MG890i+YTAViXyJtduRrxuZczaR6sO0OERVXfjNt06yJ
3waf/F/UnaOOeE/gnGCC5sw+TD3eM/joWWlO07yfLkQpGv8czXjDT0uOhD4eMZ112JGdpdvPbDGq
gyHo1d6mMarZTROHJeM5K5zIxmSBEpud0YOfbyd2gyXQzUXhRtPNfFPQXdxD+kbgr4K18EZuXiYH
RCBiz8mTnBRIvFK26xl7Hx4iTBRcK6Q4XWrJW1bWuSBiQLPmd0aj0n02sBDct2v3x9LfATTBZU4D
XwtLww5Oil7siqFpl1MA2+EjARvSPanQ9sZbDFHOTcvjqt7aPEFXujCsnK2u2pb4lDlA4iAyPd6z
VWvfATMxhsibfhW5EshmbSAV2Q/rFOOVDSYBnAgf02ZH5j1VYxT0zNE1p6V3tMS5S/AVioxgh2xf
sS3XJWhuzhjrtZEk22/ZXfO0zxM/OEW50ojvdWeN6rhLhXmpxhknn8alMG5YPhUcTEqEV34tLfHK
TBNPVEmAz2aQw8zywQmATuUMD8bdZEOCP/cCpB/E6kjMBpHMCZNoMZGkq20Uc4UbZVF5LW3L/hy6
vshYB+rgbW7QQ+78xR8o/jJDzGjoJYih5mLukiM9VzDxMYI4b0w0aHBqW6u1S5y791oYJDDctxXV
Fz1qgioC1+0uXKcxZHUI1L7DupTZKc+rmeMHAO63UzLgnlZtAci3mxeGykVOR73LuhD4riO9Fkkt
q8MLXegmOpQzrnMmiL1QjPyyrEVV5RRqJ3rQDBFnYw33xPMeZteo4Uo5VffK/+VyQBzOe5S4zRJt
mEoNj+A+SOEce4f8qjlS2HmKPvfSPUt9SPCT0ybolmwt0zNJZEnE5WwmTs3Oi7/n2tZXpJEj78kz
EaWHkoUZ7Vy9ZDFSsXal5C4BMso8Lxy+1mw76c4b5uRrXlTVsD/wkmkn2mJAciGyKdqoUIX2ZRWW
dnJGr8BTFGtEok5md7beWXLYNvoZyYQx7jjxdn7gAbJyVBwgCscj3eyiQeIexb6yNhNEmD+mcx9E
NwgPzGVvonWYMkn7udbT9GW3Xv5JtoF4YZUTmQ1DOXVG7GlE1EM9Qa/FGf7AYrbjyBD4nfZzkgie
HX3tg8fn7y1710Y5sbEmZDrbNS7x06Yhng+UMtwdpk8TTqy4DYGZ8Ovkzbky4zYaM6ZQrIuBzeQx
C2TmytK+mZX2nL1G6Qc7oRGMmtGskNmJXAprSZglxLWzVJ99xKBlD0F0cccHpjNMcUInbuVbwQ7J
O4sJviUdjercfszRqKrjxI5ZAHYSdM6W6LYxv+nbNlafCh3TSDK8QSJsLY7DyTv0wVceFx02Mh25
X4lGrn86oyZGk1GW7l01G7bBZkG+vuFX2ULNmSeSvSETNcb45gGj41mfJdtvQza5Yapzb11EY+LH
9OknO7A89FzfcDmwyp0Wok+ajEWLRPxPoGnYYNz/BieRQq1vODy7rHwJtR/CQsdRfzEwMbmeE+QM
m2/DguHYs0iFd1U7viUUuW++owC2+Do9+2Yh7OHrrEdtqatuV8aSDU3C+AxI0FxcfQvyMLKQmTnb
aI4dSLlYt/kog5wpaDY25RMtSrYcCExlCPytHDsxIKTnkT1JiBuGsrTf9GT6vDNAYaGJ1Lmho28H
e+FJMdgkY9hypVeYyVz4UrHTYj8NURsTONOsb53BmmfxNGJe1zMpFkWpXcRJKGZ56iTRtWIzX+7i
wtXLzkoMhKXYs2YeOl5DXGCuXPuNon1Nk0Ow/BqTyBESddT58e4bmawlX79HtpeMS35sFxIJjRo1
EsfSmztrB0gqOvuWxjzv7B4htlTcGohWOYcobUoGYw3IiftvDWPRMSr7YBe3sz6PbBSidsnUFkgh
G+PDt2HkyR6bodhXDBR73BOsPXfcneS0oOVRh3HUSG+/1aJjAd1xkWBtiF66MA+C01y4+ZuJev2a
Vi6SqJYH+PYbI5uM1sktgLknax01VQyq4UWgHbJKQ/yKNAsNcRHtbSKwzkXUJq/h0Bp/J7XpXsrO
D558GwfOxodkZW+cysm6TTUSwrFNoVIe0B7TpHYpuklyCJsOGS4J5jANnOjNiph2IqlWl9rJaxyF
lVSvSN5ZmbMHoKFgvFudpXxjtY2KJu2OfabG3laJNj6uwi79YnJWPisJ+eYgkZmeDNHkRFxBjW03
IRZIhFtkBG6S1mqfsX5Ep4KK+j1vQ88cMpOxMrEQgyjs/q1z9w2laWd57Jj2Tk2Cx0YMbUmKbGae
yAxKb0nVY9MS24n11KeL+1S6urxi71zcEyc9fH2zGRBQdXXzHtYJQtlKxVQP4N6CYfctQV1RwAqD
riLn6YLYTwwUIiZKdGuEA6PPavtVpuAWO4B3ghlX0XdnnsX4cVuEARptb90CJn69CodpVPLNtxad
gwmdBsl8NaIRDNg4623hmPrzm0P062KjZTrYLEUBHPOx79CL9PzIc5CUq4UsY5ZPrPKtYWJISEBT
1Xf12Ovqj5zBvzNWIwVnshzY0HJ9KeVvaHNBgfmIAKcZ9aSjp21RdTxSU2WNcmuYBzc8VWwATGPb
lGdU0fZNIrGgrpalxdmqRBTvdNlC7QVS2vOh0ChPSjaNpIIlq+w5K0T7ROXk3VmhiG7tkWZ5M/Sl
e/uvHc72r4mjGLJDrO9QYylvbaoAf3W1/8Sva+q+l2pk/kwkHAgzZHqSMAW3Cz8zTCngovmIZxxO
TkjwztTqKyCVfsQ0z40u/+Cl/O4t9dD2urj4ictwfRn85qUgm6MeCBGWpcuyDAe7qocH0w+MDZJ2
zt4M/jf0pk7MIN50g6YKgRHxupp8010fS/1HXvXfvZ4wgGkopY9zHkNU9BsaMv2zaXigTsCGEDbu
dAvRkscvihl24C54URKCIAulEJoGzHD5FB0sv8OKjERaJJi8qcb+iJr6W8gAHxd4aCcUjktt4rvr
a/7p4xpkHYXjCGlf+IjS2dMqioNGBeM1adry0wSuuh1C0AN7rccmPR7M6jGlcHQvmOszaitp3sI/
gCDKX4Mrf1xEMvJc4AvCES7ri1+/qrSNF8caLChlST1MH8BK5a1lSueDC998jn1Ax2fodSHFdz12
qwSJTrnV9FBkaQQzxMBmtnZBGq5mCFcKElk7xHW6FrIhQQ6IMdJ6j0VBBHePI7TPyquZUTDNG9mt
qIHoRbJrDtz8Zo5VeU7ANrC7bCk0Gdc2XowstPXDH1yu68f/K5RByEUBVdnzROC4jr+SIX/6KFTW
EytLwP3OBpWynEdDsaCeQTSoKEQ0gvieZbu7pWBn1eh1i/3pxF2AzKplxEOJ6WBFB3f2kZK59/gH
r+2fXCa43vHgucAtVobfr1/bEPhtRaY5WVNTlC5HzoJSYec3or5OCxHwGJqLPN6IoMyZt1XuKOlf
tZh38CryL6uxgrvEDRmH/8HL+v0dFa3PS2RJVI/c6r95WQ5jTRW2i9mVE6hfSF0p2UdJak0DNAx7
YdrJfBYOgbMSxXI0rBQnyOAQ+HVUdxSW8y+v6N/isFw2nxAl9Odnf/Ha/IhIeofwqlEu9r8kJv3j
P7t/JCjtXvvXX/3Hvuqzfr42n3q++Vxro79T2Nc/+b/9zT99/vgqd3Pz+dc/v9emYtx485mAzP2Z
iCIFz/D/maFyY9Rr9V//+fq7v/ILREVGRA5FoRM5klkwaCQunfGz6//6Zyn+ggnUBnsZujit2YT8
A6LihvyWC5g+gmwicRhzg3c1/cdf/0y6kQ9bBd0Dq2gH+kn074DEOXZ+dVcF0uU1BBxGPHcDIPT+
b3gbZYnVPU8FI9uiyJpnOZSqnygFF4scCattEZQD0bexrywZFw577iZAHGNNDurxsLJc/7vmMgve
xAzMiJGyG9OdJjka5VILC/R12HkRE8cSwLIPQay9DBYHidMscBoe97mamO+YRCfpXVHGxrpAgesy
pHVUWdfnle/k4qbmzvGuhrq2gxOizPrb0Iygn0CkXzkEdy0nmaF1rHVvNbtJNV5ywEOtLgMW9iG+
QPieOL8qisQ3r0fyQWnoVGN8HgeFHgXzU3sS92J2yvh7GxLYduRGJf5gJ4no2RHoQCPhLbJRrYi0
enYxfLGRIsByooDkUwd1GMEDnWmB6I+MgzJ64eSGMGotodlUdoUIJ7RCKzkonw3UIUlY6+Ix68bk
oqQOuEDaq26xfnAKa1bq54LNgdwUGTmVyKXC7KVH/XMDgw/e9oxkGCgsg6PDrHMCWNRoaffg5gWl
mFOG9KfCSQg32/jCHsoLV9bjE2DMxt84mQ6yfZnozN54PM47FmjG/czmfn5A8LxL4mgGbJx1Lt82
8a/LVUGx+Cpgz977FJEt/IKPCnpcfmTFxICWwqMgc7vuNS7B8UXsTrcRl/t52rvL4xxSubaIgL2A
zGBJpaN/ZB+f5VYHXdGSurzHsjWcNE1YXkBDBAiH2NI5hZBgaBBZ/UcZRqWByu1deJWNHYhVOMUf
TshLVB88zOIZedjOto13JigJaCZ0Qh4eiAekliQI8+OME6tnSBRk1WErh3ijrTI98qzAdDtnkd2t
Gmp2W5qW9ghuP1aFtmD+skm4Qi8WnpXU/ksKeRZ4IhN2L/cE+g/H5XD3JBPWbdIl835pmxRtgNtb
KLntoj9evYUwwCSKY2aVqODtLKwftdEtEYkhr36TyEZdkurqQglzh4IzKvCr73VmrS91Cs1yCNNB
31Vtln2EhDciimZx+Dhiu2x3fePMd4bWqdykQNmRbLRtbx3jrfdYmiK1/wD2lt5rmyUjPnu2BUfx
BBYDiMjcfLVdUoY7Rcz2dWWtIgQYEtZ1W3k5tqfJjfHqdD6ClBhj/zMiLYzAUV7zAUirts8QcjFj
ISQ6+4hr2c/nqFaQeUSZ41/bbEjvcaa5esswlch4tjfFJkF//iTnbOYQDBNr2AsyZi/L0kJV4fXK
+1KphfIaGq7FOK1cHbRNMIznSeA6d+hh6httAvhJLlaWk6KKYpIKBrd7tDj7+vOgNfPxULv4GGwq
xAtU9mzl0AblTKuU0WKP5mXVEClfXAIjiKNDzlCUtM95bMypbN2pwCtkdR/NaI2ftaOX8qTqQS5e
eQ1LO5IoBaLdiB1W+wYCo+u2Cjjecx3g8NjEw5JUPOAszWjZUcV7mCh3Omi7aShfMyu4hymC1lPK
imokH6As7Rk7FPe2b83xrldGPcJCGUgbXfLwXVdzdRXC6yOk1GuTZC8816kPyqRrKJLdWi+J90N2
GJXNXYDyjMkzmhICuGOZfknCztt9oZr6yUeX1p324QDGv3Wm+LxK6ik8NBCIAOz4cQeIcI5FeOj9
ImW13Dmk6YY5MdUb35/Ce4StUQSVZlbdwbMH9X29V6ND6g3yGAwM1pzEnvIr9MgokDG5xNdxaSlN
lmfVXrV9mzz5oARSmpsoSo75pqRqz8KN45MuhQ0Kad11+93gRHO2b6VTk3OE7QdtPAtvalWearuW
W9jdNmmYl4dgRJq6Zf2Jg85J2u7aX+wVZhrXPnHPKZTyrcuAItiA1LROcaSyQeA2Xt6DOAnvazZC
nwu674sSI9Sa8ZMUL10+QB+0a7+OGZfZvHZ/tHAzYt0qbrsIiMVOS5eczCWy2VQ7YE1u2XV7+RGD
LMLn8jmo9C4XKifTm6QaKqyoitXBqUMmREUaVQ98ahi10HnHH+GQw/ctMYUnW+3wKN0GvMr7uq30
GQaYdTw8Idja9CiZUSZ0hbhJYKFM+1AxpoVt7GIEH0lL3flyHm6WqENiM8V5h0FMD8ljiTDzkuIe
/PFM6wZgYrX7bsVUL5duN0ZiFzoJvX2FG+GjTBISsIOcgCIzd2CoAHqyK2fO219blk8bwIkK3ria
nGfb7xNn6/VRh3J6DFnEhEvkPppytm8sgeWFbWzG5RoMTXA82hW+5gaUarsTEtHoIbUI0N2ODO8I
bMMV9CoCQi82nbu6rcNK+Vcki3DELKZ1EVKBdCYrEITrFdbJRW21HUpi1xLZPRg3ldcLv2AdOLNE
tkHOa99zMNXFqTcYlmSeHpZ9lmaOtY90ge2zUp0hwozztjnUCQiunR3ZeKc97LdPSwg0Zs8Oy/oe
qWhhCqswrLF4aMaZaFk/xLlXot+ng1jAFy6GwYdndeadrxGXe3oz+UyweHbVGJE5ezS8kvsrXexT
NRVpu0UrDkIzDr3sNgKaGK/hAjrcu5QIeieXCnBEPOMcSLqoQT45l9xvxhbF2+JNRAqjksAXXLdu
z/nAp7hr8qq/tiu3nk8VipOjvOyYtM6TD4oJVSkGhSCWOePlXDIiSZO4eLJRfa0OKq+FQTCvC+Jg
6TM6OgYncCyjAKGZYYVRZJ1zXxeRTfMSyMVDaGot5oC8T7MHn7vU3buAkQk8aPhOW9TobFiQ0lfL
cV01TL98bppuh1jEu/MzLISbNuX93055Gl3lEQn3e8rGzEVc5CfTHnCeNHtPWyEqJJ/SdwMeSr4Z
awJYGpF0/9oVSfKywn7a08ILCMNuVIkGuwg766ZkcoEgLkzxPkMBZJFlFzlAGAnp5DpNLZ1A2oZl
fgJzD+udXsL1VprtZtdwGOTn9uxiP0F74YnVVTkzX5gH+4YVoXMDaqp4GQOF3FOCg0cvZRT8FxXi
MoN4x9XKrgDhYGI8h+hr1gkTxnb2F9Z3DtK0PWvVnLUHBrEernl4Soi+3Tnxo2vblHGL9qZn7H7G
XWqqh2EY9bjP81IQfeb5YNkfhEZH9jZhHCwuasaYUFdocT3OexlWH9NQ+Oneg/DhPJta9fIPMh3W
hvC/e2y6ARYg63vv0a3g1l7TtH7useNcWn6Ta5Tf/PaFq4tsF8EteP+pQbr65ev9qTLqCt9l3/31
z78Zgv34NiHDJ0EqAk9kXxL4+vO3iXRTdVR7xa5xpxlJeFZOtzZyowmrq0AzAf2KXFH4gvl2dqj1
hB7bXRxk+u7HC/m32tGL7F1D7vjqf9uKvk//8Y9O9P/9n2tabT66/7lpvX2t/nTxqrPqV8m7cv1L
v7SttvwLGbqk6GLkkY4P9vjvbSu/4wrXAyaNc0PiYaE3rWitfulNIyLR7JCUIRpL/v1z2wpHVJA/
5CHU+NHs/r1j/9sFQ7PPO5581v/kAnLXC+Tn69R2yff1mAS7TFycgBS2X11ALDwr6Y9sDoOAXOfK
n7IjguFBT1RduKtnEvwkgrAYEPAl0pcju81OXJSXByGLuxJyCjHOt14GGtTD33TOav/BURzfjmJu
b4VduU9ZUuw0SrsTv2SLDRmJ1NUWxn5a5JiwrPizlKO7kQPiV9yumCeBvAXYp7MhIm06qh6Zjzc4
ZFlY+8a+HXzSLWiDEDJBxR8Uf8brnpvEnFTtC96KEQ+7D7rNje/UIH+Z9P5bl/ldrfjnX17j/7s7
4f9QgiD8pH91Exy/Zv1//efPc5sff+Fv8YGAbH0pI+miGyBqjav8l7GNFbh/4Zn146rzKVXkT+GB
jHREyD0TSebFEbtkBnJ/m9vY4V+4kQIPEivVAX/G+3fmNr8eALN65b5jch/YITAIwQTn19f/EmrH
GsM02FccIQhSsJ0eZUUYndRzBnQpkVF9gWkJS6Q/CmJewpY885/eq39yD64z5v++Bf/+Ehgturwa
Ust+8wyXMAZrxPfBPqnqgrHF/6fuPLZcR7Ir+kXQQiACbkoSNOntcxOsfA7eB+zXa6Oql/SSWcpU
a6bqHtQqRxAEIm7ce84+RJbAMMH1k4UfDCpYhN58kqN86fkkNq704Ndf1m5aI+RU4ASYGSgqaxwL
ZF8VH3yft7eUm2p7eB3oltJ7Wxtlf7SXYy9H/9QrFRgIrm/baobJ32A5x0tlapPZIPXHESeucQOR
2/48kPyS7N+/peuv9vqWUnAp4nQUCGUmfWfDBt8tSc7gYBWQ541wyemca8jF/m7Ku+IwOTaqGzM0
ju9/KEv2m49FzGchfWImKGnPnD1MPp2ZJjdbOzBBe+BSpL9gnhi1EzOz4F33A38iX+CEdmhctiyM
KGuJVZoJuKizCra5oZ45B1MbDlluXwH/BOOCLKl5yRJNIy+vVm5H2oL7bAQ5axwOsB0iFSyZ3086
wQTXkTu3NslL/FFcqdCH1ovVk+lVxXRI7AnVGJrZRP1M447+ilcbSIEZe4b0j5L0Cz9W+uBCLPzu
gb3F4GwKXx+LVCjIZ43vPEDwTL4B37Ode23HOfCBbAIw4dtzkx49ajRwUHOobpjuxv1zpub8oKqU
bhwiPGFthYO5Eu1oMXx26b6UgYC1Ut+EgPYfEUCVqAk4Sj1jtO3FwceeqHjtYoTuVaucJSitsH9x
mlT8kJFNgrWDk/0S/dVE+2rykW8tytTOtjEHhD2Kk+Y1vR8mwLbLbd+4tFIJ9U61vQKg8rzeFjwU
cg9fnWyeus7QAQ0UysXOYrQIE6nCuLrTVR2dSirfJnCAC4IHcu1in3huK3Y4ERa2tLC3b7w4mZ6i
OhpBZeNaQmKUL96VOxbJyl8jHq/IJ/CZeBvbYmslQq1H4fRgJhnOstlZ5mnr8KL0hzGvfxkMjh6X
zEJKMEzp6G+trih+N36iYpppqL857WXDXdkO3ysC1WBMpvibNowgY8453oSTVYfFdjE6cWxB5LrI
8nRyj5ohvvI7x//SRkP8a8TPRkCkYfpYZxjufsklgW11l+uDi+zussiwR9Fi9In5qo38zmokdtek
s9QFRkAXq/4kresJj1uIJEf49wM5ay0C3cnByT1F1j7KqgTpueV2QajnxgFEhvFjO3hqvJlE3Dc0
kjinUBn3ZK/bKAc+1dkQ39d5lhtBotAmHaOQJCZaUHkUeKk3pZ8K5NHoroCFZM5Fj6ikQRncqPIC
12/INCub4JjV6DoemAMTphwbfpFuqy5bDt2ESxjBOqPaXR+WktDk3liWHYIIpzqqMY++q2Emex1v
BYoRK6w9Z6sHptrwPNMftVsRaiz1wvS7tgfojlbhGPI2lSOcrhndmw5QxFc34MT0tE2KcHmYMf99
9RAe/oh0RWFEcza8n6vUu6X+QS0nMOY8N5gcaIIgE/mFvbG88xPc/0Qyden9jD0Gdwyqfg66SZF2
e5CX9icFBOJba03lb5/zJYykJh++dSSRfReRicQjhpfK2RwGBaghlRUwnBWQPDIHYbrTXOGUvTVd
mtbbNK9Q+7KWE75imhPCfQIEeU+Em/p3kFNJNbKGUnxmvi4JXCx7Jv2AISo6P0lp3Zg6XRMVPS0Q
uPYzOCqnMcxpF1v0ZwkqsIW1T8wKro81WgDEB6ivXxsD7CHBWLp8oaEzAbmLdZXuSxJYkCdLw4Lr
PZClwMvqtdYu8WQc70JEfIKZX8cUuyW0LLplwo+oCfHf4O0crx6LQz+gv8DSYpYNzS5URojtkzHe
87xXEBRFQ3tOk17Gn4ftik4evOll6lvD3WX0IE08tpxMgWBIzBYUDjQNm7SVyCmH0YwvVJhk9raG
hlzuRiwWL16kiruFpxehHNmNtFtghNw6M/kjZH0OIU52uk3rx/df88gwnxpU/SFvBNqGzcRpPMWg
bK0IuBSf9s4CO+cBQZylu/PbNvPhD5T2U1FhZoCULcn7Kh1vAIdJ5paznbLWee6Fj5GUTCAwK6HT
ZeKDXe31WAtpmknsM6kANkcExfBzrSn+2M2Rt05pX+Y2DMLevs+7e3JD7It0yesH5XKv3t9D/+nT
JMY1z2U2x0BtrS3++DRQS5FB49sOUL5+wx2nrsF5LDt6mN6eU3968/7HWec7tmN6vitXIQzhXp7y
z2qVti2XliVEkT8b0fHwElTysd0DkzJbH1W9nSKSYcTbN0Qw0ZlNni2QxvSaBx78QPsEvewa5dTz
TjedujZ7jLiAUyQjHpbk8hcHHzEf8EBWiLtpuBKN6tnobWilMmFzGX0N+5Kt8MP4hNfqmPVnQ+RD
PSuQXEiXAIDXN5JhaZ/AyvCCvF/FiqpjQvpdxQNKHrwpvnNJ8TRZpyYtwIxMwuzazbxYAF0blu/+
74rw3zo2/e/ORP/vugPWuyPtx+El//6y6nf+HpCvmdrW+q/8KxeEmGvSyi3Pk5ImgLcmc/x9NhLm
fyibmEvTMm3m2sqllPxXb8BbA7CZ1niO7bOh+g7vyL+ORhyokE7wm5twxhB48N876wW81xt4XccT
cUxPgMMZbz90w/UKXz9ChjH1S9aZIphROt8KupVs+bi/sNBNxZpBBfuWtxJyFhaKxMzBfg+FcD+/
/4qK17X835eBh9VVhMv6yjsXV5XIvzqmqVxGm8ToiSdKRrjy/hJi+BjDbwke8WaTughX+8axaEe2
fkJIgIOZ/djXTXgLKcJVpzBC8s/JKuoIYmjZXMy5WcGHriqjuw+ueV0U//v8QWcTrbUULJwe181p
6OwgAPnGZ1ZdSbTZEOrNNaQJH7a+qZi6XA6RZQc6C+OHDuEgMOHUOaHqzzZpo8RlhE9j06aY5Tdu
HHrt37qR/7Hhsx6c31wa10ZLnc4T3Z+z9RwGLTcbTEwAWaK4dGfiUnzwM8EEcWPf6eU+XRJ5Kjur
2y2GEMeE0Lcdvk8aru/fpHUFOr9HgF5Ydy3kPrRIXz9eUGGadUNe2+F4jTaqCMtfMxPlOxtM9B7t
eIKoDz0d69IcfrDNnD9T6+9Dne4wPl1PbN66LfyxzbRhsggvdPl9yNpiJ4a/hnKxT819RkWQbmCH
MJWqmv5fK+G/dfsdm28rlMt75a2KmD8/GYZ1yJCxlkEZkVdaGKDCcM5Y3nEVBqeMrIr2xF4+btqx
Vw8jCcAbbITFvZuR8fzBXTjrHq+Pqe2uahXUVoq94lwI5tD9sBfLtAKrNrS5T1yDCgM3GKyUyqxc
axdhTk4v2tTCObE4U/5SiwWzmEO2BTKe/+qa3v39u7/qZL/9STisr0dSOp5c2Lmcc0SWuKC/9wPk
u+hf1dA1e1f54XXUQ7hktpGHX9Eu+tsIiTp89nB+HoykeWL0sM+JFkeOMMw1/M3JuJrSxMbSYcTH
ZtHh5/ev9O1z+9e6SFeBaCLHV2e/oE6Ajicm2X+Ah3rYiohCyUCc6isYm9cW6o0bRfPjcZ7r6INS
7O27S98X2Z7DfVIoKJ2zxxYcKTPQpkv23mKae1r7c7wlJAFkzAga8ivHOeszw5HlN2Gh03GqvPhy
UvDAkSzrD1pJZ5UTzw5X4NFJ4hnyBP8/a7H0aQSQAR0xBUMCii9rJpxqM0eH+ErLfHkoC78kp4YV
+naZlWedfFAbuN/whPk77YnlvssbgjigHInhswjR95eRbew7ZveYaKu+HfaSqMErw5aoQiqrmDSp
8RUyDeWuJstsnpCmv//bvn0jkPaxx/B2MrSRqHpfv55pLh07EXQ+lI37dABrehRlmeNJHJPd0ECM
kJkE9wEv/cc0DMbRE9Pw0Rr9ugheb62LRha1rIu0fP2T1xfBkhwlTjX1ewvz3sKcqwGANJipuAaF
9lwWuTq8/7X/4cdkcyXRFUbbymU5b1zJHhiSmP1+jzV6/GrKqtpnSLafLCxbJBwkS7+tu3q6apaq
vvJr27yAphpf2JZ27/HN/+ysCfTcwmFzJpjgU12RX+diyYnFXOXbuICPb5s5IKrYLir8lAbzXwfL
6Y/3v8faMH69p6xFgkNlxN6LyeQ8SV0aUs0evtW97hi97FraQYFT9d0XZUTNZSUG+xgCtQf7G9XH
eonmXVdU7uPY1fezIpXUjyPE+aHlPCi2vcBObKDqmfRuQ8gxNBUc9+/K+H/cD/7qL7/aBRUSRNa8
de1zHPs8hR0PSGbMGiaS17TJb6w7YJsqYLr2nM/3EByso8ULc+ptq3hwjfGHX1b+1TpP3XVR4yRY
fWfjygsXZhaeo28txLk7KIIFFsVwmT8vFQIgtZQTqCP97EZGdhra8NrAqY4E2WWLBUk00IxZsg9q
oLcP8foaCZYI9lmLH+T1Q8wxqYHUKcB59+Z8RcBxHwxyqG6p5OYTRuT0g2f47eeh4aaOU8jdEepK
Suk/N1Y0Yoh0Q3vaW9NUfkGm/ZOiI+l2TTt+h3qlPxK0/8PnKSYUPo1mmymdOvu8th5AV2b9uE86
Wz3jwct+GcvkXto2Acje2NgfLLh/HbRfPynM6dBsc6zzTM8yz26om6WlF5nRvK+Zsm176Ua4Oavi
cUwyIurnwb3BeKMemx5RmBpdJH1QzGyQZES43uHsj56kpquk9eR8sC+9feu4MmaInvAp5XixXt/6
Ude+0ZGbvvdzmR3C2RefwPQwjc6d/mbSHrQOxxG/tIbzKK2yC95/6//p45n0U8nx9vPuny2XVVOg
Zumqeb+Y2fSMg0V8o396MFTh6QDZPvHThia7za7xNxvuB19evB7frKs1zwCaY99e51tUL6+/vQcg
gGkIgWEA4Drsingtn1pVN9u8mRGME7n05A+le6cj9wQsWJ1a0x1ArNr4H1JP5t2mh/QMLpO+a9IT
EvJv3h2bE6SQDk5tCl3+eH15Tt4nIxYtuXcoBY6tSkkwiyqCNKym+TLa8oc3Fs1DzFu1L/POfHz/
09+WLHgM+B97qmlyVD2vdxNA/Av5KJJs49YyHowKXz7kIn+8SYlXVkibK0dgznRq4My4/VPYVTjO
hYhBPE1pR2P1/Stan4ZXrxEX5BLFKdjpJN/qrHyLiAg3wfIzhppGBcVMw3YJzUpfT0Y2fnURQfZG
qU7vf+ibR5QP5R2h4Gdqz8OwPkN/nDfQ3jGfkELts6ijXZr6g/itbXs5zIXjHtQwFj9cvxRHTfrU
YYbSVH9U2KxP4dnX9tfeAGosxqbcgNdXMMUjDCka9Hv0o8AEMr3AMs4SQrZPs2U2FzhWUtzGSc/I
I+MfuYqJ4BnvpBYDIR4poyoe3pA8nPdvzNr7eHNdDnU8Z6L1Z7HPfo7EmS0tYK/uwwyKE7GezWBv
fRdZwVbjO40D8LEVckduTLkrK6eQByDv2A6HRDunqWTUQ4fe8ohtFtUCnjibOT3IwTDdXU2AyCP9
X8YoRgLn+dDRTATThPp+/Oj+vlkFkEXSeeEky0waIenZ/W2rIhe10PRDsi4Nj2u3JEc+1tByiIeY
PMSwjJSDrLXT6ZYE72lXVaVrbt2MVDUAWXrWJJ5H3a3AeJxva5w79Y4Meqgx79/xt48i4hRJ6Cyr
FsKU8/O/WxGenRTccIPmzy7LZ/uke/NzY+X+tZXAH/caMX+36+owE3myf//D32yaFDgUaPSUbbpe
jlwv7o/3QLVw3aEJu3t/lMZDVkbDnRP75lXGYHBjkvj9UX933RRfP/boxjyTrcHG6ei7Z48XDYbO
gVvo7mO37L/XhiTFhzMvOVLKvAqloSpGY/Z4ZE9FshutgYkTYS1WzkLkGrq4qRY329lR3F3Kwq4P
qySNLPKcbkgRLd6XGOXpZpw76isE4x8sVUK+vXq2ekWHhDqDlu7ZxhpDxTTMHrdxyRN+I1vffxKl
7C6rSESfiokzL6izlaKLiPPKn+1wK6JZ7+qpdukeIXHfQ7iIPnKQivVZfn1TJZsef7jolrDyrb/y
H79iS8ukqhfIyojjcxjJ7Hu4QpiWPSeYVqrPEwhmGGvIBOOtsgYHkHffQhRZpHsBmNkG3G4YTLK7
Pm2vfSBA4X4sjHm8JDYPIIJs0RNe1dYYf1Bs/+OFIyZhoUWQwsWfXThPAjyUwZiBiU/gdhq/GMsg
6x0i5l0n/FrqRhPiJ/KS9iFeXgGVTozfIBxj62erlswDjEEQh9WVeOVQIblHcjwxzE3mWnF3mCfu
Y2an5kcX/nb1ZreysCuiU6H2WzU0f97xsWZyS4Lksk8aE8dxJIV+sTPvVuQyuif7Vu8JuzS+qRbv
QWTF3ZNX5YALzKm8STUv9vtv8dqWPn8A1qMpuTjYB0H3nFVcWg6cOqj59447zvsoBBvdW1NyUTl2
d40TH7NIF7tkPoz+RWXo6SaH4H7Nn5xca44uP7iat0svrlLeDrQz3CH7fEefwcJYRTdR4aDdySUM
6C2E/PHBUHG4tiGsSxllIMF1Y15FTtuTYzPlu17hfl+QbDN7a5e7SklsN92Qf1C2/3WAO3tZsFsK
bpbNLvdX8//Pn46Ey8htzWbZt+FgqOuK9vXGd8gMvjPIq8FcIUF8fTZmQx8YgI/m3jNmOX1LkNWT
6VcUBkq5ya0EyWqKXnJoO4Cu0PUSD2FAXy0uCNGUyBfcRte7xg7jap8vkDBOCaeWj271P/zwDBbW
apLmCAvA2XLKjBXjTDYIUgDgoIH1bDmGOt5+Sv+Kz8Arei1BKZ7GIXoyuCd3EmPVUfphd8hyNvb3
f3nrH355lnTYnqYtUTOdt9kdfj3IWjyHBCgtJyI2y5tS82vshL2G7WgpAj2DqADzqALAtJqOUmfe
eYgO9nEzmEetVyQfgh6Xk0nk47GLZQs9tiVCAWYtw/Ac4tSTaw/Wpivi9FtDwHUVpfp7Uk3pV2LP
nU/vf6d/WPM5wqIgYt/i9cLZ/vpVb2FqGcx1ST3mBbuNRSavHZxYe7/Ms5dhnRhHWVMHlpnMDDZC
/1cSjd/5IWqytOf4QZuZtfk/XBIHLChKTIPoW5+dPFP8lDARl3Af0Si6ap2uvkp4XqF9qAVxAANO
Evf6L8B3ohvWhXk3UcRtcPE4pCe2zu1igth7/5reVvG06TzUtJxu6JCdr0ADFpvJJEtlX82283lO
i4TJuI1UbyQRJjYq45mJZ3F8/0P/4Xmj5cuzxlxsNV7ZZ78NfhVsDh5nh7iJ1IHGp3WENkwWX4e6
SsRFcelzEdAP0vSyhon/e5TZCzafBWJxuYKJPN1eE4iMfMWS5aVtdQ5ad3iX2SKQ9hDF1x2qYhDE
lRn5aSnr8AkdRPrERnPVGUv78ZT4vD7C8U7hyr7CZA0B8nnXHfQKZipngEifNK2/BUzjLDvN2OAp
9SFjkMNZY7/UTCSiHYtwne1kb/mnqdD4mtXMkZP0B01MFqEqY/2pxKeCjKFM5yWYusG0bmYTfSWc
s2FqvwEVn4KBccQBYHDbkc9hKWLzSufJzuL5SyiFw+ilzD5VEwm2UR8P26a2CTAwGgHsFcQ81Xsq
GwBKIa8JLC7q457aTY13WS8y+s+xi43QidX0zQZJAqUzSwRdzSzM4Q510RgMxCxhfoJcuvVQqiw7
JSbD30FNrSgIHJXnp1CZuPktwkvJXpDhPbcOtUyattmvtk9kujfI2ebkOkQRPH6qnPBoDViIdkCp
uo4vaPTZiQohu6eR0/5OLAtR2MyXg9I+LzmqMfCL20bkGGyqrrlhKg+ZJK+7SkLHNEAQ9aMPmKFx
7UZs0wkseFURcnPZQyX+EoYKN5zJ9JbTkjFC165C0y9hd1Rs9sWMqSgsnb49dlBlTl2+6HYvPWgy
S4gHMDCJiLvFf2SYF6JixhZkSx6TAR55Df7dhvzHw6h1LQ4y6/IHbh7LYZutNyrMIvgatru6RCvH
/Vk0ZZF+dDp504DngWQ5X20TjOhMTiivl7+6cdoyZklHopoIODlZCc6VMBoL5fm1XLAyA73NCdph
E79QlcxOnB/FB8f1N702PgCiyDppcZhw8L6/vgoT9FCHdBArMtC3U56F0UWJWzXIveQGIlF5kpHz
iIEmoZsatZfF1NrH2fWNA0MRP4g0qCr0F92v99ef89PT31e1QiswrGP6ODs91Q2rf7NEYQA9fPyV
A8vbTr3b3g19lH+xMVjt3/+8N7ULKxwnNTZY1Nsmn3p2/li1eDClkA96/uRfpWOYXbRmnH8lsQWb
O5G6936kypulL6ITsUpkh5nxsB6zBOGVTiagSJNAsnxyCD1/wM6QPtqAd8Zt7TrX2ElZI6C+kbE0
wNIh7kaYH+wSLMlvFjgKQ9Q91BoWWwV75utf0gfMXwP/DSEbAe8KKuW23qnJGyffeoAX0ZfOcXwR
4tXvDmYul8eG5w+taL+Y/n60xXgNzbgbD9k4LdVODBxqMd8n1dekS0cskm5x0mD7wH+WnfkSZRl1
91AmGf4Er4WDl5i1/tSW6pJYxag4hO5oE6PbdWsuTFbFa+ipV0GMsnpEk0vtll+gZI4sfLqrywPN
Ow/TdG0m6RGPu+6CCkN2TkDFUC0nYh5LDTc8nFtAIp59sZ6v/Z1ltsRHlm1UDSegesX3uk6Tep/m
VkZKNSeJ727flPlx6pDu7Ry/pXCEntR3hBSIRaHtwl++Edi5rhY41BWZLPxeNO3anywQuX6iCdN+
j9vS4ZdEDshxKgYZdFEuJbmw08BYb4fT0r7JPYlX3jMTRBnpsIwvCrSBtVdTikKzou83HnpnHTCh
dAH+yFgsQgXL2FYFOdCKbps1ft5varxPCWEvMEPRDCbeeBR1kpcXLkDx+Tpti17uynGpD6M5htcW
3GDcsfWy3mvrIax8CqK5I0Mbh2uufrAAeXcI8ckn1SnqVDnh22bemFr7wizkkb5Y86gkKO4jMaOc
JWRqYzEn5La7HY1i9cLaKxiPWHYFMTYzra+k8BCdkhKlhVKsysyArchvWYY7kr2M1Zi25HZ+Z1Qa
B6tBoMw1YK+V0i/5jhVRmN0RQjEqvpCQtzYA3eBMQYch1Nrzd7Ey2jGNYcSQaskfYYskN9T5hNlP
XjQcVmlz+YjVvSkCqMpd8wSZs+/uwCSXwwEj6NgGcxUbP7OUs+sJefbcBPPSKYfA87J5NiLtD3u0
6KWxrQqr7fZ0y3PiHAZFl0wnSUvQRT1XAWhZx+U8n8UIJKoOjSqQeX9s7uSQ5GIrk7l89lO6S1ek
/Wbmzg0zE8OumfaHgoO+3iSt8vShTtNxuMIIL/ibWUamd0k/Gmy/AQ5vXy11/lCyzQ47WSZgXUgH
KO86gbMazXYPe8echIX60uTRtcbeja5LpaDNhcuUPOCkS9Qm7YmHurKIfawfjaV2UGjzbo4nmA1S
wA8dZ+MwlSADkUqDHdrgWS/Sq2V2Qx3wghd8a1lP+WGxMvAGwiFxYaShX/zK7DoHE4YSVF0QweYw
TOGfb47ETvj4fhOjl0i7G9Fv4JjY+B+8Ouu3Iw3Z5ZZHrya6cVSo/VWck8thNLO7d7wWIVUnvPoI
CahhUefUwiFv9L+NluqcbSFCxLSJ217xQxItzB2bTgRkEZ8Xwj9+bEvGyHcsKAMx0hrV9Q6oE6OY
kSnoUz5aLbuX13XwjeDGbQfBvnldCzsroBhSyu6FasNlR0wM4l4iOHFihU1X5+AWcmFvEzX7jxh/
lbgoYXs/aiKUftptjw68gXEH6Rj1IazoEVr8sUBkDk+R7iPRdu3SflVWnSOXHXKM9ANJeaQjixzK
Otup0VJU+mI8mVYKXxJWXvIpG3vv14is7ZPK4LBu0TnjUwVXEdmXTQ4sY9MXo2cHEfHFlMz90JVb
lUj4ldIt0u9hZY46WGTVfXIY97YHxBvjQj9vVXgPkaG8Q44DExB0HunsLuaJ0dtelbW+d2O+6B6x
CxXjZOHgDVJ3mi6x+uQ/UkzSUKv9yk6ROtiLujehk1yMKqTiI2BHjEzb2s65JvQn/mYUGSoeqyfz
awsSlmqFwXqrg8Z28iMpsC40jLznVaeTPfq7aNCm3tq5p+/NptfPS9eGQC0GQKTXfpN2dQCwT1nP
vuzUb+6uXV4S6jET8kqR9MmYFR4OtE7L1Th23S8p24528zJA3SWxTOM9QSdNEZzELdYN20e4ih1p
tA6ExpTNYaIiHgjnnaLnvq0J+/OY2skTNvDpZOCl7U8Z/GP8+76JQtwBl3g9EZhLqCNqrmyfG2Ic
SDwmo2PXuJDqWOo7K980M/uMTS9Nb9shXl27Ump3U7REoO2kXdm7DKtFdEy0SbZOGPWEfanS4wGO
OxiusrWK8sKgOt3afgHiQZMSrg+zVahxAwnKesrcqkseQyNhK+/z0W8vqrhf9LGkNqVi0/1TDdLh
kvFzdE+4jhggyqTiLosL5wucz2o6ZKY599dz1U2Pruxi+A2FJZdbnS2jswX0YaUEHyuWWFDijrHl
u0wp87xkdHc6g2P96EFIRBLVmCgzUqHDi9hxi5E9OrE+x30fElq0QPEgEnjqwqCyc/2ADQMssOO6
gK5R4eUti/4kXCwwsvbumR1M1X4Stf8rTgnp3XiAz4k68cy6Q9COZRxyjuC/YmNIOU2DPV0uONb6
HdRl8uJa5Mtyp6kIQKfMLURTnCc03/ye3vc8IqnbZWMzR/s088Jqr/lL8pgPavA3fpuKi9YqmwrR
dZx/mmuZp5cjfe/51Hpujkcdzl6xG5lMXySko8qtl6vSPoUgboGe9Hm79ftSYSLhtt5kiAvxdZLm
RvFDiXUJxo2j2pC6fbxb8gWneFs44rIi7JHRZ9RN0xXYGmazS972sOQ90j38iQYzAcQTG2HJJISq
IKHhtQazPSA70sPWsYkjfiryeDRvCsZm8WUf9aQ9S3KuGXlbGh036m4oLU2E46a0Gv0CSycjKb6X
fBqn/OWraxRuHQyDD87fq5bO3qll7PRWyiXHhAXs6CHFm6ODHHrNT5J1zRdX5PcRbwvX1fRi3rK6
0GDqZT4csFln/casTHkfoqXut2uXG0kfEyhxbaQmnFEnyoxrqzTol7v+NBh8hm8WR5AqJNpPihxX
gG85fORmAB4Szp53ocGpGMe0zLk3piii54Tu64b+ZtYfR9XF0XUXAbbhSSkAc4q6IrYp1ahaTvRk
phO+O0s/LFNJhI67NOqXW8YTaee6Nsz7xWgJU+B9d8J9IWN9r3wGUQGQGp5USgqqo3KB4wzSBII5
J/UFUnjcaP+CfRXkCDLVotxNKGGHY2mW7rBn1XC6oM0HAtVc30+srTvQkjuG4+yRq9RLdd80EtwG
1w+zyh4x6DQs5JvJGUfa63mtanCvtadObgnck6toDQaCHkSevvUW/ULj07yunM4wgHVU5EfCpeyq
u6ggL+MAuDxmrClkBqrCFiSDyzohW5v6x98nlTEtBy9PNA2IrovtQ4gppgiIr3LSE1/QCR+qPrVO
CNBCUhTGeYxvlTfYLbI+YZiHbLbEb5pOcryY6hywrDJrsrZJBLQCV2PDg43c2SeXZTm8oLgPzW3D
8+IGNalwbYC5uvyl8YW1N6MBx26LKyZqjqrLWg/KrHCrHS975QaVD7N7DT6dC0mYnBPnL5Eo3Ofc
98pxZzk9fAriGRrrzsf9H/K7AE7aOMbkfoXeEHl3dV2m7b4OM9Yhr07j4Zg0vRN9MRmVRUdcQTFI
6MJqLlnB6cO4sTXdjF7hZxdyVKRfk41GcgCwrzHdZwtMbdIFln68ShUv6pVcaHPcjrVK8lNCNncY
WEwaCEdvqDDiuvWsDcEXFXPtxIvHq9iHNnIJHXVMkUOjbzpUXU8KBqgTY9dUgFgIZZDFA488ihZC
qyg7GwUyfeMmjar2oprzS2Fx0NwN9uy4gXLr8Qo4IocI9mDoCtFoDiHdF+m9aBJd7SCczepnGpIC
Q9FY1KewFJjQsas76mgCnX1oZGNVx1ghGAs4sITiGJcxqUiMV6JlDaCTWCY02PuVJJWNYGDS5Tu2
M2jOYxJHF+hNQZlNdcotNBq2bEJ9Pb01UTiRuCxLA/caI+BgFPMazaOj5lekBgZfU06y+01qOPIY
ksT6nZhITqXTWHsIpfBAxVvydptfBH1k4akCyV8d7HgNX5yaaSBIoKqSOjCMkGglH3IZPUM199Xe
c117o7qmw2CVhYA9ilIv/UW2rLpYu1Dt0/o2jOSm2D0ItjGqPzGvbB4FT3Sys5eapJw6nUbJ2uxN
5jaPOIoBmErSbg0WSuxt2kl90NWUJIGOUQaOQkS/x6xNssumb6BauVLKC527hROYqq6TCwOY5riH
N2+rnfJQgDisXNYudzlaXfE+93fRWHpAkwqzfBEpKbOHOlFmesnaq+/JWXGcAKid/ZN4GgFz3lyk
+egTYnqZ6Kg80ucut9QnomIAKU33xbcX8ybBjWhviryd9lGVjt6Tr9H67bylZl7RQQC1Ajr6QCyc
aQZI3HVkaR8SowbB23tqeRqI3B5OTJTCq6J2WmebWqJVuxgZbLfHNM15tiUpwQscgitJx/IXN90n
Ec8DdJoyfundurG3nmhbzMYW/47MLL504XoxMhMYdz8TAu/g7xQDtNWonh7p28UPbVOZP3gqsiyI
qZDKzWiH9XKilNfxTVQ3ZbJr7SH/2Qmwy2rGoYtn1KA+cMmfmnfKHbvpPqS2MHeWVWlE0kVcVFtb
NMI6YHmAlJ5RwLlXMV5hbKmE9xLQPXcg/hPLp2fQusxEto41Rqs6hTL1FqC4X2/ZDtKBymMGnDLR
tntQaLomogwWj3UiAfFubPzOCos7qqDsqlSe0V/FruEcfeo461rOvdtTPRd+cgcoR1u7ajCGaWMl
1vjQmAkNA6mibj5UbC3uM1Oesg1g52BlZqTk60ACmpO3dTbbB3xoAI1MI/STI2+M/1WiAw1C5ORs
AhQty8m3MpsOOrgtTMBh3EbPcUS2gm/lEeEMZUHCgj+3885soJ9ugfGYYUB5LaoLFbfE72DeI8qq
YpB39Nxp8WgL0wWCdjyom65aqor0ZpRJ2yqVy7hXnR9fmnNsvoza9YztCqy9QHlkjhfkyuZqS9Mh
uVrbUtFGjImYg8azcufBB5FDDq8zolapLVZ92607fWmb4VAdlqINmUgtkap2KhbjJYlTSxuoqhf5
HrP+2vZFRum4mF+G0SXkAuzCBr0fARVzm3mroZPeMwisdG6yU/2f1J3JjtxIlrXfpfcscDZy0Run
O32KOaSIkDaERtI4T0Yj+fT9MdF/IxVZkFDLf1FAITMld+dgdu3ec76zFGF59drQpE8e1oqOs0yS
x35IMNRtjKFzr0U/7vMkmT6D0V6JAmLiv+wVo4DuPmvCsvmAi9YIsXSLUCJmyQXNdgTYbJOB/kQS
JrsVRRZlQ83Qd19nCuRwmpYTWKNWJCDYDCrmcw9y2N72RvA/xlKzp3TWkHWkOm1rplF2TU35wYH5
HBSKnDDyTgbzZeYsuxxGTelzwNTdrjEhOuTPEL+bfMlzAHHxTM58zswB5f3eCIgcZJPx/ROzZ1ud
eKxMoK3AYeer4UnHvOcqi6+ZUftJ5CdJvkR91875vYU7u9zj3La+VRZd+ag0l3V6TNpEkgjh1XN9
ykvpHUWBDfO8zno7JA5jecHrC3DQYnAygJ2z5jepQ9hgMyBf9sEyRToA+xd8fmtlIQZougd7FaB/
2Uvh9q+rT0jfNmX0QJANHWtDgyO4PyqUtfhWEcmxN3mzGu9GtaJ6R1gDmdxuDHlLWhs4XvbYoDuL
nuPwPcmXxQsREPkXZyo2eqHjmumFBXcNoz6sHIbCWCyoHknYeCRPlfgcpkPWrsFufW+bqsPIXVt9
+dTao35ujTUfDnZfFGciqUH392SWF3sy/+yQ0BdCO7palbeqqBKerWAub8yq58SedFPrXjz+xKeR
USmYgky7X0NafSmZc0nd3roO7ZDYbiUJS5nJ2X5nrgUJgQt9yfkahrO7PrZFiB5d1BhUooFW/Juu
RN5feSI1K7HhT+KTM/TVG2nAjCJrXk73Xhr56kVYzZU+W2nT3BaZUQUv/WjjZa79rL+UJKxYlIMd
KL9wGmgC+j7mXC49vZ3jAHfNhsLelD8AEQtMUW6Q/+RE39RH+ABrcoeDk+EriX3O16meTSLuPSu4
g09Hw5evZgdHiyRqel0p0C4wwZ7xiPbP7Y/0jOSB0TQ5AKgPtHlrrWaw7CWxRA2htobzWNPlsaiL
0/AHKjhlHwCv5uYpb3OmgtMkyoesJcKABgVXkiOhVlS6qwo5ONXTta9Wm0aXyDJ2siVMxji0FhJ2
DH7REqkGpik3Bl3Yjpn30BDdKKofSGzWc1Aq6ytdQQQsJV578AxEmBqctIjnaIb6bSFd2ea8tMjk
Yc1a+1NOiFm291EywohVZGtFKgF1y9EeVwdVljEMl8wcXLkHvPGTOliLR7hlM1FlgTb6J4dtCco3
wpA67lcB1wf+BF58uhGhezHVapdbkRsQxWEEVXYLYXbu95qgG4NcNs42QHVdffYSdq49fvkWZfm4
UrfNHNOfh4VOxiUYu7m6YAE3b0enkc/aaTmKDcFCAKvThEs0roZ97O0+KPZCBtSWi1cadA3biZxP
l+QgSisxZQ8pSDZ71xKg2+9oYIhbeEqScF46IEOcOSTp3bVhL3oikhePREy1TBxmrK4YvyhSxxhJ
Bro/Nhka8bI1jc+Vz3uD1FKnR2rDeqQX0ra3qFKX8JwgSM2pFYzFi8MJY/5+KMueAHZvnNytWyGC
iLbe6h07hNbi3qwL/DfjSnYkf2pe/Fe6ly1MTKepaLLIqutO/GJIBgvaRRgMOKymS1canvGcJ465
XkbbUvIky8IPzyKf8mmfBiYJq4TZB8aNhFVPspTWEElAdKTrdYIM/8OBfUCNjUe1o4aolH00FpKg
aVMQNWzft+QbnqkoR/qoq93fa+ol66QrWyBdJ6DBewppeg6fuwHNzJ0uHV1eZq9p34Dhiq/ogAlD
zuoxM4/QDq0PidOnj1OCEwNLtkl2kOyLfLli7xzr45A6XtT37Oa7zmyRbS0dBNrIqmq13HjUea+r
6bMp6dTJ7f3gNQFzZX/lF46A+Ah3oGP2KVy74FXU8yaOT+g97QnG5OE3LMghBXXwV6gP2VeT3PnP
CelFyykwdIL6xq/kd5p76kzuoiXi3kxgTjZhtxa7DMDtM0ah1ALtV8Gv0NwZmr2ZHaCaSKt+64GC
xXE7rz/buSVeO0IsvxeyH/vzQMydRuVB+HKcwpc3MfqvYjxZE/nhpy2tXlybcOt70hLW2a2X26xP
Ys4tzsSCTHj/M7PaJSFdU7vEUeWWsuKiLurgqUWD5HCwEzNp4faWgmjLNHT2hPYiVM15/pyHtaMG
iQpAg9Oe4m1wSYYUBC8WE/M+xsHFlybM2Em8JavBobviSKAhQW7Z6vTObrOCHLkEfExnJRzpba+n
ddC3IYaEPFmGnsQ7TrR3mfB1E6/MoD9PM06KB5xBEvqnmIi0o3RUe79jqe3dWhpxR19NQxXrksQ/
edlUfW/twcugfLX1+H1pyFSLM10t+W6FtUB+bmByjl9gVgLTb4wivM1oVD0mdeG3zMTQd0QhY49X
t+vkcpNoTHQneIpyz8bEPgCnlx2r4jF9GRISwQ+mk5enMAdXdSFjjnE+SZg2uMnSVfa+yHuz/Dl7
5HNFGjlmG5On7q/XXMINXiP64W6COKnXJ9kwHIMcMbTfOT3ny36xbOMnvDXOT61BLupeok40n+uV
Z+ZuxdSX8+qG7UlKQFo3dQ+SgpkpDfpIlEUDp7UsDBuG09I9DTXIhF1VS/qmMmuD4NCMuR0SQw3J
kvCHmdTeuS94cJPAqdTRACk07axk0rhgUUeLg1l1zsWo0pC/wPRrEMAM4/fekjvOEUwAOlMTlaTY
5w3j7ijBv5q/kbAOrNmrUif5yLytuUcdMnrkHfZjcVVEG5kRrBCgciUQ4HtsYj4lRurbRqTHtFcH
/gFYKFzC3wKsS+EuW2f3VMDmfdUdy9UObG2h96zMScIxy2Ypo5ds4sdDwfGUZsyYASQlztkoNaBi
jKIOpODBSe/IOOjzeFqGUR+5SmwyS2LVW9o53rqYwAa6cY6ftsM5meYJvLS70Ngc/AJdi1ZSIfV1
F59ISRBJOWMhJPDkiMpG7ckmpRc3WXMHUtWTkpNFXzWPuBstgLXGOokvs+UPHzoWvDcKJiUPOAY7
4EdydG6JWmoG2CDz+rJkXWBd0P9mBSME+HcoXx3TODityIZzoNqs2o9tEVgnDw7oN9oKXKs2g5G+
5+qSKFLastXHqiqD45AxiYuAxBDEOaJb5vjUyFQARE3ml6ESzTdyyzTzU4aUInISkZw0emIYthzq
oIGDM8r3jg7c69S1K5NXg/7YltRD7mErhsw/8rYr90pxiq9umDz/Byefbo7I7G48DhilDi4YrpCM
JE3OfE1MfUMPOodDtcyWyg9MkYKtDWpb9yXVIgh7iYyZEWKGqICmcn9rotU2D622IMyUYbvEWZkA
3535Tx6rCgJ7JJqyyM66KbMbU8B0v/Fk2P+YC3KwdtNUGuWFeq2kTYH9Pi5YfxVMGZjHJ5hBQI4y
CDhin61a1/eZMNElNfxO/wjd3nfjoGTmx8xA9jeMC+kL1kti/8zTwuH7kJrnPZe9k8g48UfkCo5b
rSdLKqbnO8OhXx31MKjNvc8Z1dlJ6JvdzvJLhyMUlIJDR/Iue+DsJZdhbskNGzrf/Aw3kYxF+ozz
9Cep2r/RPUB03NwewN7wdr7zI6SFyRHNUuGhSeghDfRQ9uPkqYtpyAm/YJN+T81kZjJtiSGm0WHF
cwNAl+rLuSw+RKdMr/ZFETV2Kggui2qSnT+2vLOU7Wn6yTIhwrhDE1a7KimHj78XnrwXmLPZYKrj
i3u2gwTFfyfaKKuFXEemI3GD3XNX2rY8Z0KEjHEm5wwKiqFJLWb6pAzr/iAZEe8193hvUYlwjLKY
BvP/3302Q6k1cItmjSfPHu6VhyQtGYG97uqSgKzYZ8ciVhfqVp0fhyQgdLP3/cU/kmTjODFmBpAN
Ei7UcILNanoo2wNa+RyqkcTpoQCT7VBayysbXfo46Ep/yIWt1ztL5sTBUaXqgtK9RbA8W4lKmF/4
FRRZIq3pfJbt1MdkfAYgehn2MFBhKOMd+mSu2jsA49mr9NzNk92t8jwbE3LwpRv1R4kZ24nqdfzu
IF+KaODWr4he1QODjf5gBvkMlS6bPLQmwygICEJKOraczbjU3CRfPlKYrB3Bt4kf7M2RqdsO10L+
ZZ1Xu1l2lNhG/UaTGSf44JIIEGVeU3yv1ho9urU45oMCL87kG/nc9JSlwKWPlovMihU6aT57c4DD
eGi08RmlCmpy4qTgmQWtqxuaqqVBA9sBlBZXU9d9yn0YFn9S2G9Spr/LtP+67dAp7Q0IsdkYf9UJ
ufR2l8oR2DlLY4xZY4Ndgf3obHP5DySwW3st1ulrHxafAPLJH25SibhOVwLlBePlyp3uteQ7//5F
+IcaePtagFkx/ZMzJtDc//q1MlokNq3COUZ00t6xmZkvISGtRxcYy3PDqP7Y8TTsaCgAuJtU4rx4
vk4iB5FuZNvZVOxsXTl/kMe9F9/ypXg1uEa2QHoDSuTXLzXabadIxlhio2zTSx82ajsfdPk5Y1Ek
d1pmZw+FzZ9cB9ub9+st8rDu+ajRcL8C/3wnDfTFSOHkMrwaWprYsh+oPAu3v0M7j3wEfzMTM87M
z0ZXkjbqTq/8NfU9+SPrKfWFGfeGFT54hTkc1r6gVvr9rfp33w6cB2st2WrcsHcPkIX4uWDqacWs
sPcEgw5kNxVVd9vapZr+IHz/h6uSam8Da27RVTwZKDx+vQMZQ2XC5lIWbWN0v6qhI0c9LJfhMALH
+24v1GqdbOwNobfc1o1JB7xsBdPoZD38pz+bAB02Gdr7rgmP+p2lZoQFrF0zIxdV6vGp4MC+ywYZ
hhFpSfn333/WP7cFkGAME01kmZiN3y/N9CIVaopsjR3iInomDoDm68lhBth4HKzg3GVvKuCcrygG
/vDZ/9BeosgPtyuOEBKnvnh3e4eZCF5z4pkHvZ496YqGf2BPlbODcTwcLE8AtPv9r7Xt98873nk6
2DYWK1wOBJT9epNbDi5GIO3kgCEPqUoA0ChjUTKbw+hU1PSOVNNZpb45IfYrCD8eCeY50rbiYM+R
yDzXgUtFomnpqa+mURRDZJGpnEYFhQDPCz1/yM5UifukBES2l+7YDxdPptZ4kOtMh/b3P8h6fw3J
fLGYQQTehpzhoXmnXx2Lmaeoyzi2I23+ynlnrXc1LsUPLP/1tUs9/akLOlSV1cKaVpEAjkIspIfR
b4ZYtl+y2JyJ5m+XmrdKGc7nmZzMm99/y3/3JbfCA38i/0Pb/etVZ6ufq4qx9lE1jbBi0pbU8tFs
DEHmwjhbwwWzmxq//P5D//FCc2l4RAF9o9u2A3zsv34qciWzdyH8HNtGdWf6PS2Vmes9UaMlh5UB
+a3jJ9OpXxiWkMy5HRi1cNITw+c/2fv+MiP/fZ31N3BYwPqy2USx+7yrgFLDlo3JuOmYEE1MHgJq
wGszDPatV6SruGl9u5LXlTNfcccbkVhHHHe5OPecnfAOC4YWuxAXvLPHuRiSYV4B8NyhGeut69RC
DY4WgkrR0fUDy7hRDN4d85RyjX0nGLqztlnOQOhlZnayhza5CSWCDeKUyQaK2tmW/W2FqEFcCpd1
7pIT8ZrceCtttf2g6ersiJqFhyDpx9mMFRzi1zmArkRUa85YNxsC780DHbN8StfczO+bvqaNO5M8
fW2BU/pXx+1d584eES5JLzf9m5RHrYxIssZ/R/wQB2Pkt/5HgaebmMyw8vQDUrZsjmha4oToMb4e
//B4vF8KfLZbczNoYOGnJH6/yi6QMukyzuYRo4GZwBQIAaTT7cRWlpoCgpXT4fWLOs8MJoxOmWMg
ACwDMo4TqcorGUgajU9n9tMfSoH3u95GaXQE2KUN/YBc/l19gq3TBLaWLsd1C90dx7TFiFrwtqab
M/UP9jNu+LslEdgG3hOAIhxtqD/Eu30POrFRDYSoHFGqiW4TfFnNfdJ0xc/KMdrlQNhqjXQrRw32
qIh1eQlVIIOLoi2Y3i8TBpRjoUAHf04DxXl79hAXPdJ1y4gtQUYXpWE6udcCDZL1qTHqcv7QZbIr
Dx1l8oyMYyAByQuYbOw9bVLuDwvso9ukocuOceWvC94A/bpbzSSdIsXVzw8Cpmp5TMi1sFP+mFdY
L2TdzstpGNxy/Sgs5N473REfsANg61mnsAjro2tgYdtv49A3IlKCH2OT0EVJLQG4LqUrR2FXj4tx
gMtWfbar1Dqalp/4l9JaUN1iytrEJ0SnpBjrIZhQ+zvDPZLt3mNcTm11ZABWZdg0F+UzfkrVcFCO
MSUfB4b0R59uexl5S9V8mx1zIsFtyvsAHXLbfQh7GwNK1xnqJ6xUAXw31OU39g46PlXoqOqN4Yzd
RWMmrQ/LLHMigQoomq8toefnlONTdXaVNz05TUsuNhORJjk7Ipm/O6ysLPENlniorkp9CJw61GfN
sNDZM5Ue3rYtK9x1KEqzyIOX2+8aF974zg9K56dV2mTCN3JcftSoJp+dsujF96IIkJ8bWefXBFEn
SZHj5NYpUdeDRUAreSfqZqEhSULwoMHPigAv6QF5TUn2iJmo2BUVGWZVP9NXZOTDKQapjzIiO5Am
tLSiKjTunqZr+Bae6bCZcsXxqwR5evQ5sK6RSVDep2Cm+7sTZBLQz/Lb5DMb5EpUaFhmRn5sZuEd
7BypzSmd88V+wSyLw9hex+lCBr08i4kIvAM6vgDftNQM9Ikga4NTCd2o2ntZMPyY82lL6SbUk+A1
6A3GDsEb0waEaqO+dmxAWTynULZ2Buff5kRfQhDorNr0qmEldhc66wIDlhQZuYVOJr+OeZ23WIs1
zDfLklUVFb3VMLMgEHyNWLO5DVntuUiHp6W290wr0wdbInanr+OVxd5wNCNEo/KWNnL8oXo2kTZ7
ZIvN8hpMhYtdoPO9H2tu097HiRKQeNgky33FH8/3DctqcE9nHOFLuhoPcyP6L5z+SfGlM0XuVV4N
X91i9eyYMoqzDnmIxNu4LlF3i1u1gnlwNm3J0URa2XVF+aQzWP6HvHfkxbcKi/DucUJeZ1T1h9DP
l/MWLf0dDUl39otAMgW2i8KNWwc+yrl2uIMAS0o0lvhiiCsnqooEsJwYoWDHfNC5kbYXsktPNcLf
0RtalDn4YSm+YSlcJqPLXmjHqv42Hdv5yUQaBsOyaq0bJJyEdC2j6OobGpfwIcUqRPKk7TULr/k0
5EQmkh1L+mG/2p9qy6SjBn8ZbwANNS53jUwRD9kGf973lLHzwS9mgpd7yHQAyLukeDDKMltOy0xr
C+FabpNJm9LpwLKDL4E0rWTkanirRFgUpqxC4SbfEQlJUnUrF32AcikdOtFG/YhKv3tzaZKJXbN6
3pOcZr+PnCBtruvmlt+ZlAjOHkC3mnfdXOhXzfS/uQTB5O5rpP9vlWrWOloAJa/7jZU/nyeQ7G+Q
90xSCZvVTaOVUQyodBowMJzC7MBbQUuAZChYMlYtP5UFBpdTWHXyE6ZFLDNJmOruaJdr+5Lm6ACB
tAGqjwAjU0i2KMryHX998FFLKVPGQElO0CVYIfhm3lweVpQ+8ZrPVXcQVdHhqAOTncR1lssVdaWd
L4+jW/XhISl996FuU0YctZs1T0Pie/a+N+tNDrKijY62Cc64q4DQkKxFe+5bS0aeeZiqVbRnyx3X
N+1nlCHOwJMqoXf5ryUCfOQlSJTyPS18XIj2aPCST5roqmZplzRqCseOSQmuLDLGQoDM/IOG6DOB
ADczve6bn3nUSHMjAXsgkhePuphZfupsTD5XlehFpEASsfwEIcLGUXt4SpZ8/bhC8qp2s9vbxIGG
dR75E52IM2SwTb8e4k+KVq9vyIZjdkj7yjbs3Wy6Rr3LbFOUV2ZN80s+MyNlHZ/n7MlLh+J7r1fr
kUwCMV7mppu+IwNFr9YQK/hYcbpYnmvdQfoLeshAF5gLBl5KP2VLYq72ahU1zvwJDV9zYMjp782F
cU9aWnP72reZPe37oEaJzlLFnJlYqBmmxxK660NXm2lshIiVonU1pTwtI+US6dHSMmOjdSoOqEwC
7GM5Ye3TzhwQrOaOmR8Ty0gIWDbYzQ9cbgMamLLlWpNZphIUNqUfIEMUB2xLl6WHuYCjUuEGW20J
QB1gX/ctYPxq0va1HR35C3zv0+Q7ifuhHQJnRmOtJuthttfA/5j4PH4Rfl82NvBN9LfCKel2goh5
kFF5kj7ZOQYeXN/TfOypIAYWc+xZJEWEOVdkpP1JDNiaPpRTb96FA5qfvaEq9dlZCiMpdwX5jyKW
rBT8GW2FcO9Sozz0grjk2JxtqM952PXJeZJGKa8ZMVUfLb2E1ZnWPZ4vWvbjtwJtVo3fokvMx8Cs
3INQIQg89EdZj+zLymsyArvX0ZOFe8jIUfBjS2RNxdAb+BWa1mJzdYQVAzRi8p4KVuZv6L1zyUUE
eHHUA74NJLu1jBc5qxeRmck3UhXD+ZRwSw8Z8YtfCg6La9zJqvkh0gBhX8/bWUVtiuYKmwIht/sO
P3HNAlXQD9NaChOdB/sX3gtSaqMJM6faad3NV8GxhzmwtU76ZBg9KJ6RYzDnYiBed3YJoucjiF4S
GZQxdyIeVeM/j0VepbHv5qxlpe8M/HkzLD+KddEDW1C43kxNAZMTAFB9LmHcJ7x8irs21oQRdY3n
37QJ/MjIDDA5xMnq4pOcZYC9L5ht5M5GDkP/4LXjsj5i4GsBDQ69W+7JtXBJXS2qhQm7HxLhZQFP
/D73aRcQXtva7jGfC9HznA809ldToOccA56DMG2frSq3UyRoavg4tUu5UjV6blTZW5eIuLeMtNWl
ZRBe5eNsHFzaZ/VuDbu5i3lSeINSh2NfVazLdMNIp/sC1Aq3Afm+k3dPaIiro0Au1t2KiI7lZ7Xa
eV/Xlsxu6rFW/c4v1+SzN6Xej44lxdtNOveaa71M9gMGOIY8GJ7Hwr8atVPP+7zt5vwCfb0BxF+x
YN/AwmjbDWuatwf2BOkebG25yR0v/RqglZtmUkRZuG4Npu+3s0NIA9Bi6fnPJJsbmHwyAJ6XoOYm
7bfjNAKSLJhIbzARk8V23nuE15krwbiF6aLAyZvgjVDbzNylM+KHXQ0MJjhlaUGgbbnI1aDkAAB0
WAwUvfVOMLIJ77JkiyEhvWgNolkX3XpfeP5MbKCTqOBAZT2uJ4r0ZFD7rFF4/cE9WPucMDrrgEay
NfbTXFIspiYGlbcW8YgXl1PTWWxdhuHsB9sdb8FIG9Wloqn5ZTWVTStYdfJb4nOvIxw1arxpLKSx
xOU5pX8P5siffg5eMk2HAun+dK7z1X00yHzxjlRVAys/orZZ7RZUH9WB8ib8ZGVufZozaQY7/hYX
X9MA6OZBDlnAGGKya/MgaFxUh9wwcLS5Xj6mN9JNw/yp9HVmxj6r13TWQUn2tMCAuVkgWyc9sPyb
1b1cUZLcVt3slzGOkFS/WVPaciQfliCr0T2D+xEl+Z5HBnlN+lSCxMYS0E2OpRj8+MMS+36V5KgK
5zJgPJsRThEhv7So/Dv0KYj3Df0Ak7WnuUUWymM6DkjXBYw7HTma+dVNqumZvrqZ2zwieMTfvmbI
AygxZfVmLqkMhz90u/7ZR6LaR8GyRRmQWf6eTVKn0kMikKojIrXmDvDD5xbTHulkM0b7Vs5/AvJu
zbO/d22ghTArgB0C7p8nzn3XHQ85gJfkLqpjvhTTy+BIGbET5E86G1XMxCJRUVjrN9gy6paa909e
8X/38TQBAIrRPqJb+e5krgKfLnPPZMKUGuGSagywFoPr9h+1mw0voTWkP8uxQTPVyOHGcIyfv2+R
vP/8bWpDjwQBNxeCHu3WQfkbk4oW6tL3GKSOtGyaYIdri04MNdkZ4ROpLF7eHdagmTYdHjp66stu
//svsP3Av1//rRPCjIaCx6IzbbvvLkBLNWECdl9AhKEgR2adXgzZmq8hP/0m8NX0yWMv/kP3/R+4
hO1TaQeBCPMZWVLq//qzU+x4dp9k4OWN4oWpjbxMuh4jG3mq3Js5xoY0D4JrbgHUKJF6P4GTqP7Q
A/rHpYd85/0FTABbTI7G9u//dumDQGMQ5s4cM0rR5uL5gNyuplaTjoAeduu1gxZVP2Wd23+vwtS8
B6MyDvHvL/+7IEPQivZGJAJXwCzWp1H27krAYqkby0IavmhIx3RPp/6r2bck9PZep6cnlCs2ach0
VLzNFjf+tCnGZVzCZxpvieG2ytvS1bbxQCh2M/zUY1vi+5W+SK+pK4r1RAWwTDtMwcWJMng04rFO
2p+em/mstEZP3mFByLQTGaNVmteV2HHE5V3W6Lh1TT85EeRrVh/xWrjNG6LwwL4LcoXLwssSlZ5o
ALdQLnxYVKdSKO1GhU8LJFYNMVj4xbEX7mbDrU2NO9hrXpm6L9ZBKbv6jk/UHHe6RzEYtVDCPtB7
J0TYBZFSXotqTrw/tMj/wf8SFlNlaDGeAwjHE867a22im11EobGRwXDeI3YMz4AsPcRexQgBl0Sh
C5mqza6hpL4HG+8di3YbmqtFRo3ZNqff33vrr8nB318+JmBM3gJwnoL2Goi3Xx/BcW3JUAc4F4dD
ANBJYykzLmONIu5lXCoAAEEyYYFENtlFqROu9UEJyqG7nkYZL0YNFPRlJoqiP6NnW8wjsh2r27kT
3Y7vmKiHlwB/fHpaCBnODro2uk+CPAfEnfPsvbXKC3wKVtG9GkNf5pc5R/BbQsTt4rQy1+Tk2ngI
dqqzQb7ONuFZZFmwR7ZVslAQpvT7DqVMWmSCqpjEFV+Gri+0PTz3UTv53MalC0b2ORj9tDtTa44m
05smI1hIONrYjUYe3BSADt09zHrv1e7WvkTX2809XXKCrj61liAHYxldxREXUkcfNzl9k12I542z
8UTPKbLG0UNsYdlj/rBQnYoLZx4m3RCm1/ywzHmv7n27r2kd1l3/5OZo8rErWNNy9iH++C/KApCV
GrmDagphhv8x5Ua96KlxvgyGp9rrMNN3ORAr7GYoXu0ki+uVuQqC6AEZbmY36xqX6MrknR57wrcl
gVYf3MldvKho0/Vp4KWqowZaiL/PKQiymLwg2mkEsmnJIU6FmIVz/AioGJiCMSAMpztvysOGsLWe
VjkgyP7AXViTPWbCpYgHL1Bf2jJ1CeSArXKZrRQNrMqI2VLzkvsRpRs/IVOZj3RJA+ZEGeAOuzCp
LOMwwI+X91MOy+bSmBWPuYeSaIpIJ230N8CmqPR3PABAmMGqjjB4mIAZzk3ah9uh1RoMPiv1yyNy
1WB5aIvBJF/NEMMb5zCqXzQvSOCGws7me5KtO//JUk15QcVkIRQP/DLDnyPVEbVTY5HiV6TZsTYY
3F2x/PGjJTQ4eQe5IHnD0w7sPCwCt4e9AHaq6q3kh5uNGJ/KRaMU0+AZL0M5i+GyGD0aJsOv9UtV
DIq8dnMy1R+2rvf1ESRDil1vS7nZUlKcd9NN0Oatmck1BaMFBS+dw/5x7YlzoYZZzzUP2n84wN0+
j+Jgo3dxPyzxbpeiAlVqsvk8pzKcZ0DF3wD2IDhFavI183r99fdr0j+mt3weTOwgJCECwQKw1V+X
JGGEpNgVJbY34WGQEf18n6Vh3GN4/JRXIGSgV03lVYVTQ2yzdq3dGNrzkSF78Mn20y+FMGtOxb7L
AFfAkgUSTV5unWiZ7EMkchFFUHNTtFN9k+F/3o+ckV5//xveT1u2n8AvsO2AmYsVmO9WVQ5lSaYK
8HrpDN8Fc4EVkx1p7X2x0mxNbchnJv2/G4UL4fj7j7a3gecvKzpJIGjo4ayxmwNdezeGbRqFIFIl
flxLrDXoFgtIuIOusYoRmanCOw5a9rP0B3uNBz9F42HofH2bx85Te3uE9h1RKEJwGjhXY8hzlH3i
YImTAczW+s0v/eQz+7o/PiNjxWaNiyfMyNZTaJjTzjJuWylIevVpOU273/+2fzz59P65sohFWIAs
eHK/PhlGPSUkvU4tJuQl3/u0eH6mOdhWy8JPiuzcyP9QmjrbFO7XiwlQEFY94jOKRMrkXz8xBSkI
ZSjtjnoxaXYnKakygaqA0WGwZBtwey2vgg5EdbTT3rd3ObWUs88cLtvBJFh0idzGxE0ChCNknENE
/Us9lO6I8EDiEOAIht1YZA5OppUZ9YtBkt/H1O5kekZBRI9eNllUchA2T5j2Ko6phEifC6Qb31oO
hAe9DY1Ze4eXvy71fxQ89v9fpBhL4f9F5+y/jF/+Nzzs7kv147//61nJFXXB3/PE+O//N2uc1DAS
+mDSs7YyvN/mxPrHMP73f3n/ok5jreWU7m8YrO3f/L+scfGvgFWRI9NW0W2S0f/LE3O9f3G8ICUJ
ycYW1AQe8D/IE4Oc9stzKJhAOpzT+BYgb/BB+u+eQ4dNqLOkbeNeX7M3Og+QWhl6kYIJO6XZmR2W
iLBY+2hC3bibGPHiTDDEA82P5JxB2zi0CCx3rpUOtDzH9jmDlNoOqjmPibLuq7kJr4VRprCQ6+k2
DcYGJ9GQN7d4CNhZEQncwno4eJ6wz20awpyup2G6zHINcB2mw8EnRgd8y4Tv0nMMdWQBKi6wi8bY
wv/5aRa5RRSkFwznJmwWsroc78oU8ZkjA348/vSRCoMJZY2qniIk7d9GIikO+HyA5LTtY4kzALhF
3e8FipsgMqosPYoFZ3w5ONC4XUUiR0+Awq7PMBt2tqOoIGQ5P1JtuTvh+1h7w8bejW7nHgnRaHH3
oXAv09qJcdhM33RJbkzvuD/6QdoHppVmxAkCLlER5hcfZS09tXI8GE4/3XImn+i8d3jXassSZz3Z
ouJdDKZ2ZzkpBvdyyN7MejG+2sbKAtWGgDz+h7Izba7VSLP1H2oqICEZIu4n2KPmeThfCEnWYYYE
kvHX90O547aPfdu+XVHhsMuntCVtdg7vWutZVTkQLM6Wi7mvNugH/MT3tbPEJ5Qn76S1DW69cdvg
HR8R1u5sUY/9YCe7xRnL09gXRCUSkZyKGuJFTDMyCNflNDZ1fU6bGH92XdtHzc39xDBdPU9dv0ZD
J5PrxF69yz6VLetV0Y+nJu17hBnUxssGPm40QKo8M00zbuzMzALyo82R7ot8R9uqMYSZXaF8rkbm
hm0J6xFNpd8NUv5kXXQvx26YmOc36/06OvJe1AJYh6r8czPYwdFvje7IsL6/JJG9mZAK98ItxpJh
HblQD4svU8O6exak+3dxbxV0MxG8buEJReDj8p30Y7lrbcN6wvVaip0DPxyJDGiDpMZOzd5xYXjB
tHatb6ZKHXtdeJ+TR9eRgGfAr66EpzV7r4Go2sOkXaIOmNbJkbWc0pPJua77WFLfauGc94CaefFW
yVRJ71z5a3VOq1YT0QQ7ROj4WI2j+cLSztnaJSc4BZZlREhd6b50SbZrBoj7tMmdt6Yc0lOnqc4J
mWXVl3GAGBaaqPRR1fhrwwgut97SMqWzIB/HL7wTpEsSW9CCMQnm5Gq2zuzEug3NOkuPSdnF/EVq
rlBethewmhCKPbDlwaKw1IvC3g/NwN8uvJcjEXcBwHee3A0MMv8Q3WpGvU7nz1qk8gmg3I/CgCJW
WqV9Y3XjJQVDFWAYzA02CvdtANpq35fQvkiLjPtGMaisK35FenSt67bdtMG6Uid3JqfD/bmXc0io
KMXSsJTDSzsFJLlifDlk3QZMDXp9FiOc3Xh0trKPChllbk7AXKydMDozQlB+a/ze3E+OF7/yUR2u
SCiX91U6v3hxACtcgptwxfY0cgWzb2eH+WlWFuHC4e1gZEVxF8MO2jkF5TkhxMHhpkU9HPZBk3Pg
qvG5vCDtzifbpyEICrf33c6pdbn4A5N9MidEuITOImJSU4pGaOqryjGZ7k94uq7FQO02zIGpb3fc
deublCPVZZpWMg7NgoyiAy0kHtZPiHXLdaqa9beWwAWm7cpdiL/2aTQ7OJFJBrJXk0X+tuLS2AV8
vaNRLPqCJvnpkgnAdokk6lcWz4XhSLXLphxyrUSdmi6gYo7BbdYs6JIUyhavLR/1m4aBYh7liMH3
uG6u/QTkAmqyOLOVpcRo5zYm8tM3PKG0NT6RVHDU2TST+kidQK+YqM979ht6nSrjQngJfb3Q+FHg
We4olFAruSpREnMyXspBu5crevsTMdpDFUw+o+GO3FzXCMC3PLoEVvMjOaUdvpSk342oKaAJ0+Eq
GU0X0ACDLqG0w2Vq/LJbCH7BAPHaJnQLIAKJegZCG6bEyaPS6wPgXhAhIQKv15mbj/sxq0D8IhcF
Tv1FD+U7jfRnLxjf6DS7wUj76BoZBJ80yZna1i4+OQ7KQ8QNXZ10oT4IOy3X5C2TK4LHfLO23Z3M
DAvqYEOt4x6FdK9WVkoGBjc0etlvBhidPUm16iL1axHac6yeisxbfmRt5aOquzNGoaGM2mHsNV1R
zbso27dgXG6Q7m6pro7Dbux+010LQ12Aq2Bh3LNaTLCkvPlmNRwnSnhbz6XsL7VHenNx/HsbL8IB
nvlnPRnxKzBL0F8FGAtO6ivbNsBaWFlI3X4wsJilA/2cOXujQePcA7OBBN827TDDWPj3JczHsB+K
K4oAS6BgbMBILMZUnZwsMB/V6BUfFQDHPCz9xItAlKBqTvDNkINmVruhfF1ASV10xJOPvruQk2I2
QwzOa94G1dQOlYcDGV+vcc+WUPZnDGjgYLl1BjpN2wy0ll7+1qRkWyEQm/foz1gJ0Gf8W4LCzATc
/kL4+XIxeUn80oyzzC83Cf+O0NqXNRFv7WI2MRrd7hPPsh8NW3hHcJbNIek1GAQU/HNAFcvO1zJ9
b5dMYnFStvFe0FJ2rmU813sT3pZHGmvHuuzzFymPPJgmWTxAYJIU3W2xmMtEZ7il7hHDvY9alHcj
YYfxwLFqtUJK2Opr3mJUZu0t9d20LsMLnKTXvuETNfs9rCX0fkbncxIymCwPTaeSvQVd81nERnNK
2lGCp+Ho6YWFY7a4MjhEhHQ/lTu4Te4b6C72QWV3l7HZxteuKNVN2pH36JJ+Plt90e5So12B6fjY
gcAosHsHs/HF91jSN45JkX1l9L2bpI3pQU194xBQZ4GKwEBbdmJvJ1V8taaufUxLA5TjJGDghkVQ
pRgb4vVAs9vRAJt6Ak14Pfm5FRYwQpOLkaLqyBhT0wqZZbmgA50CYFNahA0B53g/xYPzQ/sUMuHz
MOaQuSFGG6zMv9Wim09+HSw3TazS4wpr6mLurO4pH/2BLQR+TjhSJhFNltneMWJUmumtCyuFD7s8
pbnLwJHaaOsHFZ+FhlVlTZHgMnYknZfgrvGNR3iaLFxN7DLIm1z1snZ5+97Z3B+vMBTG38wsB+sx
jeuZXKXy8KCWpC3B03s/KMpYSxSlzBFkUTIj6jEQHXHM+M8OM2ymsz8b7dqPUxD7IFmJD6Zs+1Uo
tao+AhvFYmeWeXsspA5uOscjg2NX/gt2Gu6g/FvjgrzM0QKowYkkbR4dp++OGOVpiR6L9UESGyI6
iD1GY7/Jh81ZsHS5z1kr0SEw0WrnSLopNG/4rTTcV4ez5GEGdIKnzEvBlc75t48pZufjMj1D87d2
4JaKkzmkas87AR0Eg9VzPYNgG6sfLfMdmrPrIvJM3hsvAzgTcBKrqDLahsxW9e7VtCZ4WXblyPWR
q6wOlTbGj1zLm7zQ3V2Pa+jMOeW+c1pqQ9UNotG3aGgdXeqH1gy+a6or0d2/4PYcjcb0TlOziivJ
YWnyJ5Bq3h0JYWs/L9Z5XiuwR7VC52pBPiAEnLvEZe+ZsS6wEBZRh2+xmEwwkelRoMF/zjlDy7yY
Fo5ogc5zECxu/4AbeTNoZM2kzjmDc+O+8bT07o0i+/I4wd4Lw9ZPHn7tYXOBbMamJbk3EiglnllO
EU2t5W6d7eoxrnC1Yp9Yd0Or/QsQ3tyt12m9DQA8mCGsX+zz8EHdSx+FDLNjB65dMjq/n8yBcEMA
1WyXul3+kAz8kRgnd2ct1+akjFMf5NnJVyu3hRSGGoNNJz0bSWnceSumV4pI9XrjlGP2Ta4LLGsG
LifDNrSp5COIi0zeOaLrsK2AxKpn+BcsxrZ7HDjlzBm9PGUPHdMrDfwJQ1uluKy7dG+TeeO0pNJT
McWMyeN8zMKaN1hmrD/svXZ7mWuBe9BP5utKO9EyZW8udR6Mi+rZONdLyQmico9dPMDuHSqv4IYF
DlItbK658B9ApFMtNbzVVcIo3Bseq2xF8B7W6oR7pzv4GzQgkR4IVD1dpASQjxOEu/u0FVel0965
LSRrZlDtq8ng9KEtFoymIqc2axHptdtSYoUlvY68vKyOXe4lZ8wN8RF347qHqRvfAqAQ16k1i0ML
HuIoy4Eezdxr7/OKx3sVCNyYPGGRLfP1KLN76iisK0dPxnlSa3kdL0geJvazfO+mqB0HnY3Vw6oh
FqK/nKbBnAiaGwJyOlFWTtwUnF1JPnZIST1zsiyds2cyiHxkkyR4sJapeB3wJYi9jsfE2U+T2T91
YC+4PlSoUXyByrtKiKRf0VGS3BMwr+dodmvcEV2w7lKLFcFYLTdKUkgCeAveEtsJbizD4WmDxDpe
yTrzYdIq443eJbLBVcm7FZcmXI1mvYAuxYW1tE8FMsRdO3Ye18g8uVunONizwsESl6s+pJ25Rq2r
vKgCrffZjdBHckxzzYZ/bn9TqmpepZZEFfXMOhQmjBicZptEQdeyX2bS18cmd4vHsV2IyXhSwtJA
OJm9tbjOcmxbo8fhZ9CLebEaPXzlTjnVhuhvqcyKs71nLg37c877m7ZYjLh/ONvPkoYGLeW3FWac
xy4BP84ttfffKh6My35CxcE1pa4hc5oE9ZblyV8lgf5hNj7BgCxRj4/lJ8Rj/801lvxMYG1++o9G
VnQZMy0llGCl26erh7UX2yeJuyvC8vSB4Xi6/I/By9ecQYcMKdkbT2Yb1OGSBPONyt2bPBviCPts
wmkhu+famd9YOPHu/vdDt6eGwtHq/2yDuq9G0cyepPrfo6P//qfr7KtrIK3pv/1Tx+9mm3v1f/5D
v3xlWu3/ayS4jct++QcMvBi+74fvbnn47ofy9+8i+W62P/n/+y//a9r2tCgGcF/NUOvtqyVZU/8y
iNs8F//z4O75q/uos19Hd9v/4/fRnWP+ix4ltMttLAaHcdMLfh/dCfEva5M1A5QSIt1Uavzf0Z0U
/+LfEIgDvMC//GV05/zLZsaMuLDp4nSfBv+b0d2v03iPaxa3DErIbHKNiFp/Fk8qFuRcDN2E3V0E
FzAEnAvGZf/Ue/z/fBXSjPyIVD9g9/51TO1lyq8yhUHVoNDMYLpR6NMMdfgfpJlfZY3th9nG7p6P
notXBSDbry/DrZCIvpuO6BjNEEKraaK4SowTTsDsgubB/tmA3H7ZFFb+j3nebbb/35P431+b4T9p
GRJwJrynX1+7IrFbmmUz7pqE+9sn1DN/RQlqfQyV8Byrda9x9s1HDPHlvPP8IHnRVme91wx+4h1n
eHBaYMbLOUoMDyd71ZnUfpCPSBEZ//B03v3+Tf2xkf2v7wYBbIwUvAiemr/IFIBPR/zbJt8qElB2
00y0jxW9Pf9DrHfzxfz6G5F4Q5g884Z7vMqf3g0iA/40ueu8gyysOaDaYpa3QlftdO1Dv+/g/w8U
6LylASW+7v/2Z/Q5uQkKmLf/ku3cpJo/WFcGrXOrRf/Zeb3h7rCEeZdc6bvD3/8m//Km+1h46V7d
7FF8joM/vUprLxh6rRbnn5f3xMe5t4/SVi9gPd7+/pW2r/TLL3NT6lyAMgJBlRHjn6QluQSqQv6x
dlDouVWQ8eF+OTJU9efZuCwLSVb/71/xL08JKxWPsr35niAGyO3t/cNvMBsGEDhuTiCKW/8JLwym
H7cx/sFx8peH5N+vAhQCPRJV49/Ffn94FUnGhOZaXsU2VfyQg1E+MOfk+jtnNgpT+2IDif19G/sf
q7n/6TX/9GDSZuIszsprCh8unqjA5FtF+6Uq133VfkHyN/G8i7//bf71NVmR+FmJVHuU2f058gts
qsOHADCUe2h8MearvrPsdb4ojIZzF4kn7pBUYEzx/u9f96/PjUt3MU0v3GqRbf68JCYMaegqhc6J
/7d8GMEvfuDfdUNWX28IR2A7/1CL95ePBAsg/7G4xtoIzH9u0mqgkPdlK+WOylR1awWqVbvBrHLC
GH5unP/+p6M5bds6/vDBwBeJNY8XChxy1FL+2W0ATB7HUluMu95lNH4kepzXFyo39Pqa646ah4Qf
koIzKHr1UWgG4aEA4l2SOnaDk7S61vqYy9mU+IPJcnQXdCT4CTkAbzEODKtbj4EG5LlwnhUpB1xA
NItanYzdfY22MR5Z1pA4F6+f7dMwbHrF2JG/YuAwZF1U0eijbrueouBLmryt+mJauWi8+jSKt2Dd
y6hf7TNRscDa21RCsG3BnhCnPA1m/elk7czM3F+m5mpCenFP2DUC2pPc2PiyuoobKLEd9dYQiJFn
ppAr2R+JuySUJFlrgIl00UaJ2Uhrt4z08IZjF4zHrOwWCgcrfNqhXaqhuM7NgJYYJkCJOCaGzO+m
NiC8uHrCH++oT07tA9Qj9QZ11DAOHESlOqDIO/6V45EqDstuS3hZpCtufdOx7JObmP1LbGJtZd6S
QNbf7tNL8sXq6MzOXomEjG8Ux33Lr1ZNoph6UPee86zNmR5M1SzUBwmMXkCbYbcheDFJIDrECe5l
mRF8jgH3GCsExwquNhFEZS5X/CgnMRPq3TuoKAy84HPdBwq2xtFcrOAHg0E9KASiEWHIRNr2qDAo
Z996nNgurHunhW2JzZMumyNEdQAI3HaIJO+NoNATQNNgFYd0HkfjakpnruuGQervyWtA7JKXSqjH
YJugi6zR2gX3ZNG0gM5AxcmdsPoa7G9L0CgCscPfxx2+w92AQ4cRd15br3luYJaKSexd9j3vO2XH
q6H6qxjc2BPjsgaGSw5oHX/92L74cSdM0mo6C6KZKEpxI3HULwfmLTFFZ2yAIeJHScOYVu5jh5V0
DmNyFM0l6zpnjUoxggOD2wuUla6WHx1spCZqSbrgZlI0F7y1WjvfMfTKJapApm4AjLLKIlGZsIHn
fG5f4NYZT4zW5+Jg22QHAGwzYg3xKVtkqZMcJzhh8infDMvGT558Akduo0ayRn0cv9D00dLL4cIU
wyA5A9xawea2gEgTKkdXidYxj1rd14NFWoU+grjdEX4hs0haa7CPHgUzr01Zd3yRwkDBSnoBs98g
FfxpJ2QDb7K82Zj6wl0YH/sFBdL5ANIlXNfUm6Jpiq3fAmOgRgD++TLzeMG6jngd/SUrgShFSwKb
Ue+QMCc50i0NTW8212Xeu2I5ZakVOIceKrg6LLZPRhMVfh1uVWprzGspzPu9ufC5eaoMgqkPbIJ5
dkCFSweG2XZ7s8QBHCzwYdX7kEzmmzG2+a1vYa46DtlM+g/jRJHRK19OM5Y+Q/jPwrbNCz665juj
uSXh5mqIx7pP1uBHIUDxH9oUTE8aQRfrgh+MBar0ziZajkQ4WvXK16nMokcvUrFsUyAzTgVk1Zy6
V4sMXH9ne0PXXwJ2HB5HO5Hp2Ww6wU170JiRUfULNuUDRdYC7USUW6avxlV3pTCpF4dOLL24a5PM
6x8mrxFOG+GPB/JTrS3Ae4YDRfdbXhTW/GS0WV6f+GzWJbJa7/jf4Buz+EB2AfypGGICG8NizIAD
p2k1AKvlHAQ0ztkbuDlpeRhbaF9RRSnKMYE+9MPr2GaQ6tw1OavcKe5NUh/djhnZem8vo/02+9pO
90E+lntIySMQU3iu71kJ6Jyp6fSNM3T9mYLzk4DWVH6LRLF2d0S8jY8Ya+EPAlLek0crh0UtM+pJ
SEaj/w7Ah9yZDgGwHWnB7pvEo4jhraJWhsrWeXtYZR1Q1tOsxZFGFlPv/HGLDxZ01rgMbH3zSPdM
Up2siZZT0iTk3RLfHjEkUhVwGAFqEzLR7uSGk9Mwxk9MHbQXWIpoFfT8tnnKLJbPsBqXpiB+VLp7
ROYJdFCdN+8krFDtK0qPqfGpeUN2o5AtMq5lG180UQ0ymkqveg2WpntabVcttKjPaOt9ZwsAbEg3
B9E2tr4gpTme/AQINN0eDZ/yWPvlCfxs3J3hPbgfU+GDSsHSOLzhuYbfVTkEoHYqX+abwVHrPcZZ
mheHlHxXmEg3NUKVwCrdU01I/s0Cgd1EpPybbwyXgI6BgWZw2HvmbS3j8X5XSoeZ6Ah61DyWJs4D
oA05ghRGh+5p4reSRBYYkQ/ftcwvQn02BysG7zAUjAnlzXKzKTsushiuJw9NIgJ/4aAi1bamfK1P
eBcZneGQWtK3RfLzM7wmrcIAeTIx5c1dC5Cx6EgAJkyq71Zjbbud7vXin0a6e8wwDpyWndtTmL/0
mhmfHaY+cs9GE1i7MZ1Sd18sdv1DC0TjG8oOCwJuDnvHk7mMjhFW1E1d19NgWUTufGDEZm7HJ4/Y
7Tfga3rLaxykSWTXUn25W6XooRhyIwARmHg/YYx1xi6mfYJxols7L0mLiLOXMBXi44z8o9h0l9vY
n5DOWi9ALQmWBRRgg2XxVRDd6w8kOOW4k1Azi9BH0yMBrTkqh/lqyfRggRmsIool4pyOkya7mzvi
08BqGuujTyAUovRkJrb3oqCZS6yG/1FiwH5rTM1wq5gaoaLYme3ndbKMhXfWgqq1ksT7MIB2IzVh
BOcBxrm9hDqbSce6XT+jr+AcPnRB1j0kubemO+4saoj8ImimYz0hy0dKKW+mAEnQQooRljRoL/QQ
KT9uL9DOq2XfWVtjk8NR5zNjMXzw2ZTBwSKMr+HoTxB/u7pIe5yas9Z74mcslxaNE5BCfKzYh95Z
TX0eDe1V0eAXznvpjyQ8C/DVWAvAVw77PgboGcYgXdi41UBNsVeI/jQjTjyRhspNyirKgTgZc4J5
F2SrMm+mpK2NXaYK3tVC6/TB4zxq7KhjVJufvFtIDNI4tbc7HJUHuubGz9wfqUBJUJlArLg5iXlX
4/9gSXINWrPSNaAkr0IOJCRTJDe5TYrjpAl9gmGGOWWTkFHWOYNPz9lRFaQFNwHqvUwdagrTqqJS
ZALI9RBTy6EvSCUxXw1I+rwobJvbmueoGHxBat+2im6gozm5iXvybNKGezvfGD+Z1WevE0Dij05M
ub8nO+h7O2fMvJ9xlSsXeHmcptFoTOLnyNr46JZDcGFOijz43KvuBfBT8aJFYitWE/AasEMr66iD
noahJvDiih/fdVXkDEv3wvx9YG/3BvU5NyhZNXTb575TBPewdKiT12h+6E4RIIwK6VMW6AHixjvk
BP5urRxSb3Ph1vf1DAE4am0wnETlrPYVLK4CgDqb9UVjuCtNqoMFT4beXO/FSLHnhlCA/Q7eP5iM
PXsS3xEbDmdSyVgD00gvoNw66H0pnzSM3DuPXsUhTEBuXYqKixHYSsu+hqgrSeViL/NQaC25RKPH
FTgkGY9DQmuTWk1fAoC4IKRA9s8iYfwIJNEpjtS91dc4kNa3jpNdvrdnNF1sPAEHOcGcmyn02k5n
BNH6NV5ig5NQU1U3vJ0t6maOKh0JKmLuXd0vdATUHWrJWFaPmtraRyGW+pkqzIrWpEnH34RWW3TO
bBkopkQhQx8sOoNnbfFv/FhTbgvHJnkJ1ha6QoITK4g4Ws9fY1rVN449b3cN3tgxhESwlelCkeHg
m8yESyokYVYtyojPys9oFAOlSlGXcg0bvcSbxavhDBLtBdEp4VSc88sfQbefJUN+yoc4qN6vrJAd
j8TY5AfqieLHxRnYREB/JuGyOKKlt2VQPy3+Z6IqdE98Ehgex9BNbUjWecxVYPYC/F5tv050O+mA
pK0A+es11AaH5bAa7j6be7ujUlebWZTN7vSOeqTWMKhbeU1KxabIpp+aR0R2g8WZ0hPuF2hwXdjG
7PAXNFpQPD6zFD2PlPd8+kGt5lNJvd5tjd6bXrJEVu/9YmNwo6PGf6T5wPVDY26GH7pzJX+bTDbh
6lkiwDZN/OLzIBRnRzTs4OZmTdRxbnHyH6R3xTiBCWTn6+zZ4rMD1ySznSbEhRzQJbHWLOzkjkwv
9BREtzAeeSY5eDnOz6of6yYcrC650KnPWSVVXaOjmr8me7tXEFcJXrGgmoIb634MMKzvzbUMvKiv
KtBpmCn8aQcS3oCNYHCJDUfMazTH9pUgWZ5JM9uvSL0bwDelKbP35y0iI730CAt+jNFBLRtHXcPy
LGkGfMcB6YidJXN128TgszCu4Eck+QzVNRScBS4xAyEa5dRZUfYzWT1Ea5qcKizNw/Q+Ykt5AplA
kQS7V30zQNJobxgIBiwxncnpo12t7ZBrdfa6U5BsnLAeii23lS3t3UxEWx9oLYGZm1Z6oBEjn6j5
NMtefG1O+/cJju9LXeTIiwtbPzbO0lDfKZwMwkZBuWJjCbiA+ZXP4m3BaSfDaEymAbdG5D/dWaYP
XK2G9IAuV/xoZTZ+oy5RZk92l02oKzuDmpQesjQDRgdfV0OxdkG0gypyN0etuq0XG+hKO4KbB50z
UDUWcy2F6UypYHXgup1/g6MZwbrkiP5QYhrKceuEfnBmRHZUcoMotlbI/Duje3qBN02SMqwssdL3
lTiFG3k9p/dQkJW5sjVRt2EoSbz0pmdElam4Uqa+Kz6EVRlXYzfr9zExs81+xcIBdCbXDwjX5JB8
0iHwm4WVm7tCypJywgV2zcHVKv7kIDDQn4v+xm3VcPk+8iahZM7sePJDYFr+jecV3qMha+N58Mr2
I47LlT0cbPcTZcXcV/K4AYRqdLH7SOSFOEVQ0WZzXUF5tY/BCEqEuXPBXGLh2vGb6J30TUlTAbkW
GQN74lr6lBTU80GSXy213ZCoOAL9teoz11AOkh3NGfwcBeeLo5p09VTwRlcU9Up5Al3itPhSAqIv
pk705dbft0theF2iOhAzFws52hNr50ppE+44I0qEsh8mtyA6Tgnf6IRLLdsHYPCk0UvHhofYygrv
RbJShbDzBodm8KVNOGpC/uvuibgBZeRatjQcyVlx9wZcDxVWxiiT4wCr5tYxDPEe6E1MF4oP5Y4V
2E0ICgwMkBRTkquhWhqDXl208d1AOw2l4hQBcnHoqDKBMMGF56NGyBI7xHP8BjOoqVdA0NSF0sWJ
vQebTIpvx5b57Tz4st0zplrBawWaasi2qoJztujA3XWAAgY80vP4oj1qf0JHj9bHwEnUiHxQbdTv
glhpLihZt4DgBaihuLaN4jDMW0jLyBYagMiha3VJ53rHn9i4Mj76w9sECJ1sSAY48iw7j++hto30
A2Q9L1OD1Q4uuz5ojFPXzOnG83d5sJxx4BWmRfkb8Ch15cmOV361mP7qKgSkrbODKFR/nWHBrc4T
XA+CWyQs6KiHkBmEWqUL9py2RUXpMo3hxEmkTzFUgDM64e2jOs9pcVK5Pc/K3nSYE7yZjKPoq6hT
r6ZncNZ+OIMgcCPyTVh1PPpzjvRmuW7otiBDOL3Ewt+Japqf+QSv8mBjkb/nqijzU8dliSxNFVMP
30llTnhT3PkbfJpN/H1cFpYKvX452pUXwnIBmrR94r5JuqZeu1x0XwnJD/pjnZSyJXOe5DfzYYwV
2kkyzOycS5aDN4nht8mb4YlzJG/fg9q18A8qSp1pGfCf2Z8aD+82z+lxHMfmHhXD9K79zlHP2q5i
nF7I1XclHp43JhcxzRwG4fV93/YAFPqtLQiz3LbDG7MPXdxuLYybkoI/mke5R3ytRCgBn6folD2V
16T35maRpIHMRB1GP3E+7dyMH2l279Ko8sgRXa8+ZS8HctLLD89eAMtbpOgZJnSjPZ2KriizO+KW
g9rBuYeAY3u9J06ZxugVuhvAX0+2quVujescBYvP751YBZ+IoXDVz5qiu5HAC56qcIankUWAU4ic
Aegcq2ejyJvnpUWtIZmg5yeCMA5GNtvjfKAl183T6AGE4kNEXgFTUa6u6BRiOXemMWBVGNEQmOwp
uP6ubAVnHeabV4MDBp39GW/AbpIZf8QI0vreH7w5CK3OrYZQW3HxAVtdMDbgQwjGN5PNSJud67+a
VUBQF9wmm/fQJCMv3OQLp/We0M6y+r5zosgYWEIn0+Q1MBjfRAPtH3SXpw1DtT7znN9QEzprV7Ia
UI6KZ2KreC7z9wyWHkfJPodbje0Av2Yj1oJuyHId33w8HAn2MVlz0jYZLoUJxmQoIXMNfUfGrXoF
sdbAXTatx7z2dbx3h3TizWRAFQ2ib59ZMccbMXpSc2cvsbrCbhc/7bIvPgWANjZ8mITJcam44Owd
SrjeqGQn+DqQBYU1NGXDtWwpSKSYnazlHnjSSodzIzO+HrIkZCXTieOzZMjLPKtqDCpsl0LhdzXs
5M226/YuKA0cL1z+Y4pna+JQuHryu2DOhcNgrhanxC7G4OBYY3WDZ7rqqb22YhD5Tuw/e/kEKbzr
7daPene7Z5q6FP6hceM+pUPW2lhj3rD4B+5P8VVq1kMVyQTWxUVeqeYtZpDa7uNYpD/NgHTeAYgI
xvaZLtwnB1WVNy2Xxo9YSzK/K7+E5qAY7iV7byrJi9tNgNmGUq+vKbBHuEeUa72aWFDinRqt4jkb
G8p4Kd9GEernsfIiqvW853EuWnZ91of5UNpW8YWa3FsRGkpef2zl0pyKey9+95j9wcvJTLv9HJVD
Mk+3cLZC1sgguWtGaZZnAODTty0H/ZvV0sodssd0A52zKC5hb0x0eOLCtW4dm5IQWj4nvPYSXOC8
a9uA+gfBZOK6Y4UwWBEJlXgOpugrAsT9q0nRxhQ5HFTONmQCzbLROV9wDyE+tW3MTNZw/fo1N6Fx
7WJz8W9zV8mHhWnOlwlplpkR0d3PtG+4DVEfkvlHIASaMYblqZ9t7VYGW+RiXM9sFXYoe1ucEKxL
dQFA3IeQNbQwBJXiHKoZy34HwWqwMg1GdWUAj4yjqi9xNZMxKD7xo+czn6SmZnIPJw1fFoQyUrhB
VpDTzW0W2EUu3hhNWsND4W4Gcx53c6NPje16FwbFOb/lkngtKyi6AOslbPJ9BSTROtBzIeuoZhze
cqiNrexyYUYmqA33sncs5Twm3MrgrmMX5fNLzETfgg5cfsxQKLjO2ZxyiSSRUguZ0G/ef4RYukJw
fj6lSjjfol5pb89VP9+UrU160qQwFSRltvV7tCQ2HuyUMtIwdtYeQuCSjow1Eh4LgIJxhkMeqXIJ
Fy7T+RkFTd5Oth7Je032yERjYnq4dzufKQDevFXsOTUo8EKCHZNvJZ2SiA6D4GmqqiSOaCXaSqM5
LbqXyu0yuRsC+kzPuvflDdgK887anmoOV2y1u1Yra+TUAe0PrajC/Yj5UF5Nc6mRg2DjGbe2UQlM
icB46WgsFj7LZdcIcDeQBlHGOiP2j2mKBIkZOY5ZmGrod3tFjxNUf1iV6FR+0+XHOGducUUBHQNB
LdgYrwtmn8auYcK27ip3rN/B5hpGROSKhs6YC+U9JxGj2XPQ5NzlkR1+JuAvNy6ejLdLs0ukxuKT
QtsD/v/ybiJ+Oe2ZgLgMb9PFWkmfJwE+9xZ/zL4kU1Ht1oIBAH1Acm12tTe53xZ3Mq7UcZFZEeG0
GT1jYqoVxWUV/AwCmiH+k73zWI4cy7Ltr5T1HGnQYtA9gHBFOoU7yQhyAmMyGNBa4+vfAjOqi3RG
0V/27D1rs7RSWZFwABdXnLP32uvW4G/YdVEbW+xbHMZ7jp97qcDXRwamZDBtIQhrQE31SrrO6W7U
bm/5/QUnJb0jZkAWrimPkIEUEc0ROLWo+IVjYQN/Vec6a9yIbt8CCuLovGrCBmkpfPEa6B0Sf7CK
dT3d8dlmggdJj9W4m5kUVqUh+tdRqqhXYqEUf/aRKczOSFnGcABhlBjq/DGhnTuzB3KkNNaJXeST
owYPogM3hl8KE5Pb5B+01Ldwe1VhskzflM9tI1A4m4ocYLFWKKOx4iRMoaYHCCPs2P8aIBH6SAzv
RGrW7Usksg9blcoUMrwzJN6UcLhqcl2U8FfX7PLpGBYUNrML2Ek0NqHJID1HsF+oWI84j63gnvJd
VqX6jcWylTdKiRXHySNdbFY06tN4g3Wqu5Z0jUaHJAFWOMBKg2mPnpHSWRAY/Xe6/RSKZzpceAjl
1JSIaYhh87spy7O6ijRCSb0Zf9uKff4oObqYZoyOXGgP6JGip6aIIiqvKRVZm8ih4ZIiPtvUTrOy
Y9Za1h41yxTs1UAty2UfGwqrhsI/UAYp1xPcPTkJVUibOZwr2twlmI7aErtfbKU+c5Gssh/BBImb
KczweUMqzB4lJnmOFsQ0iFTwe/2xLrFv0ByIxBZTaEHpgew0MrK4cvpo9YJIXk1DuaFMxPgn3Ynk
eyt3JNTACpr62z4N4L1uQjHS1MeCeSrD/KDS0HlCjF9nP7Hn09GaU5WIWD0dpdKxyHWfdhS+is6r
9Y6uoG/kacPxBZmAbYx4yOiF0yK0QVmY/U90yiGzWlNTVcXfEvh39BnClmPUUD/jA2PiELCxBrZM
coa6HsIAlxLHS+JCK8ufNQd3kLoJBFj+lImtyPTEGkWSB8pVPebEmlPOmoVuO1oGEFpNjNOHmQmz
8mJa7+VFirof6MksVZFDWLMyH6dIUqAIhCbrblyJCW0ikyhLCvJ6Ge6Kmgajiyc1CCnMQr11a4H/
0ypJO0XYloNm3Zjs7zLoZI2kZ5S9IBKjINb6KnDkgF3Vs2URRPlQBuQcbgs9RA+OWoCqKFtzueTE
7psAv6q4Q5Js8FUsNWhCMG2r9imn9nNGmatuckiWpdEByQwVnfVEywthXklwbUOHKoY+7IahG5FO
ZIm18ktWMZpAKp7gKsGySA0wxI2WClZRyDT+5m7Lv+Q0icnwMerc1qiD8OAmCcE8OW/FMj9jJNiZ
WkiiFs6klkMMUUbUw3M6AXZJUOGPlvXpKKAx5hgo0Ap0QHqXqpNOqrZV/aE1PKGtOoqHOWkrrkQh
t6ZKK2JJUBqpnewEZig1DsKxmgstr83hQtAIPXEGqy1JO+mi2NpJdK7389QCAo6NVFrlFaBSRycn
wlrLZGzJJMJ1ARrfkAxkjo4xtfWulqM1ykKdf/gSTHNforpmUBPXQ5KoVFk1FWXG5bitklR/wQtr
vUhVO5DEgRCBrLLeEAp9z3EB6xbuSWpNVikaoIgo4BNwmIxp+dPMQdYkQNMyEvmo7297iqEovUcK
/l6rGuE1VSVAWpROAKpLAqW4ABpi2uUPEyfWggr43BjbVAgi8RYISqJtASe06pplXNRXZGKmmTfi
JAmdttNo1y7WLflSChR27zMlLXGt0C4Mr8c6Ui0vVI2q/C6zGuY3imBVAq4v9BwO1QoKfEqkV/8D
zfL/nSD5/zmcgIEW6t+rkvdF3r7mr0FdfJAyL3/oL2GyLP6haDL6TxFlGEEUMpq1v4TJkvkHnSDE
wKTG65z8Fhr7P5kCyh+ahrJrUXmRIqBqkAAaDCDhf/6HKv0BGM+iBifRZZcl8W8Jk2X+7x+VXQtG
Bpkz6kMVmSt0g48CRLIsZQ1BLG5L9oewsYuapYIdPpSeMBxHzs9tOT6pqMRlr+snGgYgflKkbXna
BhtwR7HuldNIqyGj2eXlgalfNg1FPY+MpzZySSMXOT7NJM1l+sITx3xrLQVsKwVSiYBjSLUscytM
k47aqvWroY4yM7BgGSscAJprGj4ZnigVYHBWwdBfqzm+fcwchEzYqhRP92SL0RaOqsVsQHJTuMbP
y7Gvh9TkqEOp3GeM+wrXS4dlWZxnJsxprJ8mun17lSMMZvbGaO4VtSKgmVAu+i1wmzk8qyWtbyfN
0LGJGk4+4CIaXCHQxeTKKmTOFoqqvurs9wVHUmtisAkgjh2BHRF7Q8j5j+3YcnC2lJap2o8No3Q5
3BMqSU2ivETGmOxMsSy7K6Yr2VwbpG9ulDqlhm9B5RY36iQHdyl7kF3ErpweKAYq3FuJkl0lNMsw
h/C4HwESaN8ajkwtCcBTcWHMI83dkgAO8uUsMDReSedAGmQCi2HJsYkoxQwPvDrI/Q2KMogAlFP7
+4qDD2juYJogQGGbNOA0NTFCBMPkJkpOPj+Jllb3ozYm13g1lD+pNijdOstMrbVNQiB1t+gyq95P
QSbtZEzDMa+3A4adSemixh5vCxXnn5fPQOzlREKw1tOwF6A2IYrJi3FVWZQ0ec9hcmkKavStApqA
absVNa/zRQV9eadjkI4s+OVV2tLhzjTrYECteGCAo+bqet2n4yWAF/AEf4FZYe0vLbetk7q+SsAM
3MxkcV3I9C6XBnFBoZSpujK3glFKDwBeQSH0Gp7fFF01zl90HLEX+E3AMiEEz6Douph830G6V3Ws
cWR0qLPbjC3AzLQKoJcmPWVAZ9ICQ2M7atEPRFdRP4q0bpBEtd24D5Z4QAfmBHu7pEjaA0Bifz/E
k8g1YFtxviTvnjIya/+Wwg6A6shYmtAhgXJg7c0uuWms3ID+bIzsaxhDheqYqK1oqcm1ip8yKATC
leGp0doRmEoWdZZ+ZaJtII0R0d21GveF4JXj0NeoVkXED7DSi+0slv3eEppgpzEDbQxZiIGEFu3C
+kygru1whpXbpjAAKWgZBGOomIGSo7brY81G2bWfCPpxA6sabw1kAzDShsXdN0VqpqEjasTbLMJs
tZ0rpADkptfJ7MgVKoU7tLLLHhEKxy+Z+i/Pyi8tPiaW926Zk//6X/9/rk4aBoh/vzhtm/S5+YdT
FMn7xWn5M3+tTUxXxh8LRUyUyVbQVFahfy5O7GeB19CdRzBuqCpYDTTPv1YnwfyDhQlaJCuTjAeE
puB/L0+CLIHK4W9bKjhNLDTG32LefFydGGIwbzRJYWWCr4Oo8kSQb2g0rvXaVw6NQApFlATsH8PC
WOP79msktwQATIjtKO0d3z2oXyPm37s33i7MmgjzB/ashqWGB/Nel59NuqrBn1EPCuB9tzA4pZDZ
EJ5RVi//lH/JqpcvyFIkWcbMorDOK8sy//4qWt6z0e9a8XYWlL1gVK++hKgwElCsDz8CFY21IYl/
S6v++ZqLI+GdF6Bo0rocY1G8bRA+wM8x1lKTwZsQgxuzrM9c7KMg/6+LkQQJXVKkIMo25+RinN/7
FljcbZgzK1g4x70qTchtR/V8zMQhXH392k6CoN4uqC18MExKqsrzPbm7vqPS41PWuK2D5CAv6Qu1
X23zJNmiELir1UnYovTbVerG765o2ZxLHXsjxp68UpyO4H6wkmBVMRerwPvHq1C8sdpCvuVSCu0E
+SqyCvqblPrxQtMj46xkOWIPLgNwe3tMaNJ2rK5lHn+LonwrUFzr2zMmoY/+BJ6KDOWW+Hh2mhQG
/pL3v/tRwWKuKYmsv5lVhIVRQ7+qTRsLTYIxb0yIymde++enwAVJIDVkbVGMw/H7+BTqXqfuVM36
DflkgTOZ0bGWhAspKwmFieEsCK0836XEzNjhcjhBu2wAnneEciq3cq7VrpgVxwDIqPP1+Pg0n/C7
8N+RBMU6gt3m5HeJMuXEzJqNG3BsXp9yMl2yHeKu8hDRS+tQFy+7eo43UyrVZ9KXfvtMLFUXdVzZ
BgFhJx97TQIp/SyubQTNZWYs9ZZeuZeIG+XXjt8Mq7tGFZWvZ61WPTxKwdaS+nVhKLTq6DBeWqMv
u18/jt+NCwv+LLZIRiuSvo+via0/3cZK5jWVdcJW0CJ2KOhe4c485g2m6q+vdvrw8Y8wGrA3iKos
Lo//49UgL/rqwCx4AFrybFXyFlX1qhequ3GUEUa19yOF7zantfH1dd8++vffJMY0U5FYxgjZMmTL
OnnrA3nepd/O0kG1jpHBDs0MXBUBTbALtCtsBhV4hI6eBpHQPjrMiBzz/vHMb1iu8ek3UEXHCMqy
ytD7ePNFAFRsHmTp0JPCsictPlT+BDsB1V6rHcbCT4MaXrShShFAlC2ccOvPdqyesZt9GoRvj+Ld
zziZnlJ4Yik0I+kQ/CSzuX6Ruo0UunVPcPxOx8rSUfVy0md9aUrvVOHMeHsL1vzqKZwMgbYAQYJW
XzoMZLUD15ZJUUInYefG9SBsgnsV0AoNwPk+zd3oe57eIPMMX8+8iuVI+9WPOBkO4IZIdlRF6dAR
5aNVjz0q6o4WUD++5OItHBu7trCRT+qZyWc56n++sCIti74iE2x7ujiJ+LxJPJMPKsEB1HBEZzmy
Bo4+rvsZLehka8qGpQEZ7z5uRrsenubiKld307Aa0jsjoHmtbHrlGHZuVu4idZslTqDvZXnz9SN6
21d9ekR8L3joZZYx9XSYQJuqiceRDkuOsrUGJgaHGhcklAoXz4tBmA0gLwKPjj1yzhcSE7Ya3pE1
jBWfZkK+rqBSSLZskaxkD6640h4aqPb051EwSGAnNvJ8ZmjLeL8/Pd3F3s1WA96pdbqZKkPTB03b
y4ckXw/JZkIYC3PKFvJHQ/XSzAEXZ2wiKIA0gUA9SO4c3M7DPXyvPnfHfXhmtlN/N8ze/56Ttz1K
RUhZtuP3TKiWHBKIjCsTrGLiERKlG97CCUr2DQ6PxiUANqvuY2UjoZYxu+vgKWMign0mktUBoIrI
sRWsoWigceTJ1c4wvL5WL4AYltEajXX6PQH05G/02hYP2Xzms/3d3PX+Tk7mLkts205oebLR/NRa
GyozkDh8E0HRg6LcfD30Pu3gCDk1VepQOucLClzqyWNThRB/Z65KB6t19FuwjJti7W+svfVk7Kpz
NsrlH/ZhnJ9c7OTOaGFSmzUY593glgp/0R/zIk7ameEZsPgzVKe7JFyryUUPhMXH9YS0FMTNsCmm
nRJf991VK3liaSeXVejBbNduxcs58UZiVk1MH3YHYOgYHZPeIeGu+a6uCrBK+j4mXofqkq0Md42y
mft9GHux6mbTJYIm/nD0QoctFA5yfsYi+3kFeLtlBFtsAznyna757DZVOPiTdJjW1sIMdTJtJb0o
3wfdaWRiiNdNhjbaJYmmgsBTnflKtU9fxXJ5FmH+jcwTNsi8kXdbUWFIVUpSPHErWMeKHbcOyJNl
BoZe5rPoeFN8lWvrYvBiUEebMHXGHyqmHNNtiXUp9kO1Cv0V7DNaQg9C6Qip7RNcnd3mPXWcQ5Je
zs0DxBn1iNAooank1a+YY+Xsu1UcAup0xYqmkG/ezdKFWG4E16R1O5yb6T/NRW93yZZxscdbmOM/
3mVTNpYxBzxkrLFUIZFYyM8o6IoHGvdh6XTwE8G7jbvcd8qrrrdx5kP0G9GzENXVrGEAfv1VLfXn
zwOdLd4/f9DJwktGjEQu4ygdzMlBOS7ID7F6OUCNv6bCSZ+zaq/76LrXd118Iek7YuU6wZaPGkWk
2ZZgfhGIwPwZuI0PYZSjC+1IgnTt4HqR9CFi+rN5MF5KdzqEt9qz7tvGkdHlz9sVRCfw2ziq6oO5
8r9DR1Ye6MAHuq3+ZGkxNRtM+hV7AOvausH7UGUraFiygJwBgZNb7oQfXz8L9dMyvLycRTCM2Z/s
j6V68X4IyhBEJFEYpINwtK61l/iHpTjan5l8QQaSKK10YYUwaLqsd9or5bOA1hygOjt7ZiNufcf/
iJVGcrOr9qB45UN2R97wz/qKISfCZSJA2yEOUHiJDvmlfwF/XrhtLuHdnjtNnG7d36ZJ8jpk9rXc
jbhstt99R1hxi3aEXXPg4YKR6xUH/CSqKKR29RpFh5RseG3GKxLKipjoNemdXz9G+dN2nse4HPII
DJE5c78NuXe/YGgsIdPDUD6EPwiNbe7RlkbEw7qWukb6QVUmHVaptWLSxDgjfidE4qK5yw+80G6b
UQinjKtystm390OIABGtzfrrX/gWW3E6u0PGQD5J/i87gpNBb5HZV+omz2gBq9nknI93rP/aLa0J
p7lp760z6+TZC55MblTuO0FfRhaEYtSd+mteuqVoT7VbT/a8V0FKsKvLz8w2Zy97MhbyJKdrvIwF
/35+oTk6XHWv5p10Gz/3z9ZDemb//Nv3/q+n+qljhNH/r6sFD+AxSHE0n+UfoA372UHw8PUr/P0g
e3exZaJ9N8iCuSXpUePoNpEDO26Vjti16wIxcQ4lbCy+h0uuC2wH9lMIUSNxpaL5MSGteKN/1xmb
Qr6x5k3pX4movrT6Qc33KsOt5+SlXfvVsUAm9/VP/u0G5t2oA/r94SeHhHx1CpmGh4qov9Cd7vNi
U5CfFmFlYl3H85afI9T/dlF/f82Tg3w+gFwIQq7p8x4krDgeYr+8ObLHFHxPuSdmJj/QyuHWtRu/
PPeh/W65o66CEWWp+4pvb/HdW8I1kKtI1uWD/1N8Dqad/whoIf+zvJBUW2ivo+zM3vrziX6Ze/51
wTdi/7sLykGfIzKv5INueYi2x4S0AtqFdzn3jnSh53OP2nUuXxjssxI66HJx5lv/3SLy/hecDEwI
Dw06Sm65v0MxwbEozG326VNy9/Vw+rT3XrYPFGdEA2CrSv7MyWgK6oFWpy8eB1yXUI7SbjdVqz5D
0REidLAev77cW2H7w5x5cr3T+0q63KgjrpdMXmpuOiJh+nVauZPuYLdLM7fNXLm6xfmCGUO7729J
msOylZx5w+du++QjGkzsN0PPzzClnWk6/oDCcycFj/TGMvPvzzInN33y+WhxMZOIztUEk/xmpxrd
JWkN6aVGELttqYgqr7M9efC+6ZG1Kz7m4LaDPemlaugmvs1fgUjaiCsUTk24t0RJkzK+U8qrr1/P
W5Hwq9ejfhwOWuL3ZlnwS6HIpy3ClctQ8TDnx1QKr8KGfPCLEo12BfAEOSVRQ5JNAKGtTS+VSpQN
e2wfwGeRuQrcTbUG87qbq6ukpgDmToIMB5R59DKcF7vgusORrbFw6dgnwPRWHVp1NxU2hYTthoNq
ZRyz/sfXdygtz/rTHWLJRHC6tEVOaU9QFeIukrnDPr9+KlHqqxFIpG1tuJryqCSgfjfTfAPBiybr
mUt/2iS/bdX/denT/YKJqIYIVfEYEtVqrWPs/oHTta4VOg2fgowe9twlP82cJ5c82THkeTT8ep/p
ZSFuRVAcO1Sxov7DCPng9khNjebMdK3/7qLyokhB+gE97HTnFgoiSsh4ko5U4dpqq4rrCq0mSA5j
RcY3skMOrdMD4UuJ5crRLk5WWAYBv8OsRojft6ya2yxd+91SBYqhfQiOb3g0+xELa4fh0dqLJnSU
F+FpeiT9lsiw5SmCzuR8rOKJPdTKSvXX+AatPXnslBkbyARvG1WyXUPz0iqxWajfzGrdBjuzdgaM
ROaZT0n/3UCTCTZEngMxmobmx08pteJODlpBPC5S7A5VnRNc9j91J58BC0O/d8Qcyuxadfrwz65Y
z6Ascrv+Nu5GhwKBeSccErLPTB7Ang2eGgLP2SgEX5mb6DG4S/YZ36U9al5kuiCTwumia1ajCf3b
DjonHO8twevUn52wS3EQo3PrSM/GCG/La0pFMw/zW6hTjocNszU5o1EVjs9sVT7t5Bh875/AySSL
19tqupjx3si3KC1rmEXCRt8+AzZHo7b9+ut6g6edftjvr7a8j3drdiiYxBjqPG+KLNv6xeBVm8Rl
AC95LgJmMgchjvCapja26RaKFJvmHWdMzlUv9RPhXyw0/p9/D6TFuro8gmWqWQKa4BqePAJRM8Qo
mWPpCIgCsBBaes4lX9/4583Kcg1NROkFxU40TisuObpCKatH6Wig+5YxFNkcjdsf6Z8oFWPfQQOF
+xCPHwl5wbevr30So/Xr/t5d+2S9UEbFCoFfUIJqbPXB+Ca+mlivSlv71hMqD7LERnoJ0jd4pNqD
7yT45lNTIV3E9gNbvPr61/xuUX//IE6qbQGO+SEaB+nYZs4MCfYWSQhB2qTOnms1fT4SnTzzkwJM
bmEmyepZOjYTSSjgygu+RleEaCFdossJBA4uK0HcT92ZaeXslU8WEeKmQxENDCOqcilwoXwHVTUM
TsMJRUZSBqENYAqYgnNLyfIqP31f7171yVKSJbGqTBoX1p+6h/qRMaY/zyakFVt4EF5D0akqN8Vx
c67Y9dsV+/1rXaaZdx+21uCbJeFTOmrKQZFgULhEZYlXbCCV6+lZfSXMu1QW5d2Z4ST/fjwt7XYR
ciJf78cLW6lBiMeAoQ3SU1y7QKWEaUVGima17vSkm7gvwru6+J4bM3GeL1FwnO7nclcrj5WEHFG6
GRI6MPRiaQX6ChIpR5dR+QOUU+SGDov3Pxn+//q5J3NN6GOPabny0acIoDol60yz9aUH2o9dda7M
+9s1filuKSJSCMp+H58Nzvh0KIGQHPPWq3RMw+WIRpFeAVKDy7AUEEyuULSfLX2+BTN/GobvLnwy
GioBCE6nFdwl2/bUZg2kbVQlbip7pu6QwtT1bta78zcaIYm8agVH79wkcXOSQGaoy14nuU0HmwcM
0HYaL2Sa4e1ajVeKfqkbt716DKJV3BNRsdO6/Tyu/XPR079dFv91B2+NnXfj2cwjBNpZxbBSnZbK
NGgasGQgxZFzbmYsgXHifj0yPpckl+lKRzMC3pT16I2/+O6S0E3UYmjZkYXGViFRro4vG6nj/JG7
aroFTdWQdtCtK9Gp1c3UZCty5nsIbXqGgYoQ3gct26fpnqKb3LpadD3Oe1MG/uIqMr7mLTBYg1OT
UXyrxUd8mk3vzen3VN3W+RaaX2qShDJflllqlymG7ph6Oep1XTqE/mXUHM/c7KfPlgaA8iZ6hl+p
qMbJ3ExARxTqIxsBq9wXbO1Us3OB39uSuc4eaguSCnFd13ytWXYRkO4Sw+ShLXurNTbmHD8BkeEM
kWu9tpajwBrxwsxN8MyzV2MTxubhShC8mkJ7zrntol2XhLOs0skb6xUa++G7fLH402izIYJxzfz2
69t76+J++ABObu9kAYA6MWG44/bU0YMBgimZoIHimbSynbXtk1VQOXnohfUtVWQDZNPsBcaFqlGQ
Wqn1ipJayb0h5wTuKXt+4FjDz1hwye/oeEzKutCdmKgrYV2Wa+49y5xxo+bHmly3JeRnA9jFWixf
rnaFx1SKgRa4tUlKgZPNK52ol85r5T0ldhKuO9mlY1tnNp5L6mkgJMj6bZ9QfZdPHF9reZUCXtF9
Bz11rX0rrTNc2s9bo+VZYXxURRFiFGXkj7NULUUSSpuArZHqTfJKxJ4NszUPSswbjqGukbU23U1Q
7eZl7z3u9PZMMXN5GZ9e1rsfcLIprXt5aLH/S0cz3pjVfdleGbhx5YvBP/OJf14lT271dCdWagqa
KDbbItZdjpbT9F3Sb2Vji++mK3aWj1/+gjTfonCbswnPn6a0k4uf7LzETKlGfxmT1eTQjoYDZjEY
xp1IuFd+2fRbyGME7fn+LqqBIlwF9Rp1uZXbI8viudLZSeo6m9KTX3MyAcy1mkt+HErHLCfxiICY
dd556rH4gW6vQj5wLtz87LM/+SRR9Kh4Xbl9BI759KPqt5mJ7V/Br3/IJ7dqbrvsO0+drYs/Ntuv
J4TPBx9EN7KIsMkCM69y2jgZ5A3EtHxWkyP0CVBIpYlvoc0ir7XmR5+IMDwSs8rhsnsKKiu8SJbj
V6MpUBgItbJzjbCiqfavhjoDPTZNP00ZYoskCa91qz+x55vWSja9hMGKSDdjz4p1Nzdo3b++i0+7
S25C4fgmEWapYGU5+VKXVr2hRFJyrPNFVKFXozeybK2/vsrn4jnHcUmncop+g/bc299/txC2xqgI
cWCExwpjw1gAdFcibOJ4s2kxJb7kIVW+tJjVkKfROe1oqiv9uXv9PC29/QrkoxpWGx0+98c3Ntak
vQb+RJoYQWZ20gSuWemQAbtG32LHLUxkU6RCDh4n9KzYCMJlE8tHiCL3HYyiMyeK5Wt4N0WZIpIW
3aQraaEagml9spOrMOG0oe8Hx5GLuFWUHsOxMYAbBD+HGoLH129AXkbjyeU01aIAR0cP5+ypRDIx
c02crYJ775VLXY6klaS0oQPd+t6H8oUfOdq0slJ7ZZ49VwknKUUshItGnL8XPat4iV/OVnVcJ0Ga
vdAADbpO21Rw7exsJEkzYmIBcphswcCkZ3a9pxqg5VktXQiTscO2F1POxxc3TQXRqSgfDsT8kVYJ
XtmppVzFn5xs/Tbda4IhbfNgBK2FC9sF0SCsgpoeUlkllW3oxcNESqAdifJWLk3Crs0LMmEEyPOA
LrQOCpemnHu/b5T8j0/8TWZFSgD9XM04RfhDrYBPZQTicdSlqzAT7aGCWTyYUXMxx/4dwYbCrZzN
eGzD0dikYZl7eSOL69gcrmB1tRfjSLEQeenlFGXTtlMkB+zsHkJgZk+iGN743CeYjpldgK71V6HY
DVeRQGRgkcWzc2b8LEvJx7shIVexdDTFum7w18dX0AKWtUCPNUeC46t1HPL04bTBGB1zw9PqCCFW
/J1Ujm61UKHIu0RIA8gCFVzBnq3Ou3EnCAPVKDrLedL4pK5QggtmXJA0uYu6rW5BexZsgqZs1fal
aWN18V155HT99a2c9kKQSiMWJVCE788iABorw4eDrTiMWI1BOB9imGwXQjTcy2w1M9240hhITqGX
jZNG3QayAc29URuushBBiyKZyS6VEq8bhHinkM3DQbVwkTvFrqyw3L/9zP91t/yHpEnLx/K1weUf
P17/sX/+kCTz68/9MrmQ5CKhtaSNxnois8tkxvvLgSmof9BhYLBSk6MQ/MHkoql/YFyAnG5yfCZI
ayk+/LJg8rdwa9B/xB6iMs6pO/yNWOeTrRnVd5E1BuuNSfIEZZSTfWENK0SeW6ZRJOH+pvWfAb7S
c0JYb7dFpN0aQbw2iVglgBVZx7undfPXV/nB5fKbixNMY74tt9yKeLovlAUrkweF9lVQMx0MtdRs
oUGDsGhKf9tUYqrYSVfRBNILcLP4tTmzQDu7xq+cdY4VKc1ezQzDxbKcXrQDqlZRE7/3Uxa4YRhW
4gUPFhGPYhDCaST+TSRl48sArHcEEwOvIYMT6wW11nIyhQJom+AJNtkUyT8iqYcTVDRKH/Ll9wFt
gkguPDOdStlN6unS90PrNpuy6KmdMQVR0wMmBCZ2GB84dSLjSbVngeBcIEpKC44yVZZoKasCx1Ez
gfycWknbm9pg/Sr4/u8H+R8S+wK+g3//Qe6fX15/FMQ08VWm/7hiNuY89vqWIbX98Z///PO/nNHK
H6KyZOTwkb1JARmcf32XeKaxPOsSxiB2PNREuOY/ndFLZBMBG1TRljIJ3+Z/f5ZEQJGzjukHyTLd
QxT2f+Or5A99WMcowjD3k3qx2AbYVHyKORInvZLDdoSGZxS9uRGnULqEzv0akcoZTN9jdGFh3EyQ
oMwnqSm/h6Gw1eGHP8+CMK3zsP6hBVlpY3e9ASdAQd2YymSjZAYKhRrZt/WoIMRfZYm0Nn3pVpoa
FzP/jaYakBJL9VoLoDSAF662S9s/IgpCHJurIv2pKNDly7TxvVS0omPbGsX1HO7EZNtMSUYepkbE
YBZrAKUBSYNytXDuHoqq9sKGL8ckQFePr9kDuZbERkhi4VxN4F724RRZ+yjLQdSpPd5iEWtpm9+n
Rf1QZfMejNRegsCxnifdjnICKjAMZJExcXzNFW8ywBGNRaFfa1oo741gWot5sgW37WStv+3q9L4N
CANvVNnhPPaigMNFs1aTt5AF8XVTVFCdAoMZYXZ6zH2C1JaXECMozxY/wkj6UZnCptRwgcdi9s3o
RSAokXSH4VtZdQFdDTQoR0UScptoCnvKamGVjsO3ulKQXs93pLS/wljpL4UUSGlhPM6Zgb53DFZK
LP/IgSPEEmqdcRJu88i/EK2yuek1cnVLtfWiKCpsAbIzAgEwFLUs0yKd16Rn/9no+WYy/ddMEkS3
WvIf5qbao/2EzpKFdxQ/kHaqkLaYNqmt0BTQRjn/YWQwkvUhNg6hnN6F9SEFd4l23qczBMn1GI2w
M1OruTNk5RleJVo59LAF0dFxzc/MpJa81pjNlFLMdHNIhLWFqL5qarm9NlSOkz1FqHWU9ZLngy4B
6BdAdOyCTViDrg/jxFOKltSQCrpOaWSWE4mptB4HDNWjRI+WDVHlySJ6CCHH/C1WVIjGIXyieAew
UeipFA7GjSYEyNh780IwBRMgGXpQbtgDZyrbbM8J2zEzRM0FmKKizP6MMBgP0txskhLcZQRldJqv
O3zetiT3iBbACQWdvxligCf6aDgwCBunzpjbO9QKolz8WRi56QKzZHs457CnMwCkjtz7+qNsNo9G
KBS0kyfV9dMG/4Ri+SD+CuM2bppvA/O/DdUW3Eh3MfnKmjHu1mIFM8SI70xrnjsPeC0O5AIMtWH0
BEyRHCzAc+V/Ur2xEo5SrPRwf4VulG3CSuCGy7wC8klutOI6Df3HAtaNb5U7Mye+5VtH6Q2+tGf5
2ZYwNBLdIWxdaeF826TqtIH25F/H9QbvLTbqbt5OeYQPjXJcnRWvQIagtvJCEACUjqJYTwGBhyKf
raQJmR1Fj1ofMTuxf8ZdjYlIFxPV41jtJq1cObE6ThudOWejacZwoxBmvy5gd7pZU6VrAHXHNNe9
zoIyGoabfNRF0DnGT3VW9pZcBFdQdp+1yTeuwlKzHL+4MpOA5TrlH60HtLuHYDXyKfj9ZRTIuFZi
MffiLJMO3VwtuSUQHvNCTS4bckftWuP7skbLTQJlCwIAEcHQvVRUNxCjJ6uy1sDBVRCaZN5PkUkm
/6l8If6TdICuae1UfO3raNeF4U3Iz9gkEymV8vhswdz2oiwFQNaL15AuXBWbIdnasPWQ7qNk0KA5
sG/JWwattBas8UmqpNQ25XkEIG+2m6qskJLLOsanVEnAPwzfzHi+hA9EVXQWSX+cjd3oV9+VMVyL
s7C05qdDT8iJZyV0ywk7tvlfo4u8kNemjnR/SgkFTRPh0kxBcmoVeXyIwZ/ERNi1ivE0UdUexSC6
opwTe4aWDQBpp0cpQuDSjpcEYfQkgI8vViCSE03INTwEU533sAizJSjacOpC20AtvIkoNjCameXL
rr8T/Z6D4+yU+lNQSsgo4DrsDX1tzML3EY8DkoN5Uwk4LsXm2awAkVX93YjqgkiWb4Qn9J5YjY9T
1+/jqHLJHoGxFVSEugnWPjAGGBVqLuwEs8WvFY+oipCBt9UQeVqe5y9FL9FSGuifk5f0HM0Qgfmk
/g97Z7IcN7Jt2V+pH0Aa4ICjmUYgevYiKUoTGEUp0TeOHpi/L6sfqwXlrfvEEIs03VmV1STNMpUi
GAjA/fg5e6996zTN5Nt57NfyWjbWd6M321OgCoGlWrwgSDdXdvg4hFNyCbV8/Bp3vefXJWmz7HVx
1LPxNWDobCnW7oCSpHYdZRHW6t4mY/gMLOLU6+0+tluBsN84OLAGaIY1w1OSsXmCmPQ2hcV2aNto
uOtuVY7fMtl2fhKSdezR53acL0VR9TsrJs7eJT6w1XsPyKbjI5K5io3qhlkQceT232FF71S3UVcW
nnWMEx5rD2CInya9tXaq/qWKJ7mKIX+uNT16CJ3W2CnbfpkaAvHID7Y+6fqobgH+N6uOs2u1Mlo3
PKStskDxVdpD1sbE0BeG9rPS9xMoiZt6eeA8K6oeDcNqL5sg7W6kruGejnN1ZQdpfUe1rl2FeSwP
ZQ9dIRzc6G/SkLKL1iamXGVEC52ADjU7yFPOE0BNqLx2N1sXRtPM2zyaos8VptmDpyriYOfZ/OaR
GnSRsZ1QVqRQd6eRh9YkQafGz+I4Rfc5dMPyuVaadYRnGGyUYXfHhkCTjQfk4i7UZ8JpC70dkdBk
+b4RSXaXzoG4djUtPmY9mhlRTGuZ1XLfxW219WK9rlZmROi254K01zvAElZQ9ncB3ecYWuVATw5I
TCOPVp43121ei9NsTs+aF7TfUy/FlZPk6p58LXRsgu8+GGsCvKbBV0Uy3OohKcKDngcvEI4xVjao
2g9qaiF3t0pHGSxId8eOXp3MtG42llT6NR8lOkZZ7RR+KTr9k4Rwfak39gj9MdvK7lky2NRAd8Ur
4I3xBnjLNXTD7npMXIntRNkq9mVd17f0EbRjU9EcGztBzvYcEXSU2NZwtdBZVloaLLPPODxqoRV6
GFC9moU/xlLgiqjcdFlsP8WmYJyVJhGRXEW9AxgzfBuk0Dj2CDj24ST5kUJLH2EV6Fsjm6kUiJlK
Vh25Rj2Zw1R5nM/kl1QJZFislQ18Km3eEesbI5PVET6VV4GTngK3QbTv2+xsXvPcG6O+69r8BY4P
43XbH1L75EzLcEBkh6Lt2we4sABsBl+6w9ckz07aRAqRnQ0HUQ8E/HS59J02tKjSKpYq+fP+gsPJ
9V0gMgGZRb/I7c7zI2nuWihgq6GG/tIkvgM959Ypy+5UZfPGypo7gKRrEzrLxm14jDP2jjnqht2Q
ZN+BLot1NzrZwxT0j00wd5h/zHCFxz/fdDlgnaIgy6b0TmVoFFtVifIaAtplmbt717YewI8IYIe9
uh2HYZP29i29+EHwTs4BdDo81CiQCv3KaiJoKl61zd3xRql2rdfQG1NKU2ZGKua9jrWsXDemVj5I
TV+D5VpbgrYc4ni4Ydsqw7IXaPHdEDbWCsTMuA0H/ZjHweM80ybqkY3rHI8NpT8GJKyTlsOmULNQ
MskXctiP8M4I9y692zFEnmuLAHuavgHO9mjatbpwBlbVKgLSSDjR9ORJrE+iPEE2HBmzyr1w/1a2
9K5JWA8PYwkbd+D/fdYKd6E6saXEA5qccfJru30JlTEfO+9+TMML8LLb3LSbjTc2pJ1oOstquIW7
hEYrh2060+JNm8+jVywMCxduredz+rsR41xg6Ke0L9USjXOEy4xQUAXxD0IySHPxEvxHy07UPhrw
AC5MN72ECznTQIMml4SXsnkwG14HL+4v9Ta9IFjyaJJSt57LbIEzpp+8JY3La9FGcx5xSiI2DI8e
3MRmqjNX739k3bAyhnH8mtYq3ln6fCIgYImWY5bs8nR1rVdsSLMH5kfwFbq94mj1VOpsdBpeJVKz
2w3oBvajemT74EdohAaOtW2si8K+ajIub83XzezmhPDxa3pkGUgIRsDmzIt6UjCr/rzv938bTc2j
ycbw6L0WwolQ6/4VTe3ff+lffQPjL1BRwGdcFHvwTzxaAP/uG+gcTvjPBAQbC3zmv/sG5l90BYg+
+Ulas+XiyvhXO+8nUc2xAb0Y5FswP/qjdt7SIDjrHNA2tLBX6iBigCpBw3ndNs6SIMlnOy3Y/Zro
hjCT6VhyGDxEVuVgieOYzMwvYpi0CqdSh//RZI+OrL6HZfa1n8yj6NpnymlvIyfmXyAxFsN1b4KY
h5Q1zo55O/aULp3nQdvNg3sHMvhuHl5KY5rwaIO80tRwHSYcEaHXPA4OgiybSjarg5sC+uw+Qom5
Hjj5TFXIZhsa16Rg3OT6BGG9L4elVAYrH4tP9XBk1nUcEzJKai0C0ND+ED+3LFCTV4Ug31IreojP
HQMp2yBDmaqhA3sZfDO8gThbdVWM8mJ00iex8AT6PDyFljIxEXQHo8rDTe+lFwEEunVnV3dQI/Jd
QZwjPcYx2w9zdsVhWhwCLTvNk/MkzLK8iumJdlRTcCJcNl44ZhMcy61K6SFUY7wB4BptSU6/wQyu
HS326K6e9klPtAcyqWLnJfnGTRuOm3W3Jt+GALmQs62wH9tGX821t645Ia4IGFsnHuX8aJqfwnC8
UlXPG17e6d60UV2155ROeVYf4pGCoDIPkM8veuRLbtxdLBFeIzq/ICdJLE8wSiTVfZYG/J/KefAa
BrlxYD5Ojleu6RsQlmobOy+vH8Qotpy6tH07i+Jysqxsk+jaBo5XvAEDzRE8fEnrcR05865aype0
iMQhUhUlVTMfiij4lNNRKXKiT6x0NteA1FBWwfGUVr1JMBk7OeFaE1BYKKwH3Mx7Uai9goQXZ4tt
KtkVUOh8okhiP0ybU6XC01AFKOsS8NMah3EqwPLJMDiHpAUoAMh6jNgw2DTOD+DfqEyrAKllSq2t
OHB3sQOsuXvpLbpnS5lmNBO7BDttlac7SyHC4d3Y6QKfInylfaJ6zIIUdkBXv3oDVgZXNdupKy7m
LH/UmvSGUuGagtNPm/4+wCUfWJkP1o2mA/WVIFesSYxdXOEkjRN2vMFyvyns6uRS0hMG6b7WjaJY
JwMxJAm6i8HR94HR3uGSOOhIzEy07TZZrKt+4kSTdjp7qWUCZtXkY1A4V1SFnI46+85wcT2St3ZB
8k64AQe+p3tA9hrn4GlmnBX/LHEpa3KQ53Mi8k1lhZ+qAgFQVW6cKfg8THPIrWi/KRrf1Ry9WEJ7
nIpCHc3QIknWepkd57lu2lMoohdHhxmnjfJe1E720tkx5tzgMDrGhSlxjeeo9Se1FyE5XdOkfMIL
dgkBEnVR7Zx0vPW0hdE3eRdlNj5EKrkNldjAFP+kRHhbGdpdXPC0UHgKRQClZxf3IjEN1FbGlpb7
ztbnZG1l3mezVHAcTMqg4Hkm5GI9m+qWebkPYeWyJQpsTmjr6wkpnVASjYTwp8KT+6BC3dFmh8T9
LjL2U70pPw0GVXFAVA/FYYhtteu3bsECkXbtWrZ2u88GvJJ2br24Tt0fHMvJt9X4aOrhiamhD0OS
MwTxaytRiHv+BaZ952ymhpyUWXzhEQ04hgtUUOA2EgXl0GCxUZp25LiyJSUqu0b4UxzsWm7tsrtX
c/Mghvy6N9Cic/7cpaUBD0fH8BQwU96B9WekXEUPrjZQHWMTSr3PbO4+eozLHjEBkZPxHih16nv2
o1c8RO4DNeK8JjxhWxnR5GuDedvHLes+hv/lvJ6P4hEsIalrgd+400tJXU0kSEOUmQIx3XjJvmlH
sTGyxQlAWMcYX+nJWPPQk/MAx/UEaugyp0FXdmRDmLy6q2SYfWYuD9IpbhzJy9bNYGQCwWxkCvCZ
i8Y8MMn+EjvyzspmOi2EYpr2jbC6z0x2Oj8waSYFIUknec2ylltX0WQmyFX7701pVoBmQeeYZXLb
jf3XvAxtorK85ftzH+qhIAkYRPEUlHJty/x5iGJzReTpban0bU7S7krIpl/465+Hjn9rrBCBf1Gi
KdA8DjQYq7rRPA56ccNSQJaTNny2iQz91I/RY2MV38jBuyAJ7GWyxE2YZ08s54c60A9Zj3o069JV
YnSPeg1gpCOzMOjqA9Ugb3PM7aZ9j6Bt6lbsHRSgNgEByuwXLxPKMhV/w7sbsXlxxJ8deBBZezkJ
9yXrRxLHQCtvvNp8JKrA8SM7azcBIsVxsC5olaBoCL2/B8O1t+RAdazyiDfHIg43iWP3F6UKv44E
z7pJdpytfFdDL1+xsSG795wXaJ0nwGDXMdyk1byk3Fb9WNFfhOfphMXnwiDe1A7jm9icHnNd+9Eb
OP+8oT1YAAbaySYryXaID3JuBye9tMr2Jieyib7wnZgNZ+W6/ZVlyHVrxsBbmvFEVmFMsBLm2AGL
OGPtZpOPHsJBGsMddNCBtgczM/HdSXDPVsMDC1d9kabVPiXqh+a8WxEG2d05A3ImV9NR7SYsGZM9
rMtu/DEi5yMgrVy3Wn8i++uKrSNFN0L+zhTomzpJGAg0lNSi3MbadJsR17AaGldtrTK9wbp/zCv3
Ni5TyaPbGeC+6RPOFojueAi/NSOpCr1HlICVvjTCPUYeToWpmJNLqhkw8B5GJbrXnwcL23k7N2Qu
DNOmjGqAG3F5F1f5k2FybCObkYwi0q6Jna42wFQ3rtFf5UvF1XYXIiMfgHaE5pn7clYZYlLzb+DU
G612T70bzYe8wjzREXptWX3vm6FBl1oAdoirLzaM527mEGTjm0z7QytRw7feLmoH5XstIFfHmFke
mu0AeS+bwJxFXnuQpJusjXT+Gtvut8kgEtAJOxJmpX49OcnOq+YvZcD3ZCN/iu1ypAWf8JWkz42w
opOJVpqBFBmqXn9ngjdFQpnvzMrFZDI1PM6FiZY3t9aWBubE67pqjb6qBwxAOqWXy2fTnLGDxcMl
udkEyqEUWaUmQd0uTXirJ1KPcJMH6eaHSRUvqufgU3sxHAvY90Y+tOu6BV9lFsPWaCOL9lWKckW/
EDJIdixk3SboLeK1xhhhUElCdaTX9M/DLNnWZLeBHkcl20rrgkAKuPcNq0ZiHKe+DojODD8Po8If
NSlzZ8oWFZRYAqcJJtpGkmOcDAexKiO1Ti0Ld1FCAAzNjMIRz0ZVMCtgL9g2U3vFOnfqzf6ClXxi
SYxRRRfPDtRtzuwWuhu3gWEwUW+1ZIbrIRGcbcuZN8WqlCZYuVSTXdtEwG0y6T60Yrqzu/jLME+X
Io+hHifPTue0q9pp+W1k2m9EhJhItmSYTh7UDVtVlAJBRh+xWDisofOjMjt7w7oY+0k6XQ/suJZK
9p2lLlUV6KumH641YaIGUuZtO7IwG7QghnrEHkcn1R3Bqnea9onQqt00tqdcmEcGApA3OvN7hRbq
5IzDp7lyHxrL3dSaSzy45a2JwqNFXW3bMthGdpX6s8zLLdwqXi3NAZbEFm66JB8PRTqSuuQQa6qj
r/Gm4cvU4om0AG9G3nAx1XqwYjGtV23V+7E9BYckC+4G4jUokhNaBXXynI7dBSELtOAN8gphql/Z
yDVIMkistRktTciw2Ke6xf6tuluePo7fgfjeqvIhwPyWTPRrc1gb9I7RP873SCkCuvXqvgDKu4T9
nhoxPWkOkk6NPGN0wtO9COqLMTHviUa4JgXuriloFQ9hztc63BvuMiAx5LfGAz+hJ2QNg9w0k2yP
f+ZkReYhRKqB0TGh4nLkZkooqKyyu+mzxcKVaz9Eqci6oxieq4ywwMS7DmWboyfvT0NRpmsB6o2H
OMNxNEsfJUK7TtNgLzW6IZV3aJvw78CMup10zA29nUdijHBcNaU8qnz4DJ8u2WVh/rXTUiRT3gFg
j3uhu22+I+6nA0hkX0HRyTbcvRVr0TZMk0va/UxhvA3Zqk+lM7Lq6FV3IJSi3ZOF2qOH0DumHR4E
Gj2Sh0iyXJMv3O2njkFgxbJ6nKJW37RBNhzNujjOcnwIlHWaTPpUKvae+47CtclaClyvYUImj1XH
JIp8B20bd1pGmYLvXsa0GwnLrddN6x1H2vpbpN+xrw/TU5NVmGh1eRMRStxNTcK4S3ACpWtktvkF
vONHVxWnOHDNTVCaDh2X9NmseBut0nFhRDJ0qsmBZUhGGdgjXTeLeptoDDi1BLGbqrObnjiOdUzc
7toYVHxbR8k3Q0TziWzTYy5JIuoVSyIy050FlG+nJ12wDmyOoijwrsjSuIki+dxKGm4wl69aDbiE
qsvtkohAyhJMNiQ5xIqls3tlUcVCMOKHQPYgCWKju+UTuN2Ygx8S9jyiIZZIr6B6xo6Eei3P4wde
1xfhOteMtDlf1GSGuFP93atifHczqsviZTKzz7ZZ59vazLEEuNB1ajXDLCcKpyUIYJtitvoaGWWB
ZbIizsfAtTRXkDiI08ouhGc8GxExrYHB38qx+tJyiT61y0ymbsH5zJhWkevoPoE4HCA8+vc4CnIL
g6t9gRLgKYlucwrBNjNIYjDkqomL+xnPHscQGrsk6JrM6Q22zibuv7s46yaSIHpKEBPXb3tT9Uss
FfMN0o33UZ/e2ea1V8AVVEveo3BqMFfNoaqmo1USHa2PzNZduY2DBpB2ZJ884Dz8+PqpCEHU0h1g
UezsaWNrImZHt25b/WkcVIBE09oWHHLn3DzYBQRHy1Wfx17GhNXOj8qxqWKmy4DVOximK6RE2Csc
81pgOyTheEf2IP3P4bZIA3LV2vhqLssTwdWXSMYuW0qwyC4ewMHfk5D0yUvLR2Mw9k0UQYo0GnJz
rE0UTfelY5CA4TU3ThUbVCbEP5ZiyDaZ+BKUMKu6Zq457HZPSXLF7PWhziV87KhJ98KevtczM5SG
o6lFBRZAuWIHz1dp1S3mn8hYB7Mt1hLvVlbDR9XNAnc45oG5QZtPFgrhGUF8JHISzMeLKT4PLIj9
rG7jfop2fZg9nXLbu2T2ftn3xlEfMw7XfXAd1X12INL4WHCdOp/gH9nRj8ZRF5XuMkjOd9oyrdAl
3WRYSBaKXsrMpxnBL/On6hmx3ZqoYfzRWr9tK2oS5r/rrgGxFxvBIW8RIkD6k0F5N6I7Bb0P4p/Y
ik+T6WgnfcAN3sop3aq+p9Z39KvJse7L1KXLS8cVLjAVAMqQ/RLfSZJMZpbf5UxUuVPMV3XsrGdB
07+rq72OYhbW1toIeth3zT0Kg3pbTM8ykc+OcpxDOv6dZOMhoZOQF/qSpj1fydlBsqJ9N/iNPlvk
NTFPfCrUXO67Nv1eBnwKt5/6qwmG+woFIPPHaPAdJVHkxYnYZFAC+MYDY0sgqR8yCeaYhVDCtq01
iF9tZ9DiM2mlQ+bmRfGKWPxdL8laY7tIa0Qb7ATxope9dLWjbJzkZLemsRkN2gCDwApnBYQvNZ38
9OcN4/83Meguks7/syhtwaD/j9Vz+qP+VYu2/J1/Gsqa4dh/ocNkYTRMh4atiWz8XwrRn38EBB1P
Ajpg5JH/0qHpfwmeChI6PNs0aUfzh/9uKOt/Lco1JhueoRukdCzgqT+Qor3WaPJj6FajZ0Mvo7uO
8RtRuiZd1yBgxLwTNo4x0yHMbyDcjje//+Q1w7ax7E/SqPaqtL78/wemnRYhIlx3TAIoD5kSyEVF
+P5M4n/+V/ZcfP/16XnzB/x7PmEYuotRxuaJklAF/vfTZHhIkfkaf/qBoAAvYI5/PU+2viS+uNL2
bMvgMfxVbuz9hfQcaizeD4ktFbDpHzxNr90kiI3BgONBkjoqSlSXP4EBvxhsrJoE5LgnJI90IHJ1
u26gxWQfVQJELrDs8Y/MK/9cjlsgsXlyO37KuX/1huOts1zpRbOfcC7fVCWlV9+ii6mZxdOpFc4/
QzGSHcIf5RuK5tcvyz/Xg/RGUgBTIKwgZ4LmtMGFpSS1jaPxj2Ew2ks5Zd2NnjHQnJomQwNWTu3B
i7Jw69Ef2f+ysrxx/bPZz8/bywJi/3S4gmw6v37exYZb5dRWUWUflA7dvEhk9oFNavkp/+2x+Pkp
MZR54Dsd8C32Tw/PL19iWqPwEb3Bl1gNBWKKptwS0Vitcz2eNu9/oDduKAU5wHIgbAs2fXmefrlU
XTWJC9N+9lMLtVTrafMmlwr+yVRmeyOmRMHWIjftEjxnBkP5wSc9I5v981EFmBq8oUBhpcmq/ev1
E48Bf17rPEAYMTZ2RD6s6tpw4yWudjMiQF7Tbd9WVe1BWOMIZpNDcoD6UeybUsuuefZiJt7MO7Qg
+AhpYrx1c/jFMKqxF+CyX/78l5szwMEjmXomJM4rO92PNUXV5OVjLVejZjYXjj7Qp9BVlVzmhFdS
zJYkmZKPpiLMPgM0uzS10gcG6FGyDnsCmHw6Cxn0RHsar+Kgc170ContqiCp4+79LxYN9W/PkMk+
Zdi8KPSvz27sGLttUQUBv7vBKXJQTrUL0drR3uvXcUORrmIn8GsFpfT9C7+xAgmGrQxHwWyypZ1d
uCTfJpgcc/YJpuu2TjvNh5bOmT909d96/6Hb/Pxj8tDwASW7MBhr1vvXX5GYe4uBxoggVgFZyDKV
XBh69QFHePE0vXofzy6yrAq/PAf6gLmkyLjIpBNd2Q9YpQ35Y0oz75QMDBIxQrTrP7yLXPLnKmfr
PH14x15fkqxuy66jwPLHtoUF1zT5pZejgnaqel4TYNp9sA789q39vJ6HLJ77yRT/zFmnGV2T9HUi
/b4MhpuhyNRlbwURmR417sjCaO7f/3xnTlBe/OWCFmvcTyIC//r6A+ZpN1qYLqUf58RFZgzOkBaG
sW9Ybuy3U/ql6cPx1Nmq/ZSzKuxzxpwbTRbpByv627+IyzqL8YA0nPMlnT5JPo2IlH1sXvOeppa6
DDP6NgNxu0BEqhygqYbYo8lI8ZajOtTpUJCVxs76wS158zugbNHxMukOz/TrW2IXJo8y4gNfaIzI
UjcA14b6V2cQj6U7IVh3sIqd4y4HXicLTqjh0E+nk9j1g9J9RKBXplL1iR6QCdpKth98Z7+/Bqg7
lvrFXRZs49z6Z1dVFak8lX6lkEHZBLnuStTzrgXoFYkfkOxWhB9sEG9c06OG48KLhQsZ9Ot70ikL
phQWDr/rsjvbzubb0Azyu6yyv5RtTNNfZW70wef8bdmnpl/kJ4v/hLJcnL3ulh2HAclFOpFYSp1Q
XWoclW2s+yyo94TtvpQaz4fnqmAbWmX+wZv/+67D5SngMKjwLBCvcrak2aKMJuI5+EL1xtm3lRL3
Ltlr6wwB+KE3anTmmdlt40wzgI/BcAsEwL82scrdpJM9z1coN3KE9t1Vue3XAzt5WlbdxvYYOTHw
yf33H9y37hcOPNw0HGV4Ps+eW1y5FU3BWYeHJJgqDlpNq4UuvtH3lZ+W8UGF7poE7x/UiukHoOTf
trnlZuEv4iBn6hL2wOvno2f7jIeZ70qS332RBnUEEAMZipuLL6ERMo1nH7wvunT8YMH8rUZbLuwZ
NrIX1BsU7q8v3DBnFK2yeTCRM25ck/KsI+9po9GeeP/2vvUKSPK4gAssZec5MV+VBLGpmfpj1Etg
P3VlkCdAOHFoGNFOCgh+gZg/CrN46zv99aLLx/9ly/PY8trCWYoe18x3BtKmfREUL7Nu3dgMHpgv
0jPHG+Kc5qj60wqCW0uNzcMCBZZD9tnW0HVOk6QB73xZmSbh9aq+kEumXFpY/bYgrfiDZ+itr1Li
EmXFlZTALkf9Xz8r0zMS4YWjExpDHjY2xnQXpPY3h7/zwfHljc2Gj0ZF5lIasamfPzWaZs0kg9Mh
LPK89Qk868Gt94wRG+bG3oSoVdnkn43uklmhLfHlHpqHQo/EB/f4jJmx7L9L48Lhl+H0yWHj7PmV
FhFMiIt0v3abGsgCo6s+pglfFGkGTq1yr7WuB9qXW4wwZeH4i3/naKYo2mhxjUjeDP3w/oN+xlb7
53fiFMCKuzD7mBK9/iKiqbOIAYYx1ktEErDHD7Vb3SJDg3IUzCh+pnw4RIKcekcGwXqqMb15NYtf
YQBreP+X+X0z5o2jJlhqSs/UzxPizKyuCdEEVhWKLACdmcTbYA7rFXNTTHWVnTy8f7233vJfr3e2
kCW8wko1veHHtUrWIsN3EhYV3BC7ivfJpDm3NeChDwrbt95ym3oDwDwnHPec9W13fYQTygB3n4Bt
UIR37u18utRa6HJSz+JNIZeMi7ojTR6T4wd7u/HWPYbcTrOFRxA61tmL58YzJzeXFy8sCxtSlVlR
vGv21uLkRcc7o/OKOoO0TBOCmzPUGGyC8Yr/bYZU7C2RHlW17avMPtiNVSHLILL6/W/lJ5nrdelv
EJKILRZ8l6Xzxr5+JJsmqOc5Jtyuw4rcr6PZ1O5GyahxXaZRfJOOjnPjtfrdkI69L9M03puB5l3F
GQHNlbHkn4kfSdcYl/XoocivoiS6mPsSkZAya4nKGbaeH2AFNY9VNXprLShBDpdVi/1Ir31tJCp9
PTjGSNZ8PnJ+C4JqkGu4JWB/W62YC7h/lfOIG0Pg74gCeQw0hbnO0HIXwdzcDDejF9dHbAU5rKfe
7D4ph4UU3YgWfKn4lRlhc+5+qo3Wu84ykemrLBT2s8zMkSRduqk9arMyUzvDKQq5jRx8hpivDLQL
kiRY/rqTtl+8IEvpxRuQ8J1SoqhQZFh/tgT7LzBEe3rKRY5YDDNuva0kdoW1YdSwjQ3K11xIO9t6
g6y7xSvTQBHRkvbrgKrrE3KpajtrY/q9YM28Y3KXf/Hieb6rRd1x4iZIbctqVe077blDhG2Ys9CP
ZhxvvKIndDjSRu3ZIQwReDe1S+Gjgx2bldOXzWfX0WCNuXXTf/Ayv/VgL35/Ilg8iXVgqVp+2T0F
3IwmS02WeSOVP3oPBGzmwHNWyG+3U+3aHyxWvy8eHLZN3aEU4RjsGsuf/3K9UrPNnnOU4Q+52+/L
wlu3qBcnpLiHOEcdWlfy6/svxu91F2pdahFqL0qv32J8Bmr2KbUdw8deiA6PYTRGiWI8BHgb0Rga
l0gM11ljhI/vX3fZAl6/j1yX9pukab6UBvL1J7UCYTPJCQxfTiK+W5Cj656V7YOV6fd1kavQPbXM
pQrnDPD6KkJplbQCafgdmAhyM21n7Zlduo4yqz0EKQZp3EA5npDguzu67gf1yFv3dgEu0efkvMXd
fX31oJmCEIcrbkcvL6h/CCeVMw/qmOWJj0E33LQFmSZoED5ifb71HKG5p9bhiEdH+qySr7MSnzAs
Xd9UzGKDRuRbTEbfUQCIx1p5383Gmbbvf6HLF3b+haKmR70POxdK79mja5E53qceHzYxo3hruCUY
17JI1gn9wg+qr7cvxX4C7YVK7zzGQJVzEcVlJ3zT7eiLZaw8xTQYW2w2HyU2vHkpg5Y/ySRLWu7Z
Y2qiPw6E4lNF5GH6BGP2u3HWW78r/7wFv3A9iOA0aFDywJzzo5qw7yKLz+L3ZJ+TI5d+i/ogRKzT
0radcGz+B9/XknMJ7Zgz33noymwHc9tLHJ4qacB0KXomwsMALlL+8f6l3qiWwWIBYMHUYUuOAmfP
htAq5eWErfrNoHc+ZHx3HVLubbV2YK9LRywUToLHzyqCz9ogCPjKRxT3dS3/o9/E9Fi4HcoVAHev
X0kxq7Q2ZQ9PkaPkdsC6uImQRvqj4WLPHvKRPHjPuUmLsiIcG4KaXU1i3YJiz/+Dh3jpzzEc4DxI
Isfr36RIcqRmgWf4gYd+FozBjJQ8LiCYffgQv7UOeUtnVWc4imPwbBeLbQP7QWAta+0UbrRSq45C
RCQRmFZ9y6CpXzH00Xc2S8QHH/L3/ZN3hmYCkDUqb2IKX39IFZmdJStwaEmFfqjE4bHJB6NAmV5G
mz4sPnrS3npdKfNMBrq0MTicvb7e0I6JNWjsKmaAaMnMYXXGsoi2hsPD9/5D/dYS++ulzpZYl2a1
QVIqW8sUxwdTH4NNngWc+1DIkRwHToK09o9ii38uAmerLCdOGjwSGgsrn/n6A5qBLhBfx7xJjTZe
VqQCtPoCtapjDAwqqlcaEspsKg5eZngobXXvohbug+4S4dpIvUTsNri3djhYABd0qAsGSaYz0BJz
HpP9wBFpp2el7fdm/KAHIcAA1C0PAsXTKa7adCtbiKyF7g67AFrEqsk8hk0Nzc2C+PG96pz4YITx
S1TYWD6Z2+0mBz1xaIIRe//2v/FNGzqxEw4cGYu20fLk/VIp9X0h0nnkmY6GPPXtSjS3dMrKTaTC
efP+pX5WXb/d9F+udfYUp3GuV2EkOM7iFr3Ivalbz+h/6Xjb6jCi84fS2bTbytSsbYAsf9s3YbZN
khQfRaMUBl+z22UtUq++7ouTmiK4yShzP7glb7xs3BKccSY3BZL92bMRLGiSisg+f6DpecQseV+n
dfrYMoFlkeP08+cvN+1tjxE6m5Wkvnr9FehOSPDLUlwtJIhb1EDtvgk8ua2rUOzmmWCA97+HN79y
dg+Gi8yof7ueFhau1y7aiqY2wstkylDiMZTY9DjfP7jUGy83igPCiPl0lKfn6YczIC6nU42+dGNr
KPv2k8q6eGN2CvcIlsFVzwT7g9u5bD3nT5lFCxIIGnMD+7z2l0mhYXfnmnoBYwTHsncBcvcjhPVP
4cDvl+E0s8yjkD2crVs51itVGYHup3NMpm3TIxBboT73WJUHw3hKqY+tNQJlRuJYZ5OryDQ5BRKg
SNAvcsW/8WPkF+kw299dJP238wgQRzhO8yUi0fwWf1RcrQJWmG9Ka5yHsYqt7505Ebfz508DahuW
YKoXnTbX66dPKhW4om9pLnY87UVFHOM8mPptpmva/v1LvdHfQA1qcDTDdcoc4bx5IEAsdV3V637j
pYSFea086Xkk9tgyL5rS6eAcYBWsdLwRcVPiX4vCjNjgWB7tqtQ3haDyx10ht8MsW9z0ILDf/w3f
el6X+faipqC1vKhkfl0NZ7cZBcdh3Q9CQAxTWmcEKNj2umzbmuyKdLjoE+eDL+CNzuMSFC5494ke
Btp3dtGhs8To9I3h/y/qzis7biTN9yvCHHjzmpZJI4mixOqqFxyqVB0BBGzAYzezlrux+wtRc0bM
yss81W/3pdUqSQQQ9jN/U4HmztFMqIaDVkZapSzysN40Xq4gIohBwiyaxdcxj+fnZSnTp6kFab1B
g8D6aI8OLtrvj8aFg5CUL4InHJjp+oFV+OVuADDZdBVmGrvSiqJDlC1/dM3gb+fYzg5JF7j/fPBB
PsQk0fxClnl2FbH5nBQGMOPQ2VAOormFEGIjlJnK8JNSEcz3Sl7De1w4DF1yS4TXTEeBE+PtjOs1
HtsK7RJ6eJmgklt32xWrXlr0fnvt/nP/fjLRQDOatj8qqedSs8Coa9DafCA4mQIgJeBVrAUhgk7g
Zj3LxQ+2RuYsmVbC5zK+g0NVHax2yf+Iunq+MrkXUnr3xwVHy5lBPx/tvJsSnQYFF3+VtGxIqGBj
KdfbJsPCOrenCtoPGGagoOCkA2Q+319bfwe6cPVw3kDYQxTP5aJ9O/BTlAduLym1erC5vpfOkD2t
/hrcdemk4AYH3qPqY4reCppwHKvhqVkbfdv0DUMl0WZserwlgywkHO7sa0n4pZVPv5M7KyTYB7n2
9uXWOSlgdAXuzipb59jY+YOv56NrxfK2EPly5cY6Ewg3dX5WBVesiQFYIPHZXQITGofvhZR17lIM
U8B5AYle22NmlzS0M6Sx3aoe0bjqn7UFmrbzxyvtjwuXJjvci7k4yTComL39YDeAnA7XxN0Js7mz
qcBrbxqv+axfWHMewSYIcTotppPw9ilhVIxOV0wuuk6h81gv7gIjCn5iMfbzIYjdaqfsUZ8qPxOn
ocWt6/01d+nxDvBV8idjxXweGdA5ksUI1WoHSKbap+u87iq7Jl9OS3XwxyLYJdGIDBtUm0ZG1qf3
n35pxXvMbhSBY0EH8vycl4XCfGmgBpKBct8UbRHeDagv7ZbYMcq+8XJjSve7Ts0xsp8zmjtRXmyH
lEwhn0IjiFqAs86Cz3EzNVeG5sLFRzQIksGgLSibnM1Mlowr9BDP3S0RxCa5us4nzTSekNtiLXpQ
XJZ1vZZlXnqoDxiLEm0CfvgcV4A4EMioULLolv2gtfrgDZiRZeiu3xTDGt0t/ZVVfumqJbBnDZpQ
m5LBWaid+4mEa8oTk8mDsQ1L4+DCx6BMjJCMjPCEo904oOUnyyOOSvgMo4nwRSX6Bfs0SAdBcy0Y
v3DSeLRZocoaRVywJG+3RFFW4VC3SLx6c6afrCgcjtbYfO0aHR7dstBXjpoL1x0Dzt0KBI7oPzB/
/suVrgS5tldU3i5zAljiTUBjZCDmChOMnN9f75dmNzQ+ybSyAMPGZ2Pd5H1Q9C3iF5CG1dZeUGjS
g643qrY+KrtoQKogMfH+My+dpIBRudHZ4bTxzuGbAXu8EEnh7Whh93eoiFIOl3hrTDNi1MsIG6ie
kKvLtUXtsVz7UwPp5fD+S1z8cKAQ3B94brvnmNxMBF1XoSS8WyFuc9bUxcZeo68VLC6omZgHNnn9
7T94JNkohE5C+eD8ZMudrJ5nf+ZgXWX/oXIm7CtTDbhFoFQAuGaRm36CxPb+Uy+eaEC1wTYaBRp2
8NvVVGs/08pJWbzKS09tAbHYGxZ9q5O6MWQnxEAmFECZMZSIU3iqhxUM30b0+EWj1pbsh5UYKGtd
mKcRE/T+613aWgSvYeCZQAPI59u364uVNBBS2g7euNqH2vsTiTGxS4LMuvPzObl2uPj8vLOM0CQN
dowYD42gcwQBGv2dvyr3xyTEJ0fRfwxzRx3SuG6Oqdf8lYVqvlXIv35sVI0VVskZ1Ixx9YBozLQx
vG5i0en0/ihc2vG012w4E4a3cX6yB800VOTc/m719XdE6aojyL1l10dedWW8L6177lagJxGFyr9h
OUTSoRsLUnDXWmjzR36hKE2u0bH353LXQgq/E17m/QcPxSk4Yo4p+v/NvqHXS9cqf/B3lpZf0TvJ
dwaCu6vb7AvL80uNZ8eVM+bSgP76RBNl/HKE+rUHTa/t/V1YJDP8rwwycMkLlA5SYf987nD+pdxM
pG5W8ttHzc5Y5JXOAT2ICLOj1ncgnbWIqHR4eL7/qDPx/x8xKHc/Wxms34/98vZZmSdF4OjJo2lv
e3+EAm0PgLF3Q457J/6kHKEU2veS5POIIAvOuVQ676tqsQ9xMPRsKJSKgf83p4aIfV+tTrGrRgqp
Sy2vTMClMA4CEtcl/+v8HSIvOqFU1yNEYi0RvVXxUg2OvpVoR0PLVOp2CHBhc2qJFrBLX/39gTLX
1vkuB9JHXmy4KXiVvB0nRF6rQdQI1oh4GQ9Fz+mO8sYI8a9rjvAKoFOW+Zcwnpf/YCPT4aDxwAUO
QMR7+2A5BWiepAUPlggCajsWkN2RZiEj6q886kfk9bePpM9AscaQOmyz1X9Z4zIuIFzMLOray7sP
DvRM4PHduk8s55uMq/Zhlkl+C6v/Be2ogKApQJpmTeZjsbogG4c9FinIHcaB2PWxh8URUAun0Cjo
UTwAp1RMd4Lb4ihC7D9qid21ZbX+ld1z6TxKaFGZGi58onPg/aKtYhX56FMI9OeDRMtp71V+e9tG
rd4OohuJChCPen95XIpAcPfi0jEFSDLrs6HzrGVQVTcxdO2Q3dHAwFEqBQ0wRzWysL297LzCfx7K
UBzrui/uxhrBxPff4cIJxYnh/+gUkVCeY+UlTZpURZxQjYXWiQM4+WMTR79nM6oN7z/pwlY0mQwt
eSBHOCKZK/GXdTL3Dk1I4Gu7vk3i34t4+Cr8zMJ2re6PaJoNW7tcyPBDywIxhjzZ+0+/gI/jpGJD
EF4aSsp5ml7jPYpbjONTORvsGxI+xA3dPthV3LabYBwRhCMs2k8UHU+F58FLRmhvS/wPz7Vc/Ctx
3+XXAXOCFJ6LmcZ5wBH4gOCROeJmGHPU6R18oKO0jjdjME03lTfG6Ji12SH0EUuue/BKqNgmIB+T
FDlM4V15nQvhj29TxCC8o2WJjszbuUlktMxYzfk7hKGqm9XhvFiX2noAOW9togxe/fuzcWnVOVRy
KCJQQKAl+/Z5bTajcGJxPhVgnFBytdQplwnXlvbUf/QoMniYLvRnorOkqRPRUk2u9nfIcXB+BJKj
MEAkHc1y98pRaN767CTEQel/H3V+3E/FAgSNvZTXidxAd7H3boeszftjdykxpd9knK8M+4wu/9vB
i+I06pApglFTLf1LSMVpS0SLCXSQ2KduVByQDtpdtkDRL0b6BlF2isDZAOCz6wt5jAeEQK68kxnF
v326b9xiaJVCHT37dDnrDhc9JpQ5CIHdACaUXkOBwtXtwQ1L/WeWLj6Cs9X6MNVNfZK6k7jI9+6V
g/zSSqbDQnHKBhHPrf92cHIPMSocVFjJFTILKZJ+O+2lq1GwyE6WR2h05cvNVfq3LzcdJGpyzEls
lvovx1rjBWnQzisHqP3J9+CnBdX8h7Cm4DjAfCd7XKuHpkyTYz7i0wT1xDpNWiaHbO7Us9STvAJL
vTgAJrilUkKQdt6RDBbIirpmK8u8QQyhbPMHChg4llZ5yPWpgisH68XnmdYWnx8TVp/dYehG4TtR
dyz6FSOZJA3XY1e07a7tovoQyGgorqy1M2vjH9HnDzMg8mXSZqohb0ccCwcxYS/hocS4BnsbDtK2
WVDtLNz0caxEtwtrCtR4ECQ75H7cbTGUCNEOWXkHhql6CPqmOaEkWN7HPoTDGLuBA8rK1m6ixL0Z
fbe6mSSuPq6YUA3xi/rYBqXcVrMXH6QVtR8L1DEPMqtccA7RteLapZORY4q0kOqqAbC9/ThrGesG
EVhvZ3tC3JZFNe0g7eotQqbXwo8LMQ+CsAasBmrcBon49lFARZEBTW1vh+B/snOlDI/I9mkj7jYf
82zQhxbl4H+OzyPd5YlkD9DL/xbyNPYaSBDHEIIGlJpGYKyop96DbOhPnT+pD4NGTh25Vn3FpPHS
Ov31wWclJkSro8z1EZSX4PC2bjYj91ejKB40qYOcvxfevH8wXAp3AJQyh4ysAWm/HV0Z5PTDbDrn
gC7Vv+Ogim+RStLbeF2mrzQx1UPJGtpmbSQOU55cQwFdytFAOfFcWCAEGUa34ddzycL+sFSUOnZr
PiQbO62z31Pu/9uaTPQkqxgfiM7FT2r208Pk9+5NC5fiJUXefdOViTjYwTgYuesIPRh0OwnrxI3g
NrkZM1VdGatLzV6fEjEovAgOCfT/ty+bO3k++EvrUnhw85twrL57c7vs4yjojq2BpzdRPG3SBblY
ZPTcQ9zTdIBlbd93boggPBpwD1PbeB9sQWI9BpHz9P5sXoLT8YZ0IkxyTaR0dsw5ndU6iHS6u6q1
4BDOa+Hv6xIrLpT2D5NuVoSL2/i3QqjwgE3ntGFrFx/tVOorF9yldUUdjUoaQWMEWOLtUAWqdxA7
gyHmO2S0CN6pbWlBbovXVNyGQxgeh9H/fe1t+5AtMx3D9wfi0vn06+PPllUpA72IBDDUPHf+15QE
fr9WVBLRF7K/vv+oS8ArwMrmS1EgoUZ2tiqyMQccKmvANUq4u8ldEKufbIjXflCfBrgsn0Xsdvfo
+Rmkb74chV3JUxOvajtXafCZzOJ76eZPrF//NlBWsAucOfoXIRq4w8oKPtD7wSahACzb5jg5l77X
bdxJ9fdyWJ3fMWhw9k6FUlleG1H2QNVHXA+bI7Kw1X1KR/SAakJ8QP/cuw8IMDBdd9vDULjDHgbo
dCXS+JG0n0canNWwfkGPkzWcDUfTIHUcSdBvedgtz1JC+E0yB3+5SaTbIPa9+7EZolu3XNoHgo3m
gALWdLdmfbjNPPTX6ygf9/SVsIVF/mc3oPfz3E6h+1EMTXX0wrxy0AVe/sqr2agaUgfGfCS6Er1e
Wj8AewnPkgjS4Xm1gK7m5LglgrB9yvsvpdRHIlx1JDnWVyKhS/cbVXVMaoFoAPI9SzIQmMdgbKSH
tpRKHRywIQBChvJDQ019EwGd2C2QhR/eX7QXv89wnuDxE5ucp5mzHZeOP9CjCaJiOHhjUD5PU/Ti
QA65kk9ffhIkV47NgDbG2QXjlBEJjcWTtEbvFMX1W1Ct7icVef1/MGcJ7QKkcX9k8GcLD05sC3OX
03nqi+bklhWyZqOT7t1osq4s8ksfZbqtnLEGIH3O8VtbylnQZpgzv4ZxE2J5HXV45GQybq8ErheW
hyFCkIXSBcFZ9uxEL5eAKmBKQwIVof6E/5o4Bk6tt2ANYYAr2qmLdbXRdeH7INoits+xBg/jvAuS
+J2IqyZxd+EUJ/tG4EtPP2LGnz65Vvq8VJhDNocyIC16+ujeWXzXITmSYNTs7cZEV8clhFGVARrZ
2xiaPFgZNsUzDPGDZWm8SWTVbmRsRAtiZNHph3ZHrDookiYC8hICHTvzPQcMrOL7AT30Rw1cFZyr
V//VuD3lAsx0jmqsxTHrmj/e31OXwKDgGGx6VoZ7kJx7TjtYib1CLKbarm8yEOQbDkNxrwvE98e0
IXrFFWcTdSimtgrT73C21T1qPuh9T5Dg7Cnvd5gveQ8eHJs9EYjGgRmx8vff88LkhlSZ4RFQ66Wj
eHbgIHGdT3bN4h1qad1KiaKcTwXlRkmkIN9/lPlRZ3fBm0eZV/kl66R25BiaL5hkDPz2fmQcfaSd
XjliLsQaMF0ZdHNQG9vxt08pJopOPSVTUA/IvQnktY4d+v4ggFBGzHBXwT2uyj8nlddgIS3LKzv0
0njCJWLWYRIhRHUW6tjDggDYgh7DrHXGoGY5EtH9n9aku+P7w3n5SdS/aJ4QNBvxqV+H0+k9YCQG
wyNrUT+hrjkd9SApZHsYC/x41D9yQP3/zZrEKEf8vzXkti/Vy/f/89+/SoCZf/BTQC5w/wv5idig
lcDP03Im8fofATmjdvBT5Cv2/osb2FxmJCH8v1804zAhIVjGnyTgpuEP/pF56Y9F8787h6OQO5lY
1FSpWNGQft5OddystkU4J56QdFrX5RuilZVEAqcj/ekRpQ8GVGCjdp6UtSngMDeorQuZtP2uyEWD
ptwIo2ipNr075nm3LVcs1fyTL+hj2sc+xOjnpehp2WZHqK99U39MRl8L98azGyfpqP1kQV4+eCLF
TZ5kEC0u9zF01zh7shfH5zEEqkuzPqXV4HeHVA+udj7kE/gziWBq5PA7McpZZdufr9UtXdLmBySh
tYd1hWUlWj/hYuK6hMEI+2CoQhCbIz+rq6TzjZiuk8Z5tM/XeHV8RM4rW6dXwqAfO+aXYY4o7FJr
RRqQWoa5z8+ikxLXr6byY/GbE4pqSjbN2o3GR9G0YCrsMVohqo2FiVH7DeMGWAXo0rpFNR+A0w/Z
85iFE6LKODXEDElfOmmFPnHvpsQegsnJl9No9caTQXsINKOp0A9xoo3wi8dgh6XqmAFsndsI4nDB
0d9shYhqe4agO7S4UuRyKngvAb2O96JgB2D42IncA0WbtGXqjrflTH6DrbIhYD96UylijD0WZ4y+
61o59VefceTtKss2PzDUtc2jZynGskATtIedjTVWKcitMedIoycUmDH920Vt2tsOFm1rNURHlVq1
HxxgFIKre4C2njffNaCkYTqs/VTPhqI1pMigg70e+fltm1njeB/PRcUgKBSO+J2f13Cht22Ag152
BGtu8wq6bWffOhYzarqAMxHt5q9kw5Dx2TJ3g/bbL7v+0+vk/uqY/fa2QMSOBNmkJTF0CEDA5xUP
rXqYyPmkn1dPzyI6gWxL1+kWDWkE03etrMNe7l2xqmU61QMa/OuT1aupz2+cMg3Ca+JEpqDzZgUS
1KGBYYSgAhhw56FWFsjeTeY5/dpRsmdpzLktZrkjMVssDEfC2QzVOMmykY+WiyjOeD9nQyWyKyHt
WfTCuJB+xCEqPOjwMDrnVLCVWn0+NF30NaoVeiQfRs1Zkx8BsWWh/4jafJaGmLuyHmmLw7BpayhF
7YhowC5bYn9aEE8YzC/jtCQTBrdDE/TOR7K5xbM+ljOmgd9qrx+Eepjr1FMP4ISd8PH9yX1bPuMj
DGmRLDwAkhnSRDu7i2kbcTYFzfJ1dtscbd1whM1f7v1hqpPlKL2u9cbbxKoAH9dXYh06NedTSZ2D
VjbEA5rpwK/Pzmxse/wB9QDxNcThZkm/DGOpovaAU0LLHAJSMw+PqBewwP1al7m7ta1uTNqHag26
yvvQUOJkR0hcO9mp6P1KEGZDVztmXQhLasJD6URolddDCUrrGA4QX/R2GmXNzwx1u0TuxnXWyBQn
x3VMfgcHms/N56ZCvz86+ngHV9iqBoPlJwePG4BN1jV5GrbYXtSB2bgoLPKaywyVHotArxk4dxDx
H3ijsovNrrTAxPBLas0hk28jFMff1OOsemS7o1hqxMjbwextz40W/ix+/SljG5ofbfd5xnfNPoru
6KA0suQ/xlj7mc+bK/PN+Cey73G2Azi899Eh8eWfaYYB3HLXeXM6NZsa64/2G4coZkeHqls5qfcr
/jpug3MwVBpahJmNyNJGJ6Uxr+jJ5JrstIgJ0avHvMkAnByrxhCVHhuF9KL1Qn/fDHsRiZbJm9u+
mJvfR6cv+I/eUjHev9kq7nPnvsjdWqmbHCwGFC/MY9kNHLDr2PNXp6Ywbx37acN3wZsdrSd/7M2p
hjG2eU9Kc5P1VDWduUdrSjJIB7qLq0vnsBST3VHfGMIiSGDOYctl77nOvfZbmPcW0/TzR4key1mM
ul9P1LkX9fy5LO1u2reYPo0kiXg69u4XkJhmcrMAy4nit36cAJ5vVDQ5eYoIfWU+eOqRnhruYIl0
nDFV6gqG9J9sSwCDdFFpc1E7pbVN/+XsmoU9BO+tnAoE7nKLtRk7MiQYsB2cl9TdaM0xB0ZVRjlz
//6Tzyqi5tFcjPTrAcnS1act8zaQasdMzPmYWvey7MzSKqIUWNMeIkADmrBvU4ZWqMzpwP8s2qz5
IW5t8ztsJXlVP41E+sVp8ry8hlx9exOZV3vtRaF6BoY7OL+JQoDI1JlTqsOgLnhUYCmU61F0TSxQ
nNHott+mSuD8lHmgo+DOhCF1om0gbRNXXRknMwX/ew+ZlzEiMTR0yKS4ac7TcB2aC8p3cYkZFRbS
259jgsrqaH9eRN/6w25w+sh+KRSq8+XewWHAeWlxjscqK2lhpuotYtlJmN8EYyG9ay3TswuK+AbF
NggW8CuQLSAsPisUUEYqRqvF9hYFjHiVv3mB7ht1alPlW09xi/YTIADi2/JfsLJmFjbGrgnxUS/m
Cb2WGRMpbEErUY4RchlUYjnDpgIhE2Jmcu34j6Utve4EV8YhuAJHlKIJ+P4ov73s+QSybkD/wErY
DnBEzhYjouujExRJhFTM6zkHjY+JbSyNl8Smxl1ofY6zwFUPxB3E1c5a4hS+f/8lfuTDv041arOG
vRgZfUajRm3e8pesvA/scSJ+XB5yXeMoeBjbro71Q4KISfos5tkKwdZaCyfz4/p6uP+MV7OQ8LLY
qHZK/Q99FCyNOkLqsOt/Yx0m1Iu0HOHn+Jx2zojnXTwgUUd4u1gVB2ItYk5CyqqCccfOoOdYjDjl
9Fbms888tSWWABy1NtWf7Pjz5qnFPPYRTuR9w0aF2wLtd6u5k8y/yxpzD7Ekan4ZaKkzllYMNkVt
47gmLN21ceviJQ7xmuSFNR3HCw2axjLbKSyWwXoSaBFncstZjUMZTT5EX2ME7LHp5TrCJFxxR9kj
KEDBF0iscI/Kw8ax3oi4M7uxoCMp7X0UlLNqdjS6u76/1TjyTP5+TRZpP78/e2cdM9YQFVvODdI3
9FCNV+bb2QMRK/2pWbIHT8mcS6V5/fwiLKJJ3hIW2WnM1T4V0DYDPZsvpdbXMwNKVR7D1r5GGSof
zO/sVUlGj4qFualdrwvUw8/PLtdsrr/asytsTJjbOExfrnyLWe9vViJiC2QMBJwOYF44g2+/xSOL
cNLB1vf16DYBnkRCSK86+CW13G8/r9WfOxVbLbNhuZ2591+PbTlGNZ915Z3OunxUbdnftkGIkB6A
TDgv7tqIKQKgGDFbDuSKCW6UCxzIKTEmDoztucdMqqX1myXoaa1TMqdiT0lB1h/dmd4PEAavnwmk
skg71jdncKpRb14XfyJdM2M/A66xnpsJB7kIK2y5I3aRVr+VEvW4B40UFmbNZSSlj99Db5s4spqK
ARuHAmeW4kOBAwPU0Ur78VL+z2lWCOY92fhjM2LMlkil8WIYTJj2bap9M3w1Kqywd6cqWZ3x2Lhq
6fBxyrugeagdEj9sIxK3c1+I74u63i9B6UXPGH8Hgd5EvjV0ChOolVrBHQj3FWUI0BRJ+mGy+XKx
w267aYpNFaisxv5mSar0wTEpXL8D9UNBbKfSsUmWD4vuiAl3PSpP5kKz4lWom2Uk31hOdlfO9rzz
pjTDO4fmmAkK4B/Es/XbsjQB8h/YgJAYARMpauuLP9k2iAgCfL0UB8TrCDqPWQwfy95PS9yvRlqn
Xwqxz0akEZ7iqediLV9XP60J/Nukv8r8KIoUDWXoedXiqZ1u+2mON+trHPzz5JuC2cIozbUWZJl3
49xFEAJ6b5Gi2pYIU+beCbrvMugvYpJr7t3abeKs2eNa53nW7mw6dHZHtj006mWQkCG/JeC74tPQ
aMcRWwU2aeAscsFORdufwXMfQTZ5yGI5MCFapcOi7oEoao5Kp0JR7tvPjCJ5DcctppTj83WHjGtt
VmSvGsUgUo7tsawFQhkM5YaOvB6/v254kVeczTIKp2i4C7HyQJds8mqaiBqR7vzaEYbo1tuND1OM
NI3uGsU232ALzw6xzE4qEAlNcBpr7AXHTdEkos6/OFEaEZaWaJLc0OHm5JBUt6oi0SDhFjeNbqaC
TARNljlTd5zwtBkbuwjvJ2pYy9YfHPGlKBD4xee1FNODG5Xo58rZD29txgA5M4AIvlC3cTvXBS5P
iFRAqx80fybRKFNW/TGHsdzdWjimLkeg4k1GtTUbX9JOLfnBC7KpxBjG0Z+RGMvqfdv0drGFcxtg
AFqH7nQC6QbRrfbSBN5jKqJ+m/VzBLra6dXs3CVJhZ9etEQjirOC9Yax+YQugwgwWZFxsyMErJNb
EYz0bP28iu77pINXgi8MFrENJ8FTATj8YdD+OIFQ9tw/nDDJbos56EISBxyPdJkM4HIz53mGXI1k
r34JpWyfLcdVHwpcr3FH7H3jYsnJnpbjvvIkecF9S7nNjXdz4K9Zss3xL+rseyjG1vdkFN6xwhR5
t6QSe72GxQroIb7hW529bUnOoLpb6y9IB4HwS/zhbhiS9b5fUx8huSJavtqFvx6IIn3oS07RfRyz
tvkEqFU/CCXWg1r64HMfW94xRfBrX+fNuGxkEKCJkarqiD0TGktYdYHX1tEDNUVx06xx/8VuguB3
PB7l17Tr9eNCJHUvZtjORadRL0CpAQxPhkUw4d66DxGBoW625vPJphRxV+fZ/LF2O2e/Tjrfq9zH
3EqNDWDayFm+N/GknlqKGp9K3+5vLSuSH6bIBq1g6bzFZE2vd/ZSJE9ebRe3jkiDT7G7AiDMSaY2
ShTxnT3k/tciGPTXRA/5kazT2o7Yvt4Eemi4TTCjNDp+FqDDIfZv/DGsnpoeBzKI4to/eMtovQg3
q+/hH2Vb4sv+yVEhPc5Ge8cJWPSD6wlAYeu4/qV0Wn8TYaZwwEutXT0qvenW1Pnm+Kq4iepF3cC1
XD6urtU/hIjuHR05jidJ2wkrknW5w9c+xphQ1/4nCgXxvKfMUPEUmqgWAkF3TeNDpKYtFeEoq9J/
x2p+TmAXfnOI7Y7lkifI23jWpusDzsNM2V98DuA9yn7xx0BE0Y234le79To+QJRh8CVWpIEbawIW
u6vjunpBpgvvLa/N63uWJmbWaBmzT1wjgWglbJlYOfeimcKXOfOt29bV8RYufXKiKA/9ts7aDXdm
9ez5Hby4dcxfZKUyELtuNX9qg6napgZIleBXhwfLNOJHR1pafeNAxRLV5Zd8w8WjEOOmZLeh897+
C2HO4RCsTX5SgBE4M+SqHod86R/p83lETl11HChgb+LZq57CCfIX7mG1o9TWykYJLH8zNzPEClF2
v4POqT7IIUPofCIR2WG6RcNfqEns45UmfJ6PyCXUv8FXpdtbOn8iLPMcFuVM6U3NB2uI1Bb1nPaA
Ml9jnZweLNx94qcl/rxp4W3rfGo+EFEA3SyCKR2J21yuZInYImk3ev23SOxSsnad3H4h2p23UxLQ
CPEb63eLGjC2SDrzaVLaWfE9BDNzk0vLv6vXpf0jKWvrVuX9yOby5wfhe9PtkHUoMlZhUO6yPG5/
n7g77pwlCL+mQdw+lmlrg2WXqj+EyxQ+u05X6h0+Dvo26oOIYjlp51+WLCU6QTiXUkdyaRHsZdBh
TDl7iEWi19TsGoUZ7oZ+Xirjf5HHxVu30wteoYzwLXU2F0U54AVyDbvPNaCZ/eDmaM2NYI0/CxW4
WBjHZcoH1Zwl2gk+F/1iPTo0mv+qvYXjJ8m8+7QY82zDwNu3E50OFJ+H8kvjGyuIeY1fUq8WXxXh
Z7epTTqxYRSaJyfJg0M+OxRFs1QXR1HH2R9+OHQ3kbXIb35HSumnfYQN3CS3Q7i6Bd6IVcrWpHF5
8NOkvc1c1L2assSg01fpLs+a7HuMEPu2QHnwUTt1QuPHFzdFvGIjNnb9nsa9uCvXsblrs+UDL/5n
3oXln+3qQHwVK0LmSFPeO63X73VMGL8tgia5VX6PbmkEf2DJAn3wWuwUN8GUNXh9WsG934A2jBr7
j7pP/btZzUgiSg6hckCaeWOxd1GubYp/gX6TlN6CuiNP6pObxh/1lzDrkcBk0WcfLGG5Wy7h+nOl
5/EmxHEEmLf2j9OypDc+z8530ehbn2U84sdXV4lVHOYcj86jErHM/7IIwQH9dGlI8rtmcYFe6uoA
6tpka5uSwYWQUNRDsxKo4SlLgY8o0k1EJoaPrVSmmNQlcUoRpaU+/c0PlMl0flZRusnkkp+HuHP4
x4oDhUbXRBVyfox7JanrydIBjL/vobcXCZKMYlqz56hgLfe7nBYMfyUAlkoOSHAVkrijUMf7wg/T
Q7Wxm8HYHTj9Wq/Pc9aL9rc0wFEEMMCPOl6yVmMMgyaK2/yUVEHl/8neNMXq2erjYth2ZU8+sAzj
uD6QCQl9o1PLajqqK83SbNh1YfUhL4ce5KPAAiDfD7TppLGY95CTtSq1PltptcR/2WPppbdUjJ3y
zvUVIZ5Fe2E6tJHfVI+u0lX1m+cpbbfwwLs6+zz6c+o426ZRhWvfQfufg/Do2b5os80g8yrjdKR+
vezTsJLh/Yz8QLVZl5R2xCGdci6uTRCKoEPmaiaPLGa8S/BXRJhWUjwi0tlh8c4fJ1NDWatd12ZJ
0B3Lyv4vdM0U/n89ivjBdxIo7Ou3gdvE6sHzxqW8HX0YWZsY2WqUu1OvLLDZVmv4MhVIre0Q3bYV
TSfk7D79LIoju2KmCH2uan2mZGwc1ClWxOQgkmGMMInu/k1OZCpv9jKZdGEOyoTfKdDi9C9fQ+MM
cCyLR4YaIOq2VBOWGZvYnAKPTU+0k20rth/rNMHGPgz3qcflpz8QS7EkJhItgWt5USz8Y29w1zLf
rrEFHOIYElvyzGz0eDNrXVmukFopcijgNvNj9yPsrwrP9FKoTJl6KevcpPNo5ZXrc9kOBb+hp2H+
mzdM5v1+9l5qdENJQaU9mbqSjan2/PiaRzRzZYp3nV55xlh5KKNt26waF7gO/ooK6sme4CuA5Jal
WZP0XF1G8fVtFII/3aFygeyww0jp+OHSrkP10I+O+bFalGlVmMMnnp2TjMZgtE6FDwYHIcGIoamP
ZN+Ldj+mY63rf/eoyuj8jry4Ha3NOCFd0tyuKOTMIyajXP5AKat2YpBfW0aVM7sd1SA5xz9q7HXU
sBkd2zevmkZIkuntkjpWPm+0O9aus8XE2KHzU/qBGZ66jVltxxYrv+EkMjh8z0PnBwxtaKNP8ahe
W+i9W0p6cMIlO8D8wjDC/1qrWdQUGNO4CiJWT5ivz6+V2jYRvYxPJOtgBjY1DbuO5uKEYwGq+rUe
lmr7c6xaZJFm/LPxXHSf2YJk2tufXZ7RdVfp/2UhOY0TaeURE9lY3vc4L5wSAI78TYxSzW5CfzL8
MSOvNePXacLixBS/BLLadODKtF7pZY4yMROKyPZaBPe58oHM/1/Kzqu5biRZwr8IEfDm9VjRSaIM
NasXhKidgfcev/5+hYZ2l2SEFHdeFOJQ58B0V1dlZWYh0AIwh1hoFTyC1GX4c3yishh5xu4cG3N6
LZiACIi3hFnLVNAkCVouBalDzjM2Sn/hX08dw1Sf6fPK0pOJJs3zYtqCSmNy0XvMY2fVMqqXbdfY
X+3Vxhvn1GMCpjNSO6VyeJgjZ/aHQxNiM8jY7YWB0/HBSO2EL3GbcaRGmbG20OtDjvxtfpq1pO2e
q0WnDX9XBQnhP3cL6dh22JMkXMXUNUt3DJ1VIMUgWYKFQ2BY5u9YTBv6F31p9JroHMRpcRloj4/f
qdqSH+h9I2dCABMY2Sc9zgcnO8xWyz7s2ia1n2IEl/l94oYc8y31mPuoYknvtrL5q+2E6aNCS35o
DpYjeA71esmOHnVgBrXpaELIMx8aRN/8/9wU4LAYE3miZo6q/4mBsfK/sp4uGlnv1pWAh8KSLOtB
mgJtEEwNs0KzwmU2tMKIW3at833yZiP4iWQGlCdzein0W5OeEkNftxCSaTrNVoUCdaEutA74irFg
BLVt9p+KpQqLH7UZFTq2NcswLzq20o7cnIpHwDFbFN+CU9pGcjm5Vo84OBZ+sBxDvMZr6sG54Ibr
YAKSUI+oZeB80TBD1F9C1gLl4/yXlzAC59nokBvTW7Fah0iy2shan9yikLbH9jyzgMkMbANY/5z2
2MvLOY+RusUPp1AXzFx1RlSM3o956PXzYx0wTvrvzqlsBDc6vUbCPvU6/74se41gPNoRj9VcPJ0n
kUcxh9wJy9nc+aJCGQN4UvZEJ+MrQB8wD1qfOgWg4ILlaf2HSfWJir6TX8TVh+cb0jNvngeTybnI
i8pQLtGYF9mp9UjvdPgQ0jrlA9sCLQbTvWeSgPgA8LPwD9QyATaT38A7RW6eLJaDPDB4u4IzUq4T
v0pzrqqbdDSLmYajCsSurqGmOq2o6/hN+judoI9jmHBxAQg0r0utl96m8Z2gmZkmQqIF94WnPi5I
KG/mpaTPD0AO4szgHwZgpy5TxJ1iIZw0c0pz72Z0c4kEQIPyYCLc9PqbpUbQTkzi9KkazrkqIdLv
faqOgob3oQ7JdAlXrm7EdphoO/nMaIfdsL1sT/Wz9pftQqZZnyoDbnl1aNpIwo07hXI8J6qD5zFI
mlVjliMfT1uXrvClzGJTi46UwWFA8jsQ9h/a7YzDv2Ic2neMEO4svDVp2eb5LfCn37RXo4NsUn4s
A3eel6vuFiz+q617mY51PdgyTYmsiMfFuRsRwdAOGWytnxHBYB+U0OeC4SNN671jZNmt7HIwbFmt
LhTLuD7mZV73P7vcwJT6s9XaMqOZ/sviTRfDWCh0L3rHSKT2aG2YdzUG0nukwQyYj3aisfgDVwbu
1N2OHC3vtvPbxWT2MaIA5eKKDRPvak/a8aTE8qkM3JUHODcIh6np3ITjKsxojSwXHeNdvlAdXvzc
taKDBYLLP0ZVpnPtIzbajEnX0EdV4ro/ZmbHNBA69uYRBi3vx+71VbOcQ1Hkdn4aNUrK0zQ1UCDe
z2tEaXqKrHj2MsSftccHa4ogRmcj0Myvae+veXDBI1S2yb6M1YYu45EJEA9Ros1rfGxs36ya751B
Z+hcNd4wLqeGlhR3sWc6jMiU95/g52f1z3alb8try+ajqEJYd5MFo/TQXK9LeFa63UrUjWstJBbM
rj2yFRj1kdBlVVm43oQSlPYHmLVpwMNiRoacTNgUyw5Nwzjjb8nsyTFbt6OkHx0kZ+601VLyIW/R
uzSkTkFD6UNjqliPgx1MoffY4m3MXUPnk7fQcpTyiUVOqUr7pbTlM5LRnflgJ14mnrjWBXJI46ok
l0CtLyd9TZeH1wwbldLlMWOKVWe9r0j64KaVKV0sTlOOYP5dVBUrXncwxQcg+lnRnEZx8KU1WlBD
VTcl9NU2vZQ92ZF59GczQd2+ZrmrgTiX68QcG5VG7423su3X1YfaZiVeJ2bYBVe0wEXhTRiK3dGQ
tHBhqqWpTsQxoNHv3Gm0yLi53h/lVHE6xluTtNWVU2d36WJnZvsjy5yBy9rTXUAYRGJnM2jj4abC
HYVFtq+ZtjaltTitucUP+7CdeZt4j9JjuCbQAbKHeLRK0jGyMtk2sxmyD/xcl022P9e4YYIOoKC1
yDacw152rz4RTnjYnecOWIC3TNRCvrmdbUDpUpssgJHT2bP0tayQumBoSX2uNt1eebSKpad3LZnW
HvaTAe7pfzr9OeIIrmovk5aYGI9VZJ609D9URRpVHTO5r30a9zwzdcjvexo6lrp3amL45G0gmcNi
eNrUc8aFHESXCpvp4WYP2Fo+SROQm8cG734n7xR1GrMOhhSMYbl6rGo+y18sibojCQdPxF4wj2yP
nTrarJWg9Fz2lRw5e8jeY/ugxwM/TMdpyx3StOJvmKGRDCV4jNfXYVqtycCfSrJvP7VXvkSrLQPP
1DgxiHznASYzF6AetFpyAZkhz0j9iDkCkt/go0lBaeLEwC3/eptYr/GkoraTl6/bM3jTId1KqbXT
JJriXitZUVtyVC+geIPmYgEX+BkII/6LZX2I6GwB4wM56RHOXluTWb0Hq/flpetOxynf+pFcurcl
LHvKvR/kSDikXguyWc7i/W/AB/KK9rYzBaEc0EbnxCjvMXSKHB14ddsUTUeXO72sMYY8Du2AXs5+
xs7Ici3nWbKYWFEG2riXDMoAa+H7aFLDd7vsl9zXM5lDi78i/8yK23h9Qo8lLxF3FIkM05YCaSW1
P7nHRjdxFaABRtnKelvXic/rrEaePfaxKI/hF9tC36K0k0Wrq5I0QPnP847MSiqxnUM2Gp7gKMFC
n9q5W1vols2lBt5AATcOs7yMRdG+KhBsvsiEZcKlFL4n9ehe9K5OLquxQ4dMTByGWvbn4JYNnynl
mlzLlsPs2eLIRDM+eV0kLT704RR10H1U8kqtSnKaq5S73zI2BdpElg+CeXRABz0I1Rw3vBuK0Q0b
Uiu50Fi2FEnaQIk+zab0I1Wyux/dUGPJMm3Va29iDAlJw/xJNq6+pbYNqAYLxt2gEVPveDu0CSTJ
U1kUimLCUqEy/ciupbxOVaSgSz/WYKOkN6F2a6DV5QGZRUf9M0SGlO37uUCrbUPL1Frfn50WWzNf
rOCWfcepXHNOLNlJ6G62PaHoKFa/0IsA9Zf0KQxhtT2XWUPJ74GkyOtVcJee1BtMps7QxBuEYqnX
2ViS4GWdtnbHju2VvUdVr6/TsdFnhhmgsibvrtLWI7CqVJueQsfi2VkK1urXywVfJh1LvSoc5CT0
pknSWMPMpVG843OOlW77IsRp/Ynf52I5yBe7f+bI50dWkErw3omJADcS31UpgGxL3s7+qJkKs0EY
TSZv3XM7W7b1HMbm/OADJ7r2cSeQYh0kAQ/MbuaMs1UlzhSiirW4ByC9osxdLgr/UgWQNkMceIDt
zBiRCw3nqfL3Q6ToTGG+7eWv4zqSRxpqZSTFtul0ekM6CWsvj6izMsgyJf29PFjKc9DxY/MXormX
9NRikuvvfxMWHr+yE40yxVhkm1IlquWwQ5iwKZe2fcoKH75R0cIWfdwhlzpKe8+8zOasX2L8bnik
dOEkI1EL2TNyNgTjjjD+f7fHKsXcIE/ECyCxtK67qp3SwvDrHgrCd/VI2V4s2BNguuYfbEy3oHog
A+dtw/f0/ns6WluCH6fjFgUKQ2Jo0lCmGGc37tZ2vDUYBmImmIpa7VjcEAs7Fuke97ypkvNg9gs5
9RpbF6ygdWvJcOotR4vgxhB0djyloqjj9Y3tKFt1L5Usd5K0AZ+UnE/eg5VXhjM/bMNcitNSZW6V
48suYIytZC6m3nf8LQNOxPB3nMJAq8kyNy53ZjZCwDccP+7no+OGGRjTfrVdkMD9++DOmsHN0lmW
G4qYJK2311prfGM5gdFJip4bnsW+TA25BVeKfx4fm0QW6QaO+xXlwLO1agZ3xSZe+MBpAw4VLGA5
/MnJsW0iLwX6pyhtbEkzWt2V5BhOp3yqV5S0d079pNX8wagiaGXnoZskSd5JguClK7frrK0shT0x
GRXAvqpMCqaXpHtkjttn6v7AP+hUWrMTP5kGB5TDpLQ0NPSjRdcGIGF1RU0wOb1H6rjXkhZtYS5F
5QfGVuIPg1GYEaMTDLvPPgP2SmI+570sAaZEyCs1FhojgKFweP0QlocHo2mP43EOs5Zf7LfkzNYS
m/veeXi2vSFkGXOcqkMCw4bw0Uwe2SiY8LYpvIjhnc8BmC67z84akwcTljAsgU3tRrKyFpNvj52Z
WV1GXqUACHUA2Aq4C+YuGs6F37dJR99pC1I75Kwr8FiIVLzCWGV9/uyVNDEmRREv10Tix85YnQYr
svVjNZXdMj5pMSAvFSUDno35djWINORMboEd7UMdTc3svO8DjA4DwUqZSZ3Hf8+tTg518TK8Bz/1
uDPk7jU23dHxT0VoRAMCIq+uPHL3dh2GY+r2S/N3ZNbVOJ+0HuToPaU2ZnluDcN/+NaJ06F/Mqci
TkGDVkYonOsQcOi6jh7mO4JGGQ9d6pVM4m0gRcXXIKcS/7jE42DdlEtZ5U+YI2n/OBpt3afcHYLx
4qbdSl8zLZjU5UdQp26rqRn+0uumrd4jMw2LazhyfbCorG5Jq2tmYq7nnCHd2syEgsr3cW5ZW5fC
DBf9ihn/tN6Zazoymi8122NYmR55QUT4hW5iBwwy6WHkDSd9muF/WV083bbO6FYgNdR3xj1z+nBB
qSF3uZeett5wYMjJVN35Sb7q7cXugr4HA/Sd2U0udj5pqKySCmW35mVzvpDHmkvIEqMFOGvY82Aa
bjEkUi8tHAENrXLpHq7ttEB18lP8k5gdObb2fKySoFzTQ4JizKXUJD64J/ywMRNsfFt37kMyfJNE
O85GL7g12gSlPcNADR2v6JGe1fSBqS5F+6NySlgtwRg7051heEN1WewF/+o1yfV3CfTnI2uvHT/U
MNlr5v3CWXgI8q7S7pxqHOqfPkG5/lnrrpuCcWrwCb8XK3yn7BwP82iPh27IkDfpwkx9dvOpPmhg
GN9i3kQUHhyFY9dWRJOIJSKtDYeDO+7BGl0GlEyDZ1XfsXAQ2KwdZtEHKMhZAYeeEUXaPcwY0/0I
SYYnc2jtYKnw3+kyMoTVLqkZGC/q2O8iWi9YwtPXFKatCssaJBa2aq0Oij1RVim+uYWipELZ9A0R
z0RxoFKkKkK7vFzTDWE1K0OgFnd1gAMx66bsmSE0Zw90Akmh1Iekqn9J9JPcXH2KYWx6DYZv0o7Y
exlpYU0+O4x9EC5MpBIocD9wFOSpWqShZTZbbLZgmx3xLJGNP1RA2cnRg2pf3Wjmujpfw7HBXfHD
bMOi9M9Zb5BuJoknJdJqwPT7u5vttippqUki+p+aTZKj2WiIbp1fVdWXvvbD8jnpMzf894RAa7iZ
9VEvHvu8t+EAdyJTUHe77LjT9iPY1xR8yTIlIMxOrvcmzaAuf4Kqmi3nCnRx8C+jr0WzdbLiUA7q
TPW9ki0ribhJEw4HlOmkvHcYAelfl7mHmsnMo7S0PzTGEOXLFblNvzKj2aGc6A5WZUwdKcVQZh9c
qwzXvwYSD9SGLkTK8chQTPCCs9Vn6Pl+mLmZGtq16nIEtuMnr+PjveYdVB8jGO9i0Ct3xLoJnTo2
M1hNJ1Fu2semxsjpMBe6U5+HtmmZ52O1pnZsqDir9/UcYGxKERSlpACOn10S0iLmJE1xfg36BXoS
SlIPjy1m/37OdK3R3+Nj251IeGZaRnn+r6xPHKb01OQepj/85PDp65O36jRgAyfsTzAP+dLci/s7
QMQxvLRjPf09JmBw76jrqk8YJ7rvi3S0bv10HM/DFLARe/Bl+9/14LflqeuXsL3GYz7/bG0oZQd/
NafkOHVD/dxENXqABQ7QCesT73Pr+O3dpKf2PYRri8bvlMbLxXSK5r3rzOnzUjXNB6JbzltO7RhQ
rrC+MhdGe+eFxHnHrpbxnZkbE4NHKLL17wYDm+NjXlf9N9KQ6JYRniP+4GE1WB4O6tADTdDvf4NB
z7f4TMWwPlpcUg60IHh4Wd2Zz7QgMufBpMwrD7U3pcYxdiKgaKTYIOSGO7rXyCPTOyS0tdwbx1mT
7ACAHKWQwczueS2xHjswDNXSD3in0YundJmOTJ60D2aqNw9dXtAtLvGHzZhf2C/07Zrqxiuw/U0N
a7pPw8j4y8dz/zsql+RnEmfDLcxH6wP+3KyywA0vQW3q8Jdy+9acusw/9uD288HUw/YWWnT1L842
ToZx7bJ/aQZWB3HEvqPU+4qlZvxXSD101Oop/YjdNq76Zh9c8TmbL5Y169/NwoyfwsRxj06QJZdJ
W8NPcQp3x2NiF53YwZyP0O+b96VtEVITLR4ZK6cXzdUqvOTfc6UZnzu/i+dzNurtT7ivSDlhNgIA
2jG27Yc6i4gsYW3Mx6adwkO3NAudai2r3/s9fnpnfTCL4jQGJe5tvZ6MV8/1ph9pQC12wuZMP5p2
OEIMme079Pnag8MZf7dGA7zBeHE+GyXmGUPKkIiwmIMbpywiOJH9NIU3cDeH6Excqj77wxLdV03Z
+eeaDO5xipLp32bdRzSgR/wgDlZad+2JG7E+W8mw2h/1WTwN6WPgzlpHc/jA1+aHLgrXSzP2xc9c
w8HjS+qPwbHhX1x86Q/8k3Bm/kApW4bvdG10h6/BApnJefCn2fPiM+X3GrhfmFwDuo0DPL+SRNfc
jiH05gebBqpWHTU8fwZQDEaYMvx2AQo+WmlfzB/WLMr6B3PCePwGek5t3ICjZcbzsvTBnB79YPKd
p2iE0TEcUFDzLYfZBDIms6vZZR903SxQ58AYLXX8p7NFc4PVOvClRZd+SLI1g0nUS6NrTW4RanC+
5+0ynYoyHLyHWU91OtEVmvP7aYlo7ZYjkuGruSTrx6pvJ++gZ073kfHcdoXfh4HSuIWgCCWN4Skg
3O8W2PbVsWaGHE/a4oC/Encb/YZlkFsf0yF3Vv0PgpnN2PW/CgHb83ElQ7TJhaDRRlX5SlMZu6He
gTX3T9VgU64dmREeNNyGEstqTTtTjbhjtkJznsrU4I8KxgDk6P1XGBPMoLWTlRa99hiYvqi8rcrc
UK7Ja6fPYxvqRXca8hYU7bpT9JlVYLhXp0ijDpJmRp/S/pwas5NECbhCB1r9uceIoV8/6XPaRZ+m
OSWvu2+8ddGN9QBxhWbFnaWU1+rEZqZexBeov2CcuVBBYKgrMklwHBHMp34q9YpjjxoHs5MUIxBX
uzhNp32sDWzEavdQdkyWjr+BSpOGHaFDCL9bi2rc044wJPWpIVbQdIkfd91E6yVR2B/R5UR4bZVp
PJjefUTs737qjiYsEfBXE3G2ZaxDrZ00Jhx07q2T2VEYnAvK7nK+Fo5RWu4FY3xA0bNTa6v5R2/O
l1oQvA5wWMcsDE44vrseI2peakFqbK0QszrZZ89F0aJDYhglITMV5LV7CoS2XaRglkyzIWz7Rhob
zh3l0oScd60aPbH/pIt76b/DZRH0MYTAcwOBCkX1K+nimrD1kiVpvzq9KZwMhh/IH3nXhF3w0Nej
U39CtetXCH17vZunnwECr3q5ziZdSu3ngnqDRjN93MFyr+ZUjY3/izJUzCX9abqcYWp7D5qfuvYN
XQPkT3+wM3x9E9ItDYBTkA5xpOqvd9HsTNpQm4352VjQDWjHZCRDgMzF8SRAA8xup7FuTFoHE5T/
RTdt88vvZTUvlW/4WTDR2TBch4Wty2Z+RfgH4DGcaW2mz8yBzzzn26TPs7NctMAoWPK4QWXC91Yk
K4xW5O16XoGR3x/kPW+vAyKZgykNJvS2/eZJUJ0DUTVN/Vllqya0NyCWHT/vQ12QHUYFBbIh2PWU
8hjGCF7z+8fhvtA/8DgY2ELv0naxVkZV+Xqxp1Dd2ti1Ol4IqSLK0soINGs4zNVQmv4/bp8WHe0w
m1Mn+oPnxZsnwBcjPPVsrM3kKbxe0EvVZqCk9WeMpl1sQ/YOLY1zgeD24GOVkMyqGysex+WJUaZO
Xv3hCRjbjOv/Ce0+HklYPjLDAYmumDm/2vBT7lcdCFn9uaJAJPxZaoNBM+Ttvct75psbVz+rhHSw
q9+LAmLmeB9XYTrphwxHPyu9GEoHp3guycZSiUEhiIt27Wz3pD6YkT9+TNGdL2EHVSCenZZ6ualp
6X8h36EY+9CHzCLWzjAAmLN649uxnbl3QjQgEKN5BFBDqySK89bDd7rFF9qOkpYZ5b6s4lqH4r/c
Yq1BowGZTYhbwQW/I4beHBLl49EH+DuhoHcnEVLu4T/lHBa6EV3M8baD55N296MzW0l4zQxdDg3D
xEzbPWA55TrBBfrQWn0t57XljFEaoP0ErPR2AZs5OE3W8/+ykg4jkvEKARQWe6v4iyC6DhmD+01z
nDx7X+IyaMwPIWx3jqOeFg9iccfq6RLft9Dj2uRAgRAyQCv0w3BEMGtn9dicbL9EVY0r7eAu/XFN
Xa3+ynOhAAAvkJd9QSmacQmrg7luc6mU2H1qCxOVbrL2XoxcxyoT/h+EaxF87go1eEXSOpMcjgvL
fWdFE+b6LRa9d868iFYRJEkOP43dxW/u/8BgW7NQSs5ctFNAFPKAQ2uJ+GhsIxLwsSI2oMCOvS0O
NDo2+jPz3VsaStG5nEgX6MZTs/GHqVZUVyJDxNZldnPO07zmhNfPhhMSQs8kBHJWGzOiENwc5ths
28uK7iKMLxYSsAgaWVmguxj/mj1kdhGCmCrpBxCd1AubczJU5CM6Wr41u3Rj2U//NCGQJLYPRr/w
jLS0gst/8PHP0lFjl2Pv2o8MOgVccC2o9t3RU1tj7d2V+NSvoCu9fgjjglL6vljB+VxAIvJ1fTwl
WurH/xS0TaDCM0jMCrpHO+/X2WOyTSCCf+ro1YveFX6ZVx1jdsaE2PGk2fo6NrcatK/UOOSlLs2v
du4sfbiEXRGtd24FCFy/L8KF3vtndgy05wacEAQsZmCwm/CmChxt4aRrSAIccHq1n3SvF2S+iOrC
Gekao6FBGgLwYbqnRXWnkMAIWrzbYuzv23BjSY+YKiw7w1bS1v1U1gZEIuN94C0aj0R5L/w+cL+J
nj5WX7qBZTWpCk3DV0GryRsDglgVf1LnB1YzYEuqU+FMs4A6O6JrKzF/tcn4f38Nbw4PDGU5NhDB
Y0rvMoz2ZabUoFpIx1YbH3VzoKWmemmKLkZPd6NDqYbF7792u7cXAZsvY3rG5tiN7Ou1Wjd1C7hZ
Qd9+ipMw8KOrwfiUIMUrx6S3e57seYq7B6OJuwAhgAGvojqzFzNaZEEW0lL+GsTwgKJ3U73yts9F
g+y+vhiA0Frwbm/zgmMJeEVUow+AQ3zejJ+ixWlxu2pSPU6nq4kiIzMuEPdo/R1NekZGfk0IXbUF
aQcI7k81iP3Sdo1jGhcul2a/T3jF5PX1QWW4zTRFbj7gILe6RvsDuXpLngchdeB9gzMJ7rc3fMtk
Mbn+tLJXoz0l7Df/yy82+/92+VB76PxCVc9CjdUXtAXItlQrNVUfbGtxmra3/QDxahLdG85cMIro
MzZ3Mva6YHZNH5G/3LhhIO2dYoQC69z1JfUgocnSssT+u/E0l9YJKlSuBA3hHLenLsGbZ7pFfrxk
+VnXMlTE0IU4hUIZJWHMdQEzVw+G5HGm6+7U77CGgb1z8Th9DfPQQKxl+MLB4bxhNAjSzEXe8i+q
X4X0UL+wdwu3/IOdx+tElgLQJW0ig9F9k77eq+Ql7WbkxssQPOKEN471X6rP+osvQc5C9N47hjs6
/Ps98HrrYaGlswSoRSWNfpM+Vg2xdqFX+ohUEs7qTrve2bs7i4EEnpjw//5eJD1wNDy0tJjYv7pv
Rl65GAqs9qMiFNiKrTFJOxdt9YzcDc/+rcP2++81Xnka+ab4owVyx7Qq8Yd6FWtyeI9zO63rI2wt
o40PZo9JBrRnla4SoGKzuq0Kz/O080I1Xjsfm5yaLTm0gIPM+qwaO/XamyqeGwO3etom+V940/jT
NPwhtTck9v5vfDLFZobXQq2hc7Gv41Mw6wVTwaz4cQ79gSrRV3Qmu3U7/zs5QBrhwJmi0/6ajh1m
P8cyWub0J/Wf9Gz3UiSspwAQGS4Wg6pQn9F2nU6t4lb+/tm+tH8hrJjUQY5whm2Glr8xxekananH
ZeF8hAYhtBc3iT0B3G1r61FvB0cyNUF6csCTCkhNbSLMwUzRfn9/MW8WtmkyfsqlSpT/vNdeNJIm
9Mi+xsdfdBJFEt27xIrK25UT1M/ff6/x9ikwU4hqyMPqhkGqr4Mr1MaI4tAm0ngNhOJSkSnLckb3
e4T6L75Ta1UNoy+5Z1xlj3vOFXVwxcjO4EKQDkz+Iom1YyRCM96tnIq6cZnF6isOtTku0ZC8N6J4
7dcTvATgrDNIduYk//z+ppw3K9HyUefLu2UwpQAHL0/owF7i1RnT8XG38grqKnA/DEaz+PE5gTVa
1+/QGq7woUpa91AHmdPQ9TWs4VxoLzCXGu6mb02DVHCkbskrBITAVZ/whfFC7YidF0rbIzwDqF8H
y57pNF0aDGVzNCoo5bLhhnFJbmZd7R7pRP91tGDzameVLJhK45PYSGfJehXTrR0ohpnVvvoubg+r
16XRfAa9rHPr6tITd5YDbW19LM85bGs/uB0AUrXPKyOfhHqjXoewr0i812GRF8fUSFxKrwxPR7uG
MDFHIoc2jOjBt7qG0EZ3E7J8lgl0p8GpC8YL1VrNmXIPn1KurwmQfk1X6jyf+ZYg0r5dajfoFWrm
TNE8JRs+YqyTMJrt9+/xzWkDMQDfKBzB8Ed6uzZdpvCstpf1v4RSa0VD/zmPw40EXCebTmpjwXRJ
JiSj/+/Xy6bAqseRUvmtM3gSJCn+cPXjDmXu7GxsDIRDmmzeiLu2kRHOIo/8/febb+4fAxTUCPQN
aUPReXyV7Ma9nUIwacaPkRtJVZXm5G9gpFY0pAOcaOYNB3APsQcd7hogB16gSZ+VbaUFTUVRsddm
mjkJbjgQkPnhzoMEy0cRcdjT+aUKWEth57Q64wLKaBzQhTvbt+4rq0AVx8qCTNsXYNHeWBaIynC0
SN1TbywejifUqESN5JAnZVxop98/jTeBygULtCwAE/F3Zaj1yz095y4s+LoePu4hinJEKCGRcjlV
vNiM6V39jeuWIkhVbdSpaCnuf38prxNS2/V81oMPTmr6Mlr+5aWExpw70ZLPX4pyk7QojtWUDQhl
lfD1//N9jilorAuA5wIHMnjz9ToYob61HiXnvbdqNApQbDLoMzpp86Zh2Znsv//Kl+eRfCXZnWMx
IdITR8fNpOd/PKpMZvMYMPuK+wzmFYvGQsZMKGzaeuMkD2FC87JxqRz+NB7r5aKXbwY2AChlDKPp
8b5fPdxsbGjKOlN9n8SpBxpYQFlyv//6/txD+PvRCzrEs6fQwMPnT8DYm++nxmJAoQFUSqkBa/Pl
yy3zJe4XDPLu9iJ4IrETYtoLfK4wHOF+Nkro9ftH/+YCeM1EEDAAMDsxCn95AW4T2y6up90tR5NI
DaByCCt053pFMHyIPqidCihTDnwl79vvv//1q2dmN0WWJxvNDN6apGUMV6bpEC13KYZb6xffH3BC
iTs3HIsjF91q3QVPb/1Pk0m3sbH/TR+Z0mQQ4xnFRcYr4e51CpQ51mitRdXegSHFzfDes+tqeWKS
fbreLHoqxK8SP13rW2+0ACA0eRgdy5NQpMUkNFPgO+owWCWnzuPkW4+AIm1SXlqzEHTJbbOYVQNd
RNYwhsOF/A3KBhyS0YL3RF8cglP11epxa3T+0Ml4Gb+4PTI8cdtBOofGFpbNy9ca0sOdUcSmd30w
Ip/Gxc1MMuyOsH7LGmS22ejAUVcon7NokD4G4NIRuSpt/8H9w0t+GcLkaixmOTFMkquCjfXaZGvC
xSqim57eKYpNshH1lQRI8Xl+v6befh2Ri74DkDdZ5puxzmniODUD4Z3bSPRIz7/0VfkI9N4rkt4f
vvCNXSGlGngBQQx3X5lb+WobdV04izK4ud0z6nRDpucIyQ2i440+KVabY34XL9A8DFiCLoYS780B
Ekt+oR0W6u0dKuEMLLYISWUBHxV05kSUgb8UMfMmyNpBoEoISZjLguF9dNahz9Eg8amcU46odMFA
w0W0HbWSHeF8JyVHrpS0cahtcNtG2lH0+J0+7wyjsCC9pEANhEaf2t45/SIxlZPkQSlHMAqeKsSr
5DFRIgXI43ggdGMhgF0xQuJ+8mRauxC4lINfOyarDq+GluNyxP0SQnGy4s8JHaLUBIpdvVIUC0BF
wj9uQUH5kt0os4pKh9Ya42Tkltg/fLN6Dl3qiu4exomAMbsmGP6WkMh3GlW/yR5y4Xo+L5jRdBe/
1eyoP0yt1i7utSuAuIKbtFlpLVobA0zXJxTqiH0mhCwXJ6KZ+lHBgJ0y8NzDMU67ImqgzyC3OioP
gApzmPUpwlWNfhOFyyZh3D4WiRJaPssS5z1leK2Xjr6k1xAceDGORWRBDNtJsr4ZyMP0mlGaUom0
ZSHLI/vmWSXbB6knoP7Rzv62SzuxH3OULiPabc0HAT+aoJX1P+jq/PSAkjmdfyjyF0lXnvSHiMcN
UlfgbJYeGPsqnbCwNEweoKaUNkUVteWlZlsF7m1hUjbf4T7VDV9SbGQBfVdnctbgpIzIwNdKjP1w
m+oKJlvQCGaSaNraNk52eEIVP/pBT7xj32uYJZ9HvRYm+y7QV9pwhOJaRHWKyHg8MEMZOci5yjMw
rgM/Cqe/+yzVneuurivnyQ2gexhgX3+tmp0CiCFn660PUebSATrFSse8ayKQhW3AtpLMhAM51zPK
RoSDByCvzH7f6rgQoEdch2z9qmjUVgO1+u8CoQKOunG6xs6TkpdlHTaRPzMDLs/TwDk9fMBBu6hN
RpjU2vLEYMAZjjc4rUiuHMRk0oCkOdoV8jEGg5y61hfHdgSVclDQRxYpCRid6P926azXwPLtD9QP
roGbKbOC4OZ4DPhaL7tCkGgo5MS1wKdwfPT8rNew5sKJToouJfTYxYd7Ahcsrp18g3FnpI9qWQ/u
zJbNto2LBslpsPgbfbOrzmOP6JjP2cRFodaE67taMxGKHsdwkiVZb/BFBvzPHSiULjXN1NEPjQeD
YT3VyCzpPu7+EjtE6qYYIbWiLXIGE4NOyKG0BNpwfO9lFjjxoVOq7KacRba236laYv7iQpLc2dJK
VsAzFpmE2uoZUxq1b6PTjtY5UPzLrB1EdrTzydXG6TfRvELW98f0S12VYhAIY17JoFTObToogrGg
jSVkKa34Tg5nSODAZ+N4HelPc092gZhj729HUdN/rgsTRlFlOWORnmCmb8KeTQHCpG15ScjlEHtc
d/OAdQa4mA86TyaITo0zYIO5C1D2jsNuCBL45KvVoZjo6T/vXuA7eb9lIiXrCiM9WJ5Kia/HhqAo
jRE78YOTVO6KjkAFyqQMfYJoMTON1jlkVaxncIYCDZIFs1qZtfPUKCnrpD5vE2631rL4XxkjwNs9
hCgDkWLRHDPgsO11n3o1v9b2FvU6ngKRclczqEgJ8iFsUr8VZvtOx02VQldJ8n5pOTb9z67IiXD1
W5/GwZUzYz8l/KEVRqnSV+/hQen4dtXjTtnfRRdtX4ysyxL3oTyPsMJJwLxwacQF9IDqsKWFV2qt
gEyGEiMqYi9dL5ssnZ62oEqxv3nD/mpmbATg/yy2TXcxLdD9sncjYkR+n4Gv207Py02RojJKpQ3b
X5Cu5EAmFptr8imF0Y7zzn7M2Vhu4PDJaD225O4lnCnfzE5ZTiyKUI3yAPzzwSLNwBdk1wT1Kq7U
MME5tAYBI7VzwyB1ZhgZwL2UGeTpcIP+qpUmC5UGYOFp/5uhJMuz+naVuxWqcIiSQoQXGRQA1lFG
QJXDeChZfDR5RHvoKbiLirMwHlLNX/T7Bho5hJAarvH3Frgy/hatHuROyOOV9neewnFXPbU8H+WZ
LV5Y8iBr5KQciHg5ieBCCRyVQ0CZ4sDGCAVzZMXueGaAH4wGrgqyjXl1GAVlZl00N4ug7+0ap+7/
KDuvJbmNNG3fyoTOMQtvNlZzgDLtHZtG0gmiKZHwHgl39f+TheT+7KKCvZqYEKPJrioUkObL93vN
ZpZgN5PEXAeY1YW/A9uK4mrvIlcU/UHoOrSrw1CUsjjahi0yYvlpqhJQ2z2e6qwAV2lrCs3fESWx
VsEubiE2JkR8lpa2HgtojgyETRuiFmRVOKqBvrGojXyRtYWiqWPagF5LnRCVW4NCvQON9jX45uYy
o2pcsRVV1aazBPOS2wxKbQk4A+LLVWfz/HAqU+qxifmQ6yz0RcGAWXs3mZ8H4qsGnMA2FKzbiHiR
yWkOpycDmx2IECcWf7HJJ5Uvqa3ekfqQd8TtRSJ75aZwLcZCJiRsdhDoIGQHUGcr4Kr6zWVo2482
Vr12clZJttVpK566rTxUfgyqKxNvW/zmONWdDBPU8NzkMpsM1N0K0o2W12+VrdYBeGGDkCAqwsbD
XjvuJIu8gwtGhlSfiZ5qvuR/baNZKTGzbc5lgQ6mi+3JaPlY8/aYlXlX/lC1dQrVO3Ltz+X2sOuT
KwNUH0f2rJOWXq7l6rIpbo1x3I/vo3isnJqUSEn/J6dFKgE5Aki3qY1mr2Un43rVeQahKYv5kKEa
NqGT2FTTu3FzM1l6B3O7I5lkLgluyvNIoUcY+sk5Y1Be8PzbHtVt/ahPqWXY38SE7uZMoriL2xwz
eoB7sff9dC3cKwVWaPE05MYuhoKQyLjK8WTAzi6ZIy4YWYygVuuW3HRFgcsBy3LhSCsFRIu0/ENv
Ie9MytdPFizftIuzJseiQbObkaNussL02aFpMO0a2B/JfN/DneXu0eHByuDAIWSum72NaKvPfv/5
8e4coyAfBWoqqDCpKTCXzltNq+POdRpXxXVZNF5+p0znlNJ+GSn+yoPSz/+jD4Y9xxEeeAYbecf6
kTRV5NbQ+vWaXGdF0vqfF04KHqrbBq7NFNqtNpfVoUI5yjL/8w82zvmZMPxBND3H5mRmEB155tU9
aY4bU+zG7xM7Si1rR5gfpA1kdTDYaBvXSTC+TLZXRiGmWVFLghH9jmLGex2eUofjBmkfbwH0P8Rk
QRAGBpU9YfjBP7ateiR+S12XyftvJhSb+wkuSbJk3pq0W7mwybeVl9F66jWxEUt5rtK0wlNil9rk
O/DfJYL7/VHKy3ozay5WuP3mOwzwcfdC5Xxa+bfyVtV9HGQ5zSntsbIc3JadgmmZUeP3IHc4kMIc
bymT9ci7bYNq0JddrHkNflaqxPVSwYYmA8FlnbAdBZrN5QGPHplXoQ7g82ax8vPH/XqA22QbWzhv
4s1OirAboM1+jRaJwcCjGa7w83YPlrLzhvFYpzoiEybGAincQQPI9vHzz33dOXMk1ZvxbQCcEBTC
kDtDTUyM7TG/rufHRdODufmCk1LfFh8hSJf5W+7z1ush7TBmTBNACJCZPrfkhL7+kva8mn5NW+0x
oWoz2zCH/QiwlzhNAzLnJPYIuluag+Ss5Y4OOBHHjUTmIkfIP5oiqiUMvDk7WXo3a88b6Wg0rEX+
3in9xYlIAnN2+DMResZTtsGTXVNY/F1Gp4GlQkEFYrAxOL2xaUjjHT5MCDxIacShht+kPbZyGT5H
CO2ZtTeSFWgmxPgR2Um2zocxw6IWO1sNelsUptuFalhy8MW82ZQvjmLdK+4THBNBzcupg52558QI
DzzMWftnHaNTqyf2U6XGVJCbyYdwujgIig/VdiMmmBHz8gmxBtmoO9Pg5G49EPszpst1mfWuK47I
GRy7vXHnnsSbpxjKI1+gslvMmA8KBE37UiqrkwDSRBUa7YhJ6aVCWUd6+G55SXhEYycHB3ce+Jo2
7csixfgUNwwCEM2oFflt3E4tD2yVBD/9KqEVuEaPhe2mRnasR7uI1h1WQ6eCo5ggBj5FYFvuH1Hh
y0tJrcphD1cdBvUMUFFIcJc2KxK2d2oeyx0dYiRQXJ80B0xKVsu6FzrKrHkXIDwmMc/KDeIeLigd
5PWtMPUIcTMCPF4jmtqyheBqs/zK7NITOtheh+hoEfOey7MK7R4JotVOTTLQNoQ0uqU8GLMyOK0e
ogE1ZrmvIch3yaGp7ZaBZxtNzwjt2RhL7TKPcPGpSCw+kZgR8Rp6dJ0Sce/Nl+RZwOrex0Lz+vhO
H03ilsIuiuF9XuRLOgrvvtHbeU7e45BVYphjurnDpzdQNbkbjSfoQVyhJGBkXqUNxwNpjYbIVA9H
awns3ZA2g3GrGpXERdE2vZuHrHUutSyY40Ns2r2bPmTslFwjeFLDS//R0oE6hG6J5dEUo18Eyfys
W0kzaDEcXH8vrdPRUeHyA2rIt/pvDC1Whu97BbrH4sj6QXAFuyJk4NcrB9+TNLW5qB9H+o52h/ma
aWlW2JVYulecE+uZRjUwPkeq3RZmhUxdmiX6m3BjSUCGSpiRtQlaeGG6Tdx6HzXSvfz4t2mDUEDN
tQDuycbPzAfArIsWu/Ey2mFWWPX1Hj6FVnkh+iM0d1dz0+s8xxH6u2RT9638PJUfyDkKV6rZidjw
MJmT4YPrlnjo8Bb8XjL2FB2hgWuc0R4SG2voMmzMkSQpQAMORpgmwDKbQlgKFoxcP1qkRLfURkke
LYZesmiVjqXNqgLNSYiJasCsydKqibwDWo2pGW4Kw7DK4NsLFxp9HImigblRopEbOVruyWyw+cNB
YkQBvRreVH1S4EFsNWPZHGfLKcc5rDXmF0FkzSnPJTExkqdcP4UiqPgYkhRkOBnOBFH3sDY5YX+4
YOcNAV9VFrRUyGC7pxiVuk/SurxBAjlzKlvcRbaqVce6X+NIS4edVgqJRrBKA34+uO5QdswDENAB
qrLqVqtQrczp7bV95FTqGO0lmQySq222ywl/0Ruri/bOCH8OOz4geV6ussGirVUOwCUdrRSPXQWG
mA2FGU5MOJR5DcY+EeGGSO5aN/u9N6Sk+WD2DmreqyqnVPJ2ij4bMOQWi2hLDfnOG9m3571CA7UO
3UqPcCYc8c0fUqNkHzqPg/VenXQ32G8znFXYqlQScNXK5e/nU/68p2XQoTUZrnSQAtpt59UCJyE8
D2x/vlfGaWKDO1RrfrN1UygEgRMSl1Qw+v+FymTKSf/9osCEdMmUpG9rQfoh5+z1ogDx05MOUxmP
zRYL5pJASQDs+5TVQNd2ouytbDqMTV0zV4JJxpCoCCNlj6dGK4TzyMseac1wrAkTXsd0DbDjYd7R
PIQBHnsn/YDAEyh9EbUfl+M7le6jhAYpW71L05YtArnmz+86dMuzb8q2BwOTnQPxBieS87OAjRsZ
pf0QP1RxjYLiQOHjV/WRoodhf1DdEAQVck/DaNgF5d82i6BOmtKHQMBeWV6Zfps7WdjoQojbAXFo
dYxcJ2NOMV04yK7WCMq1gcz9ZgCz2f2ow+O0GXFuZsaeTWoeWsCglJ+qoGFjA/YbKKmlves1DinL
AbcC2cxVwKArGnhQIag9+4RtDvRaShsEixP/1vZQaEkGtQpgkCROg6oX30kJYLVTJl1UtEmXp1jl
5UtfnVZOprPEP7A8ojEKK6hYy62J+yFcXJ8sc0oFhXpEc2wtuH6jUU1FiNkXLI6j2NzWNpxSnxL4
ZE8WeFb+TGQQiPN2yphLzGQ41W9doAp/kW49CkyYa+yotzzffDvcL0LrUczMPIbmZjsWKQiJRBsp
AfPLzk3r63Fiv6v32OlgX1BruZ9MYM4rfXhxE2+NuT4jl4r29cllxtabk0FngVnzgljn5B+n6LBd
C0CaX/ZGEQOAZJvV8DCb0j1sc3CDJV0El1UQYdF8nW09Q3XBXmtIf8Nh64T0CwcWsqr0XEIghdlH
HthEVRSddB6ql8gmFS8XmhnWGUJx8eDoVRKPFz5q9cI8mlAa4CfTyJEePRjgx1zXst08UaGb957y
NJ9jsfNcsaTa0UzR4ZMPWXvSf3nAPpsZmMXI5+OndJyauLsysbdLrhLifCkhm1UIPkD5Nupbv4kd
vwWwWAK6qp9HCVGgnk31WMNuSWF6ql7yrbHCDUpBmUbNpmpeqpuJKA/8iSw1o1mHI0u6zwLfrZos
NtXLTV30WGbRU4NHiUX5EtcPkdchawo2LM3y3AasRXkhDbOkMe/mwfWad0tazhiGbGdk5WzEJskQ
Uz8oUyEYVfKpD/aMU6ZyPFfwNmCHH+tgxf46zCHWyk2THGEG+fpzA18zp1p3TDpTz5FrSvVWrSHk
tm6c2MA0aqcst9Vk1NPKG72waWNDa/bK7jneHti8mXVujZegQXqA2ZMoJDU27LexJjBgvpqWrC99
DO9XvIMWJODxqRpRVYJCJTf8bCx0FqQjXOLUaXc9+U3RMxx5Y9KvW0jMi3vA9GgiR059Y2fqmmog
oGMmMvS+rivpSQXWkA/gp64Q1efitIxMTEvWA/b+ZiZ3JF09rNCwt47XyCdlhaplvvCSmPjrMNXL
JL9uTM1um31R6/EY3A8cdxmTwwZnZb7boj+aNrN2bcGdjuntMBYdDOtOhmSbG4g+rGTDJDslBxhH
/eSiCcWQUkIZzrFxyR6/wYKCkqEKWmmnstBgZHyAa0rzQtWo0HLyx7Fe4zuyFqq7t9Kg5SvHTauL
q7Xp/UdUaE68U01uZeA9nepMxVnAe1EYFJjY+5ikABoF3pSh6EFHY6pA6DF0JUm5y5pnQpJWPiqn
zsDjLBci9sT1N3L0ZsoU4eHDjMyjTjoLKv67ar9ZVWFIJ1h3Dl5sos/yO9vM8RsOB3dp4zHM+t7j
rhpzMrpjtlPTbNKmSMPJNp06OtZROGddahSP+B0kIB4YLJ56x6OP3295l9a5HMEWhHKg4HRzoSdz
VicptjM5JOrfZOceTQuizbE7SSR43IyBdN2sM52d6OiloCkxaWwnf86tl0eWjuQI5Vj9sxTE0BJY
gDbgqEtxws9vXOpwbBijAJNj76k1Ggy18VEP5L+pclzpAjSMVSBLEaqXFf7HBaIK0SibW5+6HuW0
uHkRzpFmN9Y79bzEZk8O+87mBA7goMkFW2U0ltkq7OEILwDw+E4JZTHFkl0idfAcm0QO0KnCRcp6
VwcE9zjHlA7x+iWecBn+HKVSH7EB9/OJHama8aon2G8GvyzPp5vM0g/e7mf4sky3ZYkHUnbZzJyo
6ZZ4LljjzqEjMU0XrrIQ2szWYxlT/7k4dUGXYK39CJ38KVdEfUFlQGttLqKYwMjW2+YTqZaYzcvT
2twE1XYZbS6qUKxs7r5asUsxuXzlrWlMeoQsQNrNUx8rXV2y91waaNWjArbHLVoWLyZ5YCk2rxuV
zCC2DVK52Kl+vRJHpcSEMnlVs1hhE23eSAjJqUbZ/oudE1mvdunWM803qF5sVmyqL5JvfZn15My6
9UWUDeRqi9Oo8zx4a7A+cBXyjyZ8ERYHZ+ulq2o+M+NTm2624dxIKglwZLkZlGZbaEFBFiDbvucW
0j+bfpvsxLunHnE6R33kXPWsmvp8baJwpP+hvrcaROpmfPNH3Hg8/abC8DfvM/X11SIceExDKxwo
xFza6RNUccoYA8MGb5eYiGivzBFj3eg4bcVfJZyVjXtxgGTrm3loNK+4dTryPfDtciSfBMIvi+W+
iKKBmtakJ+v+YfOX1LIbsacdI0g7h7zDSMgjoNSROFpM5c+rsDGRoJ0Pwsr6SufC52WRkA/KjOH1
/tFLBUEbrmWHzV04+t7EhzCqO2ARu46qIbgjSCoDK8Ew3+IdO6eQfwR2ioAXiN2O5hcaKYH7h5TV
88WULytsPS4RMQSXO1iCAzaW1PTXoFNkZt58oL8nEUHFZ+3XWY7cDaCigOj5QUFS8QY4Nt2JcStS
zIs0uHKR5J7//DxxfppAtQPRHEozhyZOc+eM26ToCKIZaut+Stlm4FEU3pzR9D+xo4hulyOnN6e1
TlEaj5mV3eSncffzq/jhLImojAhS2N2QP6G9n8FHnp5orq315p1vyWgMNXXyhNFAv/VEZ8nmUZa5
yp+23HQ4qln784t5Db87poEkiK4GVooGLMIfGN4Zsuy2p4N4lzgwmdC/by2l7TygwgCwm8vZI37+
wT88CweDNsOiygeAN8C4Xp9hTRrdIglscedsG65HHhdOBEowIuwW9ZSqBcZUEEX7Jd7q9p9fxulz
vjtLE1DMruTbXAhtCGJYz7pNmuZbHb2s5LKalsa3r4iFHdz4OkC7DibG8iE8/wIrv85gj1pF0hfV
zk4XC5U8sMzYmbf5iW856Cia8wdsP8XUPP78Is8P/Jzy8XQ3IKshBNZ/tFJY2Ek8rxmtb4X4VurP
yoamy0gXCnV/bgrtiJy9SbyM3Aff85/nYWya5qIuMI9JQxPTUO25q1OtjncUpIA3YUnT0SoP9hYc
3yZlUeBnkBZaVYTC6QgGCxN4UVZyKJGJgydsvVnnlGl8+pr/9ef83/GX+nG76/1//oef/6wbHJPj
ZDj78T8XX+r7l/JL/z/yVf/7W69f85/3dcn/f/ord+mfXd0T7HP+W6/el09XV7d/GV5e/XCoZLD9
k/jSLe++AGwPp2vge8jf/L/+47++nN7l/dJ8+fWXP7HUGOS7xWld/aL+6eqvX38J0EL+1/dvr/5N
3ohff7no6i9V8VL9ldJ22t7v24u+vPTDr79ohvFvTJJsE1eGwPF0aP2//IskPflPnvlvnOFhBUNU
9CQvm/lf1d2Q/PqLb/0b5QNiGQBkRypN+Ke+Jsz311+c4N8skjTkApcGHaPul29X9+oh/v+H+q9K
lI91Wg093+YMwjE8qfWT70OLie7X2XJXY9qJ8CibSNkTraDl48/SwmoQKeENZh9bmn+7lBhUgi/3
kx9dTQSXtB/xQCyb++9unLq07y/lTLjJakdrmVMIl6HTisMN9PWi4zlORmaoZ9y1Zuya2YGdLiFE
e0gn7cNQ4hF6Z+V1H6d7qDMcpC5izkDZp5RJ8F6qiHArGMocBacPN/YC5wLLf+q1Kl3fwL1+uGV0
mlHBUNoRreTQ+H99meOse9HsWMWdZupFTHOHUJ27GeOz6VNtI/zel0YaZxdTZ8ZdiF5WKq2hctZv
UOf/7jJocfDkwPe5YWd3y1raepn9orgrkWRUnztrHJMji0WWh5Dcau/Ijjm73b6r4ia4yfSxGK5j
Dv3+5zce23kTBG2GCxHC4SSPJvkHvDPKhgxj1ym4LnMs2Ixrtx7ygeVXlIF+01Dbmu+HlJZZSGcG
aAb/zby5ykw3ImWh0pfbf345dBxpIaMboSQ678nMAXKxKbO8a8msrJ5EbBEqWY9ESyLSmAnRtY+U
23k8w170qJYA4NnvOeKRVp0/1X1mLZf/7JJoRtFrsi28EnDkM39oSWlOhnwknaKjCg/3IA9xUoKF
lsfLoeyNSit2a9yOOMp64IGYKop2gOx+tNMuqDT8DrthiP5ZvYW8hYMTtRZsDqYca9TrcYz7Y7qI
2hyP5ZAN+VGD5Ndca8Yak6mXxO49fE2rDO040fyL1hdV/NaTOlNjcAEI2XUd+gxHeWbU2QjmmE1y
Levh0dBaY7iDO1iYYbkszl+2OenFXWJl/fDYpbhyhug7h49JnDd62FdF5lwNpSGm27gv0+YCDXix
ZPtCn9ff176Y1zc0M2dlmIXSFUQffyYGFLWILqfidyo0z8ffFnnxAOChuf7R6HMCUkET+/6uKofi
uWL3n//poPGRqCBGYh30GDk/CMCGwpplXoU4inrV/ftRX1PSVLNccx7spJ/WIzegjp9Hn2rs0uuA
pu7azrH7kNi6yDb/2WDBOAyWkYU+3Qq4AWwWr29BYS3pNNNpuhJuX9TAaXHbxRfZEDvElfZx5jUA
xJtFdSAwzPvqDJw38jeuwnztQ4DdiadLwygMCOh6YJt7NmQGOJIALMZ6FS0B1L8/vI7cw+7W0Xvq
c8gRWkpos6ljnpwSO5CtdbRL7KBJ7HAB5mQK5YJe7Ffdnh19Vy3ksS+7CdOnmgQ+LU6YjeYMtHQT
D/hlvCTz7PeHzncMZwnHwWvzF0JG5SE3CIjoe4lGm/8OookHf//GmnG2vDPmWE5pp0G9QXlre3JM
fjfmkJFN+WQV/REsLHjwUb4bBwHFo7xaS2JmL+Cajk9us3bdZYnf+c5FCv5U4hni7hLfW3/Hdyly
vwRY3N+ZPT2Lg+0WBlJ6tOB2SAvWmnfkcxDQbMXpoP2zvUlePG1xRF2BQ+WC1uz1xRtLa09B3XdH
cur98SnHF9GLIAfMFkqHeTA/rou7zg9jQ5js12ns6gHHdN/58sY9lCvY96cHLoPVlhWGs5PPUzq7
DHuwcdNlXT2m5ANc499oPImJRuYOPg7O1bBjJs84FLrhNLeoXbL4xrEhmu+DOZpxO2y1yP4KI7cH
+X3jys6XPq4MMhXiVlN3SPs7VxHLo1WG/1JzTExnFNfwWidvF2N3J/aEpjTlXnOGxboo2qQSO5JK
CbsfHFCMY5HZhfee+HT6RUiClua5QP7iPMy67+QPrCRl/0Zv93QtZ3eRDYKTOeWmB8f7bJ+gb1ss
3uCLY9N75QcMxdArLEU3QuYz+ia/Lg1D7COqVRQoazQ5O8tdjPjSbERrfPIWi9iokqRWcPVymo5Q
UJOjNxliPsSRUe5sPKEq7C6QuAMdrt5LvrjpfD2XzfiOkPU2OLSpL3CwwmT9OqXIJbl9xGgow1wb
oKLDhipunz0LI+rQbWw+watqXmVk1jq8QRWT4+XsTviQe/kf/2FSnlV+MfVL1/i4eM/GuqRPOtHN
WVgMXes8Wjy8FtGak97KMKcPPx8vf/vBWIO4kP58qi25LH63GAx+TWt3tKBU0d2b9oHTtxdO4MbJ
US+rVlyDBoFrFr0xDA8//+S/WYZ8j0UXRSwOhSSQvP5kD7ZXRCSpOJZYWczP5LJ7n4K5K7+sIL/B
797ixSbWaE1u7EtKn5Xc1a7I35guf/P1Weqh6+C7xO7rn20+tVXEtuZPw7FI9bY/tmI2xE5zjAwb
WgfjqKcGKfMeKUEcv7Hz/90n47PjyJ1f596f7TdGizmS7zcDPW1DuFgGR2X0tWdO79J+ggiLIoAQ
y0ODvOmt/d/4cbBxwKPJBsFXp8l+tgHQMRPVvAQ4+jii1Pex28/y/GME110jyotA1zJjv4Jk1cfY
8KLioh81t9pRnET9Dfa+3JyfD4W/uxdkoAUczOA6GedPgSDvBiRm6lkH6sq5RUjVfCn8MrhtTSRt
X0Y8eK9Xf07EG09fzqrXs44TKr6rplQrSyfg10NwbSq9Afbsjw5xCf5+mSv/fdeY/fupabV2l09t
U+w6Mm3WMEbykx1+/rXPj6VsZlIMTh0mLTqp389mfboaaWfS5Drmy1CQ5xBX7XgYcy/19naGF7Gh
5zoiw8xsyBNrfUd7qGewMgJx1unaYh16GAdyy8Iob7seonQ/usefX+KPT0beHhjHCKn/xghCdD6W
vVHCFabpMu/z3PWX31CKaVcBTfX+N7LKrRSK/ti98Wj+7t5wVIdm57E+gGCczUy7xI8xWNbu2FhT
+16QgLzsMyZTtMPWxS32lV3Nn/JgsHpkXYV7IwK3unWN2HzSS3ohcbgYyMpuHfKOX0wxRv4bm9cZ
XZ0zqYv3jiWvjPMF59OzzYsm1IoiK8KVF9voPwHKsi50FhichwU1vrtLQf5/T3nw76zFyK4KgkDH
HYQbzAt//ox+XEihT4MDGtI8jyX87ELMIZdYX9kd4wDnQsZySaB0WNSmdlWZtZHul8nR0Rjj+jk1
17EZJQdYwbH17ueXcebkdbohDoc9WcPL0XK+rARNtjgtHq9H4dZruW9zYa2HbCwiMt0DPCP3Hj3Z
z3U7lV6oQfP+HfW2Fh2XoqjucpIuswvGfPVhKg1PvLXkyXtwNtOhUWLahdWM7/1AI0vqUiD5XNsj
1YhrHZLRL241fSFGXdfjG0oLvPCHrPqg1f7S7B0NY6QwzpyKfO2p/NKl7ZK+seYZPyw+HFADA0Ip
lbgNHHe2+BBsgTffyO3yp97qwqmvAb6DnrRTCGCxG66zb18I/C0/+1OBg+pKpM4OF0GOPhWQrE8J
N3D7RhbndlfPSOdDVC3LYUBICSkK+7+jEGYQvXXdP+webJT4Fckn7dJxOkeHTHSFGftBcbQnF6bm
3iunMv0gDEGuCmvp4r0b5rmZ/xqsuMpfuglf0MfKoqH6O0npA3xj5Gj0Ed8YfD9eFXU4Fgx0F5iU
P1hWokJrNAvHwmOv17WnhXNfCA5lmtn66YMJH9u9FqLXNHb3hbrwY1Gv3vhunQR8sINX1iSYHmcb
483nn1/YSajzauQBqLLT0oGSqhbsRl7vMRUOJ6Nn69EB8llHA9HiBA3yacVjPhEE7o3ExdQmbIkp
HGkL5y+Vbk6gNZtlADaK/FWmN5wGs1zP73nd7Fw2WKoPtw05y/b1gg91Rzi9NmfzpR30mf6X6/ot
H9X2vnSb/vkX+mFH8A0LTIcNE1IPIoqzPYs8yxTwVg8IluTtEWwIvb7Rhoqok9yfupSQr4j0iZ3w
1rp6w2Wc1sfreYxTCbYprLcGy4x0HD+7m5HZzRaLSXaxNIRGBw9z3q/crGDSZGZSxhmr1nYzrOZx
/iO1Rtsbr5DqrG1NEGdWPWC06Q6/T6fzNuGvnNeRYEyME0MkUqIo0qKe/Z2mz7GeXerEP8ziQnd0
oTWXZs7a/XGu5jr7anmNVryPccp0fs9a9uMoBCV1n3s7dvEKm/H+W/ydUXIUi55L6BQI5bY0MWvh
E2ryOwubR9OvWSBN8LO605ncOV3iYpfbXaYNeHUGks0/lbXeYqpciLYILnSR5bx8WegJ+3vWS/nR
2E+k/ORXOMaToOUFcjAZnKvQjqZBIYcObAoQCGwTJJ4wZ3YM0GKhfKG9F2daw2ABwa/c+V0J5WGa
9zC9x+UPiKHL8AlrtcWorm08w3kxtlj8fJjJQY4sErA0LZt3Me4kMElZyW0b42uz5WuUcLDk4TLR
8h4tTx5x56TWRP5bk7u9e9/hDiL/juOd4Vz6ZRn061VuD9gEHz1u9lw8aER9T9aThiMYSRKq89+4
NlnvbajZTuPI55NysruZsAeoukfdGKme79XVpi0DyTiu6+yBeWazwC06dDl3E6KzChfldbQAbeHn
vCaG5oQZgg1mZ9TVBl+ZYVQQsEXSB/gMzrSYOqLMwaQrP2JQRlDZNanbFgMvAVHi1s8WnMzgoOh5
iTmvghM/epoCqSei3I9ABj0zPHeb7GsQnywhGjX36wlnr13el8jhMcJo5QRWP9XLOnKDPLKlwHZp
rgf1RzxxC+ed35Nj9RE5eTfcEwQTf3VpDfQfCn+dmpd0RCFyC8+oFPTVu1ZEOjL8NbEFXKQg4VmK
XJMfOieIsS1YXZX3YrdOqz0ZKDb4WnO7yKclLVjzFwNzZueDawJaHZt0Gae9IHVOfCQ5KeOSi+3K
Exvs68WDYLBg+5HllBxPjQmxKLgYNN3oozATK03CvTF7PrNiqHW5TttDDHAU+n7cuvdBsCIhuDJh
i4FQY9hAU/9at6tgKO7MOoiskDyaridfi6ZlfbMMeCOkIZylqX/EY2h0q0Oaop3RQzxl1/kWPttA
Ih9IK2w64r0dbbyIO9T/NQ8OcB0aRcXO8n5ChFZ/hMsG8z8dalagsCeLap5Dz1xr64+1RpM77DLm
EkXvjJVBvu6yZpxKcc1hie949NqUTPC9zulrfKcX5N+xW2OWvn5sEOhyr7FcYBzgQit/zW4ZPCA1
tlMbzaOPtSRDsEAVwl8aNgor65C6hGFp94UX1Om7lVQ77lJauZ59SS7QwGDznPyU6RGN8o98JPGB
r6oFefZ1m2XWMMoX2RyembfmGmRj+rxak6EFIeBuk7+IEuUETLIkXZgrLDHyoad21Mllrcb642vW
QYr4zdCirr0MVtse/yDB3bG6fQLhKbjMIG1G76qRPjNCoJOnV9HgzPRFn0dMIsI5juW8mBH0ZV9j
QFjCldJ8cEeSMstR7nZT7KPSwGkvt55IIezSj40p9PzCaAHp/RC3aXTpoW3VS/bMCjgG78i2R1wH
em+tSAWxrzTr26jlDNTu1HNanUayn1S6cTmPbPjbFyZDyQtGAlCMKbgTy9DS/yvsRvzpYRMiPnV5
nHrkyVoTjUECsyp0a35bN2t1MKZGNAc7Zgz9hfqk1e4MuCV5daRt6HdPQx8U2aXbzG6Cyk8TNTFb
YtVu8kFg47f3i8wqL5FeN8F9B+xKL4sQ3CE7dIWmTWTyNWkUf7TjTrrgQL4DqFVTwsLt4n/xYO5f
ZWroUMx4/gD1k3S9cE26rs735tLJeTQNYl1u2qBFS0PaVSzxcsiOcqv0R99YbgYYgvkLJuRyGM6V
aJ2rOO+dZTxGkVYG74bW7nkpsDUEuku6IrKPRGSSjPQtHZJpil1UARkLFhb84YGS8ea/tcSYprcM
2Kq96khcMELDKEBu8OStff8acrrPhCYCjq4v4ZapXOOafjDZ5iz2Ik3bV4HdY4OgNjaKC9R4F0lj
9XEPTNkZyWPREij7eV17uV+rWsk2Irlcq708LzJJVKu0Sc6jZFkkJ5u5L9F1tf1mSS0LBbVJmJGD
6dyuM2xZLm2FFzpvuV+NldXyMm9w5SJeClrsEXR1dMcBu1EqN1Wc/eX+iY405XEVQ5TJW2V7cuqr
Xa+2zDQSO/q7UWp+63O4uG/zCZ47d4EWEjthejudu77OobM15YpqOr3zYMoNPSDHjreMncXgMVa+
r3Evs0KniBnKCWMSOGEFzwnf04wpS7JhQm7QokdrgR+xFrWau4O8RoxMYtR5w+ps9xOzsiUXj9XW
3upS+uPSKhgjl6Ba9j1z0Leus4if65thaDsWiFmza16A0ZasB/SB6B58Yom8YCgpNmvulXLcUNdI
05kUcYKGfpTUA7kCbZ/g5XplkyW7wE1CUZ8WcgN1YrTIOv6fcxNzMiT7kudStg6M4g+52WlN8bHr
hFysggjeY/YHMk1519vVg3VCMh9eZTLsxFmXCUqyKE2/w0NwHOQwt2pDujT1WDcxLmoLdzzjXknp
9RzBGxK0lKNWjWR1cO3LRseuz3g026Lsspe1aq3OeMARLOdW1Ono6JqB95bGu5NUN+jUfoTAGePp
TlWJJz8/KSJaSanmSomxKguMNE+Hzw2KA/Fh0SyLyWhHySCB6oIj6c4uB7kMY5yWyotubFkTWpIh
MZDDayMKuU+zhG1fJjxwkwdsiXgcqvZIza7m94mplV+yJGErrp+nrnXHd53fwgy8HgPiuoj/LOQb
Rh3U0vrGITuCSQSbQJsprcKg702XjjoLRm3buGpbgRwViB5kszglz4xLU2/hlRS7KAYaosbSe8fq
JZtuSfqSKaK1Sc3bGHUKG2xfW1nbjXf1Np7RF8pHF5O3J0fFRgjBYs3lsqzSog6w0vH0cbAheMsc
6IN2Cd4RVfa168klNPdU+Ji3yBEiv2ZWdEO/7qdM5OYN3jq9NOzV01wvD5qlefE9dX+dfvRGrat+
C5LIb794yOSjnTAq3R4uAq9vqt/spiA3DrQkJ8Mv1PWya8ZLHOvx9HLKwsFEq7OpPPcZrZ78E+kr
bWcQ0ZiucFySFpiTiNUe//pHMnDW5RNSTeI69qJL1m4knjjHWXI/tjwZ6y4Zco4dhCQ5NaGBa71o
ozgwoHFj/jDHC8rlDySklK27W+DOiJnk5Wj2AoizYzkf2pkmUxAuEEYQM+YFA+qR93WALpIBi/S/
0iEZB4jCiblGBBYOfe4Zt8Po11nzzoeUoxfHQMfkZniwg3z2xUUzEinHYpfGzpNhAFgNl3nQy8/X
Y+kZdWiJEuInuzAa+zLKMarXDqVpivKh6cdU9y/ndvD79dr3lqGy6GVinG8c1p5M7WjXYi/fGkd6
g9HCHllldXY5ExfHtSVtRVc3DYN5Nej+lFaCBdKdsueYGN5yxcuw5XkXbVWzWrKb1AygxVDbaAUr
sevKNZ52TmBMh8HPluyl7xsHiVcZ9Sg+DgPHofI5+3/Unddy3MrZrq8ILuRwCswMZpiTSEknKFGL
Qs4ZV7+fFrV/k+Bszi/7aJdd5bKXpZ5udPjCGzBclJFvSjMIDpEBJPsJ5CraJu7YZyC+3d5ZlHy+
7FAsMlF5QkQo96CLGJWM70s8dvaTvSjsGzMOmlYFyKDEWEQavQhX0fcUaZv2+sglE+9M5qnJPDMF
7fX/UsihjqRbmyN2m21oxYqkjASk5cp4zU2NphB/l97KdIybwuD0JhA2l+kmCCZhow4DgyedjUIw
ufxOTxIn+f0uZPyZcyDI4q3XZsoiGp6hItPFSUi83ibXWh9vHDS6ymlH4TdI4qs/1wUN7IIXoa9Q
wNZoBnDv48pY0sWMmguo9nj/3ZEnBoOCTYSeFLAJFOg94KCtQVztCHWIGDOxYZwiIWgj7feL+8ri
Zo9GQw2678Fsmlm3Mcv0d0wa5GJZ/uBTkHIizdJCW1x4SNJZvBntgCHMo1P1AvGvFpVotCc5NLlh
l/Z60qR706yi2fYdUGXTtuzlor7VOq1W+dY9y8atwa5BWiFVeVdhy9Cp/vOMo2EycUfOBrJurMtr
GoOjfKjUaFqabbFpWnuIcLaTOm42jBnZZd4SOQt/SisBce3V12s5Jm4lQXoNnOFdULJpJE2AGQoH
q3OesNcrr4syh3jmz+P6B+WawtbLYrcIcyoq7h9ptOo18ok7wKglLqyyCBVUaJhcqt1ruB4GmFWV
h5JujUgoZvTM6NdrotSgTAL26dt93PNA2K0iAi25Vpem3Gax5ETnIwTlWf0+S840Lr7BAk/jhh1i
O/eyjlB/uCkQsg1fULbqgns4jXW6X+JIQu9gSKRBQxib/ZPrrh7VOsIilCiUZk+JLrVfKBPID3WJ
Qsv3aNQEDgqmnJz4ej7EFSj5MJgfqyDNR28xF23xw6rTlgdCq6WW/BYBgik+g1uh1PEGI7ElfZxq
SKnf1CBXICAPEYwHisuISrVuqEBMq1ykE/vyLs7rxcSnOtNie0/dW8J/zllwDtl25aT/UIJsUg9S
0dXJc9KpCt2EpbR8SE/4PZ512TKYh6UbpOE+pyMXQKyMxblsizBh0SfEGsJfwTIIjwfYOUW60YEI
meQsWVoJ60puLJwy8koutA3PJBo2lyI1C3xZmbqioEbGyhE8WiZtXo1+owIfIKrb5flPxvUnyiYM
EFHPa5HgNV+RNCgtXHN9RFYZOhUBvKWRvGObW/YA6Dy0byw2JQbYIlEPmW+5ed3/02sMBSdAnKpp
Xig3wmoVuO4Y8GX64zXlToNFhJp/4tw/R8IyBhFW10gCsmslhIHkb5QN8O0d5tiiw6KL775bNLsa
Z8yhezQo8c4KxgG7BNVmh22ibvgTjojQOk5qcVu06dIkFwi/2ck1tsNRX8HTksv8zBoWWJ+bOZzE
lfFHWUwiQWB4R68mDn9aYttIMhPIpJJVnSo1IWivOCngyIAvXApb34Azk8a9Ev7iXsq4upZqVpxt
WsMtRBiqnMbsgSNlCgWpcm5kRAcMkCKHAAWM8YoPWI1XYVraiwl7TltkyidmvaCOG4dT+6I5Tt++
EEv0yXNk13XyiKOpzDZs8UZLnrsE2U6cai2wVCnvhdnoPcbqssinsKgWOLMFK/f5ewXJid87FWVl
viRASGIUWVvEAUnWMUXgc8kh0juaW1aDrLDLfxePLHr5ZQNUDYQj/opSJZajqCeZi7QhYiA2qmOD
/zK0dmNedVogXoJJUQs+1Z87jBNnU55AKEgjwomVWkk3c2oETuIqRiNl+Q3CizUfzHx9h3oZ+Y/M
y17D+UbWRLYRzJbQf3Cw914eDUnlUGwqjoS+bP7vIy2KTix7mYo9kCoGZRBzVHuz8Wf0Z2OMvtg6
6gUSZGLzxbVc8nznPRF14KqtJgoatVm1CFEEdPbK2pssDd3+jWlMARtz+gO8ogicOdQ88pnNU+I4
72Dh1jtp5Wzm1xpALhdUTBQFJtsPqZ44P0jNwpDwHLzQuoPdDYP8tFQxIr2A1CrzysKVk2WzM2Ks
Bzju/fDw502Vi+p38XQE6IlLNsbT83Ogh7XSbzXAc2LRQqwpKihso1g0Qm6xTEE0SdzMkswpR7EQ
QbzK4wkUr2ajqHPHq6npFIM9S1JzFkOOGwWXtDadsr7YTo4WSC1/oEdK4/wPLIxmrIg0KECkXA7N
n1oedVgihw7/Oy6RP8liOAQtKUXem/kCrKQY7cnYxPWApTYHFCkK34JIbBMmz3PAddK0BmKALiAY
KmL7WEXMWfWUTjONzqU0aoeqmw6J+I/CLvlNFPNq7OrYQ1HOp2sAcDCFUMJSKEV5reC7x6Um/osU
FeijXsZWPORd7eFxKLKQOB0s7YJ1L6urrKPe97KgqSYTeynTcqVH6gidEkX9cVKffncz/op68L9g
Ffyv2An/P1EPBLzx/009cF+y+OfLW9aB+P//YR3Y1r/o/oj2N5hNwhcV4M4f1oHt/EsFSGk6Mhh2
gJT8kz+kA8XmD5HjOeBxDcRUBR/hD+lAMf5FS1ajzEp/zHIc+29IB4zwts8Ly4u/AGQ2HUD+Ltla
dad6NQ5pk8stxeboYEc25LbmLKyXv4NFvA6jAI+EOgRO/3cr/A1qal5qx4Hv3Pq9JJ2XnYwU93Og
/aNN1Kf09ETXa+VgBDZETMoAYsBQolusvW8hpkxJASrV+nZjXYVwPry4Hr/GErp8iNs7XqNX2ymV
a54NZdPQbqU/+10JctDDMcoB0WFq7nQzSnc0fJ6xI37oWunxzf64ee1nvmNYrLrZr7/RhuFmAIkQ
7K73v1EZNSRIKRL4gTPFYC/A6lUaPjvQCzbUNe4jpX6oFXVPpe2uQlTCXaSKDk4y3XDrXcjqdOD+
at3KyEQWXfYuQoMnPtq6Ffv7N7LHfjeJaRMborX55quJMvuCcGbrgx/v3aCeafvhFpREiUuj7oyy
1ld96lwbcQB4gNNlGOmo99SWP1G1baLewI+9/0bh4ftYFPdLWOzLkmodCnvq9vPlXEE6Xn8pvl0O
6CSoOqbodr/5pZIg8MBRbH1UrXK/yueWjkYQuhq4lrR0rL1uKtQNmmJwl1HefD64+FRvOtavg5sy
8FogE0J45/3gcm9XZhpUrZ9ROyvMgHMkfft8iPUxNWS0wUA9QRXVTEXTV0PgPIMiChh8P5ft835u
97FBrb80T/EARDv47VR+jwOqTAOoC4nEXu1KsyONT4qo9RuneQkLu7psATJtgf2hvpdbmZ9C+97E
c4bueBxSR0yaE6gYk4vtw09Aq0Xm+gMoxL/er6aRF1aGinzjpxRZLtIYgZ4GBCqgjnnedVQLJLgz
4/wUVzFGXBjnfgtTNKSAL9gXspFWqC3kWfwyVKQZW8cqbc/ItemwzOa4J1hDq8o0pPb71ASXQe1c
VbWVXxokb7hZDYcFyb5NpCsinCBYRCPEB2x4Daar95ExkTdjaF0PablDDzz4UmLV64JVvgATpu35
GUBkmmE7QwzYYQkUPuidrHuTnUTUt5Gb0IPymvjN2upxgltJmiTe2FgUNuToYkylbAsJ49BRzCQb
kEmprdCj4iU90epId7ITFqgHTc96DrBeMUGRBdiHmcNeU0d1qw2dc2E40YmDpa1wIrBkqFYAI6Cn
K/Ar650HDsjGk6NtQM+Ag1KTKCWDGyOPq+HO4tbCge6uixwCzwnvvA1KI71vFQ38UHQAX9Dreex7
bbweew11BXa2py+55bd5ObsyPSxvHsLLdsBaoCE3cpmy9DQ1/MOqQYyzqZXwe5gUM95a/Z5HxNiE
Wg24ULZ//f0BMyzwnTrQE77WCicxh/JkwFdpuEBa6UsGEP8yXNqHus9ePh9ofe//Xk+ebg0TOo22
5upOHfElaSAXNn4lZ+m+qBcQNvaUSbPby9xaGVSx7dBm3xL2wQnMz7FLBCKWDl4ULArH+/3JkjUa
cFVXNX5LHvsC2OUyMiflW7AU8YmRVpgXsWl0wP5EmNyrVCxWIwVLa3SZHCDOWlg3GAYiyZbp9yFh
BiXNGzjl//z1okL912AsQnWAbiZm/ub6V6QhgHotN77cxahdwTgjDnZjw+w2QaVc6gggowl+YpJH
lpNBAaVZr5aCqyhDgp+WTYiU+Dh7pBvHTC50ZKFcVZ9OeayuoZNiPRFG5cNZMqKKnJL38yO5sJ0a
zKqvWtUL+m4/NIsqlGPQIqNfsUFt+jD23a9abguvzdOfn6/u0YmCUSSSsiBxrLesWduD1TjsGxg+
NDONSzPqdi16wp8Pc2TTmOCZBUHEAZe65qA5QPe6ICgav1xgwqlL8Rg3GYpDVYbvhPJQKUi0fz7i
Gh31uq7QB5AYMCgsGOt9Q7d8mRqp9tXOMZ5wQ/TUqj1EscPtO2d3CO+jJKaZ1cEcQ3Vrq03yzW6r
7diZ5c4wx+UQzeS+J37UkTdYUDvIFIRf1Yfo1QQ7ZRdhxMcO5B0cD9oX9vyjcn5S3s9cC6+SrS73
NzDgW/rWdnsi6jv6GcB0CoA1nFZTfb/XrAAV3GZ0YDWMyV3njD415wvVLK5mNXxOsjncfD5fsXdX
IQdcApyc+QIiSVodo9mUQl4go/azxTlT6/IJjfIT3/nYlGCo8XiRalFvX0VPQMx6hGfHGhBLpO/0
big8FUuh3ajMX0PgrL10YsAPGYg4sG9GtFYXYAgjbmqKmRHLKtgmgTRcV7QHNnkx/GiNSp22jVVQ
4S1tOrpjuzcI5Xoz/UY75iozK4zSjckPrPbHkKuXoagsNZY27RMrfvl89Y+dbR3GhAmrUCSBq8B5
hvAqF0Nf+6mUPFrAZketvkKz9fa/G2a1qVCOipAhHmqfxq68oT0Aw2pKNwFCeidukSPhIwTRf09o
tZ3KrHHihV6dj5frTxCN23yQrrPefOzy6dRXPnZSf79z8OEdB2Dc+6MCJ0qN9AwCUKKVGYqCKFw4
ptukyhVqVJeynR2kNNvjzlL6lhHefb6kx84NLBgTXQJ4Kfx7NfgUxyNaf7Wfq4VMK88entt8qr7+
d6OsXh60sSY1IjLzZ3vwqBWA9shOJB1HIiIbLQbgvlz8JG+rvTE5WIS2tVb5TT9dDuX4jabmndIm
N1YU3GM8BL7bASnw+byOPqnImLByjIrQ9+pOwMkDtGFlVT6WqYovFSgiL/MdldXlMFlcfkGceLLZ
Knukc7VDoOgPJ37AkcCaig9Xm3AuJfBc5TnJNAeTOuV8v0r5XtbZkxThfGKmo6eE+ZepTr/pVfyr
QwYLhLqSu0hIbj7/Cc6Rw0+u7EAmNvkZQOHfb6EyZnuldDz90mgCf2myFxg2d0MxWW5DF9cdwALR
pshukTPSznL4bn43qNsIcMJ2Ik/dUExJb9s5iMCdFWdhayZe2Q7ZDiVygBjmtKmnND1kNLyaIqJ+
Wy5XjjGEO7pG920Ttecwxh5h8tHnR4VzmpzU7zqq17WSpL5FE8dTtEHeYJZ0yOpi+YrmETldSG+8
wEzFzfliprTMG1NSCjcG2uLieDe5s5bej1GW0TbVb6oGqcuojM7QDRo3UAkVLxrzS6QYugtdRmFD
XeJt34UP05ANAG21s6mZLkI71vw0qmtIuXbi5SgX0nNJ5Y1ObUF3i6XdImyd7eAS3JvxrO5mKTQP
waJdR0ghA52Mi22UjsU3NMhVVy6D8zpvRr9dEHFubftiABG2m2UgRmbVU7xXlNDV2045Sxsb7fem
+JUb1nPcAmAvkPmWkgwLageUctkY570Cn6gM9b9/+SE6IzFkIfvBg7w660FSwFmV58rvxiLxlnEJ
Xey+4FbGN6GT3PGnThzCI++yTcJlQ65TATGuU30IZpBHUav1aaLPaPfboddHKBsq6Zm9DJgGdcWJ
KX4oafEw28LqkqIqsRVyLu+3vN5E2Zy2ZkmQCRymxoNxS+EruS8LC5eTAu3emn9oIuO1rRzjNs/z
l6rsLvhpxWWoVjrS1lF2UJwERbF4mq8NOpXPuqRqu14xWzexM7o0nx9T5chNAUWDa4JbSuGori7I
2UZAFMnxym+r/MK2qrN+krqzJY+uba2iyWFD38A/LNk4tfprkOx7vRlPMf+OXBVUVIkQYKByY33g
b4+1ZnW9VfLa5J6RdSBQOywQ0Pk/MVuxyVbhoG3K4j5EwYmKw+pO0sAGArCaSl9N8+9mYuxIOE5E
2OJq/zAEFXU4ejqGuusIl2oFnchmKP10VB/bsWm9qCgguER76jKxK6IfM9RurRaZ4M8/5bGnDuIw
MYNhQGP88OikdMaxkCh90AZngmWfVcEDCKmbOSpujBLSYpEMJ2xixI7+MFuDTSzSCWpG4hC+yY1T
G59muVOYbWpgzhUs97WB3G8M+FoPxhODHVtaGgnUg0W340N1o5+BE06wUf3MMG8kcGWe3udeqpnn
lQXrRbfutdq8BwP2/e8Xlu6FYGQjXUS96v0kjdEEN6crlS+QNkq7rTDAg9EX97gaKlsDzT3CsvTp
80F/Z6SrpaVIaWBTaKuUyGRxaN4u7QDEx+Bh84fFSQ9I11zAv3e4x41nDERDRA1m07Wn/BlQ+p7y
0gZftHNlNgdPaheWxXLqLUXVfBdiPueFDcJrtME1YyuVXPdN8lPXK2qBUrsNpbH10Es3IBU391Zq
PDtp982qFg3spfJFS3vDpal/tVgpkBAAK65dRj8qTc1dqsYhtUb7nDrN4PZ6Gm0SJ422TVuDBrca
dZenjrQZ4vr+8+VRxb30YXkopZFEwlTGhuf98hjYflToN5Q+riMEU5aku6pIwKpWxuC0NM70ubd2
VSCfzSI6iOCefQc8vqM7vdzLkb7pUJHbWmV+MDDJ3CpWqbMYmEslsf7NtJMcq+bY2aH6fKpSduRh
QtgE9A0iM7pGy+r9L0dKBcR7U/FKmGg7QI1bXBrJymZsp/DCRmAbUSDbPnF2jiSNEAWpufMeYmBB
aPh+1CybDBXJ29JvRhRd+2myPDWjAlHxLlMCqeRdvOS5B5Q+2FVZrHgI5XCVJIUMulf7gj/V8zR2
j3B3gZPIy20C7+dsqrN6K5eOdOIlPfIqiSAB+T7qJxiTr48cMPSwtnq98GVHYCWTB63AuwE2BwBK
cBjif+ZnAtNVsmqgEVPn+1EdlVMx7Ic9poA7oIPJotGqWt+oUwKOKrDHwpfm9Dyb5StZjiAFweqM
lE0xOxdjTAhrt6fSzI/5A0pfSDHoFDkxr2avvP9YRjPFqEHGpZ+hVu9KiuNX0ZK6c2eDQnluguie
XepORo/pwIk5f3iLV0OvUhcEYZUolzOeyG7GY2Y6zCX9g2o48YVPDLMuiduDmkXo7HAInOGyyOCN
da2vlqfqTR8efDEbFJ2Q1+MTflD5DGGfY7zEQo6T3hwCsy5xJNFPsTCPfy+Q8aJlDkJeXQV+6mL3
sOeTkj5FulM7/T4y9Sszjp4Hx7npwxzN7Sw8r+HrqL29/fwmPD640C2AdE7cqa3ukyobOpKBkMEr
6azotds+SP6ZIbm4c/Wj7upDCEDds5sHuGCHE2N/iB7F+r4ZezXxRJLiKAoZO4z7neFk28YUnVqS
vtncYF34UOvJ18mWHjB3unAU40TI8+EqFcPjyUPfkgorXY/35yQsrAmJN6fwB/s5mlWwLuH5WF8D
Ht0jSnZiMDGXdy/OarBVTQSPJyxDR6vwc6C2g43C7tBvANJStc7+y6HEtn7z9gegsOFY2oXfYoUK
590T/jrKcAeq+USZ6fikUNHjWVCQ+1jdNJreVzWemKXfA5HbVvh2i1YRYnnWMl+hUzP8JzOj1SwE
LzGCXZcE8ZXDWa1nZpjE9LsYDx9c3rNqB/UBUcpJy07s0KPzezPeaodYYzr0as5Hg5ByYynjZdvU
h9qGAKx2+88Pw/GhaC8gFslpX/dRkpnqMGQnVApikACVrV85bek1WQ6yLj3VTP8Q7IvNSF+B4rVM
krv+bq2kFogMinnNSMGZeL/E4At7p9u29XJIMvAIkvbl8wl+fJXp3FMPNBElpZKG4vb7bak3siR3
gfh4feyVsyqhzBs9dzWwt7A6SHp+UUd17IYC/d9Z99nQnEiujrwa737A6lz0eqWPMhKcfh0Du8nM
vU6HIrPHu88neuTVYMuQwVGypnmwtvvM8MtAm4rFbRUlOiM2r90w7U9tTQBXH28UioQ2cRmRIMIE
Yke9OeYtwjFhmRLDmqr0HZJscIfKvLkjIvCytthi4RLdztWEhok2/5yx+9sCPTU2qRprFL/k+1Sq
fwH5q93YVgffspMG8xLqa1ld3aeyau6spdnPantel9plMqm3c1Hh2hub02FQomE3xmh8R0ON+Ths
OIg3DoxqtfpCfaq9mMsQdDvl7l3YFPp5AIxQQF56IBCIWhReH7DPaZY7jVtBK/DbIbd/lYMc7pss
Mi7KIcbuWroZei0/TxlpA0PX8Ry8NpRes3GW11D6SLvdINg5SyFtx8HB+RL8pV9YzD7Nl3+qLtWv
6kD/GlLf2kz0fAW3yLXyDrMXXfqiJVl2wUf6bmQmVsVkx17phIuratWyn2AVu8scWNBbysJVjaw+
jIPUbySpKz0sO877ZdqXFUrLTi6RrkDqv40S3fb7wgqudVw3weIrmYvEfOTpBlmTqSDHHxkwywL5
W9X2DyOWTK5WqNdWoBxSpZorenuqsWvaCmVqGp7fEH6Dvmuo7UVuaXCpQmm+nFN53ETpEtxGgTF4
UDebM5rltgejTzqLGhmspSgejlGavkiLVp+Z6lxdybCsKSYG7owv2dZJOgN0q5pc2EZYenKuHxo5
MrbQKOXDiIqngqnpHpLUeIh1ZdgWmnKPW/WPAHtGNxnvY0Ubz2LFypFZa0qvs9OfhZ5VV8PSPJNm
L0zb2WjUz11HXzpf07JkO2ISPoIt2OoAwngDYQELoM8eZZXUVRNlP1S258BPQ6Zw1rawg4wNbWNt
j2LVNZV3vt0YDJEfT52FjHdpfJ0rJGCgJCf9OeAcbAhsLUD8rlsKL1HLcZs30Rk6Fu0XBZALshE1
XAcrV30lD82Ntejlmd63GB5SSwy9pG62GEd8Le0224VaknqjPY63AIoDskOtP0htcFmZs/w0SqGB
+E6Y3jRBpUlQVRLLbZ3JRY8kuDBtSd8Euj5+N4om8QsWvt3KoAC03YDLdr0fJkW6NPU6bSgfNwaO
lsEMBwOxUAutNoiK7W1f9KpvLcDBycdSD2IXQowSboEG2P7znFbFAWGLrdG2KO3gR8ofLx8tudsr
+Vj+MFDtOQSJcUcenT7S25RVdwABeagHs/sRaRXGkuiJBm4xt+OLEUWqji/gONRnjlojniXNUuKl
Sf8Qz8reomCB0EvkdcG0raTRyzUHjbWoM88m1fhmRZNyXssKuLsqs9zRspZrQIGNN4YImcMcdhet
J0Ou277ZKD0Zm4sFU+YVizP4GaxrrhRpHC/UMPzRyaOJeSXva64ZibZRm3C57vD11Hzsb4AXkvZc
WTnCA5WGkIELeQKzTy1fVNDwJWVPO2wWr4JxjVxAWKu+ZPVj4lXNZMlbKymra0kqhksrd4azVuHM
7DBFLba5KbX38SwpBz0rdahYuR7/nMrg2ors1oNrbG7xB8XiWw7kWwzFTUjZJTfZDDz7IkjGwzC2
V8C/Ry+oi38MhJ5xe43icFvVztJ4UmxQkwyywDworRG2PoSp8coojLtU6B12ZNAOVZjzNI0gZFeB
vsGZ2ZNT/TrtMXbrjdtR0XdRUD1VTfJPM1eSC/v63MiyKxsrJUhsZzqkCNeKTSjIVoRld6M8SdCq
4VQDwejthEpylp3NwGz8pS3PMX24XWSUjhGXKrZLK2Ub8o+vpmq1G5RDul0qK0+WwYtRCybuHGo3
MOpgtQ694k9Rd0PN7p/cZl9M7TxuhjE8KJE+ejw5j8jwBkhsW78YqPcyoGxdPZwHVfyl6HUIck9D
J9wum/6pNfMnDINFNCyRJMvV3eh097DVLqUcn5+0Ky/s2NqOkg7oqb4bOv1Zt8ADjea4DZaZpnS8
D1kZZXZupS7giD06fdO6GNpss7LY2XZ/WWADYNmF4SrOCIOdWtRmrimkmk10ERR47nb5SzKwgM5j
VDr4sDhfiiLeUes+lHr0C0teLBfbyzCLziOj30KsfJGz4ssw6rDglPFsSVVRLCWKNwGNJdq9pUjn
vP6eQlI6x4ZP8Rydn2/QhrB0CqKnARkCLbWQp8HX1RvT4kbVlr1jchdMYVbcSQonPV3yR22Y3REy
nGKU1/SKPXPoDFpR0s9oCAZu1/BKV3L8ypVvkt7e6ijJHLhn3N62v3OmvqfD7FkWdKlJKZ4dCn5h
lJ/LTWP7oXNnBuZOUib7R16ml11uXjbQIz0MunNAf9J+zvQzDPaUvcb/MGlBeZOEUbapdQPWqgxR
0BjwSyeUQMUj2eiz2Xm6vfh63d6lxfQyol13VtO7784Qg4ch7kfmELdf52ga4lsj14umvA1Ka4q2
YCTNXRinyxkVzF+fh2HHMlsBbIfCgx4ggd+qZhVMgdVLM5WyRG0uIA+BBwTnZ39Tx+tZla9B4z6G
+rjv7fhUTn0ksaTnTrlXNoDK0LV6H5nhxzlIbKPSb1vMBSN7n3Von0j3ZTZeOYF5o1XSIZDpqKJF
w6d8gXJ6hjvhbadY50v7Ax1exDJPpGofg19QuibbjaKQSC9Wqdqol1IY2n3hh8HgQdzBTabwJNCg
n6/6x6AUKRWaZjizKKi8r5FSGLgFTjBkBRsfRnqsuhI8uWm5G6BRychmlPWpgujHicmgZ/BzRy+P
lHKtParLUQ02mOrJaJgHWxk8gu1LxFc2n0/sSH4mMFkwQelAatq6AholsSxY7qU/tP0ZmiF+Hkmg
IZsdXMwTWe6xnSsSM4If5LSFmfP7/aOX5pig6gE0Iy8JAIKdOf9Qi0chKOHBpKIppOmbmdJyZZ/q
e4q/elWmeDv0Gh6J4AJaIB2riZwvxmL0D5xMPP3VYYTmvEBrpQ9qnQ26/fep9ruBV2cGsQIJ6++o
9LXAeVAadDyLatfXxZU6dSfkHo/tGEoI2GQrpE+A8t8v77QY6VRhRgq0glRTUzAdL7zS7k+I4h65
BQxDUVQsKzDHoRnzfhikRhVzob3v92Pvms6Tmo20nLQ9VMJtKlknoCrHNg3q1dBygKYLycbVAZfN
3lKrrOMczO0Z0oJneTlI+8ZOn5emooTI8rrBrH0J6+jMtE7hQI+sKYPSubaFyJJlryolaZSlGJWV
fL4lpyPQzSkyOmbsNb2inziJH68YGe6RqNchrUTfeXU65gp5gqmpSx/VTuO8MnJE7nN1oPkwxvvU
AMS1tFjcYzBp3n9+BxzJ7N+MrMirVl4lFdwNFpO0WvsguocBso6fD3HkmhE1ID4j+oJgj1ZfMVzw
yl1izp8xd+eFube1K410wjC1EwMd2Z2Ai4R/E4hWHU+V97szN50mCkbuGDttvqr1XTOn/8Dg29Zt
eG615onTfWx7OGQYWIDwIONk9n60RbKnJiW69mmZedjx7ZoSUc7p1Ood+UAiPxQm0zpi+PbqyDVx
tqC0wZEDkvC9EdBEQ7/9/AMdHYKWAMV62FlUtN7PZML6T0Zxgs5hPF9iuVi72GA9/HdjiE3yprIT
qhNSkw4XVJIbHm1Ht0tPNR2OfBDEsrkAUV4E2fy7QfpmCFAvozAHLvzOkR/tMv5nQAUkkv8e2A+S
QKVMxYE1yR9+47zejDNgIzvJJuMUFuJ2efI8aOi4gxrffr5kx+fz73FWS2bp4VAbFbU9oDqSu6TD
ZrTth5qK/ufjHP/8/x5HHKs385HGWQODx3yg+N3KFnKGqL+ceP+PjoEY628+FYLJqy3Wz2ZjOoF4
n6xg2wfqvkYG5j+YBrgmhwIi3mnrWmxlz0hwl0wDV4ezpCsuhkHffz7EkZuMUiOgDmiEBnNZXZby
4AjrO8q95ZL90oP+cs6j57rNLxbnVDv/6IJZ9OcIazH8WMvYKk2QmXz+wp+E7Ea0MKXhr7EqbGTQ
MZib8PGRHRa/4c2HV5wyRabFLHxwSFf4eggfxmGn17EnJ/aJQvWx+YjgD0qdBY1j7VRvjl1mOKXM
WJ18u7R3YXDqhjl2XHToIcICCXTrhzBPaUoTrwQ+zpxfiKyyDFJKjPEJ7MuxYYCgOOBf0Jn96AcD
gMQO0bvwNSvBqXKiREnWozUnchv1SNTKc2kRndM9QdB2dSoXauFYtrIBKEJflzPVREyuFKyhq3pj
VcZOSkCgOdama4yDQTkHaXF/bL+lJlotpoJaQeGlP9F2JYZYXL1Ggk91/LTEVDpvzopRvy/KZStZ
WEhrvatoV4NhnHggjzzH72awevfbqAUJ4GiFn3Ua1eXnTld9/H8vVb3Z6mrjf342j46G4LMm42PC
k7y6YUKnl2OrYjPHTbyRl2u0AqDzIy1R/oqdU03CY5uASON/BltdzfkEfQ9HZK5MNDp4D9yot1zL
fPpPpoQHkggMQVGuIgzswrrWnljACRceDow3yZEfgnuviO1N68T9eXxO/x5tFe4OAzXnCtk5H9mZ
naXNviE9RuqJcPP4IOA4VIGOQ5v+/ZUTDBZydRUwFnyst1JxKztIoTT1iakcu6eJ2P9nFLFX3lxs
2YCciYXZuj8nKNo45wu+7DalXkX/L6ez2uIV4Ohh1hho0MqNnf/M1G9GrZ64Co7ubJBKGlZzMsX/
VXIgfEKHHA044oDWl8Zfmln72BJuKHd5Uu2cSLqOrt2/R1tzacAuxH07Mlqot1vctTdowbgzzf2o
/2vwKe+PI15TYCL0FdebwazlSpPNmc0g40JVjjtcuU+s3dH99maI1U5o+9CWB2liJ1jqhqoydlKb
SPuP9huEXYJPHjcw/u/3G/2cOKC7UZCnXhqRDHMDZxSZrPgUCfLox+GBs3l60HZYp/mhPluI6/KK
drTcJsvczgoaxWrh6vnD53fPx5GorSlkvwKXhwmaWNg3R6hQK0dOYkId1N12mlYf2pYOSd1fJyTe
nw/18aVjKOhiQMW130zd90MNahUpPZQ3P5CsnV3Pj8Af/EiJrqQ08nPtgnZtkXQnBv24MRiUGpsp
Y8P30VslRS3NzNE5onOxbGWsfcrsKm/HE9vv49FlFIP3yKRQKeiW76fmoNu+IEDJxkgWjGpzGoD5
NpWf4kGlqmCe+GZH50TaTEUURvAH5HoNqcwIa85TJ6UbBaJJJtEvHKft59/ryDAKlTwOLLVDQImr
SdGFzNIomXMCLaS9SumCmbt1X5y4iMRf875sR72d3pluQBsCRSZ+xpsdKC8gfOPUzv2wxdN8Y1dy
92AnZnIKJX5sOvDJLAcrF0ig6ypoWOCL3jnoWOSlfo9k+0YZjRvILX8dAAt4Pd4PIo8Hn7K6I5Ql
zbTM0nIQpOn/Ye+8euvGujT9VxpzT4M5ANMDDMMJysmS7BtCsiVu5s0cfv08dJXns+Qqu6vnpgfo
AurCkOWT9iHXete7nrcNXAuPZKpYv7kf/cV5s0h94X8TjzSF0Nv3DKYkCWH9Wu51b4kskNOl6p1B
x4t0GCxE0jz/+iT87uHevSZa64lkRLXcN9OyYyRxSTCev00BvA2OV3ef/hMPB3EEfg9iNSaRt6+u
ErWqj/bIw8k2gLCzJ1lgLyrDL1LXz5gN/vrh/uK6hOWFK6DNZgT9/rvyiwQqMbVqWe6ntYRQljwR
0BJh7wsc6yJdlsOwOAcl+V3h/xcX3jePqr99kYMt8xVaX7nHjQDwd8XlNkOuhJ1e2n98kf8RXer/
DR31Jgz7r0FV/wWDrbfm8+/pUlHxb7dPxfgEIP1HxNT2S/9CTOF+5iLLfdFAk9tsSn8ipjz1A+o4
+054a7eb2Y+MKfPDN3e7xy/RbnOZ/hdjyvigWdT3NJWbNxdb9T8ItsbmyhF5c+UEb6XRM/Jvsi7x
0wXaMdcZ+rxt7bIxvhsowm/zWamf9NZeD7LTvWNXWcWpyVyk89XY6qPBkyVU/jbOjGAEwH7WamV7
1Sc1oR+pSwhtT55k6ne6MkoWb63lU611yylsU0J1mEfPl4nrxCJQ2eFhW6ufwyrVqo+aVaSfY9uo
bjrbWLHBiVq7xq7EPoKn5aeyLsXBSRLsOJY+2345s5bgoIKHZe04z23vZaFuAS7GWT7aWUS+XhsN
2ySHAks1HkSqGI5vWfnyWGUdmQ25sNVzEXesaTRrqVxnAA+vS620vsq0aswQ3K8u/aFr2PQf2tQE
VjTqDTxdkxzXCFBgfTAK3UID53U4YWGlDuEBM4Nuvyl1W/oaBvhPbe2sZ7Ou5bsGSeVz2pueG4Bf
Z5W0IJ4Sl8kCsVdOifmUl9ZyEheE2BVuNX3WhyX2fNkZhF2VZpixleAvnSu/Emq/oiDCw+Upyc1Y
xQdQYqpP+stCN1pe+myca7R/WcRSi3qC/XxfTf1JlXt2uNruq5pY/V2ilwATe3rukPCvJfGbWQd6
w9ioPNcKJbuoZHll4gX+yhLHjOcJFPtKf1SPPaSuLmHVTCnUjwnb4zEaw1A/keem4lkZPXHoK7ad
1aV/nPNGEmVTKYeizKXfS1jtPXtdYZzpn0qTXKWQjQ7FzyzlIra2bdNxHGGTEn7F2juxG02mfcy1
9qJTe/W8jQcDDcMzP4+t+IxdZA16S0kdn4Td7tSB0J34YwFJrJmwwzZOujdSecISfwXBsOrPEfvO
F3u4SLatEScvTTso3bnjTUHaQCSC9ALmcLmOG9U+zyvWbDcv3x1VWf7F6ll0thbyofaWxMLBAXLd
h3XVjFBoGdRsudytok52WPPloTdI6fTLymX51dCxDUISJ8qz7Q3hZ8LC4lZktyObXvvZtYIESLRP
EkIRlUb1ak94a5RZH6OEGIEXS2MnZ+6Gp7YiHIKEkcdJX66LmoUjFWSxX2njcLYx1+tMyRB+hs/2
XEo/5lWHlWY8N3ZLfqiwdSJ/WTVxOicifmdyiNpxlUNWDMsRSArYIkF4X+V1bThh+pt777qLc/5+
plV3eeO9dBqH3a31MgJveyWtPg9rqTU+mc8eSxZKsgJCgDy09rSfQak45kjWsaJE0tTmA4TJ9HPt
qepja+rrLtGnSQ9MmM773NZz3yz06xqgfyDdjOa411IihtXpsjdBpxWlfb9AACJgZTaeEQxtyx+1
znhsl9HiAMUtqaaLm8ugqaCX4uqyvaDUtat2sPg25YrJWV0MAJo121cKXIceaFagNbgHW3sZg9VV
9JME2lyUxyYZhXIwmTPr3o0TD60PaF2L2sX0glRpYZTDyt3BFq8T7Cs2031Rdd69PsMjV9g/4gKk
rmM0E9NlhAZkpjsTf6QVrgS0JhfqhOXWXChFFCM1upCy4MYkjIOK1Yn7qxmI7onXNN0DnqP4dl6W
ybxixwMjEhkqrGGlz7mJTDepS06izzRfFUVm3zK3srLQmMz5Kk+FnYWJhnFtBTZ6SzxHfNePznow
896Dutd3YW46bPGqsgszrho75u9pUC6zcjONfY4hY2aiyFZRZuMYxE9QLZXHGl1GEvE0a2f1XEgS
HIvZC/hxBYsEE5QvbTYyyT6NTyzNma+WLMMLn7X1+GIN2zeMDYYnshO4Z3hzFb8Onivzqzhxm4cW
MgLfYFvat1XjdNpZ4UB0/U15pv1UuNODoIgwgGFqqjnb/fTHBkHHjrJYBB3sRgFYLAHp2dhDpPYE
86b6iZ1Ugw9vGDOZm0SpA75FEiy6y1n7qJuHvKJEtd21u/qhVrj64y77I2nwm2j+9uZLZ4QSYGlg
4rgHv3tWRoZGLbBJ7QZFGERtxQ9WMd2v9WT7kmQCfMbrHSG6fOurLwaH0W+KusNDq9zlqX3BJACG
aZ0NQb1Z5r3aC02rLH2VgZyBcT5Yu+GVmfTqY5M82Q7Pr5/+Nw7C+6evMTulV2HzmEHa2zfVbgkZ
SGKTpz/QSHoM1pm9nxMa8eQSluNvG7S2VxNz0s2+1NM9CR/m0cpm35ibCKbKHphrecBA9Jt1vZ9r
GoN2ECGIUSix4GA433zYpmJ7Xo8iu3MKSSSUZINYlIbfW2QvJwghxAgdvr0V/6g6/uuS9k3V+7dY
1Td/6+/K7P+C1TGroz+cmfCpf/q3l6pP++XiqXz59/9x+/T89GNd/O2v/1kY28YHhClnQ61RyeLL
omX6szDefoRstbFP3Y2vurXz3+Grzgfabt1BsuBXNoLZvwpjfoTStckZBE8zPHT+SWX8PtOS2ROJ
7CSjM0jnu0mP/PYQaZm0nRWCcLj2nrJXG3k0SJfe4T3xu+nOBg8dZMb0BcT+0Zrikgi6EoygV5+l
xHtFwNDPC1KkzhlB7ArFMM+t/o8O9x+duUv5Ut327ctLf/4k/+ebA/K/3v6x++PPyUu9fUpv/sA6
CZ/Y9fDSLjcv3VD03xuK7W/+R3/45+d+t0g+9y/1UPXbv5akdfXjAdjMKn/fTe2Hp/6lfCrenJnt
V773Uu52ZLBPOOytbXYKDt/3XkrfcL1I0Zv+iKix/ehfRwarE668zYvEx7MJHd95vcYHwFbMf6F3
YqWx2Sb+/tr/vHzztvHd5F37i8s5cDLOxA8XRMAITApIYeC54SnAD/T2zORTmWNfr3K8oHMaVd/K
o61Qovi8UlOg1P1WROVZ8upuZZXqtMoGXLnGqnnIsqUN9a0Ig1KX+EjEyzG28uSo5w7VmkvdFqNx
TmT3gKtPWGuD2fisr5AdF1PSqizT5zoje4V4Yajs1oB72KRkVRwrQCK5zt3xsSpLcgTi6UmTExbx
nFLbmd0xapZFBPrUvFo0NuiOtvAhZAcryJY9tE7guxglodBRpnbDAiHL7Wp/EKjYfvet0tW2ordC
Qd/1k3qXbAWxkTpGWGxFcu81ah+STl6lcFhxH5Nfnn9ZeigvC9FnO35sn+vjvFzLjJgz34Ded4i3
8sj9VqNPMbcw+DIXjtQu5q2QJ2a22pnU9uO3It+FF0K+R2B/6wCMSXanw7e+oAK/uxdGa31uttah
3ZqIjG5C0lWoMZ59IppsSIhK8srqNt2H9LyLeluGGFitSEJYIp/cvOhCDaKgn28tTLo1M9PW1uTJ
xGZNem527bozS9P6SKbhR5YFMSxManJeiaGke3b1p7qtoLI2S2+GKSXe52JihabSVh1URz52J9Zc
fML6v3y1nKY7S83CPmLPXx7rRume9bp5UtelMrduT/S+YzSWyrY+OQKIPwM3U8ebVkz7kxNkc5se
J0vxLnEtUuJYdXNCfqHiI183d4STpYG0O8VPPWCEUi8eVzMuj26uDeFIbuepS1z7VwrhgXAfO/+a
UljTrzUsAV4LuzKU855Ylf7Qz3oPZIRC8SyeerLELUvkJyt5hVYwzvHYBnML4oehKHlEc9JUB5IT
8O/HbpFnSGF6dSMSKlcfb+PkqxOxarXl9GdrYhlnrH7cIFaw3DFunuXKGSESCFa3W/fBnooLz4Ui
pBhLUMriQe+JRyAC554mpAuNdrkFQmDeIp/mp04tKtrwJqelHiAhDYEqnGV5kOyTNY+jUtTnVmO4
h76lvraqoXuYlSndpVrqfCEgKJMh8IX11iYqniKRDzBJ7OVBpbHazVPZ32YwcM7K0orvyHvw9pni
VBBfZss91Vu4+EOGP8JhwneT121xOXdp+Uh6tvFcDLV65qhrRiLisGT1pb5MCuehNNIdOHvloS7t
+WogFk/6C5ID330s+kR9lkq2HwmXOEiru27b+VWNRzVYpnrLOUIesN2hCFdNI/A+NYaT1FVTX4jy
sojjx1ydQ2V01IMyXTa1M4SzZeZHjDYp7pryhciUma0jo9o1o7orM9Z/S/bKQ6NSSGRAjArMypzv
tGIhHC4LOqfVo6pMdkMGAztOkws9677GqtG/9KLFt5p6muBuaObg9U5NTQjlI2gfV6RnbaIURXch
zTy1liiZiI1dog5hH1yEbcU6M95uksM9I87TFT3oiwEd5GuPw+XRqiv7Ku6EedI0wH3b/mrF5xyQ
p06qYm+zfuSuxaFpzPIg1xauyEZIuM5S60vfE02VzZ4d6GzBVWL0osLUVj9OxHjfidi4qJQbaNqL
HcQEMYTgSqbzoSFovKDpPvPcXHzKvD6+hHA7nsdpmZwPQwW9QYessBOtYl+UQ9c3UacYOzhlZ/NE
dmDsnLpDW/vzXD3ri3EEkSD8satYEpZDoJPfcYzj9pa9By3sPPXaWmcWRSonnBAYAoOozaDL5nmn
5E1+UjefmlkEqcFScYLP9RSEoXvVFjGELCHHSy8riSRA07kvHXUA6opdG8Fu47tq2Zb6gfdjh2CQ
+7U6O7MfOw6ysVbXacROW7i265cCs+AsOzv3VWMaj5IIFLQ5YbyODtwTQH2+MozL9XbNRNa2z1fT
GWGnaKd8Xpg2bLU+plVKNFHTgCTHX3Vn582OtRzt0i2U6kD25PxVJ6pqN3WdfeUli3Yy9+ltZ4KY
ctqlvjNsNqNqOLuBpOEI2QmY4MW0yQFSYBJxfmWgpXhQ/apXb4tWqW/GDjEwnZtHVXGLU/JwnAiV
8CvXqd3cEIvIZpbBQh7EaGfwSpLXRLPe9pp3z9afs6sqsaM6yNmnLB4SEvP82kRRoK9a8E8s7RVW
RM7jPPdBoa9+28ZnFuSYz0xNYDyzT0AEdqHu7HXaA4upwnru9zGJKZEoPcQLDa+nnn80izHZN9WY
Ak1u5p1r5u6u41555/TJx9hsWj5mAkfq3Lkdp/VxHaf8duyyhiW6aTxj9608mGMnCEYfxG5gky6k
BgGdYbL7xYIdi6T1BeHOFx3BxSya6e6pl0lYN0Cwjsx7l1PBiPgAvrgNYpP7mAqVg734haBHz8mi
dEGtZX6HejKqeIGUa1cdENH6pQqMLL7MY+0i32SjeuiIqjKxSbjO2J7qNtHY6LAsE61cqfoc/Xhe
d9lgPq4gdEi8U5rmRsxDBw3c7nQrM0+MUZij8A2BFO3riyZFJJxYde6VIsnRRNxRD4lWdPst7Ky6
XLz6stL0nY6YlhfVPZduy6czSIN+7LVoThUIfK3IwCXpiI6j+aD1uoW1SRxmzzvXneaahD2wfeNy
btQmg6BEcAe0zzGz7WDDhRX7YZmKJUdJj7jgWx/wXhWg2u2yifXc9IHb6hOKJPuCM7uTXo4mwrFw
5ylol6al1mKsrvYX3RojdsfilM3NYyXSiERdvxvbL4NMxHkyevOtMokrStGblOXhnaCnPih5rYZ6
l0NIN7jb2WHBgpnPmefK5cb5l6YW2i1LvLSxW50msmFLJLI+WpMUoQXzP0yITLqd9JL3cvJeLG+o
zgeNYeE4m19mOEa7enbaa6UdRm4icS/ZTMzO8Cir4C0Gc5x0QXjakmbRUFB4R3Jgj6j361qk63nb
JvoQ9u5c5xdmxwDjPB+6EnaTYc2Zc1S8fpp8kcaLcjQXkY0PxFil3pdl6Yhj8/+7vf7WdP2mXYJe
/at+6SL98tQ+JcObfunb73xvmHT6G+ZKAIuYg5JjQi/1Pd+EbnmzcTIZZe7D9Imu6HvDZH1AOgHW
jZccAcrd9m++N0zqBwf4BCsO/6mG6W27BCXA3tY12FDj8WmbNh3nh6m9UwBiN1GHdm21Nn7XWNYt
86h+Z8RV/huDwE+SEEM29qTQ2kxIZD8N7mvbkFaWeu1u4/g3ZQ+BKd9zXbwz2/i0d5Q/9KC/bQV/
fjjeck03dRv4GPjE942gVN2Frf12Zw/GnRm7kUFjRaJqBot2Kc7XrEh2P3zyf9V8/vRe8oh8wtDI
Hczm71vPsSX2axl4RKJByOztmmgemyguqt+5s3/mNHKcdIAxNrseUBrfi5YEX7dZ5S7trkni7rCV
Z2xDMslhEz5ZTmpN5KeW0/V31pJJ7rAjJO7pln/p82jKx3Kx91XN3cB3Jm/1sXpfqmYsI1uPj1u4
+I01lM1vPOs/rwZt3nvVA3PGGeMd4jz/eM4yHfdS4SXFLlP6c5IZz5ayu3ISb8HyO4NSVcdwBA3o
lyOpfOvUTdGvP5ufhdLtCaBm8WXbPHnvSTtzQqtcFy47QRo58gFpzPlpzT1r5819mDpK5bPucPQ0
JXABXpPCcMYa4cmcWE+qOp3WyUwKlrp+YaPqdwTL7aX/oFjwDUStQOVSkeVhhb3PkUlJ3RQWyTu7
WM9Z8KXirtmVNRjN9kOlBqRY4UUyZBuTe2Gx9Ysf0/iNCm67720MXIgMHV85FxX8SD8tY2TEfptp
6qW7chqSVyVbrM9kHVoi8Khlj4rOsNUX7ZpfVWlRfiK5/S6eVqLZlCqp/IpErWiUK+8bauINvyZP
VGtVUeo8c2c4490QD/ShZCAGLt+Q0JP1Xb3Wx8VK8sc53umj4d6ZsFiUKLEnk3s321QTfqjM0SNy
V+HawmhbhzM6cW6SsTmqz7bsieJMjEJ7dquCYWkMJtjXyKD8RGRd/9Dx34NSx+rzgpovqQ/a1Qkr
w1lpB5ZmvsqqtNSRG+Jl18mM+crQlrRDdrdpDWoFzqGsLpyJzDJfwO2F/msMgtXvIW4Chwzap46V
7/s2h0DLZSg3omae133VF8uOaQV6ZerU8wNijZbtl1hd7BPLHol+NLP8SIyfQaQp/ucL1trraCR5
76Xkwe4MSCD2lsddnImGVB6Zq/2rvjDJ9nPNjS+Krq8ZTXXtGYgDlcRMINeWT2Qv3+d0XOF20twW
Z0br9K8knS0HW6m9h8qLN/wvqYmPlWPHF6APpnPNAVI6aoV+LPo0Jz5JmmNIQiASQp+7UMhbrF4n
QvT4IkezXg5VEVMJduk4Ei5PsN4cFGDsVOY4gPAF5dmw7ybXJAsgkWOA+90+89YODkhW6N2zJPDz
MhksuRwJmJRE1CUMZiJUNdWM2tle1wC6PuEJvJebpGCqWX9SNmp7xLYreZGWm1Oh0Zo0y7FpLS0/
Sm4nYUwwsRVQMDk7xrp5MDaSlou95tK91NN0SQ46y9ZxOBo5/SxcijVAWtFa3zT6j2ZiZWoYG938
pJsN5R2iMxCKvNU8OxrXfknO1y5RslDNMoB1eZ5dx7kpPdSpUrlLanfOaSk2B0XDpDca8pEZj7W6
fRrMdmGzFwi8ooYO5VjXswIL+ugmw3RRd2nx2jqL+eL28ZTwbBnY5rGTHlY1r84by+3JFtrSF8dR
Quh0r4jAnQOyfT+y63BOMJ7zdfWqW0mI3kenKvNTpfCGQ2qwIRurrSRc3m3Ny1jOpV8VW0LM2tDz
jQbrz0NsXy/eKI6MtfTIyr0kNOFbHFapzgGL99mpcPTRLwbT2rvG2JL4M0DI0DN6qtWrP3ZNUj+B
Q35Q5iQJdGMpDoVkz7KEVBNS5j6TXMMMnnDMsLCXOFi1Gr2+7ZVrPPGMoTJ3kv4sUt7rxbyux/kE
UK9zOpmNdlCEGMIibdtjVtsmkhRrR7WhXbA5bkSKPlwu2nCm6bU8KT1vhztzPmZqSya06NfDqrm3
bEhQiTN2JfyI2rsqlEu1Nnqi/xIRzV2vEQXilMe+JryJfJJqZ6BjsqzhDY+6DR61avQrfcpeM4yi
RwI6wavHinWnkJh5zFYvPZ2z/LlJ1umcXM/1dc609GPJdfOxdUpxhPNShgS4XwMrsFEFS67kZesR
97z1NB3vSSidvj0xyszGYzoQNpOMJJqnJl8xggZWZOillaHELZqGU1k8MGwxdnaSXuq4bcJO1oRR
WrZwU1/NS6o2vScuWWo3U0rmle+6k3dHy2WG1VThNtHQoa0kKThVZXtBty5ucmCjjpl+MnPdpDSq
q1Pbyp2KFaLVeiAANb+IAdOepnY5Rvg9m5NR9ENYp7BSlal2jsYynWGWmXdVXaQXVZleTyk+G99e
qSAxGrQt32gCT8diGV6FQvAz+kK3V/UJems2y4ehhcnj68ma7W2pYZ1JimPZT0lggezYJbL7mpnS
CYgTaS41MKNVaNaqsqcTG157xF7PL7wMSWxd2uLgTJQVvkRzDWrzfq5EEqnuvJ6Zs+1dV6W3nGh2
30CJMLMTJ3OMe8HFYg/vDzBLS1ao1oMRdZrqS46v8HLSsK8yrCUksltvPGgFB1ehHRxqm77PmFcj
WD0zPWsqKpXEMczP5SqXx8Loq5Oimr1nu+3nz0XhrkRrWVmJY7Q2zvq+YodekOKOxaBYyF8zrCti
5z0/y9L+jl2hdUdC8IRCU/RB4xhZNKKukWaVLMcJLnuQ6iqLSyQkj4eE8fquJ+c80rLV8GNDfGpF
Aoy9G1b0hnbpLrgl03qmXg3Xtm3O1LLoIjfVIY7MhGM2Qqz7NC1hDxvN81itJ2O9PuXSAe0RZwWk
mh7NzY2fOy5PkVtWN15HqrJaGFfGoAeFEO1TCTlkD9xGDdhA6Y6EUUXamLZXq7AvpZhuq27WTxup
f0kMtw1HHR+mqDaSUpwD49K0oAPvEzQjpgOLvGOcKs3zUkztZRvPHlgKJFTwOCYicKot8b7Khymy
U+7bhT1VAW/n53IR4gpFHsul7JUX3cluEhAribeiW5F3H0mNextY4PTFbqR2JA1e7FJPeNdDW8zo
MgTWBwUWCPr33jR8VutaX5VcqArTHnbZwrp87GnPiL/Dk9AFzpfF6uaLlRTYnYADhTKht+Yj1YZ9
sfLtEsGo85U5zAQ4f0yVvkF7d8c7iekGBHln3I2FOzSBCyos7u1Bgr8327Cobe+yTXCNDjzpW5DM
42evVVIUlzYnvghpMD0FK6SdTYvwPq35apswXMxC9XtFV+/5JqRHxgxt66PuNS+55XKEPGH1j+ui
iWtNmeZ9KuPEYY0MdoQvh1wjHsAw4ypIRwPbl7b2xFIvs9tQS6QGNV0q1VTiYnIdDSaPh/sZyGFT
BnJp9UtLWPWVQoQIAmDZ1vexrcxqKK1Zbw4rYLvGX5o0vavTbB19rZsw/3XSzu6NsgLzJ9y2e+2G
YZagiufa8o3cTWu/tTp5VzQrtZ5oC+IeqiG01oKrkFS0s9JozIu0WWvzJDcSJz6py4wsQ7tsrXOS
/7KvduEWSUSqjHHs7N44A7nlHmRi9jfeUrLslXJ/fsi4BgSd2Ve381BHRmnOp1KYZuvbal9xyVLj
T0vONnhZxtMp06/pMOFROU+ZGD2jhlFh+lZXeZ8XObmvRdnMe075ej05SXyoQHVpoSSmY48xUvNR
22ptByRn8SAnFs6Ahr2myOTFmkTuki9XmZ6QJp967iLCIVVLboE26W1Ob/DPdkT8zIPjScYBJcEb
VDkyGHQuMnWfEfoHJw+AsKzmR20qvXO1GSzhhXHfq4bfZoKiVrDhXH4sSKz54tBavaAqLbck+HVe
2BeyhVGyhcVZc5JLCFeq+pwisGaMOtT6lqzmQlyNmEvRgb1hsQKuG9yFl9rjs4yX+qYpOBD7BW33
om9mJEpiuAvkuYk8dU10j4rQvceOf1tEmmqXod0X47VGj3CS1qK/qdJV2RdL0Z85EzarDkNUSkG9
Nsii6jjfy2UB3tY2A5AhLG2zhYLs1fXRNAh1oO4k5D0o43m074vUohADCn2OUUGFUtdnduR6HduX
fLTZjrRGLb4Ya7HEviOsVr5whW97ss8MrXT3hmRUfad2hSjuMTFmx2UUVATe7CmFD266v8+zMrkq
8WOiXdtzftPoLUNbc2EAB/J/DEq1ZlWpaVldTMYxXLM+zv051cV+1BXuga1keGcUnnWaVB2vkla8
uV21qSPAjsQdVhdS51X38umQL8OhURe6kFntPs5QfyFsZetDT5DjQZ+Kcgjsol/3uluJcEy8mtCt
Lo7kPOsHoaytT/EgznPseNwTGEQlVdvs4jpeAy92mq+k3aM3xiM5DTCpVGySznD93wLhf0gg/EGI
+Ml987/b4a39BofNd/ON9wF/Cym8qEUmqti2TvenMOioH5DkUP3YWd84HNuPvguD+gdCCjFX2Cxn
oypuGIvvwqD+gXgSpJUt1RfMv/GPbOk/8emRlVBqUJkQJdim2JzxPyo2ipv1i6PktMyTVl5bKk5L
4DvJYWLXXhzT3ilPWlWmmk+brIainQw3mioSN6Sy5ndpJ8cTNSWeKGnVqDG3UTMzIu2Sb4QcuDc2
/aHM20zC6yysq9Ht3Hqn24gc//xU/scsX/+/+XhsDsXf+3iiL8P7jYjtF/48e471AeaKB3sDZ9U3
e9f/PXue/oE1MZbFtuTlDWaF/P397CFXayjFHqeV1Yhtxf3Po6cgV2sgFhhboO1yVN5Zdn5l4Xnv
+gLNi76NHL7tQxFU/R6uQ10wiFxflWglSXZw8jujZ9RTvlaWecDyeuSSOxRPWyaJQ94LXYrd+tSs
x4YU2hniotDbSGXu9sPb9xfiLm/Wjyodz4pNJoMxu4sbjTfgnU+0qOfYbTzFiwbVlVgs8gqFt/ei
ThhDlNqe8sfB/Vv52t3MbT/IghrYfrhQKNe8EzaxfO++f/FqZiOOPTtK1wK/SGNXVnnRA/aNkUtz
aSAR0mz5Ex75LrDVIRO4iSqSo2gM1FCLu7ECS9oUF8O6pK1fJrFq4WK1mD5Oaqdca43oafjmuGVH
IUM3MNirkuwgmPqjnNcMDXIU64OA0vpZGZw5IYt7WWQ40mRmlPjeqkWlbnHryeqUMIPtldgRQcOd
5ieKaYm9PaktzZnXpu4JU3s+zSKr8hGAqN7fxB22XBjMxbqTszZaJNK5yV6xF/qEQhkKc1dgpN+J
MlFtv0bnOGnqopr2aWMhBc1DlT0kVmkYvm4KQsGrrGI3ohin4VNjEproZ10jSM/IxoRgXR3/kJAO
cMqUsptW25o9WlaPminwkoSdEqGVK+3MWFfoTwK7cGDGy/rFjZn4Y9fqGu8kT6Qlg7R0HDo3o6vz
sEqm5bIzXMp5W194e01jW7dd8bXYsDmg/LJv4E1AToWClDrAurOpcQrr47BSNARz7dr3M0xVM5iK
SesPiSqzC03Rx/U3p+mdxrwdJnhcAKHx5HJ83zOdlCFLi7mEaEuJ3x1ttfAu7KJRpV8rmgkzuZjl
EReRV/pFMegyUEfsir95Dj8faLDbeAfV7Qqhchje3lA6PZFuARAtqlunWQK2OOmqlKFRGJHnSnXX
1wDRwnhWyU6duSv+Lkrh21Tkh28UXkEWObmpYXpiqKW+fwJrB4BsWHM1mtLJuBvyprvKRDeFy1C2
Z8M4VEevSCqyqVMvWOPUPaN7QqQFHB2shUhCMfa/23d/vzTroPlDcmL4psPP5ob+9j1xFFumi0rz
ILS4OPfMdrhkH639+Otr118+yh8BIFCjcGO/fZRkBrKcDakWomFUp0taFRGJn0b060d5d8aoEDAD
e3zEumEbLrXN20eJ8VExQii1cBQDWFJpw8BpzM+NaIiZ72UjdzJLlq9LRa7EVjkvvxli/DRjev8E
3h2wJoPtXsdbJ1bn7pU3MooY2t580bARDuuGs1+8R+4MJvoa1uG+ycVvbhLvjvhPb8G7aarL3IAl
jZwonFl7dcwKekvXjyTyrH5tNw5AYjDLGSvfv+H8vbs5fXtcvK6MmG3gQ5yjt2+9Uim4Nk0Fk13e
JLvYLONAAIu9cgjnOXEWw37+9UetUWX+eHP69oCgiJga6xqTq28rjT+MjdNaKWN9tfFOeG0eKa5w
wk6V+kdkTzXQnTk7WkXuXY9SGS9WeLIvi106t1aRsJv366fy89lmw4BSGF8x7leGvW9fOlvVcqC1
18J2KpxnEKPtpdDUMvj1o7wfJm/VNFMxymDeXhX8wdtHmVyMvrUctZB1keyu95b1WOWzc2ehiPtL
zQljW7KIf7NE8fNrM6mnCJXekIYQCd59b/8Pe2eyIzeWbdlfSdScAvtLDuoBRdLMvJdLcnc1E8LV
sbnse/Jv6jdq+n6sFj1CGW7mHmZQvjdIFGoSSGSERCN5eZtz9l67V9xZZhXDCbsby2zcyw3Bf6eM
Oet3uTctgnLgHMKnq+NCRXWwf29lGVkzr5PwRtHG2ymfwJUMzIg5rfLPxx/jy3HKMYfwZshSLs35
w0stTswWi/NOsMTDeF24Y/kA7APfT6WYm7KK0hOSg9duDcIH+Yl8HCwZBw9QmSaLI7ejUr8uSS1F
cMqmckyDfsrjE5c6bDAzLaOiIJcatQH7anZu+48xpqVXqTKyN13dDssm0ghR9azKKr8ac1gPEIB0
aoyaU1MoGFOov7ralgjHo7pam+DgEjZkRk23Y9SF/UZWnWpeT4kgFCYaFZbk42/i4Mnwa0nlhcUL
rQz/B6eA/V+LYNMUTZnqmyQLp8DoZrg+lOe3qoHw/filDtUKf1xrRbzDkoXbcOhR0pZ+6QtJr6m3
e/XLuEwp5b/Qau9TcJ0zNaXGmODlxZkBV38yIl9GjnmhiXScKZiaaoN1U8opoATsPuYpkzstwnBF
tE+Gede26Cw9u2x1M1iEFRZeqM2Zdn78Jl55XoDQnvKEn1JfDtYWKd1Js4rE2KCWd670zHAuFr2Z
L8Ug+/fHL3Uw16yPi9mMrT0Saw5chyCNoobOivWbvRopXbtFMxdkqWhuvSVt2o1WqIQi0qn8o3zz
t+eNg7nm6aqc+FGvMN0Ya/Fg77hfOB2iC5U9PVrP7trtKzcgmygOjt/b+rc8m2ueriJMaOQUFQz2
ogdXCat8zKvJ0TZZV2RX9tDbeJtTG8Nf58QX+HfqrbTG5QpQu3vX17M8MaO+cn06L9YK6LNIfXIP
XmPOGtWWqcVkExVXTWNcVrp5QY7XTW0nP/LeRHXviAfWlG/H7/tg4lvvG3SSyTew8nH55vafbl0o
elKMqrXJK0K35dK052oFjBdmYLLpFCFOPOfD6g0XxGQDDoiMHdwOBPXtX7DsHZWJJTc2eZG079O6
puAvG7wukAoByXWNhrIfNt/E3nvSRr/DrFv7aRiD3pJGC/a1WxrwdUa42BcJvnMYwvg/dlaTU4qk
kJwUF9pI6eYS7TRBM47l1Cmu4cEhbkSjxXvihl6+uPX4wvJOe5umg75uSJ5tOHITjUGklPpGTn1z
5ZZG9sHM4+JccorOaVzExsZVdGWHjnn0RWJinzn+Bg+3POsTNUF8m3RcebJARvZ/QZhg5aG1yiuM
x/AD0m2HvNBx7vCJuh363VITA0UIG+2xV0rbwMhPwiYgYmMo7on7sU7BitZXuP8tUboR0LgoAsCc
PHwkTcw2XGkMc7OasXynLn4ai5OdWCee/pa/rgIvg2mI4gcrqKatdSFj/7aFpXRtUbnqRpUpEmD6
Fta3qo21KXDCQpjbnMn9NikwVXlZh5kvQEzrgDZUi/inPVXZZzC2xL8LdMmV56ABiT+QZ1folG1K
xNlmvGQfm55dw86lr0YQaeqOMO3abv5x4gXuP6+nO1mVh2vOGpsd9WkBfzaE3CgsqyJBnTKQKdpG
OpvX1CYzus/tb8u0TKq3QF34kswIdj1lqPtdV2JYoEOWTJt2qTDLJ4X1znQUeX/8p+0vLvwyIKQ4
t1brnLBNevv7z9hVeMGzbETgiKRGP+CwHupUbd45kWY9HL/Wi6fwVCPG9QlBlI374Uyk6FFIupEu
gmnO4U6MdAgsfc5OfK4v7mg9GwDR4swtDKagg/nOjc1uxhnlYG/HTySnUWyo0ww74tLFqWPfOgL3
Ruh6LeqVNm+VI6h78PQycubUhQ5XoBbVzcKvYkLtB7/PNfHNNShvOQYVo3JY+q3au/oF7nzpubVU
PVJhqm0tI/PEcezl3WMp5ZOhTsghCRP0/vsUZqPqRSacIInLZjNTWaC/lTFZdUt04vs8damDz1Pv
GqxBLZdKFRMdG11vKoUjKQRrJ+j4yNnflzBK4ddh4OT4w9rN/1hH1rPvRydS1g17B4BJoQ63g9rM
D6XAewS9xnk3YMIN8AcYJxbsp791/+1yVWiaNDYoMfOi96/azAWd7yEVbJRHQShYqnguErpzhGX6
WZRB2SQ7ucXOMJdoBNr4iim8vI3tpPk+aI0OpsK1hvdLVuu//5I5xdi2uRaFQVceDLulGFJwBR1W
IWdyt1XdLcHU9OO2IVprc/zJv/KSKbzz4ImvW6lnB+NpLKPSHHNbBPlSqmdG1OLVdHV5o5Yiuz9+
qZfTA6rz9VVT7caxKw42SItW1UiM1ku1tiDKXI09NZqnE0Npv07yNJTwA7OMs0shAvmwfGAr9GJN
A7lYPIks3RK8ZX022qi4nPLUWrwBOdZbuyyWS2cIT2HCDhbyPy6OQYmHaeJWRvS6P6JoTC9mHPUC
5gwWPerm/TaStfnWzsMqyGBpk/RkWQ9UMTLUe3V2zkY/eYxoVp/iUO5vav78JbSm2YnSryPjdf+X
qEUUEgGN2yyRKNIxsMhvrV1PN/nkoOou1HkrSr26F6Pa31VtX5wQZb/yQYNwXDmOlBhY4g/OgDJZ
UFhKxcYlqkyXuaIaD5PZh9iHuju2huShyj7+dHx8vXrLVBnoaADOwnuwf8tEO82A+HOWnzJbfOnq
lMg4655XsaN8ZWWdLxdTyx/Gdp52RAlOd/+ly7sHm7hM1cIB76MItMoe3y428gqBhCMwzDjfVnad
bpyGEKasFrjg2A0kP45f/7UvmUoVPVq2VexBDm4f9Y1M3akWQYgEYxs7Rn875ZKAKl3vv/8rl1o/
ZrIqVobh/pOezTnqk5HBpc71GNCJNUk8JLfMJjftxOf8+l39damDcUywbFFQwadVnGEjDKmkbZKq
QyIVO2XwL9zVuhOn5oeq+nBj0cOcQD/NpYwBr/5isX3Rx87YTigsT1zqoF/wx+dJzA5dSCpkKyJj
/wmqVTk2ToZoHPtf41EysS7KtCUIjqbFpRXO7q1mx+1W61TNm428P7fEGN6Q7i0/F0ZpX/dyjje/
f/tIApg7TRqSbBr3fxKwtFnLWuYuI0arlDWdtdXrCZM/pZyz45faP7L+efdUBhk7a36UOFjf3Kxy
FHtiUzoWdBKhVxVfXLXpL3UjqrfaPFYnInHW8Xiw0DssPMyGENQRRhzcWjSvOdd9yadZawKvQNL5
pa6fyqB6bc6DAcgXSJ0O+8HBVSajFaIZ1inXokietbGzzaSd7+LRUqFCIBqkKpPujj/K15a7vy4K
YWv/rYnczPVa49ZglbUX9bgoN44GHnIwp9l3u8S4zk2juDHG8RQs9dWHajF012qHAdp2/8rWEKml
wmzGSzTTIDOL7Hxm13Li/l77/un+c1Y0KJAL9WATqmAJqcjFEwF0IWfnFJO1UyMETCI8lZf96qAU
qxxFX6uJzvp6n+1BkReLrmm5n3TgIKeOTX1tEgZ53aZGvToD+vPjb+7V5/fsegdLJGSoYqKJLkDN
ocGrOwRoQPtO+bleHZQAbsBArnqMw9IxFgx1hS+IoBHL0sOxc6qNMer1DswXqAeZj9ezadDU/v2b
M2kZUQTGgUjeyv7DDHF0l4bKYthmSv4eW1QU4JBV/4VH+PwqB4OjK8ZcS5aK79pe4l2/er4JETsV
eLd+t4ezBztxY+0tM1sfQo5bDENaofCJJVndXMwiwvAs63T8PMy0w/AQJDXlRToFHsRKTdtl+tCf
mJtf21jS2aC4aNDextB2cKeyYc8sOXYDrciYuJSa2qKddNNZJvvAQTNPuOOQXOJQL77V5JM/ouVQ
501FP8E//mZf+SCZ3BCB2YxdAE8Hu3hkwUY4gD4MpjHqL6HELFswBLje6M8/HL/UK2MX1C5KIZPH
vjLU9gcR/xcei7Jygia0p2+gHynlU47CgUH8Eav4dhhS68STfuWr5Jp4ILHM4Y49NK2206zAiCwR
byMLDuI01bCbEb91/M5evQrIBAbTGulxyKsTA44kPAYO5JICOqBe/jRqIzvxDb62yaCJSqYfS5/L
JHqwNiC8jbqsjHh+xURQri3I9BqN1T6ytDbcuYjdxV2pF+ajAnR08Lp8wS9WLVakQt4sTCwYjX5N
VCweg+P3/+qbffbLDjYAWWsQA6QxiBIjF6GnqI7cMPTF50X0+lvaBPLdmGrGiau++tRRfq3BY2TW
QRDbm+E5kBh2PHDVmhLNNWVz8xJO7Nfjt/b6U4dTtpaokCu4B59qqy9Jnysan+o4yd2SGcma0t3e
OHG+QA9z4egT/rrJeqlckiNKgq466jtZAYRq9UxaHlyFU5W5V6Yw/Jf8FkyqANQO8+viJBYKmzkR
gDhtN3o1hD8WpRIboJF1wEw95OBlynQ7OtbsdxMWoOMP5aBP97TjY2FVbfy5FNJAoew/+s7uYmMi
CzJgQ41CBBIxxqguU244Jzs3SaZon6be3KVtR1IrPIhNbfWzZ01qdT5NUDWsMGl+QCX+LEQW+kqa
mOe1G6VbsFvp28RORlg4TngqFem1AYM2j7bKSmJ+EbwzW5niQH5yArQthm9HIj5Xw9A+MRm89jFg
0qV5ufrusevvP5s6hvmlErMUNNlgeGBKlIkc73DcakY07dxi1iM/KpXFOnHdlzM5ExyUvRUBsILV
DgZqURBBDhzUwYlRRX6MlAfEa4yNuqui4Pj7f7lL5VIGfbEVk22gE9u/xTGtFPgstKLUschv27EH
VJOOwzQhTnIMchAMNb3qO1XkX4QEFXZi+BnrfLK/hLOAID+w1wYZh7uDRwzBZs7XrKZA4hY2fZnU
8odUejZ2q73/Bg+pG3kJrYIrKy2mZWN34wdFzWmMtkZbMbZovGsbLFBmxD+XdKRtbDWfdDEWRgA2
myBltR7Mx2SZcKdOSxh2Wz0q9BtnjiQgLJE04yYiXfg9RwP93VqWfFzteYu/oqbLLQaaxvRKrB9v
iy7FgXX88b8cxxQRKQWtmAgao+o6Ep5tbV1aynqRct6SVjJu2hJLU0ON87erllxlFWHAROCYdRgX
U/VWYkUuqu646Wnh4APeWsvwQ+r5dEIQ8dpw0tdW3Z8wvoOJ3EFS6LY9V0KfWp2L1NDv1X4xtjjZ
KfEpU1//1OduMyrWKTf7KzVjbpLm5wqQXGuZB49S76QJFIyasYI3tPRGiEoblhNY1OosPuG3rXfC
htcHBb3dkuQpdw2tzEsmNm2T5ii0FBm+s6pwfHf8FWv6K0OcigJSHmRazPMHS2rXkg9aZAPln7m1
DPpNrf4BoNp4x8bKvJmsKiL3S2rZN9jDCtC1jngVf3H4Bv1pUqLaxxcy/3YVkDM3e8Q1JRrZweER
MQnJeQSZIwJGZXmTYWHx+n5YvmtmWQZTvdCTI8PwlFzmtXkNIsOT/vEJPLI/2hs95iMEIhokC5Tc
SLeACTbiuzZpzokZ9ECYw7IGc5gtMEOBbSo66oPR0IRaC4tWKkGtOtmFgzbZq4wpes9s018lGMh6
gsdG/UuGzx2amtXvysIxqQTX6Xt9yatvWOPi79Wkq7eY3WpciK2ZnJh7X6z9629kYPDdowVl777/
OMIoUiCIVfxGKwM8ZzXKt7AJw8dW2kTVtyDA1F0FBP5nz0/7NOtLuzs+NF/MPgc/4GDtb8bCiS24
ikHfZ0jLY/d+GeJT1asXU8J6kZUAQyNZp3i1fh7Ppri0wxTbscwEqaNcQTe5ABJYwFw2rhpruOxM
673VNicaSC8qBus1aapi5aKwhHdm/5pjbVaxrSRK4NjoBbwxyiOmPbvhqFvvkiJSPh1/kAcq1D+H
G9ILNpfrucg4OHtBfgSPTmxmINQ+DKI+soK0dafMm1Oz+TkNef21KF0LJV8+YJZENGgTV3z8R7z6
NtkvrGoTGrCHufP0AiOHhCYlKIrJvEhF/H7Jtezs+EVefMLrk312kYO3OTGY48gqlSBB9+rFzKo0
WVXrpq/66sPxS732Etl04XkiIoPp6uDzmAHZT0AYlEAH7R9uiqVaHM+pHXUX5q36cULV/vP4FV/e
nEbZbF2OWUkI8z34HmTYRTjYGzcYXLfcYmVcIi/DHHCrzG14e/xaL/aWnGWfXevwCKi084y8q3aD
IgzbS83J5mtYb9m7uB4NBEnWkgfFYuUnppyXY4RFBejL6gFilByuRbVcFnuK9TAw00RcmmphX2ka
Xvzj9/bypPUEVjc4ZWEYIjPl4HMg46qYstIKg9nV05s2c1rhD0VX39lGe6XXueYDcazO5zYWH6o8
y79Lsei+TWP7AgZHfGm19akj5stpaK1T/PWTDnYmIzOds+hDGGSuNntuPKD3j01ax8m42B7i3jza
5RLwP3kOWXLiq3nt4uzwaGWzDUN1e/DVVImVALmrwyBtXAc1XynPJnJlH8JG60Lf1Evrui7skVeu
L+mJaQEVKrPd3h6bb5b8cEqMKJgMzjIHs6GWz7gwgOnFRudcRqsUz4+mcuk3qajgDyqwVd+VorLe
ppE2tTizuwk3SDLiOAfxa6fsmRRcR2Sc29au6KvEwAujwqkATPyRruttif0U9mWhJeYmbuPG8mJp
FAU21BIqC9XoGdplUpqf4r53491klAI1Rtk2t7UaGqZXKNr4zrQG9W0P1yrxQAM2vS85rJee2xLb
EtStM9gkd0s00T0shdyrVFRSgDYG4zuOiulngbkA8oxs3Y0UTfpxolDS4FdfWQratJgfjGouH5pJ
qNwP/JwHSwr1mrDLqQDv70JmqA2LfxbhQj9rLkSW+QWi9m8EU+oQNexO6TysPnaCl6U0pwuhDkPn
kYIBw1kDNjRRCU+6MzfPassXi5NzOrGrPrpS0NpoAYSW+isOzygK7HpRz9Gn9B9BlPbppqsIpQjs
yinjd8qot3BcUuncSWNuJJDosW5AdeC+GAZ/zQ5R68hFeFH0jbYE1ZI3Qr/X6BFxHBLcX14HDhqB
evStvArvk8ig1QCUtrzT4gjk+q4XXZYHXT3CSC2MuI6xPeXAMyGIuYavhoIkN8vugeVEWdwYlD1U
8dhNsfzSDDTi/FR16wwsjTmR5hI6MHfHXo6dl1vgV9nfJrL1NZFMP4B7qe8qutA/4lGKzsMXjmE7
A7EBFQOXwvLQOnk0bu2iDuVZa5v1gNtU7SDFTDSEgkpTQMw0vcNurZ7b4YPWFpRKtKwXDc57YECe
Lmuhe5mBwXsjsKEtF2yZHWjNwsxAsDqzrgcwAiJlk0DHll63TMrPuWYMTNagUVMzo+aW8lpD9VIK
spZGdgzKNs3CjqFuDPaNYy2LCTZCbdYgPQuxWkXrqMzsFptbrMzf6UyINJgNEb2vDSY+El1CcTsg
WWw9klMKeKKzoULJtXL5aS4idgUDlNy37Cqdd91cVx9QIhBVs9RrRRW2t3Y7V3WKAFqfmnEdldBI
67BsbSB65Il6GgqCwWvVsiXAJczteONSj/kMKqS+pzQ7jKTKUczxl8huzpMGfz05P1A4A7ZF01f6
k8Oj4bb8RXQBsREquQQqgtFh+WCFkfqBJqz+xaIARmTOIEuCRfuFPI6staYNpfABILYR2nagwzCI
QOrOxCJRJEl+dEY4k4BNzdlrsyS+DU040xe47vMLSFdtsWtZ7B2vtOKpCdRYgQjEfgyoiBIh9K7h
7EVXTmtO75VGEV+WQVq3RDx18ZmdxngUs1BaQU4yAEZ/DifXppIuE5AFIb6NvRsZjL9xAFum2CBj
MT6keeCAPHL8nD7mQoE6NqFDq0bbBzMwjB91J5fsdlAMAGVRnCrjma3OGjAQjnKGJyDQJucxpK/P
tV4Vn7UwMh5aJSaxSa2bQXqitdwvTkrqBgiFkMBnt4oywKz5CMIAtFbR+VTyItaTjsBHrzFgyKcG
CQaT1M9aKwY+N7nG4lXLRS+z5Os0I+vyNPhPn2JLTWYvrmTDBGxZzdd8iKq7CDm85neO3X3SuszW
zojgmMU6MfS2L3sZ36uRbd/rkHxg2YOLaANYiPn0mVqZMQXDZFpyMyex/m5KwmHa8VGE/OrEUPtv
SQPfAZgTMnAvT5NWXILbVbrz0NRschQa6lGe1k4rWaANuxKEbCgUTN+okjZzlMmEfBcIZL7aTerF
WmvMPJtisbLjd6lfgE4v/dlslrlGTpTSwfDVONwQPjOocyBaEyni1Fel5tmJjlOiUC185w6sty/D
1EYPsIFRey0Ao0O/GnpsXPOkKgTqpHamnpexCZKqQnJknUlwars1gNLxsXzI/kzLbOOBSLQ+3FUl
iUznrRj6ioAkNXbBLatkKKljFIktfN88ga07Kbs4btWfOtw7dWNOquyvMisfG2jg7HH9vjXH8F52
SlvcQpWT8iyzBfFESWeu4DbgM1BJLPhlHXjodNM2WVR66ryMEgMK88BZqskyuTfwuebfO5mOY1A5
MKm83G6rS60HqhbZiX2v1u7yyZwi3AfMoOaKrwiTj2SYY9pNR+wPN7LDnrSRZlGkX0OFVcfTdBzT
qCPcNQypz2YGnTarnlyq3vWFiJXHQWndnPILFQkCmtJmChY9Tr4g8gNzk6ejfM/QhsMWR5XGL02U
b41p9v250YflIzQ7TfqYiZfC62z4Mi19bHcxLpI+YxEoC6XTmHjd0aRcrUhrg/ISFQEK9E5urBmI
e5J32oNihGHlR4lknlDYhzw6iRtdmYlsdK8gjY0gHbMz7yI7VD7VrTlwUjcmjgFKO0Df6KiNdn7a
yPijUQgt8kvZFvc52iE9qMtB+6nUQ/djNJb5M5bokQ+vBm4mYLGxZShmqPYu/Gy+LkWtLhdMKMUW
iOAc7TKRZOcWKe2zNxWFeUv9JPuii1i/aaxCn4J5LsvuHvBzct0Vi9EEbrnUNy3/FVFUblXZG1WP
5dfYgLruJ2mRW/48E99E/T4dfujayGIdqaF9lVZq9aUvm17xJlWT3WaYOzzGTjlZlx1BYN15Arit
25mVVBz0SIWO5qVHn+yDcGb+dJcF3CjmGvOdGRfTh3CFgu5ElTjVzbCYoxPYI9getnH9ygTpGNce
xoCyZiVFuu5RDgInMqMAD0luGOZH2RUA+400V1p/4LlcKzAMXU+U2MJxk2fl4NfpdBHCQaFLlf8A
Jj0RaFCbynVmxCkUb7rU1mhjYE4YQqw2lI6GXdxB28ycqna2qjumn0u+x84feiVL4D9X/eJnnal8
clqNj9Dq4vaxmWfAL8D0FGtjK5VzUZRG2XmNomIe1dDMPRaTs1ONrMOmzu/18lwnrr5s1PZrPolI
3aB4AlJtOnlIy2JyV9cnlWfLz+sWFGK3iOXCSEfwz+mijJeN0sc36BULGaidMN9npHhQXVxKH6kK
d53LlO2xWessJaNeZbj+BmK4PAgrJUF0JPfO8Narot5AqZkundRRQ/IIkI0iMIsIPWLmn0j5tRyx
qfOy7nw7TurvZj71Px21ZkdURHZ+7WLAAGPVDEjtszm1VWrYjpL7HFEaw2/0BUDGNOGx9sKQ+hzR
ClbU+9gxSV5j58t05tLQ77Y0Km0z0NEG1+uBRj9VrH4yIe0fJLBcrvG7bOyp1x/WkfMGCWc2x0qA
kSbGOMI5hsC7pqwuZ4pHXmjPxgWDeTlT6mw4c0Q33kJFrIMpS8IPiV0q50pLIprbR+J9vgAjitHN
XlrjCDQ3dPKzkowcondN3R8LMhTACvRBs8CQS2ULCKyq73//nMrxVKUBR4VKmIdlUEIFljHswES2
Ls0vUmbya+IJNPhipnVtu33qZ1qY3oyWm59zJ/nFmFrjuZghgnmwK42btrfjE5KoV4oQ9LOoWKK7
hvRyaDlpK52m+pC5QdwndIXVtH/P1JNRy86NE+f0Vy/lwIWF/+oiWj8ok0lbFItoJXyodV7Mu/Br
JiXxuYrTbI4/6VevxKAxhCBVGVPU/hHUTSQ294TKipkC9m9Kmols00B1ccg4fqWXh11oA8+utP6S
Z+XGEg4Y+mzqKnksqp0lreXcmacF1aBA2xpVow9oJL47ftGXpSqKOWtj2aXuRoX74KJWP4ZxBVku
mPFPBbMuZJCoN3F1pYXhKU/SK7UEroWfjnrGk5B3/wYVMHN1mXKDbaHEZ7HU2g8KSRbbFnDwppWl
4y9VfWdyxPl4/CZfNjLWkhXmozUpHcPuE8Pl2aNtIDV0rcjdgD5H+TYBKUVph+pAZ+uVAp6+Mz8g
cyH5cUiKOwpM5tsUEdIuiSviuAyDntrxH/TKoFpbF7xvxu76KPafxKIW0snSlOE7tvnHnCmr9Rxs
bDtqq79pvForvMx96LXBSQAz1w9vfrRDtuY6JWVDH8VDvbK5BFELf3Tqfitb7P9NchElr78HF/0v
mFvg9P8x/8N7bL723x+fZ5fxJ3/Rs7Q3NlMIVDxKlyuliBHxJz3L1t6sekeLf6kymaEV/otgJN4g
c6dmjRUTLy9H1H8ijDT7DW1kSmIaf9c66dq/AzE60FIgEXA0E4E3Um9ESqueY39A9pwTnSptZr4A
wAcJCRwX3ezMpU8+q/rVqFwdc/ggw+2oav11wYIye904A2GUQyzOhySq3idyHM9iB3wbrPmIGmXt
uA2nC3X5KvUw24WL0hceRSvn5tkTv/1jGX8eivnUo/hrdV9/vY4+3caqv04vunlQIVXUBWFaaY0s
PNb8OE6G/kHaFueHyWXxjV23ecA/ChSQ7BvpzbmON7vfzmhkoCRS/TxvptxNPIVFrfRHviLL6xVp
3EextqH54VwrmWPdN9qU3OW9AUqpSHvLXwBe+01NP9AWWdOzd1SKT0vEAeZtlBUNpQW2t+/sNI2v
Qr2Q5y7qrMQfQTmyn5tlvWsTddBPLCL7M8ufjwLrEZAWmtlU1vZfpNabQ57Z5RSYmsWRs4uF13Pi
9N1K/T2NyR+X0lcF7QqnWdet/UslZW5qXb4a3cXcbLKiUi9aJVR8ncoFNYZQ7KK++KMl/VuzzFHy
GQbybyVnhCSKu//42/lovd4//7N/j5zDNX/22DSD+2E/5XD9A79mF/2Nq8PCh3WGnHQlcP01uxCM
yQwBs4+tEt6ddWn8xUcjGxFDmIrE00HIp65No19sPucNfg/66EwwCLGZlH5ndjlQmvKLAOzwd8AN
onuzWg33R8qSD2Sl2ZEZoN+FUK0mH6N11zpX5bfS7b46ifMO87x2Fuuyumgpk3izSSD8swf2yixx
0OlcfwUOR5ZDBMRgJFDR7f8KMpUQZcF7D3o625e9M1w4Rf6jTdO7SWkvk1QhxicVnJGK8ooknHF3
4vr7+7s/ro/YHOgcBtM17XH/+nz+ldb2wK5zPLlJsG4MfOpL9dsqp64IB33pcs9QtIUpCiVMRaOy
ViyKR3LcjlmhUCUUauJjozZc35FpHNh1n3l6UzZnWVZVf3pX/vu+tX/Dr2id+v/+Kzpvs8f2H/5j
kv/n/94LGV3/2C/WoMuay7Jq4d1npldXoOCvABztDZo9Orp/rbn//Jb4UxzFcPNinyUEdj2P/fqW
XL5ABhxnIrrrSEW13/mWDk6yfOTEEOCphC3ArzARoO2PomIaRmoeMbzeRHa7ItLzt7J6kENLVlgE
yTVmMfI7QwOZrprfnVGPbgUQqV2ztIFaa4tfSVqJblS6ZyoYFQ7vc7oqBB2M5vkS3spIJVptqM/i
wfxGu6L9kYSauZVLfsrs8dSyfb5sr7eChgcZ3Yp4e2FuiWuqr43RqNvFYLKO5L2oZkjO9ShJCJvi
/mae511MCKbuk3JaAPWvJsPHXTpweGiSt6W+VLtMm+yrWpmMC1WNVpo2dg5Py4b+A/XG6j02/o9q
lp7Yvz9JsvZ+OkHRcAZ427ibVq/M/lvQHeR+EdPetqXqADfYbO6cNpo+lzSCKt9tNIJQpqp8LGez
eF/V431cJ+p1QWXlJsnJbfQx0KSYkvPqIa0X6p16C93Ps21A1ZGbjz9ifXA5rusPar1A4lWMRm+9
LLfat1MB1U9vxAiON79p3FIXNIXjkIkLnphnshBv5zj5qNpZSMPOxELoKWScuOSrdunXp+/nt+aI
v11lny+y/3F01f43nElsPqy/n0ngjxNM+G1vt7/+iV8LsvaGdjmKEqYK0DhPRNy/tvsrzAB2Ar50
NFTr1PNrQbbe4AcECwBKFFkzwPK/JhHrzRpHhBAJi8RKLf0tWO6TAOX58HU1Y52LOBQbK83vUKar
qSPBJYlWB3qX8/lR/fOnzNQVL1RImfDZ5HY0SKuYDEwzm2ktxxFISsqudkBOiYCH1KnOD1mkF+Yw
KzW5KtWtVkz6jmXepk6d68VPvVRIlXRlBT1dagb2NTr52q5IO/UtCZtY3eM0Mq8aZ+yvCD6dP5Kn
IJ1NP2QgN621mI1lXb/oS7lcIIYk6JIPilSZEAAhwkJBxg66X8D5db/9/4O6m8+//8//sZZ3/n5Q
v/9R/ef/+ZoxrP/xa3wX+yP82ZbTeYPwWsMpxUhF6suq9muZFCuSF3In+03KDn8M/l8j3H3jMuRh
wKy+I2TYlKN+LZPijYmYH42Pqz+Rq35rhKMaYwZ+PsRtJHssKehW0ImykT0Q8lRKpqezkdFR7ihi
XxJegj+97GzyJiWdyjsystNx45jtGO3AVaXDlkJ0U3t9W2eXraaWemAoMiovWiub+Q9dddj12kQM
c9LHyePS65ERILQ2vlcY8fNAmv1Cn6Yy+/siJdvLx1xLprXeIQTzyhoVzTn2yZLIRtE49xBo1p7j
XIBVHTp4Zl6CUpLus0iJLijErLSetFtHXhdZ3kZeM4zIVNxeEKWbpHild3Ch6GOKSqg3hTZOd0K2
euNr/Sre0PJJiX1WfD6SsBTDD7e3hFdZSjHdNeQ85WcSwdG05raYw00d530UhENb1b7ixupXDszh
97SIsx4fbQenbMCz/KElf9m+LrSWNCGplv316A5uf5F2i06jvWqRLuSco9GkFouOaW5kjgHj287E
yUSd3mw7zUnyG/LfuzEo8gGt2Kz2dbPRxDSwOCEKuR2sJRrxcyzpI00TSbXA5k/6jVlM7cY2LXKL
CXxVqLKr8KnW8NQ+/hJ3nLiV0FaJ2l6cEg0KXZThZpx7c+SMPTYf29waSPJxi04bNgrbavesrip5
p7uTNNdmRX5lJPHAHjyZ8utQDOrjSGrBWyEt8VWST9J6oTVLJsmyH1cVQ2pioSaJ+W1mut1DVbvS
8Y1qTU8uKD7YQRwqxtcFCPHstVO63EdU9UZvFNBiPfjPfbKt65imcaosBGzPwOAGv6n0atlGiGtI
IBZuqXhw+QANL0pZGxdEHsV6MEpa9KD5hJ0T1a2175U0E/WWw2F4XVlDpwdm1fxf9s5kt24kzfev
UuhV94IG5wG4K/LwzBosWbKtDSE7nZznme9Uq36EerH7C9kuS0dKCb5AA7cKjaxEZaZxRJ1gxBff
8B+sb3ZWLdk5cGX1qhvQ3DomOnYf26rXVEZeOoMNz5mCFJQBTgjhOhPOvoeSYzTuCuBStTeoszqu
JM5Ft2qBVIUMvEJEoxKlJhlRhhqfNLkW85Q+RzlzVaVaFmyk2tbPdDNnyhl27cJ7k0C9byYwi/k6
jedyAYbS9letgpy/S4Ng/KrkIy6ppgSe3A3lKBqOBfShz4kKuoRuzoRfrNNFVQWooWEYJqXDsuv1
tlW93hxlGKjIVSmrTimCGN/wgt6y3aTlNWZvdK+RMaMNlYclOtFzRqftc29IOCsqqDYXEIFS6WPX
NlHmgg+Rbpt4YKKNXrJxa4+j/NEZxjxAGkstABCEuYGTSY46D17fyIzZU/3VwfgjdHUGbaAek3iu
BaTri4Vk9CVKjjR55mHWIsAHef5nk5eD482pipd9SBVxPXb5tzloGjTAoc1N3hJjmusOji3ceRV9
RQBtci/D1iHFgThsv3aDjITgmC32scKH0AHsV3NsrCiePqC0aZwjUAIEkMsa+BEQynyNRx+qXks4
W7hMk1/vcNZpopXSdWrl9t3U56uSQW29yhOJ4lE1GkdbS0rHbC6nmg9dSW8c3cVvswkJPUs7+4wQ
rbNGHhTGdxZ3NNvIMQcPo+IJHqWZj9pBBUKwqnNZ/pqrQX9fNLq5+Aa+QJlr65muU9suvbJBKjK5
0ZMEA3S1MBS0VgOrOjdHHC18OQRfJjOkapkBw3BikAhqgoGWZlAU44yLtaAeJSo/cAzpMPIK0BwN
w/BLGET6mdyhyYd0uKpJxM0UO6twMuXatUupDNf64GBwZtPGe4s2/6zBYHKlaeg80K5HA10+HTLi
TBL1LcAnf3J4Vy4ZfWF7sZOkft8vyVmE9RdI0SS4o8AxDgDbtAQW2Fy+MRsTtcfTm49fA7Q6HT6Q
wOppcqfFk4YGOx5EC7mTaBewdBnaZY9SgxfaKVz9J09hokC2Kmpb/uHUPTRqNdB9plb7JtiYvd0n
w2ejSlqk4wr96+uPEo2Zp1+Ilsn3HpIAHp/OqIoCayNgWZWflWKwiAyB0fqpMvKWna6ylSMQIIep
I6oFETAp/sIeu4x/yBr9b63zH0JX8q/Twg3WDPdZX32jvHlwGBGZpPjIr2IHcQNaiULWjAaXaDH+
KnZ4dTREkCURaqSiMfkzFTTfQTtHJ5hyRtA4Bb/uZypovGPfikMEApdEEvOC3zBoEIne490DdwMi
BSp6TAccaIInow2TJMeZtaFfTbnyMQCTgGM7OK5xIiOIKHkeLc0Lx+KBq3D6OJ366kFJjd0qzs3j
UaMOJidP1Q6CuW66FF92h5acM96F+dzvF2x2RxeCKRhGA+7nH2U/V8W2Au60k9OlQ+TNquejGZXV
NeZYt5Jt57dZLpvxCr1wH21q7Kf6bvyjJnTid9ToXgKj3dxIqQ4GaNaA0xCA11JSS4uLTMNm4ao6
q7rAuYoA1Vbe1DnEpEHt3CmXd/O8TNgxGAGmebNBKhGac4QJ4DJjBz8HA5zpKAK3paFp9v6NlRIL
f7pS1A4QyW2YC886WVIQTAqpIivlZPVd0eTVDVJwhgKARtY8tbaB9pjTYIFSLKQ7/knHphHMUudK
JAnkx0kE43dJtBVgZzR1Af8mxcppy/AmqXLbc9I4RjYde8bZXYoFiB5uwTVAn6HHIHQZFF8pTeWP
FsZ/sgbdbe6BdM67rE4MUChIik5yB6QLnU/5W1gPmdu15rjV6bT4oHHET9La8psMwnQwC1pPg9S4
6PDLzer1hTp1GDHYwQJVAQQeWRtAD5yUx1tqWZqsUkyH/t0EjwS7QZPaQC52VTsoBzDDNsQcfECP
Rt1KG2WEE6D0eE50ml/aGVlrh5LrRprBfw4tlrByKt9KqSANtPhgvf67Ph3xM4EgDgC0ERNL1GOf
KbtnyI7h85p1MHnwfefXDbYjHTmuORkDeqlDbsVqGjRsmrd41Scz/h+PZpkgbClQlp6RiJK65tsm
oJtwkCSlAyFoT2AaMtJ3b1T6ZmvlQ7LmB9mutoTBPm0T1TNKMwSpFryFODq9hB8WApdkQSMheT0V
Dusyg4zOCLvV0vEeSDs1j9LpLd3cB/2op2dIdJA0VKQQsqHgPplpwPwtLLUsW7Ry5hq74azahVqp
jl4kCo4gGvP3shYYaM8AjbnvVVjGWAzI14Fq48bV4uK7pOlwpeh2fxCQBwyDhyI4G/sGCfDXt8bz
OMxJMWk3aYgG0Lvmlni8i9O8l6MwUdqVFVbVOgzP0Plpd2OzbFPK0O9h+H/v6v/gNnu07s8cvPb3
+f1JX/LhEz+nG+Y7BeEBGiJCZO37hfzjrrbo6AjNcKG+ZIlIw176eVfb7wzuKABQGiMOQUz9dVdb
7+hvChclUkEaKWz037irv6uUPN7QAokAqu27Divy3uJcPbo+4UJ3vVMpyXpRZDgV5qjGoGx1SoER
0mTsVmVRidPtKFelAsKZ8qqosbJLgYOCf59BKurywJggz9tqcmX8Yia3j5aARkpkHTuQGPkqd1CI
9ieNgqo3M2kLfhZkwtgP803hOEvgAorHPBTeRvqx6qyw8Bll7KMgyq/mLNGEspJFf9IMAfF4IxRY
jOAXXYcgEuAvyATDAkq90OAN3Dg0tFs8dWVuKQifxyxQy091xu3aVijQuAD2A5xUy2IAQTxgYSyZ
vZNsaqNV0DSQc2c7Wst02w1lX3qR0y21ixQsoit5PeqSG7cC/6ZL9nkZKoziB1WZvoWKQ881xubw
BmlreTuB/8k9xNLTHf+a92u1mJWPUDfUL4wpDRgaCUymHjszOBt4JSqeERoqQt+9OiW+svTy7dxL
+se0jfN4Oy6p8wXh3/qgj6Nh+bFVSHCuqgwwSNBP0YgKpBl8kTrHwkOtNNNPREidzkIyK4G79BEv
p9Xs5FNlteQoyKUCt1hUuVXdGtDZ7FqdUoYeMUS6c6ZkUOjKBIa+DpfB9hkXWfelhK2gm0tx9wl1
q+gr2FITcoZZBRfqWCqxG8xqo63wuujulBr8FqWpiv5IZen6chzGNPkkgfXzWnOwh1WMxmFPY6Iz
JopLKUYGSKrAdzNr0b0Y4MO3oe5pioPGxGkW39hk3bZG/GlQA4G8DOlGoWWrmS62kyO0cPSvVIC/
+Ch5QxA10TroB/292WoTsm1dNO71WR87quscYYc3YuxpUYYQg7hrUC8XsC/mDE9PTwLTRubnxmtD
jQqfJnvscrDVdecYb43ATosyIQcJoRZEGckb5LyTpCQDrhA2mB6sK6O+lKwFuTZrlDzaFhImY84M
SysejkhvIzuYyON3mvRvxfd/tYkSHfHXIvcZdNz2W9Pcd4/rrIcP/Sy01Hc42QksB4YHqNAKlfyf
hZb6DiiOQIqRCCIsZjwK3uY7UaAzjgIjBd7jCYZMEFqQVAOQBWYXod7fid3P8A0OQo8MpsVfjJRO
qbODPbbmpBKEeriyN8lQLZ+jdNr02P+CrGiU9NKxZueMtqlyjmJK8S3GmHdfaIm0h2zUfzbDVD2k
cYpmY6aHuzlWsytEeXFifFjW39o7/54zS9Le13bY9X3xN6+J2+4f//3lPgOyeB5/G761j7fbw0/4
td2Y3oCqQ88H7Axb6PF2I8NXFADDYOlJ80kIfuYKzHHA9z78V4T42fI/q3oyBTEzRwQN2UCRe/zO
blNP00mqIRBK5DICuAhg4yRRSDAiQ0M1hA8hdcmZWerplVZokLJyK1QvcbXKNsi5RnujjJXQ14xy
AGI7QPunMzi4KJ6UjptiEYEHVIyESJlJlFdKehvPM0gDuzTmc7VT4LWN6lLnZB8ODG8L+ppr4hJc
raARpB44jeYbKJJ+9ei9vNBFOKGhP9R6QnlCYURMMQP2/Gkgd8wydIoR8DcUjeBTXVrGBZ54JrxN
ufkjk9Mxch2JNiAzDWUnIfp97di5o7hyExRf9Mq+L8eu+SFG+lsH518t6D7Anf+6t8WR6O7/duy/
/uPv90/OgSjCf54D+Z1QaSRjpqp86HD9OgfKO5nASesLqS0inig6f54D/R3a8yDJUKrE1QSpzF8n
QXtn0fMQ5jUMAm2dZ/1G3H3QdnicMuOXws8A04bovILcxMleaWajC6qgzVbxrK0ZbcS4fE5StZbZ
/U49GV9zGh/XdOC7Y6Y0o+HOWptt0rk8xIZVfMOVGnap1Vnz+2JhgoNltb7cdzYaOt04Fkds0xIc
7su67lw1iPoLuL1HLXf0y1RSnXsmL/FlOAfLlRTHsPNtI6rP2jliQGV3ZuxC6ZTeB3Ub3UHml9c5
eXrhd0Y93C528T4ml009OQvy7dT9UAj7996vooT/6/36HcH2oW++AmSbBZTta/k0gIvP/yz2lHco
l7P9hA0sl7Ko6H4We5gvM88Tqp8MB8E1/wrgKnh0kGXCGoy0DkkWPvUjhPNH7DGBslYfuDeAz35j
4572ioCtE+KogrhdwDPK4s8flXqzNEvQxxaaemPa3c45EydlRMTJzMQgvIv/HPBbvtWUkpP7zxV7
Ibg+S5LFczmyAkNHp/ZUKXqZrWKsJDlcs3Lqami15ippp9qL5YKb4fVniVvo8dkU39HgPhCcFwGU
ODmbLGU/DMPMjNUOU4/ZfLhuIXm/cV3wRp49xYGeCloRhh5Kb09Xsm11KzcVnsK9nPvoQlGDQfrY
tolR7Mdoyo9SGdCF3jTtmO9e/4biG5x8Q8EZwDeEnUTfgI30+C0aYx9i48OzJ3JC34pA9EjLWSkz
48aHQPGbSi9/t8qhYGQxAZcIcAdf++kjNSNIulJmcD0GdewFhQzP204whqmN6A39uRdWlhRTaDU+
fDmRPD/+do4TVc0oSZIvIdl3qTK/XzlLEe8Cw0oPKOHcGal8sJch22YdFeXrS3siDCcA3YwtZA4c
SQ6gmIcs4dEJMaU25dmG5FcD5CgcgZcNHQ7kAmDTbvNRaaD0LJZrF3O/jhOkENRukFaKPdLgpOxm
POhFcmy8sSYvnB/KPfr14mpjBCgys0e/FTOIqC1LTfLpeDhrFEEyj3YM8nRxX69/fwUAuyKDZehA
jYC+PX2WgiRynGGXtR5CpzyUQ2B8iWhq3xVDbdzUgzysHHP0Kjkpdn16lJg7exC+Ez+up3q9DN3y
PlUC5S174mfJJy+GYRetXYTmiSKnYkRt3+ihoRvhehnLBqRNBkV7kmfsA+LKQfmFTrT9IQtn5Vwb
Fi2EXI/SSk5z4xwrsHE/qqP0sTcRPKFxn0Wrlhm5hylBRQu3V9doPKDH1aH81Ta2foxD6Qs0Cw2P
1MgqIP1H6o7mQ/HRlPP0LRXdZx1l8hzEOx/GZRT2zyznUquMTPwiJb+JrHRtYEN0sJwE8G9bygzh
gzKS/5wCDKPtGZQDThSdwGjMEFnAX1SW20zRfAb+yACLO1TOR/pw5ryqwxB5NkXD9eb1HfKM+8Pv
S+0qOG5gSURx8XSHBHbf0+A2A39MC+NQTAESbSX+DqDlm/yQgLK5arMIXk+t6uFNpJHLRHkGQTtc
4NLHtdzfIiJI+yaZAymFoRzkLgV4p/F9AG+5Y9rSUhwz/kOnOmAdJzQZELfQw+uqXMZLfkL0vglC
SNpSOaE+ESH+EU9OdhVnhgcRaB3GoAFWQd/pG7wS1T0EDuMqNgN78hCmeEuX9PmNQ/8WDhe3ALNO
ZvRP10MbjMEINT3wAzh+Nyiyy5vCro03bpyXn4L2KTBoer6nfLFqiZJAcuTAd0K7XY3q/K2szLek
EJ8nCKIVzXdg/EDb+dR9BNwTagLGGPjMtLqVkSzWp0bVcjcMC5LdwRISLiOudk2hvnGpiZ76ya0G
RIOoBRLXBklxirJvMGSSokRDkKkpgZgURmRFaLCWpq/Og0XfVRnuhCpOvJJnedmWU14ZXp+oVetO
tlUdo1Se/0ja4FiPebtSGXV2blpkzYdATaQDlDntA9IDFRLJRRFdSWmRf6URrV/AtEsupz4NNq8f
kxeWElwK+YxCscIMUcT0RzE7aWHVxyoCUwgboSUUzamHsBHd16bF98S6AUcTMWwu3jIMf35/4ryF
ADEAAKAxiPU+fe5UafVcVbLjR5UzrFF4cK7pF161qFUfSmvq14AAzgEDRBtHmtI37s/nXAmHp3Oa
TFng9GkCP306xkm6pMuN48P2xx6v0SMvkIrGo2FtbZK0Hi5wEoCdP4/BSkKMAXqwka6XTNYuAS/N
fl3Yt0grle4UBQuEHUR7qA8Z15e66TvtiMApSqwrVDG+hWCTkPdq7sGpBOedwB69/gafkajodnAQ
CMzQDUCAn9q7hAhLDdFgoccQqtbVkmqWG+hOfIhQJunceUTkCTd1Zxd3AWqgRu3sprwpL4MGGZr/
h18FqUFmeWKO9PytFpmmxWnJbmrShtu3b+6HHsVBhLfbnb0o0oUVLbJb6yFVYNsMbjpbRwWlq6s3
fhERzJ4mnxS/xDlD2F0yABXb79G2dnib2UiL2R/qBhNWdYfAiLzDTjU+ko51bkYbysNx7zi3kr7V
qtbZKEmZrapYfUv5+oWdjlQuORs9MRJ++eQeijQ1yCWyOL9uS8EcTe0zM41HoMTIaNHPtABmKPdO
3M0HFIbrN1RxX4hXGm+EQEnYwifs5HyXddCBHObpkxMEZ0Hr2Gst138oFPxWQf1v2jkVhK1/FpHP
pqrfy+7bf/y9Cb8V39q//afv/+3m5r+edIzET/jZMdLfQR9DzhBw0wN7ktf1s1FvvBNvyCJ7fOCC
iZj1s2Nk0zmFJoa5Anqs4PbYYr96p/A+BH7pwR7DgJT2G4X36WYR4yGBTILtbYsC/6QolRgXjAiJ
wwJLh7Uaz5sZMMCj5bn8fgQfU7LFfnt8ME8fcRJ5YaRCTh55xAQgU62mTVxJvjk4168/5lkT+OGb
ADxD2oUe3Gke3klDGnYyKihBNq5LPT+W5YwguXMrlW9Z6zyML06/EsMVBl7MveAGnsYao2xqeZmD
FWKGh0jpAEyjEKUAdg3mTV2kXqwNByHHpEfpPs7n827Wt3OobcXqOuO8kSXzja9/equLVYZDJ4um
OrqlzsntqgBDz8plClZlJF1VWralvQ0wsj+E4sVCM0DW7Q2u/VuPFHvrUcTV1XCmHcB9mcvhx2Lm
sQDCkYL0UIPEQwE1pcl5Q5n9pe36+FuexLbOhsvf1HzLiml7Ikf7SE+3r++jZ5erWEnuMtpaCI4i
u3wSvRMLeSQbwSlcgstL5DnuYGNsJZ5Foo3gsX42mP2h7RLQ6OUlQ/O3nn96kYnnk+mKVAkLF0j1
T5e10Y1eTdMmWJkDmnPNBVTg1dxm27RwjnYQ7+cw3ieGczU62bbO7Zuo7d6o6h9S2tP9TY4EU1uM
HJAgf/orOMFsh5h2oHyb00haks9Ish0rkmwwmjdFtazKWMxORl8LoSMo0BFtNd7bUbbqFTSO694L
GTInHDy2wjFz+kPqFO4gp9uhGl2jLy9ff2enF+7DkuGvjf3DQ6Z+8srqpipMPSp5ZbN51rUIHkkY
Kai9p43OtdS2BxKXs0Juv7z+2JciG312gXxGvOWZr3YeAMcIxoLdWIxfnAYGWjn4jRldvf4YMVx7
FkG5zKnjAHJzLZzsCFyClaDpEuwl5A+kr5eFjkZMvqCp15VrOTGQq9T3lNVrOZWOIsQkJWqas3RU
Z+c4Ftn7qlg2pEOuFOP0aoXvzXT0c9S6cBuOXA1mrYxnJSqQa6nMtk4FDT1cVnARoN/kjMLg00KW
4eFQR98oRp6Ts8S7Y0QI/lfYw1KVPN1rC2JwqdRZSEgrzofIyi/VaTiEhnNmtsgcwzKkJ4RCqjas
l7jbTWYVul1637eh7+TJXqBVpDL+PE0jGR44NnoN43RRs/0mSfeqmUojEGpsc+QGkLysJt8W1oAY
pEaENLfLklyhT7sdUJEFOORbKYBxZd6oVrad1AFgEHp3bbhBCM817MEXKynHiReoRFbIWEo7frFa
YP61sW1Y0ZD/HjnjuVHXF0F+V1vTeaS1u4S+66xKazAxV/MIh8hwlhXg4B7NlMRLw/zoWIMftIbn
1MnnyQ598UA9Ly855cd+DnFh1s8RXV11ZvYZGvQht+w/Rk0CfzJtsGj35ijZL5O6l4LCDZZlBdtz
K3qBhtzcq3q8j5PiEmmW3JOi5gJt5zM7nDeDGW2MEb4PQyArDK4Xp76XKg0tgmY6V0eOrW7f5kp8
ZaXdRVxnBkK96YcBsQa3KbLLxNG3DpYlUhj5eExe2LZE6y3+wy4yFMeXTRnGflYNwILUj3HCGzXt
20TcCxBooK34neWZCAcbG0M7SxvbHQgeIpCU5p8RayvirlhrmOBrrfD1+o7ADeG54D9pxh9TqG+Z
iOKQtkxbTDGu0Eo9NkG2yhfrWhrHQxZL66aQjuJn4aG9CZf2wkmjvRUFPkZAx2kI9/mIDqhlzBtA
TR8QEvGHMNoLXHYKiyiXlptAQ0PNYONJy44uylmHaJ2kZ0fcbzeF6hwTwMG15LwXUUeK5U2oaGd2
Fm1UM/RBD2/DFF5QH11hRVm6lPSF14zTlzlHndcexN9uJRVcm22/SzLnmprihh6VPzGyJWCyQUYl
PyY1HgrgeNEF9XOl3bW1icIxer5JtJe6cV2kyd40Qn+0hoOG5B86yqsq6HbIXLjNuMDbYmEtc4d8
0VWA9rFdNxd0rfxSn1casqVhjWj3yGdCNqE1dh6Dzq9tkaduKQNRV5td3+p78aqjjH+niZfa0q00
dLtRH32lTrdyOGA9K6iI0loPJ4RULRvWC/t46HfdGF6RHO/TeaFlHjzsAeaBe+xu/pzTZVOrgZ9F
y8pSw2uT3qCecbtwsZrqB1vpvVJJ9oaCwQ3L2ohXw/hEaeLPLR1QPR/dnH0y5PkWTvJNrk5vRKiX
gjxDMJvOAZBHWlwn8ampzcym3QcNq7mwgAmGBUAW4y3P0ueyS8RBBFYA75LBMiI6SW2SQM8qVJKc
1eikf0ac4sYMka4uLzNjXrWKvo/nfNsXjFHnsvdrqbiEjfhJ3KmyEXyMgK+5WAlemXb30ZqyYyAb
XjLNq9evoudghIffkoEZyokk2qfOcp2WRAXqxc5KUmbDrRQkcmdn+Toa+jZRtf3E/0uOslfM/sui
qWe6MW2shA5sWL4FOnsG8hYXB513XABIlJi3nyQpqpGNGVqRyNWN0VXc2R/0YvmCce2my3N0iKBa
aN2hGOv72Oq82iJY6JL/+nK8uDce/QonSTeOGFLeApNdGdp0btVh4kLWuE9a68Prz3lpc4Ciwdoc
YRF6d6cYkCGrYwk1bGe1jNnnStbPTEtCxtrYdovzcEaKIfAta171hKFaiz7NzYXuSGuNKOQEzU6S
h3XjOMeyifd5z7GN+je6Di+lzdzfDJkZ/Dn8w8lamCGSVlajOKu+BNA4D37UEHgYlyXpiHPzsFaa
wO8l50YKYUJicuS+vkYv1H+COWQwZKXXrT0MMx5VI1JiIQI/yUgmKndTG/l2oH6NyYOy4q3y74W6
B8wGYy8476Rlp4NcCcPYMs3gl6rJDnkE30zUVRLYKyz2NlqlE5HvXv9q9LGeZ4ACJoI8E3W/ZZzq
a2UmbOou5pGVTiLGxdEbBjg6Zskkuo2Csr9VMxrkD0XVGTNI7zUbVdMx3YodMVOU6bWxn7XRn/Vh
nS/q1pizrWlmRxRM9xB0d20XflriaV2V8qbPhWD/4Cdmvpr4TD4NvkUW1ADVx4zmmMfSbZVL11Ma
+UndXihz4g22c4xTLr/I2HfN4IF2hlYR79uc6WCTvEeX2bUGY1ubyd1MVTVP1q2c1ceGX1p8vpuG
9ZxEPjYC247bBtgV3Nreh965l6bok8jGkAf3i7Y/GHXkV1m3G4rwbEoSqO7dhT4H/kAWOC/6XpGX
jU2ZLU4JEGruw+ZCJmI6mb4VydI49l6fhp9CHUFmxuGYou1p0/052OlWo1bW++kK5erLvoCknaIH
YFakiHG7U8iDRaZlcdl2w8Dtlm2DSPIjWbqy03BjKOGG2w5c7/RVV7vDEk7nIn7PjY7y8F1cB1dL
lflkvIfWgSsdgEsXqUgw2EctCXfZdGZGxZ3Sh5sANnhdBrdySwpu2kfaEN48MEbiPQRL57UVu8CJ
34dknzVZr1WGZDXOcbZ0N2ui/ah1qDEb7tDVF3IeolLKjEl1NuJz8UJiyI0qT8YWgPyZ5PD3KF2P
dfwnJhN4hfeH3P7QDDOVnuHpTr/ukJuKufDVdF4tQfo+pXVKS/hqsRy/6cifsmw1yvNGJDJ64tza
GEe7ZqCdtdKExJB1E1CPBE53YRXz+RAPB9TUV1bCO2Wvhc4AFSk/GuZ0buQXCwZySUPS3d4xf/SY
m1yKnpEdkFYZ40aptP2YD7tqjvYat1Cn46Qap++XGQn8cjwUFKelkb4vKFgTp7FXEr4I0IE3Eeyu
/VJF16IXIvaIiRhSSJgaRsITe1BcsbnT7mYrpU28bHQ5Z7+OvqN3O5TtVl3A/gQWhaz6pokMT7wb
5Jd9Mzc9hMmvrZIFkig742wLp3yrNGRy4weO9M3rEeH55WfiKUQ/UfCLoVue8osB8CY9391haaVr
UQ+oen9YyCrFNigSfRun4bUFSCDW500bkAZqzhtl6bOAy69A45+BigGbhzHE08SolGu5kbUJCdcs
9PHF8TIV1L+Rbee8817/ulS6pwFQNGMYMT7wyWzC4NOHKYUjFVD4bazekr2EtwlzK0xU4ja6suRl
pS2k8a2evpeMyK+Jw0mt3NbRdIe2whU2KT3zCHUfVNIR2OeaQgYXv/GLqceePYWmh0z2ISQ2KAlX
0zyQqUumdEzSeD/AnnY7W6Q5YnEp0qoq3PSxsVVmioIYeKg6bkaz90SzazHJwqZl2pjVvBlHHc2A
PN0GQX9gvr4vLe2sTLW9odE/suIr6o+rlqPD4OjcMdlRzJ7cqBtdRBlI/mf9rMzCYhVHptvm1oLk
b/gxsfGpMM0FoY/5fOxEBZoRozS1mxB8Jwou+VFvzLOxiz4VWvxeSsvLrskL154Cv4EI51bEyz63
iLHs1YLCUQ2uGiW4ljErKEbJJw4/fPsOBQGU5q4lLltPzaMrVE5UZDqyra53X6Qm+jZPpuamtrY1
i+rSNvvdwPGVaEW0oXSVJvivSENwXZo412i8gbCWjnkafuw0KkIqx2IokCSpB59IsA/jfDPGyT6w
i8vOoKgDwLNH4nivFtTA5bCGdTl5bYg7SSevicganjJlZx/BHV5DltnTMnuvYIspL9mxlrU9mLYz
m3o6kxxfnIsWGINW6BBg8GpgL8wU+5rJEaXO6I1h3VXRvkrGddpgr0eYRU3lRhlhkna9NzT4BumY
vz38cCfZxlOWutAePAtUgFFn207lUlyaLXYqKbIxqQfg8VqtmAMGY+LR3v/DMsE09raxU6JWcruo
1rZA520X9XGAkn/2GUpKmItHeKFE+0xKt2k7nWv2vDI6TF3k4j5N7eu46c+1LHuP+8bW6sqjKLwT
gvJCIVXJ3ZcIz2fIJJBPU2mZ99Wcve866xYGyFWr2lc1wdl3+pyAZeeXYRvciBI7SrLUmyyExZp+
jULFSp1CdK1TvwpC38y4KUvm2SO6NxW1dSn5QDt2MnUyQhB3JghTkW9nCqKpJjHTRYD1UCranpb/
PrPMDwh0IL+xTOephRpbaVmFlwgzamg/n51iiNZI4K96RiQHcdMjz/xG7vxC5BAzZ8Ys5ITCZfdp
5Ohob+Vziz6I7YxkRywmFy/TyUOrF8eU7sTroer542A20qLmQNP4pEJ5+jg5NiE1YYCwkrL+IPIT
fD18uyjuxU6vpvGNx71wEcACgewBrBMEIzOAp8+bYQAB+xytVUnQzyiwmxgWWLrIG3o2HoSmO3mO
rkc7PcZRvo3b3pucH/Tt/4FZ4Icy53//R/zkf2quPkyvfv3bXw4Vn3zo/w+hVoB4j3bHs1Eh8qD3
+EY/GQ2KT/wcDaKsCueftideoj+olD9Hg8z/xIgPgiYaQU8JmOo7TVHZyr+At/8cDaK2heKx2OkC
LciHf2c0eHq/g/hFygO0HUZ7QIdPyxwsXxZ0g1Vl1Q514EeUPMeuMTu6emG9a6xavn60Ni/MCZ8V
OTwDvhADLNHHh6bESj2eJ5WzmoCby5WVrdQOrttzfJV1g40/S+JIR4wDyotgSXN8ojDwabL6Fpym
fN3oerBrY9M+GE5dubq8YJOr96gxp3bvyUobAJuWFdRAomXENQb5E3c0tGjdDtKI4BMGckshd6Tr
qXnT9yGU0rGZnM9pVthnYa6b36Q4TDI3qO16N01qAgQktblhZ9Ncz4jVof6UR2tehlq7YzniId4q
y/e1+R84Yf9ypAxRy/71tN0DL7Lcl0+PEJ/4dYQQ87AxZNVtIaAowu3PI+S8g1kOAkPkjGiBC6mE
n9N1jpDYGwzeVaalxMdf03UQ77T6xDxC9HWACf3OcF3s2MdzNCgd4hSi467zG3ILPd3RcyzrUgTh
dKWoqvTHUg/RedqMXXUYqkbepgPyYAh4FesKYRKvWOTPi60mh6GdLMfTlhonldCsV2BJFcePMQ56
H+OU4i0KQGRXWhKApE0y5OT/cbNGbMSJ3CEpra0SOcwLCwTS/hwGOd4tdIcMBCCQcI/y2B8SgGFn
XRQf0gYHw5qp0GdbrxG8M5yxtXy5XVaYqVVb7NVMfRtqTZCsEvo7EQUoPYepC/o37EJeijUUMywD
qhaMr08WSg0rRKEKdPbKYCD7CS6RZLnRyRiYpKf/q+nYARUSSjyaTCn42nEStL+z+6b7x9+faB7/
+NzPQ6W9k1HaQc2d/i6MM5Fz/DxU2js4BbRdAXxxx3C8fh0q+x0NchtbHS6mh4/9OlT8EbLwqlB7
REwZnMtvHKrn4AsTkC9G0yBvMbz53it71OirgyrR09LQVgZDZQ9YF8OdYo1RmhtL3eAlgeKn5XCH
2GLqBmXxoS9m3MnQF/UwqMu8uc9ahPSsAavE9IfWBOlK+K186Q57nv4JaXXoNcLWRGCnn574MaMF
WRiDtqpSRDe6dii2RoPCeDZ/iWp6GNCb7qQOh7EoWy6rqqGJj/6dnpW38yLPO4s5XGZIq6aybxSl
kd2ReTn19ZkTUtdYIV6mYNoNDEHtywVJvpU1WplvpAO2WI2WrFch2j+eYy+o5KWQLdqJlkmLPIGd
5q5ULTNAfflAmZGtHrbRb11Q/2pXj6gHeD9/ffk8Oi1/+891c198je//6/FV9OMn/Dw3SO9D66Eh
g5iukL/gxnl0bjhMhDjwCRDy1f/L3ZktR45jSftV+gU4xp3g5Q9wC8auCCkk3dC0guC+b08/zqzq
6UxVdcp6rsZ+64tqq6wMRpAAeHDg/jl6yv98GaEKXIEa8NADhbISgn+ZNyurH/BSFIlr/u1/MnGM
Ly+jlXmPdAxQk1BeAcmztrV/mjfpBPX6BPQ/4n0UNSjrXGextsjYFYuJ/nSb/mYa/PW8Yp2juNIa
MgNR2Xqbf76WZiy2MiW2hvzwZQys1s2bNnXUNNaZVk6Mj9DbFwNPWGPahVN16OZMmUcafBM0+XW/
+0QqJ0430gUURx0sfGSnOXpT7KxUNrzff1l9/TI/v6VxYwgUyVidYK7Vja/5WSrpLLxbNc1pS+uB
p2DuTwPJdoTE+9Ie6VRB419jQprrzLTqQAarFblsoErmLZGpISHQr+pTBSGn5BUw8KuFPRirOonl
qJLpZPSao5KkXuPanBQdIG9CJ9Wf6lihGhwTilVYwCIWxEngM24RKcIrlxOwN8cFH2TkpfAUNQmJ
nGwbE5xAId6nKr7ac6GGtmgAfpTB8TLXnOMoNKLS+GOT+f/15F6HOQrD1bOOUxpEZpPfvhhXVec/
DmXzWWbpzzP8bz/mj/kO/DZyd3DuCJHmSllYydp/TPcff4K5bOMlulI41j/5c7YDR4K/tHZ21vNT
UBlXsc+fyk60qvB2NQ1QOyDuBEDhP5ruv45q+DBgiscnYWVZ93Dr2vHLFITJEEjMqI5vfYgYRXBy
HpdvijblV2rbXy/xpdfRKVqH8GZcwoG88GV4zI6DhSsB6fudy+rXtesvVyJf2r+ZhRM3m+BKpdsE
p4z9fgX4+x+CPjoeI7DqwFH/eq94seZQxmN8G8FMoP1huUWefK0O4pul5geD619LzZ+/46cL4eH/
vC7qyoT8VXWKbwUWwtjNQVb3GoXar7G3GShaw2EXVtvo1DsJ7Tez0xw0nDdR0yFeusFmwcttT7H+
mN7/tmhZ02J+WgD/+q3WP//pzZAl6IEjeCC+NSTAyVIaeOWH7eLMxx2d5mV6GJ5BNTKV7+76OgJ/
dzPWEfzTZeMmUvXawmXlUHGa67RZdklCpVt7P2yVMKLtqUU5h2InDL87UP/bnwwr51rIYrv3l+aG
VEsJQsC7+Ka8AbdEGlo+l6x/Iui/XoG41Y+pJ1QsyjR9/f1Y+7VA/ONe/3zhL9PSVhuwYZV1qM3u
KqgEJ/DhrQx+f5EvXcG/XuXLzGwRboryeYhvJt4OoB09gXmLvgdC6XFBWPwh+xMSG7Rv3vs/SD9f
HymKjNWhCr4M+ka/PtJBlAmBji++6bnbFG0Httu8uCOxK1qhjUn1EQRabDDOuZGgFJ82mgwWR462
0tZSpIz1wqqRitqDXp4W5b5a+hU0gCe0xAWOI1R1C551H+QRcMxCWRVY0mc5W3FglZZNFSCbvElT
nbRob8u8tABWVX+SBP79bFnn6O9+45fFogCxGghiNb6pvnTsTjiBvgMH+wCi4sP8qjwhhPw7acX6
ib+74pdVo8DeexjUBVnBF50weEolqru5yyk5gu1OHsl3yWFfFKf/HD//eo5fVoRozpqhqZX4Vrv5
Sx1E7kxY705etpOhRGQwcQ0nxLw6uQsE+sy0zFn1mIQNaSDADYRVMoj9bNMGGYITaXqUHHX7na/g
75YP6NDWahrrNvxQv461hQxyDIo7Vq3dsrUPuZN8I7v44V7+et/BnMUbAcX3ijP69QpzB9o6Aj/F
Dd5cZvowL+3Tu/Kuee8qulAQ8t037Drre/K0bJFFfOxuCqQvrnjutnO/74hnbuaTegGXhlZsvgGs
704JjTi1NpKnXKYTakk4tz4gJX+CLPq90Z1Ucc+wEZz69/QU0YSO25lWFEfp/PQy0u80VD8ItL/7
hV/GcobYOrmLpfiGlDs33iC0/CjRxatZmVFoSN3xTkasXxhfyEan9ewtLKKqk3v6q0kbFj8jzBf/
rC/Qf1Iof757Q6zL1O++3pdHjMyfpUBoTXzDge5uDuWYtQ9QtPhD0JUOWlcEVXSohPIOQoCTvYPv
8vfrqPF3c/3nEfBlHhSQq8sDqCa3lFY7PYyfQD8JStZsx1PKrlaQOAhMdlJ2a8LWsdk6KOqwZl3Y
7mOv2U7n4vX08jadM1d4GUvYIw4THe2J5LhbyPlK9uVNvWu3o0yr/bjtv1mOfxh8/3L/IA9AFQpX
NNiMvw5gZKgJaUI0+q1zgGHdNAg79O03w1Ocwks8y8WKXLnmZXH7o3jvWHfPnc/f38EvgsE/VhK4
KAApw3cAauPLHVRjLs3ETMRNPKgP6od0p7+DLNqFRe5CAKLjoFejY/7ND/8iRvvrVb+UFkvLU0Mr
cnEDk+5oBBI9tbvOhyhm+90U+vZS6wv/pyqmqawK3kNcKj0UiL3YY0WIPLEp3OiAhfM7j/sXN/Jf
f9mX+qHW7BK+/ELcdD8KJyd1okPEOmfaTQ4WpMP0Krnzk7xpHRSPdNy0l9SxHHH75qn+7cT86al+
qS+sOc8WZAqIGyalP/pVsPjZa3yMX+0DDw0XzoT9kGB4RwcZa6f/+6t/saf8eQ/QntQhCMHQ/urI
LrJiQv4C7gGObpzMQfSGI7bw8jsSQ6L75/hUO70T0SpUt9xpOmdPmMy/GWLgUv7d4rRqYNaTBHQi
v+xJ5t7mMP/iHjxuXnMq6ONl//rgiUNNCwcjDin025K+bvavFt22FNWJkzNXpW7oVzSmp43OcnZU
mczyMKePpv/c0sTL/SvWkNi7c1MW7GLHA7wAn7c5uTp+30BfH7h3yekRR174m96WQU/utFSje+Qy
0JY+n/eWty3953NKjwv+rkE9ixqO7sv0PDkQvXv74+CMbssih2WU+bNz+vBOT3dv7nwkCVXdxRN0
f5SZQVVW0u3gmOFxr7vP15hp9DPFL90/PDs1vT4Ae03fGmdmx/1C9U1Og5JeM4rrU8XT6KMXbSQ3
/3EDFM9ksYNPbfGpC/04Plv4cufSyenlMNP3/fOCn+BsJce9O9KG7jKGr71xvHP4UNKR7vF73qH3
8e6Dd+4RfLmMVTS471nE3h8j9+E52ghashP4oVhpL1Cus5IdcS/X0TFtX/E84CigyNHAn0h0Y9Dz
/uIMzn7T0as/0efZf96yd1As8K+eJ/womS1YNfEuR3yt0/rHZ+zTUHPZzMuZv+AXpvuO3pl4qvPJ
xKfkTHcw7zx8fkddncLlv/6fN9dwXZ9QNoUaYxc3PADZ7W9O3kSfgnt8VY35A9u09CQo8iid3e1w
2WbsQE+7BcN5F4Q2k1jtuOEudO92hIa281jTbdDTS+NuDHeHizBUWpSB60M/X4jTMlSkSPej/pNO
dYy4E9SKIaFY3vc9PRTUDQzUEiUeRc8OF5UGbkzfF8/ADdXCt9jxR08KtZCq3gs93EPtf+X0GdQS
38SNc+/wj4qGfH12CX1A8IhT0ILF+Je7D4u5YeVHWzdU2PrNPkrmOWCFOAMzj4cdLoTvySq2PwrH
/XSd0P9YCx338L7vWQh5Cr3HgobG98ktXP9jYUlQu/s+PM9sPziDNziK1zlBSoM9GDdMDR8wu2cM
q/3xOjjezGa3ce4f9keDPgYWZsTgEF/23aBzLPqw357xzVMHFZlbsYLOdNu7x4fUoaXzqdHL4ztG
8jqNLPqZO25w/8DcUzhjAB78J9y+nH4+BI8jxd2d0a172TWU0MMTZ0+zN7mh251nh9DFRbSQXzox
TbYRxbsd//PBAqbcC3CzqzCm3MGnrp/XM6jHHWn9QvfuPb5d54YRu5wfX0e6nZwWN8SimHleS5vN
9UHGEzN9glt4tpzsXqZZUB2asGBh+80eEskKf1N8/bS+fVGWqODiCr3G+oaMG/oobR8X53XfYtQ8
4Elhwm5itteZiltfster37n55g1Ng3pzI3S31q7QEHsau/zvqkJYJbCNXplPa2rez2/cCic8hiQ1
iDUMi43scnCffLDOoci6JF6H9tN4NANS0sIFaB0D7vdvny9UnD/fPj9d/ssb2I7t2NSLdq0J1fNz
eZg2FtZBX7jaIQrMo+lVYXqsv3ka64d+reRAQFFxPgD8Cbr3v/5mOU7FQLRR3NoG4SexEZ1sFU4q
SalfCijHabFUJbJtGuu7Ht/fjQJg4SAiwm4e9kr11wvnOSlHRcKFkSGzkT/Jp/40PqqP2JFUe+sk
Xf8EvfxHveb/17fdSsfAYSXtm4+X/h/l5z8u3UsHXql4a38rH/I/ysMLonq//kfrF/gfkdH/EfUQ
qtJ/f/iEBHIxiJefm9Ere+rPsyYDaFU0TFaoCZpY8i9AVvu/AJ9EMCwaW0AE/zi+/Wf3GX9kImED
7WUAWNbTWHzi/3Sf1f9Csxo4+NXW88ex739wTAu5zjo0/jVm0RiHhxkgTECk1jBqGKp/HTpkHBp1
BBjBRT9n4m5kLiV00ona9APiT4U6XiWoyeXQykZJo3JcmlCvlYo+vxpzp79yXkXWM4AmCYTttiR1
yC8C0pJmps61Hq7AJYX2u5SKu660Y+HJiHFDX6tLbIOvItwphjNwLpRjDf8W9mZTNS7UaDSj3sly
qRNEW2lWPF4LpTJQtY91EURDY5SaO6TGMuls6eq6hcy/ntOHDMzLdKPXZYPNLwJXP8e86p4T3iDe
jnTwO4rZMt0CPHEnssVhgjD62vR5waK4BBc9KY9SryOpKO/hn5vFg9n35Zs0qgbUVQ32snx+lQXR
tsskhVzmEYuRPAcxcJogrwT5IpWoClrliu4vgAaBAlBt09RomcXTzlOAO9/Mg701EFB4RCg9R+yc
pTGoIs/tvAgnbaoaSFAQAQYoqg4AxmQw2BE0lK34HOUjCF5JczDgTt108dxc+qEyXTJwsoFFXWWw
enWeZnQfRa5MjlJbRw4b/qYeQGsm5acizWfNSAHdKzkcl5O4z/qh98eBL541J+VZydRXO0l0hnQX
3dFB1L+vctG4qZoXbiKnrxB2PxdTqVGMy9I35eVNM2PpKGt95aoiqaneLNjrEOwp1FIMl9TuH2dM
gjuIsU2nIVIPqTKP7lN1Tp+RbGsHojIrgPqglumQKorUwTxD6pc19tMVfcNYfh+XOn1QoY5BA2e0
evNSF2LemHYeaYgdRw7jezRkxMKALCUJkPrcGNVDIhC25VXC6Do/kUx5V6mLTlw74zVQBD2B73Tq
CiUDg0cassRR9Fooo4NcOoKGEOn02DxZc2eT0iWAwRgEql3ezfOOW31rqydoRaWRo3vWyQqcM41R
FY6+WEONEADQ7V2dL/0dl6ty3pJSBvOPS41yGdFafbGQMcCkDlbYPonrM1RJ9nkY2yYA3sZiCEZe
ZlhBopiZojPBzsLwWKQeqHzs8iBUkPNuDVKu99D6VJ+w9Xe04EVZg70vIwyn4POh56nVtm5ZRZnU
PrQCEXPMStKIpUOhMs5HcVAm7cStUnNqU8tZR6RBIADWjNHXisBYosh3rYZtDi0kCVUlm4FeapHX
vATtbFUMvlFpOyqZHBAbcnb4tpGNLEmza8cqtkwC5Ngdgil5E7RVk8hOC8IbbNtlOtuvdlxHQWYM
Vc/GOOo6qnMeBX0kIT++bu/jpjSepbGMKeIgY2CeRmn05r6KT3ppzr4lSYprS4rtAeQhe9BCoYzA
9o6RiJhUzfUMxj7xuCA2k0ZdUW8QOAaRBuKaaYpjDJCXYT8BdXEJWx1uVNgddS0hx1aoYttEFeJ5
eIMJu8rvidyMHuF681jms7RFAKbmjBCy78kyJi+cC4BEJgx79M1xMzSOnrmx/idogFM4CjKfpCPx
W+Qmcgr5ltiSZkCBWzbEJ6rUbjIYNljSGwttwR/c4QAdeRCFrjmlnciBrItkO8ajtMWppX4vDBlG
Ih6D6Nc2mTsvyaaNp/oiY57QH5dMEb54gbWKUNn+8a3sB47WMLZkgy1MB48D1xVd8/jjCZZtJQOA
tmgOUddPkMzxo5kaaGDy+CUtJbGdkFQRNmU8bniMBFIy45Zg7Y2OiMZpcRLeZixuKrRPhq7zwELE
76tHZN7Lpe0bPShl6LZoG9EIiDinWT3W1gBhOsTzTFRGzKrJfCLRnLz8uH5pmzhnsUwQjhF/yuSa
24cf9xC54dNVhqVuQwACm/Y8M3AKhan3zluD7Ast1t6npJPPbWYlL62VFcAvIog07bXmEXFGy+uU
D8gOsXiP5MFhxtI3teZTqkjTBroj+2q103BplkJ6EFVc0yyFOj5R0KevoSrdjYqZslwl46cYJb5P
W4TS2spiw9Vc2BW5AddjS9amipJJTtd7DLUspvpSZkOogYCQxCw1ZIUj4RtFW4zCt+q7UIfWtUGw
hZFuJLgKrq0wYMjFWQUcaeYxKuVLV6d3s1kEUwGqQUlG1JGjr2btBhokT+3noNe014pAJyhDLuUQ
3hahbNUY/BU5jlqNgU6UE+HLDTmpJdPSGsQvUwcmDaZ0aKo6ydGHHoNpXmZPNPDn2LxNPb031uxZ
ouHAB6FVBHpaFO22DON2rG9brWx9dPKxrxmExszCUihyy3gAkAan7WjmCtJXuherVlQ29WjCR+P8
AKe2wP0vr6kaPfdN9AbIWeko8KsAa10f8C6x4VmYi0BR1NxN+hGj28JS3C8rIQyU2sDuoPedSiR9
qPHSPs5xV7kWeH5bhH9K8LHDh140OGIy23ij2PWMhVsnn5PceqAGBwBi0HzORryyxAIXDyw+UjPB
aaXBTGZC/jUr6VFNJWtfGVPsEKR8MHh+yHbOCpmlKXZLuYnuaxXfRwV8w9KItJOxbsO6S251t/iV
qU6rbdb0O6Khr6ykb0IXSEQxFYjeSrX57IDUQC5nCwxti1z3Rig4fFfmYOml2kXIb+7K9lQ4UPMB
WDASj+vlRp8H1ZkT2D55BvgeOq+TUxYjcZGIg2XQsKRwkIG2k5t+g/ma+NI0m26vVBtEuGCtLmOG
8NfiJZkF3DggY55HYGR8Pg4RM6LaPuVGV98pLUCsmpXJTgH46aVsLNXnxawFaR5NOL3KxOTwvBUO
dNkWOniWXgQDXMXniGuQwI0kcYQ9qps00yGii6tYHJY2z442tNse1uoBSaqzJJ8bEjW3ZtbNGuGe
ot8QYcGmr+loY/ESrxFzVrvQQoAx9k7zAVL2cS8XXcbKVIfIvKrys5Drki11zQGKQwhclIMfgVce
EJOR3ms+5LEYrzpku5Fc1F4jJ801r1IdnVUJdOoewNvnwi4k3+qNxpmMpmULUos3w5CbMNvCpiSm
WtqKnKQbo2iVrWYmFlLQMut96ssKQzKRjoANDhimPN0pdoPU3xgY/8HU12P/aZxYFUt2jqReLDIx
XCczctpnKM1jYSG+MOmq2eFCGifEGMQw4C4Wd2Bd6lErltW+FAAZJsi49iCulxBILDeXYhQpmzVU
jCYBV6RKrfl5UKWOJpkqOOONxe+wOxgdC8BXt5jG+CMxICkagfLxYafLTBoj1svtZxwld3llUBmV
uhMt43yqRtU+gz+/ltAT6NapdFgV8W/44PRkj13mdjXW/0HulvsB3ksz0jsKvGayWUYbjqFZd8x0
nj+4mpvvpLJkRCBZrK546sBaDFNjEgGdEkUjgoQTmLNG0xIOuD8d6mO8k0gSfdroSsO1ZFkU7+TH
Lh3bPVgR5VkHPomNRfmA+G1Ym2IZcSNNChEVSkaAJwyxMZHzwLQOBWg396abzPggYhWfeKPfLSrS
HyK8yihYoQdkXd9Fso6DTuSKYxKNah80Dd4mUGDnZ31GvhCqGqxq9WTdMru7JijtQ26075bdv8mZ
idoLqjGnSCswPEYFLzOuLmaH5bJovEFNXs0xwXEaT16sbMHbbwGZUunrY4M5BsedjuRco8ebtgLF
EqUGWpvEhNs2lZEjHsloP3XWPi8KFYZb+OqKaQENR87iBxlkZagB7IxsuYb1GEnAHUplldmoviEK
KEdvKrCONtjbUS4VlSdk9YUkGX5fAg9at44IFPHhXMUxleLSDiJdVOepsEbWK1m9zeO0wGMC7a3J
7CHsEVMImPp8mQtiBnpdy0hKtFSED44ZQG36oTDMF5IhIqZANJFspYs7dz0Mg6kJy14dAYEhZykm
/VLdSRZqSqia1of6oQmCrktt9ic4fie3S+uPsZVQ6NZNToGDAjVeG4qLGlv9eUBGJHqdwlTDRVIr
ZtQkwWDro4cWktwKltLR9EZUS4guX+pNKhrdt624YVNmvw2AcbHU7AuGyLGcto0abQa86oJMk65p
qW00idRhpI9y0GnCPA5pvZd0ZfGlOOchAH/cQaKXjVUkRn+e22gPSY3Ksh724hG3EYYVBXAbbNL5
BhxpDOdVbd+JRb6LYk26jV2BTlo0neHhf4GcIbsvRkg4Or26ayUtuXJdVf1Bb7Qn7KtabyLye43j
ihDIPayFFrzfk3Rc5PKQW4U/ElRaBUdGV1UBk52a+bxRSq2hGLiv6SR2Mu7rLYK0jaJcx3NUVvWx
sMPUhEyjiVqFdQaHJzFrM3dQs9Q3OlWVqZ1V+m7Uu+Ju1EnnQVxTszlaBSdqKnuDvXRBmi2Rqxfc
3g4RR3kmPVtF3O8te0DLHUkQH1FCmgdNKGsSubA9XRqNAOsXx8uyih4gcSsOmZBHf0FC6R4tKbzC
IiI740QyKCJR80S4maY88tNoaYWzzK1xBP8BCdYmQhFBDerGvdGlMS2QHb2HpTlnMVAYhwSLM4sl
DaHVc14fhDrnflOtIaIKdvGApi/vhQ5aUzLFw3maM8mf1n0oihWTznpnYONd9696rEPI2agznJCw
QWLXExcgUMGSCU3MqnhBtDvUgL4pjH5XYmKPaaU8GXAkMQMJsKEwasSoWzNqnU5/nMeMsxrBNYg7
neRbIVmNP9aRdc1aSz7zodN3iV2huTCNEgpze2EDn/lWFOl5qBcJUdmm5hVqdiMwDwdErwBuGoiF
5PZ62IywVFES1yOWDVPUnjlPEUJyYrHiSg8wEKeg12qjcVkS/akx9YVOZhr3ACzr9qkoigXuXbV9
LYHCY0UCxRQqtCilhoxKpO+LGvWZ2dNl5PDAd5K8LUyQywiin9Zqwz7rWjZcWqJy7NkTkDOqUpvv
YkTWudgLp0EJvjLqv6TfYYvauaXFrc0QIyqyb8b0Wtp5iWyfGa8BHevsHkbSJcizrgH2yEgPfUSG
93lKsY7ntRpYacYvOY6mKaLSC3cqdekReO8pKO1eAyShqI65lNYQR+lVaPWl/iwKOfJiC6EJHTaR
KJmQLZugKevFvaUE+VL2Tq0CWgHgbwFXa2Vlu2w2kh3sPV6jDpWbZCBA9o2x7HSj+JDtQdnyMV52
ETjvVAFXItDSqUOV0KOrDwSXYye8DfQCuUSGpOcUntu3ctJaN0qi16Fuez9r8n2DbVW7tOWxsabi
bJmz+RmZBB5azvtdh0ruLDWR8C3RL4LCmls9F4WR7XBLhGNlRPetGQAjWY7bs4Ui+9RjE4UOeQQr
AJoJrEdRpMDH3MOxbWISgKhgRBQmDFXBF1oQej8jPMORY9NwlhhuIzondXI3xu0EKkZh+SO6dMw2
8tG3C0uCOa+WHu0KgCrZWGIHRNr8AnANdN8xh4wCqTBI+YoLr13zmHF/AZxKIcvG4NJgEVYAY4Y0
clYHvwRuyO27qD4gly86THbaMhSqgFVNhf5czvhSLVTkLfoXtRmoVZ3fLSiX3SJWpHuzw7YjbqbO
6VUr9Yt19y/zfg1Exlt0TuWNXctdgO8Vb+wJTSL0ELK9PmSNz5EK/ZktIkNzvVK8Me0yKMzy1h/q
fH5qKywqMocFkWJB099MtQYxrVzICzHK1E2qog8WoyOB2RblyjSpHzO5n91E6DBNi75T3u1eLh46
UrUZVURv3ykVkY/1kshvhQ1WlzGQhsG5rX/0aBPB1DFz+HsJ0ivnpPDsHp0XNcoMNEam6gGtpei1
L5LygCyMjhWdVe541dVQ2Rfjm7D7m8b19DByUQd916JgMeypBH9l0u/USR6pPiXTExEVsECDTl5h
iYy3CEUZghQv5JxNcDretYaUXIYWxiyrrCs25usGGszPsJwUYH7qWDC9wsuljLEbpjxHEAd0hgrZ
w7YutlXSi1ctHbNmfZ1wkw5qnoBLsOAMa9ASZDu3Avi3trEOmiml83ZcbFH5McLjqMhNF+yj1NER
EqlRJRZ4mSTKsAVLqN7oEaT9mAcwjBZTYt2hi5bulSrlL5laV4IC6i1WBFrDkJMx3HIFKWFQt9lv
SG1Yrjo3o61t9pKTzZLqqTYfw1KIivXaOr0RuPHRV2VOVVmc2poPJzW3prCMcvTF0lL4kVJjzUuX
PUi+3B/QR9wlVhqdJTw2FJuzfVIn+FlhF8UZZZ9V+yqSoxBrZn6IU0Vzc6OejiuwmVoz795tFDhV
yV811X6VDPmio2m6A/fi1oHPILQFdc6AmAvZQNiCtSLdYvU9z/seeZT280rSyzJEDzRazrdoGmbX
DlEiqG5UR06te3OsQLuAWYPJSGhRFIQYjIgLchTMBlebVQdBny08QjFnMYSWlE+JtyoPfeQzYemu
RhSOcxUOJe8ujUQwbNp0P8RcxXKXLd6QFEgahsEvrDV1cLJufoCs+rGsbcgZjN5ti8ErscukSiQP
e3B0EM2JpCdM8AVKTilCLnmnOgua11tLLixwGjIg8dURZZhGuMPt2GJq0iUbOD67YJ5aoIoboOtk
Ow3LJurAzcFSine2/jpYSeLEHG900atnrazHoAYLSx80JHcKjftVs+gfplw1FzNtJXdJdbRcNWyQ
FkS6Mq1RzABJOSApdEnKzBiRydgzQQVg9el+LGz0VPMOHLzaKLA7TJLHHuwaB3E38ilJOmkvakmB
+GXpdZf0jX2EigU4TjFcc5EpjtIiClaaoXmqu05htaFlXm1G8XlA3q0rj5bktFq7Xzgq9TZDW7bv
G76xW7PcF+gReVYzYn+kYfPclLj3BJy3xlRwXP/jl2E4XKdivrPX2AsxwOCGehLVXF03dN0xqXaM
Y1lYjZgwpjBCqqsDjF51GJNyo5bJrWr5fqik92pIgEYSYC7JsyUOMm/PSDeAxtXqZsblyArAjTId
mRNUdQZ5JWbbYBdSPKJ1U7MBTkFsjki8mTVOWBWt9XiueuWEvu7S5y7o6Np5qDQMgDFHq1mDMATb
BAaHTA1kxyDR1NZKQqeRHGNMbqarlYBxNc03JEd0b9d6LcJzx1lGhFlmYXtbE5bqOB5NROliWxBR
E8c+Xq0vrWekMNEq9SI7OHTY60l5nYwE77cGvdZCM3eFnTZUa3ASUMQxYEqaNQEZMgk3IZWHBCp0
7eIKp9zRpIL8k2pXS2qfoP7BngJn1IxL1oQ3pryNSsBDk5mMTh6TdquT8b6dbbAd+xJhZ5X8mBCN
Y2lJh8Ds7WtpopSqO23aQ6EHZAj2mL6tgW1UGf2dZVY49Ziy4QAqIIfSwZQq1y4n4RnF7Nnq8DzE
oEVGaHUkZeJjpe+dtFNXx3BFNv0EWCvKwsQX9tsCkz/6cgUay7J9RX1442I6YgNRUuSDxxfRF+8z
zmkOKfxyXo9Qg70uKe9WBCewXTmygNal6SrfrpciGLUeWksy+Xhjrl5KDAlLEaM/r+U9LLxeplfv
Q5dv4lK9j2rED5SpfLdEehkmPE92TY4dq60kjmoXLyaJ0bfKsZ9RxIAjq0hvN6lmoLyI8PqQCoLE
ORCbsPvh4WjJla9KylumVFeeipcBEXMhryQlgPUzA7YpwwkRCtEt77jhayjTdgDHNlAfkzFoSxvg
LnOxj7Omvmv5kP03e2fSHDeSpum/MtZ3pGFfDtMHxB7BnRJF5gVGSUwADjjgWBzbr58nVFmVTJoo
WtVp2qwveUhJDAYW98/f9b4w7elQG8288jKlbp2wwQdQZfU6zXRGSXze3qaLPe+qSj/lE9vIxZiO
hPF8YkkfD6UcVeyUmqRYCWEzUNL4u5qURfpdxSNuErrG3EXyJY4GymTEuvOGHYrEQzkuT1JbF12q
t4szTXEz6WNZ6Ota8wDmXlJsrVI8zbV7y/U+TI678arz41mwzc2NuQFN3XVFfj8RjzsJKL1GV8lN
nvGXBi1PbdPNaxqq7mDQ7pyp3Wo7OygvXEvbRhRFkoMlB37DRvUnN0EVqrMbHVkPRsqrrqZDURCB
tDToj8sJcaFhfe2kefB4GwYejd2oxaUywwM+p3vLd8rV4Mrj1CH6c4oNloN4iQr7ZhK1FcObIQoG
eVyTEn4s6y7inNj4D1lbPXoCy19YqadmMm68Ilu5VnfvNhlCnsU6jDCMGafADfytejQXcZUlE7k2
/Zotaj2V6rOZaXw6KtpWvnPlWAql/zzbB01y9VWa1Pu6z5NVS1n4Jpdnq8AMh2Ub+XpMp6+L6wRH
ow2LIwEQmjErefTOk4VnMEGRd7P2dT3GSqfdppynJ5mZxPtSGk6cJIOZaW7aJmFt4D0qI9wKqo6u
U4iBbdgExzTMolPTWTknN6cKvgB0kXmTijyukn68Jtfq1CzMceREiY30+3wLhKAe3Xbub6bAJdpK
5PllZCwKhCAQoKQYOErH34Gf5AeSg/xtb5fkU0EYqgeXSqyvSHQakj/BU3jIq/I59z1O4czVbsKa
r5wZ03HXqs3EKEeZ9XffH1AeEnUL0WLq9RQtKd3qHVytNDt4OiClbHCDjcOd8al72lSRw+7NaOIm
1jro2o2nQYhTUIp8CO7z8JzqHRAQ6Hb6m1sUIAqQT2ARsdb5gTu4YhqsAct1tW6oyGLR8LyjPco7
S/oDVIXB4Wp+cJPq2BBZE2vTvPH1UmzsQJUUZTUPZaZvxsH+DMVZxL6C16flVKwbK20P1dLSKOWF
39q0sThwm4jDhV9/0vUQHENX3PWLfwiTyNnqxklWDvFPsXaXW1stClPqUB/bgajrckbvXllPQ0/c
yNioc2YTDJprFrcedzQICMeSucfgSnnHDOEZhwCvDjkLK1kmxXoKk6uCkL2ANiKnI4CHdu8+ZvfZ
DxmebSqhtrX2fu9C63c9TCWxDQsoncqtuBX9Q1rrb5HZ0x4QQZH43mZw05zn2LnJ9Ki2ddlB8ZTm
N0pE5N4guyl2A3i3oMgCRgd7M4QLiteyPLX9sE716B/qQDwZNSRDUdqMiv1Va4zOzkXuv1265i5M
LI7S3l3vB+11OgXTuk0m/6Ktaa9NemBr4nT7mOXTOYb0AAVjWq/hlrNjP+TudrGaeh8VjO3Q4oDk
CYfQwK/lqk3DBysS3VWlCu8y6/NTR1rjJqjSvZVM18LlMTTPG03CAaMVxUbW3QZGMo+HwmlBdmBm
C1tcjyaeJUJb7FgEc7Ua87zYaoj4TeYyKBQhgVJQ4PmhDAGjTd8OSKPNmCfL4cIr3fthGfzN5I23
jYMSxAzMh64T+HRTRaFpWmeHfLCfnQl4opbkOaNEn+2qvDRTF3W/E5Ury+WgEswOpxtpBBXoLAe7
s69FgGc6D4OjplLe1KmynJfFVkmzThpY+RgTXT0cnFpTCDhNiz/HqulKIjFdx8LR5A0FMZuhYVkX
jWozQwFBNDBMbWoYYut10diuwcfbZ6GIWea2dcuXDAhuuu2AiFScAzKOO/5w9C57zp/1pgz9Obth
f0/a69ao5z+WYgrbDRS6AoeXmMr3BK22eNnwUJHeNkGB1CuZNjWeFNrZrQtUHQyE/hxkT40aU+eq
p7BE3dmQXUzTPPdFfjF5ea3vhjaJGFxTuxFrjfaoojYtIxgygsYGlPci7RPLTQ/frvbNFg65WGpi
LlMw1flqJCe/XSdJDVTlOW7Xr0UoOC3E0TBYmL7bfpzcx6oZF/MYzdbiMNZMrkWGr8/zfp0jiuA5
HqXhx5ZBKNpoiXzA0RZGN6gkwitSlb9OjXcTth6Z0MPgr0q/ynd90Y0kT7toPIRq9l2SJILHSae/
k0aqboyC0hCSzPsFIanJXroyKys8IOC4W4bA+yTT4jFtg60vMoBtK1nZUpNEVzg34Si/O4leGyhr
JHVxrXsLIV4fUyNU4YrVUC8Pbq7DkOLS1j5//uCfoqr7PKqe+NEm2xpp8i1ztbWTZbCLRLvDZb6C
hL+YvdxaJ8JCUCzqHIqDYOxkyUETA3sLKYGrauAPK9EvB0uSwtk2EXKeoJ8emsXbq3aqT0lvc3hj
7D2Nckb0HE32SXpZtg7OF6nyKgdIu921hlMfuikiq9BRXysjvMrsSHJGao6jYsbjdDSxwC2kERY2
wYpGyjrq26pdmRlvyNgH1uekC1iPJ9u/LF3TXYNKzkgUBMrvoXW/zJNGpDguX1RffK8ZOtb91O4I
BUj2gWrEKu2J8MgXT3ypVPTdnkNx0LW+qoO22NXD+Cmb8uk0gHzdNvQo4scM2q3Izd+rvspWedax
yzgGOHOLz28rOKBVMSGf9XMQcqCNlmXrTvDfU9Ydkj6bNhWaNA5VDQRDMx8h45w9uQx6Hc222rgW
ibFlWvpMCcGjzgQn5aqbblMr8WPfk+nKtyMBLJygOLWC6DIM2ju3CtUnArmKWOjFv0WrF+3HJg3W
kCbNt2QkDnDMiUGPGm+Cc+msfTeg3WrbjrOEgIHNWjuNHb59zD5rIIdsqgNvO3hqGJ5yRDLfGwgB
QPuFoIZxXK5DezZXVRF5ZG0adjwmxVPhc/7scra22hb35NVOKxlO4QZ69X6ZpLyMCmIGuqhhGgx0
j+BYiumhdh3JMIP26QiRrWcUFFz7ODMJyYtJt1iekX3ZX8uo9OrbPuJwaIPWW9uqtCZUAHMtOlJh
M/PoCam+LkMEHhgPfNELtwQpXRml+6XIrRzmsFafUax5J8SMpOdTVBrrpT0u5yWLjJSkuHRDVUFz
VRclMsBVY4K5qEjRJngebqzOWPbMHOJBFCpDy5SNR7tLpiMLGIN1mJBf2Cqeg02VtCOZSNpi6upo
9sVYTCiNiJ1eT+F3Dn0VrgztRRvSMKuLliDA2m3G45TW7p3h+d0x1NKmp8jwbyI5YXfzPUF3T1bd
Zar6ZrepfclLXK0KWRq3dSFv7SBUh7Y13HvojnNpxIvXinPgrLjwB4+lcHHdW6UtPaxzKzHWi5+K
BG1PtvSn0E9/d8r6M4yiXs85JqzGNA4i4Yhs56SDkqy5cmewKfbhfdg4xkvVoB2oo2DVzfVOkIy5
mpplPLBCbD0PfVDIS7KRhpg1D3nhrolvs9iZ/eIyJShtiODszNLawWip2HbHk3J7+2A7Bl4QimfJ
Qhu3S1hw7cexy29otMJ3G1XwjH0W4P6jhNSD+P9sqz64Sn0ZdBwMacSsRYsrNLR7si2LOe4yu/28
iOLBCW02b9185wDU3yGtQ71Qj/cZy+6CnmqaXii6+gRAlG81PAoM/F0q8fglbRQwf4+fGEFFLE3W
iUYXRHNq9WWJZAQ8W47HpDO5NVYP1z361fl0MbYj0XLxPEW9uEg9z8PjPAafncJ3L8vRK7cIFPLd
FNkbgb5njuSy4bAc89ngW+fSYF1pv95IdLP9RZA1lbu1LeOrNkN/A04UHuwpN69CPbu8dTxhiYX+
ZGxJmUOnZcY0LPt7B9afuPN+7lfWUlhXS93/XnjNeEk+SLErRTdvSp26J0jG7sqZGpeSh+p7xfO4
VjovTk2LHDWWVfriZzkKoGYz9rQpAJvPNm9aRHn7UCNTSzO29ma4CIxgbUVDtpcOQg2nXyyGcfok
aoe8ZrjLjvknQnLh19sGoqFD0QOlfoy0tddQbfbcY+LtzhGnKB06Yd1HaX8VSHUhKXgGGSN5VckU
4azbegXddYHepEukMOq3BrIckcUeCqR1WzWwpOlorf2MjsQmD5N917pqrwHe+L4IuvJofpBWX6/K
gBQ0wVUiHZwuFyEwQUzizuholOiLGd4Kt3jkTUncj+RZjpZ3U8uhOJWVB1cFE54nsjsZxUhumq/2
UHDTOrMYyesaoNIpTNJYivCpzEwBgmJ8c6z5flHaXvXA75R4DhfjKIytMXhLTVo4x0MvdF/O4PNh
XIIXS/Rnk7U/9JuCUYH+jWWhxsiSlwkxEZxAfoi6/y29+7uRl6816/99rV6q+759eekvn9X/AHn7
OfvqfXn7Tj/Pz9Xz//kRq/TS/U3nfv6X/9S5W7/5NF3ykGL2CxAs48L7M1PJc3+j4pzuIMJdznGr
58bHP3Xu3m/BOST/HP4CS0U0NXYJGPQ++7//ZZO2ZIYWOUcWVg7yWa1/J1OJJr6/idw9sjkDeFtS
Q/gQyvzehlY2vWUXTTV6cZMmQ3HQxmL3K5RiHCGjrhhQapD30K3s0uPYN+bN+OS0zH1QZkVNw9iQ
LKt6msd83S9M5cD/puRwDbG388LZcreOQ/VyDrFDmTt0MWux3bibriX4Nc5RSdB4rVP/OZtZe+O+
zdLrtqMQaeuEbkqUAilEWORs9C6xw4MMPoWu9FCPbfdHFHbyYUCIXcciUb23X4IEEntoZY3rX+rE
3Ll0Zapdy2hTrLoEEOZeTxZQSkdE4YqL3z6RTJex1InQv23gLW996ubIUGc4+F4Yc3MH5Fg8RVY6
jMQ6QISl9nnBRh0pjKugGqf9aDpnaBpW8UXatWkjGauDb7q2s8deL+Ed8LiciR0OFvsCAMJwGBer
JVnVned+btCYFCu3MEQYR6Mhv1t24ssHNNU0DXUlB1UQLNenDMIanE9DJSeC4IMAsZO5eMyKCUAg
kgZ/4j3XswHWQhmjn9+Ql4+dqIgK2mVm6WjuYjZMDmA/2jr0mpmUXOtiaXe6anNwLTDqo2uHzXfy
Jll4TXYB5GLBTLBIL0oH6DVBG7BR0YIQQ49olSzRdfro4BMA8lDlIo8MCAQn+Itu0GNL3/B2SeQV
15UaOm6n7Uu1bmSF9hMpcP89Y6ZvLygxMJKDLZGlzqYRPlf2ePZXVx1twtDED64w0i+lOdLza8hl
aADexdjHE0pQpk4Z6QAF2Nh1CELIm70EVnBfUsYMeV00nWtts9yg7CMe5CQ+99ASLvM7zPLKkLBR
sa25tjGVNFBumc9onEdAgNsOOap/FwSqVbGJSv5ARFGK5RycQbA/+Iq4aMpSsk8tnKYYoH9m9GuN
4j1bDZ5Wj21lSjdOW8A6u87ChEj2Ke/WST63j7KZrPWEQJtDo/TD2zrLqRyiWr2Ut1aPzjrWUT0a
Bxft4B9tjwDqWLJNZc89GFvIS5A4wUl2JiEvkukhQSPjdZgsyspPtpWUBlrCblDoc5ep8mOvL4Um
Yz3rI7gPQLxV0zWlWhUiTcVuSev80az87KWpOCuvKh+6GKze9CjIcqA2uFdOvZ+8tLrtl9adtk7Z
gELMBc/7Og/cpUf/4GIhUFMVOutcjAMu5iFy/zCKVCmekt7w0QiEdsdAmVXPgQXXCnHntPfF6LgG
WrwWSZNrlOFC72LkNpfIuPppY0sFXGekZibjobb1ceRgyGQhfcg/W5n5fjIquZuEp9o1GNVwuwAO
P0L/sbG3ZR9eFXnVIGpUWn/uJJUOK6Np66e+SRAER1YO6WFUhfM1TJp6l/tt/jsz1lRs/LHnBZrn
iZ4Ipw1DWiOQlp5TzykpqEVCrOfQY26wlyU8Vxkl6dryqfdejdgFMv65zcuYVmK8mUsAllhaGiGB
nIuCvnvO0tiHDQ8kYpBjiIrTLjQhoQLGMF3QDhIkZ3TTsUz0hPETjReP+RAiPETVG/zZr/6/e/d/
eVA95Eizs+IwM32yQNlB39/Mf6SnraizVi9tX/8tWvSnP+nPzd0yCTwjQo2wUfZOi2TQf23u5z/C
1EYitENcmuWeEwT/3NwtkwDsCM8988DboFHzNzukJPGcje1A/Lv/VoIaMdt/39zfXoRzhNxrpynq
9Vzn2gWUkKeMc2RgvcgB9LWaET+CBMyE2q/tcT0jd1s+NxQwVpsIxa0HNY8eGtKDcw5gLaMnveP7
4Bswsst66N81zY2fXC3RTiWkf+6D5Ut41g6gVK5X1WzFef+tcW8t9yJJPw3JIYMBR9xI75n3nJPG
UlwZ+ipQx8Y+df5NTTuMuBm6U8F/T0ZyWvJragHDEKV4wqG7BdIBAaboDhHxwnzv7lKDs2DxlQLz
JLkbowcvv66NlwKVq3avWrxCXUTVPcN/eYlSwx0OvrUdkpNXb/wK+jQu6IRoKErf0w2Xjc/2wLKJ
vsZKOswnd3K+z2i1Nw9G8cVafmcuCjKaqPdIZP0ZQdSu5eeMtOrsRbnzogvfSliBHyKPiMgVK3td
XJ/VwfnW9a5RNdNUI8pTp/YT3ON4OQ83M8etZJ1lx2UA596WNNfTcOWImwCDDqDOsG+XRxQNe2Oi
POjIX1ncL9l0q4tPirAVQ5xARSrvqnXvm+4+KS9FtjcoTCs2Wbg508LIbHH/ix3EUWuAVcXISlAC
2WrXZP9oW/23VpGf5+Kff8T/Z57VgCH71+tAR8BwierruXttXT3/u3+O9MFvgUVYN2P5P4IT/xrp
fes3h2E/ihzCOM/ysr9GesOzSCX+R5g2Lz8poLysf870hkfyKumpFFnzI0P2gH+rE/uNw9uwOXAQ
u0oq3N9f9zbXZTJAmeyLybuesoUkD3cp8ZLml3NqBjeR2elLQier+8App8e8YEyocwTaUlkUqSTT
DOg1RztzOYsVzMR64LTZrF9d0Zt/+Gdf12mfr8ErW+1fv90bJ3ZmCHPoMJehPM7kyXZndVFMLQEX
uHov7QojntlG3gbw0SQJbS7veweVvZHx1Jope/aceMOK75MiBCztbQLMu8Z7Y+2COpw2JVGVdx/8
pn/Ph/zrNz0vq68iccxa+8xLBUlNiRWip9FwmAY4eQ1jhfzdzU6+O9XYcLKiRM6P6LlHevpBVbT1
3qe/yWVxwi4BEKHT1WxsEINAjQhZUpbkhvmyzXqJGgBmMRtHtVbWOJx8+NzVr7/63+36//rm5yPp
629eU7mzuEjQ9gumHgy7qIRv07TuDgbW3JU3RuZd7uRzFPdB8FEizTlJ6S+79V+f+cZmDe1goouw
xR77s9yOUhOITQPrJfLO77/+VtZ7X+vNPhi6viHNhTK5wUqz06KoX5vI5/sk/Xzci4VWLMFUt4pS
oOlAyQql7NDjclyuCoisyDtXgLnVBA7dfa0a393Wua1XlmElH9z0H23BP7sIjAuvL7xhILLHdcR+
VIhpRTqD2Phh3W3L0In2zmJWRwDA4phG8BtB4meffFiZTUrRxKZGxMLLm3bxucFwhz43O5qjZV+R
PjidnEbNB7OL9KpoADxBhfsPatTfu29vkrFkN+Z9CY+2X5JJrnCtN+tpEsOOep37X9+3N80afz0a
rLSvr4rOClqtxFjvy8Esj1jC4Ruq0Nh7pYJW4SiFnimvd0aH52Op5vYA/SCPg8TcZk7auiWQeUZC
m3nXddEQIJ4NxZceyeuevH69DwQo52DjR0uWtNk5Xmlspqkedl5mAdN3miD2cl41rj1tZJLY26Ff
qpM7aHo0FEdB5fGV286aTm7qomEoaoXnBfSHyodL9OHhdkxb54Nu8/eu9pu1XczeQuKnX+9xbwKi
qzxYowdqY1PNwfbXl/u9ledtkHTTBjBE88TlDuBG8hJx6MBaveorfaVS+WVM2ie3z6r1iDEDJ7Iz
f3Cj3+R+/nWj36y4ykh04LZuvS9yH+MttAWFEiNzNVhINjC0YmQCvaCPaR0Gc+GutLKoAox6MKLG
nzxzvyDhrv+BbTKV/DwN/91f580SrKYQOXTtcbGVdC7GpQCYjTrEC/PsBbTmuMcqTEt0iA7KNtQ2
G8MqilXZNejJXZQHH9yPv4/x/7oqb6ufhorTjTStep9Gab6vzoEpxTC36BSSz42DqzqvZLOZzZ5j
9Ah1srQRbuZw+Six5rz4/GRR4jTyt9fPI3LcAOgq99COTO8ANGt8ic2pMvGskMSRbn79Rd95tt+G
wyS00PQLkeX7QUxy11FMw2YfNWvTaj79+hPOC/3Pvsmb5RUvF73NKqKVrNckXBCAj62QZrXGs/Sh
cYS1EfZsffn1h/1IKvnpx71dGiehK6SV1T70zfl7gPcnjZsgmI++txjRtvOmqoM+wOYHYYrupUxN
PKO9TiaMj25U0nwJqLcpfNX6BwOdsvBHrk7eJwgDKPm8nMqWUnlLzOY3z+6T50Ymlsbg4IinYu70
U4aJAhVnX289jZoBqRRddIgcWEzPtDfHg7nKogIDYx7cwN+1pGlFqMERWJ9zO+bJvuz0MF85SWkT
Ulfq6FDOmF6Il7aMZVPKJAhjE//ftPYZ0XZ+ZYPN5o6jb3CoAYiOQUXKhhfCmTljJk7I+EEqJ19W
5CF3tvFldtsCCNeQiMIjvAkXczOlTx5zxSnXYjqbFCtrQ6Gm65ChLMkRUCBFUazFKHysDkHjbyA1
060zoeje2aSvfHL0WXEwV/Xyh5EIg3BT2t3sxAhpbZ0r57YJAbwgZg33ohV+9GnuaLDaWG6SKz50
rpJ1OkhKIMtat49gNJiTkBtz0uwoU203MnRa72Je0pVj9PxPsD0c5+WxNBejxJyaQ+T3fkMzh2Vr
8SzARj85uSyuCwC5Q1OV/c5Lz07VvvW48zgHYO+GUmUzkJs75vtu7nJjDX/UnnO8B2+3FJX16JvD
gBoZTqhA1ukX13hwI+OY9V73Qjlh+ccoVIRuMlC4llRX0UaKtIaamqGj0b3FSNFUfTKsEk/Lc/H4
FH6S4cJdtjA03FX4LEnZU3ZY42SV/qOx5DWiEsooUYg7EVRrMFjycZR5BZC55K61cVVREWhhp4bc
R1PmPIrZH/ZOWLT4IIV4xv3of5OugbFFp/Vcfabz0P8W4celgtL1cbSIwZ7SWz93qmZlKQNbdgGU
iry7sOs7V0r5kNp1la6WEgPevmg0ng3Hojkx8zPLO1RiiA6FkRp6m48tz2NbNI95oMz7zpsjhKbo
YgjbU/mQrP1w5MIQmaJvMfgxMlTabMZVmHf2vXYNO13nPf0WgCFo34giIRAvotjAp2765LUYpoSD
NNgC3O7J2T63ewkOT0jixPIUzV6DPSBa/ApDy9TfN8pDp+y5M4IoU6seUNDNdu4Ei7zCQNkjxuCx
XuHz4lkv+/QPaG/aI3BwnpF9C+ClrYsU+YJemnMRudxOeDxRlPWWf48CRD+2pqH6DXwojyFPDpT2
5LBZ+6YjbrssywnKx5j/teZVa+KgbIP7RKvqD8Pp/G9hivJmnVEP+dLMDpY+q9F4OfH/DZ+F0dm4
AgHVvvZD1wP/dE71Uqeu+JzXXYkjHVJAw6Biu4lBrsB4GktXzw2WpCttOfZZK0MKAyWMnwBTEbZ0
Zzd8j0uL8ATPSCyihOyrsAs36aSA3cFlKetN8TjhYPQw9HnqmCJYxfUhQcEnIZvngKepiDOJHmtv
11LQkpOR1VySxfA0dMT9bKq0Po6Q7oemT1qoEGE1ah9OAFdmOotp37tlYK8SFBVfi6hVOC86QaK3
nQrafOn2wEm4pPIOTHhi0ewJGrcIBz2aGF0uc+0sh0ZnPQFyKqgf3E5w43U0hxeo8TE7FG2zdUMD
/bdOE9JjKDnHz+k1ewjzyaelrc6JxysWAQBPTgCG7JJ1op/z/YDzEtXPFEUvXm3myUaWo/lNpqDr
MedJIjCqaNJfGybWahsq1k6CMQgBWvkg5ZdzVPekV/utDwndK4EELMh2iUpDYl+o934yo14+D+XI
Ylt2tkNar2xy9H1FwfNMOlCSsISzZK6o5EZhbmaZdxFNLq/hr3fAdzb0c3/E67kdWUMdTK1zPhoI
G+K+IE2Wkp91MVrmB8PR+Qjwkx39bbufmqNlKDiachbA1uDkXb3uit76ID7uncnHeTMvhAmeRxkQ
NdI0XruCo/1EcFZ06sqRlIs5HT+4Tu9AIj/irV8BDdUwhlVjWdUeH9yyMXtzvCpT4zIlG+xCIuhZ
jYQUrHztceOH5MOU9HemIefNsaqa5ASfUdXk0JvNAwY3vpBvCJZrNE/LY+74JlAoGSpMAtju8DiU
CeFWmOnwoSWNUeDZbGllSpK8+AO+s0aLxXQQd/7QGjtR4yHnMT9PGcbMHrlU5TScHA+eZVZyvFHU
sT8GU47pdoQqO9g2CMM6CdwsoU+Gl3BnFiSCrAKjQV1nk7FzaxVKQXi5LWWyU98Nt3mii4dqlmBF
btXUywc35L0H1/n7g9uMjobAaxn8+xnjTeVQaZ6gg60XJ1n/+t1478G1//4Rk5adbGRd72F7cEX3
xIqkYp73v/7pdJL9/L14c5LKFxuNamBX+wlt5caqCljwCMpO43uHaa67+9Ir0UnZtCiA57irKXH8
o26ZuSM0wtsC0dU69LQVC7f2oOfGbOsuIn9QQ2DtMDJKDAxdvhdeIGLWHqbDkf7jxg27K7MVHxWS
vfMCnmUTr1cQQtiCtgk7wlNnUnOEIXey4lXIDKqDnDn4YBF552L9iBB99f6lwZIbaaMI/R8c9yKF
1l+3uLFXo8+M+esb8iZn+69D3Jv7jd/cN8qzWptSKTLVRyqkSryQTOC1FawDtp8Vdq4Z8zCMBQrG
6DCGGJ/M1E5ePvgVzk/vT9ZK980zESijR6dM87Wh+xpR1ozrJ6qyG6vo89smJW1MAzh+rqyKnnHa
eC5FI71bAuaghToeTRLT5O7Xv8s7S4/75mRdtWmeeFNf7A2m5jgsTYhqkwC3uqyNFXJgsQmiefjP
MJMfsNKr2wtaExSiZ4/QRI+i98DKVzsUQFMIWd/9+vu8d3udN18IBxP5+v1S7sloEhfIMtCSC5w6
wnZJz1lma9Ol9XmcibpDwzl0VybNdGGpwd78+jd4Zw/5Udnz6ksGmdfKImzyvTcL81oMbnI5jUo8
UhGzsHzLbp0jx+HWV9lOLOm8/fXH2u/cybfpmDjuyiHTbr5PhGi+C2fsvW2OiYt6kVFdaEcSwuGl
Gqs6pvPxM7r87rkHr8BxpGdU9r4qnLM+s6P4JEDlu5ksjBIrRJsIUoJkwDfjChQYlu8N82aiRPCT
UcoUZC8r62jjZ4P/ZPRsLOXZ0g1K5yRMaC5dK7/+gu9d1/P3fnVdK1cJYu3YvjI92ZwqszNSrMp+
o6ex8+Kp4TmOEZOnbkzoQvU960T9UVfLO+vSOTf19WcvbV2RgLGk+6jy5ZOfTvNmJp5rLZRQl7/+
eu+BfT82kFffT1cVI07DZ4BFONsZDfZtWRAftpyh0cLyuzUcdXYwXPWH1m679idR3f/6s388Iz9Z
kOw3qztISDjPTW/scnx/x06hijLrcHma6QKDprSqjeegNVoZPNzMtXY6gQUNEsa6xH0UjybWbDIT
rCZdO8jTrwjUILis9Wa9z71Rbg0Al70jc0utJna/r4UZykc3zzCBahO9l2FLCCWbB4wVGY3epV9a
BN/3ftT/Z+uc/WaQiPoRMqssBA0KU0p+3qK2quuXC6fEoCXyQjySRJV+MK2+Q2/8CLJ9dSt9C/tD
Hap8X9jLi+P0twjlOk6H4gorsrXrwrH83U3/Kf18Hx59B5f8QWK8+jzTF6SihjBUmC8vrFDrWwTv
aP/OUqfAztVWd1m0LaPiOVkCkjS8wow17+rNrx+f996ON0suJtlSoaYv9m7HMyLSc0AtdOLWlmX+
AR/zzkf84DBffcMWxiWchirbw8TpQ5Lb5qpHaHgqfbl8MAe+s37+4KpefQSBLoVU2kiJXZJOnI4N
vvbGKy5US1rd1Aya87VrfPuPLtkPxvjVh1WITAFGwnTP0bxbhaPpH0hZJlBsMj9qY3tnYvtRe/vq
I7KAmC4UTAVO5qC+IenJwI6Mr6SnBHOX9BiVfv1VfqDPP1k8flSjvfqgqG+8yWhZuPC1VCehZgBC
kVAphQTtsjIc41KHXXHsTH1tcYK4CXwpN4FVqwdd2dZzPUrCgzPrpWIQjquaOqqwNz+loyDEL/aJ
YdpTK9TFWVp8WfLc3y59mZ4xCLwAhjHFMzmyW6OljaU+qyiVxO4YmsS16aG4JiPpGw56WkUUMR/C
M6I9gROEQyPHj3XNfDn5RKxV3N5NUrRMO2IsToUmfMCf+3yTdcDFPaFGiN77Dx6090aUt0VT5OvU
iBlsZoBQgaaIqsbT3bf+yi9rf40GNdzh4jH3eCyT7dCUxlPaNZoIov/H3Xks141s2/ZX6gMeKhIJ
k0DnRTxge3orih0EjQTvPb7+ja0651yJVySjqnXjdqpRIokNIHeateYcEwThx+/svbH+ZjYsBzt3
F0MPdy3I0UepluJmkXXmy17o/gDCqEJ9Yw7fPr7aj0n2dyPkzZZb1QPe0TkNd1mnxJmy23JtBMWy
q9qm2Y8ECm07G/9SZLTgRRSCqHii4ppL1M5BbAc+zf07F2yh3+Zp4/cEIG9M/H1rZITLo02n5dgh
TFaWxJzKYRGB4oy58+MP/96jerNXdwcXDBwOv52apnZtyIIA1qGYz5fc+tLFaXxF0GH8yWt5d2S8
mUnnOUzxPtXhTuacGE1jhvkH+eRZDfNwAt19OAx46E6iLIpuxjQHNRkl7aqOYVR8fLfHBf83b0q8
0RskcGVjTXTc7VEnSgw8mbNxKPyP//p7exxxXDB/mirqtnEHGbIXCHVwXYvU4125jM1aLazC7jQp
OEGTRGsKOLixauUdhXyfbLDeWULE8QX/dG2hL3E1VNRDhIXLt+xBmYo0wcJfyOaT+3tnyj1qDH++
BDW9xFxmLdop4AEPRiCnM9EGL62zFAM4DpzwnzzHdwalON7jT/fizAWKIpuYQmCbrle7E8B0oI4n
Y9N1K1kGcutYmdhAfdNXSzLFV4XsyZGzY2pH4H5pEtE5QTUPCxsDunGYLQmRWNnBP3zWb/aTuA2M
bgZ+sYOJllwFkmq7vkhSlQxLv//4Gbz3Ot9MYfHslLC/+3jXRam7xZUwgNZzrAuzN61PVrZ3tnHi
zbQFUlJMinDkXdcm7UGNOjIcLXU30sIzZlaxxKGk92s6ctUnV3zvpt5MNqjg66VyunjH6+t8e5Iw
JSogsCYa9092Uu9pb8SbOQZ/QDiYmcv5VGnRLRXufDu4jbzMmoZQwRCM6FyXww3XraEExdGOeNna
t0JnwYBQAHgw9XRtqWOegTtlK7Owe5gFjLummT6rw/7+i0RX/dfx3bt1h2NQi6nDWhTLRwvCLNb9
TQk20lfxUm8/HkTvXefNfBTYtSaJSoh3jT5b9NLz+WQpXWwKHKahOYKD+vg6v3+vZDH/ej9uXiAR
q62YGmO/7DkzAWgOXG3djFn+yZzw+5mbsNRfL1HSa+30BW3CMIzBeulc86yri3n9z27geGM/TTi4
17Bp5G4BRBtMJfnY1jqQrBDOTNP+n13izZyR1mVn9BnypYSgAM9Cl33eVtiTbXf8ZHl97y28mTJC
d+4dEF/cROQ6FxVeRN8tm+USuvJnb+G9AfVmytCieEF+7ua7EAjbfRCICidGqu9t0QLBzIJu//HD
+v0CQKLor++Dj95MfWokRBTIG7utzsOkBWVQatlqQAEubCyHH1/pvYf2ZrpYbBaWEbMETEmq1rKA
3pSoWqcdEbmfXOIdeQ8JfL/eTRfKAnbhkOzgd2J+1abgICbyhJOhkFu8w5hkjh0xSZ9iHafAChrd
lIcmd9Q6U86n+/J3HqrzZjZwIjJHKiDOuwgkITECrtNhtGsm8Tjlpn3rcLSIPTknzX6QQQ+/remf
8rbUH62+hXo59Kbx0s3aeHBTqBH0y3Pd09KB1Akn1GnHfPxCfjTt/vsezXprIii12OKMj27X6FGV
J4u4mc0eeUQybaCJNetuoqSN/BBhr106UNVnggA6AVkDlAvmAMtaId+az+OMdzlmZkFHXdVf+lB3
tp0FC2WAqr5Gf7mschxk6yRMYDmn0Ukztqf1kEMuazFr9UDuBB3Z02EO7S82NMRtHhqAVcLmhNdY
b4dOc1dmHErSa9qV3nw2Ufx+WSZJ6tfRAr8skZXOaEFiIfeJPnFYcRO0t6LhxLjI79COOMA3jfvJ
7A1fgj/9u0f+ZvpDrRmlzhQlu3FxsQObfQlLoc5FSUxMOi2rSfRHf2UGGr8iu/NMj8uhpzlCt3AN
fwxoahej+sFhwl4zZrklkmAiyMEfk6XwGstwD/SJBl9a2mZowpCSVMGz9bUwGx/zbDYUnist2Hap
0+5lzOHAw8E4vUYDgAIPdkZzadXacEHV0LjJDH267GvbesVyHkE0FUPW+l0b22fgqmBYul0LkSwx
ZHCRu5pVrgbNHa9D2tfQfiq77IGJvNCJhgeQz4EkhlQHVsPZiz6PxFioDFkl0DC6OvQsg1qgmgUq
9ZhO17QGVQWUdHZUdkQs0MDSlLZkEDH0VK0huQNiczQn/2ZTzVlNysJvHk9G+7UhOufJ6RzElPjC
XHo+OB9nPtoSPAm9By8hcvhCoBqsmVZgq7sXVThgsFxmgBdmE/WVP8y2RvemVfK0HAsBpldEMAcC
8gwIQKHU8grUSD8NkjCwfNvoAa6gQ2o2NjkET1I1LS24AM6ib8V5FsHHMPUHq6vlIYuKeh0B4au3
Ii+oV+jAhBMvHcdG9x1c9TtD43bisS+V77B+RZc5s4HuF0GfGD6d9+lbKaoOIEE01NeJSgbkCI6b
BUcdkftSB2B9YLi72S4UplGuCt0OcK1Vc07gjBE243nnatlrUTXWQzZzFMWBn6rAV4uZ3DsQTAC7
ENzxZYwjgJxQDvH/98vo3HV49xJ/WMLqOelnvioL4GwCh0kA3+tTYvS4djqqslAW5QYVVM+QXqRN
pwKlAyVZSxsfZl0vw4Ob9fKud6vxuwu3INriCc0h3edtsCOjKLGAzRRIH8wZqYtnjoA4vcqxgsyz
w643t1k6j7ccOwpkYn1cJxuOJdaCSjg3p206mrFnGIMh1xVJISYIPRWfjXa86BzXRnE1htGi/NLG
cRmDnLwLDZ0fcPQCiwSUOWHAUF+E7gG2zYp1iRHV3detVjzHHWkOEBM793FU7gbCd4JOB6LlpePO
M55cmGvbQTAs/RAekp/Y7XAEiGbt6ZhVc7qhtFV/nYc4fGrFEuPyz5JjKStKfGm3wj0MtCwhjOAi
W1cjnZDDGOty8A3KHVe4YSsHIDDEG6RKmsrWfVPxQpm9zWc3ifo7LWixZ/OtUIdE6tPkp0UhYNAo
kVyQH9A/BH09APqxCQWSwIgSn46dexPGrZaiuaUlQnfLbZJrys3ltkg062Ww54oIklQDgxDkCwW/
tI7vYPqpV5BhKSt3kk88ErclYj3uyGRCTofuYNO51QJ0tguqs3CcQGQZWtZehVYBR9Oh+GH5S+oG
TFdO01Ptx+4QemW0gNcWPShtDSNt7lHCye+QRWumN6URHE+95LgJMaMG1ET2ChezMGGBBUHIX6aD
Tdwu6NktesQGIJAbWKSFU1E8z/IpHbyJkRZjnF4IQreqQcNhkmH8ZCsFhm42NACJGYjXErIfnHhT
BNUtthkk34NQp6kxps4mcvPuFSqU5XoL6SCbmaQYRCP6iKTCNAEmL6bMHOA5jAa3GyiWG5DdB7Ml
dYG/5/hyCsIdrPpEHvp+qcw1t44ys4qa7NV1B0CZ+aj3wKdz66trNiQgwXcGmQIbfXD2hokGzctb
iztg+A4n05KGQEJAylwI4TgEwAKr2ufGBLbMcWPrim99jUozcuGU5IzkeTWH0KTLpeghSVPKf7as
4czJ6/tQ2HGz0h3HPZmkFn4DXxUzEhBMeaS6xBdmroyXgMTsaTUkVYUt3pbWPkRirzZGxDy1dpf4
6MsTlrqqJiiQm1JQ+mwnIlQAnrKgkpbSk8USNR3Ng7ZIAYyDxaX9lus64OdaiQdyu2S26/LgoiaL
4SIn+OQ2LunoLinwHa+Wlc1QTLDWe4IKUIC+rTBPIf4j9jJgPF8SJWGRK9tV+lcFSb1cWy1yLvRq
9UUbyO5siuc7NKHHzim8pFstXTTyJ+yofc0muwTxiHgOdmqf5o/AhfhwZZwCvk8CszlQZswXX2fI
ruaq1EZvih2hkXmS9teo/sbrKHGnR3g98H+dztDk2k6tpvOzOh7Bxw6ZC3Qt0ARilzIUO2A9KUyi
rHie4ma4XdjjnVdG1uEuF+FSeUUx1vFq0gKNeFoGzk6U7WzgPyyPMDA1Rb0fYwE1tpVjOi8R392v
bAwa6eW08yqkjCDFcKeHDQk9IFAKX7iB29FzVcHe7AsqfnTN+1O0A+QSj60BLwDMMKLA03ggpcKb
LNle/x8XXm7MrsHZDkWSf0FawkeLiN/48vEW9J1TjvPm9OGE02Iu7pLuAqdSV0fetQeaBxgyhNhV
0CjzkwPbexvyN2ePNBR5GoLj20bufOmastymbtt7isQGL7RS7PJIJP/RLR3thT8fcHNn6HX4x8FW
NNNwOiOn8pkUx410BCJ7lKMnH1/nnc2renPGSAIWmF7Y7jZxmOf1WH8xx6y9AK8s9nkYmDQHWaSH
tHc/qfe8c347+q5/vjFWnamIjhdkKa+uUmTq36kT2MQixS8f39I7VV3rSFv5+RKjMNvIBNi3VcRd
eoVhiFVJbsvGjvX2GSQkSsBuyFZVfkwPRA276rJyev7k4u9szdWbrblAw2xrVEG3gz7ehpYu/HmI
8AJBM/BlCN1cDlYMaY5pATJVts/qUZyMNRFVFRE+wDUzbQPi5+njj/Pe631TxJigN+YVgV1bMZas
2OFgb0hta8/dOIKwlYM4DkTcb0L2d59c8Z3367y5IhgozZ0CM9xZyLb9MiMVxjJmMjx7ziUf39SP
vvXvjj9vCic9lsDIiPi+w6BwV+WUzZuK75/vGip84fueeGWyjLjx6mVdFkH4tbeR0hE2R7ymXOZD
RriAFzhNuF2gT63z1g3OgHzGG442uLhC97I0s+wq7cqXxnLjzccf+51Kp+W8KcZQf097lVMinsxQ
rEeEVD7cJ9ISfxg3l05dNob9MoFCI3TDJB0GVNa6hAa6RiBjXRi6O52jqSE5ITDdGzMCAFZ3lbXu
Yh7yx5/xnZlUvXmy7Be71JYpLiENwJnEJLcycujUMSv1HjXI9A9ngTePQi/B4kg5KvJ1TCKsMwme
9AiRqyRBkx/fyjsD8Qf74KcS4ZIFFfBK5WyXZab26NoX2TSjnw+Wz6R7713hzXLQJrluaLROt7aj
3XWJYVwmmV6gkJvFJ2W1d16H/WYVAIeT0THmy6TiGkg/QKOTcir1DZbocqv3gJY/flbvLGz2m1Ug
aECWVtGkbcM0eqB6s9f0ESNDHr3WcTnvU7tTn0jufni2fvPdtd/M/3aTNQLDT7QLeuzKdZmFl8pt
hgv6rLa3dK29M+we6XubFGcYMMnwaojOkVFEjBK7pns3c79DVGezHnfpKeh0/T7JRwODG5FuxC2r
tRMiAjZLjeC4HqoUhgt7LbPYvjS6icAvhdLApiuDWquAiKYlfJ9mE2Q/PfhNrc9YY1yZXYSLHm8N
VaVngSLPrCWT5HTQqmkdKZHvcxIv/TEDLcXekcywMcnXKTaYlepRHFOCIT93aefPCpLHjczvHtqb
Fa0OswT5GNFMtV20pDUiDGDWi1Y4eFvyhoFFF86MyzxNtUMbd+I60nVOIg5AxI8HyA8twO8+wZtl
LZVhLZsgD7bD2LrEn+pLdkGP3Gi8BqfWVul2LVdwaFwSH8y2fRok+aH2ZPdbp6wGjs5zqq/GxLLO
3YTuzCcf653F1n6z2BhR2HYEaUW7Jqv1bRGzo0DHKP9aZ/4WwOJ/J8JOPzoKPsZd/MFZilj6/Ffc
xY9f/It3oQtodMICI2Ur3XBsxVz+F8Hu+C/AjrGB6oSk/UW0+BfjRgNyY+oSowBYC34EQ+V/0S74
t+Pf0klxh3Lz4y/+naD2Xyc1x+YMaYGIVlCpTPNIs/t1O+iik0zTyNR3ddUaB0LdKFHWWq74+pAb
VsbkPuCSRkJR1AaVare8z0LTOXH6drjOB2M8zZsG85veimcKZdU+ssPLKTRmPx3lDaGkOHtVQYQm
EW7zXS3G+WWg9OBblU6QVGHOBSE+7Rm03/QvY/3fGpf/r2+75imLn4o/sIJ+e+r/KL//cdM9dbyz
+KV9i1H8Gbjyf7ffyCvmJ5+yP1ZP3dMf69e4e/sL/wMRLbpgWnx/0G77I3fxZzbLj1/4N5zF/tN0
mPyAKDEmjkymf49W7QhncSToFqreln1EQ/0HyeT8SRFIui5RakK60j0uxP9is+h/8gtSHce4A3JV
un8LyQTk+JcpHt4iGx8d7pPtwIAy5dtOmgVlz04ZTn40wSmAOGeowgcdYFZ+M9kBGGWMhY/Dopt3
KHF1FGqOm8S+tdQR5q6pG27GeJpwD+ip8dhGDqwyJu6WiJdCu53TxSAZvnLlqg3JI6CedI0oAw9d
p02go4kLgQhR6YiKQmMIr8vAlMrXiiW96sHInmKFVfXKnRrrfoLwGnjVUpAl4WTVaPnKnMnAy1Id
gHC7hOJmDMlX8STl7QcqlN05pbPYWLVjoHcbND3ckQrS9kEXKhjp2xNpt5boDZ8asw+v6ioYiBno
jfRb2EZLhAAsJLJgnNKmX8P4szytYZ1pRAR3cm6Owm/LBh+zJU9KndQysDA4Y6YNV1VGEIXXmFxs
rcsSqJo96uHXjoSSs6ELIVgH1F4B1Yb5fBVRpzK3lPXbQy4cjVpaPmgXDbbWbNOqDoe9pBExeKmi
YublPabVVYHfMzi+l9zaV4uQuzCEykIgWUS2YGhN6qtudUHom5RftVXQpi6yabx3VKHUkFg8e/Ln
PXxUMUXrummRnzE17ipbpdb+GFRIezW41hIzBKvZGr3jITPXr7U8CrNVrRx1ZvL5whXGbav3Q0Mt
d2GDXcrDpuXshZ0jfqRHSpROpOHtIFM5konPM6RAk+Wa+2w3k0G2uG11z/qE+wLILAaEnRS5dWN1
MdOYo2XD7ZhmCig9pSmOWz1p2XSgKEf21iEuCDYdx5iM55KS/BnsOrp6WQftj8wKpX93kF3mXkCn
AABXrbeAtENyJTwxuiCQcfGaNd7Mxp5XasD27JfEH18kvTm/Gm1ZfhsWW3yfykVc2M2M2iIopFEh
8IZm5Fcjcsw1GcAutA9T63hlJPg9R/bYjV7DcQ8npNOSJzQFFZmcJflfJHTAhShm4isym5hHb7HG
s4Ug0ZgokQKNGbRkrJJyaZrHZGSF8mzCJGUph3ijmymwM+rr9sHq2O/QbArU4i1hJM01xi1KlLYs
q+Z51oLsPFhoU6yXSLX7Pg5JfXCGLDfX6Jssa6vkkLH02L1cVrKFHp4YOfDsqqpuTZEbjl/EET7y
RNp14U/xABwbQV6+bMsmGa4ad86TvTKFOxMqTpPNd7TFea6KBVZTY1L1J3xAL+3zSZPUx2NOxBfU
SEvYoGGfvXa60zYnkKij08rGfwS3bZrEVrerOV5DVhKmXy28C6p/ZfWdLlP0LZVZ8ICRcnnSSl69
j+DC/lpk2KX9TpgVRGINUS9pMANMb6KriO7EmU82AGF3OQSaaLp1qH6QUJDK4XwgYjf22Gb3jxaN
HwJDcUWvOBkQnZOPBWDQZdGeVG+R7jTBun3tqgm4RmhP7S0GbKfbG0x/0Zr+93CTxNl4xRgzgNy0
MhV+s9AvWmfaRLfFmV0SYScMzfcO5Y4CqTYD12tqNK8A48mxXRelrPoTMqNc/dCLapzOBzOeFF0F
5cTEkA7kz9tkLBH6VzcIU3NLjyK/lzhOQGItjX1b1tExWairavYhKzMh4GAT9MQIrkxT709GIcr0
3KraWK2bqBXxijg0NZ8lYxSaFziaxbOWKEmUShYFzjbLFhsQZCyOMlK7m6YLMmBK3G5GJVJyLzGA
gHeprMs+0+buqlxoBvlmW8QB6X+2qa5NXYuQJERzKQ5aHaNgaPrcssHQxbbeS88c6tmePJWzaabi
r8ftuiXtigya0W5W5Ntrml+YahQ+5XrGdxQZQF4kiZ7NvbJEl31LM0BC5B/hn9/YvNfKd2rHmbcp
1UlmiRk6PjmAziWY7Ji8WMnvr3ICOp5Dq9SeafSSHNUEbMFg7cWjoG2Qd9DGo5bAdLMu3E1St2rC
qhHbZLjNUXRuiXQ8tPBtHuIkD3qfuKvkbIGapm/JRSU0CGU18WrjWFYvYRcuL1abNsQPpsljRVL1
SRTZ+peAL/SLTmts8cfOhXnLpKOaFR5F9arGsb8jU6VEUxsPeecbx34p5rcgSrxKEOALzicgXVam
pvPFGCa3PLGpaNLNXnIKSXXXtGsouQvBfjVTTj+CR/UCsrNqHoBpELI7LyWKZvcYGw3pgDI5Wt4b
abNN3I1tZd2X45jR9Zv6GQx9xtgbyHgN6YiFNI6NcSS2Me4onWzSvMFqQPWBB1ijdq8PehwSqGsv
QRpt9IGuvJdGkyK3Oqj7e/EDlKEp0wQHrh+juIiM1dEA0Ri9i9XYEuCoXMxXnUFSD8sF/FcvcYP0
FCI998N8TEylFS4Ms7iUj7JHcOiVTCikimVpNmyS3LUe7dDKv6uQthylP7tqNloPcqQoy+neIg4C
ekkg7GfENd2tIY85CXRbs9zLZEsszYxz90WVmrsfOrd9deI5vXTrvmTCMAcEoQ0RMjnR5lZGWHSc
lNOW1RZ+/0kBC/a+J+eR3kvY1Sh5kXp8B/Q/fx/Ikfmum5VgdsrNc4yVNllNadNeWAV0CryO5Rkt
z+6hcGoO1DAkytu4terUW7DLocnnFLMnia1SO/CtVOwK6oanWWdQvyVfj8gs0hxlv+I83IGaVEa/
Rlmak6uMFK3wusgQr/Y4LTOg2Qh+EXygoFkZSZjtxTS4qWckUt46Rm/eIrsPEXNinUlwMCUBwoOw
Ys81Jc4tIRKF7ccE+WGzrgoqq8B3xRHNOzy4ouiMo5wg5bjRGkYMfsFazmkwgnxp+77dI7R1TC+u
suS8N0My93LiYXTCDvLwjhVFpPvETfV7pWo5+gbBa5uotelEEjfVmas5Isx4bah+NjZyKoBgFUVj
33UGneHtws7poVER4XSGEaW3RLxWl9Bo4tAfhEZLYQrT7JRJHUCxaw6vOUTnV3az83MGjOXRWVKk
OzRceXWg5WCrUJ8hVYHvvMIqWFWg+2076C5jFUR39AGdwA97tmPeiMhD+IGWprfEFhFRBejV/jr3
yXJShLFVbywCwt1DpSBjEJAadPq+jQMyAWm46/d1PpSXCPDKfAcrb3rVJYb3lYFd70QP+hHgP5HF
A7IEYMNeFNRqDxdokF6nk2U9LktyjMFK7AMYPNp5NNAMcleiFto0Y5gku1nSw4f6UAVbxxiYGxfJ
9mARlhVuwgp9ghcSLPvAHiGP8H2wSVw5tdt+iTqbTl0b4BXxYD2nyms7kjrgF8SwSN0A7puvmQGJ
UEWzuNdzscyITRw13ppJHX0pDbeqgFeTE+KVhYxI1p7Hb45KgCIWKVsnr9AtlGIpoq2T1Myjqx5V
Ahj1cVS3eZXgdWGND89jeupHh381Q3kvJgAKGsVT/LhV5J4vBCIa5MP1tFZ67cEgvdvYJZqx6H7Z
j+QvjGkdAbqerX0KC+8uodfLBNvM/IHSaoMLZBV8hrEIaPUOs05uE7U7g/J9H9HX/HH2+1tn5P+l
tRvnw9rN5VPzFJJB8MtB+Pgr/z4Im39KCzAFbUqh29RhfjoIyz9tfAzw7W3+BUwpFZ3/1G3AFrs6
CSGm+a9//M9JGGnynzbBpw5/1OW/aDr/TvTAsSzzX5VGkMwGf4rztGnx4QzjrV9sTul8jOD210aY
3RS6xHqOEQ49G+FDP9UHLv/6mz8TRz+50lunsjTNvpMdV8L1dRkBL/A13bomluiTmrfuqF8LlbZy
qWqZwJsF6FehwE7/Wosi2KPW3Ja4XNB16lKDYvqtqOYAFSnmBANF180wVeP5fKxjGx1E4Fh3ssME
W+E8YCu8shrwNlaV5l8glLebBCXWYVDCvlwizOtmDn8qmvtm70IB2ukcQ28ShEis0xNhu22bBf6S
u6Ty5SUd5GrInIM9lenXDAvBWsmIRZiwh7L1m7TqVoJINFb+jIkqgHeJbCxVX8G+5tsIwJXptWOr
XTgDwgFSn81Hc5JtjFUbT3bepLhau76bT1WQd0+qzF6jdEh8YajzoVXwvqQ7+JAVSDhfjC7heSjF
psuifIz05MRpGqhyOsYYEATaF92MnHNL1eNazwFv2nYPTx1d3XRfKKvdws2PL9LRkV5W2fHeRK63
s0T+JMpa7oL6eLquhzZkE1TqTw0typuKDFWWgintei+f5xcSNUpcf6OTbTgL9lvmWJQwWT4MJMb3
SIqI6+YBZzLpLyz2BR1qlCmjmeyyBnV2fRoRIpXQJRDpKs215gGJY3pNzt54q6JK3ztzAvtZW+wW
Fo98thcDNXEsClKcQmoiSxBrp5MMSVaKhcVy5fQvoT3Deo5IMtSM6qhoKAMr9ueOkFm7RBQ8EMy4
b1CPrOWCz5lQofZAKHR6kWRNeNlldbDXFdg8T+d/7vpcaEhQ8ow8NfKvNinWIJvCxxT4cSaHQwXT
6WYmr5scyLwYdVazXB26xIq+hrph697iBNi7hszG45XC+V+EcXCVUTzJsCVroOwS+TIAmeu9lLyd
3RhgGyElsrHZ3DXOTo9j9vvIbeZ1j7J3ZeZwNEUZX8StWtA2LP3rkZF7yCcXFbHgvE38LEnV150g
MqYXoj1JgtBGuM7DXSxSGOKWkpfPkYCMXYL18DNLVuUk6+qH2h7CvT0kBuI8kPtk9ERqZfQIiLNj
TPCQx8vKmIcROJlu3VOlKC8RBaGoDIvUD8oq+OJ0S+LDnAV3ZubiQCcsvbfo7TteXWePs4bSuy5V
RZPH+dbpRbHpilg9cNpmV0U40m3sEpZZDJZNqoHp3gV5KgkIsZ1tiy7n4MLIPEMF60ycinVxZyyR
uOiNKjjX9ZgyDWCK6SYKLLFCpxO8xoSZXkxWkfjLTPKiG0/pFbzd9sEBO9VBLavqbK3xMdoXLTKr
aC1nN092XTGLcjMWQydWCnlMNyCiPJItmrQ16i2yq7oGhWVP+dUgZBKtasI/xGvhZmO2YdPSB9ti
qZ1iG1gQgDyDwOryLMJAtkuN1k3uSNI1dC+cM/HaDiRtbGYxhvM6jNk3IECEU3bGJM/zXjiXOH4w
d+bjUmt2t5rkohT5fXnfrbQgNceDHVfAZwFwXAr4xSoRurWlKBRStwNOM67YZrL/KcD95U/oyfpb
OPJmurIQ/ag1NVPzDKwloSD0zfPxEFljUB4KQCFfihxgBFUNY3rKB8q+Ht0pArxr2U4vvUi0BcVS
a9wTpOCqQ6qi7ntetfONPucA3pM0oJVYkFXS+yqXS7RvNI3csZwAqekkSjgtrFzDyK6RSDueFgd3
MIuarUDJQYvR1Pyg7U4tjP4o5koSM0hGX/Vdg4l2oBxI7YXEk3I8hupuag6avg6n4N4Y4gYHU5J8
NyNw9pRJQFvXLkRnhtPED1aO8kwMrNvQMg5NwY4YdY440Xqb+YLnQTKh9g38znBam1p12ZHC6ous
p+5SWnKH5gwx3zzcpAyvshP+GOIjE1xvq09HZE/k3rZ9e9HY9i4ocqfiWg7x3nW7rUL7IElYXDkE
RRH4a+oX2OrvKQz7xRJtWYFgUDcnqhtP7Ejb55U6yabsfhzrB4sAjO0UzC9WrT8ZwPQJodrqRFVR
b7pzRDTcsQ5tKUnshM3RyG4Q7iB5I7VmhIMWSIJjwrDfl0W5XRAOeYO93KczXxs4e1R41UKLpDkt
0/SMVZLyafMdH8S2NMwL06xWeVbdlHV2VRhu4bnC3I62sY1V1D/2zA1eHgV0URUaJMSzXlq05vlQ
BN8jc7wFj3ihdAaJW1xVEsqtks26jNwvDRhLnzRmEra6IN+EbXvlVIyjYdkpUeOIpUg517gsk+hl
Esjw+9kL3W99hRCzttxVRBxAWYH2yyyc/GlG0SuFzQemAuhecWpZ09fYVjtaZ/4xi8gomXdTfZ0R
JmZ23VMz8IkX/ZQ8uguoVxR62iNMS2d/VJFl1tWbthkxj6uLrh3BNwr7PCwl677Rn1mmI29MRc4x
xu56mIgBHVPfpqZ0VhNrRl2BcSTzHYynzVxBS1TZ/BVCX4UYOTuMY7c2YwcpNjmRTJaa9Ef0OKsR
ie22n2ryxSdSTOditH19RHVTOnAGlQXD0m380sk0Tyq5pVxGZXNuLrUoqb/ozuAQrmo2Fz28UWMw
cTAGk1GeZksfUUuh+I618mBiVVhxzulAjWW3sUUTQKTFGSWYcJuSzd4v8V4szonVRk9Zmb4Whqiv
IzNczwqGpinlIbE5lx7dGByJb9zcOZkJn79ItKQAeoAZnwtw80mxVsGMddsQG4zHVDEm58sczN/I
lGeDYtm9z5kNV0HUZ/7S0jixO11dSbqD57FIiP9BUOYJ0ZxXFbTfydX6K7Bl7t4trYdWS3hk7Xzi
qiTY2JnYUy8SW5KsOjJoe4KUyxrivhbs3EWSPKFN0VlNNPQBBcJlEBe7WVD7Mqlsn6Wata8drdzF
47JvwFNhYNAeDdb6HXKrwcsd/YzS+VUxgTZvoKRQrksgwAoHL0h1jjarfYjY0ftjQ4hz38rtHIwQ
P9sU1mz8gGam3TQTihDE//xM2PqTM121Q3xf6uN17pgn7tgiGJYkY1Dz2VajlOe60s6QtoO9tCnA
E634/9k7jyW7kWzL/kpZjQtpEO4Qg/fM+l4AV9/QDDImMIogtNb4+l5I0UVGZpJd3ZMe9CTNqkgG
AoDDxTl7r/0wzeqV8MODkVd3jjEf+7g9D3BGQW3SeXCdqBh3dWlfqKEsnq2imq3DkymafTmNlO9k
4c894Vhyeqxm7Wsaj3vLqO/rKHiXZea9IY1rmDZnK4tuU4f82mGhBjMvq9uiJ01rnj6blFtnBNoi
tQ9O1+zbkWijWpwVPldOz/g42/RCY+CaJWni23Z8LQftkzHl7tLHu6GjWBwDulujeV80Ud+Hs5Zv
pbBukjTz6OX5eqoRS0ZMp2rlrhYtytlUi8duUT8hrFM3RTa4kTLF7kqxYsiO0bE1EEU33HhoUwSa
p2nemBl0pGjs8ZbyXFiXljN95POS8K0DJmAuLOmVxLE07q26gyY5aRubhN19lyrddmpsELgVdYiu
6q2NU+lPSqsdCoT4ntosFjmTw3xwRvKFlEb/otq8xHQ13yhkommp8rki39YHyGQeYTWpTIrtU1aK
hyLqFSyuA9K5ERBsq0uHXpzRxHeyWTX0OnimUNcXagoIxnt7+DyEZbAthurSm6NyjEfFw/+0DhXn
fZsVL1NTuFabLA8L1ZwV2otexmJxgn5T+9WI2xVx5rPsBhrs5fgBYfclz1hvLBN5jYaoHToPMbOC
0Fy3m9rkiz5Yn/Qu282tcpqb8mOAFsabMBMxTXnC5PESetv5lZliTTe1hRxdMqKaXwun4fDQlBaL
S2UeuH9uxSyuSVy9ZlN7stUA85m5WjpqI97G5C4gocR4NgH7v6gJKZ4yb5UNifXtKRhasP/dpByg
IRO4FWhlsTeTtCAj1UxUt1CrhD1rWLtajcvFKMmDW/rKpXRKxJjRr1ziqkCoVNe7Dm1U4cIIhm7V
qtM7kA7TsQ0xUwD6Th8BlV5J/J7RLTX5w9KDh4GmAnU9CvRzjmqRc1ZnUvMtLI0oV/bHKjD+T0VD
+Z6I50jzcqO0H4DWsAMIOfOt3yKjLgyJAHbM8pUE2uWsVLF8N4TSoZ4bDbtuNICbmDmq8JlgkK0d
pR05sythJxyy6J4iofkxVbNp3wjjAg4x8kkrTa8oKuNXAvaszjWc1nxRTEfZ9mKFV1Lxj7ZdGKQd
9W3nUNgRhSZ6I/Mh7mlUkZCto95DvtVuQi3Xz+TzJUeoTvFWjHXtFmDVbgPbHHxzlNO1Scvuoeta
hJKAKC9N6nyAykgpkd7Ua5AB6AXe0XG8MUNzG6aM0dLpynPDLLgTXbmCdVLzoZmLxFOhPF67Qkk3
pZ5NxKo2tVsplCgDVQ43NIjNd/NAxjPI3p5D1Fy1F3McrFOLwLjfJAR03FVOmLspBtitEdDdgHHW
P8dzpJ8K4tHvVI38RNjRRnrBwBY/KmHK9jdQ1bHepjJIfUas9ZkeTon/qLSfJ0bhV8vqG29IRv3T
RCD2mfzxattjrjlFeRNDZAYS2G9w8bQRWY1jju6Wb/+IJyzcIfy19rUIuosMyArLYvW1b2vLp0Hf
oR+L7Mdkmoyb2tHqh3HRFXduR7ZnuXaI5BIAlbe/DI1Gb5KJ5NguDi960olVU4mpP9EU6O8bma9V
DSuZ6h3OlLpwp/VNHelLK4Sbb8KIXROmfpVxO5/VnGws+2uBF8EuPVsyHG6tSJ/n/qKKOtZGtzaX
NMHN1ZHl0m1mmkyGV88pYr1sJALRwxGS4bKZFO3SNkSs3JqprT13IqeRv7YTaeeLMrzPxXzW0OUw
cMf2oEbhgCABfvWu02v7uZilwWGLWrUIxjxniiG2id+ejWhk+BRRdV/TsvpcrRpcauitC/RJ9cq5
7j3clbOnwVXf9ZDsfM0xx/3QEztfL4PXGGtiVmS45Ujuc5oXFiWYREBPNzqXupZ9NjRhb0Qf3Nbj
mvmO+wknrzPtShZ+mFWJviLSeV1pNey41elIx6kiSz14mIcJ/VI42odgxvs+dLWXdGN4Sdrpg7CX
VzPGzT8rsIsGo1M88OTGMaIOPQwNMa9sgAtr5Lw/DR1Az3A4T+HcuURJSn+asDwNcJePHeKOS9XZ
467PluwUIexAAozLWpkN433goFLmg96FqgSQQ0fVp9nTezBXZ/TW4jHQ2QXPsvXpMzkcKfSww+Pm
RFsK/eap0wt7K6UyXJrcqvwAi/OhKyXI5zygAVosk3Ltc88k/s6fulJxLXxvGymXT7CIGXpiUon/
Nkx/1tDOU2rv820emXdSiFMjSQm2MQHz+5BHMyN0aRhI9aZ0ytKtbPUAvdw68y1PrJgWjlbkKrTz
InHTVNV1isFrRqba+aGYnGPtjGSOU8VKnlsieo1NW4XjASL/p6psTdfMOuIAbW3wWlKld9NMcKlo
Q0DdqpFjvmw/xvNS+BibEMLHtuJHJKsfosWub+qyv6fDZrpWE74bVMre1jymXlPPL2RXCpqNA8xn
DKx7Pnii/yZz9hCesFwPql/m1CGGQjPez3lR+8EqCZ8oFODgNK6WtOcr7LjW5ViZu5wx+pNEkLo1
2lRhTyQlIDT6LMRTz9tcY2SGahrQDA+o3RG2eeKk9lHV068N8KzIZm4G5JJdk2m2L7ET3EAC4TzR
6MMHgxbuwZnR32zKwaDJpsNyrGF+P0nY2xTPwruqU+OzrQBxR3jk+IOK7tdGMPhBY2Y+VKnauCDX
rQtzfLKVtd3uOcdkxNhH/YYaSwbZNda9ubEkETVyRZto0/sF94jXmvZ8HlIzv0mmceakkxSflCAY
7+hHy4TOpUw+yK5IvcrWgkPAzXttNS1erXdiBMDO/9nnUX7UVeJR1AbJrFPJZFUS0UEOc0V9suue
1VIxTC/Oi/6hgBx24jCOIr/BnR4qMJHBh9V08AvnAD1Dw2u6JFQ2E3Dc2PecCsNpbgdXxUQN2Nb1
u7lPl8McEC03oKbcSqPBGKnrOe2X7KOOx3PLesF4w0m3COOqhZV6A/lYZWJy2JZZdZGs0bnIjt10
dqx3OtEbLk2zkMzvRjkSF4x5EEUCVQj4VGaqYXNvsZZOkRskpWC3SFN/RNLlzpNhbzS5vGc4JARZ
L6uJMMG3nEAb2egDe9CIz2MjB0aKYKfcai+5gElsdBpVZ4OWEd/TrTkNcNDs3Pb7FB1TQkTv1rEr
8xZIWH4VjXHFA5a1m4VenevEQOVI7n3qMu1Js9EEtEXESb6UbADnmrjxomGWYEjYDZGsBsG3Rme+
q1dNB7BN9jCLTwgI4pHi4PSFJ6bqg5XY+yQwbo3ZfgHG8Im9lGSPS8gQhpruJhLTF1Etwk9Em3uB
sDh3tO2nKByRShN7BI+dU16tEuzejPKWb665LGXanRvW+H2eaK1b4VvbR3U4eWYFTCCMLUW9JYQg
PZJpfJHx/GzU80eFbhhHtnF+KBa1vRcjFY66C8N5mzU56vNOv6l60GYw6EYbdYs2bkQ8nnq9H/1C
Fs5z0M7Ts4TSGG0MW7mAErr0WSzo9aLGCm1Q/ID1H8zBfmc55qnU0szPcDtnqWSJa0I6nFP9oTDn
2tWDcVcN09GCxsSuwaWie54tYb/UMwtpGqkuByoy1PuHsUHoM9luni73ZkXmKyV4XybUQmK1vJAA
obP5xZEkkw6XbxzfjU3rUgF3SYhwS8lYTEg6Gov4YE3yasXOe6dRTwlKwEroeOGSY1iLvb3kj5NQ
bT9DA4TXaN+XzJdOfNcq/eMQVU9N0W+b0t5TVPUjMK899RAnH45kU7pZZPrIBV87OgQtNOTZbG8L
ZZEvug7OkxZ2prHaEmrh6rXilWHjteW8PCdWvl8ITJeRJA5ljSUmTSNTyMDg6y2ck2Fpfh4MhDwM
NobqCWVee2s7hu/I/F2FrCKKmw9Q3LF8cjZezzZLeMREj+ynAoAN7Q3RzYchx0yVgjsBBlg1Oqo5
tKPH2TGfggrLvqN7megZRYuLEQmAKr3nBIK5Renf1FnfLAudGcLBMP+SG1V9nXKn3Y966bJqHEd9
rN6PhnHMIZxGw3gQEct6HEyHMDTcqAR9IoiwoLp7JrB0x8mUsRoY5wLvLhWD7RS124HfNA3LD1XS
uGGSbFk/3LyobmnfvbcUpkE7ZNFWzXMui/uipYKE9IPaCuxUyDC+VWq0BTReRr9NLPM8We0uMsFa
9dmtYVQY1MlqRlXhWZ3tK05anHmUF0cGj13XHFP9szHq5zaOfbzbt2IUpzrpU7fN2kczyG5nG8v+
MvFDKD9z2nH0AVRHeA4BGxJukj9gAb9kM+UvVnSj092Fnj10RBVT62jchREMr8V5AUiANxYHG4sH
BVJlP+mJZxiLjmxgOqPzuLR2xXxhX5S+OpHA5BJU7plKeSgCzv0935gzjQlk7ZEUP1b5uyoLz8aQ
vIxtfzuHRUwPoTvqybIlWMS+p7JOdmiVuWXQd54pzQvwW+gHylrBbBAVlsN0Z6Q6dW2ZsiB0yS0L
/l1mdpeGPeWiplQQdGpr3H064K+XTncCPXFP/kK/aazhVGUtRAIqsSQ+7HB2+ZXQTlPeI6odwd1T
d7pFOnoW4Be3Zjje02h/iLLAtRKdkBpoIIXRjl5vNNmmc5hNAwWZZwSPye9idR9HcBwMxhWHW89M
xIthByT1pP2HUvTvGsHUSat/cdPWOgl9ttwwa76oY8/q0n+dounQjMlBlI47FfGHIbLuaBk96bKw
Kb33L5kxnJbUdg40Ix4Fs1ZFc5AmJ/ar6NM8zMdogHmQmLezk+xDO2C6pNujxQ6Ci8DxLa25HyVV
BX10CB+Jp1MttINM8zUp/MlelBtLZ6NcKguKqFA89HHRbgPc0YhaLuOQvyakEEy1vqsm5cYxo49O
OyhbCi+HQHDyW89yJbc+KuUNhxPXUNOTzKJT4Ez3qVnf9yrdvEi2x6Jqr6x/L3gDxNbU7KcsjKZd
rnfsnyzySWgLEp9d3FhNem7wee8CZXkm324z5tMJh/wNfI6Fg0WgnuGHxA9ayEFcIbXouiy05Ua7
DNlpDHr/sMT5Y5qM0zYiTMhLVSWcEVw2nLvIgj9YDsY+TU3n86ipwyZzlmvVwA21W74Lvo/s0M61
tQsnYcMnMKp9V1va07w2BolFY6ePSnKGuNuRzjShsNX7goqP3UD6HtnOvlfg9C4MOmc5xaqhXXQp
u23atVntl0SLeFrTrFsg2/TpJNNFrrM1ICuLHnJyOz6lhp7cZnNN2Sd15hp1WqC6fRzr98Mcy1vD
iuAazLETEiORqq/D4FCKwVjWMxEF6FjCAOhxrUafsmgKmn0Qk6aKcTPsPyhjPbNCjuV4SwJNNQKH
sHsWK9J/SEaJPwGuIrMlL5q7mvbhvkx168GIneWZUHlAWvlgXxWn1sDFZByZnThc3HYQKkl/2XRL
7dD4ECiR+jJSSt6X4yoclrgFwa6owTahD5d5cUi8WG51uR9Y8Xhf82a8me2NF1ToE1GRD17RhvFH
p7awnrVLj9epm7a01Q3240QSmEk3nWQ/GT79BJ2NXeDcAx8h30VtOThmbC5ihN+64WuUSZjYh/GC
yA2GyCxN3hFB9++yIpgAJw3WcZCj/TECnOsjHJ4ew7QXG9vGLzmKbHpCW49izAhfQ3A8bjnPMTK+
kQUADUK1b/WiP9orGGmM2y8kxb9YnexuYsoHnoZU57HPhdpvRNkOZLyk5WFe+vShkVRWqzGmKkNh
1V0aTdtapSy2Kb0UNaf0EzBR0pWkgiqt5VNBcxDyj+OMh0lps13Vdsw/6mL5ll1Xp7psCj4gprY6
VF1RateSors/UXe7d9QlPcWd3KFMuKM3ZNxH+cI+GBp+66nIUNzJLgpvYLf9PLUTvDoIG57edgUU
J8n6L8OMino8D15HDdXVDWpNg0G1oY4D+xKUlnIlZqQ0N9YwEREv44nSRTlkN/o80jMrRHgSzTSy
dozBupogudgAE+mvMWo68K5acgpIxwZibb3UjV77FIBaP0zNbMfeidx4S+awOUoW9p6whKs6WGXM
CGg5bKfArY9gTpwHp0shTrR92X5ZtAD6Ejq23K+tsb+xKzXnuGaC7OkXvd8No4PkEkPkxBmfMOtF
tE3HtiChm95EIRMN4klxCZpJHFvsjkeRVhlqzHohisSMqnTwc6I290QRDY3rhEnA3l9vxKNWhXrl
yslAs+ao+Uj1bXFu8rxHnF/NysyOsZuvUwp1B11W915rtXyfDnFEximiuKnr5AVpXsnPVMxrFbSW
K9Hx8kznHHVYUuqbfy2F3cmq1yglOPqMxNsOVT1gvg44SpRZoL13zMSM3huWBXqGdDAYw5a5InP+
1UVardX0Ir1wsFlaUwVQGc2xrlavZm213e5faZ4mLdieyOuUttA2AO4Qx8+M8WkL6jl6FwZkhvk/
Fgh97yAzbXA7qqMLHcOQSl3qLYhtAAEUC6DseEmb7MYpbVwBSXNRbEP4aUTHSEZt+xOv52rp/Eb+
9Ns1ae+ZbAcEOzI0WN9CDPAiIYdIncRLJ73NQKBwwELRp53gcRKckECf/vFNvlFBrRfEKGWpurDI
nyZk+vsLCg7TmiJICEeWPl+rXpW3BFuS6z6Bofr1Uv9flPdPXfAe/96b9tT0bzV5v/6LPzR5xi+q
JQFWWDbnfjaPvPTfrJSsW78IrF4oalSqM6bq8Hr+0OQZ6i+QZMGxgx6huiFXr3Vb9l30X/9UDPEL
/8YGMP77DzX/rzR5loP0z1hdajZOOPXNGCnNbhBiBEqz5IX6oc3WEh/S88dOnahBffNk/kKV970R
Dv3fei0Nuhh3bJl8ft+PR9S9JEnXqeGRFNm6aWDGt4Nu2b6Rin7XE+33kCYl56wmWn4bnn+bW7D+
5G8+vd+uzDVx9Dmmba0+wG8/PXsyOGroaFzTkC5EKZHoVvRYfnx7bz633y5icH8kZqqYUtfv/xs8
QS76zkhLLhJL+wHICnqK4ZL+DJHxhtz9+1P85jJvBIfaAO+ncrjM2AzxtS/QqYx1ozxWQkEuzgze
78rJokAeZUz6REg/k0lzR5Bg+BPx45ssjz9+EyEACQnBIH1DSxgzCFf2yPsct+oWG+C2vChbuqtb
udP4L+FNo69t9Q0V/m3n2neczrf5J/qCRxQIh5/hQ//yHRv//m1Wp/03jx+8TWwSlWd4wxiWlETk
WVmDC/+zd7xOpqbDAFI5l/D1vrlIQkYYjpzC8CYaPEdFz7JrxZ5iQ6mt8H58qbf3A4MAaamGblfa
UtXlm6crjDbkfJIQEoeGclOnOm+0636mlEWA++bb4DqWxZ0wZoUpdfPNsFV7YJas+AvZhlMSoA2a
o4XoxX5uNyKKgmInhj6KdlVsiE8Gx7iF6NLAqF7QWxIbv2Hh6QbUqWrAnnsciZGb7Cgg0C0Ar3aX
DjU+lw19SXEjMyUNtzFm1BilVITlUhWtJlnqdas9NVlM65fzesZmuYAReYfPBB2SmGeVcnSCa4Z4
uEy3L/nMkzkkaSW3KSyLq72eWR15TnQqVBsirOMYKGptbVsnnDTkctYgXPSX85M1dqhumqEWNpBp
pcv28frfXZXGrbOPmqlKHuDvVxTHxho5rF3XnIs5bTvvcNwEAYq+PnSQDmmStuYsB5QvCjL+z3mx
COQWY6V9wDYUEM6c4erygECCklXySnlna7ZZusgzJrcJizbZdULEDUo0O2z9BcSdvlXzho1hjdBv
k0j66pswMMF0jnOS4fUNjPdTRF4SzIy4O0x5lvf7cFGUS7ZYZUpjvbO/iHKqtBsAZVRSCMrudIIE
AlSwEVk39Ld6VbnEQrPrHdwRimijmdlfHDWhdLyznMk+hYT3Oa5jzfhFFMOuVbYqXfbRSAwq9U0+
LLNfxBMyqZSyy0KJrC48unCFsmq4tVu90eNgY5qzfVuDMbulwWzdNUTDfpJ8I+U2y7rs3hkibdiM
JKPKTZwaFV48Us0H11Dm9ms0GWDUpITVR/2TUFiykaPxMcXLTQyHOS5w7iLLtjdsKxttM1R69pn1
kyr5qA31h1gUXb5tIz1CAaXY5Ifbqvis0KO5hoI23IYPFuNWRIqq5VVWGHKg6cLsg3AK4jZ7g48a
NrBdfU0xpV7onwSfw7Bqbzm9wFfEhR02W93qh5txropnZJJMsGEVhjexYZAZbBWpfdciwV82RtFi
EbFiZXigLVd/QfwaV3QKxqmkM640JA6bSvS81FOQuLnalniuyLWNNkJrsisCvy6l7GF3pGoNMTpB
mJF3OsnDmECMebwaoTHRMx9wmjU6emo31NX2CdeWc2h6s8GsRm56iOdIlawLKrFg8ZyLlHDgQb2b
o7yH7UbSFkphYpWiDbZMzKYpA/2GNNcYMlxmKXtVySh/CawwPUn3mvHF0sSgnkonVy8KfckXvTJg
dDDM7BuybAragl03dtveytQX0yGJDWwjEb34Vipx7wQD32VQifIrPV7zY7fM9KecpkxWNY2W3BRB
NT8xpNCVh9hAXZSn40QRb6bqZil1QndN4zEllFHuW+YQjVocr4HSw7xK6WjfXQKZi2yLC6F7Pw92
Tr9z7qQbM2Lu8wLJPYK7Jn8tABMC9E2MlHE7o7fh4RDeAsmu1s29qJP8JDVB7qUtkkySsMTHTee9
qlPKBHjaER0BRaWHNbb5loI/vaEYcXaEY2xO+60eVeULHm+LWUCTw+2k0bSA3GLXr6qqoKY2DR3x
7axo01n2RNKc47Tu2k0WceD1rdhaUh9zoCPgSdFh8WozgF2I8lgvNyS9yumOSDAYgXFfznTX8qoO
CGRopX0M2qppcD7XDURazl9iJxaMhGcNQ+M7zp89/lM86Q9RK1SKla2hRtsgHgzEs/jLMi8qk2a5
VLh9bxe8pjqWTy0j7r7AWhciXfGkhkCf2g9t9LVEL6k/QQ9N9irRXtjMqMUYe4GIGjGo2mEODU1R
tVtciTajmcrXg7TQy5A/0/HXC7VQzZ1J9ZFpsDEVfMa5Ng073QnRNonOCMZtOJeYHsdQjzpvsnuS
qSFWsQK1VgV7d6ahqeJJAIjm26lljV4aq31NQcvGPZViLZ7bKBvvzaaKKQMGUjdOi85zps87T1gi
hiiz94WgiecayyRvJ30koaCyJkN6kZpyml6KGF2KVvLL+7ksdeWE1VY2m5zI0wWnPjNqojXVExvM
UHh2NAxXzmSK6RGzktmeqvIEkAfgwPSyjqrOJl1Lo1tqCvA9TRUG11lii0GBGsqMUjB57plXlYne
Pa7dvtFl4TSe5YTZdU+naXLuFTPggYFEqCc/0mEJbmm5BOOG70uWW76cfgEcGgUD9vTYUDwkZoa6
QflJ/rzmdMmFaTVxKBmijxKzXu7VKlweNKsCwOwMgXxAMScQaQd6waZxrhuXeFTH3MD8lpIfoWdN
crbtYfxatamF9yBPSOomQJujOykknOituBHtMdOcSFDhyNdGH/e25s9b+jO1jgyItG6+7zp8Mmcl
UtqSmQzOKipNYZxrg0xremlWl/oNSvKXX3dV/9FB9aZ6LR7wGLx2l4/VWzzKdzyVv/WZrdf7XFa4
UMKoa//71x8SvpYrdOW7/+EVXdzNd/1rM9+/tn3W/YG9Wf/m/+4f/uP115/yOFev//XPz2VfdOtP
C+Oy+M4Kxgbx78+pDx/z8uM//kf+2sSf/wRT+V8WMs20f9GEgZuJxhZQlLUu8vtxFSYKZ1IHA5Ru
WtKyV7T+H8dVjT8Slq06JjxZKisrc/KP46omIK3YpnQMds6CoI3/6Lj6fQ1FslHlt6NwjYNMtSiJ
vTn8NJ1TD0IO1oO+aLqLatNk0zmTy51BtwySrj1885D+4shqrLvsf58cuU/TZMvvWLphmAJKzBt8
ntqClAxkOzxWVLviXTx0lOUaLbKP5Fj2ro368oy3OPRV4ij3pSPCXTsrQ+FqIoyOSYAmZ+pj9AsG
tqqDERsz9rD+A/nnNCMtTRP3jZizl1Ax0l0YaMoNzICBvNI2jw8zPsuPkwBSugWJOx3pK4NpT4Td
7tIkcNDNY8j88f1+fxj47XYluwKBSU9is39zvtF0gGAzhqxHCvBiG6OScjEJv6dYLN0fX2l9U98/
WKg8tmTPIEHtiLXC8e1xzenUrEENkD8WVgxIhhyhg1XDkg+sjk6ZCKvy1DPx+z++6huC6HqDnMwF
2AUwVqphv6WwYsgroZVO+WNTG5qvx70F1MRpXJKwog0woBT95Kqd76JzYU2faU9Pjz/+FVav5Z/u
3MRIQ6HbZq1/WwdEGjQ3Qs/zR6Mu9GtYN/go7M5B7pdfUa7qPu6u0auolPqRutypUdujgCCNWk1T
anmt1D30wePOzJr0QyqImlUqnWBN+BRHffgqGpbDGdDJJWtmff/jX/7t+HCoxzA2KC1agl6D8WZ8
oAvEHOPEykOiPpt6uC2Vo57+bGi8/cjXi8Bx4gKSi/3pIx/IolPiMFUeCM7bmfFrl1c7vvzdlLz7
9W7+o8Xgb6f4b2f4//7hkvH/4GKg/3AxOLTZx/Yfm9cm7798T4Fb/93vpUtT4Bm2DKY8G6cMlUvG
wu9rAX9EjQvqlmkzTxja+ke/rwWG/ovhaCpLxFoH039dJn5fCvgjKtGsE3C6NIoNfBh/rIa/z8Qs
pH9b0vsVK/nNBAK4y6K4bdKsxaxI4WL9zL6p99R9rphoaRp/0lJErSnA634zBkh4IWroozvJeyqC
7pDO19Amo3LodvxS9HDJ5Im0S2Klu5UhX8/vhiXdam29LSYSV6BA5l27D1rbRVx1rAAyOcYX0b04
FviEut/bUfgMh/Sp7wt0xDRSCe3QGnVbjFsrKf2pWtyOPjmA7k2YkBnZRc+haNE5NO4CCT/C7xPg
C1IwLHHyPkNqMJx9Y+Lpsc1x68TY/2W+soSL5NFQJdrM4X6hADPGtJORFphyZ6SIXBEL9fwcbWx+
MjO/+fz+9GDfLHm2ag4AptrG7+ryuAo1R/NW9Ik31PIns/H3JS4wP29e4frn37zCCrdwNFW8Qke/
VfQPg/YTBPZaqv92quUCkOlVU4MOR4WdMuX3F6gthVZtMja+HV6w8SAyfeB0RZzs1hSblAhQvdyS
N0GhJ71W0ckoc5+tqZskNx3ikwbWqEF+JoLyY6tI1xyee6N1Ve3dxMCJwC+3HWIf/n3SsfXmZ3X1
fHbkiuFH/mncKTNFIbT7CXQIjGUefHiPoDcQJCGCYmyUCoG6JcQQjnOlPNZoy388Xb+Be65PmAeg
gbBbv2OLDsT3DwBGgBVU49D4DeWAqGSl+Zys24n+GdEWmc8rOWkjrIl7hHfGQwGk7MN69n78e/zl
e/jm13iz2Oc4kkzUV40Pf2YDn2AzG8ggQI+x4v5kTL1Zof50x2sT4psxVVZicKJwYloAzqNr2AnZ
fMGM+ckdrRPjn4cW1Vlk4Ex2bEe/v44TNSDbUp5sqz9GlTwkaoC+h9Q1FisqO41zpg607cSxUfv7
RbmWq0huedaRwSwQe4pK3ZSBFwSfsJn8pEi9djO+nxnXl/7vX+3NIi1anGJt0jc+rSlUn5abRu0m
7amz1KHH4robTMVTgAH+n7zkf1/2zYTsKNMcVAMvuSZyQ+KOLWHStdXgZ8HPWql/nji+v8M3U1RB
4BHdfC41Q59rAbSF+W/nxL9dXn52hTczR9Q3KqYcrjDOL42Ff/YnU9NffxFkMEsemOG8bRaZ7E2r
xGKS7bWbbv7cW4yOUHKK//zjl/KXn4MB+RLSpcma++Zz4BjtTHnLdWAhcb7fVf07dXn48TWE+MsR
RySfJTWNiKm3YdOtDFVVzRlxYCKY4UafgBEa+fZBX1SEuXilyAm3wVb0+ejH5qlFIUyxHn268W4K
kUtX1lddgg4Y+7UyAaBLmZ6GrsdAHjdriAF/lfroNg2GvULFLJ+eklTdCxyikZZuiyi6IUnGBUXk
ZZXcqdWXsBt9lcpcj8Kqsz6r9RfkkdvUqo5KpR616DogCbER58pu3AK5HBdPMb604gmN0YJ7gVJH
gh2datMBSp9bWHzdCFIVIoJL3BHhEvhjnjCFV4eAUJ1ItVy8SFgTkDdrR9SGe6rD+w7lboW9pM2u
evGqHmOt/BQ31lcphnemXB7sYLrvrF2nXyku3/WZ9TXpcRIrI0rPxgsS9YH8LVQY0anjwbWRRXgk
ZxUKJHHvbOAYeMRjuOZ42xBYrYwvTQpEUxg7OcpdiW24yukMhFd8Bh5D5Dbv0mva6ue0/kK03wZL
x11Xf17Dulkb11sAYekHlK9n5b4vPxbm53B56cVzk+KcKD+SWXUb4A0w597FTOGmI+lKgIDKMfE6
x/HmCW1vC8CNVkI/kasXPeHq8uu0PK7pEDmqRBoT6pJckpncC6xa63BRYpDkuQ/Kf2eJ6J7X48LF
Q80SwPFYIzPlGZfVF7uffIG+cJxQ2sUq5ipc7me4aZdSwL1AvH81hvGhqsd9j6x1qh+CKNs48ynX
0dHWsddDwtJV80THhSZXym4Lj7zcjOvyEPO2p2aDHGoLSZZUo4bANUQg3SclT8BlMY/T2ay/4KfZ
4B3A5jm79icCszz0ml7saAfaRQcrPJGO8D/ZO68mx5EsS/+VsnnafWAvCYAksLazZusOQS2CoV9o
ISFIAARBgAR//X7O7O6KROYErLuquqqm0yIzJIUD7n79inPPATwVDKPoSUe+CySYyz1PaAspD1Oj
/cUjgHEjahWDvh8pVhapssHxTnfiNLYPpXUdl/O8C/N5D0kz4P64fYfimXalPZhWS5shnnZsL9oG
afsMypE8uKKRxdV1Az6y2G7p5T3gFk4/1RDCLtvQMVL4gqKTq0XkhQsLe6xNraAkD4sgV7qd7fsG
7V/RY2ic50kvnaXn41V+NCcxriz1E7rCR2AcRB8n9FC8FIYlAOrdInVBsH5TQqyWBjvpp8+H6u2I
AnGbRLsBVgktVxyhiubUnHQNmgAQGm4JtYNFEQLMjV474If0A+dhp+OEDL+PIO3B94wj+h3lDooH
PGkrhO2yRTsrPFawYsK6FnVazpZuxh3QRTDa4zhLZaDtpic/edzxaoWmOWY6J1fLCOhgiIArHebp
BhxdcXRANFGhKt2wFdhVdLvtEjtk8QC4FAsSEpXdI81/i3WhO0GP7s9jRbluJ0GrQ0exAsrt0DAo
IZb3IB8VkH46eWsvlDOp5WB3t8s9jLFHAJFhpQ839BiE+8Sl1CO7bXggaIAGKGWbrH7oL0QSODHU
nEZ2mlhVf76lQBVAVNglnw0NL8syzocWKM1WBfhdFS63pHa5wo15QJHz5JXaI7VuJ0pWtIZtmBx4
hvI0WYTkjoIkfjT3rWUIcBv6t4mm5Ir8o3dqTVrwUGZop+Xnx4h8h84sdDHXtJ46oBIle+ywS90O
b9TZ7VzYN2C73rr73Bjo62J4Ci22cOkaheXAwCM2qUWH9wJH09apCR571JpgEIDJdOC37LN/nFBI
dAAQeOsNhI17/87CQLVoyYi19/bJEnl7EVjFuIJYttUjS+xPuqG/7MMnqmePXc2/2henYVlOdyAh
EZp0WhvYM7TE3SvkZTJMNApM242nY+6O4HEpZd/uISukdWW875XzTj+enhEXLdAmgG7HgeBzGOar
vV82pEZqIiD42gS1FNEVK7kJ7qquGtmqznlAUWbvdsN0pFpveqTUu1RLU/q429rWjRNCQrotTnQ0
tgDOgwlyDDMYb8r2FJC73Jsl5Am3G9rDPj+gvzmeayOrud/9jUmZKWVkvdi0dViw2tD6AoAX3fx2
y1xaeezCfGt//q7fuB61d625HkoueF9RkoJrgSYi4xa+Pc/Qtk3OrvL1vvJ21dt0DDJpXQ2p3o66
+A8Of9DPO5Bzbbg4So29ojfotvC2i8OiaFNWQfwxPVnAYo9z5QDQS+tUdEBZ52JcZua9z1QAGdlp
GV0JsL4XYw2twi70UCpGD45dQbcRNVDjxsh0gkYKI92KWnXfhleHZhR2TW947N0erg7h9aEDVt3y
5SbvCL3jlAOdkLBEWG29R26QamgKXbVxv1s7uoF34udOgeDtDrbVKuh6ea+akRFdGCjImfobIpcL
aiMLted6nfK268f3LWgcumd/sc0tZ2vF03WZuJZ/vIUF1TGt4zLfaY/HuJL9YNXzwZue9ic3rs6r
vNW2g7IYKDIaALL324N/dSY0gUfca2ma3BKN7frR+ynDYSpQo4rh/03p7AAnBexDMVqq3lf5+fro
NMzcJcT6MHOYwPUecIdalrM2NjHYr4yWq9I45tmclNzj820xKvLUw/aurZfP376WgFZpK/JbKhnV
o5zLp6/XTZ6Zp+7e4N3T1MtRTEIGYBbG3QmFyy9L9DdIM16nMf/+25SkoAv8pCT1JQsp05c0/+l/
jN/etmHi/8+PFS319C/JSKv3F8pRioeQKAYyf5OQ9ksukr+QhrS6xFEgpS5Jyg9VKUCXPIf6MpSI
Bs/5e1GKVGTb5AltIjCgT/3+P5SK/Nq+UiJCewDOZ0I5Kl2qEvb1UkIhNdrSwa95vZJO2nIc+YNw
PzY1cNjDw97uxTRprahQgWbB92wPTodBTx+DeqEmqoPtGSXUkvFq6fdFwgKG4POgTT29N9qbnLNO
j8qyQSRtZ/mqjDy95UElg+ec9GU34xjFzzTtoOf2I8ijoJefrLFJgQPDS3dr9w4eLSy78zBM6WMY
hNV1DPFIPg3G/dv8On49PXXfT0+J1zJmVbwMo4fKGMbrhmi3loj79g7VjLRGf8wexL2GCpWTP1Zv
/bv0MXvUerJ7Rx8J0Jnnzs7uP6eP6WPxRv52A1vvM42SNKbQVeIW1RtiOGDRTfpJAAilg2M0LqKX
nopiMjjbprkuq8it0uFh43WQKisetq13FGpozQSRFi1w5D6s1cWXA+YjxaSu0hk/nzvfXJJZSwD1
t7tcX/tM+rF/v9svze2gDU9R62anLYhHZuf31tK8LybxNbxWD7rTwkV7wKeCQYpOIsh02rG0tmJ3
RZd3heO3lwS6Ok/8hcOsJYN+p2E2LZC6ktqfYIFcpLw+WyDq+Pt4vP3bWYWvc2CXHWShikKpCKQB
jLA1t9Rsb7O4F1MHAXeDtgRawyIuYURdd7FmZ7MhY9v0bjUj/QvfTVP7qjb7FqSVnC/UeuHYqVm8
vXFOfQB6MKjJnlfJo2PIyAbrJy1pOZh4eeajK4Huub7t20011E6vYQD9mn1Cz+y8g4saEJh3dICR
wSSgSMYELODkxbr3kA1NQNYeDFlem0+nV6getBsNfnREN2CeA7dKF/9ot7LacJNI/+ztTaE/h6MY
7rq1TWI9u4nf/OWhI2PYd1K5uWnNgCccxuFN+yj4js+bt5I82F9/AAiE/oIOniuCQxy9XtF3COv3
a2raEJ6IA1WZa39yeIfkonUDsOrqCMVtKvSRv/Afzk+7k10YMpkd7fLKN+R6KydrUUz2t72t3G3F
BHrx3n3nNn8tvc28ujuOkYu5yiDhEuHVJpMG1HJdca27QDB9Oo23kCcKBJCPgXt+iIadwAbCGb7D
Du6/716Sl93Lnh48QJQQZRJYzF7bM51jt6RrkAFLfXej8ji+JPakbrPvgigWCLkkjzTt2jmg/AQ2
OVGsDt56Z4PhDMZgo7dNPnTjNNfs+49p/jNOc5M16ddqK7+2Nfk6VvpiqcEDqQS/qfoelG39cJRB
KdkxA/Q/vJ3mvx01Y1GdMppd+/l5YO11+Od0+FE/d1ya3rJ2OPwab1lrrfnrZVIt7nGtGuWM2hGx
Af6TWXqCRLJTSSRK5PXd2Qlm8q8B4X9ZXGp8o9rh8E+/0aW+Wz+FepYKSohwDUKTrycuhMdRM/PM
8Mo1yAiouY6QRUWp1IxooKEq5kKh4w/60LgpZZSz2zqHQKMRKBf7fWUC+G3BP5JU8bDSg90oaBlt
xEIoFffOQeb2KizvfpbtgLr3TExytEbveL25PmnQe7bpK29YE9r3FsXHy6lNUJJvqAfBc+1Zuoxl
cITvW8JmdgSxvmcIUINIP7Fh0+Ewo70EZsZ7cPKnbMHBsS6FAefgaZo8wXdEWmgjmw7d727Tj+Or
zasfb9uIYTK+Cs9+2KIda4guMcDeaLWfm/e9gTnQ7nfEBiDmn8vpydtPw6aurO/5OR/GUO8b+pNP
ebd2vv2rp1ytuE82WLdmmNOAtkl6gAwve8rgxEPj4wmmrGCaNBz0TUurW4smfoul1XSttZr4P32t
NdTKFzvcR5MXpC91Y5C+X1utHFw+2mYbw7u/b8v5HN0B8fBws1o1ZCUuk1OfvI/vUzMnvonYjqXe
pxr5V4dhIDPRHq09f3AYPu+G+6GB296TOMhDVG+E1/J0iUCiwLeb7GaJeHoa2U7Lc0Y9ftnBM92J
OyT6RCJmBwkiv9Gpr0FHv70xdfsCT1OYpdiX9Cw2V9g/CJuLpeUGC5rzN2gvy/Zwf0ZlTkJuPcrm
wNJQfetnYn3TH35+PjeN5YK0/eAT+L/hWJoWTB22/M8umO+e2x8WjMLAf/SDuoFPKjJmwZQuyK/e
KH8ccsikHiVRKEZOx6ZNr17vkwV6yaB/uMfQmeTt9p75hmH/JYZYeb69RicDjkY9gNIK8QM4tvHD
RDSAztbSrzclyUOZ2Ug5ot9UNOFumnbMZSI+DOh33zGNM1bL8v/SGbusgM9mrOYp573CKjchKySJ
ZYochkR+YmAYducdAbGNgIkMcMcv3Ik1c/mbr5LGm1Czq7/GTfheApEuDYsaIMeG1dNrplGPNp0z
XZaGZ9uPqXjcuUdv+hiLg33vRrZ48x0BlsI25w9ymTu6GKxWM12aorIH40reD+zBTSQGn08M7QTf
278/D6reIb8tgJGmZwbV9voC4A6JIFhNBZ1b1z0P/QBIxEt+ykfpWDXFH+57U1B7y/T98MIj0f0a
VGz9g6uL25b7mg30h65dSGuwlnS5CcrqN2uCk+XaWd5CNbnoOdWIfMlgCEWWNG20VeyNPA1MO/Qg
gZP8dw7CW/gCnp5x4L6hReGcJfAY520/hqrJuF6Qmmo5+M5v6XRtG4uDeGtJb7jx+g5MN3ZPSOeB
JjZefiPNV9N+Q61YOHIvRrmNxtwzR/UzHTBuyKtCguuF8mXRnYp4sjBtZD2cIeCBYV/uGEfP3gon
dxEvHZayz68NHpG7FgwC60lyF/KWPbt71Z+pdFnHaw/vovfDqHDvSnkacT0vG/nSsycPR/tuZoo7
0lvybnEVS8/g7RKRDo82+BPh3fEnSOtEdzRyTMHD9RE4irOEdXWYiNFstVyiqygOblf0nDGimXzc
AxUT49fTHPCvC5mhnTsHe1zI11sN04/KL4d7JF8RuhQxz9rbySQWpXs/LsR0O6QqbHNA2Ed5Px1H
w72dOWSH5sFknEzUi+3svRsMkXm6z94reOpScZTVKJpEENHyLZUfUYxQhXNPC430YTSpRvpcva0a
4VqCGpW3gIb52IjX2UPXg8NVPA3eC3F7216GNjyObSGyCW3j3OOdA2T53nnYDGG3E6WTDh9yu7BR
YBkd3f6U29ySJzH0hQe3lxgkcnDk+hp2gnINvzGLHzZCzYvfFWdq1Gp3dkXuoB445AKm7jD1QjGf
nuyzm0yOjr3oewDaRw/50EG01aYu7jrSbvD6miyFUTvE/yWWoun+1Lz7/SHLDqf95f6oRbWe9udH
Z9oSqHzLRwS1bDBXcvRUTaSje+yBRLRdfzEZjVbLhtvTbLRqbv4Po/XDaP17Gq2a7/hbbsom+1Bz
K39L+6mp7q5vjDllLXp6L5Cret2uZRzW54BGC84m5JPttqfOx9xBp8UtHLTR3TNf49uTC2LXO0r1
t2qUcUoeLo9TFSn1t0qeXUDGw47bcWmnteFUtLuu5kDK62yc0IlsuO4H/atyAOhbApu0QcTyFcaQ
QRdSV6Gh4bV3k9vCPsmemBS2A3PgqHSefNuyTViJjpTeouHRaa0qTtHShgyG39KtblOnIWbHY9ji
1WBNZ5EIxM2TLp+AXl5CfJwG7y2W5iLldLzaeIsrwz7gGJXiKpUTDYWniTXLXnTvLCectImYLCZ3
Dz2SAoEYILooblNhifPl1OaYfh3fwl0iyGf0BR5gJbtiWYhXdW/e1YBW7xzf/J0msotT8fr6upXR
SMIW5/outIQ4r4aoXHBKjrotgZ3fZHbl9tzY3nnKKTAlraze5+c289kw1zVXPjRPQeLvUzL/zF7B
3SsgcUIsiZmHPN9RMzkubVXhVNNojGhcHSZD09sNT3bl6G6b0qNGEmWHFx463cHW9Z3AjfgpIb8e
O4G9YcJ1u+8GTL/6XeYFLp1uEm0VJ5db/s6j3VSGznkQexv+ehpspsS8O8tuz+MUl6btnnFBN242
qe6B4/IPAXZv7wCZH56dysbTXzua0NyTA5U/3vQOH4yL4aPDqEJnzWX0+A+N57Br9/G4MwfFtnHm
6POe13HRVOMvpbuz15JnkjiG05yZSd2D1AY7KRPwNE4wENk1egQzfZlOsqE2OXgycNDplSSAxZnh
dEbJIBQC99zJvMSNHfc4PMzgl3RpMRjxStOlDfpNBqOYZ6VjuNHZPkQAdltucSRxDGV4W/Lz1knt
E69IMyO+NFwwrOODc+BWjMk74YAiyOWYDtIJTp8LwmlXm4fEwKA/sSahO7AkGlfX1bxwRTj0hxLt
Li9oWj6NpqIWlf0wFX9aUwFf4Oemoh7srpEA2oQmpqJ0cwxF7vS8EoOP2s7y9NeDYc1e0rAR6i90
tnrKPnTstlOxA9deW1agJBI7cmOvJV9KAlYWrTMMdZne54QDhX12kOFgPffZhFu59UZ2Mj1Mj8Pe
PTwowhBr8rDnUTUHdmCzK3wncdFiVfEFuxdBchfBI9uYt8VMuw+uDnI7gtnaO3hsPlf3QF8BAk2H
FPUlyofsHKxdEwyl33B8KlzixyTivozMJDjC9aWTElA7Gvpkx5xC3crdgqbr5eyW9o5j8ex277fD
M1bJwELCEX/5rNvoLImeLLytHXP3cmk4Wzv3Ijfgvvl872MpfWdtr+0TX30n9fxR6Gzd3Mu8zrOy
vTRpyQT7GtmpF6zU82LQKeqx4TLk8AVSZ2dTnoft7TyrV+gMIjfj+YHN3DixXNstbng5jj31qC+P
zN/UI1I+Ald99kdbNxx1BpnHV94xdDKZezHjDpmXrZtJNA9cWrb4Hzs7lzFxjQmnwNYtGIGy+msb
qQvek//T2FPXozIX/iiyzwPkJXkn9ZVxciUpj1LvfPk/V+eEeh7GdlYOYkyuMrt9HIg+CYVQLjbD
GJ9hAnEu/gOtQsvuKB9ur6Ir4z4dYr45Ww+z/Bp1ePvkmh4Jm4uTcyKyV84MQCW7YxdewiwYMpAI
x8jC4cTAfvecrZdebDSKZjMo/LDm6nTRmC9/oNbjiTlos0vWDt0lci/b9lpEV13ZoaCwsQOntQjd
jRs4gWNHywDnpGW3ON7V0ZVxIOzdtVMNtp7PkVa5lY1AoYcgGuRijNFgrKWrjurAU3kKk/XVtyMn
uarsjpyY7u69i2OxlsF0jdNQie6C2u7It1cpqB8PiWaZeOZV5IU2x/yac20tcUoq9paz5851uZOU
ZKBJlqlsTfteV1peNswn+aTvraYZR+WeY2wKZz3sjy17Lzf2fcdFjogFnjHAHcte7S9UsgE/bVyE
BwBCjQdja3gUt+oKEZdVQ2b49qAYUM/lyC3YIIzW3juFnZLa2jn9Jd14vLflCI6+UggkFe2zvBms
Oefxywakwof5UB/lk46n3RsvvZfcrl58Vib8oxMw5oMhcTUdfyrQFprE/YrFmFSOPT27927ptKZM
LZ6n7yEvumiNTt7Wke8J9uH9fSuXr5TT5epm9hSJm5ujeMXrWzNhshhEN72ZPVbeHkLL4kqlWHJx
rd4l4xuamaSFe9gn3RPjHN7CAGCTBrHVMsscZIwXPjNscqcy/OmKpaWmtGtDoElGinyTdxyk45SJ
UbZQ3a01UwPBObMZ2tSF8HomAK9I7x1d1KIGI2ZSueM0oLPq1GKiWs4Sgh5d4iyzHCrWK/KIToaf
KfteOux7HW6cPurdt0gNJR6XJWeaDWEjN2Yig4FK7wnH8hx61+b+/D11NjgRa9Z+wge4Ni5BmVCd
31pMIZ2KTsDLtBpSFt0L/KWeXvoQkdRTOsbODFFIyamTXLJ1maNdYhK1YZWHqjYFFZRLfHK6V7GH
2tDpjMPH9Qea03XP9v4ayS/bkJ1JBwNbzPxxn58Pw7ajh8IfGFLt3Z6cKje1O9m5zxAG3mDF7GR+
8VSxasqO4bG66IONCi/D3uG9LqubwtuvtnYxzT2or/mdsoZY4jHKtwNlmSMsMPwBWGwwaA5KZiRY
QQnyQZhh7aQxPy21lbYKJ8VDZ9adbib+sDsr71IPmQqeZTkqRUpmdUF3FDYc260svWBsyspyMmy8
Dfu2hy388to0M0p/Ygg6vhwDH5ZlM/BdNLwus6QSjPjW445DY+vt0eVRpHNLnnNclLI3PI2xzN52
5TtqjIcBCVubxN3BwYNNbnx7i49NXvrueIfmpZ3hd4bYtw2vzypwIs/EvERs4opD+8xqetpLiVu9
Z3kyT8xg4OXPW4IaxJSWxHHsfxUCIWc8JBvKKiRdqrxbvpaumuk9qVZ1dCrTrLLr6jvSjBz5GUCe
PclYolMWIj6DF84rcpwtXjHxtuwbE/PIhxNhtDMWsDqUYdbE9OpOh/x4gVvdxsJa3pFwa/c+Awvp
9icqSUvHG2YM6ieSqZWtiZTPhBuu8sQLUqwn7pp6+smBXNW1iDl0obaw2q4WBhuqTZCf7BcVuUl9
Ed9h5oZrGRPOMFeshBjTpgJeAk8Qo6qAceD1VbhTDNtCYsHZTjC283G5M4MWL9l/OI5bQ3oLsQZ8
uNsRWo8SNcZZG7BkcluOulOmSyXdRfDUWnKQO+sVXPpqKc3WNjJ0WDy1FFESkl8OVIgY7zYMQQUR
3Zlp6/xXh+vmZj1sXXEwj+ObcnAaq4NZLTj1Ci1Ck/XFqcApcRM7HKhg8Mwmeibyzoc57Q+h4Bzi
Q81GhNHW3Inm9p0XtZBDnIKjhyANY4m5BfHkPC3mO28QuomU2zck6Tlq1UmTMXPKjIUsZRhX4DkQ
8pWGbG6QutvGVeDx0yVCzu7U3eZUJNjBIl2rY6h1rR6rfmvKfKC+h87B067UyamiwcAjjCIa5NGS
ZdfgEDbG2EYt+fsjxv4RYxfxAlqBQ/6f/9FpCidq6XpY4g/n7ZFsXITzqw4ONDTkkzKT2rQJlAmz
SUOQp/7+AQDwI3j5Ebz8CF5+BC8/gpfT/4YPdvElSPnYR6gyoJ+FLrXKTqcVx76lzDdQA3LSQ6+P
T9zQBNj0HjWA0D/1Hs1BWK1U8CMI+xGE/QjC8Lt+BGG/fxDW6EXXClW/yIu+kAx/YvPrLRrtdraJ
rROVEqjHLnWP3VAVzpOJPleFVYUco/4oSFZQ3YXCjxrijti0T974bBuORh0DqiLnTB5G5be/ZI3A
6Zn2y5vKy27kWwrlzOvdeUR6m35Jp+tBOOIWJHFOgB5T2wf+phIyKufxJc86VvFxE+6r8UprtY4/
75U2lr8ulfQPkdG/afmrY33XGenpin9FEY3XIeSoVmkdrTyoxU+2jnydyrnd3r7eVvKZpGoKCuKW
X+xssuljYIJHPusqta7yfeShhmf7+eos5hkPzSVJ9euWmAMlGCXzZJ575uJwpy30mT49LY3rnbMj
oZ2BHOlTrspJLYnFYvGypVS4IKu5FQtSUefRedQegkkdnb3Mhl4XhF1KdjRAvQrxTMCsma26Pk4E
14EreHYpzqOHregv399XgVhRBmCsLfs1tJfv1AB0rmFDYS8G53GrYJstd3w7JvE9KcRavr5GEuwH
lT+y/7d7+5bkHXnBrrpgIJygQgr1Vf1FXf3ylntxuUe88sHlE49QoILl6+dgj+9n0T/MTC2234Yb
a2MiRApWWX2MKfnIx6NzslNx3xfuNY04d6XwxdVJXF962T3Ay8KZCPAvExA0N/TIOL5Y2yElD1W2
KymuuEgVk+QLKUxwLRE519tXoDbV5a69g32JnPeqAW56KaF+Y2A/XEnNqT7pVauLyCKFsMfd/foN
mLV3HPVX4VNv2V5qy9MiR4MOpUpbA2LZk21LnJDzPYv+1FzRHGggnIS4Nsif5/SlR5EPDSjZgswU
tt+NpHFQW/aQGRPlw+czoKtM32fjrjnqVpH3y92avVHNOiF12jdVAo3lS4eake2LcBr68iZ2yek6
LXuz2qyCKUJUVO5CKkIqp63wwZ+P6dJg99mYam79Ye8b+manaitUqBBP5kMD2HOYmOC4VD0PQIzI
BxesCUR54tBxUpBAnbujOwK7RMcUlU2qgPmlKINUmowYKpgYakRHSpjbKTUjvKbE6z7QotqwFOAC
arintZM9SiC2DFuMX1ULTMarirTUDaYK8lNRslXVAVUfgksOrJh/peBLJZW49S21H/Boh7lCo+U3
W76q8rYqMq8pP6tyuoIzqfK3Atmr9R7KmOq7t985vmGjaX69t1C8tjNdJCSeq0EE/Dqngpnb4eRE
lu6pNz87AwX5MeWO457CL7NoUjjNqfuV7qWcRhJajXg7PF1gSRBvgl8z5gqvUDr6qI2LALsiODLv
OH59XTvv7zeTt9i7WkArnSSC/YeNCm0+BezB1btl5yDUVHZc5bzVua8+H8l8U7emUFAM1M+qCqRy
5ZQXSa5DhEtGkZLtL1xeWo2mojDQ06t0lnws2hcMAv26A3V7jzf6ADpAqmehCGSIKcHwjkZYjNVO
VmInb9riJrZvblYpRY7LFWITl6+vCb13ykZ+vg++7yH+bFMuDZofzvc28uilXjDQ7Go7N3p4XSDN
vNJLFQrMg+HNPk+0u4Y3bTotL114H971x2n5rzotG9dDrWrzq6yHJmOs1ZL9v99uaTK7F2Tgh4X7
w+z+scxuzUP6g53qTY7ShSjiw+r6VzhKTU5nnWr9j+J0Nrn9Ws1B+uO6/Rf13W9c1X5fU4xiXbSV
ataxm2Y+pCO4eubysQS5M09Pg+E8WeXTzgCQt/0GksLZirfN1MeTA3tgFzfA6GU4wr0YxCOwPQKw
D+HdywkR4xwsGZxVXs89T1MyMZEAqIek8wVXkUjVZRDcWHje4UYGy52XJiJa7jOx3BLp0azZ4Mo2
Xl4tPvuTXd6FcPWb2TNRzkY+iFbeOgWgGaN5dlAOVruSyXUBRMa469v3yjVXWNiTjTMu99eEHwQg
m8Fm3LtgRTNZTBUONHJVm0gJew2kvKLoA7QCt6eaB+xoDsjKjacwVpP/AjxDhVwBLoHySJ059eXJ
8+kgSDvwV3vdjmsVzueOXOPF1byFP9XF6d9Ffn+Yudq+q9obP9GMEr6OPsmO8fKWvMbtPXE02Ls2
WRDPWxhkXEp5yU4uvMVyR7tMRxKPNIQT6tj6bA3Vtki2hslo22Ukc3c4Wn0+h42XWTszf8PL7Ko7
+tl11hIFXT0Ne8WeVE3mKCzpZnYmSeOGWK9nlXx5Hs408fQw8Xz6R8PRcEbKBnYa/jJ/BuzIw1JJ
Dk2lFSrnUffyoeHGC23SG/TG5iBe+QeRDj6/e2pEn424lkY4r61+ap4YMdy27piE3ucvX5Mg+UKN
gpzz361H7RQ7bFIj1fpYj70FGZTYVHJz+6yayToTQ7b5moDARM0XhKZCom/tzsDtjBVsXEXwgRvY
V3ks9fc9XflkLKCtlx2Mw1rocnt1dvYCcJooj8766vOBN9wXqx7/nnrtVnDmvsTLB1rHlk0B9vdP
jZ9vjFVLwe+yU3DQM95gfKCL+AwqFLYsmZLbI4XaEtdqZZyJvZ/Jq7pD4dHJhqyJ6LrPZ7J7b/x7
W8B1c7MXDzt82r1glDS0qQxhQBQ+2osrzkIanFbk8d7bog0s771hdnV1Fz5ZPXXNxNbu3IraAReB
VakY/L0l7jMSwCpb/DhVv0HOQsFZOeAPzuRBTV7L2wv788lq2ndWzYz/8fedpSzJB0/5H913Tcu3
ZnCLX3351ozun3P51sz1b7V8G05Hq2aD/6HTsckAXzJZHxbaH8YAf5cj0TQpRPXR0ob5sWaBk02r
k3d7R8N7DmhPyr0U4h6SjXfYOrnCRbnB3tn0UqgiVUPnQqetDMa3hu3nN69Z5+35oCHQfaK/NpbZ
LKKj6EwvbOVML8xecwQIBwlgewXnt2imOkE2Bc5z1aUR6nm8X/l7tAvRlOQgB3hNT5ey8HBq6IPS
Xj8ASXdnszbXodnvEVdReuYY3TkimZiunNTW5arNt9Xw5KlWo4iEfei2BxH8IT5dJBRpVKI1crTB
hvgndiMHoRDJH+n+0HCgNbtta/aT8qMz/vC5sYV3s+HmaF/brioLYaFcMzN2n05qdC0uFn+ccvRU
uJXqxzamf/qIoiHdNKq3hm5jftMX93+rYqku7BO95bqrzohUqN6AR4tnZvxaeU2qE0f1I6pXe8wE
f/vyESzUY+APJii8pgUMEL+C+e8oZlAydDSKgyYdUWd5or1LVdmh3FI/A/enI4m28D4dA+WlweLI
s+idSoTlfUHvd0YdDqgTfDSf37L/4nz6eTnVzqfY78RFumE5tYmSMvHsi2Emr659XD1cw1wktqt+
odZI7CTDx8e7yr7TJcx1O5yep6dXGGw4wyPxunwfhaz6nQxYDLHdNLeNC792Lv07Lfzv0kZ9tEi1
QzVDv6jcxczixZ1XmQr1oSZNuW+Rez28poeIXiIayC9Of8j8Xj8/Zzhmy/fbW6gH3t5MuJ82xMPr
ofLw6KedjN7f3+klXA3ke4tyrJrckSbUfpYrWvRCWnR29OElHg1uql4bjVaBU4kGm9d4dbUT/c91
dc1Gq3bW/zBajUar5pb8bkar0VOoxZi/qqfwXUcbZe0OgjYdTb8kJz64V+t1L9xWJ85CTikUMdnS
KQYeqruzGD313LbYjhps9HcpZxGS/ftb1i431FqHXqTxlkG/83pqm7BSmHsEWA7PRkD7adkpvTjq
7O3NJo7d5AxHqtGBatTYCKtt3B+PEO1ncZIjl7dbxKX2vAtQ2Uqqvdftb3JhHct204i/6zD8PGKj
5srF0WbTXecYTphISvpwgeQEcjfURTUlP4jUcTnYQQNy86RACaOZDz9/wwl8yfJ/49B9GELNoYsR
U6x6BkMgsFYm+sp3VKOcorPbCkULo/oGfXBCS7yr1fsWLMTnPoCmvKLPRlDzmuJTkW+CjBFMVXT8
upwqQsS5C6ffAQ9lcjOKxLLhLZvue93t+PXv+4XJ/LOrrvkT+a44HFstrrrjZnhy4MIySe6LVEcG
rCDzzuwXRYwAk08pjvaMPj7lGsZimYAmCG0AEtWAKVHeb5e0P1kOQErvt5/fqe/bug/Lo3a0n8yy
1dIShnnLaf2sPEy8MtxOUhrKpb23vVLCR7QTC0Wy+GJALKRoG73ZXsUhqrF7MLhWnoAa+lHlYySN
6Le376v3z0fauJDVnH8wOL/+Qm6c0tpJ+jtNaZOZVKplH2/U728mm3Zrza7H/kY/bnaswVhMF5PB
5+um4cXr2OZ/7MUvQhOf7PILPuLDooxOOkKqR44kdkvOBu5AUwIxidxMo7uDmKgu+FBuZymQqgLK
Mfg1oPvaiRnkDArx9KoqDg/O51fctKfryN/fb093GpyIOon8r+FENJxGl5v3YcZ+hdOocZHUbGx8
DpEC3atF0pZQifkAefGWOAFyqahv1ZnQEo8nm5jf6wKiq0iAbNz1DCyiB5ZxRW++bPBMGsdUt6Z/
hDHV7OuvuZn+Ia3M/1fkh/3TNnxKfhLF/u2p+Cl9/2l1eDqE+SF8yf/byGOqCvf/+r//54tsjP10
ePrpLTmEh2r2FL/9538sUgQx3/Lw6Sd3/5S8vOVPH7Ux1XO/aGO2OrrxF8M0YJ43dKPbb+u4nF/E
MVudrvGXfrttIpqJSqbSx/yPn/4mj9n/i2khu2yZFpLFiN7oOG1/08fU+n+x2u1O37Tals5XlHD+
Nk6GVflpktd+/tjieEHj/Gy1UUPual3D6iC42m7reruOMDlEp84hjI7V9BgWazfbbfLx4RgVc7M0
E7HZH8tpcTrAxdc5mKLf18+jIkkTR2tvtvZxT34z6qL9pW+BXyN73nZbPSMUxXkbj7JemzQeqsvX
Ydxr2VFyvt2fipusCp/Qgi6u1wrN3u5mqWi1kqBhT18UDr66LNrjux3LMPtokhKR1fbPMfOtdNdP
TtPt7mwOM6tsP+7KTBz355Z3GWi7f5R+HgYIQobVaJelp4Yh6F9bV+4sIzD6Rtcy+1a3169TR/TC
nhXpu057eg6gnzazKlkk2SlKB+Wm5SQm+r+d07od2L6h+feddYRQe2muD3ftcyddRsckRTy7VxlH
cUgt6BU3vTbhidlP7ou0G72Y/X48j/RNMTrqeb8jknY3Gp70I6ROwTka9rq5MdnvszQV29TKSSUV
0QmKo3yLIqm2tbqic2hFffTKz+LDTvjrCvu4omqCD5frNnt93SCQ1FkR9aLmPguKqpPtT9O4a+lX
W/+A9DjCDa1CpEaevXfCQAMcvd0e3Z6mGSiAHtfG6NT9/5RdR2/cSrP9RQQ6sNOWk5RnRg7X1obw
dSDZzJnNX/8d+i2exBE0uIABy16om93VFU6dqqLHmNUmoOPctsGMGeXfFbF8uLY7vJxXEdiyO7wn
PEd0o+fcSLKKAW2aWJONlD1awc2PIosxqly1aXgQtfO/83QUbpc2PDraqJrussF4GE/HPPSmwzgm
tNTSOkNkMKbh48fHtsRAbwRWKd9nkBIMgjK+XPtmbdIamTbt+IgZSi9datADUmM295VF3uZql6/H
CHSJZt8+YULptTs0hCJqhFfPj6Qg06Zpxg7ih9n2RMSfUvS5vgNza/5NY+bt4plIFIlkXrPPqy7/
nGdlhD5FZYceZLIdgLQTF6JVoM/QEzvH4FvezcPnjheYtcONsk+ytcmWU9ftVFzoc069pthQYX44
UZoIqsER5EZo4n/yJ52/qLx5ScQwI+Gf5GkXhG289bsC/YOyRKRBEnaWbVuFAYVzKutfEDxkfjCz
/No0n3fkF2oDqhcDiwHn8HVWtplHVtp4Io+8L7tvLHW+DoQrBMYzUo4+dWXS7kM57P3WVnKj5l59
knGdp5tW5YnZjp+LDW9s9uvjq6OLYL4VECMUpENqJpVkf9Pwr5y1tm27dKyMeyyqAbhNOKOFiJP5
NmS8v81HMm88bxxv53IYv85zWe+dFerGZWn+7cpOLp8QxjYLyaRQRvpQc2+DKjr7kS0qjzx6U1lv
uzAT0dafOS7Jtn6/NS2XexuVFqMBSuJeMBm+QbarxQGmkyirXSrxloLeTfIKvPI2vsH4O4i2WmZG
+8b4gqtl46+OqOMYnp514XBWafGjYjgmjdnuG4IxoJt0YrdXzmH5ztc3guW44VgPjwm/g6z8Rq/X
qL8RejjnrP4GK4Bmy81jbBv02y2GdGtrg8KOtP9Fer+64eRbbf7VBe8CwecU899bwASejq498ctN
gaAHJBLKjS5DN96egTeJqfFHSc7txOvv/pTF+9w2xZVI8sK+MqKIYZT4WnOyqK7VMh4TaV9H9OxI
y4OhzTA7us7j+zkkeusG2wYk5y+VCtOgNSZ5sflYHP7z+eOitWE+1YLDwVoF97OBN9QWvTv3k5kO
qi0wWMQnKB9jeBux0k+DQdFYK+2NChkLhBnQu1+nTzlRflCC9FQHhGMkT+iH1TUzs36tGGGuML5e
Kw2+JMacr/dmW9GzLMzOpqAYWNGFeoNeUkOQ+hh3McZom9qFKt1VcSeeU9pHG7SmEg8t/KjdlVNa
q/y/O4EsgIYFu4ff8vam/KiYppzw7Exzmh1EhLmyfGopCJhPg7BNkIvK3ovcB6uWh+TaHb17Dq9W
X70RnxU9Z5Zk52nMGwxrbcluItwu4HP9JaxHwHtFhQRoaeku9EaggrzYa2uiawJ7oRsYB9EKkrr4
zgwN0t8ew5RSfyomLz4j/IwBhAu1raaiuwl7Xp4LW6DuOm7TTeGFKH/rv5ei+94WaIvZyO7L2M7q
ZPuEP8p5mvdjnDVXNNfle8L26CLNwpewy3+1/yvV1XuGQyBscuZRH2+nUDXnkc83YpLRPbUjbE9D
+idrO3Mvhx7tEKMqurKHRSTfqDNsAbxsLnFKSC38zbC82oJOChvzckzOxA+faifIsx+5cke4Cm/b
jlJMdw/jJ12r6vSxiL53NZIrjd8kmPH/ns2rhRn+O8rnEAvXot3zHuIR5ynwIk/Fe5lF2RVZWKHw
sBPLl/rI1EBTYhzjukm+y2ze+Y21Z2GydjOEdrytZSgwejiXt0lXg1jRNmwXwr85NLNODiPBXHiG
cdho40r5pra237umLnZiGIuNT6N6S2zpb8cqdC9tnGM4ztR9lU2FHpaSR1daxrx7XvBgEToyhje9
BB6vzmtIEjo3SZ+cWd8nOy/lM2YY22+WFl5Ac9+/YlGWUOlCLjAKHKaVLiZ2FUrpiYS9N2f2XMfq
c9imA/gwOt6TOf63tOahNHy6pj2Xx/h2STxTIjhD7GaUT1coqEiTOYuJSc5WNFOQhewbadrwdkzi
oEYGJZgT1e2btHz2ZkwmKCya1Foid2WHdp6MyR0LWg9n/1/FFEE6AhVC2BKum+VaXh17Eakh9kpo
ENpOaFxYqq+MDee5i8ELCsvm2hlc3rJPNIWDpeCDUngYb5ebhyrtetcl58KbBWa5jtbnG09EDJyh
aW5++QU9Ka33s5fA8cpYUwRJ7Ol2Q9p4PgyJR7qAiZshcuKLDkX2Awcu3BXZ+LuL1U1RpjikUKLJ
q2ErlwvRQF4n42zPDDHAEbOI5y/dMMa3scl6cJ4qPoNqnpUZKup1Bn8/DsN8B2YiSyCzYf5ibD89
UJNlP3VU90Uw0gGZOUwp87esLfhj0Yn6IZKeOxeZYN8+vtG/vWdXu+cS8+2lAdiipFhdqdJhiQCk
iM5Z4eYgrDX6I7NsvikM5CrpKd8ivmCbvE/YNkrTQ+hGfu9a577JkJobh3HLATg9N009oUVxb+Mt
oR2ymmTaylipgOl0vGOLWZu8btO2dN4k0KZmCjHAq5GgOg0CbW1Z9jsqRu9ONM9aFumnUJhq6/vp
tK0z71NUFN2ja9Jmw9OpuhnrXO/rAuN9XWfYLctsd9A9wqIrZ3P5BPH0AJwAGkI3iDU27LmURGqa
vZOroh66r622hZiTu49XWaXtF1Xsc0RZBFVBwAvw01spN1FLSzrl0blVtdv6olK3rCjRmxeWaNv0
NAqqtO52rUfnTxYA1qatk/5YVuPnOCzmR8Z0eZeZDHx5v/rBVP6lTw0qp4X/Wbrpezjm8W6O8h1p
6/FQsw6t7BkQJ3/AldRNXl8xoYvXu5InKK4lgMeEasXXKRBNetdAorwTb1MvmBuWncwc258fH9o7
zgL0kORMaIH4gqzVY+hVgL6IzE9JgocVDgo+bTQhZOfF0W+7ow1jtR/DAo1pcvIoGpFfsUCrZMVy
bdgBPlBKuCsMDu7bayOdZv7kRH6qB/U5qQ5KPHmhC9S/1o93dYdhcSq9p/POjG7fuOmB1+jRO/WP
VfwnYqgit+YKfEIvvRfsSANyWtiiRqyDsbnOQi8iU36ao47f8BCQGHUJ28/WzzZjWuT3ukzI56Gu
80+jaNHhoJMYNBcO5Zbozu3GsUEHX09Uv+a+H1GeX5JdRSMLTyvV/1lMFjuCsIVxsE7JWmkqNfo1
Tf38NDAudm5sx01i0msW5NKI4mowXNxgAUDM65rHjMSkc4LnJx0P7SHtR4xOoByzAF1/jdt4aask
nu8SbkoMoDdrcYiHRJJyNPY0J3m0Za6TQRTmeZAoZjcpJ9cu+51P+//1AKKvbCMmpNtmkEl6spm+
TfSA58+7+zY1N7FPdxXHjGdd3WUcnUFyGSTeTT2goQV3gR7qu2jaf/weF2F/++oB7C8GBPC+BnK3
8seivOuayTXZqUpDlF0IoFy+RVeTcgATV6ZwEBPdBfDv0dnfm64GeO8t7y8ABHAPDkW9MsGiGYqs
FpM9Jb4/H6Rqmk+hq9Wj4iOmwluSBB7jj6Pv9SzwaW9uuBuf8sKLHoqhTefASwp359KG3kQEmEQR
sunGq1z0aDqbPHQ0/PzxcV2+VEXgmAA8MOB0I4fxVneUlQw5B6h3ameH9vOZzjdysGJb+JJsoqyY
963yjqVGL5ePF35HbwK0AGRjuFpQg3UNqsqKEfIRxicAim4/5snzoP35yzCwX0RH8z8dNVXAG8I3
1iSgIWUiv7KFS8HFDhZJoYtXx9YOB6snJgE5xCfTts9F1bBT07IqGIuiuHLKdLn2tVQCBsNzBBCG
DNNKRTtrx7rqSyw1lTdWVZgsoFP+2Htle6/y9qkqjHyKh35becjYVOgG3hh0Oh/ZU+9KdeW737lz
dOWC4wx/AkHX34jsle/MRiXnnrvkxGfjBWGXtk9apuLM9PwtadqbRhb5J5Jn9uXjK780yPBfAHws
Pp6ArVo5eJLTulastScaCnHw0EJkY9hgrujzS/WH21xwBeBhAvm85dZffV3Z+uGc8iI+2WYabo2N
xg1wx2o3S/9TS93Dx9/0jgzB+voAHIG/AlparebXMh27orQnrzafs6JJ924GngoEYbz9eKXLyA/x
sfY1XHtCBXy0t9/VsHqc2jSzp2Gkv8rOoet+yJqvkc5+Zq4jvwTSXruPl3zv47AoxWnqJX+28gfL
OsnZaL3kRC33HiRvv0ZGejeZJL8/XuidOwPCjwQrBc4v8T7efltcTsPcwjYf64RheFjWob4ymX73
bKzuHfGu6Z53AqUFLIdswDvBif7txvdKRmiVhQCZGD3OcaEeBaPNXsfJ/IRsF5AOkWxrbTE6LlXz
A7J2+q5G7uqb6TF6IanVbROH7KaJxIzcSqOin33XTYe+mv7weEqfbV2hydqcJsePz+id+4eqWoQM
LoTBrbw9IxbXOpR+yY8NmJPbaqjs2Sv9h07Bzywar91Oprw2xvzdg1JAZZADAxqk9epiXJhURdfX
7CjS4uBIdNe1n9P+D/fYbzhUNx2mMmcuDPw835DBdIGNkkCVd354aAu0dhPDFz17BjpGbvwQo5HG
/opOuTwVKBPAIQI5EOUzvTqVPNScW5jPEyvJqe/NczsS/lQz/eCTJn8eizr+z7HYEqLiOSxxBcDU
lSqvqnb26jqMTkDQbFCaQu+yjPaHj2/7IsOEYOn1MmvEoYCzP5ZSRSdZ71nTbVOD8RTC2A3yit9k
Nn+bdXfII++h8ad/0erhWvrm6gZWJytcEvFkMNEJ0rH3Ri4DkRgSIB7c9xXbDyZ99DLzLQ/vQgnq
rpn7K2bqUinALYG06wULkYBf3gr8GNapP6B++0RrPgajxVqu/0MjH22s2n8+Pu6/KONbA71Evwha
uES25iKhl3XcJgkj0YnX9plQOGFZJaLAFTkbNoyXez8Z3UsJP+ZpQaG/U1Lr+86XxY3fQhWnNI4D
uDnmoXUR+WO7SmLUZeZJG1S6/l21IcD1fq6/AloY28Bz0cFTaagC35/ye8/EcboNM1VtFXDnXRIx
ucmnzD1aHZs9Ey59agav3NOayn+5V2ebrnLht87R8EHjkq6omvfuHi9KL8oYpwJY9u3RhyiDNmmV
JKeeGXMn8/m3RqL6LmTeng+svxNqAPI+JwC1VFTukMimXype3Xx8KZd+CrKriKgRXZsllbiyrR3x
Afc2ND4JiOFmtOkfM9fJYWjG9AFRTr2lXf8rzzry5z+vCweCE+SKOEdguOicV9aBiWmOinaITlEl
UdwDR/9c9jp6Dh07EThxt1Mu25vCdupKxc9f32QlhUgqE0ighEuBnO7blUuv7+sayYQTYUjaCa3/
dGFutzlnWbWpoySBbRzDO1N5X8nUmbNjjh0olNHRdnG8E20CXlDlH61W54/P5B0PFpAi9CtQUN9X
fO00Jl7RLPCQOVrDflSAQTbVPwy0gG8SED0Suukn2aUPvUS0ObL8rlfp7zal9aNLI/nfNfACtgDl
ZBR2fJ1qLJs2aqSw5pg06fTDlEjgEjWnV6Tg0vlBxhCmBc4PgG+6TgKBdAa8dw41Jqf2xyGLp4fW
muYwDo1MrnzQO0ZMGCQnBdBbKLo125QVM08kG8NjDqRtl5rB7qM6KoJaSVTr8xL9VytGryz6DmyE
B47T4389ZX99o0XNEtnY2BxJnoLe5De+2LSlTMEMSr6nrlFBPsj4kPUO6tcWLNyOc3jms45vjF/X
adA1ymzarvLuKFHoeVhp8qft/a9XJG/R86tHAcoesBm8RAp0cqWM5tGrh5nk+hiNMr8pWS03qZvt
pmtY/w8UyI+C8uph6hy5w670ra5Js7F9/PPKPpZ13u7DgFzgIxMC3xFZgMVevVILJvU82tVhdern
ovpHigx9Jpm0cMUa1Lsis7uVCNZumAy/eL4bdwP8+O3gpk3lTZh9WGGq4WTFw+g5G2ASTbKfqrgM
Cjd591kWe//VegJ9gLfI4LVx5L7XWC4VAMxLKJMTqad+Q6YGoH9nv5h5NptpNv9ZhLEcR3jLQHqD
b7qOpVOECuEY8gghdG9BX5zz/eTpequbItvLuGi3MLrZFX15EVAui8pFT8No+2rtITQQYQVOZ3Qa
gcRsAEtnQdPl7ooZ+puUf3PxnCyvcgEKpCHqL2X51cUjbpUlIZU5pq09ACYBol0EZWqDvr81Cdp+
RnybR4ex/50N96V3O6XkOAxfWFnaYKruvSlFS9r655SMh7K2e1F9CU0a+MmAv/0rm70gTMF1wZuG
1wvlJcFNWoeJhSJznZfesUPOYKfy4VnNjT0scdBn8OfSmyzpUdTamGflWgwBz9PFUQmRtiITKYDy
E3WTGC1vr7yeCx3HcRMLMQehi5KAyN6+HkTk6Tg5F516pNH3URMmNxGCpNtmaAISy/TGr5AGRsgQ
PWliMQeR4lX5Y9wfOvCnoqDTGjP+Ghxa55LfEVKRZ9DA5sPH21ze8Jur9mHfoPIXwiSSIGsmTVhE
Q8U8wp7HLjF7MZzm/I6mAKLylOZXgIpLk4qYCo4GHijyXmiqsFJsfjqn8BYRx1WelkfMDj+qZBqD
2g5wG6NK3cWyZfeLv+uX2t7LmJIAOYR/eZ/kgYdU4/7jj7+M9gSChyXFBEMEquw696/n3sAFYebU
+605oDxujrcI+gBSgjX03M9j8tgM5rsGPeYwat3sVFkzb0uH7E+M3/zPkIZgtGrQgH6aui+/U+D2
VZC0wm82jucuiPo5CUBXpt0VY3Zxb9g5fG/kX+DG04s41U+reaYk9E9zPO7mKVEbj5VnJOdgL5D8
+fic3lsMnE2AWfBClgXfijKYWJGfNcI/5WnqHqQoik1YINPYSbyd1sTsynoXag4fB/TFFwIUKx/C
8na9rmiRuB17fFwRd0HFTLZVA7mm5t5dBWIowTlBV8A1DyPPZVXrRvonpjVmRFc1qDeG11fM0l+Y
6s0LgwoABAg7SsSC0a30AIjSNsu8SZ1yNLd/IF7XfynTaNz27SieNS8IYM8cIYZVM1qOtyma34Ns
qXajB07Mrqc9NUHky+FUwjtBQ6bYhX9U59Q37drw04heX2hMWBCJAb3wWDdZDPwGYRwZi2CYGr1j
qoyeVJqnXwbHQZkfSWOPvIpVFtiwavdFWPBsQ1yZYuy7EfmtbTT6Anj49wYczuqHiVEbS4DjbkzY
sGYzRyyugloO1NvYIUOnD0JCWECQL9NK4olQr9tV6UT3oZ+B9V5FyYTOiSrDRArYrejKI74QTpgq
BhW2sGZhEtfOMcKWOe4rQ05+UqAZNxjAQYem5NhVlm45Mg1XhJNfuEVg1DOKHBpoGGDYrY1wl4t0
6LJpPtKB3Gn1nQ78pev1QxJnICg3QWTvav1Sxu55zNKAguFd2+yGT0kQmg0Q0x3j3Q0b+42nfrf9
n8z/jYQw8sRoy9EkQVVn+w4Z5STEVGd25khSpDa+r5BJKoDa5d4XPbhug3zMuW/MvqTFjmTethuv
5MYvooHlK5EA1CCpAzlcV2b08N5HMlbzsXcDQn3WtA9TVGe/EtCsP9Yu766EIon/y4wgrfv2tY8R
jwcd+/NxsMr9gwT3PSS7uJ27Ltt9vNJluImPAqKMKBdlJ6DirxQZuIA0lKaej6WYnpPW/9lm2VlL
UADLob1JhpIHvuv+JE14iEUbZDY7jbDKaYw+LRoIPqmvCNOqkQ1S2cuOYBXhSLLF41oggVeuVspY
QhyJ52Pcqm6T9sy/LdkQB+hXF0YBiHLVrmGTPOQZ1Q92QGVvIe/aHPUKfPKKraKASwZZ6SfFK7Yt
x6y5kmy/0JJonQeSNaonAYsuOf+3GywJoj9VKnr0ZmNvha7hAqbt6crFXCAfWAWO7XIzSJT4Sw3T
62MYRtOh/IKRY4rAb0/ZOGLEhMnE7QhnNOjiUH/vS3PipWE3MkumTTiTKBhRmnKQSWxjPPlePQ5x
+GuMFzZUksS4ypSmweD5+RUxWpV1LpemkTpE7RNMIpjIeuXHpNavqB97/VFJWMHBWNTw+4nY53Rm
NUKPNrszwnOYyZC1QeW35IAQPj5NRRN/DSPenDLjk0POGwktBSYdnYo0CprGNAFtereJq9bczrTP
NwMy7EGZqOgw9MpTAY/QuX8ofeBmJCNB75cYBMznvSny9meKuRaQGdKHt7UIMQikc92hMFmBxOuI
QiCnkj1wBHYLOR93cWcx+Nux5A7Zx9+5S/rDUPHuU+JGvfeS+KwdNRDEiiYv40TMsavKco+M/rQL
B/EEq/3QcmsOvZePV14Fe0foUI4ikM1eok+4aG/FoUqbhKS8m46yZDBvRnTROeow8yQKZ1D+a7Kd
Wve1pTZ8QvpdHRPfd/cgDyanZq41rBvCzj5XyaGOp/Ywc1Ped32MYo42mp4qcEvuXZiq3z7N+RaI
Pwlqr2pvDODXK4J9aSuQSYD3jz9g/QDvePshg5xS4eJ4PDZipLt4RCQC8QWvs6DkN6TrZ90lYR50
bsD8lqmh16gKy7t543ygWRD4+NT3qRBg164kNa+R5GhJPhyZteor9VowntWk76YRHikcEHegNqm/
9CJqX1oPYUo/NduWhiM8V51sP37lf3Prq92gJAt0KwWFB8rtStm5iLOhrzp1RP2evSWyziCus1AP
cnLPs+4JxmSoDt2G7MCBtdv2B3pW9T9pn7lnZBzaz3wIZZDDOXy0DTHnOq3Le8cL9eS1eX6MfZPu
URuWB7oi+RbJaXT2mO2wk1PE9rlxOcxrGyOtnvuNuGVJJ1+cquNPRVVV5ooMX7glC1MT7Hd45wDT
LnK/JY+AeTa6P3JaNXubt/YI0o09gPtLN009Nleggcs42CxJZuCQYBeDeLMUbb5WoSOo9RVlhT7S
0MM4o6qYXxBARI+JqdpjnzZkaxva7yH9w8Gf5nrTZP7wq49V+QMMvGYHjYr2yQ7lch/f+sVbBoKA
DDgS0yACXUYqbuDWLyKAl1WNLOeQlvK2YmN0ZZXFDL0RLaRNlmgbyWKEKf6a1MRBwyUsmc3RsO5x
KJn3tWPjHaoY6b8ff877CyFU9BGgoEB29aJsHotsiKU55kNfPEqFWUAqjNtD1TJ7JTa/DE/xUSDy
Len2vyj5crSvnAOJ+jCnWaaP3uDyXwWYxmcEoeS7bPL2aOwcP2Qu+ca9rN5Odbk4iLn5FBEnAjPn
7YvneRas3EreuNzlMC2e/SZLb7gZEYUPAQemiBogYX5/fEIXtvxvaTBy28xA8KGA3u7a9Zm25dDp
IykqjFIitA1kwtlSajmMD6l25tEThfsy12l8xTJfYC5YeiFsQxAAaOApvF16KEWMQC81R93PdkfG
ZzUpsh11CJhMolmjC6/BT+99rMJTX1AesPrXKq0RUcLT1NNHvM50Ow+e3A5VET3hWntgYHkaP2gk
l7pAxtM1iOkytMTnAkRH7TRoNgS7ePu5U2NNnJatPnaJo59I0YwBj/tuOze6fEyHnu6TNjR7p5uu
CiKt563IaLkpeBvtk6mG2xDVw8MoGuTqakdeZrsUyCRyxnSduc8RRtYxjm5GLWSfduRhFh66Hdt4
2FKwp8Gmdl6zFbGQuxklnDddF6u/9QjRDkLQodDIZfuhbdzR66ZNBDQHHZat1w1BWTXFbsg9P6gS
Y+YADMnkpiFJchfPc7URM+qGfR3ehkVd3dpo6B6tScNNWY8+ukwxVGfkenIb2RP++WPhvWRy4mmD
7446R40iZjy/t2dqm5gmWZ/yI5pvimBMBlQx1nn7mOSz4oHoWLrpcLT38Om/1F1GN7aTybYSoN7A
V/yUdMzuYlTgoYK1B1EgzMf2UYV+siOUXWMrXOoi7BUkBZAfgayhTenbvdJB9l6bZEh/ZS39Eepi
x2dUc0dz8vzxqVwaM2QhKGDCJT+EH1eGe5qTCsSfjh/pfIKzGt65UambjlWfnaRXXKZLe4EFFuYo
bCbYamsFq8qpjHkm+BF0ueGJtp3Y5MN0rRfWO18E44xLApYODs6a6SMn5iON4PFj7Rj8r6EnuyyP
/439oQpUCOrBxwf4zkeBx47cPlQ5KDjrLtU1mm/W2keicvZGJDpVj6ZtQTj2V+7pkmOIyil8l0EG
BMbJ/9uR6JXFcGUz9hLxwZFE0YvoY5DnXUiToCUdWrfK6j5xk93PU9bsbJv7Zxannz7+0r9+xltL
jKTewhOBBw9iE1kJZTZ180jrmR+7OU13PM/Gm7lIMHxRhGfwKdx31OLBJIimzL7SStYbCdh+Mqj5
7q3jjw2L/0mEGx9RvdDf126c9l5H9IHrtNybKmxPES3RuGX2h9swGwHcDe29y/ygixpUaLes2ugh
v7epKJ8ykLXLnQKRJmhQu7xtoiS+swUtr/lei6JdfTP3JRIRsNOIltdBchO7ujGm949J3stgVmp6
yEq4WDzN2DFSuv6n8cwJiBQ0HlIF1T6k6tqIwItQA94AKvfgaiGIRl3q6txFHAne5JwfNUqTbnsh
+k2Iwsr7Mtf9Ni/QREV0xR505aOsHT98fOvvaCIu2JJ4QxwP5spKQZSU2WRUFT9msXhgQ8eyoCzo
Y+834CR/vNQ7TwmRt5EgaSEBBjbnSumpxDnPlvpYji75NzLFSz3E5IoUv/eQcI3wI2FgAUyoRX+8
ekierIjncazCnURxTTZ6oDjC+iEluuSQWvugvKHE4NACnYLy8Hedombn4w+9dC0oQCHUUnCfwdUU
K08ztR7XPc/NcYzUA/PdE3N5fpZArTeuLvMHY2ES82q44kO9c74oYFjwHvjTKIdchaxz1yY+0EZz
LJEC2lcmoruo8q756++uIiiolohXDEjCb883p/kQN31ojh5KTk9ZQh44nbLzxyf4TkyE0jC876Uw
f8mXrI5Q9JFpUe6lj1XGT0gTotsxinfueFxVD5X062de+u7RV8NXG03kLOJc7MNWtfvML8bbVEXd
XS+6Kwbu8qEyQKqoAUYTDKHUmq9bUycSFIjo4+C7F29ou3tbo3QwNOVgN5Z06YbLEYXhFirozgt9
fcUWXcoVrKvB8hyF8zj/lWg3mkQ0pYgq/LBzd2Mxltu2q5OAp+caEyi9otgCtLzGbVou9K2KRJEA
HKsl34L2CGvLlMUJ0a6m6qjm8luWDuCboZNFOdpn5G5/cG8Yrqikv2DuakW6VNoyfOKSF1hdfjqk
NGobbz7CN+sPrhHJoTJIx4G/2TxSGe2Vbui9b5Nyi2KFfKd7QbcjiAwbZO77a0jMO9+P+hTECdBb
KDdbR0XEq0YEqFDPfVWIHbEwUoFObP6SIrNy3xauOnaFpr+IiTx0Lug3bk63ZprANULpOP/qEzTX
YeGc72qfxKeKc0BJHHb9P6tXhjJ17A+OChTfurzXJnlDagafkvqJPElTPGZ9H195Apd8OwPgG/QW
ANhorA+T9fb5g3XcW4ps2TEq8zkL4riNNzbppn3uuvs4zYut6Ga3K3rC9ob3n9q56oGkhubPFQ3x
zrXAXBLw7ZA7gju4ihhDz/VwYz16HB1NbyM7l7eVLxAAAUKyQ2C8yn8JYzdsZdGnh6xV7pTw+rZH
6eD3Nqr0o6nQwgYxX4OwxhV1fhuxPL8z/bWo+lJrwLUgqC/7H2fnsSO3lYXhJyLAHLZk5Q7spLgh
JFkiL3NOTz8fe6WqahShAcbjhWzf4o0n/IEKOTXRy1jfpOHbSLGCK6wqzb/DBuUkdHY3eaC7k2Yd
ojH+lCrN/L1A9GplS7wXT85PEmNTP6TPtjScL6E1Ujdr8eCMpu84sUtN5L6ttNJNHLS0pNM8/6qz
/6p+/FXEtgtC7Zib3cmmIOEuyr9cQ55jH8f4wWobt7fvYhM5gTZyG6P/LTnG8faCXgci7F1kFsDQ
or5F3eR8Y0VRATgwjPTHyNb/5L0oH7M0LDeO3kcrI11nEEv2AP99CXfgXF7EIXIYN1JWDtpjqUz6
rtIybTekVrFtQFxsl8R9JRy4bl4xFppWgG+IMh2oA+efZsgtDZE21R7rIbAp82f6XkoFfF6Rmr/U
3DFOZpWjBLvE+0Zi839BtKUkor+lZiR9D+3Y2tV9JbwiNteChiu5MWo9kMSpRbBBFszQsi5/x0vc
7gVmvaYfBo+AAkp8josp+hXpX6VM2QgUl/rEvOvz/L4w0tFDicdN1J+tMT+bYXPXSAfTRuzoTYJw
LJUjMtGPtfog7GezB3IbpSTi2qZ26I2j/zQCwx2bQ1vse8la2+wfRH58CVG0peE0h0zDErn89SUk
93Nu8j8KbNHnqDaSjTTXtdvGXfkcBnayaVDp+NqZSuMhSVXum1Jaodhc30lkEghk0TB4zxUvdhby
X6oTxqbqm4NQ7stUes40Z9sN+oPSV8D9xPDp9qF5zw0uDzi7CuQz/Ra0BS5CglBpzToaQ7JhIzvp
Bm5JNCoio9gkTbNNuhcbuL8ugUmXxW6ecq+LwEaaxTGris+hbHrV/DLapScbpyi4L3RsvaXSn8Zt
m0Se3aqHVPPGpEUroX25/cs/eEiYK4hTXCMqYElnycz+Wq1KLqw8SjTVJ60eH6OsSF7Cfox9q2wU
j7eMB97qw62hS/K+aXRjGwjI/80MEv32L7lwuaEpSLUT/CFvCVEtLcyLJ21URW73UaYjJDeDO9Dv
Ylvyykx9SsSwdZIXJX7OunhjS9GhmtojhwikwLSVjGpLzejJiXZqJD315edROgGdNOrPMT5VBmJ1
9i8hPxoI6pVPWlK8mWF1qJz8MFjqZ5EfcQnjHwl9K262Q/AY9IiqtQJPtwggRJv8ClRjX6nzM3z6
1zTHAM1o6YPMkvU575yHRTWA1GWNv78oS16Eexp58LuaCxUW2Mbn62IiVGIoZS/7NbJMusS1Pweu
mXyRRtzCCX2E9TTFbxT8GpqNOR46wu+V+2j8M2tfRk3xwt6nmjYO0a4MYczDoi5y+djZ2nfE+UzX
ytPnQST+nO/a9lOBqpBsHG4v6AfJA8ISUCNIMbnaNOtia6EYg5xc3c2+HhnzfSSpyB2QLT5lZZDt
xKym+7gphoeuCOK9LNUBaPQEyBeE6m4jGXJ6Z/Vpd4zC3l5jK1wnTwAYiCS5aRH/Mi/F7Ic+0aYS
SLA/tuIUI43qCnMwDoqd2u6sWRLF3az9TiA6weIw+19tPoudMcey6zjFWxFk49e+blYukY8uTpq+
kGtBMdC4eD8gfx3FYVQDPU7htBELKadGV78R3kbHmC79c59FYm+atbTVahWMGpXmkxVpa/qK168/
pQ9UBhcqMlNjXrz+veTERqGB7wi15KAgEQBGAMrW3RxFa4HGe+54cWcSEIEdlKl7oEhwcd6NwCic
vg0mv7Gn/oTQ1v2sV+nJgLf2ECZI41UDPJk6l6NvIWjaFhRQxobto/mOVzjb5HHKq1hqontwelX5
4UihdVDr0HyWp9l60EQgr7wr1211SglsabBLXPMqKn7nh7JTEmFXlTP6nZyd4FWMvmhpfLuRrFIP
FIabckO75mjpz408RXeyoHEeOGI8tX0SnlBGBMxoR9NjU2ejr2Sx/TgY1rYrrfa+xllgSwa1D8Mm
A5BWJU9dK/0MTURZVq7ajyIvHTgiamIEeQBGzj8j62ZdjE2nPcZ1tkElIdgA4/H7Wes8p9RXBrs+
a0Rd5MlLIx3i5GVgA3TPjoyqggUldYpXSZq1qZr69+275nrfQvuhXcydQtbDg3b+RUk8xSVY1NQP
9Cj3K7t5mYRjPMxJ+c+5/zIQLVLqWgaP5kWdDup70Otqk/pWKOUHp+r/q1PnFA8i9gYluc+J/d06
yf5ZxAm8ukEzEPYKWFl23/n39UWQOLGcFb6wnPCzNhvf1Cl608sEMItjd4ckKoLd7Sm9XrdlSIgA
GrQZ8oGLByiAlm1lc1v4Umib91ZYqfetsQaOuo7UFgQg+SvZBoRRSz3/LnnQ+gyFD2IdoB/buJ1s
aq5FvLXMTHVHVR1dKe2TlWO8XCznF49JlRV1HPhqJIOXgEfLzsNAzFbp55Mx7HmCpZem1LvHOrZ/
OLV+T3tcoQatTfdFQIlj5TxckwNYy7+Hv7j3hBVLc5w0pT/Ltdtnz0H6IIHKGnpnqw3dhqLiW5D1
Bx28e9H9LOyeYhq6QXX+WsUtjbJPFbF70u7n6r63JJey+ne7rJ+cUBRep7xEzppS40c7gXwLHTea
9jColj//611y5Dwv7UlUFIzRjm4DR93aTpGszMtHW4GOC/kPTyCX68XJkmU40kYkl0jgJOExFRGT
k+SfJzvL3Snu6idr1tfigA/GRLYI+jjXuc3HXSyFWk1mM5tG5i/tfRP0q240L4aUbYQ2beMq8GpU
nbv+J+oSj3H5mjn2S9FLHo/3SR2yJ12L9vmwdiaub2dwCQvaiK0JkO+ysjvOxdSViZL7cTF8aU2r
oCIim8dZz5DVqMrVtPh6EkDgcTsTDtGD4WI7X95SrSvBN3d+2uv5lyRNw11d2fNnMalArlQBOT3V
4+ExadTg2OrOS86B/pSLimjIQmGwDsCYuY4Zai9Zm4tjXFrzj8wxorfbF9IHqcoCoOfiJT5COGlR
XP97HxbCAAhWl4ibE7wcGksN7ttBMxtPN5Ovo9M+BXmzqwtKfK4imfmnajZw4yXfWHkDrheIxJaX
k4gWTBq1yPPfEdtKOKQN6EW5RpdUkwZp1zVOtS9Kg26hUqyptF3XmxmPoGO5KulRXzamQBxWcQEn
yxd9mKDlVZVbo7Xjh6zWd609KvfFgLBAJ8Z4szLjSzxzflOCQaEhCgZv6aBc+q+o1qxJdm91fiJk
YyvyRt33kyGdggaKR4Yr0HMUjnCGyhZ5NDi93wR/CkZCGP4MNH4zZM6aXs4Hu5X8ECAUoCg2wXve
9NdllGj1KGc0bfysVc0DkWxwMowq39ClK74BtsWIPh2/3Z6H6wuQtwJMzFJ4NpDLunh92ykcqkKM
PYVwUlJbSSxvVtA7uz3KdQwDUumdJILQKf3H5c//+rK4MqS4TuvKRy2jAT+YNXtbKeXnOXLESr/1
ow9aCETQcwEIsMbnQ5VtWk22HZT+KIgbAjAt1ITqeeWdfe8knm+fhfsLvILLlXm7lLCCEEo6k8vB
Y9zQhTanND8SQN3nmWF6aiOqbVkYP6UmyZ+T0Glf8lE+1l0N6cAiy07rBPYGnYStlGaNZxrzj5Ho
aDeogXDh0WsICqRoVJdmtp2kXv/1r6vB3iI1gTUM/pO64fkU1WZrTYAogsc+6qjVJJD3CjNv9kNN
Cff2UB8kfgQiS1Aps/5c+xfL0WQI+gKJqXzoHj9aMr0XUffBdkjCcJcJ23FTbu+DJsPnd+x50WJs
m5XNtwzx91JpytJLw0UCAQUKC5ef246dVedG2z5S85R2gy3CrXAm+3Nvp+IwJIU49EbT+H2k3Rd9
Gq4pkF1RizXknJZbBoljzpd+icQSk7BEaQ/WY4fi891gq9VRVOFuDBapNzne5jEnO9L0mfw8+SY6
MzhKPRzAlpzjpZR61UvSKtpNkfp1DHIs9ITSbW8v0+XNg5wpiDhab0tFg4d5OVR/nU8nDOGNTLp4
6p3qv2gYDOoudn2UjaTwtRrQrCby7uvtMa96cMugFFOJUwk6+dvFoGGOEjvE8vgp0/TwdQgdOEZG
jIxMStvTHiFgI6gaHSRNbb2xkfJ7BNQzLzHn0nAjo1xLCi6fvvefoy5wuSVCIeM6n4MOOAGwPFs8
DZLzM1bbr5lm7FObE5lXRb+yJ5dvO9uTy7f/NdjFESRvFpTsLfGkd8K+C1DhBi2AWu7tKb7+JNiL
SzuXAJfA/Op1VfpQncZePKmtk73ZaUAewip79TiaB4WscuW0X17zlDoUwIuEMpw05HkurnmVmo4I
cr5qCI2fs6EnRyNp8QKepLWn8sORlh4OaSqv1+UtX+gSOVw3iiesQ2zDzRHwctOx12aXBDL2bk/j
e//5fLX4LiJf4H/LsyJffNeQVGPGNQ+DQGm9Uot3cOXoYAl0BIdxxNc56F7KBOQRJXHYONbWCKeD
nM27MksepnmCY0FhPCWJIbhx0VbZhVp4j6TMSYTJSuB/GVEta7CwzvUFlMebfvFb0dKzgth0xFNU
TiokkNx+wS0835Y9YhSFLIZNMRnBVi/HtdzzozWh2WWg50hGSy/w/ADliV3X+cDIIjN0V+li7Q4h
3cANZT3/R+LR8pF0h5fvBI3CM38+lDSbk1ELtLgiYWXegF+DJznDsLLu14d0OaXA8thmRIqXrc0g
SqQ27sP4qYTbSMMgIRSDTbi7vbs+OqQ8DaRobC1UTJY//+vuNVE6hKY4iKfAwUwsDHq/pi57qqRh
fBSIqR3/n+EWri5yF9i6XDzIgHewPCk5o1A9ECI1/xBmVltHsn+qqTpubw92/a4wg9TI6ZVhOEA0
dv5tyK2qZTzKXHNjb7hjHP2u5Aq9ri4e9mlmP8Vq8+v2iNebUENvgYl8rzKDfD0fsZ/VMur0gVa4
boItTsd6h/5n5/ZaNazcrlfVDgI0PHt0Ch5csAvU+nyspDcgVeWqAWxD26lNsBuphG5Gu4GSPLQn
aWiljR3ZP43iVQ3VwygeUv2pGD9F2VNTAzvUTwo4ZjWiJJrOOyGNqldb+Sc8FwLMhtqdnWrISRUr
P/sq1+RnU+OjXrlo9QHyWbb9XxtuKIU5OqSYfoJNjhtn2rBxjIL4NYpx/66M8kuMbKBrtq35qMh9
f+oVpF5iy2lXdv4Ha0WiAzWX9MMgFLhYK6NuazNOEOfG3ky5W9rzh1ES8FoBcK989PJN5ze4tfgH
AFXgciIVuaj4IeJvVE4mjX4ehcg2IR24G+U6/3J7810f5fNRLj6oCMvSrINwopRpg0/XVOwbbGWf
aDS2grDc3x7tvWt4+VGLCRv0dAvFhPfY+6+FVCTUd+y6mfwwV3ZSE7yVthp4SQOxMMIW4FQN36Q4
vO+U+zx+ModTXL2I+PMU+0Zwr46/Qts34ic1yd1s8rqq90rzCaicn5Y/muRnU5+y4b+wDb1ZRoVn
p6r/2fPPubsv2u9V7Gwpu7hd8G1AXnxyTo6NqEuL+PfXtnwKx3vh/BwczR3MGtb1IZZiz1FeNeNZ
mt9keUt2Kw3PrYNoWLw3qj9OfxyUzwjn95Qksd5wreiP5HiFgfVyfDAXsaGfefhlkBI3j3/RU08i
aCzND0v8zvM/GSx5O9AJM05Tc1LUL6XzaHegoNRNjp6wBIbbSo+4nri35/8qtyFYBjm2SBlTm6eE
cHH+EUQQY0QuBYKwo03ZOcpnZPiNX60zhneVGoXIw2fKEcqEfl8A7XMR37XW/Fzew+SLXUBasSAG
idxR+F5O2V+7IEtGG0JXMPhtXWI/IJ/i8jAZ7Q8MJCgWRelvGoHpZk6NX4ode7LyI56o9uVuBxin
wkhPO/Vivk+br/b436z8dpRDasPpkB47/YcEuqKYy4ekuBvbXVxYX/RCfTayH9ZIBxl5DI/S3cqt
cB3AABMmN6XhwZN7Rfc15CiyBjPVfFXAwdaiN4nqqScg6uz03Mjv0Ox3NacyVoa9aulq7606MKGL
NRxAh4uQXKlydM6McfI7nUWKrabajzMKmKkRtHs9BpWHAHGvfBVasG+zPH1NOs14EEVaPiVFrz+0
XRd4JvDYf36wKc1gFojoKLjmK3BkgTl5lMah7Deo0hYoWO/0Prdx+sDsbQGj3d7U1xclFi/cJZT+
NGdBgZ7vJtnOQnkSBaOhe7ubyi6HBDuuASKuGqRMNq80V/+io4nq8cXRsaDoqkqpQm3PpGPAjdwe
gTO7afraZxl7sI9opxleqEihF4cgNGflZxzkv8yi1Ny8bl4RHN3XSer1I7x7bbbqlcjl+ipf2HW8
6tQtSJwus0ER88fthMRBWRoDOl+a9GY4kvAC7IxeabNof27P+/VbyH+QqUfPFDQy0O7zecdapzIp
j8u+KsHObp2o2fVhMW41cy12/uB8wdTnoTJoJi4Ul/OR5kyfIwntGd9C82wTCqCNUH87N4jm+zDa
U1gLfg1G9+n2911XQVhxYg6QRACuAYEtE/7XNaVlBfiiKJ39AYb45wyg4h3trwLBfWXyc4rafpRX
A5Y35Pi6JP0qWgkBKzGVXquFwCnI8/Y9rNSjCQveldO6xzFqSL7f/pnXAavNe8pNQC1kwfZfxAkC
d494akz0O7SggNzVKM951ZiPpT4LbxBGvNX6bq0D+sHaUwQBhQz2mmzmEi2Qo+dWB4PCipAxz6Ni
U/HGDwI4QL+yy65wgpw72OagIKHfkD5dqjlO0gRUy3bAraixiVaRbD6l9fwpLZMZ1KXT6r+nBqEu
p0yf6QK4JmaZ30rHGPc64orf6jF508K+3vWtpv1zhAY3xSSX4+dRrbikkalpVkfNWNY+7Y1wq3WG
5JZjma1cbx9tw6Xb9/62LOt8sQ3TqgQ8Y1S1L5oZZFEaTXc2Kn6uAn3wodUkfReP1VZWW7EjEDE3
whrQA89rH70IbQswK98VnfwN6tnspYsDy5SM49qPXJ6a8ycdGSxydzqGzAR1ufOzYrcdOGyzK/y2
+ypQ/TqpQV2f9NQYvuY5sJk8dCBCBpNxP2PG89TivrKVszL62snDacj+2XdSW3TzwDdQVaCLRnZ/
/nusVkUv3KhLP4Ka9kk3hvJxtuOv2Sicr1ITW6/9BHZfEva9VEepb5uR+UNFNBT7weFLLGr6JpWc
/vtTtYj6AEukZ0J+fvlUdS3mN11DVzUNo/JNNEW06/Nk3t6+Ea4fRFojPL9g0tF+APN5/u0dOO62
AmrvW3YW3SPZhfSvOdkru3/ZdpcrjvsrYAEqAMiHXNw7aQrSQa6KCjI++RCEympb2ca8MaUIoP0Y
/2OTZFlQxqIWTeCoAWY9/6jBsMt5LNXCx1usvZM7mQBwsFZ6idfXGvcMjV7ilsWK5fKoqa0cknmb
JUIdYQi5vHkuRiVFDC18ur1EV9pxfA5lp6WNxZO9SJ+df46qzChWSU7j85Ah5NEpwUG14r0ZN9O+
QBfiv7JWD6Jtp+/9OAkPqGvndaqWIBetvcVWvqZRdoWZXX7QUpxawhvEoOyL8KZswWHEuMr6TTQc
Ot1w7bhEqgun4QBCc5bIXpEN2mvEQd4UjryV28HZzHLXfcF2cWF/6k5Bw74YXCdCu8ZBgveef9d2
k6ztt/GAKi5vo9F/t7O4c9GXnN761pGPTSFqT07benYjTQChSzPt5+3JXsKDs51KN4fwZIF00zdl
cc/nuuzGGcnPSfblBgiLHs0iX3ycT52CVkiW2eLYg8h8K5RSHIUszd7t4a/XmhYpkmk0y/WF/HZZ
lLPTqHbmOFX8dMySt8B2DmU8j4cg1XagLUG8902wR/Lre17GiWcUvbmx8HRQ57GFNjPkK43Aq03O
z1lYS7Ta8SO4srIJFbOluZQpPg389JSqYXQ/QQH8UWXBWr55dRMtQ9FzhHjH/kIC53zmgy5qJ8Mp
FKoLxfwkGVbjjSp98tsTfBUeMoqNSSs1GdgSsEnOR4FekEZo3Mv+QhD2UrXNDlqhDGiOTaPP0apf
K8PotxWq6yvP3hVPgEYQRV0yWOpqUAUuS9cAxqvedtrGx88ZW7ksab5KWIVsxmxQ76pWmQ5WZHzJ
ZcCIcRGCn8Tsz5+6yH6dLBxlaSj3+IeEwWuK4vih7DH7LerqO7j1J7J02UW7sj1Nzpj5UtTwjlOW
+aOnC+cEkUT1UCKdtdNGTFmHUtqVoCQ2aW5I32ibqLsJx9aVrXwVa/K5VGEhrPIXzZKLQDwthNNj
eU3nsarRRqV+tbFm3D7jScEtQHM6tK2sZK1otFzt5+eXUZcWDXBCrIGuvDSt2U6yXm/8pqn3IDus
5rNBBVAqe2DS247YutITTy32Wf2GNo47DKcWQoaUfw1j8OHZc9g0m+WaLXWdWudzMCAaoZaLBtpB
ivGycn6Ug7pL2niTFo9tJGGDsEPDOerofijZoQw0jCwR2xGtZ+vJNlSZ/gjtwwd452FieFJbbKJ+
2MVWvIONd7DSYQsXd4MiXgZEIarR/cyjw6jn2yZON0ugmCKMmPKvBcY2GQ+tHgL6BLICxtjeaka9
y23csPl7OMh4QNs7PRWbQDqC4N6nluIl4U+ZXzPq+05V900w7TNqJIhI1X0U8zBCj799xq7TXwoc
9Mcs8sqlbnzZks7NRqZXVct+0M1uKc2472IyiH6bcy9pU+hPzNZ+JBbbqGZaw39pZkQok+o0mdYf
SauKY2rk1iagReHhVh1uJVgHm6a2tQfStzVl4SvdCxDlSH9R6mLPcPVfum04iR0oUqpSYjLa4pCX
orpHqlWhaDhId/ocKo+RnAo3AtatDLa+les22DapptxhfP0NiIOfW7TIF0GZypuTeNgFmpM/adm8
9vJe35FgDGjxU+al60Af8vz2Mme91ZoJvFRJtWAzZWO4m1Srer69fh+NshAXaNYQeNK6Ph/FKWWj
hxzYQfez8RMrhmxjyqi03R7lg6eOaAbUGvJIS0nsMiisuzwKZK3pnvBCsk50wr6pGCK4dab+HmU4
fZqe4fvY76nLeUndIGJjxTPW3WEi7phfZSVGvW4ckJyCEKClTPoEP/siqimy2qhDKSmfaifXPK1I
Bt/Oke7ORWjsRBX9wKG43w6A/Ly8IPSS6tzyRNK+3p6X69lfYBzMB0rXUNAvp8UQ4Rhj/pI/zY71
w9GxZy5DuVh5Bq8G0YHDY4GBlBM95qsmSe40IY4fseTPCG/ew0mk+teMxcptfBVMLaMgbcjmh6RE
AnC+kWLBNtWUSfIlvZi3bdqX284s+oNTgoOw7SjedWIwj9JkW3swgtJKhH6FYgIUCfqZS2ipecA3
v9jImjrnWmwMxqMxCBTZsWd1lRHLmqqIwg2Zpw5Lizqh6wgq+PaEgprI/pucXnNFkj5pDXJljZpM
HqI4X+K+B0gUSj32irWlPo1ObB1s2s53SdMP7oTf+/b2Rrh6QMn+4HUh7oXxzKIFfD57xZhlbdsa
iZ9klbKh+pTDqYopGA3tvlbE0RSdvHYmr55PRGd4qxc9WZaMlTsfs9bHmmmkxZNhpeS1eJo8DTHy
IdZY6L8soYnjWFCbVubZeMAUA5/LwCyPzSzs/YTEo3d7Bq6iT2qTHAJ+DFEh/eOLaoaD0H5QirmE
b2FjuWII7UuFqPAfaZL0ldN/fSBonKnY6NKoAy95eeqi0dCDRAKuUEl5srP6Ba6ElOLKKFfRJ7PG
poSJsqwqbZXz6e3gOEzUCmI/sLp8F0f4oCZImO3QOg8/V9kgviRFEO1q2l4rI1/fboiCYRyK9RZc
xyWLPB86GYdA78y29LuhNTZjJHcP2DDEmBDGu0Ifk10It9Ot06g4Whgd9Ag2enGu9z9vL+n1lbAI
HPHgAqChCH+JFgusQadX02S+YYATQVak3beG5SnxNDyX8YRseEmDp9AHZJaDRl2ZhesjRVKFTj4A
ynehj4uYdFCxipjlIfOh10RuDmlqr3dGv+EEvsR9Ym9zJV4zVruuyQF+4P6xZbIaaiyXFWkkUWeE
vmz1kYdL3xKgllsivTLbtIkefgslOTtE8gzJv0D21KXsE7nF2KHJHprJQ14mqle0c0nzUZO/G2XH
oU/KRLvTUtn51/O2sKuRxYBhTcMVaPn5HonnvLfLcZQfdUn9RJe8p+Kko98T9CvPz9U6gM8gCQLe
QpkWXvdyGv+qlksZeImyYKBZ8q0s+2bhPZkXyE/UdfI5yIK1XvLy3zvLCpbx6DwsBahFgv9i88+1
nte0+uVH6KetG1mj8MwwTVe+6uq6WkZBNppch/Iz1dfzr8qTNEAwbpAfJSlDCxuDuKPKje1SZp9X
KlzXwRNj6dBZ3vlsXCQXV2M5CiXL5kZ+jEz1VVuAtTi8JJ4OIuq33o39vm/kh6BUX4XZuCpY+8pN
6tDZhxnd0ny0/7t9rN+Vqi9nWAfnQEhBc4HQ8fzbtc6uxehU8qMdltMmN6NgixxIfFIKrXNTOXD2
sRwlhzmQ4z+liT2mCy85+u6os4Z6e5s5W1y1mn0dWq2L9Xi+C2hV7E07rQ6oTf43mml0AD4p7eXE
+B0kSbmpanXimpK0O2NIskcxF9GPygymrzX67Ye0UI27TuimX+Wt4nGf48Gq99U9D5nzpuTdqsXO
cnefzwBNTMA5xBuw2PCPP58ByyriuFNLGIZKZ27MAfr40CvPSax6TjEYG8Y0N81Qo92n2aFX1VK1
EjBc98opK2DYRNQFMmgpt57/hMC0YjXM4YOouXTSDOm+08JmW9XWeJeh13dqovTHMPfxXS6jI4jL
ZAn3INYw3EgycZ+mTKgWzsoee9r+j9mm+iZo6q02plDw4zI81AQ5+5gne1sR/WwHZZTvGzsrT5XQ
Wk+WkN/35glW5Txp5kMeCN21i0y6VzSlwnQx56630G0S+dPt3ffBFYs4CHXyRdMH4fbL+6QapTLu
qgSWzaRJOx01+sDUGsQ2hFJxXYq2u88kp97UyXxIh/m1rdJNquF/K/eNccxierAEgW3wSv/T2VDU
8Dt70FZu1+tLjx8JD4S0ihiDh+B8dewQHFVtNxJYcb06NVOEbGIKeym2waiIOh7dptfklRfv+uaj
UkvTiZKXw8N3qb4X40dULpwMvwrD+RXdsPpBjuK1Ft+yt8/2/kJA0sBkLpogiKBdvKtoOFd8BCIK
MvtfnfRhW4xDsm2HuAJQuupDcH37UVRApIswivo+kIblq/96P2yTm9ZIJ8WPkxKN77IxqYl0Y/O1
GHRpWwU17gSaeJwaRT3GWmR4SYF2vCqNzUaN0/EV2NtaaHe1ustPQtCL2IKLjYbK+U/KG0nI1oSa
DhJ0X/kr89KszH5lBTCVUJfFpylYE2O/Wtv3IUG0I+BDnvOuofvXLOASPZpTESj+JIzQa5E+3cRj
MfxrCRglJHqWi9ArTSKK4ucfJstIVyc0RH29VsKdPaf21w759kMmFdrr7XN8FRwSmTEMnSgmELbY
xQmJyyFGehgpPblOukeR3HVOjRug40iph8CQJnu02Lcqiu8niMIrg18jZHD6eheQpBpEu+USEzEn
mJoJs838AQm8PfKLwSExrJqChKJA3sTjSt4Olfwm21G57ZtUwamg6LcZRXG3HIzAC0NzWrnSr8P2
5UcBO2ZeFlrhJW/dTnqJhz3KfKHpzZGitrwpisLZJ2FtuAlNo2Mvqy+RMXqJjB1PKZJDoKZrZdVr
LBg/g+rIInFDGkEicb4JNCCVWP0MqZ9XysMki/ABvU1tS5QNkEmpik0Kp2PjdHKyGXMcvtMkXwmu
rs8XUQWpA8kD1YQrq4xsDhOelh6eeKe/6roUHtsY5SwpKtsNel7bVKvWjvQHXw1OC4A0HB0Zoxx9
Cfj+OmApkp1tkxWpP5V5jRRr6XyvIwlLujahdDnYMvAOKgcxFTM2aVNtm9GhSHD7UFyf8vMfcRFX
ZNSIkrruUl9KhLSrTCnepkUcfvrnUSD40+OhQQsR/xIelrWOIiVZHPnqEIGxkxVpM+SQmG6P8s5I
PX8oKMPQMoS6jRAgNdfzGRWTrFftlEd+6AwbHnO8tj6nmtjAVdqNxldHfYqNU6t91ofcs2LdBUTr
Omm3mST8hrtHK5jQZBaYFcpuK36oc/Ko5SdD/92FOq7xr2r0KRhxlkiAXnaDZzdATar0QGS+s/Ph
E0SoezvsP5f19wKjtG1d/kTx+N/XCxIgbyDYBh6CS2YypJ8u7IQa+viq3NmZpOIX0axGPEvGcjmR
NiBC5AQXksBlvI3O7EiEUkV+gnj9oTQmywtg6R0mp9hFkhVusemovcGOHc8CS3fIU1VxwV00Kyv6
we5cWF/gm8HOksxdvA4Nwh5Oh8aIP/SxRnMDx0F5qZDe3jfXhx9uGftmuQGQrL28BcvO6UNh5aGf
z/XbIM/Oa9VY7ZvERYUTirBIcdjAL/88KOE0KBXiesBblwF91ACiimzkhWa5SY8zZhF3AMvxYAnG
XZpI/YZIdM3u9PpDSYmZSFJVPLUhuJ+fj0YfI7rCbY6yCvhAw4yNz7I9txs7H5UN2yi8E1WW7m9/
6LsVx/lmYlTASQBNQMyhVHE+qpPRR6umOvdbx5+LwFMiTA6NFNWxzC1gGMzDroOnnb+NYHDl4S2V
yOb0bTAcy+BQUqsyk8e2OyLe4lr2cy++65XjmdN0SKaDouFQA/0LblZW7LQhcmPtVcketOjRcigD
h0bzbM7KbpLBrDcpOo+NK3hWHZHtgjbbN8hl9kq7aZHMtJrkRwbweTulYGbtGsBi1OIYNNTD4faU
LJnS3zNCSYIKHZaz1oK8ASB5PiPWzNmWBzG85DwOh0rGG63CEfIgFbJGbw4dhdbqrW3W6WtX5HvU
djY0ereAkQjaF08HSgnnQ9tOFs08SukLYpmq2yJC+9qlxlOttuERDxdaaCFzHdhZsNVijrfZDfoh
bkGSZ+aEZFafqVjzmuJUABrw8iRzdhVXpoWD6+v8P+7OK7dyLM3zW0nk8zCa3gy6CiiS18m7sC+E
IkJB7w/tbmYNs4Te2PyozJrSpdS6k/02jUQVEKkMHfLwmM/8TY711hh8en+yXvX7kJcg87cX6UFW
0Su/x3EM00hvTOmW1HuPkEp1VgKXuq6irN1IldHspa71M0OufGkggJlG2d4EuqTcJHbs7EeBzXFH
Sd2cVDzHe0W7n+y+8UUZpje5mqgnlvurQG9B7EDKx6CEE5Tmx2qTlRKGhVbfaLdWV8lnczq1W4gE
5RcQ5t+koEOJDCEDT1aD8jKcbcOtTafzUCAOtjVWVR62Sr2HhXjyF69gYHt09pY0dmFwUCk+/vBp
OUulU47qbVCG0SYxpdbvwig4UTlaH9jPo0CRweIMHj5d2uNRxiqLimFe7DSmuNpiwce2q2txeH9J
PJMDXq5iimwAr4B2a8+Zw/pe6HMlU0QmGbeRpZCR2eanDIOEImpzb7Qs+tm2/IhKwNmQaukmtbMH
c9HrmNpuU/RJtZlGBIAdWzSbMh/TvVM4yhnCK58bHH3cLrqPojhCNtn+mBjy6PdaUZ5Rbzd9XVBC
RXCeclioRJtCt+oLJ8iNfRRVhafMUrqlSGt4upxbqHgKFOAwrfaKWtcf7NTMPD216k0i29mJG+zV
tmZCmA06CxyyxKPPi/JFLBlXw+wILANviXk2xhbtd2/y+kO8odx/PnrlZeRD9buuvomn+D44cZUt
S2f1NRaUPQCepSxJtnj80RFdFmrUCPUW4OceNqfeWL6p7xTShve/+yvS2PNrgr5AnApCOojv45Gw
YbRzTgH1trqwd+YuvRq31UHZwrh2w43iytvc03bVp35j3Ro760z2i13oR660ff851vfo+jHU48cY
za6Le7lWb1EMdg1k4TLjm1btGtUEXXpqrfO7jiZ3oelaSwxGhIKsyOqVdW2pqkQor41KYVxadvip
LRznRBa+3rYE5gwChpryHhf0WgOXwKpugiwHRB3jrFjGSbwBzRqfeJXloj9+FVB9S0QJxRCLCHN1
OBhDhKzrXBXXZhdi5QznGmnoMlwY+oGPcMY3WgT5TQ12zpPS+dTief2OC6bwj6oO5e01c48i8QQf
ldFrOTVhUU7lkmmdMrFcjQLoa0EbYMa7tNkp5WnHSyPPqADlCFBcU8nNO3cG7rvPSKxv31+BzxIZ
L+byj3GohaMHQk2MPX88jtUgkwHGL0eoERxSJuxuN5TVrVoYP+XZUFCoNOPJjSaEo+DUBf40mP2l
UcXVBmMlc49uYevXSjS4cq/EHJHCR04QYOegRVtdznYkgds8iX0Zs2XPCa0HxUovEzl1fKcW20mj
5F46knEiu1kFRn+8FT0i+lkLSHstpTDBIA9EwVvVTng76ZR+G76VASnURdUndvUQzcpKke2/tqGf
x9XpFnGKE13Rqj2eTccOx652mvw6pJT30amG4izo8iczywN3kEb6ZnF3YjO8sVBAp4BWprjG667R
C6kuYmOo4+xaWHq0D6bZ9jINmtTzOvm3H+P/DJ/Kmz9WRPv3f+fPP8pqopEbidUf/35dPRX3onl6
EpeP1b8vf/X//qd/P/4jf/PP3+w/isejP2wKeKTTbffUTHdPLSZDz2PyDMt/+f/6w9+enn/Lw1Q9
/e33H2VXiOW3oT9W/P7njw4///b7YvLxby9//Z8/u3rM+WsP8VPTPLa//aNrRfOYPbW/Tb/9oxD/
8b8aEf/g32+bx+LHU/vYrn/l02Mr/va7ZX2gj0TwS0TJ/ANz+v234Wn5ieZ8WKqCyzm7ULuf24ZF
2Yjob7+T6X2gesGG5u9xBD/bzLRl9/wz3fkAigB2Gb19mnO///PJjz7Ovz7Wb0WX35RxIVoe5uiA
XNTGuD4Xnhq0Lk6qNUYowUNGlHMYeZoRtQ+pZqV4vSjmYy/rwTbTesB+eLFvXkzfnw/xctBnvNy/
jhJGpZVD4YvLm+E5T1aRIWXrICPpSLws7fy6u1KMi8z63jgXc3KnJ4XXN7eteleLZJMvJrxO5ivJ
Q13c63Hq98PXzhjc0pIPefOdns8W82I37fdIgmXWeMhpQ5jdLXSGbR8ghaiHXpxcqM5DrdAOb1OX
0Nh14B3o7ehNXbHrI8WtZIKkaqfi6iuokL7/uis83uvXXd1CWsP5hyZG4ln39mV8Vbudm7uzL21L
r7muNtpt9qnJXMVTXefElj8+3V6PvMq9hnGW5ABkD+2jrnMB0F4HzZdQSTZ1Ef/qRuOgt79OvOzy
7d77tsuV/CIuLA0TnI/GkMBoNtt6sxU+rVo32xq7YF8e8Hzc3r8/5Ks1fLya1uTEqSwHGguMGBF9
Ztezp2+HE0nGm0MQvi8MDEoK6wxL6fpZESql0dH6MduEKsZNWKPoVn7Kk6/vv80K5PXnN3sx1mq1
ZEZj1f1Shg2vClpBP+1d/bHZj+flDjrRVfgUnqnXOhfTeXEb7ULhag9j4g6f33+KVZ3++SkWKzJ4
TdRKlijt+DPqWds1SZKlXovOr+IjvxQhROn206Yy3Sh0Y4WM5MRGeWPpHI25Wq250pgypmyMSQ7V
Y2JbCFwHwpHeU5nO2xNv+Ho0wk6qYAZlW2K0tVc1BSkpl1DJ9axS0r1Qzcbb0IG1nE6R6Relpu1J
38S2mKv8Usd40weQYT+Wdkk7OpSYh7ztrknM1WuYVOnTlJr6X1t1HI8EJDQDOSxR+EW39vgbKIak
cP7FCGsa0dLelulIOHFwrkkT8L5AAhVN1+TEkXEcJSDyuHgfAhuGZcQ/gFqOB5WV3MkUNTcRhjda
N7fDZkv0E+/fn/3lFHhxSoBk550oslK3WG7GdW0gmyivxnY7gZXGrAP8utlREDcL46GRoYiN5WSd
06eCBZA2phVTgzVP5ZDrJQ6ogLCPzjURGBhk7FyO31TUdDxQjVP2KjiyTaKP6nnb9+WmU2cUCtDr
3wL7Ss9rQ078KVQtFuGY3LUiCU5oAK1OF2oKdOHBaQNkA85GsfT4QebSEUWIA8lWaOYMgG2uz5Oq
rg96Yz9pMBr3wFmTE3fwSs5rKWQwnrzkRXCf+Gf19qVWJkIqIgadxvy+yjt5G3dO+tFSk3QfaVqT
Y9Ywzb6OUQIBMX5uoxuDQZg8GxKj7qJAfYrqvOpPLc8EUJklSE4Iok1Z6432qhyVQz3X2witJBR8
pvQ8sHqNUmUTbOXA/pkOVFFKhJmUEB8X4dTmiSxn1YnnEUC20fC3YbTiAUC58vhbGHNQQwSr0QhM
HCXy6NsosmtmvVwCsyqju8JM1GHboiBQubEehRZ1Ybu8CKKmfrSQRTbx7x5mjsixDr6/v2dWbODl
2RZyHnwQNLv4Z53N6uHQSn2t9lh6a6gYUtOd7xIQ3fsCAOKdZYi4dmW9r6ish9P4A28Aw/YzS5vQ
EG6a5MbO81xxB9WScNKr5/ljrGph7P/Fp2QnIehoL5JWlBBQJjieQYTrhDVYhbnnAAgusCfMvyhD
GrhjHiL71E/KNtUwDbStUEbRfSwOYsB1tLWF46HzikSFE6TbKK5SAIOiOwGhfrXsl6ejjAeTg+gZ
EPUqW04nrbU6mgf7IpiszNULU9koNXwNpalUly7UcFYqgYZqH4x1HHrzTRLaihfpsPnAQwwnbqFl
a784B5eAgih/sX6lSo561Wq5VbUmBHB4c59Q2fMQIqm3oms1Vy3SU4jZN4ZaIKqc6mSAVEpXZR1Z
GF2cC4TpoSc+yQ1NmEFrKPlTXzhxj7/aRCS2SBVBDCPNhbS+VttU2roeayMN9lOT/JicOEGBQ4no
L+F4b5Jtfxxgcn5L6izzTJE2mIQ3jYe0rO0NIzYjFhqnJ/b1qly56GfR+4ACuYAxcO1Zc6IHjWMM
OlqwD4RIfo6Zpt86nXGQw0zyEqw4dkkUl+dZJJxtITXqR4U6hjsks9iOQ4w0fSB1563ZL6SN3hab
ZhDFWTq3+U4Ak7uruYc3Sj83h/c30+tvxlMDCCLLI2GS133CjHvLRp402He9NV/EMTowlA3kfRbI
04l9u6y045VIgw59Ucq54DOA3R1vWwPdU3OMDWdfVnr3YDdJmGxrQIdfpioQCUpXVr5TEyXdlxMF
tW1TJMYp/eeVqcHzRyIbpsS+dJsXwdbjZ5jMLk3bUg32RTvUn8shSG/1kX5aFY1a6megzXGVN7D5
8gSMnp8F+wlmml7pm9mWcUrHIV58tPBODjdJhhuhp1iQDn27rstfSR2NaBtqGcbyvei1i65vksfc
SIxyb+X0cnalZcDTVZAxOpGgvLrXWHzcswtUjhLjQkE6fi+BVAZ6ybxXAEVwm3dLc3sIxB6MX7cx
8qzY5pWVbFradBvIwJlPtNHt/vJSItMGsQcnCLjCegOY8P5nu2UDOKPVb+Mqm3dBn5nnuZqeAgYu
celqKS1KQNS2loMWWZrj103k3kSmXJb2URYYfqf1kU+NoUXMcrT9EVkRhBex8xClVXnvv+SbI6Mm
x8DgJ8ETH4+stdXsSDUWVDK0I7/EssfDQoQTPq0KX8oLeZPXUAYmM8lO1LNX2cRyviyxG2IVVEex
K1ktXXZxi+9kHB70rtTOhqqV3aCb5Jui1ScvHruv77/oOmRcD7ccHC+y7FFEuWwjyntgz9r0c/FE
6WQz207EdX5vBJ1fKll64oh44zQiSIVWCGDq2dLqeNBc67k+OiTxRWj3G9FKny1OATzChurESG++
HjjPRTDCIf9Rj0fqI1UVdqnweqQjPlQWF5Rd/NWa++BMywP93pDnE1Iyywc6XrScfbSU8DcCgEid
+3hIKW4sOTT5gHD7q0NnlZiUQY48cd+/PmUZZdl+OAuQWqxJ4ZJGa18TSXgY57R7FFmX7OIJNy5Y
QQhuDIZWbOwGQ6vchhlYAih/f9m8XqUIPC6Ouwui2mD845cc5yxxIF+FBy2yi4NkAxZCA7a/zPO4
vZHHOf/r4RbbAYWqJaQHs/uqvpjYmaJMdnjorVD/6eipjClNQRXahf0//jLVIvsYzkw2MKiomT0U
8ZSzbGITU/Irwq9YIJ5K/Fe89eWWodaKMRpxPuA7MD7Hk8ABPRZz6jh7urilP+gtfJWGwNOMagT8
J2QI2qIxfJVu78Fpk+ksjcjNzFDC2NWSaxAJWXCbp6hCiEgpYZ+33VmdDNOX3ErQzyvkdpOPmnke
B0l1k+l2d7CKND1kxTTCsU7EARX3/EYZA+1STFp2JmsxYJKhr8/GiT5tbAvrRBjxejtxGEIBWlIq
6v/Gam0Pelw2YDCAJnSR36hXcwMQw/hS1Fdxf4rS+8ZYS6hCSEsGQP9wdfiPsFubvKEpGcdWdFl3
zhdLCeVzxNFRx6iyh3Y+SSx8434FqAVyGr8ok0hpXSiJkT2YQ5AlmH4iHqJo4d4U0YiNOA7ZyHS0
e0R2kS53nNS3hWZdBOUUnJji1zuLR+DsJ0WDB0QIdbyoyhhHlFkFxZnaWEkrpvModXXom9Osbswh
PaVx/PooRsOCyaUJDlIaUM/xcEUBE7TCHPNgF1N3pkhxfTmPan+RTZM4UZ14fWQtTQKTnh+Rs4PW
3PFQCI130xAV0WG0zbOwDBrE9nLL13VI+y2zSfQeBPegi0y/1ofkxIG5rtKwW5dqFKcWSBwyNmM1
sTCgNKmfpfhQlbAxiim2D3WoRZvS0RqP9T7v2ymXvrd9pmxsHDeui1L6jCKv5ZzIal5/YUAsnN1k
a7Cq0fc7nge8cmjk4MV5oLvW+EouzV+7bNAu+7yKE/iy1Sm91dc30jIgqh4mYERqEcuHeXHHB00y
YAljQYzVsngTKEl0SbQ6nFi4r1cSYr8K3WPQWTz5GnTfoWQkFTWvNRQISmRqre61BmV/eIXiRD3z
jZW0TN/CF8GQnOPh+IWcRhv0wcqSQ1a2yNQGxkMmU2BDBkbeK2RQnt6X2UVSyShfF5h5/9W7jxcl
LFTJAqlxPtfdX0xnpZRdGthVcoAYnm3GoC63dWDU7lhqh7m32hPbZiUqtFwzjMfyhDulM+b6UOKI
qWkxIQgtzVrkD6Y1bgy5iTeD1Mb7vC2Cq67qk7MomootV1XqKbaI9pEQvVt3DWaIcofcbxfH3+Wu
maA0ldZ+EkbgE9HiyBATpZQSocIc1fZOyEm4g88/XgazhHMVNddHoxe3QPCbj+/P4xunLS/GIUtv
cqlHrVsDYapEbVe0yYFWZ4IDBK4XNv5FbhQUIbrDzTmoMvlsGEXn2yM/HEFJ++8/wwqM8Mfk4hDB
pUa+iOra6lBqpaFTAHylhzFQ6s1IRduv1FGz3bJVPgFGTa6lGmYyZbhS34OXERfgFOwvitKjFtI0
5c4qlcjthnzetBEKTq1pDlAoDWNvSxqQRB2jYYvY+qxQyDmtJu5ug95GoF2S9AJawvCo8dtzSyt2
yA+ecvd7fYfSIQU9Jy8HDvH26nSvlxMlwgYamV092YpKKTZzPUXYj4Saj3I1niRVMT2+P6dvHQRA
ZDjY4DvClV9+/mJ/6Eoi9dhuJIfa7AxXLseSSu+g+U5jlCfStDeOUuruCzmXQq8FdPF4qDhsOyUR
DStIKhWkiuTwvAvBy6raOO7QGzkFVnvjJEUGgy3IvYsk3pqm7pTNoqzDilVaxfQ1vUH8BFHBE4vy
dfKpMwTXFIImFJHXB4w0Yz4khXNyCEC+7CmPRB4g38FrMxJuIRfOlaQOpc/uCU6E2W++30KIY8mY
dPNX8ynCpK8S1U4OrWJDg1ek8hNOnc0JVuJbX40u1LPe7HKirSK7CdFTqhtSckhGR9mUoRxcTlMv
7SVLSm/NoD0llfz2eAAEyFeonxirCxdFk7wZOuazj5MNiJxyqwLj8miJQcMUp5qPb3094gxanURV
iyHf8ZpMgX+GjsVoVqvk56gFpD603Xk/prPXKNOlWY9fQiksN+/vujdfkv7X4sS3YLSXT/ti1zm0
fJqgMJJDVKlwUROr3oZK1rlhMEmXViwbt/+F8eCDLcNhXLVuvIm60J28j7D6qBTA6XNWXAQJn25w
qGX25XCKgv/GnQ80bUEAL1cvIfLx+2lFVtpxTfpDoVPyBmwm9mNL5CigmhwkWS83Dj5lFFmdaD/I
UnQi5HjjUCMkX1j5S833ld4bqkImgktmeqh4Nyoyxng1Js23kY7f/v2JfXskls6iOEJcvtodET1r
J62j7KD0SbAJY6fZNzFdcuqm6Ynt/tYN/GwGsOh6ING7vh9AFY5KS+H5EMki+p5qc32YptoCF59g
VmR21SEcC/tyKOfAIyRqvxh9e0rN5Y1OCpglhLeJHanWwlQ+/rIV3IsiUKbkIEtwBWUTBSFCdUD8
uTNvI6uHwmblyp61jyZ0EZVeaGoRyyCo9kj797v3px9dE8Y7LuDAtqSjixoCfDoAjsfPo0uwgtV6
lvZxUiuKK6yo/JULXbm2SiuadwCaJn0vqlT/mTVZUO9MPRguxnowvraiGik0m8q9WYzNpRgbiB9K
N6qfE8nqz4yh1z7BAU5ld8Kv7Ga2qfO5chpNkav2YX+w06+9KO5Utenwlpg7e0uPM38K4mIYNzDo
ja/4sbc2x0jikzui8l7Nd2qnZFeFgFEAQl+6y3W9upG0KEncYsjF5KaGPGWIuxGe+nVgppEbh/i6
Ip5dCL/HITK5oP2I88IgwaPZNnRoMzfATGDXJXVF5GNAf3PTpLUZ1BDZjxLd3E8Uerhx87EbvtvV
lF3ayAd+1jFoidDiieg7m4MWuF1n0ZRH1CxXfex/zQu5UarLsVZRidOSMf+itpyGTROO5o5OI8+G
qFmXupMetRtMMpzHeirbT/mM6qGvGDlmInErpHvBY6NbnIa54s9xrnzN5SK878YyRvdfmKnl1rKI
7yWjrBBGsCZ7dOcO/GWmJMbFYFdPmNt+Ci3JMjZjVihfahEX416daLheUWEfvtcA3TepDFnepTqc
KH6YWNp+mW/rGvnbdnIHZBLPbUo7hZd3xGDUZnWr3WhIV3+GnJp+tyK1FxuTm+arXlpDiE+COX11
FGFaZ/S8dSTs+ti6quYpejTSOHAOjWQpB6lptIJiWt9d4VTbosGUD0XuYmjZBLvCKDF+X5D/SBiX
QHskswsundFs7oN0UAy3AfCgbEYpmG037gqLq05CV9CXYme+z/WYfmkXlDbMAmg6KBlHffEx1yoE
rsB7ir0eleXdAHD1MMOc9dFIlC/xDK7u8IxtSo69mo6D1ff9bVXMNc2c1kmFm82d8iAHnCb7hkLk
xSw38g0yxrnupsEIh9+UpHR0J3OQo10Vy+G+M2tt8oJ86mxfac3LcjLHH0WN2JMndCvo3XCoRe2X
qpwhiWjk8s9oDlKwSvMs276KOO8Xdaj672GbJg6gO5h8btvI1VfNiMsnR8/EvWbM3eMsx8rIYh41
CBBwVV0zHJLrRIST4bWTYXw3xNDIXjDWcoV9ny0NLMMI0N9oNPfoJtixawfgD72iM8zHto2mHL51
VD6mSTokGwlA+hc1RXI2nodcczU7rnIvjJffkyUZLWhgQfpBHkrle5l1WbZzcDa7pdEUqm6Rlnri
pSQ2PnQL/VOM+tpZUU8JHJBYwVNACoseF3dVL745Q6b2SEbEmFlU8RTGG03FJCbi+igBUNQTZc86
1YyNzq38xZryKHIjp2In6TE9Kq+ToybcdkU3TZssijscOqY5oweWmBk2bEV7A3F2KlxttEKfY6D5
UbZj/lnSEv2Ql46auHIEmnMxQmgPzjBqn+a06H+igJWD4IrDng5ZnAat16aKHeOLJUlAyaKs+9oM
spN6aNK238IE4UVXHWa73iJggNp80olPw5SZkwfRrNbdUMswMuG5o9yPgJnqvhbrU31wukTAHYjy
q2yog9y162YEzpkL4y6RZ43Uu4JC4tZFM95EKCQhCl0NfNCOpbvtFt08SsKgywOSH9SrwummSeAr
AyJIRIF8Ym+w1OMqvuEAD3tvNjSUGfV5Ch8HKm6zx9LraYT0Ir3ok3T83gdF9N2alEEFgw7MxEVX
wUEsKZ2du6nFAMVvS2i154v420PWoarjTkNIjXwwW1nZsPNGuHlTl3p067PbXK7FD6NKzsUcfwYC
r3fbCtEI6H4B9N1DajWV7FcSiqg5eNPBD8C3DW7Wj1UDniguo5sq0iGQKLVV7Et17sOzVoosy6dt
Jd12s2YmmziZm7s27qI7x+4xaWEyH8K8vcgN5zOpY5L4Zsdlg+g+J0faF90FchYzjsEs4K9V11cx
MqqsLTkL0fY1Q7QsvLzIg3ljp50ab7o0jh+STAu/pkodfeLX43RETYrvBI8sOJtDhFTdWGKzuBR2
yl+lHqidqwgp/5iDhPzYtVnd8lLZaLrKhG6J70hSEbpBQSziRq0x4RA4a8adPaGRmaFifZHVKYSz
bpTwiyk6ITUbe3CaEHuMIGAxRSnalIjcYG7plDi2iShNN5A5KwHxhfhqztvecsc6EpHXgVsq4T0N
SBbI9ugcRFsqX/s+xB0zHHrbNZUqV7wylIZzFjPUTUurrB6jmaGqfLMUo+VmWilge7LF3akwy695
XbfXFQEiHDnNGXE5jKg5eyp0cgArFZaDG7XulS9SZNiXCHM7fzo+/bdG0DvE9f85gn7XPeYvwfHL
f/0HOB5tug+UdsHH8/+Lgj75wx/g+OUnpH2kRFSenxtlf0LjFe0DOTbFbyT94JMaS+HtT2Q8PyLa
x7oTxOSirqCrfwUbv4apA82hKArrnYeD38ZvPo4ow2ctxiFEQMOoxIOdd90+aLTku9I3jc2p1xcU
mq3I2cOmyg7DPNQbqxy1cMO+NAQrd2r2sXoZTxHOILVIw7sc6Y87DceW6yR31M/sl/hBMdrgG6Kk
2qasaARyfV0ppTz12zEsPGNK9Y+hNHbnQuqlO0mtNT8eg/GjAihjdm1wERcRgOEfgTxuiV/EbTym
ae0iNA2dV6WgGnmDMdtnOXFou8Wlg4N/GOoLULHqf4X6cRn/aMq2/CWOeR7HfJH/7wgikKbfW9//
EGX2H/+7+O2sjAryriNuyfNf/WOxS4oJF2RRbiNhQq6bXuw/Vzshh/wBNBppKpBrWjukl/9c79aH
RV3xGfYHkY2q57/Wu/GBmhbQUYpbVJjRx/oLVJDjBJZUcin7EapRTNVpva/FtloNka0JZOFDhSnk
L+Kp2m3k2sbqGH3rF7Nz80dS9pIA8txifZGr0dWgmfSMJYD4sJBQjncW2IQRoZNReYjsSe6rM8mc
Z03P8J7UahF8j9Wc28ltNCkNo+tGAeyDyLI+aGr1VKJFlxQ5Oy0vuq7e/A8giPUCbFIeUE+ww00g
jGhaADWytJXrADpHC8YFQlVoG7XvRE73S50qaLe1My/Waw2IT5qi00SLKUJ0BY9hmiLA/pzQ8M0C
pdetjnIp2tPySATm9AhuuynYE2iLGJs9xjFlqdvYEFLlllPeFW6UGclwkaiShstpZxXDZpyL4Ofz
HP6lW+K/6WZblGH/88vkPG7i748ifnmhwKP7540igTj9gN7Ss4IU5KoXfCuqvx9YbgshlP8HAsD2
+3OTcdc47CI0IuH7L7QqVuQ/6VZQsbhpln+NZgfoAMP8K9tsVTdhCLQpEAsFHEuxGEGOVXHfiFNO
iFD0NyxodROWJqupn372WTz8rOvUOig1gqY4fIN9l/XWTxQ45kMHu0CtO2XzYure2InPRel/7cTl
aVDnW4Qy0OZgFtf1R2WMszwK5vRmyKrZbSTtDBZp9mk0ItUlkGv2uVIUfoc647ZyZrGpIiX2Y8XZ
S3PxTUsG0xWtnft1brcPo5Y1u77R68NcpsKLxkk/rzX04Ive+TLG0qmC+1om7/nhqdYuMDO6Ubiy
Hh8j6EqLzuql5EauWvAV8q4ogCpmSiv7MliT27Lpw4M92+JMqL1zU9gIfgVqmu2GyhjOuzZsfnR5
336qsuDKGM9yRXk6Mb3Hh+rz9ALbplsGOQR477ppTD9TR4uWJ0Q/QL7T86r/heUy5oeNaWxothvn
yKHgAyjX9P+6VvLr2UK2md4UKJ7Mj9oWK/ZcH26LsGyvkBUtd6kTkwdKA5Yicl5sx7jP9qWN4Vwt
uvDCGeUJwMEC2R+dU1oLz3asL1cLBqrPmrtQ4dUFic4Gelmtjjvae6mE61OqmQNuj3Kj6e7UGfrW
Rr8Dd7II60wjmu9aQwqU817I32sKO7g3KZXw4n4iHxHYg1lZlfih1GLyLqBEu0HZNV49V9KPnDY7
koqmw5pHlkUaDYTDrah7KqaWfDaiOPJQGfda77iUmOwLHdTwTlE769ssR/rMjBlIglQZDoiTJte0
6rTss2nVduIGfX0lOZP0JUBl7560BQHqUpOoRLRVVHwLAA/4iiqe+Fy14maCKi/SDLZzxeWiFmT7
cfVFF+OwCcI+6M7I9psTy+W4j0OoCTQdaBhZM0cAAI/V0YAUaN2GbVzezwqY/YLUfSvsSj/hxrw+
gV4Ns4prdY0M3C6j8p7EtdpJyRztsrlxqMyVWNnCQ7qslOgbCzDyqC/kn4pALh4crXvImbz3N8gz
pePFirIg3xAALIhsuE5Ik60aubo1jIk2mdXdnIPT7BBmuypnqoamXdpYoSq5x0He7IaRvN/oB+UX
glDSBbW87Dxt5tktwBCe6bVjegaZPX6jQ+/HkyWuM2oErSfV2s+RfGGn6sM+Dwe2SmO250qeKntT
F/C+NLvEkLxBRxOm6+dI7sfLcJyq68am+mhFSE0ZVSvfONmg3PE/WDF1Un8ifbdPNBBWSBe+Pp1s
Gv1EcwCxabOtunjjZGrgg8fgDkUgIon5MmEe8MzA0RVqxGCemVXvhSLZxkN5X8PQev9TrGVkGJ/v
gNsw9XzEWl4pqVRqLEyhp/pdMKPnaQSSxewOZ2ZmEishxkV/JojvY2kxDYhN29XTEUEz0Iw+/x5t
LiXNLtJ0Gk4AKV5tiuWxgB0h5ABABeDI6swRhtpplALvSmX6bApVuTLiSD+8//Krc/qPd+cyXohp
KiykVUA6RWkQxNQp7qgCajtTHdzRLJtD14gTm++437d8ZAM9HIiHYMVscLSrgVR8SVsdvsHdnOSh
J5Vl1LpIDkR+CzzwE66Lp6yUl194tMEgneNSidnswmkCl308fQh59F2maOIu1NuN3E/XY6t4Ijd/
9pCpG6gN4I9y//3ZfGMp05UCSEC4BPyThtjxoEB4Uhq6fXU3OlTP5uY+mlDSbbpdPrbfLeryeEFs
OnJZOYl+qWq+e3/81++MCPci4EavHzTv2q8lNnO9paA43g0Sxgh9YU63KWV1SuBiuG6F+p1HUs9A
Zvb79wde7yFbXmBycIvwogDoBAPm+MX1omsp32rNNcSx+UquYi+XlPJssFQjcQGf4JnaxvOmCspy
O6d58JkeTr8ly6/3dWd3j1xH5U0S1Cc1opab+cUy4GjBYoW1RxCCOwmOTccPlvYxO5uo+NoU83Tb
2b1xlteD6uV5G9zPQ+uaYxYgbJZq26xyzq0Wo2g09n9SU6AyZxXxviNm2UYlYJBZtgY/l1lHtWFy
PVTVKYzuqsOJKicsJaJRnlZDso60+PhxJTVL0G9ETb0oe+jAhSv13YViXDra5KtFuQ2Fuh0kCY3E
+cQnXK0d4JR4demLdiRxOlBZEv+XIU4QFkUCu2e6ngoBzGAy9yqAADcbpNGtMsXYlnRZ9059Sixm
dQI9jwsPFOwIqjjaK0NNJQPAoUfRfK0Ncey3bYnUGPpwHnWwU8DC5RVergWQvgQYHAYqJhxLx/T4
FYFzKsJCXf1mymTpyhqki2KWoHnD5fBKfNCiSR+/ntgYx6+3oOAQWTEWvhLXC2SY1frLSbti7KHm
O9lyZlfLS5u6ezvnrqQ1CqZRc76hHZEftLqzDli6UtCi9VFahXImz43ijoPUb4OcYA9/AfCW7z/e
Gk+2PB4BuipzzUBtoHh4PCXGGCUF99d0l/8f9s5rN3LtbNO3MphzGsxhDslKklqhq0qdTojW7m5y
Med09fNQ28avYgkitud0DNiwN2CtWlzpC2/ImudcQR4iaCsBAXB0IApphqcGo3BxXgy/oZnRf/ID
UT+ItoW7JpL+zkpEvp0GPcKFpTC3tjnCbAOMU7kUjMLvelcjnT9lnh0JqD/CLB7QgZvuq1hHNmfQ
v7U2ioGx1g63Wt1Fa7fx/OP/Z71fv/1sGQNUGD02NtriUhI1Yk9y0E1Hmlum52iivdPokGyLCXNA
twx15KRSpb6N7Jc2hRNJZQb51zb9zCZ6Vke/1rwwndq/Pv7mlweNXzXnwEgpzHpCGtticdDAz3Vx
648YVTSx9suw2+wAT8rySrCR21BIw3cbqM9O8eW1SOfqezAyCFDCLGcmJizvQtka9NzIcuUofCvZ
0VEKvGF0lJWX/mrHc4fg2UsNWaGgh0Ld5Zbym8DsldKujlxx3b7SjK9lXVobRFjWFKAuz/P8JRHB
42PiQTIzZl5pdW8wRCCIZkhaXh0NmCXfDGw3tkbm3KkKMIV+oB9FzStbOTGLl24eFN7qjPQnZCR2
X7Ln7bIYOl6D9gjQLd9hfKo+mWWGcGkuNaeIy2cbjmP/pVVnv8y6wz0unD2LTT0FgDcEB8AREdBx
q167aS5fuv/8sPkMw+/AzHNxlKd+yOCBIQoHT4sARKjKD5qx7Z3va9NNDpvxzo/xpOdNA/8kF9kt
T0tE5SBWN5k/fArJwnaJbgR7Y4rU26RuXvLA/q1nUuw1GWX5j0/BQljw7587owUR1kLBix15uU3U
DF6wpBXVsVJ7YzeVPdpPuSkHe6vsdnZVwAqZ2nSvW1hHgtUejl1no8ncq1P4wwzB+vI36xsFT9VP
vlYHD2RZzYtRojRqzFoRaVDkv9VMpLdBBZM+LgNxh7zzuO30RvXiwnA+haqdbfVWFA9VLv+QaR98
4WIAZCdRUH3Ac5nnbuqrh7D3nWPXFPYujNDlaGlc3BalXtLzzUxPtDgdf/xtFjqcr9+G64EG0Hw3
s8UWj0YwSFoaW2F5tOTo7CANj2pVqd/2uY0EZ140j0ESSoeub5+MfJq++qntfMdh7VsMb3vHxdts
YxOioWqgWjA68fiAz1J4ix2Hc7SL4R/iFecTwSsCqYoEHkbGEkAbtThV4NVeHJNRbw7OmBQ00FWK
wkNibJrJWLM6vj72jEezgA9EdA/E7nLnRE1igFj2QXmoqvwNsqELJyL2KuFQiRkb88Yx4Pl8vCTX
lxqpGHc1LXDgpliAX46ZWjb1miooj3gDm26lCnUTNjAcOdJrGO/LTOl18WE94PCAKAab4Kq4J3Wd
qdcMZac2hpZ4WjzkwDc8EcbZbdL6a+zG6/Ec2hIO1zXlRFrci1fSSs0QW+IpP9q1I517uiBe4Iej
O8pFt1WkqFjhI1y9fzNwnX4LqsuQnsluLz9lXTdNJTpB5aPHfWBCf8C1Rdjh2VabbmH6gP+LNL+p
5K5dyfSXDDgePyoNOhjz17SQjOVyaNQkzSIymapwpP77UIrhpVCK6UuTGQ9qaWj7nqt1FwtZfZBK
YexiozBucPLtt4WCzbyUqfnGBmzwLVaRKBpMBAvwqR+wHNmb/NnNMPyQFB4e366rQ6ZrklfqbfW1
Tbrga2uNbpKh1sR5FjvaPRlgmW7s8TFp2rt8yleIuVc7dp6rRdF/jjZm8+zLuRaVP6Z9xzYKUO8F
guKLXcoVSpCbjCupw9WBXAw1r/ibdxi+bzbhvFlwuciDJyX1N+BWtIB652sTlt/UsVnzeHwtflyE
dmRKtM+px5I5XNsm6Z0S5QiQJEe2qnw76LaECXDi5Ph309XqW4HxoxVm6BWoT2U1ddhXa/kDOiWh
V1VpuG1Tm7dQsif5Rk/GrZQWyV6SmmrnRJPYFfgsHfNaQOnQhswdjZluIjW/59Ria3aIR7tDNRW5
O+VTdFfa06Yc7Py2SdfNLOeKweVE6bvwAsxiNbRPr8oYoCFrwDoxMVufuBOQ353TNrWXFnW/y1Jp
2DiDfgo7rQEPUiGmOKwhma/uh9kMCYDCK1CBqsLi6kv6jvp8XMVHYHohlWjJ1H9rSEfshk5XziM2
4fuP79pFFYUbkBGRSaI9o9AxIh++3E9yRicIHkhy1ERp3tqdv9NId40Z/571SnUIpFx/yLoq2BQ6
kjOi1CfXCIe12th1qMfvoAWtUCelTKs6i5uqrcDFV2qQHKtoFPvWccJ9rGMPBcgOf/S2/q3ibHtQ
gwEVbOy8N4KKal10UMT92Pjc+ZX9M4yGLx9/netzTTuPPJauFWUW0OyXH6et1WzWlM+OCio3XyH8
JpupN8XWiCXl88dDqXOcsdh8lOTJDmdWq811fTkWKicUtEgajgX2mW5uh5jHYkwtz2LvGFt3Ig1u
W03PdgraSJsyl9Qd1Jf2Ft4k2ECliDzMwTTKCVkU7xUFiBgwUGC2tUopDsGHG2uO+Lw2hn/k+04e
rrzaVwnPK6pgLsehUYD0w+L364rkF3pI0VG3U9CAQyZ2FDvtzcefaSn7Mu/XV7bGrDHDnbQke3Md
GLbad/mRdv1v0VmHXthf8xkyamDoc8D6uXHzUPifNfiqLsrkyh7M/vgcU+nxEhln6ZUf9M662Vz6
0GJmjS+SoMt1A00byGim5EcpI+9OY3y/4lGNbkVhnjGRmu6z8bGOaukONaSzmvbtoVvLRhb3FpUc
tqlJPWcuwJIFLqKKQFJaFYvs/rNC8WDbNlO7gQT/JzXQ+0gtPL0DSBo7LevabUo9K027lfL5Ih3i
BwC41BBApLAPbnFpLaVFQYzCjFwdi6YzvWLqk21eR1+ySP4Z1IXk1VGobyKzpD6rKd1KpLHYeH8P
PuNKUPmE8Lms+shJY0SmWdRHpDF+qdKof6Iinp4/Xmbj6hvPwe/8jZnk7FW4qDabRtVNRW+2R+qr
9l7T+2A30Z52WQ7kQ0dsEQilzPxOUYN81whAtjoYqK0Uhv7ZLKb4GOf29NOM8vghs6Nhrymx/210
Cswsa1nsdQWFYjUc2l2mje3ObhoDe3R12okUL6y5anNoejKSFD8P3+8pnrY4pQyzGbylhN86NH33
IHSdrTyG1YOJPD+JZi9tx2h07qZpQCp9KJEbDqzo3A2W5sq1muxCFRC5X3a6G4b5j7Lc5eNdN4p6
31l6+WnVpWERu3BuoY7BemKpKI3w2lwelbRT4lobtOlYOuIvbbR7T3Uk+TZJHWG4+ez8TWJvg3AX
ar9H37n4EYT197ilaFwlsXgp8rS574qq+GyHuIkHmB/upCLM3S6yzbsiAzFupHn/CDbH8ZzOyGBC
YJ6KDMSo3mudr4LnDZLDVE7y7uPtcbUHkYmnmEs1AFo+vZ3F7tBSyUp7O5SPJA+NW0eD9BkWgv/0
8SgzIOztGzF/wFf7NtiMpNhXSl6mkHtn8Cvl2CbDJh/ENhitLUwGZCWqna00p9A2DxKm9YJrL+4z
t8uyJyXdZ8GXAMP1LBWuNt7bPa42TrYNmkNSNedY9C5KhN5otS6HzS20/ovBi79yUb7z4ynNYhGm
AXTkGC2t/HpgzqjJNfYR3ZN0Y+VYCFR2TmyvqwOIW60RrPKI+5DS5QasF3qFbhVE+b1e1jp4Yco7
3QjfsYj6ySu7/nYK7b9ADhd7ozWc25Ke9udOpstgS3LyK3aqcMcrBJAd/szGCAx6naraH/LISVbe
7teG2pu3m3WZgaUkkTCCbAxQFsGLEul9EoaKdBxibcTIPm/oDwdPydQNT9PUFfeVFDpfanNsNlrf
Yr9jjcZDX8KyyMFKB0IXu1KWx9ItJzVAmA3dRFpIg7mBZZBsPt5Ei5iG34osDBSyuVVDTe+1HvIm
gbCgeANDb9VjLkkK1eYcckkxCS+WVGklV3l3KIqGs40vIdTSHC6AM5MEYA2Pahr5JGAlJAcQEduY
7XX8eFbL+PHvaTEv4NL864oaNxiN0k9NoR21aGoPmAQrm3QMOupG8h0JMBC8XNwkyBntR8X50jij
eoBnUGKRE0wbVeF0yFG+Ej4uovnX34QIgE1pFrAY98LlfafnACGNqdKOIuz/EEsXmbrvTP9zovXW
yqq+OxSPMAtKZYi+1uVQELkAkANEOA5K+iw5MtyuTOCoKsmBa+VBt8YOnKO5yx3PDQR3HDCBRYNn
2TAP9Jwdj0j/0TeS4jv0rXEzRXmxrfyqIGYH+vBtQASy3ogww8DWln7ZRmdPLlyqKXbLzugf8UTf
K2EpfenGeLitphRrTyqg9N7yaFw5odcXJ8UPWku0iudO9bIA2ndDSlFxik7IJCDSNan9X5pSaAdw
QhodN7W9qTJhrERFy9yK9eeVAzFG0ZWonmbx5aJ0RTc5SpeWp7rFQyPK6T+lmVns0BIZH6sGKEjW
DtpPruViE8Olfpwg52x1IHB/L9f/x3H+byDNby6KWbX/Qlb/of3d/fxfHoL6v/JM/LyAc87/z38T
BCz1X3NLFuSZSVKBdt1/INPs73+RzICjREWeSv+sq/9vNKek2P+iQsVzRjl2xlnOtdH/wDlV9V8W
USbZELceUiB0Lv5r1LSNXhgoPXgI2GSzma56L7ltNQFiEf4xLV5oaJjy13CtgrU8IK9DME9+MWVw
YNOXW1XCK3EMdXBBmpBRqf/WOIKN+FMJzg3R4ZslePr7lniLzL46F/NgIARmmUCa4KD8LgfzhdPP
yrjSsUfQwxsfHNQ1yr0Njxkog37I9qq1MuR701MhV8xGs+QJy6xRjhql0HNdOrZ/8h/5M0UcKvZr
gyzv4Hlas5AcBGHcIEGcX04LllZva5kBtiqyXbTI3DSoPN2IdlMg/vl8gBDRXEK3Y6a2LIbyUX8D
xo5cNZIPnqQ/F8k3syhcujSuKdZcupfBLfMi0QYtQN8PPbklkN6COFrk0GCJLrutWT1q1ZpWxzJQ
+BsiTPhM+sp/LFFpfROH2RCOwanw5U+2+iCDipfafvvxvlu+WctRFtexXqp2NwZTcPK7rS+5pvbV
fzR3HQ10XLY+Hmr5yeahEKNDaZqTO1fzLreCUgetbztBeKJEVXlxvCsNNV4Z4/WrvH2DXweZgd6z
vYWBiczlIEOvaRnl+/BUgaDBIM4bCyRTb4aX/EZ9gVkBHT4cXPUr9oHIYfbO7uM5Lrf76/CUhmF1
aDNDav4GbwJJFY/qrFHz8NQlz6NensI+P4Bq+Ksvi5WFWyB1EPyYP+eboRYXRt2IyFL6Mjw5HVJE
rnWE0fhY7tRPw326Iubw7sq9GWqxcjPh00oFQylmd1OFE2DItf7W8jJiNoCuIT/RAQIF9AqdffPh
ZBOzeyepmA3BmT0ad2ANtxHG6o2iAE9Yu5auD9e8PjMchgsQLMIi665rQyuoTwSnIVS3scPl2myg
oX68Gd4bZFa/QPCaujnt5MvN0IYTAD28bE55GP+R1MNkRM/UP1a2/PXiUEZCVBsla4CNV73ayM5o
UoRqeIK9EJ11JURAwPKlf1jKZLsxDAqORAT0Ba8eQ3kYK62wjfBkkzCPE2UrBc7dylze+2Kw/ubQ
AtoH9r6XX6x2kojmY8Ct2lfbNnkIE/HUhdH+43V554vBEqJWAMQNoSd58VCk5WROhtGLk5J4Shcr
XqVLa0azr9LClxcRmOo3gyym0qAlhdU1g2zuH8/aQdVd52v3CK/eCw4vx6fJGzc4cG+KW/2uGtz8
pN6N7uf/Yp5EWsTZUDOJvS6/JgYOeRgienbS0M+ZdcwegqzZ/r+Nsbhvwzqh6y2XrJieHOxxoOG1
kla9u1pvZqFdzoJindSETSFOfWNX29BoNw2a+itH9f1BSNxo7NOktRY3XF+jUgPPVJyyuDpEMPLJ
0P6bD/U/Iywe2gZ9znQYO0bggqtpOoTZyodaWCbOLwJbDmG2/0xifuvf3KGW1TpRLwZxqnbqHiOF
/bQR7jn17I347Re8EOL56S9r328eaK6/9AglH21vjeTw7pfEQIUCx4wfX8KTjLDvmkqexKmN25tg
imGb5CuB3soQSwGcQNDoCcUoTs6jbYt9na2ZPi5RiX9/SQqXMDuhBcBPu/ySeokquN9rHN4XZEf2
6aHY1fv8Pr43Hvyztf3r++3B2rCO5jG5j3fqId9V+3A7ur/+iz3z5mcsdmWYRnUgYkWcbPMEwJkw
ds2Zftlhu5rpYlsiEjz1WWyJE/Iie/92/F3H29L0pgaXTSw23HGTbZNtscc6HWGSFJ2/x2C3Jqr6
7oJiEkkR7jVyW8xzaiJJDL0hToFZ7vu2TH/Ct/Z/f/wx5z9ydSEjB45uEwi1K5miBpUM4ngTIkX+
4Guw1aS7sdW8fFgTNHt3Nm8GWmweJZOcPu/4pOgkeppdoPqzNsS7GxQyJW4B/BuI4+JSHMIsmZB3
j073L+ltslPulK/B4HYHa1tuJk/z0k3m4aWzbe+CTeK1GJ997g/hrXx3+C/eGAJ6un3U3/k1i8m2
mSAmmNLopEOT06L0YVDWlNpeAUeXK0cDT8Gwj48KkHnJETHzVkyRFdcnBF6s3/UkdSclGprKxSsK
mT8DwsH3rjSmP8XQJ9/GyWh+1rGWPBd6F92b2qAeRRCL20obA7h7owSqPY86/y97KEtux2kW3kmj
prxv/Uj+MwTK+FdnprJwTTyO73sZVXciHkVDj87mXqBs2kkA09VaPyelmuOxlkjZZzyU5HvV9Pnf
BjqujlenQw6WPylsinsy0G6wvTXgHEco2YNfDUj1oB6iH6cyDe/tWjJxixkQFtgOjRHnrp1UVuPS
1vVTV4BRFPQvQ9pVTjsYEAZ0Hww38L3822jLQ85/pdaHDhIWVagT1Pafj0/PVXxOj4JSECA0jg8N
xcURTTO9yISIuhPeMg9jccx148+kcjvoJ96CFQTv1QlSAE3TGJkL8rzFS/LmJEQc9kMgM5jsWkrj
SquEvzkuudhTUC7YtewrInMdydjLG14udDVIc12c7URjfcaGiq1p99ov5GNBt9h6Jh9ByEudawwA
5XEiMqzbKgqjP6mIg6fWKQmp1Camd055Nqme26Cro1dRqy9+45Npyqqd//JtNX2ShqH407Sm/Eut
p/bHmKo9HUa/g6XeGANuiGlrF+VWntqsgEhnxEezdFA5VXJNGd1aGYK7wFDTz3bsDM92aGs4tUSl
yMCcIPO3RX1WzdwKp4X7oELYzAVTHhv7AW0llFYJ0OSV93fBYyTQ4Oahhm/AAJ6ZVMuepYXTQ9iU
nThLaJndyzAlXVmBSIrXb54jc5E0P0yrlm5tP0er3Q9gd2XBX0Ff9tvQMfOVcP7Vq+dyLYnl8TUj
MTFALl79nCJ3WpxG4nMsx8WuTJVgM/i+fZBAEG7zRgnukEWG5gvD9lQVheW2o5Y/a/LMNh30tt7W
pd09VIY/3CKmKXtTnkgnutAhuN84owzXWyffT3ZSP+b3GjI8O3kolV0yGuMtN1K+qVHLvO8Sy9mE
vY4SUtRo24+P31WrnVoCtmEEd7RNKJsvJZz7Rg4qp1Hks2Ml8yWQ682fzsbcxC1yRb0TWOl9h+Q8
3WhKha1BnjT65157lRiTm+wxINk9Z/ZY/WzNaXxCjSr8wruinOux0FJ3DBREpca8L56aNOVVHAkJ
tM5DvBGEVdSXn2HPE8dZaRvfm4jSCXcqUY/2WgeINkCh4VtY1ZXlUv4Qv9E+CQrPtMNW9kKpLJNH
yYy70hOyNAD9rrFBgoflfJUQI3tC0hgivhx1auN2qRV/UztR/oVAi9+7SlHIX4BFyqdeipp7NW5b
3e1MR9r4SWzpawXEqxosG3ruSEC05Uvr157ElilKv+udc1s7gbNpQCbU97XjQ56uk7Y7t2M8ig0q
y7Rzppb6nNeWta3vAZLGreePfvvl42W/ughBfsFLQDuBWg/uMYvoTAILAe+ti896gnUFD4VB914E
K2/4VZ/QmP2i1FecFUWEq+xHDhQhGSLNzr5fKG6J5gHapFK3wSDrELdy4qXOlsahufehqvJgNsNj
n/qZh64fTs1hbzzVnMHdP5472J1ZWBdG35xJX97QeROERqr12TnDLXBXNbmxneAqr9xl15EU/QpU
JrjJKGrw7CyS5DSulRCxqvycpFV9F5qy/2BLgXmw53S5GONTk5fpJyWw9C28eNYdpZZtGhip1yIw
sMUTaXBLtCG9AQl3t/fl9KDIkraZ0hhAM8z5FmLBwTR949AiyXbopK64awxMTO0orr2JpsCWN154
ta+tyS/PwdfFxTjPjRdbeQUiXXX4AjswSqsu83NfBsGmNhGCrXWZ0m5shCuX8BLtxCHE44wSu6XO
Tq32oqAGvErv9HLKz7bZRHeOH5lbq5AdF5I55eQkAwXWJfHZUXD6LXC3vvmHm2UeHqgkdE5IC7Qz
LjeLaQLrG82mOBMSSt5gDv6DjG7fCqRZvYoaGIbGwhyZwOuiL3Y5TIEYY410XnkuphZ9pybEBiue
mmkbl2a4V1PR7HRSrmOQ+iYvvHKPapXidYouHdQkGW9xoErdYoixWmkGFaU3Yf0REpjseCoHNyN+
DXm9U+HZcqDuhiJbIyVfhXHktGx0qmuzK9urRNLbEgHOqxmQvK48O0OL9Z5RoegsO4Fn1MapKWaE
CYrtHy/NVYfhdUgo1/OwNjoLl98s1PyQd3sqz7FkAOMQin+wm0nbYvnHN5JAfnC/kmjGieJ9PPJ7
k7UYkqgA6ScezcuRG9Xp1KCcqrMTY79o+43tu/U0JVsdUbsNGi/tKbfVNSusqzub+YJ6pSsE+JEI
c5ERyVWqw9DVqnNU5403DsL39DE0Vu6t66NNIkviR/cepAEN/Mu5KQgdAuyIlHMwoEVoDeFLg9uZ
12L4uPmnXxEyHXMCw8P5uvKwaYO6K8zQ0M5BxtFyHESWeeun/SihhICwhroxcHxb2TRLSCuzYotC
nqPvDDwKeOHl/NTAxlarz6VzJIZ8q+MIVHfI6jp+vTGb/rZx7DslbM+zDXnj2yhadsax8fEG9eM1
weXrBSWvnVWI5qNDlDlfCm/KapVW6wJ5DOkcNrSUlMj6M4j239qDfw3/530/+HkvXl7VM0yVPYMS
OmDhZeMo0eS0bsIoeK6s0tmaat66uYpHqJbb6RZh62Dlvr6O4Yl1Xpvx5HWQU5fwVHuEsiAbjXWu
hfkDrPA+8KvYjfTw8+CfjD5GLTgD7d6CTokVRI3VHfy0lQN6PWmDar9tgdABD4TU0+WXpSBEyqmZ
1lmDjOdl6jjdjoQn1OPzcY+fkbzySrwb4IEKnjM+4AfqUoQ9zXi+eC3tcyhkVH7DSVW/Z6AYnmp1
ijq3oply1MfJaRGnHIzJk9S8D3e+SPRfDe/+WiHzuofHItBUoU4KzIC9vrgrwOwnxTBEzjkGBrfD
vbPelsRbmiuVjnTfVpb+SCFMuksh/t0DE83dok6drx8f8Ov9Tb/01eL2b6jU4qilZTJ0ODA6Z2w3
HFcOJGnW4f3z8SCvL/DlBgcoPIs0gIJXDSKEy7UeK7lKhK+nz8IvOuSgu5TdbUfNoagmZfKMpGtu
wOkq+r7RW72HMGmNsQslOaeXiu6uW6V29yIXACk96PpDsLH13km8Qqj0ukigH+UkN3bk7PG3KbUs
dH5BTpKRR1E2uoHp20+kiNnXAjbVAFPFrJxNrw71ZjSG+CkiNXqEKF7JmyYZW9JwSXQ3ahuhEpLE
vvSFRF7NvEjUznfs0jtkStoSmAGdiKRHtVkv5rqAeNGx+3rOnSml0ORksuTWmLPw8/yiDTag6Yx6
V0dCG90CH7THEUmbweM6kEwvLPJjIpfyr4+/+ztbHo4ygDQwgLM58JKCEGqdWXdlUzwHjtHuSgfh
ZmfSpMSdCcaejiKxZ/gJVpxRdGt00GyDqIifS79Z6+1dbzPUdYAGzc1KtAhmpNHbazQvi9SC7BY9
y1YS3I1mULhAOaq1e23+M5f7bBbxAdNCeDMTNBePvmzUslLFfvTcA+s+lEK27wILIR1LwV8OQ8P4
4Nui3opWCo9K21suu23N8ff6XkPGB8QzrCUKJOilLqbqJ6Y+5aZ4lp3KuaejPTz3QyU/IA191sah
WoMRvzMehXMoqUCheaOW0W8BrDXOp0E8AzGUNkivdIdJnR9FA3FSIwjXWnLXKAtCgpmXRMxNS5gs
7XKCVBukoRas5QD6/DDWs2R2rQdbMO4mJn5lSb20z13DyU1Yik6yy31b20h+p7o6AljeYInshFFR
fRPipbaJyF9WmmHXUef8C3lSSOpIIZefJNORLqNIFz3bCktgILLljQyPWNKAGUE8Dd7QteVzJlZr
8+/sc1qtgBvnvB343HIDlvgpw/GJnqmeYa1BvLujyLnW9X/n/YZcOZPUSEYIAZctKjOUB72zTRAF
FhU1U26UHa3ScWdQtdgH8A93RWdpbhyb1afRaONbA0n+TRbK2qYHvrH5+JqZF3xx6iicgOCgBwDw
xlrc7qUylJUElf9ZpM7jEI9/kBE7m37w3beiB0zbXz4e7jr6JSTFbALSCXXtqw6+zXNpiTyPn/vJ
KO5MKTCOUCm/UU1VViZ2ndeCgSSLnvUsKRAs9UmawDdQ6lGzZ2NyfsSB3Dw5OKk9RD3c60qp+y2e
5f1N2iigem1hbv/xPEleKEtAvMQ+1FzsJbtFwj6m3flsTZZ8m1ZUIwvZRO0YWZeVhAJvmKs1hCqk
Ud2fDdpnnazLQ20WYIzxgK+eC45ocZA7gUyUjcw8yPs63Ra6FBdenmn9j8lA4m/vS1RH3bKN8p9Z
nkTtneUnMG56rC3x7Z6KNIavkBsnxS6Dp1GRpmBrapO608wc6qsq+urc40O17eQ21LbYeyUPkDl0
/AoqU/6pdL3+J8LH+NApRaXfmrgg/RxivylcIVuk1/DGxwahtDbzOcuEBZugssV3J2/Hdo+2jv7c
k6C/2Gqr0xFphf40tKP+kgXoOHojB3Sbmhr2501i9Z+0InP6OdoYjz6Eo9HtqDYcnSxCj56Mp3Ud
nEue6wAMecZxRO0QMNstIhYw65CRQJWh1I2udTWjaEyv6xPrVOdGeW9Bw5hlG2rMzIZWxXkUrY5U
crHmSA5jwTK4c7eDIhpx3o3VtuptQNH1nJeS/4dcfKbdD61suXEpdd8mpaXxNBlxsm3zVp4A0VlD
6oks55/I4GaQsZZnfIGMHoK8j5UCVf8gb8LWk7FVR+6yGUNi3by39o5Ex4lVoFOBufg4PVZBLH0v
7UZuvExX4L6HVqk5Lt2m0d70eaTS9DGQ6d3QdEOjlLBRlzdUw+KtmfnF18nwTXU7duS63sC6mU9S
mdO6KWoYJm7myC2GDA46/ZtaC01/E4dmgtVEV2VfuambfNPCeLFcu1OkZptTFrPdpi/HO7ztnBdB
bfnF7/QU46sglPlDVW5uDRwfSlfGSw7jjEz1xabVDXEjnFYCa4p7xzNvhIpaZmLDmXWsTntwiDAz
10py0mQ2RvYdLw6M3nIK5/Iw1FuuAAPBDtTBQak3XmCIYaNOiJJ4A2KtwPD74eHVtPzRrONKc+EB
6Bm8WyuuvCmtxNGhr3dS5TBqNpk5BbfwAdJ78E7jz2iKddNTpyG1D5HRTrJbS5YWuUE7KrtaydLf
tpH6kTtQ6j9Xju+wjHYQfm44eN9xULSwFbDLJ6kZk98t3hifKt0UYIWhHdwNcqk6G8msg5eyqYOv
9C0lc2MXmfw0gWzO3boWz3qvQ4JNyjzZVBp4Po8UMP1i5Ui0lOYY7lGWCVtXV+HOUiaRReqVdTF+
yUcKC3yieDK9KtRR6w/UzLwdHVwzUIcaqq9RXaBLEavyj7KuHIh/k6iOZVVZtVvVROru5HcoiDWi
arzInsJdoZtSto0afVuNTfw8Ipf+UCiil1A4CLAJF8qEwaEBvowRzF78yCTbfAymLHiBwNFy9iWs
OW+hv80L7Tx2mW1+82mJV4Q8EmY/ljQNP2ilUj7ANAiTLTPQok2VJKZDVU3Jy40vxZ3pBti//Cpt
p7nrhkg92HXPZxjL0Ivxytn0nZA/xb1s/gorG05WmLfaV1mb+keWg50XUP/DEEfC48nNg1z7Are3
rzeOnDu2JxKzPU8DYf457icFN7rGmX4NSqw8tijM/gpU9DTdxCyKkxMkFn4w9fRiGYNO8w+pLCRv
umQ/BlawDXQto1pcFtOfzjAR1ZYeusi5ceR0hNPj179MWigbPYUbrQIJ+BrosVl6bGw1d7XG1u6l
gPQGELlf3qax3sjkeEg9u42tjLk7BFD3PRU58D9qV/pPRGv9KfCl8Qv+GOOtkxGtu1Lvm4STlAqp
aIXl+DuyHYjvQdniED4Y3PoFAoqSZyHHy5L5icBPIi9L2SV+iYKNPrH3uOOEGrjck9HnzI7FJ7mP
cmXD2mWY79iN/hXBcX9cqSRdA/FIOKjUEpGDKiUBWsSquh5HqtMq1bOqFlC/o9H83Df6zxQb2wfD
KeVtXuWZp5WZ2Eda32yqNB28PrWSLe8h62BaDeJsqv/Jr/3u3kzQ4+SfQ0sTJHZT4A+Y+Ih8XwDh
3iNopG57fbJvRqkbjmmlmTc69daVoOQ6/JlrF8AxwaAjtrhUA464atHNwmC0mzBJicccmdIQAYo2
NY2VEs11NPt2qKtIy1FzNLMlq3oe2zDYaqI3Ns40rVn8vjMhaJxg91XqX5TX51/xpsQ2yDpmrLKR
PftS8bPvnPYxsO3S0yTJ+PNxRPXOfICqgKen5zUb/C52QwFAuw2EmT9XswXJQLnTNfCW2v/jUQij
5qiciGoWF76cDwbkdml2QfEcDtyzTYJ8R2wqa4D66xwHTh9RsENx+5VxczlKEzWSUsZj+eybNTJT
taF6uW0jXu0AEIkSydm0fTce2sBYSziXQjaUZ2cJCCpj4ABMHL0WyXw1mFocjEn7HFM8ijyfiPIQ
6lmwxT7A6DdybtkpDZAmid1hHInWij4aew9ZqcL7v+ydR3PjSLqu/8qN2aMD3kTccxcASIqSKFOS
ym0Qqio1vE34X38eqLvPiKBGvLU/i4mOjprqZCbSfOY1WSHErQjk9KDqiYpMKaZSl3Jqzc+EcWI/
WQLbTnQ2Qt2lg4FlbJYb7a1DBGL5LEgHbGZo4qcsRBXMU1VSK6FYnANaS1m0i7C+lbi6RZZ66kiv
Bm1NJbzvUNP9XZI9LE36hsgt0CpGnGLN95tkKaB73tefU54Lr+z02KtaACEf76XXTO5tbsUIbFYI
hYuk3SKdd/yZ57I12kkN+s+l+92vXeHObulZXuX+GW0K7yy4Y30W18Ot9i6qAXEwmgwne4aLk5cv
vHgjbbjQGSvZXMpuvP14hksWs54gDQZAHEjis6NXvQyiAXA+ejh8NivnttUIz7Uq+ZGl3YskyjMl
4PX5X2b3dqxVkhNAdBaqLvWf+/xaN37GyePHc3nV/PtoMkuW9eYqU5WBeuLI8l05bu06but3m97f
/9C9zLVdxfsUeTveF1/dRm7qy+4Zqsa6LkAKh/YeueIihLaIPK52C6QQHAxUbXxK60JWsOIqJ2p9
E/4nXpWq4lJJK8BlVZG08iYtkUkDVjZZyN6PcqZvSByM20wWc3Emk13TwV9/F/c7ATGNU5RWV6ms
3ED9l8p6egryePzaKW2HUR35rCVF876r9cArSi34ZJUoJ8G7avdtqQYuUvUDgrCVue2cprmt6/5+
UER2jcNP60+1HPrI66afPv6Gqz3y+lOxhF06Xsoi8LRawpkkk9DOHJ+c2ZL8bqpBu4zklx+Pstr1
HGWF6iT36KsyMDolxxtF6L0m5X1nPS1iNfdxLsmoAorOS6m9XQTm8LdK3v/yXf/FE/tm6U/4ro9d
/5x1b2mur3/hH2sgy/mDIhIYE0sDAvNqQPK3EZZl/sHlToGJ47TiuRp/AJQhguBmhspGL4k99A/P
VZH/WKy1FxsB/tpCO/8NmusK1E+JC4lYyK5c/IsRFk3R1Tax9KpFBa59QvEDIM7UmVejFowPRt7p
F3En7H2B9eDODJvyTu01+CRVUIFNM+c7Gkb9VZemGb6VxY5Ca+TZZZ1eOwuCQVHG4toq5JqcF1VQ
nZbuFXmXnPkVvljXdXSRqpjeN2fiyfXrQlhEvLDIsdPyQgNhdT3KemOYAUnzg5HSEQnzAsMf2/5J
KiCduenX0dHrSDbPCq1FWg5roYEuF7Ahqs54UPPM2NAxsvfz2Md4glb5Ve1E5qHqKipITqacAxW9
M0lGfDV75lyDMz3+ZpFdlaOdy/RRY6ffFLMIr7JA169Dw5zO3KsnQ7HJAF+/shRYzfV6Juyb3oFO
/ygNZruNJvMZOUXZk0ZSyDeH5u6vJ+wtQ/kk5iM+p5a++LGBfaG4vrrBrZIKEzU3gBwWVMNQ7AGK
bgGDXRckUfWYbwHXuYa2p8Lm9fqXWpbulVL1kuQqDJ5z64XKsddI4iIa2sspv5ObyO97fZ/r+TbP
HowuehpBVWm5dZFV4irJ46umD+9aska3U5W7j2ezun0XsCi9KI4nqGgGXovT2OOUmJEKIklJB2lr
yaL0RnC0bj61pRfrUrH9eLyT3ahZVJDRQgEhBUhpTX6thtFKk6nRH6HUQ8wJxvnCAQ15teDo9uB+
nPtUslC7bs7ukNVrxkxp/5FScR5ehYZWJ46+Hh0Y5FQeO8scNmFVBL5Qg/zMaTuJUkmpEPNAmBql
K7ofawCDQlUloSukPnaBUl4kUpRe6Kk079Lc8iaFrEQ1UoQp6UK6YYNcnAgierq6qL2EutlN1RXU
gKed2tXPv7nygPtAdS7v+IJ3WItOV0g8dSUAChrPYekFWdvdWoqke7ShG1eBHbDpleiThLnx/ccD
n4SCOpZuvA06OQINfng8x9eA0s6mHJmk6RS65qYQvhEhgWUNxX0tpi+N1mMAOk2eFToYXGfaDwp/
/qA1vkWpxg2r7i4aNOFOk/JcttWOzOolVBCzoy7wozRnX7fn3QhufJTPaSOf4BIWo1XoFuiDANlC
GmQVm0gVPc1w7qcnKNqHYDZ3mFT5JY48whmuEmyUjLbAnFT/onR/7aP/jVJQ5eBk/md3tc/PRffc
dm/DlNe/8Y8ah4zmBkVvPBII7V/jjb+jFNPE2hDEGXJLi97bkhD8jxqH9gdtHEIbWMELG30B+fwT
paj8B1G10DkQIE8WeNPvhClrxWgbI6FFxXfhh3CZEjId7/VkUK20yu3moTdG84sd0B6rJVnfSRNM
ytamaxPFmnYtRKru46ZLrhp0v5/p4ajeSCdvI0miPhiJNd+GulP5WqjNtxSKrB34ahT+k7n98WZ1
33nOTh4AfjCXMZg28E+auRamCClwg3eEVARse/azcZ43fYlvcIn821ZBe9v/eLzXeONtYrisEDBr
g/iHts4J/yzBH8ueSa0e+tiRP+u1c2vm8+SOuTRsutH+kmY6Cq5Fhui3FcO2AzfsFnqfUSe3bLeS
+kPahsIDbxJ4puV01/0Qik3TZjXNHVugQZ1YW33SrV2C3eRei9RzMrsnbxiCL4CIud656MGkL7HI
m9SW7pNJrpijMm9Q+nfybnCnJIwxNhDZZqLlJSeN2Euie/h46U4wLOBWXguDQLOArPK6HA8sjUmf
z8XYPgDyRdxTUuOdGlbxVd613aXT6g3iYVK3x0RruKgmSfJxSBa+bTfnpGjf+yWMD46FuB/Q2rpQ
mSmqVgVZ3T0YhSEukqzUrpHX76/jrgYHYejijh6Nsm2F3OwtIwEOLFKcvUo6cGfW5J2PAbxhUbKm
37g4Gh2vSQX4XJGLan6g/NuBbcgmzxm64almB+2sKRsfm1HgID3KMPXJoG84Tekmjyl4BtT5953c
2/dDOmRfwD6qh0x0/WdbyjJ0RhztTDn0BC+CSjrXE7uGhJdYZP0BiemULIMs9WDXQ3xAWL76GVXY
MBlFLA6RhnadNjbmDleK4gHFyObS7Au22DQXylYu03Gr8eBt+WPCd6LOWykmW/54QU8CaaJopBgX
wTpyPYS8jtdT6sJaD+n3Puix0HZJNeF8rlKLSJz0nNbFe8uBLA5HyOKuBP63Okh0lCMH+Ib60Ne6
U6AMFhezC1kfjl+bZzExM0Dtxx69fNlVQln+RE11tLZxNyXZxqmaBh0TJVYFakRKN26tsDbMKyl2
lC+9hu/axwuz3NzH99byC4lYSY4tw1wDRYXRGHMbKdpDls/xrumDeRvpfbWT26lGcjBRr+psnva0
4gqfwOUsiPtko1Nopoz+imsyUHRZ/vzNrdPpWdVluuU8aEpvfCOxHYNLwIMCq7ZClx+gl02aKwrc
l4F4Y43m1hkRkm9hro5qpiyM77mTTYXfVoqzV4LKyNxRGoMnbG+tn44cIQA6CuMKiLglPERC+8iN
THvEMwb5uJ9xY+rQZyO4FBuR292B4TXooM6QiH0DrLCCkFnD8xzmVEHdaOyH2W8RKZ09URZ57qnB
qD/2Tm1Ubggdo0XPsUt/0Rp3fllqKAIXmXQSJttOxaMFe34GYq3ML/g8gvYMB1Ot/Uqf7NgF8J3K
O8hYM8Cqqsr6rdNWyIG3Q17twh6lS89GjhXer7owCOYMVtZG6Zem6FQ3eI5NnYI2aDg3yRV4JExz
ZUy1MzcH9pweEiT+IfBZQkv9OIghGhWiekzMBssfpwtTX1caDYhRo6rBrm+bZPTrdCZpr4wh2Q9y
25TbWs2j20oUdusN6mDIXiGG7FzZ7DQ2xehhcSUAOvt6qawuvrDQxZAknfVg5qOzAVUiu3lnxtte
qvTvJTxJMkvmPJcGqb+qRb/GKNPPXBYnwQPqZpRZgacjEs7lRlz1dk8quMflUdlaD1Jepzt1xren
oJnv9mFRXuSWOpwJHk4uJ8Yj6MOwhmITNd3V5WRVyTy1amQ/SFKMYH+Upb5RhtaWLuw5avk7U8MX
AUbBkqdCvVoNxR2bSMYwOw9NGcHni4xwi7A3cYpQw22uguX7+Hp5Z2o8YwSOxEWEjWszDTgvHT1U
23lIZ1AWc62bHNr0pZAz9fc/GtEuXHmWEomZNY281gEXB0tVZiBX3aMaS/2pkoKLngfBH5pgPFeK
X8KSo5tz4ZPpSyGegA8k4qqOnFepbKGCLT3omVpepKJZFMuzFEAUp7TAsGEbY6Pr1mMxb+qs1i+c
NKnO7Jx1P4DSoQLEHnYULSRAXWvYbeAovWhKyXiY4Phlbi1RcNyndS03PnhsO/CNMde5ygIdEBMU
NGfwWjYhOrSFpT3NrYFOqIVP7znlidNQCvrBkmVS1DRgba1pFZqWY6dTBw5Fss708MzdV4FT7JXa
VB40JCmuyj62XEcLel+WLGBi5TTc9GZkntmAp4E58dwikMO2JxmiSLA6zArkrTK208eszaWfAT6w
WDk5+m0dae2vjsWYfGVqYVHXSTY+qyXXnCd3MWKqyL5LyldHOOnnqM1aN9GM8HOCxjr6KhY+vIcU
OvGTpjJBND8tCzl6WaYXLE85y1xluhZ6MWy4cx5Rp2eYPY6uHyR6qj9UIo9n1DVVO9JKCB6kSItc
FLg1t5tNUEZR0W2hs587w++Nx7qxz2WKncqaxtBpmSnnsxk8OGpzkZWLEwFNmTnOEfS0uzM7+p3v
tWDIuQ3ZN3iJrcsqdNiEGmFB8FDYevZQopF8qwYhdLzArLyim8J9VAsJXpva+FHTDr42khdonfpT
cDMfwha+AJZ4/S5TjezCSUwsiiOHDm4eYCuAPwk1dYty+Car6vlqghP8FTzvOVrVe2vGdmPfUyYC
F7++HAgd5E6KQ8K8kFqKGXzvk/mX6NUf4Oo2v3vHsmIaYHTwwhQCTorEWqHWA87QDxrQX6/Ite/R
UCEiYGjfPh7onUPNSDQf2QoAOoDbHO+8oRNtPhlO+FhGdfu9nsr5WTMQuXZLfRwkb6qNRPKKJBAx
iXbfz26otOZ33H3xJsxB/lVnlCTeiRb4QSaz5n8kkfrqcOtFq8R5VYSPmdlYF5ZUDnctCiHe0MAO
kBPRbtpazq6BAlYb2wnsW9KS6gwEaYkGjt8B8Otghwn5iV3I1laLEiWJLdDCfgToNewr8KYbI4aa
8vHavzOKQaWTpIIKEZjo1aEvRCPMtB5BLqZt5EcEYH4MTu3M6Xtn22LTuEiAkMlxaWrHc8mb0gLr
Qdu8FXMNS0Y8gAWmV1v3vtJNLx9P6ZXjfbxy5J48oVS9FrFoY5nzm9h/KkxVwooteeTF9otQLsLr
YeywDwf52Ci7JmqNGz3rAYYEGR6V9/C5pMRrKmW6G+qhkTez005PmVo5d70tlT/UotL3ZuDVVr3T
chN/xUyF6UM502ouPv7ty/ld/XSQ+RzwV5wR1L7jn24qveQA+0sehYzBowk+BSr2E7b0V7KR/VQV
HAw+HvA0kAI7RatrMbaC/bJ+xowkSudIaMnjYI8xQYUUboMM64sq6J0zm+C9oag5okwKM3NJ64/n
lhVGmGudkmLWNTkunTXTH5TGcCcF67Xfn9Xi5LGIyJpQx1bXZKMmtNkEjzPxb+LPdRnuzCaV9pGq
9GcW8FVdcP3JGIOKoMJ9rK2BNmMERUjT2/Ix1evu3jYb9Ws429YPEyDFt06ZtF9a30mHkLnqXioX
4ilqJHCNeYpGl2t0sfTUlyx7mjQAKoYmLH+m6aynXiglYArRFGtU4ARGTRw4D+11UOGk7rMltXkz
iFjcFalR6pwjPYGAlrXNN1OqzB9NE5gQ5mjmFl7ftICKE5zUEleSleFWamtrn0RTnl2HZj9eyyIE
czWHJmZN+dSYmo+1mhbCw48GL59nFcNAZ1SnKxmEneXxeNr3EOLAkvdqULTbJpGT2dXNqv4m5Tpa
KWoQRd/laqQTkSVlk21qSy17Fz075NuHUOPZqrttIlExdfvSMYUrdVUW0qmeyptGqgSUWbOBYj6H
PQ2X3Eyl2o8TR1xrdSvNKO+M402q1E+tFATJJrOm6SprK/n7x/vo1bNp9XEB86EjQR2WuGGtS6dq
mV6nSlM95mEexa7CXh08ZKCSEQCrYQW+Is8JkniTbUIEHe30R2A2E07LWdPcl30zcGNotfVlJmYH
01O08haKVRK5fTAurVCFxucUVp+zsDc8GdDnTdpEJTIondbe9GhqZBuwuP19bCbOT4G6kfAwvhmg
BehW+lIbchxj95GptjdErTJuot6cXvJEDc6dqBPFC+4H0knWAmAiJcwTu0Qo3C2Q4uZRT1Xnp1G0
PMON6JLcVfqq6vkVOP0hKYuaz+LBV8k7Uxpa+k4U+R1PV/Jy65TAryunbgQ7SNJ+wLWLKleywK74
ZVOreGJp8rd2zNBZg0FSHJhX1Xt6RSDvYnCGNyTeQxSy24yWlqvnRnHT8hVcDCtM86+W0n+kVp/e
xHCqSYIWHXNQFOsMs6L7ZwWdUz3KoyptFacILiOl/8nvrjaRPVlXVgpd8+PtdnpDUh/H9gc8CfVO
uiLHNySKaU3r9KJ8VChd+zVmeFs1162N3AzTw8dDLZft8cYmtVtKiUiyg1haK280PcpdpZLUj6EC
9d1URLdxxnE+cw8vcdLJKEvNUlkWkXGOJ0QV2WiNqK4fR1TIfCHbt1En1ZswAP0ZtdOnoibTMPp0
3Hw8u3fyV5pTGkk0/VOK3etLeVL0KobOKx4FscezbM3yASRCdJgslJbKWVLuqrTNNiY3oJ+aqX1D
wdR5wb3NuoibPDjzqr/7czg3NLmXhtrJs972LSFkZraP0AjGnR7njyp+fm5gdMOPqYrY47I93dul
Umwbw9J24zz193mQypdqFRdnott3Pj1YDHQALaifFBlWIZ+ZIGShj7JA3wVqI7bykS8X/Tlw9qvW
wurbE07iX89GpiW8Trjq0IYoG/fDIwJwygFD6+knYrJEzk6mt5vFBxEpPilEwazUxWXOb502yPlF
sVfLXYeiiZzxGplyCs7elrrG3iNH0+ZuFMTzzy4TovMNU9IGzwzryPTnScXFSZam3Lfh3Ki+GvVV
etHkjfEziFvFU1spd7x5apJzKgxrlCKocBTEVBYTY2xQIeYqvO0Uu9fDeBofYUEEO7UXPJ2p0Op9
Hc04WDnFDo9jcc0XeZqLPnnKC7XalfBk3YjWGKiYZKJuUZeXgEn6bRkJ5XIIg9KHRTKeySreUW1i
A6EKRc0M/r66Vk9wJsWM0WwZH0PZmj5n9dh7ILKzzI0Xv7VGJBJWOfLFnICEVtgrnyDFSHsBOOmy
BnNwq0ZO+w0m0jmX+/Xdt6zhcjY4sgDtsD0/viqqvouEYRbTY11EoVvVMSA0tQf92k3R9uPb4b2h
2I+wI0EOLy7rx0OFEj6Z6K1Pj11coyskG7U3aEG+67ToHHBt/Yoss6L5gbItJ25xnTgeSm5BexvA
nx6X59HrrUhgPRnYXpjU/aHIUvuAv3h9JtBeZ1vLoHD3UVai7wGKbTWo4tRdbFo9g9Z6Bu9q1IDM
jNKmDylKyXV0rs58cr0xILseM3MulYWrv0pVkRfOWtG18iPouWmrEaGMnhHG0TVgGd1X06DeyUtH
YR4NiiK98tQ3ZfeEhJxzGIqwObPF31nzhfi6GIksy77GFHWVI3G2dPmRmiWYshgT7pLCgzsMubKt
G3XcGOMwnVnz9+6AxfcEwD2ACoRCllv3TdJpN7qWqpU9PxqBJF3NjlG4qR7XeIuFLe1H5FnSMiAl
bYpsK8+p/IhXsuFTUKquuqE9SPQ8roxGl++7Smr3klzN14T7pV+b0m+rABFIsOsXjUy8k6mJHf9U
ZPzoL1vl/NhEcf45KTt1ia6cbdOL6sxRW7ba20eAnUGUQQCtsTWoKa92RqmMXMB6pjzqVjfvaVVM
+2xCpMrIoEGGUy+TaJTjZgzS9kz8tn7liNbps6AthrIj/b/1JMGTyBSgnfnR7Cf5sm3U6Q51uueP
b5LT6SFPwr1lE+PQqn6tI7356BNqrOS5mfxYVGnu9/zrl0LWc9fRy3SriQozpjrvb/Kw7c9EONry
kY5XFp0IEvYlWkQDZi2QNeGRDCYefcZq1ie/tSX9Uw7DC74hjmSoB+tx2vjzPMvPhQiJnNuyGwe/
RYEKzUE5tzY0MmXZq+weuu48RtWTKiLjYqT/33gl/nK4ySXOjWaVqJvMxTT/Oarwj70KyjzK0nH3
gM7SN8OYszu7Ab6wZRuEiKxAwf9Tn43yygFQMl+2sRWOIBsS+2sfj/auMGGrAtdM9C+YWtNGDUUp
3WSOBa1RA7dSnwmpXysmR+uEMNLCxAdVjfks+cvxZrezfmnHmelTIuT6CsKv3PmJUY7X1hRnIcqi
iPHeSrQucljhen6fW3htQt3LERbTkCrsvHHOccjVaxhtbtBKBeZ5ev0s5V2ydG5hHCMOFkvuWBSF
nxT96OCaOuTlldS2YCemMUwAiOZ1/2lG/yvcOmprwIMNwtZVsFiNPYo+4oJ2CmqielEn3z7eoieJ
G5sTBAzlYg1JFzTTVuFeKeVDOWht/WRpUXRVVXl3oRhJGXtJaBYhN1BZxm4edfUNaU1yEaLDOsDP
N8vJ02tJgo3SWf1PHb+XwNXmrL8Ioadush4wtAuIWjF8CIdYIdaoqruWk5aVb0tD9EOnN9Vu7CZN
tv1M/cQLCqu5TQeFOmNuznq7VWRFP5Own5wKTiLQ7QWPwbvH8T/+2vQwqj4N7fKp7+tmi34s1wwf
LrrEKUnfsUnKTW7Y4kIOI711UVusz1w7J7VsrlY8O5CYoJqyGDOtHl8dAXvR2XH/5BjpcJGWeb0p
rTa9gCFv+HNodHtpSJGFt5FBRrOp9IbSTO4jK592H3/4UzE0tOv+alIBw1ggWMdr0ctjjLBqOT7h
qN5+s5TBBjXXRkaKAICdZF5YGfSQRrVSv87yTF4UWml4WwCK7WECZO19rvWWJ6dT9tdH+l+05r+U
Bd7+n9Gae5E9i/9zF7c/n+OmOAJtLn/xH26Jqv9BFx2OD5wiAorFA/Mv1KZEe+4PgJmc5b+90Hj1
/oFtqhqMFOQSHZ1nllb80q/5H9imAaRzcZMh26OrQYPlN8gly4Xx7xsV1Xa83aiq0JsmeEBze7Wv
YFnVROvFfGOMpbTJu86VGyTSixG0CDJg5zoUq+hyGQ+26II3hXmLSd06nG30fIwVJ1JvpKScXEmK
/lSN5uBkjj8P6ndZyUqEgtpkJwV3ef6VjJJwt1bPHadVPruI1S/aiRRoQLZgzb2GemE5iISgKMub
ipoF7qKzGxT4Yiv5GF3V4lnkRbDT4ggVZZ0qQtMYf4ZieCiI1H197IybwhL3XUkuiDzto1WKGBCn
rnxS9eCiTeRyG3JV+HWjNZu+RW6nDft4P39TcTx2i3goz8AM4M+tPyOoe9jtCxzRInpZxy6VUUe5
MdbqIY88+qBdg8C1q/00zMSNxVZXLzv5Qs8u9XQfUuDF4Fbcx+iT3TnVPumQsLgwJM98KREHcJtm
J6pnYW9mddPA5E895lsDrRKH8jCV10m8tUEYYecr8ciCSfKNTbg3a1+zvJC4xcGdlj65axZb9ZeR
UuXbmrDkb4YEyuFF9EX5Dk5xsnYxRMTpoKPHVO/LzJtuneKzibaJVv4slEvTvOisPfAl3IqDC+CN
VoVAnO/0viPvsO7tMJtutnnkdx0Cur41+KOxzdAQ5fnTvQg2fOxXn7q7JtyatpvdV0/WN+0br9yE
8ScCPq4syNu2ufiS2q6T+CXVX+rp1z2eKT/CDcobkuUqX8p76Ytju7LjyeYWfkuAdbT4ObabXvXL
6DBrXgs+zK0Dwgg/v6r84HstXxgOmv/uZLhpvqMwYiiuekgO1t7wrQdckwCPBS8C6A5wNXx/rsIf
fDXjQTCr5GKyvBqpskfNRWt5p++iXQLU7xB/mUM/mDBpxjDTdW6Hz9vg4Fx3V0jxQ7l5LK/abXY9
fnUUVz8UhdeGPva+4Y8ZE2Nvumy2xj74lOk0AdwUdZbqIGgIYLd910uuMriOjz5aeut8y3bS9fwt
/1EcbGOXVz7idDSRPHU3/IntAR6t14PnXDv7aCP7glfGq75Pe3s7fgYt4oFK3jDHfcqZouazSemq
5xSTverP5E9ndJM/0eFL5H1ve8Zl44bb8oq+MIdvvksOeumzoN+KneHF+7r1q8TrtoqX/kr3GBwk
O+eTfT3vnEO/GfbOS3+T3Tj3+FBh25TdzM8c22YTEh+g1t+48Z2yKe6LexovTuePOvUQL0HFiPoS
UfLftKjfegJvq5fioW1eXtrDc/V/l7/6s0TDOA6j9v8d/6v469/RBF1oikf/sinauJ3uu5dm+vQi
uoy/+leJe/l//v/+4d9Gn49T9fJf//pZ0oZY/mthXB6/UQtd8T8/bnfPVfcs/WUTuuvi4oVc6uX1
1+1//de/eJb+eeBoN/5BL4GmNsJzYGhsQqS/WQm6/AfwZAA19NKQUl/+5J/njT9BtMLkUeSVQ8CW
9+ff75uiwKzE54O3j8QefJDyOw/cKnWE7QPTGIQI/+CiP8Ed0zNDcp6a8rWgwJC4Lc2KPwsYbhdv
lufurxfzLTVuFasuw5C30VsC4Q/qZg3Py4O5lDJR2dcAGLInjAUg5yBYftNURfEllBT9S9lK6l5T
cvkLFU7zjNbd6SzhGqJ1CM0IVBvOg8fhoYRLrgCPHh4KeW53Smrnfj4Onz6e43uDvEqOLGVgSjLL
GrxJkCPZarNSCaMDzYjAk4CU0jtvzoUIx0/ZQs/iJVvi7SXy5p/Lr3gzijSTmzhTHB1klIVQAyry
zWzPuS9Bp/R/f0IW0EM6vXjYgpA7HirtarZ100WHZEq6n05pS1sZwZbsTNr63ro51O4W1itk4DUN
tY1sY3I6ZjT2ebshnZTdzEjPiWyvk5Vl4Qio+P58HYKsdVMvptckKT19kdApud+1EpEITV6EF9WX
QYxIPgnT3mhdZ2+HKSqpcMzlpslN5/f3okWOCghl4RxCPTxeVXTY9EAa7OgQCau7jGyAxN1s/Z13
/MeW3nHg+rpNLOJpJspNAv52+fM328SZijwYkRo61Kn8ayBbdh2zujcq8tZJxSL+t3cKDRb2CVcV
0de6mQf5VGlix+Qd7vSOZ1oTKMVhzvvxKO9sfewgZbqzbH1O8mrlgibuTTVvkoM2j8FupJrh1/n0
MsjBOe3Iky1JDwoqKkUuUBWnVfM8bRR0p5L80BZpQLObzXMROEI5c2OcfCQQImAqESVd6teWrh5/
JOTW89S2Km6MOY99yjLpL0RfW9fscvu+RG/5dz/TgkihfcMHUl75rsfjTYomBvTGYgiL5C9RUuIb
pKGe/fFnOl08oE802yiE4k0BWfd4FMikQ20nKNFRRFP2c4JLSlml5/xeTs/zgrBiv5GrvNIuVrcT
4HVFb6wgP1SmjrnPiNZeotbjL7T+nG3UhurtNPf3ml2LPynNl7eBCjqknMtp+7vTRV+K0wyyEyCp
+gqreHPSYiObSiUqooMe6dOGnu+vAK+23/5yS1kDEhMVbFqrr7YLbwZBkaXs6pgD5gRttwmKJvYn
i6Tit6dyNMrqmSxFGIhMm6JDq6aOF6n6CL/Cbs6McrrracNzuIg7SMuo5x7vjwnSo9VHZX6wBqO+
QPJWbE1Q+3vU3iY/pRBz+HhWJ9cGTxjPC+frNf171Y94s3ZyaQ82SukoI+aK+aBpUR+4oD3bzyny
6udEQk83P08Z1yBtAMoTVOeOJyeBV5pzqSoPJrp+V20bGK7cZ9ntx1N6dxTYHRzk5eZYlyW0dBr7
Fmm+g61QqNXyGNuGKU3PfKjThWMuC6CA4JXzvA7a7AifaEkxykNNAbAC/iR16ELMIgi9qW3j8Ew5
cbm+/11r4cmijokiMBC9hTVCof946Sw0gUU/p9UBio1ib4J6zj5nkdkF29ye7ZvQmu1fk9SZh7GS
YnEmCDndlAQgxNkyfUvgmevBw8bSS2206kNJJbvwU5Q2QzcrmuRbFGWggTMZm5KPP+LJ8hLt0Dzj
CoNbzLCr219FYlnUYS4O4QioGghAeDc7CQh4fNrP7Jf3hjKBiBL1LHpc65hDs8LYKLqyJfZRhhdK
yvKhHrVhN/ZS+runDfA0EBhqdhrHAOmz4684TB1GgEXWH+bR0ve6sIZd3olwHwJe+/rxAp58MyKO
pe1J+mTB7l7vz9JJsSU2mu7Q2LnwgQ9nl8NYo81vS+2FrrT2mcjtnVVc8CzIbxGAnII6kYmtDGDw
3UFSmZDA5sYvmmKgXDBaFx9P7eQsLFNbGhkEBSSH8nIBvLmz2H7NKGPmdSAKUp4HOUs8KUSQazSs
4aaYG9oYpdPjIITP0pkPeHK3LEMTEMKIX0wG17BcAJBp1AqlOwxpIW9rcNvfCy2azwBzlsLp0WFf
jbLa/GYd12HnqN1By+VvYMvHjarHzkUulcFjAoPbm4Nk+N348XVM4msArAiCr9uIWqFVs4o53WGw
U8vXY+kr6MQGd8ApPBMTvLtTFisBUntnaZAcfz5TBcqptVZ3cKp89kothn+JVZeXmsq58OPdobij
6fpSCQfncjxUMZRjDyKzO8xDX+6VUpa/yoE8X8ZCPwemWlWnuaFZOCoFC0ufQrW25nYL1YRRH6v9
wZZqbM0qeCE3M851l4pmhge5G9XiYqwsA8snPK91twpz9cWqm+K2blLlvomMs5S1d3YrigGkUY6F
LiZPx/H0K3msZR7D/jANJQLDwaBf6n0cnHma3hsFoDrkMPJg6sir7znHs9TOLaPMfRZgPQKlOCX8
3Hx86N+5z8jnKY68+pFba8WdOBrbboLIfFAHntuYZ3AnN0m9hxpef+2ESH77PqO4D0JKpuVA79Je
ttabS2aYnEhIrTwfhgRhzIQP5eFJWXsIIp8j2Z1OjU0DvYOkgJyAfxwPNQmrKGdoO4dEbri2ciFU
xa006hi+VA9W4GXJmKdnHtjTS1RfGOs8rdzWUKFWeyO08gCh4NA56N1I1zZRDBHvJAQkmv2s2UG1
ET0awneZo6XlIaPgYp35AaeXHNkdEna8GKYBP3VZlTcL3EWqXCuA3g+m3diXA+Yet1MuiV0ulD53
EyGNup+IID5Hvj3droRSpK6wprjHLXP5XW/GNSIjoD1WBocZINMGw3ZkpssgOvNGnY6yvA5UMtA1
oba2vg1kNZhG8785O6/dyJElDT8RAXpzy3KSWqLauxuiLX3SJe3T78deYLeLRYjoOTeDM6azmCYy
MuI3pRs+AWiZz5OpxycsB/aKUP/re3N1VSDcAvsRBB8ZGkyl1VVhVYoJD9DTn+ueCXszOqNinlp3
sNw3kSea8bwUSXV/rHHJeYy8RjfxARBliRZn5dGUSPFV6Q+FVuBFMIezauMZ3CB4rkJnqzrMFzqD
gohhDqpyT0LTGEcLG9vSLwycw45W14cfFVsolGkm8C93Gepx+rHplZKF1PCT9cO6qttjR+duPJrq
4KL3gRar9bVJ52I6VGExf8qFnmSvM0B4zUFPqtZ+JWB4pUBCxqwq32lJ52HxWYHfAJkE2uJbkvWD
PBs9LbPXcYeM9nOGNc5vq21gdQDkUOJHUWIre68Lr5Nvujyq8LWGdSJBb9i5emfIQs2Oqdm1n6Ni
dpxjAQ4xenTdMMdzcASV4sPuof8Q57aLPAfElEdVHfOPEqaPcUqpUCXv7Qm1eK0ka/42GlOuBzF8
zeQ5bvNxOiHJ4H5tKSt9UnQKWJfZg1Z1bvEkiy4z0PXuU57VmfI4pmPq3I9uiM/9CanbUHuTDppV
0/kATftMN14Zzpi3ON8MEx2sY4zkHU0N0S4i5COSMHe1Uw0zqgVJiZolPqjOwqMw5X1vpglQlmZI
3XOoK+M7JKU15PnUOv3cyKJCgqVzivLUmlxV9JUMszhGXph8q+JFJLdGTzk+SCq594qMsvSotVCR
/ArBmRTKSth+DwfdfiuHkcIg6WSPILdEqeRUVSYtFpm7M1afeZ8cEsmr4RLGKBUcZygp5pMiems4
Z7MzaPyKljzxFFOocJ4LQ7Elyj9553znPsR5QcmcLkqhs1i1e6qc2UgOpeKV320kWr7bTVnpB2wO
8u5stkOUvcmaRB+RCi9U/etIOS7+BdZm0O+UxHJRAg7VvD2NfQwxJY7suDvP4NGtM1IruXofLuj4
cwtaQ8NUKUNNAblvI5tPKDnU4wMd4da+z6SBX51v5W5HZ8jr4YcKWRv4PmWqkh/bGdOBQ5vJTL6y
cfTFlBYCSPcVFa66PXvDYCTnJDOa5GQgBTM8tB5myIh0GdYoXrnWQCetViy2e9q3i4JdCzT0CXSz
1H4OKLzDMkzdNK6eujG34J+0WPhyX9Shfo/Yh51crDSslG92X5TCrxwv7+FJqmV+6dsE7XUnyu03
dBFiNz5gwqOpvh3WkXVv01SPzk5elc1l7vDIuE8y/mPkedwkP82N7OjVySFWHxa2uH20gWfRDVXU
JDwNnVq9tiMxIKs/0Nx4bptGZr49uqL6mo51TMmOtkMjPs5ab4c/Z02K6PPEK2lAbj+PxgpjKxXY
0X01Z7it+wrC++23Kq8t+TbjtE+PsJhU65I5BXVvWRnUDfw0HsOqOYq5bn/i/NCyLURaqsSssypE
a8cPs2VMd0Y2/EaM/vuIj9Uh03Kp+7KrHhqha79izfoiG+c58uL8aFfWu2mgwQlKNzq0jaWeHKst
frfdiHmB0Duko+GqCTwgCiVCzyAxmu7SyjaAM/hJtCZbKUHLqEr1Z4myGW3VOUs/TKQofkJN/aHr
qgvSiu0JkmiyGGzQrA6jKghrbTh7s2n6KXTXc4qdArLV2HxqY1y/SUOFZuY804VO6uekMiUWjY5y
53YlHvAJ5TplsrCcbwbfSuyntIlQcQ8t5W1Rl+Z9rnvPhgjFqYcvdIcD/fcp7odj5iiPhiXbE6YE
1dmiknWRHabXxsK4moxR+Dl1p8+2Ie8cN63OrkyM991QPnpQjE/jhPpPMqfpHQltfxCa/no2kbvq
pNAuU5/BTwyd5W9j/9fOzcVtp/Y5x7uMjDiKT6YtqidIQF+NwtLook9vakeNDkqPtRlel/UrCh3R
53BIs6MYp8+tplNm09UBNR1Vf7DjXFyaOj3PbvELWMoZmH14Z0o7nGjbV/WoIWlVACC50zq8Rg6N
XUy8BmncDeW7SkY1eryp7MrXQ5F68x364mb+xrQbyzsodaIpD8RJr3uwYWEldw0sRetgN7FbPmPr
Pogf4yzm8fWEtIGFqEBTuuMhVRMx/Jqaqex/Z8mk928BvkUySFNzpvpOpcS4VI0S678KHccFyT1m
zfP7SWBqMfuqgj3mQ43KWPMD+KvavFbLQiRgs0M9PbUo13gPaLaCM4HRnr9V2OfOJR9mY7poaVfg
FZxqPNl6ykYW2Mo8Kn8XdRF22iHmrk3dY4HOv9cdzGE0HsPIMX9oM5oS30KCNHY6rVp32K+k2ICX
woVtig18Io27FAAM1UZOlFUdKswbc9QtHQwvdNTRP/e50g2P3F5O6LsxvNGjokdZULaj15woVLmo
57S997GIC5cLFxHun54nKt13IeyNr7yixfthLO0ChMw4uFhg1HAF72INJQ1fWnPlHby4cFg2jFB4
LQGk/S1k2Mz+UFi15ndkpDluymnydSGSNj5CbbUAj9rFD3GDcxxuNwYQDn1y8+JcD7mKdQ+64FDJ
OuiWZVcq5ntTxvGPuhiy+aD23CqPNcwurkGXi/roDrJTYZSJPD+4IkF6kXkheZvc0ax4BkTVTxBA
oXYsi26u8MCY6IuNSmzar8VYzM2dl0wJev2jUmcSGm3sTZcmnL34sRljFdhC2WjG+IgyW0RRvETG
7ljojabcuyPMy4PaGEZ7ED1MVSx3arzY/SIfPaxB0lSLRr+rUy4wu7CsN3UzptEh0jrxtvIo+XAz
g9N7jjFhH49lbbXm2064UfO6qfMUGHCCZgt+aQNQF8J6WwZeZWDWKZvB49Fv1XZ9l2iDFl4Gpxz0
B6eJewX4X4XxelGrFQAVy34dI9gEzEsfWs9Po7FLTjlJ/leyfLV4qDmSPOh1I0X9IlbrRxOLEKf2
kzjX5wuXhZUeJKrC/egbWdLJQziHlriAP8L5qOzj0LxkPSnooe8B66OJkXWYvmvcJr4xovp5p7hp
E58BRA/2MXfwho79tpa2+orW2DD5nkKl79wQuX5PvZ4m9/zrybvIbOXHtqnGpvf7cckl4mas0E2q
MgWD3bEc9WOWWOway2wK5a0waoD6kEm5F2pYajmeNlpLmOBqQV12FHn101oSzfu+Fw5CUUmc0mgZ
gVKizc4xHS5oNBnTk6aOUXmuZmHMl5DubXfRiz7lWKCgXhyKtAAu3gx2ld17CEt8TBxQ8sCYSued
QGLQ9dGGqsuL24XezyTR8ANvG31g8SRaK35TzdE3yia1uJvI6cU5T9Fo941Ipns2AjevNQpu2qIF
wlORlpK1aihRr09cLenjQMR2FKRlVRJbNPHMRRaeCl2id2Z2g7FTeL6p3/wZFcQdyR9Nx3XrlKQ+
a0qsQwKHa+y+Qe/thKGvc6xLZe8Dbx7hy1CgJSkwUFm80QqggK5plZzjwOPQ+I2Cv8Tk4gflF3Oo
Hxq9THaAdzcvRAakaIKABzIkvMJXZRMnwr/YKvU4GAvD+RwBaviSQRfYKZtsjkKnFiHyhbO7JsCr
9dhBvnbiQJv1ur1TrMoOn71pVve4VFsDLeVfqG+8A2mNXD+re9vsm6ySSVDj8nWv5wigGFO658+5
tSF4VrsAfFCngUlyPUol21iZgEwGYFaiOw8YAplmKp6c3N4rkGxtCLYDYlZLG5o+xPVQeTORrA9D
Elhq81bmHmFCLEhGs/tCe/fzy9Wtze9i39l/zhb11+vBUsSyGpAeSSDa3HxWo6H+MbdjczAmfa9Q
v7lQ1LMQIFuWaw31ELlAdlLmFCc1I+KSRZKv/ah4Tty/f/mbNgei+Eqng7BBqf76m3IzSYQhzSQI
UQbgqaE49kcD3Sz5H7b4ghUAwUQ5Ge7VahxuBVMoaYo/atZ9clD4k8dyrnLxryUdF5gU1RyOEX8B
gnY9zlyLUJ9hsgZObHXHKNb08+S48bt/nTUaqw7icBa4B1ZpNQou3hO3aZ0FbjOOj3ndq4+IHuQ7
1Ljb/YZgFdUiuNGL1PyaDJP3tGVUr3eeujKHkAFQ5kAShNmNyPV/Xp7roVYVKrXNexc5TIeOdqc9
4XrsPtOc2tOs2thsS/sOMCGlVMq2qwPkRlWBUMDgPVWp4tzXXR/5MD32uGS30wa8gB7oYjuOcsm6
tdzDWDa1vImCqkcPYyoLnSc/5JjRz2sv/fivO8EwkM2kUrmwlfCDvd5vTu/oWVd4UaDkkdo8CzCC
xRMtXvP88jgbV/vVOKvIPdtz4cVKEQdS7/HDE8pJa3+htAC2O7Tmc+vCW3x5xK1pBBZC5xxRuSU4
XH9ZNko3WRLwABv5vDvo2VA8LGL7yd1gTfGPlwfb2BnwTjE+wsMNqeaFRPF3vXfS8YbAeTUO0AHQ
AkeTmUOWPFa/Xx7m9psoFwMpM6AmICu2VutbyH9eQ7YaoKCSfpmTHiJcV/LWz5V5zzlqb6yltv9X
CTt1cxdHwzkL+kSf34ApNY9lqw6nPM+inaW6nb2lrAx3GXooCJG1LFBHtS+MxjEJZGGEHykMaGf6
q86/NlsgDS9dOtpUrNNNM6KwK8NskiIN+ixpnZNmD173FsJo2h+8bHaNf+1YLcOxVEB7LaAo62Ch
4ujlWJ1BFjEMVATGsT1IrbN3ktclF7kqzbsAvbhiuZkWxNdaok1f6v1Wx0UbQnjkMQiMpCYoWf1d
o7rlY+cO6SNGB0pgmuVI9UMr3HDnJ2xsFMyhAbUtLHBC42qjWG1KHWiq08BpKZnzZJvD5ICgSfkJ
mQuscl8+AsufdvPBmHAtXQ8SNHUV6c3IrIZYadLA7Iz2zCuIJqddycPiofhgp518FYlWv2s8Or4v
j7yxS120TWnpkOEu/7s+EEmfJF5exGmQTjlEj1pLTt2gTzu7dGsU1FDAsgFfgkq5iiSWO2ZqUcs0
wP6y/2SraVwc+ZtJdHj5a5bAvp5HLOjtZRppea43TkipI7RG5hFRi/mdLc3qXepEECRCXl0V9d89
XfKtbUICxdnDbkYDdnM9fYUzDXM0KElQtQBuJ1eB99cq3oOESraT3iwrcfNtBGG0uADw37x6hJjT
OjVD5I2iFjFJ043Ajj5Vva5+RGenP6Zzv9fw2/y6ZcHIqpAwXCe8A9V4aLlJGli9Zp5hZ4kHRxkV
vzGcdidabp0AupkqRvVEXVhi1xPZJBLcxkgc6xKZv7PjOn+FSlXxMEihHnvYtpbfhJX3AOt+jwe+
+ZXwCJYPpRzyR53srzthpCyObn+YBqNmt18NT6YwBtoZ54TJgBS3cxQ2tyjiCipykAy61kWM46Ke
8L1NA7fDGS6sjOoYz1l2Er0mXtmQSL+8fCQ2t81f463efUXVUNii7hUUw2TSjc9/RZ2CdNqYpg80
ropHLcuLHRTO1ozCowRJiGD0IlpwvZiGyOPBU5bKZhhiJJ3G7uD3cSe+hDGszJ3Y+Ydltz4Yf4+2
2jqUnehupXoaaE1bmcdR1Jgp91AZ0y4dLyIVMT1FCsETkqiO3zqG+ARtZC+zWHOFl2vRpZ1MnoRw
BoIGqzqPF8azNyQON/EwUPEUuSN+1llMPUk6BhXbvoz6HPVhmoa0sMrhTWPp4esuqaK7ojLS+7FR
51Ns45K1E+K3dsBiYcI1RqAy16K0LubKdoi6XDBpXYyERjq0Z4FkVUKHWe+yyyCc71z21U6VZnMT
LPLL/LcLMmq18YAmhGHX0QjvLHo92Nd/nNMQv6rcVnZix9btwnuMLGuB14MQvN5utas0oSuJHQY6
A8jCifRoo4txfvkgbUUoilu0bf+kJmu8gCzbTLQYAQQlwJkAf6H2XR73SBKZQ4EugfReGaEp77Q6
jP4VZrnsLPRoWDv0YeBvXX+f2WQq4u5aGmReZp089D9Pkd4bD2BO9rQelj9qfZYAlCAfhNEsSger
qeQC65JFyDCYx+ZX4bFVZVvPv9ra0L9Q+5suMQoHX0q3LH7R82x3MIKbZwgrq8VZDSA3WkbXX5qr
Uc0/CbOg4U1wwYsBm5F4Tr34oI9V8y6rEvkJF/icrv2g/RwL68skevNcuZ3xrlEVur8xEupf/n3h
YaHgH6OD07rxYcimqaF0TIqklgbF00bT5nNYzfKbPkw9pbpcfKWr0L5VkC/amZCtPQeVR+XutUGr
rLOzwch6r1SBwzllODiHOHUQzMAwAMBCU6iDOCqGReNXw8S3POaF53U7R2srdqArjBAMVLvFgOZ6
QRQDszDDbdNAx2XhuQZa8QF+UfqkoXJ6bNXYunhxb0z/IY0Dww93hRLicqavR/XqdKT6VqVBLswq
8tHmLJfmVaw891TK7w2hKTuHeytYQfqn3sZsk30sC/FXDhBN8ZjR0UoDvBbqCBdyaOZ4Eyn4OeNw
nO9lO1vTitITj7YFBE/mcT1cPyMf4+JGEmhx4zLOUH/H9x7cDtpt8XkYBu93zEvr48sbeSv1gKzA
s22BdNr66oaCLYNdAyTJoOtH+qlzlBe0zOm5XhaCZHdGWbb98PKQW/O6wLaXKjAp63peR4neAPbR
DDka4tmJo3E6Vk3Uw7zGMuTNfxgMj1tw2wBKebZdz2oS4Yk4Ccnj3mryj1YHOvBcjkn+vUGVIz69
PNgtapWozGAq4pYwLxFKuR5t9ERbYzsF0KvkHaOkGS7b4FhPdGTng61Fhz43tTeJ2gosUfT4OM0O
7Z+oRYhTGeO9JszybevADSiPGwLUFMWG1Y5aylSdkxQZvdcu+xIWUgZZGVOcJN9xAyMb6+cOUWrb
N+i7PlouTYCdNOOWObVMCLEKIi43FTH8ekJq6EO1pfATmqw1D57Worw399Z0TOtkfq6Q7MccJUYG
XJPmo5I4mq/GWgcxYRj23oFbcROENH0gnmQUapeT8Ndx7qM0RrKmyYLUjN0zhasyPphzVL/qKnc6
I43o/TDHIn+qytLe2xfLuq9XYmEFg5XQcTVY54FtgxB+rmR5INBBKjHyUMzP0k27z4q00uZgT217
MZDqQ/RoqOTiyl6PFuBfmNQ7QW0ryvCaoooBG4SNutoT6VDkyCB3WYBAOPC+pKG/dMBliRb0PFHx
P8ssCn8rSq7OO7nf1sgODTqUPrCAvGksSL5LKMSzBeOjoVZRCTU+dYo03+Yd0AS/iYcSgQs57ZXM
t+INjOKl5YnGCxYx1wtvjl45mYPCzWGV+aM21gO6oKJ+2+uJs/Pu2PpGOJxsMRIzPnX17FDsOU6A
ctBuANx+Dke5GBdp9j24X+VVW8QfEbJSd+Z1+/P+f8xVetZaaHEllcgClcrYq2GK3oIlEK/Cstqz
Fd26K6ha0rNGehZM/vJL/jpBJRC/WgVtEIRl7Yz+oGfTfKlF13kHRxdR5w+d0uxkO5tjQkbEaQee
G5D46zFDLEc0a6qyYMBKLfNNOXeKzwmHPZUZ3qnsnb1rfytOkFAuyZXLjlnXaEcF+7jM0LNgTMCt
hUVlJgddhPWdrmf2q8FJYgRXuCWPCrLCO4Fic/+QUVFWWbJtY/nnf81w3IPe6nX2jxI1D6UaBnaK
eHBpd2+UJGyPU7FX59h8KKMX8X8jruZXeE6uuWOaBUIHP4sMI2IiVR2eAJQ3D04r++PsiC+FPnoX
HW3qSxJ3+k5I2nqqoftDCxBqBYDH1fmkZgsYtmJb6YWwLomnVr5rh/1OjWVzWRdi2h9UAlXH66nN
59iY66LNglg4GUKJWeS3me0irdTHjz2Q9XMvJxfd7Ans7ctpweYJ/Wvo1arascsDKtRoZtAdVnzP
zuMPtQvm0VedBUT88mib07moDiyHBgDBakWjpEUdtMU7cFJm7G3cviezquoBRdqXB9r6LIByC1Ie
lIKz7tHokoK8liwPMxdHCD+1rVEC/tUKCgqNCib+PwxHNk5PyMSCYN15qvRqTtLIZafadBz8ROT1
J0Cw7W/FDrs9E52tSeRtt7Sml07NH5nIvw5ijkK/ImaFUNdhttuC1z/M5Rjv7MnNGUQdb4H50j5Z
k/JhBrRl5CV5IOlpqAczBht7MUQs3w2t47Y767UVSkkFYcLDYULYY5WcKi1dcq9r8qArjeydNOX0
pUEY+jOyLJiBt5QQ/kOViQcb2hAaxB/eqqtkIxSaQNlizgMLQ2dyfLzxek+CRcyBph/KeDJf12G7
54y6MavosOJQsRTgUWlcnXRphbmLZ1UemLMRIrrkGDnNQ/Bpvqu0+s77YivDxfD9z2Pc5dI3Vw8M
IjbWBDrVnwYnjmPX2+1DYub5fT2J6WJHjX6WGHw/piDPKt9q1PqowFT9nGut2NlNG+uLSCIdI3QX
CHNrRIXdhkpOBM2DtDfH6r5rQhCFeKyBFW2S2XgvRdN+fflMbtxX6A0t5XlYXWyrZSn+OiaNgLCA
nC45HXXW71oZwVlpEvVUqL3xDOUrPAOAd/a8QTYOJ2XLha/K2VSRYLwetY0rD9VVlQUW86Qcm9iR
YCQH3c1OL3/eVu2JCIfLLUWeRWZnlVtBQsSkSDRFMDaTmZ20xqMBZ+tljhdbyXMZSH96l/bYpvdW
eiJtKI5xHcGwRnXlKczb+s4Wo/L65V+1tc5L1wzzel7tQEyvP39uvLDmBV0EAAu1k6yxsfMVrawv
EGnUe8io1ZeXB9xKEpA4XIp/Jg/pGzKmHg4Sz1/iFBkQNhFCIvhe6RNMB3VYWBXqIaMB3EGBARWr
MmPvVSUTO5+9tdcIlYvrwZ9LYHWv0V8CHuRxrCmrzu+Tev6GQ+50p5i9864Cr39mu+1JLGy8oBHN
Wrr1aH5CoV9N9YgNtDLQdQ7cwpjedpFqz68qyvfNwaOmcESg6FNGS2oC6dNF2DJ6njF/fHnyt1ab
dJBSNrxCmvqrGFoNEEuskVOdYe/sHO1RWObJ4nn4y2lEL195c2eVOzfFRq7ESlP7gkXJs32tYdU0
Rmxnpp0HrZL3H/R0Vu7D3HDvyyRB37evjjJXlbsYSuD55Y/dWmNqQnD9KKIgvLN6P42jNRmNjIrA
0fvyBIlLuahTAtc4V2voJ0r6RZ+bYmdjrbX7ly4N5UxO0oIQgja6xJu/opiSyzCXilUERpqUnyj4
JoDGneFjM5fDRTWi+uAmE9YK1uwrZhgdbVSdDrR1qnsNM160eEvzUlYQ+F6ejM3og9I3xX3Sbso4
q+gTlkpC3FaLABNX465XpHcEmjckBxdcwEHR4H6FBkyhPpmio6m3NEJR9YMFGh7KGrVDTY3Tu5d/
09Zu5GnCa5o0AjGa1U+a0qka9LguAlrNzuCPPXRUZgdl3oOXqA03TT+JPZfZrVO4tB6WFzV/Xdcs
NFnGIZK8RaBMlXa2UCG994DN3EPjr8+jBW7AcxX70BdjiKRkNUx7G2RrW+KyRiWYhBCxiVUYyJMh
FoLOc2CbCE4ch45end8bBlQCMO1IIU6x9cTmOtSwPNGxofhtQ8D0CSzNoVGy+iFtm+l3PAKc8sfG
LX+GEst0X9WH/OfLC3R7N3LqllfO0nHEEW51IyMO1JhpCEy0q9ShO8CY0D4YeWPOOyf1NsmC7bv0
NImOFDrXXYgsHdFVWfprsqZyN/F/LS5C7H0etBy57F///FWwBQEKLtuOwVbbrp47D8qCDaA3N+3o
WMdlPV/wBqmHnUfGxvQBegTeQxQggVxjN4xKFLhF0Rl3M/CbRlgWRwQW9mTobuMrNwrKu+xoaKd0
J1cBRzdavpYSA03wMgEC5lbuEShJ0qFJa8QfC0VgoANndqGiql7Wf3t5Om8PFOPbVHAWAC4K7qtN
gh6wBTwsyQLQVkiwwl6aT0Lv1ehzpTQV9Ujoxz9axUm4XqRs29OglKihvvwjbg/Vcq3+wZhiKWet
E+c6piuRINodOMmUn/IMGWAa8UmZcWK0CdRT7XJY6lzfyWZuQxiXGgCEBUi92LWsDjP6NFFJusLT
rhn1EDXbeI5OY+uiFG4VDH+Me7P6d1Qog4J2NXl3sexr9INAErLSR1Yc14b5JyXB+eD0Vn8xc6N+
5HGefK693ttZ5o0vBQBPk45myyJMtUodFCWyq66j8NkNQi38ZHCN8JDlAuqlMXoJdKhcdXdWdSMu
LDkp2SJy2eBEV1sLwch5LqFaBVBWR7HIh+XuxfN4+/lapg8774+tL6SxsSAqCXh4b1wfpJqKQBm6
BQ9MezCgCws4TrM7Kh/cVg4BFXep7ASIje+jC4nOoWkRXgF4XY9YAqewKy/MA02Xqn0/S7UeTpIW
TPURzYc938qN7+NRBV4csQ5Krusu/2ymnTXphgiMfC6PKjoLQV80UNQoZ11MOhUfXj6TG+NRmMe+
CDUymjVrrNyE055w3Rw2bGrnd7M0DL/w9OmXsNt2PCBvu6vIuREFwE4AzV8QXjo59vV84lSopcnc
iQByha4cqzF8DhHvwJpwyu+svvNeeTnC4Tu7dCPML1YtuPDyVkY6bbVvqFfEAGhnERCA9A8KpLnv
dR1P9y/P5uYoi5EIM8kirjkvWhOZXQpEPyjHsjzFRtvjuDXspYkba8bcQd9h/hZI3mpHotwqarMe
S+AZvInPZgLmyB8SK9XPs+7G+rnVJy3bOQa3g4KBhRWITA+PE/go18tmxFGTdK0nglgm1lsnnk1s
whvxa45D611edvaeQ/ntXMJSovQHUHSBuq+pSil2jiFViDLobFs5dRUU8RD7t51eytZnId1K5Z1O
HbqBq90oItNMY9tllMKBnajnMMELBMmdFiX1dtaN87/uEL5qgXIAA1kSjtXapVPoSBelgABTR+Mp
lhAyjXLauQZujxh/Pu5fi3fBIgy92uxSUei0NVkdDLlIH0Q456cw6nvu2UIHctsm4+cwckNtZ4vc
RsplWMoniOHCjln3W6sQvOZoeFWAiEr/bEWp9kB7HFEA2/Yy5fjPEwnUCK0oA0QM4JDVRCYoeId6
FNdBY/c/OsxYLlP071o3qEiy85aThnzgze6ooYdPXj80QdrVwvApf9efp5bq3+nlj9nYhaTW3mJ9
i9TNTdyYQmFGOUWtQNehlPWVEz3gyfVbzysRjEq1B/e+HY4ITB1fB2oLoGwdQKbSRHgjm4cgLqMv
Y40RraK2b2wLbXiZT3tEwNvc90+8/5ODURtea74VshYq+hZjoJWKDWYtVCuMk1KZnbi+vUfRF7GH
mleNwcsgvGGvFX97GAiWUKjo73GxUtW5DlyuAN4vsnrihCP+LNzmk9TmjxGYqkNtDc+iUuvzP64m
lxpwxwXrQoGBh9n1iJ2FX71Re8pT3DhQ30fzpOhIW8TC5X6btX99oP8ZDdtvXjAa87uKYJrawkOr
NOUpyXX1jgeahIaWyPmOC9+u/JD4sDPizTmn6EzC9+chiO/huhqbjJ1a4kmUBMi5zfYR8xJF+lGo
Oz8bNR6tnbNxcw8wGvf28mji48ilr2eTRqwBkmJh0PRT6eMAorwxu2kPdLj1TYtOPsLnHAi8J69H
GbGLNogCSTCMMxIf7qQd3cJVHpRcDP+aJPBBC/2N876I4q+vnDy2UoFOchrU5Vg9gObJT5M26Dtt
9GVbXwFQGAWpzeU9R+JzQ1Ml2oe9hR5T0FFeeV8CGkXLNUkb25dFFIrvg0gyNcdIJNKiV50RjqXv
ZI3u7anbbU0seSwNL6YPqb7VxMaKGkbZCK6esmNYnjq9LtsjUg9W/5R6dvcfNgsQTfJZ4ihlxeXX
/FXY89re6hyr5zUvAFvjsVgmR1kKKXdun62v4kZYQHRkYrQlrscZmqmYwNoAqskdDLtp97o/E1ef
D1qIes1/Ggz8CAU4nnZrDHUoQw1WB4MBBO2pGnhpdEIxoHk7F8X0z1q1f76KSxWw3hKtV7nDgNqO
tAeFDmVRe/CtrEYmCEQY6Q+I48mzbhfpP58H5pGLiC4WtQlssa/nsqgQNKFyVQT0EhaWzuAI5SyL
EoWuf43L4EkoXkHxIOhBZbkeqE9FGFsNVcUml32NkoxWYMDSY9B2dPoqwTmnXioQLw96c/0wn+x+
AKw8IfnM1f63Z96PSV1EQVSaSpCoinpWUMBCl6Up7uaq/YJboLGT/93c77ToeIwvAYYa8k0TK6WB
kSbgcgMzHZOTbCrzS+nVw1tienpUQnQZdz7y9jjgpLU4fdAOBZ+8NgSo3BLP64H2QYZbpHv0Sqf9
oajR9L5RJrRbXp7R26+jU0F/BJ4F2SavuetlrEvVjG1QbUExKkp50PVGrY5DNeGw50onRjDKKuo9
Z4zbZURcALzKAsLmBbSWAk09M7ftQmJ8M1vhA+rKCHjlkynf6iR2vkwxJ/X7LtF2ovjGt4KkBD9I
2kS3a60qawtgbLND5y9z5l/SiJPfuRDdRxd/Q0CctJ7fvTy3q4Wkt8ozCDXEBT0LU3t9FmdQhK2i
l+MTcSg8aEvfy0WR6BhLZ0+hejltf11Qy1DsFZ2WD3BRB2bK9TKqgI7UyrWnJ2G59rsmKW2qkHOy
k6tsjULzAu8ZfjElqtXxkzP6SkJO45NqttQYiNmn1DTynS1pLlFx9THLUaOyCqYDEuXq3rHCYWzK
2MJTi8QwOxgYwusn4TVIICY1u/iIG70zHpzamX5HUq9KH4iI/RjxoDKCAT3DL1pUOtjryno8taIw
dBTS8hAppaTNmX5EnBTsvhAJ8dsCGOn9oCLN9WCWqSKf2p69eyiHos7PdG3N4aJPRhmf1Tws7Oeu
Ger+qJux92sQvEhpHokYVbDJdKLoMbWdNn7KKrcVJw9TpeEQqY3KTJk8eO5U4CrTvfDq4kOWxQ5O
bU1ljOeX99xqjy8bYYHAkylTFULcfrVEs65ViBu56lPdiZa2Y+WdtCJHo8xLa9TIcBV9ebyNPU6h
GVgMbQzex+tKhlZkiomXp/ZkDLV50IzKOi2gQL+bjXRvX9xuC1wVSBG4Txc3wdUep5rf21M449qe
Sel3EWiBGbvinXttmaDV5sM5fVG+ZQsiyrqaQNNB1S1rRuMJyw8FZcJmDM+D02qnSMuUgz51v2Wq
2eV56qGevTyXG8eLiVySEgfQz0273FCGvkjGfHyqLVEchSKiN6qeOzs7ZBV82SGUAsEqUeyigUD5
7jpUcBBUe0Qw5AmFqvd2gvjU6Ko+/ua/IuRY/Cncew3cfpaJ17JBW20BHtD2vB5QEd1gN0LRnlLk
9u7aVHyYzGqPSrY5yB8hDAoLS8J1PYhXtp1MbXwDIwn0vYu0+Ey8mHc2x+1up56sU/WkKoOt9lr3
WeaVNBT6zU+AB8Ly3Fdza/mAkqkpo+K6y8LbWCoKT5DJUe0F0Lr+KMeRdYgXt/k0xp72pUPx796A
Tv5Alz96qqG0n0dgDTu35MY3giNlWCgfgJPWMleKpbUTAnfmEw9J5afpNuGHeUggRuE3Uv8b5oq9
+D+cndeO3EbXta+IAHM4ZaeZkaZbwZJsnRAOMnOOxav/ntIL/L9INpoYwwc2IFjVVayw99prrwUZ
mtNmSpcbqjurEos1Ci1uEtd8RVwLTXDFSo9mFdGVhXTeMaCQtXPCtrcj48mildQgAEuQu+iXjCbN
7TEMADFekyDFaDGw8oMztWgvlkPvI8k4fXx8orcfUMaqP70yMD2gWLccLy5jGu7QmHglSnWGQyCM
qnt2FLdonjWvdep3Lf0tkNyzPN2zU9/eY5aBrw+9ACaMesCM5dCdSvA1zpr1GiPleQgmNfgLAjEk
I/hFl6kJxSeTLsDDpA174lt3FlmyMaG0kjXTXWksR06oAofCRWOHGuSI+2HQIcQoAh+WpusXxWS/
+aOCNHBTW4D38nVYbSL0ruuKBlIQIifE3p61vKRzHOGTnaUDPopi+PfxV93eNYyHVjjJI8RTgvTl
BIU3R2YWd8orq2/6XYdL5eTWe5D9mhrJ4WAYWo/kxKgVbPR9ptlMndRWXi0Fn1YznY/tUP05Wuq/
VmeEvht3n+PIbY+OKm6jZj25yTTtpCIr3ON/P4GWDw4ps+XeW84UvjVESSKba2/afQR7KrDHz2nJ
GUNy0XM7dFTpx8fu00uj4EevaagtOioihDv37vYckXdRvCAbIuGk8rz8HbOp11Eap+HVqwPPF01f
adS2cXe1KxpXq4SOPzOa8Np8/KG30yeFlmkR6B7pylqWfnC8ieJiHl9LW9hPkOpbcTKrvFL9NtJt
gSqkav9p6MKy/Go2ui+FVps/Hv+E7V4D/geMNGTxhsd6dYwdp1GdeITSFSHO9NqmWoKRbD3u7Ojt
kQV/kXA5FkVsuDUvKZmcIM3g2V4LRVf9MRlfqLdgJzsoL9Te97L4O3PiSgR9JB4wySVWB5bLqquT
sMuvWNAUf6RGYZ5cLxmfHq/cz2xkGclJlyIWD3E5er3XWHWEBrc560p5jRN3tnW/ZvWkKzBg4qXv
tfhHWZjqfPSKsUK2U0FMfHwJUZIYj26ByqNdqRiN2zluQ5/RxVYi3xIjcLDmwds9JK1al0eheaHx
zJXjJDtND/fWCIiW5xesXeLtyx2fJ71TFr2XXxOttw9UzJWDUyKN+3iNtm89rCBpPUinDkTdDcI3
Ye0ivKC4OopuYoTp2scxyOxDBX/4/HiozYSA06E8wX8l5iS3WwVofTDbVeEE5bXTvPgwDpFycFFY
3alAbi4KRuGwsKlIgiiarS6sMkj6QsvGihObx2d8q4klGmErfhDgUuPDIh/Ova1HO3vtzuSkEAQB
E33OTHO1ow1jzGwkQOprZ3fzoVV62lVNbTq9eQlJsEiIMZQFUFyjiRmO46nAPeA6Btpw6NouJO+s
4uPjUTZ7AnU3ec1SPuNBxXBkufOQRbfiOh6ZC9q5T7Owk9eM2OYIKLNXqdsOhbLQz2CTBlf6xVbL
Ns14qAzeXF3nsbUvbW86eD3b9Psp0ZtfECIgejboawBYk7Sx5ayAYlJs0JP62muT/o1vkyIfglff
KanFFPv12Afoxcz6WwNcOSzGVxgg/qTfrWaodkmhR1VTXxPdoBOtEwn658H8R5BG+dnLM+WNbT60
QzIglX5iaZItIojlPOOullBEUV9VN6ueXOjNlyhNu1OfOm+slf0cisWUhEnKrAB6y6EmS+vNrNEY
KtaqJzVB47KNzf6UAg69S9BA/fh4Y24PGWIkRENAd6R4+KYsxzOdKvGUwKivcHrtU5lbxTnXlDcy
M/83KyBCjgBceTCU5SgWstxxNnj1Fe1O9Ri6Wu5noz2fLV1UO4Hr3QmBQ1JbwveVLrDlUI6W2mM3
u/V1trTgT+hJ44e2E/POHb+9Elm2X0ZZfSbqRJgOoFl0pb8CR3Lb6aaDkegNhhKQQf9RrPHv3h6S
L//hYyHnLu8qPtk6s6udwtLoiG6uc+iGL6OUKjdwgnj7CrLdwdlIJBEnWPseW2YXKFFjN9ceTVyO
coIPSRSLN9+IhCSSDyw1u+jXW73FASr2deOy0dsgSQ8muqtXtw6nFwdd/w+Pl+3OjYj1NlUn2bDL
E7Ha4wOqCnR8zfU1HLzwc9bM6rPQonehiIedJ+vuSIAKcEglYXWN5cbgdlbROTWyl2p/dFvEIbUo
cQ8iBvp/PKk7+1yaSXHvQjGRnOflPieM6YwhT5prN4XKIa/04qyHxqf/MAhQpIQTKFmuQ9hctXuM
PIvmqsnUvsvn0e+EtneYNoHyz51A7CtbLEAhV/d5MyBQX/UDG46T+lxXCOTXAu8PgrX6OcyLPbvm
e19Jl+wSGcZKP8jl0jkxsJbXC2YVB1NCHCh65VwocXfrB6vsd/bEvQ8F3Q4Kl1TfALFbjmbQoxnk
Ym7omzaqSxyquPVamOY8/lL35/T/RlkTqgKPni7ESZtrG8fNEZy/ONQJpi5lFP54PNK9+VBCIIgh
MDMonC/nQ/NeN4NMNtdGiYfnZJzNQ9hOwek/jEKKyEdi+214wqFelCj4ec21QhPu2Gjiby3HjuE/
DCJVZiiHELGvI/W4qUclHNP2GuiReQzHbrxEwnp7kE7wzMvHx4FWtyHMItnner1btldYBu53zRgs
79nE4VK//IfZ0Dkqm8N4y9dZLR5OnT0HeYvEKi68vpdOqu03RVHvaY7e3QFwUX82Y1ENkXvxF8Cv
86yOLqiYZcuFOJIaOD7OXm9OaLmz6aOU7auoSvHmLUfJemuKBxNNNkyijFNQtbguOfAX3rxo5Gh0
W0kNJ8j/+mqUAUKx1dgov2WDdkiSWDkaVf/2G45gBBKGtKWT/16NEg6JjfemBdUeD4cPehyrf9M+
ZnwM5y59nriE/nw8KxlPLbJ0cCXmQ6EPvAtYffW4usVQOpMLg3l2KrV/KqOuVj6Pkejn12AUZf1a
TEFgn2MHe+snasRd+OYQHegQKBhRMFIQ+MbLZR1zlnwyh+qaNi0YbRSG2o8qw47xQEuV8jvKPP3e
Dbh9Rch6GFEq/7Jn1gGF6SWYTAmTY0YE0x+KQjHzMxSD+WJYuIj4jp7ne3jwdkwpGCWZzkA3REqr
k6D2dFgmcMuuoVDH6OipWW1/y2ZjCL8oZqMYf1ZpEu6AGPLvXH7b5ZjyN/1y+sJ2HCZA3+7a9ar+
XsPL/mgBKH4XKTHo4220PejyOuGqp+SuoXa3+oquO7emgjjilTYn5Tg1UI+zOqx2Hsh7i8hWRQQd
sAxN/NWE4kHrBrWt+6sw0q+52fY+3lPv+1l/7pNyL7i9t3rSJpYiN3276GAuV68stTkF0+2vOLS1
Lyhx/QUdWFzcGVfvx4u3GUneXuxoiPvUtXhiliMpBtBf1U3d1S0r5Zggs0kXj9H68SyanaE234l7
ixcZirFJOLNpWMhFXcY2BsnXoEAuK028/ph01d4BuzMhokBY0zCgJOV4dSG39TRoMY5gSIbEte6H
XfzPlAY5buEW3t1vXjzgcRvGAmeZSudqT5hYTdejqw/wg+yS9u6KBk+8gzytOtRYPu5NbXNf/qSh
69xTMg8GG15+K+Imq2lzc7zq7sgz0MPPKw7YTNjNEzZeFnVj0WJARa1u+FqT8vU7gch2aQlEpYwl
7xBg14ZwKbC94BOrVzvL4tMA1HJotaC/jLO1J1SwyVyBiNmYdLdxtim8roJteEdzVI+5ATUWd05M
3EqyEzc542lsXvWscf7KjCB+a/mTihl3M2+S1EwmdV6urxtONaXcxrn2Lg0FF0pAoXVBzFzD/3ZQ
xJ5k0fY8gLqiW8zeoVxGEXQ53DT2Qxp2pUtH8KAeukizfVXfvR23H026hVCFp7GMs7dOWxQDYTDP
SOZrFtGPfWzcjt3pdK1bYJmI4tbOIZfHa3Hvo6hK4YpqHDx82eG6nFSlJdLZQBhXPLzNY1TCebKF
25x1a1KxY671Q9vHFJQBgZ/aWt97Czb7BrW+n8LTVAO5Zda6MHYEiSPvnfmKOloTnt2xYYjWaLvs
HXWuxsKREyvH4xxh1HJ+fBlsTidDwxqBnAL2TBplLGduahHGlEGpIe/tVtU5GYxIO3tVFOknTuow
HXl2LfdgRVM2nyqlNd+oUiMpUyY9sQAifGnUB1YJY20TRZXaYF6TGds2K/XcD1pELBWNrfYZE9O9
KsvmU8M7g5RDrsA/lEJXN23X5148z7ZFY5HSPOlKkNrPVmll1Cl5I09pEeN4N9YO3Aiz07EMM8mU
jdPjVd8cIvkjpBu3bHFyCI2Xq65Ak8hFlloADCjWcCVlL3Nh6Tu1hc0hgjeP7jL5ChirDmNyOUre
VrM7uKiKjZFWvozCSY8VuP+xt3b92+8OJeut8M25ZL3VAaJSQtKiucHV8jpTnDvMV/JDiGfffDB7
hFT9t66f9K+Czcsr9rN5ezkzx6idfBo65zp5VejbIRrFdRxXO0nfJniSqnAke5A+QVE2mtKV7lFs
Sl3nOoDT3Ry30f92YLI8VyOm3l5eqDvdrdtFZFOQLUO8ZCH5cMtZZYNizF3vetdIuCm9G2gIHKjo
Zh9t9MreeuPxOgG6y3K9bIBfm3g0upXhj9kGVxrQC+TJFdEclaqpTmprWvhs4o0LV1Jxc/2kKZGd
oRpvzjvre2e+FJ8oeUq9dFm8Wc43qSyXegqbpkQs/anU+v4Y56V7Gpxe7EDxPxuuFzc8XhCA8RA8
wCmpyq/Gso1MtiiM6a0JtLrzIwqk1SXhwxu3VK375mTHXLhHfAgxG2mIFLqz2jSNeakGIZQnbsTM
PNpW2NK+MEpjzcSIEvEFYZSiOStJPAa+XnR2+q6ZjWaAuOlZ/zZtbZV+iXGCwIE1y4fBt+sK9eYo
9Yz+ayNik1FQEm+OSZ/13VFkSYmykeA0mX4aNvQi0hpVBL+lphmMT2pauqHfcKEo/qjZ7UUAUAcH
9HhM45Ka3XTTctj7HwPPDoLnpIcv914blbp51cK6aY6tVyFCMRWxaTwXulUm2HOaXQ6DLjPzbzSF
ifncmE0wHUQyT/lvvUNH66UJ1TA8JXrXzkfVIi/y3cye/kQUpUgOqsGBOMV5jrJeldDtenLzcHL9
0Z2N+mPa6gP+yI1tKU/I8QbDgXM2hmfWVTVPc4rOzce+oHTX+poQo3dWY6dtvkV9it61n5GNGehu
1HVn3hplrP/o+V7Dl2Ro3Pz7pPd9/kGJG3DgsArT4LepxloMN/ZgioIX14iL/kMw6ar45BllKyCl
xFr4PI+NVvkVuk7VBYaTRfxL5Gl/hDnrlk+Pb6nt/QG2C5YHcZvCJLHMcn9DPm2x2MvTG+Gm8X2s
6/lrZOBOYFRuflbUqtiJBLdvOdkrBS7MCqnNIJ65HK+YtBkFo6G6lWNmvdN4sYdjgC74N8Dn6GWk
UvsK92r40U7atJM43xtaIoo8VZKDuk7I0izMMQc161tBR9rwVBUZwpI05c8YdwjDKS+Cxv3uZdSm
2bvMAN87rN5tBEXxi5QQ329+Ah0Xy6kHhtmKQZHvj53pRyyKyt8aFVXdU9Er+OWYbeFZYN7J8Pvj
T7x9yIHuWW6ksti6xroZDl2HuMHAKLkpdTLiZyxG04/c2i52kpjtVqLwgQwr0vMUEqlAL+dXl6mp
9jyqtzHtuAOGUs/+zWjy/crhhOfUZJpVnR5PbXs7MyQzYnogq7Dnl0MakY4zW22kNyWdS/2s45Oe
nQrafIf3s5rN7tPj4bYrSRaG1KMUOJN84tXjF5dgSK6K4EGOLPUpG4R2DvK39rETbUJDgMUjI17+
w1sdyWIaw5kOxuCaGmZ3qeBufir7eXhS0bI7pVA0+jdHKgzIB5MqILJQsQpvdTMxE9xegiutcPrF
S/ClwOXpjeaKclq0SEIi4TH9Kae1/FY5CFlh23Fy8zjlN2OO7IOjhM6bP5FLZZQHm0STasvaKnJw
YgKm0qhuEe4QpxY/Sb/Sw3Zn3203AnIbtOyCbbIXSDVXc7HavMr6bLwBLPYfq9wcTkmk71XN74wi
JwEOAt8PzpX881+QvizUZ1ADe7yZeiFeEIkO/Bxg5s0rhm+ezJdJbH4Su5ajBCkgvm1l0+0nv7PO
lfjHVFXznr7Q9qiCOXBWCRnZY+h8L4cp4IzREjRMt6Qp3kWB4hzSLkzwnKGr5vEpXWunScCbegEZ
OakL9OA1mlPZ1sSNmIibZynwZDvyGPcy6OPsfqjasFFPBB1W/WFK7U7zRxpUxj8hOHkmGk7m9Hdi
9Yp7wuJ+fG+NoWL9M2M+k+9soDurIRuLiPPor+U3rm4SxclCjUhH3Ah6JPqYqU+T1vU31yGCebwc
d3YRkuzckZLAJYsPy4UPDXXoZ7rcbnReOI0fhKZTnBR7bNrz44HuzYnghkwOiR3u4xWyZARpM6ZW
Mt+GtB9eaBrMDwIo8ejOjrazfHfm5JEwyt51ZGggyyznFDSpEppdmt9UoWpPXThHhzDN0p2V2z7Y
PNZcV6jDA3qSZS1HcWLVmJVwym99PfRPemJWX+lbtE4KEKDvofh4zPpe7FRO7k0NurWUFUfOZ5Ol
StX0cPI6Bq1oVK/iIj/owKF7Z+TOx4J0AXiFsAjv5jooCJuhT5SkKG5xBXLgUbO4QDsqDqNqpB9M
MVffexrlc58GsfESNOPLpJrjdzMJs5cML8N3FMqbU1jCaLPNfE/9YbMG4JJSgFjSQ2i8+ylC+MvF
h/yw0IXTa7chL8ADLLf1VcXRnx/v1+0oEi2HBQqRB3hyfTAowNFMFmJWGwn4uXOcaicXjv3OVt3e
RrDjZMQne48k6XS1ixLS2zLVu/6a6bmwfc8kCPyBBELfvg9nq1Zfi57s9Ynqs6D9bnbc6pIp7uy+
1GER6oegT5LuhFv5PPmTPQ4gJbPI94TPNttBqg4RYrPLwRchei63uq1RD+ybpr/qil7jdW9AqUP0
xlf0VN/Zettlly0FoGnw/IGF17AphAFyLbqprxRNmsPgROXFSFLv+NaPK48sI8hBpNjLckJDPpSu
M9cDagmiOOYJ2Qy6z/pbIyfZ5yspOJCKQQbXBr6qmbYavHn1Oiu29lIOaX5Ue6HsbKFNYP1zFDo/
gARxcFzTlmv61+DEN4xCvuD3ifVXb8xPZY05ix2Ee6am260AXsVGoBQh63FrRM4aE/LMzNCAtb0g
9o2U1g+rrUNA7cz49vgr3R1LlsWldxPWH6uzUQYt7ZrIQV6VIkGBu4nMQ6nwbng22O7jobbbjmlJ
2xlUvWCsrmN3POWyHpEC7Tp2oX3Q1DA4xnO9VxDePBl8Kmi+NAuj0MElvnps5zQbO31m8fBdK49j
XwigmF753Bm06TRGWZ01O95r+Lo7NUBaVSZd28Ryst2oBSXUrrMQ7dkogP+itN9D4+6OQiRBvwhU
Zt755YnS+i5so9LUrpFh54e+Lep3Rh/umT/cHwW2DALeskFjBX3b3SSmGuom3k+ddQiSpH5WlHav
m+ruKPR0cwvRLLEhUqZWhISlcNl3jYPGfcK9XHfKHuvj7magV0u2uZCdrnmHuUgLewCIuOK0NB/0
PL7ZavBbVhq/JWX1OhTB2+wsie3YfP9/vDViH6mJhYcMXyipuu9FiB1I74XV0Sr6PeL3pkAhRyLH
orwNaLSxr2mRF+5NoWhXY8SwctDdpzgsnpwIOQ6jnr/Uc/k96IOPeCK8Ucfh5xxZTbpeScUpYMov
+0to0GaN1SUx+wNV8OCi94OATuwVTxlw0lvjWSYpmVTwaMgkwLqXQ6Ud22Ke2SRR7+kHzKRdv/QM
gMex20tZ7u1HLlw43zwjRCSre1AFW26pzOpYX3o493m58mLTMX15fAXeu21tUDfJeAPpW7OQ4sns
LdHU+rUJHPeEVc2PACbE0Q3TvXr62nSMzwT5BwybEi7sEeoTy7Wjb6Otgr6cr4WRRuh7TtCMRKUf
stIpLiOWD7d+jqbXftCGc6V1wRlos3oqunAE8XT2lIa2ywsfnDgSUQxER2nIWv6avDCEZc7mfJ2s
UByKzEOMei6MNwc25JzQrSQ9h1LtWpGZMk8TIsOpXwuW9Rh2w3drqvekCLZT4VpkPyJ9Q61goxJJ
dTcFsDXENVQq5ayFA15hbmfu7JRNxIGACLQLKtuyuZzHeblgQRD1WuRFzjWu7ffCtV4H2jb9CHkr
Ks17m2UzJYvCCrLNdENC/4F9sRzMm5DbHJLWuiI5ZR7H3MQaJjf2JCnvjUILpWQTUsjhGy1HgeM7
JN40WFersWrf1gfvbKb9Xi/03VEAQOlRhXkAmWM5ius28G5oCbjS0h7TIKwYuMCHwefHB/nOKFKH
Qj6SSABQG1uOUsGwMGcaQq+hUc5HzNK109Ap0/HxKJvrguobbS/I2Epq9iaEnoTXtZOSuChItd3n
OqNAFBtp9zcaKP3O0bk3FApLNGPyeSQbczkhN0bwuOGHXPN+KPxy1oeLY1JPjL2keWvBmVnBXZIu
ocREZL/LoYAgM/SccoqKShod8SjtfaGi393m8x4D7M5nwhRIdoBSSmfbrYaKy7LLlZb6ZahiitoH
Wv+quZ1466svJ0SjEHg0iQ5F2eWEmghoLzZiJuSZf8RYJz8bvYfEgDu9FSiUIg2QkLBZI9ZEzGA5
UNGh2RKHeXgzFK0/uZX+d4lo205GRc8df82iCkomAOhN7gZ0t222UgtiKd3u3evYNKI8Vrobfqjx
cpsOPWUxE0azXjo3HtM6O0YiHcOvsSgn96ODj6L+EoLaj9+yWE2LkyhqxMdswsfqQD1Rv1ZNOgTf
tHGsZj8yOmqdpaYMlq8ng208V5biNj5C+nSl+J3dTpgKo8lbXDAHTdtj7gmR+aWrhspRx0dmOqQ2
EfE56LLW9jU9Gc1TqU6jcc49WlrPntaO+SXEQXB66QfXri+eE+TnGFEvR/iUKib9k8jLefwdXhu1
VLue3Jcwjcz6CZFSL3oevbT8N+MM/iCANbTzPCZu+N4rIjM+SwH2vvMnc1bj41hBXfk0TcTtH4PU
jKKLGLUGjEaJRfNeH10LOwAAWErKRZsK2svL+HuZ92x4AlRPpb0fhwQ/LoscR3u4noepMvXULxHT
Ld7zlE/NuTaT+ZOatc4fqTZmJb82q6LjNCvmd9cEPDi5opj1z/ZgWN1TjGmsfqDLS9F9lCBqxH+d
oLL1kw1Zofqnzfv0I6QQTUPyg9DrXHQWdrJ5g8vULdFQG3sRTTWOl6nFkuicJrSAPwVkh4g9IE82
fBxjbfhDEX0HLYa30MoOXqQE5g/gx1A92POUiX8xM3P0Q4JVR3coprxqD5mdBM6nmRDLO9eDWQ2H
Ih/m4WJphZU8dbYz0Xqfl2JUXnkSaV00GzP8ULJE8V+eMwbpSQU1i861mxq/R1ZhGgf6+LLq5I1p
7nxUU5HR2T0E0adwVLzsUNltpSCxpNb1cXCSUWVj9IN+HKcowm+TPm3zXZoOqfaSj4GISRSFl3zo
aEgWT2ZTpLPPx1CouLdO7R5ymvnFgbp+Ev07i7BzD17Y5H8HYVt8skOcuXyLWKs9VOGYfOqFMam/
ZXNvvAp1ynAHZqdpHqpgtpocRGEp5RHL0XJ+7jo175D19/ToozWbWXLsIlOJb5qZKcklIbcMLxBC
7Og0K6Wrn0TU9RAw5Gf4Vldaq58BCHTroCbJWJ2nMqnUC3SQXj9oqRPVPrVtb7pQb02EH8XZ/B0p
PXuQlhicJ9+sAzM7xmjKfB80HH2OLfSHyqdBf9KPrlFr1rHCNt06NV2r2j80rc7VQ2Q0egoVw9M/
1IYa2x80tWzL1Kf5qv095dxqB9tKQx2iWKZ157I11b8fv4zbi53rBVIYVVwa5Tb4ZF+HMeCqRtF8
LD7hiBp9UVCm/PTGQXjFAdE1ACaHCtOa/UIpt4+HdC5ug0rVtmlRInd0ZTw8HmXz8togSlI1nq5k
aKFrwEIb1XHMlLK5hUBY586r4icrVvSvTYfk7eOhNqsmgxUsHuArESaTPy7fD5w5rEhv2+ZmVZ39
FA1jfjAGzTg+HmUTuspRZDmLlm5ekHXRrOjo+cIkurnV5EEvkNcbmgvJcmCZnxEG/+fxaNs5wU8C
w2TliMeJ+JZzqhUvULMx6W9eOQq0x+zSV0O1Pr1xFGqN1E5pySQdlRTQ5SioFgSUOIbulnqDax3z
cVTfWZM3vdHumwYoGrlB3tl4sEKAgZfj6K0xiYo2NeQn6cSs0mjIffiVyRdqI+Zpgkx0Du2+CHc+
mUwGly8+5TrEg2A7SvuedbNIFkdT0I1kG7UzBM+O81eijTiHhS39u2lBQT/qbF9vetQi3rqu0u6D
whiJKsJF64gmVJF8mivbvhaVNl1MaZWGbtLnx4NsZ0ekSbL9M+2wIDkuF7UxZiOXimNXww2Us62Y
xruEsuLRqlzznKX6uyxGeMZrR+PN8RoxLukuepYEPcRuy4GNvua1NDrvOtasXwhh7F2LEdpOPL05
b6i5ASqQhUjrt43DH3lVXY+24l2bPkg+eqmTnDWzUr51EVV3JA7mL4+Xc1tPkUgnqq802UqhkzUZ
l95Jpw+5tm5CyYvR15QCg6m6CukpDxJN7/3UNdzo1KZ5n/+jeUKqqaZKAHsuHcv2fZGl5XTOanrE
X1Mns3of1/Ngr4q3vVb5kcDovIySVbVux9Qq/uIo8MYbt69K1NIkx4RQ2I/6ac9b9c5QJHhUl4j+
uYfWZdcw5OtGk9rfcksMRzTo0i8oZBrvqlLpd2qTd4cCYYagSMWQrv7ljlKiWnhjZPa3Jg4n58Cl
AKRjhWFPrKg2tX3e+dTyvllcDIAosjgnjVRIPkz5e34B+0SVdaounPHW8RXzG12aCvZRc2ah/uhi
fXZoe/6358JqHN0vjUGtv7gmvrYQGavEQR5bi8MnXMOpmIxaFO9hMZtMhZ8HP5s7k20oLVmXP88d
la6Dgj/cHEWLD8aYELdSRnsf6x4dzFZNJ+ak7FUY7rw4AJI0/NBdDrCmyx/1y5pEBoIegsLrjcu0
Rz4HjdQPAWuys/bbTy3fNXaU7FjcZuQiQ2MzzefppveUhA+GUs43rEq9+NiL2Qx3LuI7o/2vwcWR
zOINXCjyeNbAzuYbvZDiKY57+KoBxn60/fz1eE9tv5lsigRmldkyAlSr29grMX/NRTDdeLmVj+gy
htYzmLl+LHLXyM8ov9TikKVjE+0EWncGptgOiszV9VO7dvndMieEaAIp9Qb8UB2B1BU/0pTx2Kte
edPqOnsaZTz/eLabyxkXFBl0AZbLl86Rf/7LZnFmpLHLIRS3IhPep3iYw3eFYnlI88XD+zZPUVx/
POCdDwk4SYLOFYEX6lopVTP7lsywYEAW/zV0EuRLUOb+EgRdfHk81PYg8LiBU/Ihwfq9dZ3SLgLN
mJ1c3FrVjd7pSYriYB7vOQncW0FeT1qDUS7dQm2laYQa2Zm4mUEkvjpW3B5Dzcouap8Exx6d6h2S
6J1ZSZlIWiEoIkKYWn2x1mswwIwL9ZZCQP3MvZb7oRPXX9+8dpg4ImYjBc0lMW+5LwCIRBGIWr1l
fY7YnhFXZ6/T94Ta78xF0uZBKSkXck2uA5A8y6ICxembNXbmczp64hUYZ0/N4d4oXMJgeSCH5GKr
FRuLtqUy3Wi31oEokWbdRP/olB8fr9hPk7DlW8QMAHbReeXOp264XLLRiUPFdQL1NlAuNI5BZUCR
K8Fc0AosJ/UvZXIhrndwez+KJqq9MwT/NgwBjCrFexKNqqcHPfCmr8KZxPynPhaZcypUp7cOOGeO
7q3RCzU7qDZEwpc0aJq/nSC2u5eyjgf3C2lopaIgFlOkNKwoSs4iGpQ3uqeTmVG4kC7GcOZYzjVp
okODLRuKWruZeexcSWsQ1k+rWHIPNe3b4wWV67VaT9nSyOklJQTQW22Oqcm5PxJVu2WlSne2ZsE9
9emgMz6AETftqckS3d6JVbdbheeQUwUQJu3Z1gVSt0OkbJoKLFWUVL/obgyFaTbbna0if/lyZgDZ
NEuzjLIpV1/NLNW1oUiRYrh5djn8lVntcGbjGp+KGUhLTI39zcT2+lkTqrnDcN/eviRw0EXJsVGb
4OVf7tE+MGALRexRpDKq91kjtK99CvNlFOCXjz/fnaVkKErAwBM0Oa0JjLw1ndKWDBUY2fhqsFVe
Yr13nh+Psn00CQYAJegb5QJB7Ws5IadDmhqXdOMG5tscC2u0zvlUuK+T3oSf09jO/vGwVj8/HnQ7
NYS30U6DqUp/JwTf5aAIKmdNWejGjQKMd8A3MP7qepH15lhakqD4Sii/U0Ffm4eJKjFFiavSDb/D
+D2mtRx1d7Rf7drZY/hutwWICzRTLkniaf57OaF8crxKof5589Tor2b2ume1r8R5jNq9Ut6dWxLN
OWjRlKYQJeTCXA4V2QaG17Vh3SCBpwp2v7TxJac0Qd7pWTOxQjzG5ljRY4TfkPZiR/PcHmu7Lm+q
V7vNSY+nSnyL48lDkHQwZXFrMtXkKXSG+EMt0lAcRaPU/2CHHMYfHSgi4ZOOkEZ+sgs1jmhEcvFC
1vo89nzoKnVAk1PWir0oRy7Y8oRzwOm2QwmOPQDOtJwlMuxFMLqlcWva+N+yq42DY/bPVUCbjx63
f4ohehZpg92XshO93tmasleHXJtoRHLBlgPbWTuPAN76zfBK+/1sKsqfmdVoOwfgJwVvNT+K7DwC
KK8wzhqpG9BdaWa3sW40PrkHoH/rmrl2fwyTrvuoOW17UxHrvQirLw+TGKsPuAvEx9Lu9izUtjtX
OvryphNPUonU5P3wS/xK/tbHiA24Nwd3CR+gUjk0U10C3M/p6a2nXvb3ycPIAyg1tZZDdXYZ5gFl
tJupuPHJwMOCgghVkcej3JkQbGJ4KyBskl0iM95fJiRCtXMjO7dIP6LuMGeF6pd5rFJosr2dhGP7
DDmygE/MKoHDTSkaCbfU66vWummhoxxF2HdfbC0dDmHjAnpobkTf36SJ5DgZWbXT5bXdp4wNPs7F
zW4FkV1O08sbQj5Ebm+VUiZH3EnDizsKsfPJ7i4mtgW014KGI0m9HMWlbQrzicG6jRWUvqRzgltv
J/W5Lr1k57benngm5EgOuHRkgDS2HKpulAm3UdW6CdiYKITyRnzy4rz9FrFtj6lh5P9kTdL/HgAF
hn4Y2t6eTum9yUrvWhwuqThs3gszNqOhqhSWFMvuz5MSDa8oKobf2Ex7kN6d88+TiyQfLBNI2BtL
krIxEaQIdPuGbM/gPDV1n4Z+FWAv42tOkjiH0ovGr2UbNznB65QNF9Vr4/rVbjR3PtZwsYqdZO/e
+hMw84qRvBOnrjaUmQoHnc/GvplhK4DYM36JLn6r2vpklrblt4H2V+uFZ63M3iznC02e7kgYIxoI
FKT85aefcTYZpRHNjdDZPQyxGkBGD5tL3HT9zizvfWOprsIbyvLTALAcqqVmAooaObehmHQfOpN9
UzobJZI0MD89voi2DC2mhTwNG4oIBKBnNVY3Yldeh6PDfuoG5djPw/h/3F3HcuRIlvyVsb6jF1qs
7cwhIFJLiiJ5gZFVLAABEQERUF+/DnbvTiWyjLm8rtnMdHMoIhEI8Z4/f+7vNCuhxZhL+XjqlHoY
iDWK7DB0adJ76KUN06BhjTjXNDf7hZaq8S2Q5DfnBtY2Ai8ACEAP5xSqtoiaumSxfejkSt8zsLh3
PYhk958/+29GQY4DmUaonk4eTbM3aiYRR/uIcA5WJ3rQTYqavbSGOXz9rJ9aGNDuhCwbL2vGODJZ
bIlRym3cKHkKxtEwnDtD6QIlNvUbTzQFHJcXNiAlZKbg9k3y3HNQ0KL6aIlWtg+Z3bQPrRGHGzDr
ULm1MpnIeigevzyDkKsBExidIyh06rOTt5BYqQLOsg+mFWaENxn6d+3mllf4b7YDCp/Y75OYJu7l
2QSKttYix06dQ5oXwg9tIVyFWTlkd+XqRsjzmyXx0ZcGPtAkIDZXVkXDpQBPK3MOZqa0Xquj1BTC
hejGlfy7UQAVozsRQpc4V2enWCRLlYS+Ryy81CxdI0kcV5N18eUsF/kYthHCGFyNiMQvT5FeiQvE
H2l0HLkwFgXrBJG18FZfy2+eBTwqrAKst8k/bhaamVANhpgGhJ94p2WuSKx0leKEvAGHfbixXKxs
7NMPKV9UjBGczb1DbdopVg632aOe22L0Bhxa44OS1kVGYOdZhqvQMqve08PC+N7mymgeOyOX0eXM
1IKfIFWu9mfYSYJ2gQirylzE5vClnrQkJEoMnHLPiQxlFVLC3dXxYOrk4N9TUUjLLARWtbPtjoHK
IVsFKiqJYeQPFdRKjg2OlgRWtGYjE0d00NqKu0Glb8B8aLNjFnQTiBJF2bkQqRjuuwJK+ClRTarr
Lp5Aqze8CsEG0iIpgYwCnC4dkqoG/d6lcN48J9Ro2LJSmWr4OuSLuk0P4SqLyAow4ueukpMRwlTK
YG4kPVGsQ+JkrFwlsEsI0YDSQT6qUAcHpcWxHgcCz4uWEwk6pGnlRWAK6m9KA8ed9y8eChZIxR/Q
Os68axGtFhEAJEEG+yBw/3umlkdek0Mr/vNRro66aRS09KA3bopP5pFYLUmKimYo+2AzQY8mTIlI
3kb6JtP63g+7rH76fLyrdT4J6wNztYCroNNnfoo7eukwfFc5UJGwoFShSxtXuvHlp5o6DRFjAnYA
qG3OdpOBdg0Z6hLqoYqsymMW5QF60aSNwXtpZajlrdbi61lECjm1MIMXrQCDm2U7OZUlYVa1doDL
kn6Ey50Tkxgs7cco1KSIyAJWx5/P4/QElxsZMAeeDNoAEwV3jk0NtdPwVGsRwVV5bnmGxct3EJyl
dKHmjaEuIlVlxdKoURhZfj7yh6bfbGg05IDLCkYz+ozmZUvwCCfnOcc55HUvhj3vnex7ahXpU2V1
aRRYqSpeYCqEGl6W9lEPGUcHEirCCcU7b/JaWjkZDKKIZmaS42FN2mAMaqg7P8SmXasL5IvV6CUJ
+mrdruwb/qxZeQS1OEEHw+VpJRKfAeypPJEYrLlzEEj/DNXW+oa2Uq0lyQAZQiKDg/ja1ija3rja
Pq7J2eODroRaFzo1ps772dpSJGUQJjrlD9D54KREpe1Anc7QCR0c401rh8fCbr0B4vnfK9bWz3pl
8lvH+PzlT/gdQjrAPaB4I7C7vJKqGFQuyBc4B4mmyaJrKqVCxViNUndo0vQGCnqV+KJ6ogG2mzTg
gc/M2dFhpyH1rGrn4EQgMXbImQj6Vl/MHqWOQioXRaGeIhuXwOfL7OqgQGKIBmswWMDxQAvYtOV+
Se1brUILCtCpg4oFHTQ1UtI8QrvIV0cBGgLmA+BQ5Pbm1UxWVi4baUKPXcLEUyexjECyWH38fJSr
yMvGKOiWUEC0wJPM0V2jHGHelRb0WLfYoFauyFt0T6YBEK5b6dXVSYS8HQMBKQBiADRtfhI5XZ1D
Sw24S+bAMsLsn/s0stwQPfiNaOMbp9D1g6G/dcK2cE+pUFaYjRbFRc8izqNj1bXcbTHklmdc2yu5
+LLxINAPMLOBj+OhACqpl+sh73tI4cGo4kh7hhpPWeVBm0F65fM3db3q8BRQSgQ2ATASSePlKBKw
OkQ6JW7CKsxcxB3xitHIWXw+ym+mbUqYcEWhgg20eoY7lrHFrLSLU0xbqkUeZw5/sUc08hJaF7Hs
fT7a1VWBmgluWjyRBSFgFDQun8kIk87MO9zushGNxMghn+aU0veKtxuJtmwBLuktccXfPCBuQvDN
Ie4y3cCzIQVOJHNMm/QIgjtfhUaDytfQSBl2VxO2z58/32/eGSQ3AAxBFh7sig8G/C8nRWz1kS5H
HMpQrI52DhSo76meM//ro6D2quKWn7Sd5rPYqgMQqczOj9CDhX5W3Th+6wy33tXvnmWqvkKcEtsK
kPTlu4ojqhSQLMiPqrDDAJ0p5msE+/iXrz4LFKN0EKQmtXEgwbNRzBrOF1oX5kcz7FO4hsApLW2g
Qvn5KNcXB0Yx8FLQJgbNyvmOHS15VFldFEeWaeMiRz+X7wzpGEC2qVnpEhxpS4iEb5oyN28RYK6X
PBK9D9sIZCRTK8flNIadwsGcjvMjU6y2O6tVbtI9umLU/ljBiKu4H1Qu3kweGvTLau4ftguQTIFc
IdCt+WqseVYrtKvZMYvNznYZd2A3Byvdr28xFM9RE0JohDcIjZbLR8ySIbRGO2LHsB0LqAvAJtLI
oXDmZKb15UNxElvA/YWbC+Ks81hTozkD97xhx4KPIgA4Yh4ZbdgNTPgaJp00HdAcBT0bRC9g2Fw+
UVJTTUhSxo4tTbulmeppEFtSuEAulvhqx00vz8GbBTxuuz3cpfzW7vR9gTPvxvF8fYeiXx9bHWXt
qYAxXz3Y2xlgSosdOfx0Fl1ZmCTv4sLXpCr0lBRltM83yvWmx3jo1gdqCOT9Csdg5WCURkT5MWQJ
RZNWOcA5uLgVuP7uqZDU4sKexECu6rCFmuk4vgQ/oq8nckfNoW7hhOgmVUPu56NcLz9/qt/sQTQI
gviMNAX0xnlOhNRlrIbK4kdsFc3F9aT5CarbgZOB32iPMhQQyiZ6/XzQ30wl4oMJ8pw6ngDiXa4h
nNshpBQnNaJQddwQkpeGqyKCtW+8st9MJpAtINjo34IP05xuoYDX3BuDXB5ZU8g/E7Ng5zw1i8ca
Pn6+ypMvs1LRJIZGLdyl8D6E/NwsLrHVqsOJbfMj2LnaehLODtReR5VG058+n8Gr0gBGwrkCOBLH
FyLWGRZZVSUonxGeDDCM5tdRVrYush30WJVqCgmTJMvlB3NAz7bTxs2qopzd+AS/WTgAk9GqBhYa
TlBn+v4v93kt1LIdR1ofccYxzcd5Xam+pnQiXztM4eUKqgbSuWCywW5kAx+dyxe53USdQYEUl8cU
As510uM4oeAECeOYlXDLsHBBGRxSqdA94NEaKp9lsnI4iFHbGDLm1U9u9aO1kLuc1neFNaJ5jqTM
HM2filmzciP1mjMsml4t66kzSS5Wn7+q+SJE7wKWAt7RxK+YUrTLiRIdmNbtqGTH1ipqrx3TdSSF
x0KPvqF2/NVMaRoMBBxgRVM2eKWmqipMKNZIi2PMagXGrlkLq1X5q+kLRoFAMw6picqEXGn2SHXG
1SYvmuoIj0LTNQzJWWCpPRgOZy6YEs2NO2e+2KfhwNhDHo/MAjW6aYZ/WWpcB2nTtof6mHDJWjQ6
7pjMaRUffWGt29l9tqiHzvaryoxcdSjjG6fI/LTC8OjKQ5CE8Aj3+FzvJmt43SDwao6aBIcZLVOi
QDLRYPf5MrkeBfv4Q+QBpyKO5NnZYdYQ+dXGSBwhUGPvSrS85cs+L7tbEfJHWeTX3aOiy10BIgI5
BODl5jxOMOtMKhwhuiPgIXjlqBrt7UXtjPIaqrJjEWT2SJ91QyqVU1xBa2L00LkEkVgwAxrIJNmy
qEsgGCq6ezMeJfe01eRxge482rt220FdZmghNINGUYdSIlLTHhdRmJtvqSXn90kIbILkVUxhqGxH
ztMAxVd0NcjSg2bWJv1iUISHBWyAvHeSK5pAisulo6VoWOzLoj8yR3pRWz1exIyaN3b4VXfGNIqN
UxDqARgK23w2Shmpdp7wAchsqyh+1RuNTkqQ3gZvlAoIPjl9D1RM6hsHmrxRHxXHTMPuX1AjsusA
dtYUWiwVqHWkh6yN5KHQpHVfTI0mhwWsZGxbFHaBosyyPV7aHUC/kR9bx0awnSvWXsoFCvcf6/g/
vvf/Gb0zZAHg2Rf1v/4LX39nfEDTQ9zMvvzXgb8Xd031/t7sXvl/Tb/6vz/6r8sv8Zt//2XvtXm9
+MIvmqQZTuK9Gs7vtciajzHxGaaf/L9+8x/vH3/lfuDv//zjOxM4lPDXInT1/vH3t1Y//vkHANJf
Nuv09//+5v41x+8dX7NXVl/9wvtr3eB3Nf1P0MxRqPmAjhDT/PGP7v2v7yh/ojbwkSQaABGmDraC
oYfwn3/Yf04sIyAYoI1pQIKQ+dRMTN9R/4SPLlANiLPpiMnwA3/8z3NfzP2/38U/Csgps6Roavxd
LLx/73WkjKD1AGVCcD3h0FeId6tCzp4xa9iCttF4MFOoSazbKI4oCfSb+dAQrsGIOgGX7JcJ+vuD
/DrwtJguBzYwNCI80OImS4vZaeY4qUmHvKu2hSqo25rURDeFCl68Cv3oz4e6PDinZ8RQCG1QqoDY
L66Xy83XZiUsnrqi2rIQ/cdp05pBb5jJjQfSp5Ni9kTQ2wXNdBKoRUA5fYxfLqEkqiMBywWxtdFb
T+TKjoNaNrIHmHu26yaRu8BIM0X1m6oHiKdSqCX2ph6jS1t3utcEeh9+p9em6Y1qWS2kUQ0b11QY
Z0QdLfVQagJNygrr6Q+uaSi5xFZJimYYHpR2qL+lbdn9aJNYerYkLSPGWDoGSXra7ttKYoCK+ng4
01xVH3TRlc9NpFibKO7fjJrKJ9ihdZ7a9gIcnlAuCxJqef/ijIr0NTj4411M8QBibuS8ELqeBYWq
UucqumubbdpZInA6lnuh6G/ZGV1GVH+Ngt2D5YX/ggAwexUmlUGI6ex6a4zxY1t6mtjD3YUvNDO8
xfj9YITMXjuQe4iFT9xD9EtOC/2X116LqE8MHtZbNKsH5SC7apR7ZagFFB0z4ntEA64asJ1DDzoE
hQajCkTbIB6Rid1AZagCRPSaynSVlOw9knQ/7myALAet7kmn7o3agU7QgDqq5hn5ow3THVHmpBsR
12hbpTq2yVpuXF6fQ5mSWH7Rk2+0XdfMzQpXgpRBbMl+lKo+zHxcm4pAaimh40KJOVbftzo8UDac
4NoLv8ctRfTS09NgvofN4zDSTZdAY7kJMmUdwk+VQ7LLGtzODDQ78tW2w7++Wlp2gOjFshDnilbe
5zv3A/24mlyk8BMgiBR+bssD5xZ4ttVKvWVxoizwZWDahRzQtHhPUjaAAqQkWzMaX/OSSQtrdCov
LPPqGVCHvTDCWPLyODQ3rMo7kocygZjsE+qoQau/4x6u3AwoiJe3RXWitZwcQyiQwbB23PRSkvlN
rGmuUveJa3fKj4wbzSq1jHbjsNbamXqN7YcYyKvQ2XOnpSZfpX3S4S0VwwJV9vhGDPGRBlzNBTCi
SVgMaL2NK+HXhQa2sMypMJutUduahzaIJMBZNKxHPhquXmjtT6frcXxbWUsgVqg9QQNBXRWQPCBR
55huG5olSRSqeAboVK6E6I8ocuu40HkQboiDZtmHNf7ypOur6yiKf/4yZxW3v3YlWn5hvgf9RNxg
syBIErERN5bSbHNorYOYGJVuHTnmouGD7td2Vywye0g3iNd7whXxDR2ow+Lzz/CbWwfMj0kWHRgz
gNNZVtwVeiunaiq2kg2KU+hIdAONdGNhG+Et8bLfDoVrdWqNQWg5vw4KPS7LehRiS808cjMtrry8
VICco3xza2an82y+NNCKhXwLHaEThfZyachKY9cGWK3bjMvNPrdz2wPap526tuk2mAyNpPFou1ZX
pdtYkbnPRaUTgIFgbgpmBlFNYfU4xPmNmuNH5nP5wdDNggsRvF7871VrSWRByKWGcMw2qkLVrwGl
EojPxhkKJNyGbAcsw6zIhmhHoz2FZaJ5aBcNl0bRdUEB1srCzLpxCTARDntjK8PDcLilu3odAAGx
+0gCkEJOAm2XU6eHUQwOmsa3rG8A/hQV8+O0z9bmWBULa4jTFYU0x1ZB9fRL+Ry2AzARyKKBkYRo
AW2pCP5+3c9lJCvCiotigzYU27eGlHsRqgVfDX4An4EmjvgHjCSEJ7Pgh7cOb8ue6ptcrvpAzhPM
vVVIwef76urCRZoPlSXkwAjqcFLP9pUZyeaYDe24yQdlofGqWopRBrygWCUEXP6WIPx/nkFg5v/j
fyL1qwxiVWev9T92r1Udv2bZZSaBX/w7k7CUP9F5A7IzsnKI6k35wt+ZhCn/OfHZpxeN3gAgAP+b
SSj6nybq4oixTVSkoHeOFf53KqH/OeV6AHch5g18DkpjX0klLtcAtg5aPxQUQYETYywAIpfruVPy
LO/kJD9XvVy5SqmQUbbv2s7USNyX9o2T/HLf/jUaCuOTC5cxNdXOLhOTRl2fSTw/w7c6DfKTOkaH
TqPodwfRTIsTApA+Wf7ySn6Ts/xmTBzm6BrAFCNpmfv15TSMVZH36bkdrEOfOLgwm37B68SXW2Yt
EjXdJM4t7bzfTOtHsRz5IfDiq2ltzdYRTMmyszoa47Jt7FXTO98ayYZChnlLQR63Bd7Sv09szCuE
PQG6A32f5hU31+VbROhe2DSTzbNzMNoAsipa4tnpD7knSh+Rmv5IwCsviicR3SkU7K+93Rw0MJRS
UoWuHHkq+jeUV2ckUyNw/MOOftjsoS/hDHSU21XT/tT0lU19WCY1cZDRe70+mPEmQz+N4Seta8Vu
lS/s+nlsIlJECFIrV70X1aqOPX1LTyz2B+3HwO719i4uIMZ8GK1nGL6NfGHbi9A4axa00U6yfrYN
SmolAtytgu1yamRpAWU7YS2TRa8upQgeiyAEamc7XGkLa62hnB7nBBpqzuP4asZebjQu7oHkWf+W
vqncTaXjaHzPpHyXmNxFU2vJjh1axfT83ZafB/vOsF9LlCGHVhBwLNXyDaxxr2YUThvvbfiCjjxS
OCQSQa2tWlZATjyDLOxTOJ7CwoNimtyBeilaPDGAoOHJohlRtG9Ssqn6tWmOuAE5cZSNzCFBQ+pj
kaBxFh1jLosiN3ICrAWo2lbpRg89q3sWkmvqC4iyJWwFBtbnG2EWyv21SnBjTTauH8TDGWpW0qiK
cgSV5y7JS9c0Qx1GPUPooXkzxkII9cCuE21bdCUIA1J5zxr9Vlfu1b7AZpiq36DZgr51BYcOVgOO
1GDq58Z+bYYmdpuuHl2Tdw4B1qHeCLF+NxoIEJNxBshMqO5dbgtDglQ9A7PjnAnnIYx5TCxTcLdo
6bav4ubGaFcHDageH1LZCJqg/zMhRr+GBmFntZLQ+uy+RyhLgE96emM9WDxcNV2+MZ3kYaiKWzDJ
Bzf5YutjVFAVUDUBeA+m6iyTHcIIdmSpld5Xg/HcWMs4R4u10yBtSuy09BUEQqSKzR4iMt0SxFus
ZR7fJ3l7MrvCJrWwtVXepMxHzQVFBXr+fNF91GsvPh8QMTjtwksJ+vgTkHM5K4lqoGNAjZy7gu8s
scDbtjS3sZeG6jlI1BKiy8shXSpBv5I7n4eQlyMx96X3FIvQAXuTtOC83TVLKrk0yHfVRlmXK2Nt
AZsmAgTW0nV2psAzuvjBqiL4PaXzSrRhu1CwAqoC/eFAJhTQrUykH9K2XrOlwYm5r9+iu3itbqqX
bB0F8SL0S18F3VgiqkUU6oVn4/nz2fg4iK9nAxRbhFyg588vwIij8DaUqXNnP3SDq31HNkUh94It
UAHCc8Of1oY9ZA1Rj9kGE9FDB0j2OCQLHQJTx+oRtjlS6ZZ3fNdt6Dt7w3NYnAAd+PxzftjKfPY5
Z4gPPOg6oBWxc0dXfKsPBGSKeFUFbMOW0rLAMfpTwdw+pfsxCE/tk3IotsNa+BYJYfWkLlDZDnfx
ylmiYKCetZU2GfMGCVs6wmeZJ5VeFnvQXBzTLdVdu39oYq/QSFeSviFG7eIGa22SAlYh1tLahKvu
qJz6M5pfG4twICml1wMoi71SLDKTaONB7zejEdThzmHHAVpb7LlpzkXpahXRn7J9SFigL+FAeOI7
doB8AburdnRxK6L+CJnn8wbcF21IgC2n5rbL1Z6izTWHY5d9lzzKa+WgrMYD3db7fO8QYyl90x9r
kp9EidVK0pREPTEaMtYuBHwlBcm1273kvQ8QyGZu3a+q7lhVcNBwCwWieS5+L6sWAmlHEiD9jUvY
g3l25ybCGyiyYTfkRBTocfWV2K23dGOkXvGCewcK2VK8Ljk2XZC9lHfSWqzsb/TF/Kbs2j288Y64
eDR4ZZxQ7MnhJojD407IxNDvnHYVGx72Q8mWmu5JDOaLsHL2nNaHJ5XckDwm9EbHpXaZGeOiwpkx
qSdDbwMOBCDYXM7iQBHj5Ih57sJduEsexVpbxQ+hy71sW8au3PsSWk1ZENcuGspACMt35koE2abY
JIvSc05s1ftqoAdyQdRvQMOz3S2rQZR/8Bl+fdMAJJAMIhEEV8yB9s7s3OU6g7Z/WA6nzF4k+YIp
a+oQWBib2I9RpuL836Q8JLXj59EqitY8WWXWyWxPtFjJzhptEDV/1p0Hu1nXEBeLdsbgypo3hEua
uOV3bgdRS8DzaX4Ohzj00H+unYqGVDJRFaL/SEvivKJh5adq+oI9RMOTXR2U3sf3gRlmA6ExxN1d
W/iG5XYdxGGDinmJejcyry69oVszukd9oMq8MFlkcQB1qcYqENvELjyKiaNBzGLdyg8gzMKecj+m
O14uYoD+OI3rQ0ItMhb7Rk9cYTmeWjyYGkxQPGzMFkxzOyibBTBMeoaWp3hDzVoz71KxoWrA0lMr
LczhbUCsaBZo/QA93SxIaWl+ChEoaMaQTMcj4sPoDOX/CpEgdcOcSDgjNcPFEi3iFBxzaOTAms/w
zDoicNwllbXN+7MVH1uxq+0kaO3HxLqHSgvJKWbrltrkPLhAu5AJWApbHZxYpFCzrR7mag1J/Vg+
w9MTUrs9XYXmoPllqNZoi7Fu3BxXowGDQwEJ9BroC6ImNQsu5JzqJksgzAng5UddIXTT0pQSGYKd
uC7VWxDQfAeiGgJwA1yDKT2c+IOXOxCFD7MGSyS6Aw5WEqGUaAooiu+oDkxx/hq2rbKbWKuibbVt
BE1YsC88fYwqGLda64pptww75rXYieiDXAqJKkIrFLrnjDupo3oiQxruDNPjb1UXGwECR8Cm5jbS
BPC5KFw0Gi5VKYdunwStd+tkmCxHNiKfrAEN/p9fkPNYDx8HYQ0EHhF1gdflzCJLnE19BCXE8Qw7
qYUODfFY7xoICUMqGfUXb8xZSCZy1o17+RKehBKKMWmlI3wAPwZ8+Tl3tE+0xkKvkHwWCa99Oa1l
t1WiGhrHWHlffcKpwI4oBb3CmPg56CpFmR5HEFY+N3ATISz0mx5lRpRmYmSWL5pGTS9V9ODzQRGc
z49V9AHATmnyvMO5j4r25cLrK5VrFefqOU2hIeLmdBXrP5xMc1O2HzPYmyyFs7eiV8gdE611UBXB
oSDvbXlnOCnh7Nko7/XmHPLHQj72/abo7wb+ONRvZYNV0t/F2bZr3hJzozdbRMtpsYHWlj0si3I3
jEtwGBQdVZcYSVxNEj13n9Df0+StS1dWuUxVhsMPGZ59GFHxH5cVJT0/WQl2/bEQO8Nc5vKzXOIA
16V9OS71YZdKPxlyjhG6wrWaEMhmWrh69SczOgvnbLHH0kImtLTwQeyDFAWq9j1jj8bgs35fR15n
LnHHtdYpk1eOsalyTyl+OhZFPLBF86Vt4aFzT4KIV9KSFoZmAxkl35G+2fRBHfdqfEaGbZleiGdK
MIvSWtXfQ7Ew2leFwdHilJT3GdJbqDNRZRF33GuHFcVcSbhoK8+StgkKXjwHD8cOPc3YwTZBfI+Z
BC/jV2VCxo0XeB1AwJlwc5EpblxDa/tUDEh2llXiMmPFQcrTV8ifTeu+FfcxfjRJTbfS7urB7e1H
4QSK5qvaEhhFEiJxns7qmvsaSlm3lGqubm2EZROdFupXQFWxny6XV5kUXQSzFf0cJ1GGhB3uP5zb
DSlgs0kGQ6rcROG3KLxX0TTYGbDGQeUfBymGnccK8RhNzdmydh7NH0ULmswIzw5fLiNis01a/qyl
PchcOmpWIjppzTqC2G+xUMKdXj42eYADpe6fJTvIrF3e7yACmqgQOjdONlIB4zQoL2Hk6jrhwBMQ
NFbrLkP1kFTmekDXi05RVsDMDuuSBa3jtWvV2hYk1x4Q1Y3HMHRN5+S0wpdjMtUro6DVAhW9l5Jb
22tYMxAurwt53dfvURHoht9kPvsRmgsZcyevnVOb7vajRqruENMnNhjEyCpSJlA1EJB1OXGLEat6
tLR11LpJdci0wOpJkdzoFEbD/9XRgR4Y9Pp8VIqA+M1yFruGcOpQaOo50dYo2iJaaLfZCoqSfuZ2
P1sI5O/GllRPugVVHTccIG2BtjGTtOFJHtc9KwlEzTW3t3Y83mb62/RFBCuvJH9EnSlvvawgI/dU
DVJpLnTXpbthz8Y1tXZxsTswYG2pK4sCUbO+0nE3a8N730LFTXsSNqaA4R+oV6xyhQfolHOyFyd5
HejOAeYDtiwsm5O7GFzrfim98aNS76B0okSbqPUK8zEcHlrRunYEFfLhNdJPGm+RKO3gES+ZB64R
DXGArORu3uFAqA7D8GqLrcNkJExnKUHXtNi2HivdsDnLEjA75kJRtbBV8Jm8yCCgg1XmItZIHt3X
BvND8aagLEqllBjVPfylpikbkA+KdCnjGqh2KpJrihw+IaDnlWlPTMsbHpWtUHeltlA7Ysp7PTlX
rx1EBo8d+o5HQWxpl5k6icqDEe5D2nkJJOurHxrOtninin6ZNNDF74xtUR1r41GJwmUaIR3nh7Lx
Xw3Y7xjijfXGFmpuK8iHErsvCe8hsuzl1rtsxqREW2A9xhDPWBQVxFPLwGq+oxvSykOc6wGssadU
KISg0QgJ/wpnZjoQSb/P+TocVj0cGgVwPSGOkTYQsNt49sPQ7lUCj3mpXxgpytmImZd0smrCXYAw
P2A2ecDLXBQvj+qbxIMY/RZhIMsePUsPQvaUH6AT2EheygDsL4e5Tgou2S6NF7gP2lOz70ekwAGE
K8AjdWm2gOISDUJrweQEijp+ma6HzOMPDczuXSRwGRn9HpQyTrRoJXto+lp0UK6FF5Af1btE+LEV
mEvHq32cD/Ez5E7YS7RxArZPX6VjGZNcIe2598WqW4I7Uh8EsFRzZQF3OccvUUF6icjL8i6h+HSD
jrvMTVZ8Q7/pRA7d4VTpnv7tlpf6rOg4hTYQ9pyY/1PzATLoGU7EEMvnKZwdzrQCi7tNuEx6sJ+R
IMbE1HRotSqOT+VCxQYFrhVlwkMz8wZGCDqBs88+1pWHWrK2tZze4KlexcLAD0FI/mBlg5A0F6py
0O2WSOC7nGmcCTcyVOalRXtLAvQqosSjwwsM5BpTB7dxzkjRmiQsbTrIZwqBZcIN8SjH8hH28Ujy
x9dGHo8ddW6cmdAVmp+ZwCoBWk7+lZh51BAu70OQfiSV0kE55yCCjq5sebm8BBCVjDgJgrLwgH/3
Gto+loW6p9IixjodHzOcsUDh+cp+VxLvDccPbybIQmQbSzlHFEpaYDSVpdu3+8TAmbEZ4ndhHsfu
XcmfrHojZ2+tOKLTj9HHov052gGq3S2IUhVcQ0kpEVQaUupBTxIxpwIUnlhlgDVA46AY3GoA89Jn
iKToOqlWheX1IEIJN0tc7JgO3c0DQeUhztY2YOUAPIulugGgsUQgcqp9JJMu8EIP0NVCCQa39Nug
9qO9fQpf2M/wIf3Jn5hveGyDOgp+DlWjoPRNv31Ov+VvynO5UVbqy3CS8E/j2MHZB6wgGWUU+C97
+E8RLUclSMdzKy2HYqVZ2747FQtbW/L8rU2/Dzk0/zZyC1bPTqaHpltJdUGg6UwSvmyNO1puZfaU
e0W5xQYf1SAp10q6cQDiRKssWRZa4KQL0C1wYRfob4f3Bxzqz/J9+Qy/ifx5AMzNoOJGUMyTdByB
JOuJ9Zy8fR6rI9G9XjwgtKAQPyEg19nI0ICbaGdiPMeKp5XL3lxSutX1QOmD0PERVOL/101PTVYo
wRGZu1jY+otTepXut/y+sN4E2wOLt8ddg8AaFhrKok0Ij/14DIyEREjfKIm4W5+zZ+mJ5y7b1y6C
ayAEGTHvmtDvFI/mvnoI/5u989qN3NrS8KsczD0bzOGWoaJKKlUp9g2hDmLOmU8/H2X7nFbJ04Iv
ZzBGwzZagSxy77VX+MN5etKBCU6rorC1W/Wpf5Bew1P+kLEaboOrcsMN7apDuEr4BdbXdHBHaNtX
qGytDI973OYP5Yv20K9xBcttQXOSM+H+VattwFN0lfF+jiS3K+2IG9yEN8YmLW3xBei/sdG3JUZ3
0h2ySqtyF37NwXGpduo12/aVTiAHp2Q3z9oh4dYOykHzLEfwsnWy1t1mFVzpNoeJI65g6CW28BLT
oGFDxY6CkI8tnv0r/04c6HfQ9RF/yNtgHdPjicGF2dWh2A3Xyqbf6D8aorVXrORv8mO8R7FDu4U7
od5VQKie2FN56cWzmyTeMO00eqiSN+cbkZlV/6M0bqd+OynnsJzX2nhlhau4cfgaah7LoZDbxkl8
zh+Tg/7cDXi22sEhu68qmz9G6fEHZpYubPRihV2J1NqN7oSJg7TdwOWGjbW49+zN/lAMIt26p2ba
Aes3iO/f+o2xNjOnnenae0O4BkvS3wJrk+6HH9rP/iC3TDHsmt9k2hkzysSjgyT0m1p30sDx8dtL
1o22ltvrJD2I5spQXb65SJxctcOfIRx57NFiZ4xdc3LFbuVrO99y63iPBZEmrXxlK0krs9iFw21C
izXY6N2rGpFPnRVGxP0mqtaNesC8S2luBkqT2Gtbl7/sDBtr46Jw24FQZwPlSrDhS12GiANTC8Z3
TCI/qf0/tkBwH1wmPdDHVOY9l9QcVaszGFbZfMo6A6X/gR3uR2NqJz3zDihzuzY5SfWVLnfHvPAA
HcquwD8OJHtavErySZf2Q0eK2+HYwLZtkTBh4PX+6KiVekSOJ5RO0pOVW5MnaiUT1oKxxmh+ck4x
6vsQagDEkBlYi90ZrYGLZpuY+grmQuV8Gt1sU+266/FqeAAfubK84cjWiCp7lpws3HXjXZk4cJYk
WsT38lG9m2LbPNIlj/sjgmAxHXOBeoRKeIWwZpM7crQ2Q9v8Pt+D7nS0lwwrF83WWyc17BTPLnPV
sLaPsuFl7U3aOEPvGdlyQHWxNxZuTVnW2uIxfl02+s303PUbJb4L1Oup9xTC83E6lnv5ud4E2+yq
9eZdsI7W1ilZC167n46qm6zprT7yfTeE94f8Zbgqr+XVQFxSrkH7VfG1wZL03Sb2tBlflt0Urdvk
MLfHMTlkKvfhqscxduj4qtUSDn2F8ZcnGLcSR47kqAbvxhmOwv0SGw/ikdsPvuLSFdyLR+Zr4pPy
KhAj0z19YiOw/ed5dpnDUBARY/SjctJd3S0cydZW8xX57Uq1OW9deTW/wh8RLVu4z7/BaMSXivtN
7gf2nWlXP3nQS6jZzDv9KTw1hR3dFXeUQsKuvE0rNmifL6em9cM6DoKjSkDLbP6++dYTtBglJRQY
dvdaePmhuomeaJvszOtuZ230U/wz4HwedvVVeqd9n3byIfkG15ewaxxpCvNfYdzF94rCWNlVO0po
u5X2mrJsVYBhaX/b+HuzuR4sV1glxS7tN9OIcu1t1x4j9RCoqwjIr+4KiltKq8gk6BAe3FRYW83a
Ulyh28zRGqMv6DJ0MdTS0b/SsNYbArebNY4Ws1rs5NHK7QVZINi6N7XHsjvI8mbqVvJ0ktVD0jih
7jR87vxK6A5pi0IeBBvtYEUPUN78xjY+6ev+zZ5lUgEIaRGMgM14MVgxO0wg/LGdTzPyKTeCEuV7
hKZG9MFG1atabfrHMQJsNYpagBuZlbB538eIuNCneBiE5IR7i+60kUnErKtdISY/JlP4DLz5ZkL8
biZDc4ecA+QcxC7ixEWUsOJSwdTMTE5x45cu1vLfNDnvjgqGVlCbvoNt86OJKilsC9jwIC7CMQdy
nXOkotvrtBm0eE4r3ZqENewdvDstgNRW0Hz/fep0+Rp48nSDlu66uIjZyBdNzmqEFNDGWXQqZ6tg
tNOxTHW9dSl2nHmQu+3vL/dGy/j1uSzXg1nKTHKBQaBO8v41JKWVzWWTRiczmod9Wk1XY+ybq6QJ
G7R+5u+VTkU1xUrkTebMoCU0jRWt4dwp1LTe9zU1I5+ntoVY9TeopXW09UrjCnfQT864NzTxuztF
kQO9LTBvUGyoTS6eTJMJFcJeynyWv3ZcT7KBRad3wo261s7+2txlXnHLvDQ8B7vip/JIqGcoGn1N
E0fI6NfaNfDq+KgWK/RxaNekACC664yGS7QSolWSuKQkmu/KtH6kiPP/3KnXar+xTlm8D6R97jsa
JrQoC6VOXNuY8SjaykIpc/Y0s0dVaovzVleTRKwYfVoD+bVbZYdcpnl7K/ingXQ/9qLKoydAIjLt
+V9FsKNvhTfdwgCoDOg5S5Sgk9ErtEiciHSJXI7z6LEl+oGxMhx46GHs1iSBSC4NnzziN9DL5SOG
ysFY500HTL2IAYkuGbRfU/E8l/B4uixxFWPUnDTkoCyFUbbZtS99zvlZJmRXmXijSv5rjIHjlqHI
8fdL87Jnp+Mhgo/UYvWJrgeEgfcrk1I41Nmy+VlGQ5spTnqjqkO/9qPvuB+Rtd5PfbGJh/EzQeHL
PvDbdeFOEZzwXUJB5/11cwXLPr2J8nNvCatWAtRVjvFsR7pvZ3Ik08zSm08GKh82PR910bOkYGLC
gZLx+0sKqtQ2klJl57iIe6829hPEFoo8svk4S1a/f65/c7FlIyGLxiwdxcmLwIvylxaVmsZzjaun
KMxJsBXzZyF191MafZaZXiZn/HqaCEAbSAeXY+UiE1RwLqS5HQxnf05oueUNubbMyOb3H+ntsHi/
cNGjoo/OaGghDV+SPmMon41U6f0ZzXyaWQW0l7swtgfdFme2P0mfY1L0RhszPWpYm4geqtAagNb8
vou2Rb6Pw5Ng3ZTjvtS82F8XluZo6SrVPDmDDOt1oztU10p9VzZuivJ6sx4F11I3TeK20Urz962E
Cdg2t/aB6kF+qOeN5XuWxojalV4pJ5la4whC5ogFb3SX3UkPxogJhqdETnlN7sXX04ekt8XCrkJP
qhyE1eTe6VqnYGSYXsO3byPYwdexgaD9UsRDBTIFBwn2GiVoxQuMdbxvs43or5Nh3R/y9WfmxZdd
KF7lgpdDFZrwYH7gP6iikOFsKXZnMZkdS+9vmPHZsyWPTt/WT51W3CCf9FlEWiLO+xeL+iZzZpbR
slgvrTpyI8RABIbBGTJCTBk4ulNmhB6kV7BdfaO6sONpCfXjJhfawKuK8rPx8sePvah1KUC0IROr
xtux9AsdTAxmvG21MT+ngvqQRlnk1GroO3GVV14by7IbF684F6affPKPu5QQDB5zsScEfH3pUdh0
KOtHfVmfJ/QLd625FsDiaaHmZFIgrH+/fT6gP+kpkgOA89cXPx5wZhfxpxU7f6gLLjaY50qUNuiO
xowEXsPhWAg5opoSumGzxQgpLYtPEsG/uTrI00UPCBQgpeslnbPgvA9zLHzPQi5azCxmF4Hkg9Jp
lYt27GG6Gqo4ZggYPDCZe/r9R//4mNHOg7qIkh1UaULv+08uq1EZ9GZen5us2VfNG9vdIl50uj1a
zadx6sNq5mq0xZBAWlD9l41saxBrIH5acwZa0W5oZA3tdoTUZ3ey/qAsOtPwzCYGzIn5yXL6gAUF
As6n5BXTyAWVosjvP2jIpzGEkglYhpWUnNTiXQgeOu/OXSvs8xoBv15mJD22hgC3ESUfEKImPOGt
bgVAMMtUXLWzuDIGVT83zNl//xo+pOfcHrImCqc9g32sGC4O+7hMBcC4gXiaKix/g3F6DfuqWelF
2dhywnSfZMAAus4o04LNQ11NEV2Fj20kM+xSM3XVml3hZTrpXqmc0JfpvDoD8VbGn9zqhxUDXBVV
AdSM2Jhk6hd32mNvo4+5Xp6tEvz23DAxscpKQtMm+Y5xYPvJi/twgC6YbJQQWaASAkqX3p1W0zVS
Du3qjJ+SAqQc3Erqd+kne1D7EGfRhgBCQ9+GQQBI3IvketBqpWjkNDpXgNUiO7PkZ0UaT004b8Mq
Kq50FbRaMM0MgdWq3Osa92EJqXIYO/3GFwPrCBcb4cQZeM9oaLseF8rrEsP2fYKwsa3PT6qZMdqt
Y/3GCgVwQ3OH1bf83QTIK4T+NysIhS23QbeUprCcjtdWpdHtxmDNweEHtIFIotKqwk5I/OJkZbkb
Ky0vYJ7VdWmIzW1Hd9Rvzf52NrwUlaETsIIJfeGjUWFG30afpKd/s2RNSFIshgUJxeF0gfNpIvzh
uiaNz3ObxU6ABY7Ti1XhGqlUOOJMyy+Je9URG2jfqDqD2lWKjKGraP0UW/GAvJOnjGr/iAeCM9e0
AmrZqlewoNVPsqMLoik2ArzcRXdy0dtf3BQv9n4l50FnmXl01gYhWitDr9xIbSF4Qd/KyP+xojq/
AFBQUhUV9E4VBoxizfYPu0pwS0VKXKHpAQSi5Dwnc7Sd0ZPMDNTiErVb4zzTXKlCsG99Sd78Pi58
OHxZi1ACkExYFPHYdO+jltLltRBqQ79Au6y1wuq4YshmByIYdhOyuZ2aeB7/82sSKdG0xDsLNOnF
NQdZA6pr9vVJjtvvc9r8zML0MfWTbWb6nIYMwAQxXP3+mtKlyNpiFo1oICuJZAezpMujAWuNWtYx
dTvlkavksJHPhoV9yfiQ53jadnYgPWnZAUJSW+0yHfAOIM3I5qlQrAbo8VZeFOHIAbFnyhwRckZk
Nq5CydZMAAz82Q5mMBnyN6MFB/xNRxa2UPY1nT9IQHJ/0yMhm6qbOMdB/SSP1z0wnzLZ+NOxTV1j
8vKEopOK6KFJK6cv7zPp21B5DXO8TttibW+Fr+B/05AWob72aa1n6r1ebMzHXHeH/ElR9gOMm0XD
2mmOmul1EyMxkD/MS3VP75w34ZjxVShP2FDYWeXmI9zsg6rfGPW9TyNPf1RT1TOTG7RU7PqEY01f
rMoAnxxastdT6U6mLTwTfpl8RRpy6SuYimwqBJ6THJYFYzgQkWup/CQ+fzwOLCpRNJ4gfgLDvERD
puKEwb2O+nqjKEAoRrqcfnQdgK8thj75ZGn+Id/xLh9mmSw7weJYQDXkkt0aaVkmRpU6nDp1Nci3
hW77803T8PJElPYbT0vpGGhPhvlilQefl1j457B9Crtdozwr6k9J/TkO9LrKY1D+TIVD6KOU7KnJ
49yhV8zQbe+LDGPuJfN+mjoEhR+DXnbazrKRc15FzMuE2Gl9RhugK3rAI0Oy9bvTEB4KtK3Np84C
K1X+kJsaJTsaGbyhposcCZmftipZz4+Wv5vC2tag9Qy65kw5DXZaKmPTbvtQ8JQBHxBnAEmnDh09
lIHuHB3mpHWnHpwEQzWrgNgQo20/0ZwUVYDCaA5lgS0oPyXtRySUdi4draeRqqqGACaA6M9pGwRP
VZGte259orFd81UZLtPgizRaH4DH2GKE40rDsZIw6e6fta9wCAaa8rUdP/SgllJHNm/r8hQnP1Sm
yIls0RjYmnCfreDOCm6j+rnQTyLQmfCpAMSj7yuLkhdmEYi3LD753Ixqba1i3ZXP4KjAM49uqgCj
YMV2a6yyTQDqtKSrrSnb80PB4ef4oW1ZDg0XBmrdvfwqncfQZRQuqaC8kisZyoLqGNxw6HXlrXDL
eLD/puwR4KBRH62L3FFrDwd6WlK42TY0boCxyW4BpI/TUnQT89sgPwiWVwQeQ6EsdHu8WhMvUBxU
tfRubcQbXG4simR/F4FnHL5aDb3JrWxsq2kV16thoeVNNcgQ5CaWvx6nG6SzeML8/fgohhODueeu
eB4Z6ALHHULXeBh+zNgJRV5nrmEZMqmt5Tsr2SHtm8u7oH0KzG06fzX6l5mVacJiMck7lqF1F3oJ
cYx1wnjUWhedp5iuOe4BxhMK+ZP3V7VwToBIJVuKsxGTyRQEwVXWeXF5rYMYyZtvyTJYHu2k2ebS
rcrNC+WPXrrt07M/nmOmjg1+BOPerLc6R3uR3OfhIfevFWktB+sw26nB2o+vkm4Xp7uqW+p8Zd4A
k8znGynf65Kbq6tMO03DI4w+pb/v0lW27YqbyVyP6qqM7uoEjuBJ6o4dCAD/EcMEex63muVZ5hWI
9kzboJyDxEMIHmqnM5n8TBNMXc78i0BiAIej2EOunLzvQxpbYI7bTv1pZhIYATJN49Y2kJ9ZTZJ4
juN02M6VPtyobaXaTRYgjC1Hro8w5ToUaadUnUyDOBkXPwegc1VCHmz0SusYegagIfOZpdid1d+Z
cX7X+ssgVy681BCBQSyIsBzUVpuF47oaA1oxfSmu+oZjKrXExNHCRwQEJLs0sgrYLEKHJCN61TpR
qgP8nIt10oPR+uQM/pADkxlBPVwKQuyXkHR8n2wIJdI5UiikZ9kXh6Me9m6l5K6s+r099xKHcQ+r
xQy+jV2DHJAYfGaLJH14J9zAQhRcSJBLGb7c4C+tBq2TemPWtPRMFadeBeWRtsC0Klv1NWrAELZt
18HyoUtcT+Pg5Mn8A/Y4w6eShf77Z7G8/XerY7kT9G9k5kBoy781in+5k2FOQytFc+Q8p+JzoM2c
3ROlV0HOu9YRsbGI67+/4lta9eGSOj47YPk16sCLSjzPFFz/ZJUeaDO0rlnkg9MmxneltMxjpgYw
KDp5q9d5BjC28T1frW/qUb5TOAx3lTkB7dOz+wA9ThiEU00KlPdOWye2Jf80Rg4taNDjJ0/pDd71
/p6hGyyCXmT/gNMuE+to9qNkiqoEPBzro5fycN2PouwMfte70hC1Xpn2sy0H1E06sF0UqoNjC9Yi
YO7Y5Wm/UgNLWk+i2K3lTrW1Cp2fBK+PVeA3+krLC2ttGgsZJotBZTRts26kUt9MBfArRDG/T7nR
XE1StsaV5R9KXvMiFjV3ggR8K/gcl5LrzVSOfqHOyVmGXWEjvnQ3YVH5yVv/kOBfXOTirfuBlshy
4oOoaUQmHhhdryKpLgHU8C/VhPpnBDKyOCk92RSJL72xnqruJh/TchUb+CNhWeFIGIqMJkShoQf7
xfjJEcE0uDP66SSxnAwjJKYMzVhA/OamVAP4CaVgrCyXt6t8lsp/3MVLV12mnYWbGtjFi11cRqaO
Ls4snPQWhBMKzbNXiT1dAjMYtmFJ0aKTF3TBlTYufd4gqOHXmjpIrcH8ZIFe6qYu75ARhg5qcpll
fFBMbi3VnyiThFNXpWutVfp11fIUhVndFpoMW0HGIHUGnqcm6PFKk3JjRS1JAoQJL9BIwrSMkUts
fIZo/NsbwzNsUQ6jwYlaxftQl5dDHqd1LZwqa5qdNhhOylxtyQ9Sl9gGCzhvn/vOd0efd5iFwl6k
oeAYE3CpHo9CpOXCc5GNT58sx6W2u9jQ7GaZncx7o6q/qP3qDl3GKSiDc+qb+fVMPasr3dpPzWE/
5/5W99GjKhMzcEZ1FB2V73L0ptT3miZ5sbAfiyuFcakq4qsUNG1GrqC/5lY4raopF/EQLf5YbP9I
OOUQ4VfSFK/te53F93qN/+sEGpmF/fLuPsir3BXJz/Sl+1VX5e0n/tBVEegkf0HxlA2I9bCs0fb8
S1iFL8lfENDBLYCmCAONZen9qdEomF9ojCoU/YstCBIkIuHoT2kVwfrCGICGAGczhisig/K/tF+O
f6ygPyQx/weVxqU59J+FBp6ZdixnK31vXL8YcKrv178MlHia9VI8y9KtUt3kgeuv4vx2kveFvB+C
rSKeyuAKyoLtQ7vVr8vMa+LVvFMtu360EmeGhmDtunxdlLuAeaQ/2sEryDLgJXfk5IVLWOzjozFe
QwHrUjdQb7LQGVH11xcOpDWsg8kblasKAVIYOPqMtk/MIW8LHUIf92H9LEZOVjrVGkJD25t3gl66
LewlKd5p+TGKvgrSs57fjCLGDpumuknlmxx+jwjM1NQPUvIQqBSfyIZM6mYCQBScGeImbnXTVDss
qT+pwi9Spz+fJ90TXjhN0g8O2oMot4UZZuK5ibQnrQ8iF/MJY6/Mxldj7GgcWowzhNXwiCKrdjCU
qXfjgWH+L2vwz9f8qwbmBQ5vuY1lTsQYAawCLZ1LM4o8b8xSadT5nITyg9RJ5kkLxGhPq0WL4ie8
lF/0Ur3HuE2gmKzXCMDJjqak0xmXQZck8/739/P+dOV2yNxYXHR0zeV+1IuMtihMOZgUczjXci2u
ujKyVs2sPrXKtM5ifbe4O22ByvwpOvOPotL/NkFY+uu/PNsP8eYREaeo+df0r1XXdvnLu7iz/OS/
447+hS6ezAq4EHQi7phLSGLbvws5kvJFXpwz36jCC/aKSPFXyEHpaZnWLGL99AYZ2Ev/JOZcnLkE
QbxmFuscPJKRBCIfeB9zAgQ6o0gS2/u4i+mZ1EqWXo95ZIiONo7deplO2fEYBIk3T3JPkQxvxpTD
nzkB5oUSsL1ORyU7SRPiz42h1N4vD/RvNs+yGH8NidweIZdMejGYZdBKXP61+hnI4MTa1Nv7KgYO
B8ZjByYTn90kq9Tt7y+1RNcPlwJYsqi1LeHi4phve2Mg85zb+0mYoCYMdeAFYviZmfJbEvP+Mkg8
IQVPfYCl8gdi8kABLdQUuQ89aNi1pFNJZ0xUcfYWHZrmFeOcDhBP2/rJnZRO5vVcCYekTvd16AMz
lYJ8K3XJ7EEl186ZyRMXJCtx42lKVoZ/SgwmMUkfl5s4KBUglqG/pmOvIcBgievfP7GL+eGyeMjT
0GoxWcDLOPzikU2+qtRT1oQPhiGEP4wuV45DCKrTknU0PKPSoocl7UYVTmyn4s7Rp7MTTIno4nrH
2Af4eNpkNQPHO03tY69PguiPl/qPos7/0VxoUcb5vdTcvx5fkp/voxI/86fKnK5/AS9HR4G2wqI+
QsXyl8ocXyHyQFJHi/WPNPzPXEgi35GoY6CUw6lfgta/4xJfom9EkY64Iu2KJXn/B6nQhzkaJRa2
qm9YUA4pOPPv932pdugUdRocFSkBAasGqBqbyV7q6FaKvpCuYP8jd6EVBxRNMf+MukOiQVeVsn1I
hcGoJH9R1Tl3g3ZO0U0pv+Mx1NxlRv3Zhl6K0f/sZ+7t7U7BSMBpIWZfBtDcFKMi1QzxrpOiZ8b8
gDFEdEQixdjnTfTcJRodEirzdE7/THD+f3H/F0KFv1vc55esuDhu+f5/H7fSF2hx6KfLOjRqluJf
K/stzUcMA+1UUjGm9Jwmf2X5HLlIdEK2BskEtAb23r+XtsCRy+m4pPmg48AVwQL/B2tbvUzzQRyT
g+EjwXyYOe7lVC+oOiHLzFlCaiSikK2ZfwNl8OfyRxn5cJlaTbOFQAow8h3KtHBMafaZfyA8uAho
iNWAMFKZw9MwLGhow5DNdpPq+lGlwYAalag0iRMkk2y4SOsW53gWvtZ9A+khl4fim6jMZPTw15vB
YzIvnACnzDg+q2Gf2XLaT6XXiVr4I9NL5CiGPMcgOA5rKHdZm5bHSFGzVdUOfeUMi5a4V0ZVJTwz
kLVuojFA2STDNG6bpL2h20EOhamaxvn4y9v+m6zgw1ENCBpICMgrUDpgMi+Slpo3G81VKt2lYuQj
k9DVTpapvfv7q3zIPbgKcE+ENqns4NGwjn7NPdI6bbuqjKS7LFcbLw+LejUqDeLaYHI8pc8+E4P6
m4XBRwEOuYiEAOowLi7YyVmObY023eliOe2DvOifR8UUlNXgW5Vulx1pgC1LsbVGVjZkMUjGkNmN
UjJ9HQvVU8rWR/dbzdXvWS62P32xsFAbBIlrOK0xMNMPpkI9qxHaj45cqtN9Z0wa2AxFmQovKmmj
5tNQN14H2LVzyD2Twp0Xq2U76Ya5dcLSwF4LYE1800gNxDxVKSeYeoh4CRbYDVdXS7grvlGd9NAf
v4LPxUpNaDrlRYv0+lXNkhgBM5UWvq32fpfZ//CNUbqD2oIVuzCCPxTQCGMj/T3q410b5K/+XOwD
gWczy9YGfEi0ervY/0ff/zJ/m1msfxZ1EL0Lv8sP/BF9VR0XDIsOMchBSksC3F/BVxW/4BMH7Ytk
8a2Lwlf+DL6q8kVbvGPJJWXtLX34d+xVpS/EZFoz+EWy1TUSgX8Qev/gXv/ntAYwRdSnjUfdS4a/
2Ia+39NZFVsMpLram822StbpFMOrHYxSf4i0Rm1XIV7UjVMFvaKvdLUe7+U+NV9IeMatbxbQi/pZ
D9FiCzsVmQF9piBBFTtO902iWE+a34EMb9uMZowZWQkO9EEyMNee+/5mlI2mQkNCBlGTBY35FQd1
pUPwS5zgSVmVf8hNq2FGOrTholRUCIWTJQZk6UQcxqu2lRQfreVOdgKDqdPN0PvxJupF68qoWx9Z
oyEIbVWLq1dOh0WKIRRf5nmCUlaj7PhcWHmKueGUDvAz01C8jhjUPbdVb9xbeTZE69APGaD3cYhA
mj4F8Fb9QTUae0izGfWAIGteoH1IP8I8k6BLzVH2KLe8a1ucuLbtt3OGFIDUV76LeQ0ybxKTlict
1Oc9Fu+6vhVkqVpHUnojqzVKA91g1Ts5JCassyYXrutUow1uFXH8I4wTYbLpzU+7Wi8tUr6+NXTU
/aYGI40E5U4s6lo0ItRa6HsXHH0T2a2fK6hDCjQ+vDhVFMZBeVdShwDeJ0uMkEcrhU7+qja5hIKw
nta3wDGDZWoMfTpuZ9RzxEQlS6vk1rypEwXZ1TQww9mpMM9mmK2i4OQJglo/KoVmfUvHPmEGrySB
yDB0kF56YXEbCEIwQW4SDu2uD6ldN7ibDzBwy5hmG3aWLfO6Sq1M28i6+ag3GJvAAp2GcmPGatzY
gYFb0UoYcnlDVB9kVxcHlHMLaTbvST/zHL01GZLI2Gkt3nytNEUMRPJIWHejhQYIJuJGtauaEqhG
qonIW1Z5UTEfL8AN4g/QlfKmrRCXGFWLAaJIhtt7oRXyy+qohgxnxbV8NgeEQPKxDTllZvM0+mNo
2pGcK5OjK6yxIIimBrZ909+PSY1RhWHEEMklq8v03RzmcefEoqG+pMFE09CnBbGvzM6vvUk3i4xG
l78MEnTNyDxMbkG8MxwxD8Zc6ImjDgbmNHLpS4BSUkFH2dFo5nkTV6iX2mpUa9qmMBebL3qhMAfD
LEEIZVKl8WuObPJzKciIXqqtmfJ8GrUBD2NNPf+fDtNKnGrrWz23/KaqA8ISTmV9mJVcgr8sxeKm
zXqECoe4YN8q+jjIgDZC0OWWAP40wTHn2ehmQCIg3VrFjmPO622IWKvmWCIhAjnsqn6VAhM+Qwww
LHEloGOBi1MxnyZVMK12usjXHo2syBNHUUfcsRjJVDxMVa0fmjxKX9N+EL5mTVshcVmX/s+2LFFP
YQcO11ovz7GblmDyna4pENtL6himUGLVaQfKSAofTZz/cO1QKl1yjDEUA6dtw65zkkgKZnRkYsgK
dPxiODwS1o6wzXO4EUztDYQjtbgxdijUVbKttqEaOkrSwxku1YF9qlnCfDTHaYBTr4VZ5opmC3qR
PQr5yjCFHH5K2BjiVsfoIV63KFP4XATB8JUYDkzVJiEgNOnxrCubyUoApxVTSzxUArVOIUjUOUg6
taTHPJeDUCONEhv9yq/GFAJVn6hPhYbloWOaY/SgdQO8W7+LEXodUMrI9lEadSzrUK2ezKgSv4Gq
ZP93zKwye8YmBKWTsrOMVTXDMfTySQpKQo+oxN+5n7HbRnoWoZ6vN+rX0VKhrvPJuxNusEHoZaXQ
D5u66GZlHaSz1J7UOmSJCMKk6UcmT369kg1u0c4BayarYWjQxjKyJv0hxHrjxEZlreJMhzlSBrdW
rOBMYVRdjABWYWQJsjLlJqeFbWs+JWQ9R7xYuki8QM0C8LFY3+pato7I867mIj/Egwz2JfO3Gi/f
hJdpFtMRXXjPCjB/jKTBxtb7OgmYMbORs7K/USvxe1NGt1ioI4UWS7uk7tZKFwLg8Ac71LN20yeD
q5iAVRC+tuIMSSILIFkJziIKyn1Ta0+I3P2Ymvw8JgrbtKTgll+k4Ni31SFLJjRBpo3ShNumRQc2
sLyJmmIGsSRB1Bqjycuq8KnuTcFttaraGPVw1+U+mr5xNG4UHbWUPD+RWAcOOF8gzeYhDxXZSVEN
F9F2Mbrv+Kuhbtajm2FxtVSEiVkDDRx8c2cp8aM2KeGqTUW8UeLUlYGmCiBO8O1WkY5N0UmYdtFc
Jju1UYQd/qp3QaJmQMUbbL2HYjMkGxmvor6Y6m0SgEYMc3ODBjZmeP2pkbptr1s7SyqJPjEKWuM3
7CrAyw/GtOXnH/06eGxiRH78XD2nSbTrjXBvJspV0k+weMwZeWJxWvfViLCwyK8tA/U2TMfvmhDn
XtaH2AANmoSOr1Y3DzlU5zxjq9atJ6jyKuxVNum8xyt5l+bSfpCQgM1yADGaetNBR3FqYo4IsHHB
CTBxMasnTKHcLE5+FrrFvDnddLG8ESfzoWyQ1NLnEJorbZWHWQSSrJc3/83eeS03jqRt+oowAST8
KQ0oypVKZbq6TxBl4RLeJXD1+0Cz/4wIKsjVf7wxE9Md0x2VTIPMz7ymFcneSCBBz17+wG0E41Dl
yT5WKX4Z85ht4wKOEi6qkKOXWEZ2P5NSPDd17sFKKv0tfhCAsmVQl/XnQaTfuFC3KKzFR8zgPw5L
LbnrSm6BBLUOq6Y1HRD9fKrd8q6u5Xch478UaG1am4bx2RUIilmiR80HWZY8BkyBn8tDO+r9LvVj
MKal+jiAO1oQQdm+7GuUXDRNYILRNz89C3hH6Q7Gw2gY06ZT36wKgqefOr8Zbpd62WOcNEjBdIPt
I74QEqXlxkOKnJ8Zh/XBI+DYiUr7NYPBozO9n+Uc3oqqqT61lktwImaSrgV4/mSlkK8K8znVwZtI
v0eESTgAbPXB+rtvhvl+zqJdViOuim/YJiumj8IagzwFs1cISKMee5gW1lNeVIemeWyiITrC23gs
ZmgLGq6tsvBZ+eTHnMQPMzTxOeThUNGj5tjHbnKe3C5Fu5VnVlX6DszMJ2GjehOPkO6daB9b7nLx
zdVC18T6K0O9QK87sbPKUGy6LL/pkO4VWvYwNRHWp0gXGPlz4aJF60J+bYdDpPtPGAVubR+1bMOg
dxhmN37NYfNrWoY7GNToZv8TZ2htNO0XwoxvCRIzfvyzqLx7S35MpketbzjO5aceR1wnZPsRFCQM
1HBQRhQLlRozmsenPvpKy2XrGk0QNjBn/V9a2d1PsLz6LgwfZGPf6V0aaBLRBW8Kocj8Hg0TSrZl
7Os4QwsgRuaKV6ZCOFzAB236G/Qu9yl1k92wDAWH858QzWerwpnlEGK1uQF+tIsyxw+GMcMOgVfa
dwLZhtzMYv6Z1RN0vMyedySd/WZqCEf0uftVIOZfjhUtw7knSC4soHn542i3SEg2xS6TXCdt8g0v
6mbH1IBWjxm4OLv+TnANg7j8rsSSnTr6tGii0RH4x+3YoGM06+4vE3K/MYZ1TGbQdYDuNV20G9V6
eoEibt9MSJrk2T/g4mAbp470UuR6ETlK2k5Hyah0RiBPYa8FZNy8BW3VJ/CWxzbfDklioZ7r5NbP
xk7z74aVIzwBwhhjaccNUcELqzxX2xDMGcFWUSTNTqaCIpOvHF7DjnbnxsIK7a7yckS9AV6Yt6Qv
/W+WNRuOwgndZOdg8ImOSuU5H9Moz/9IJPeRiBp0IOyaB0lb9+oRXPjQG383dpZ8peKAEWZWx075
HInRu3dxLI73rRysT5WIDG+DObsld7FC6BkZPlX94tOC/qEaSRszBySXb/sChhzemUxsV7kdyFFi
j/DjOIq2RWimmz5gJoLEXm40vo1kRa5G1JOV7oEviSCGj1a6/Ep4bvJWrxyLZ5FeF6GlL4VzW2aJ
9tc4l9ojoclU3+FLkO3zdnJ/GR0+wpuq6imxACubf/z/SkM3LY6b0OteVXjOGqzPfXtaaHj59/+n
zuv4/9IBMwHrgAwJh4UixP/tYPj/4k0A6eEu9CWLA/mfUoNn/IsOHzw7ulY6OBCLKsT/+OQs6BC4
5ZR38SSnevwuMMeLMuh/Kw3o3Fg0U6kgLnINyEvQpj2pHoZmGesIk8/cuvgUAuzTE2cb9WnTf1NW
V0kqCWmVdUFZy7l50nUslJ9Dz0vTG/Ivf3pqDFWZ2SY2KSDnu9HM8uEmzRuEryRCWujMhI3+MSv9
8mscJfCYm1ym1HXHLLH3ZeyEzkcrtsMw0MpciwHZFxjQWsT3WqnaoM3gyQEAT52x2de16J8pUeik
OkLTn2A+tj99vdMQotH8lEdPGTx2ZMnkCmWC4Ygf1UgzhVZvfzN6s4ONl/r4IeojBXRilEo+2GPI
a5wlCRKLo9URSRR9AXPdSdy4DdLEzp61yEL5Wk+HSga6GAznqBvpLK3AaSeWSmp+zcOIVW5EIvvq
FL1RP166xuu9oV9JlxdezULVOt2bWisGwZq56QbTzLTZUPRsWjak8u/yzGiSK4XkFY9nOQuIEXHW
cAHjv4gxnY4X4hrKkessirPcDoBrhgigdOpE1vhDFzlBwNwldXxXFuUkf85+a3weqrH9No0tR2BK
WnVN1eG0a8Uv4r5dUHY+nT48oczVL2ojbU6jqCD0xhnUgV+glWKH94kG9CQ1xxmI/xgjCCn9ljAI
52REdXI3uvYzxFKpf70TEAyR5wY/BSYFQMra7cNxin7WZEjlIIaYAjIyCUvxISuyhLcy7kgcrVAL
ETGlcp7dqcgxf+uGrHeG0gRV6awS83czGlr/K0feA4JPUSbG2jTz+mrmXoa19mx15hh/GsN5Cn/a
g2pRydCpHtnX/HK4OlZz4UOnVLnI5VCuXHcl9NSLp6Sz4XYkCNf8M8MTzPdObMKavnx8TxsTGNhB
FfZYM3T0AHG6L8ftFRDbLsyQ0xFSYotd1TmoqRqT+5iWyH1ti5w8iywiJ5m6POr6o2FUPhlU/WCj
LaT3VXci90a4gJT1ESFe5FDiDJSo6ZQh8mh+c3N5rLMZArQH/8LnAvadjvLyz1/NMAIgJ0UmkfcP
HakqILkwI2+6qRi8W8jAtrjr+lHBM7g87CnCnYUF3IcOEJJpNMVxLV4NS+PKM/M2coh7IhztldFm
T3mYErUXfth+NaYGl24aYxTH/9OZ/3+4jpZhIdkuEBxhmiBDTmc7i3ycSowEGVaf53pr2KN66D2v
6jeJUVo/L4/Gs3h6TKnJ2oC4Ed8AZkjD6XQ0t8vEMM9uGiH8nfU3TVO5h7A3zYMWSv+pdYUOY9qc
0bhT6soRonR5NjitVSr9qEW8aMCtBg/DrBZJbXJ+2lBVRbTNfOqxz21DsvNd0tlpffSB+d3Yk8zQ
EuMsWppexqBJzCyyCiRDiIxu5+BYUmaNM4FmTIfiYRpMVAT1ogdyWCvNId6WmehS9Jn6uZw/jmWr
ykPIBucfy7kgt3BGY6KSj8ZBPT1XnY73lggdzfk4h0My/zGTurLHG711sgVePLr6/KVOBm34Hen1
HH0ZrXEgLU0nL80erDER1mNC5af+WPi5o7aRiEqEBEdpRu5dpoNRhgBgjB56uKMsJ5TaSyvfK0/V
zRREcyLmftsbRYIYIxmPMxx9K8ot7FlS15df4llS2o5VNBuKwDZGWik1ZzWjEC0ScJyDXeCykVWR
Qx7v9rHmHSspR7Q/It2MH6m4FCkWGmVu3fBnRP4cxJoqw2ELb1ekP2QR00AQSw0O5qXhc3W0uqN5
5WPspl6aHzm5LpKplbKVv+vmAc0JKFuaRne3d0Vo72UtcmU+IQ1WT9afwnSKsbmpq1xqya40UfsT
+0Kz6tjd9mY4EcBH04DUaZTkmvfb13IfGlszZhRYHZD60UaVsVv90OwKKCRqNDBKE8Rc4m7vG6PW
/iaycTsYqHOc/vZ9KYtbzQyJSaiXpLW411RROcg8RXMM89rQ1bjPrC7FQMca277citQrJBTrmcyo
wXx7vBW9k/s3YzTm1CuiqsPEphg07ZHkLOL10YBrtzjRJVPxROxS/cnTyvOfo0YbEWTrK9vIvlEV
wG2OVEwf0BrN1KQ/EBUmAlaq75t3g5raMjB7MVHKz5zEvvU6hCxQCS3sSH2hCK1uIt8Ns6AqrYnf
ZWQSZacqT9G0j92i+ZzoOYrGZYcLF30JLeqd+YdXaKEiwmTLUNeWXmllh9FozaK7b/EON5xDVdBx
qXb+iDfstPEiMOlSc0uU42s3sxFpzzN5HCueFIWAYZf0XnTrRZrt1ns39a30M3jSvP9KRX+e+m3d
pHp8pAuuxZxaz8hVkAlTVrDBdB2iBogc6s70hXpLvy2HaHDyzQBJdKYurqRdogZqFTQPN/3Y4YEe
WVo+wiGerPRoqqHStkulm7q+0jJdPHnOxKKS+NWz9UM0kYGstFNj9mWFRgeILGoycSsym1hUHzFU
+UeJFFFPm+pT/1gJ2mD38+QZ04OT95SsqWxpwBYyMdbuDRzPQd1PpWvEB290jejBsL0o+erKJMr6
hyHNK69FjTQuu2nLubDUsUr0LvR+yIb62pcw6TJ0n2awG2riHR47hPo9Ffrxl3awkuQGcYRq7G9z
eqHOccBwzYwC7Ii7RnxoJqlRb9Lzzi0/lhSzW20nW5NLgtKOYcm/JzLW7i9gIh4av7Nm6F9zt9f7
O1fPEYTXGrMLH7QwpgatRsv6OXW2K6+9hctN/N/IDD8NIGDcs6QuoB8Am65i5LCw40zzoEzXWPtt
6VW0xzYv8dFya7ggyn2f098yHshi0GioEZCWuWu0RQoIzOiHyQ+ycIxvQFu0N6WL8pFncj/PM0Y+
73kGX8Z7wbBBZePALdneSYihhc4wdKPnIwmLbwinUdE5GGbaRri8e71nIKUeejvNMcsr4dsqHXgZ
GorL4gfFvYnO4Qq+0peEFFLM5GZ93Ma3GbeE2k5Khne6Htd/6Q6WGhLRQtTcGmwiozQf8yCtU4Sl
nLIw3iVXvgQ9Cw6c0NUDCLjI0JwuhBGZWkK3JvwT08e9TXtDHG03Md8bWrn82TaoAKBwLr3+1Sh2
P7dzJ/PmT6xnKDZ0bV7JvaKlfTuOroZIkyn7ImhLH+3Ayxu9TnWQYgeHQIGAfV7ysBWU0AmpFZUU
g/7UfGoDSstFkR0aoacqIEcfwSolGTKa0JNn8tNw6o5emOrTt8u/4vRzYpUZHbAvPknoONj/tgd7
FdEq26lDz4yXwCemG2oeKhWhRYMIv2c2DzX5YZRvzHrRC7g88Gm4tzjjLMxR6KvIAPNJr7cXhaRJ
iBqamzkkMIrDWE3dwRO98VxwRcaHEvuGDbXSYdHbRJvlSiR/GvAtZx03R/KURT0UYOha600TkdNb
duIGE/o5N9IU9S3lvfgxLAiUruz0G2NR2AG6t9RxML5aluLVGkvRzWZKmhoQY/v3yC3IjQLD9FQ5
qdpfXtXzoQAXLseJA21CLVnFsbLXh3GyF/JIHLk4HCkgIFGp0RfWEaC5osJ6mpa83Be8sotTL8Aa
9EfM03lNCAwizRdFhzZtvGPaZLQDLNS6RdWjNO0VurOBKmJeuRfeGBVLL9ISQHa6g+7o6aiR1xL8
mpaG4J3sPpZCjEfHmfqdgMz6SWpetjW0wW6u7OFLlnzy7jgL2RnONUgd+pVrcTcPKIOJUA8yBe6c
6VBShpHAHiDjAn3LHRpGkYZ9jTHTit1LWeU4H066iwOd3qTRNaWls32mNAJOn99EZ5PftTpSUT+E
EYVgbDxSQxu3VQ8q8OvQ4xaKZlfSvXfJuahIAdHaRdOUitDqqkqb2OhE39J98pqhCRJYDvS6jXFr
TVm+8+gm/+qdxJNXrojTu4nzxbxIQLmVeJAoiq6GtYa6VHEdtocxU9D8TTE+60U7QoLoew0VQgOl
/Mufz+md/DIiaGnqT7yC0JEWHPnrL1XPDM3siQEP0WjsRZNHHwotdQ+F6Kq/ONTfhJUWz3kXqfuI
mO7j5cHXNyIRBkUvPidKclxO6+KCqixd1k7YHaaSpDOTBuWipGw/SwvZsLFojWDUKjwi0kxd2d8V
FWyZNyRSntnFhp0EfH0Zg2nHknpQw2Hoo/mQeAjZ+yr3fzbzoI5Tgn/YPHbZlhZzspdDP944AKcO
GRC5nZsgjy164E59KOBYXF6Ts3POMUK5jK00l1LcWvG3rBweh66ZDlqthq1v99VBa+fvQw55+vJI
Z6vPSDBGgPSjqYD63OrmtJM678t2ng4yQTFCFUIHLtSiGpXa2t+dFrf3amJ6aSi04srQb00S/t1S
mmfwF4z561NXWlHRWLM/HQjKCPTsAciTKaPvPmv76/IsVxLK7DSi80jXIXGK/g/VydXFYWmtgv8/
Gge4TQBqJaLZetdgMkS//VhLECGloD8lvDp6VP5kHLo2dbae3uifqnlyglnWf1k5juQR8jNg3owc
gEUG70pDUuTybz3dEUJuImAaKw6odIqx3PanH2OX5zUDeSnCitBBbqWmrPkfTZPgD/sozD64lds+
T0J60t4CP5mv7Mp6+EVTwsLkjNOwUHDX0XA2emqQrj1DUHWHY6FVxUe7Hr5nRjwcqCDIbRuP/m2h
JV1wed6nDxxvzDIwc0augb/wuJ7O2wbUlzngo3CBMIpfUsvGfBe7jQ631nSxE6otZ/ia0C76cnnc
0+t2GXfJqiAm+D6wVqqcp+MaIisjt5ngXiaeOFB0F7uiVAJTVZR5/HaUx//FeDhP8mGTYfGVn46H
1aOi2EMp3Q6x0nFnb3wAkmQdmjn9ERtKv3K9vjU9zhOSKegd8IatPnDNrECiebUOfrb0PxSICNpb
8Gc2zfqyouy22Mi/f4KMRFGTW51prha07Ew/MRYhytHSwXD6tThMlA33ZojRda6s8oq9xOk98u8N
hPOGKCJ4ZbK4VTwmLW1oVSVYUAsEWxQjmDPy/+wGZ7rmZPHWUMBbYCPyVgFiW/75q5AWKgnhswjn
AAoI3fBp0qATlcrbZ6EKtXc9Av+eF7cjwmULSpve6ulgnTFGk+UlRpCOWKa1duzdO3WDdBbVuufL
W3Y+r4Vjw6dHXMtDuO775KPjzGNq64EYfHfvxz4GvXZYf8na+pqHwflnDhYSG1iyfZ0UbOn4vl7C
zgdfmhqOHmSoMuxtq8fzJUrxJ0eyM4DpArRpRKXy/fMjrV52blHqNFeD9k486oPX6ZjFJK4PNtkq
PytrNOWRuCi/JhV+foUib22YXCg0TFD0WMKtV6dE+H02xEOC85Or9fUHo3TraZMUnYd8k2pac7FP
F6gBUAX1ps8QQxX69pcn/MYqc51S0WS+UGbsVUSHYos2zaA5AjFrLe05ECRFhR5Lzb+7rVLQ29ac
ynclRsuBdZZMj8vGRP2OE3s6b3eWubBHBq0dPFWXEsAxou2AnZELHsic7F3eT827v/6FC0b0gDIq
tar1/cbi9kipo7uapM63QZdjYEzAVu3caz+8f02XQInjS7+EjOB0elqbqB7AMAqvJsG4KGR/JG8i
RpTZfBi0BTiFPtXu8qBvfJnoPhOwIJJhLJM8HTQBP5Dac2vyOk3xrnMAa/f1nN20Cwrz8lDLffLf
VO9l+15Ec5GWpaHJt7IayqSaqzkTfil5LrZxopmPo5uM96HS4mcpAPVdHu+NqXFCgXO5Lq1mwsDT
8XKnHPCFZjxRgos15k49WXGONbrqbi6PtPxJ65l5sLtBk6C2hVTS6Uj0jsYs66c5qJDO+YbJJ6g9
XRbplZf9fBhkwSjdwdRFCJjSwOkwPkLDYM1Qhmr1GDs0XnnP3IpSmH9dns75RrnQFR3ycb5u3VjH
7PGY9V2MoH/gtXZBoyi3v3qRkX+oqqR88vvGV1de9PMLjUIOqB6EbZea0VqjwgNsr4GkNQJdIveE
6psfYJFd/9JjoOFDOKCOZDtDkAITvvIGvjXVF1UFQZfbhdF8uqSzp3Wy7PDjG6xRC4ra/OPRkbjX
BvH3HNbO7v0LSz2UjigyvMx0dSILEhUjogUFsbCoSfHcPtrDo2m2ppTubZ1MbvvOEZeavoUSFeV2
SoIk4KfzC/FLKfNo7ujHgaEdfON3L9xb5VThhr73Nc/79RfHaI4ORIF0C1kF6JSnoxVGPuAp6+OV
oA36sSYIPWhYnctNDmKxuHJo1lv3MhihtUmx06drsbpObHLjMu4YrOoFXqnwhpCJ6OvbeYBKq1el
c+UjPy1iLPVsJsdDgBAH4ryksqeT8xJ4j8NgdZSxO/tYRNX0sfdlaO+mHncYxmsfwrkJj6J17G/8
Xf3O62wZH0YdJihUyhaW6un4bUasNqYakomRVFsKuGkw0VBG16aZr5yas30E88HuLWCTl+9/tY/K
H0IAF2a1H1tn+ntIZRU/VXXfpreoPGRPlz+KtwZDZpkXlpIbklurW80EImcaiUVcVhXpXehlBSa4
tGQ7v63ePy/qm0vtwwaqx19Ol1CZYW/VkFb3sxHXDcDfaACaH5YtXcexLv5598QWkxVCNNA7jLba
sKx3QpBnfHsRPfyAtMz7mtV+uuti+AKXh1qHY1RxKCyA1tGXcgfSVacTS922l3XoAnUNu+7WaZ0j
uYy1d4inNkCw8V6r5mvyocbZB0j5iKIHDzthCC/GatDEM+mIy7Ldu5VfPGk2xwReSdPdzCNd5RDo
+J0r+jAAcocxMLXBad9DKQpanDS29N70T3rcN8HQKYw14FwfW1lChXz3yuD6tbCrCQFA5a02QflZ
B28aKAGuF0VQqNmX29oqp31EpfDGyXGEalADvGbdcbYh/HFsAwUOSl70/Ja1exWid6kVmQBVRvTV
7QmoIZhGq4HDBWRsPupdQ83D6I6Xp3r2IS1jLihH9oVy1zqUCyOlqTgrx701yexPYvYoPaEffSwr
vX3v0V6Gok3gc/BgKa1TRzPty9ieknE/Wra2kfnCfhtkfSwmN7sSFb81K0oLfLKojRhcEacrmcxz
jYaOM+5bS7Mew8GRm7i0cckmTH1nqG8yK1ogy1tJJQ/Q2+lQsTl1QvTuuHfNerhVIqsDSDqa3LRa
fS1jPPt4lrGWbgvOyi5HbZn2qwNi2l1v1lWkUBboFhPg0P8EhrHDJH6EjdDjMv7uw7HUwYmHse4h
i1oFOkkIl9FIe7Xv0zjaWV0pb7mMpr0h8jq4PNQbZ5+qIn05gkcQZ+tqP3KSXdF7VJJHMZm/0EhB
iTo18U5TVdJ9Li1dHUKy4h+XR33jnLygMIG7Ud1DzeZ0QUWsx3iOGuM+sYc/Zl9iNQ90htqeNV2p
eL09EqBMCK0eQdVq66y8oKpu49VuJTpezo7GjeK3sIro4V+5vdaBMSdyYcL/Z6jVNeLCYgwtRBr2
npdV9ylUYXSwIWNsnczsQKOF8ZM2ROlWa8rxSrhzfr0vY9vo2UPsp2qzvsKwWU/cqp9HPG1xsoPd
NB79KIqfpKsUmOY8G8pNkbT2c94uRFNrSpqP+hCqD3Bu9Hs1u8VNrzzEMQ0rAdhZ0YAnk8ap6fK+
Lx/l69zrZYmWV89bhM3ggp/ue0ju6lsUOfcQPv4YhZxgornelff1ja+VyjHJFwke5ldrfaIZSxmq
Rmx5O7jZbUXiFHhNaN57Q2zuDTUZVyody6u0nhQdYDTallRBrFvbILoqLtWB8WqogG1HQ93srSTg
HjF2i+UIXEKFrP4I30BWqjhcXtO3vuBFgs0gLgO+sJas6VH87fEOHve1o+SDURuDfmgd2HhuiTIM
4suy/9DZnW1dsaB5c5nRyQG5sXTr1pfibMhRDTpHTgIP2ZFQe3dt50KJz2WzGzJP31+e5xtnHFGs
BZKzaH7Srlvd+EMLoHJ2jGFfQUgMN3HrpL8ptNqfIWNgcTvIxgowR3F+Dek47Komieqdplv173Iy
MpQu4wp7hSGU3X7QVVJugGeXu8hT3vfLP/T8yuEwkDJS+aJzQxX19JC35ZBTCh8gbg2kqNWcYdBt
N0aJ7jHVnfBKRH6+DUscQeuSOpRNY351wfGxmU4FxG5vZlBrQc3Mf0MP4ZYJu5jZasa7L9Tlk6Ix
TMnWXLTlTmeHsdSMRDayBBYf+eJNgFf0322f+sDB2KHy/cOhFLJU2Gi+A6lfXaqdRS8fh9V+Dz06
O8yEuH/pESjvUERpur28cee3E1JCIK7wroEIwl16OjXwe5M36XLax3Hf/hYD1iAyc8e/Lo+yQlHw
jZJeWGTeVIcYjTLp6TCtNTajk8zTHnarvWvdLv5mNHpak+II8ac2W1d7MMzSCDeTiPTf0SzVR5aX
HvzlH3J2TglqzAU/6JKqogiz+h3Q/sDPERcERtjGyP6RDJQxPj0Teeb+8lBnh9QCxgC/BkoP9C3g
DKdTBgeMKgd3UJBO6XBUXtE/J1bj3phGk0LS1JMrp+bsSiYZxsWW/2GRofWsAiiyKNkVE/7yCp2l
DyKJnGfdzMw/kQUFBV2DlKpYAbFpuo16X89v2kS7lsucRQPL6EgWc2XhlXwmNW8hV2bKbBBBVMT1
3wUdzEedRP2b3nbltM1UCnu8h93apKK+csLON5Z6H8cX+0VydPq3p6uNBWNvhc4kAvopC6HJRovM
Nu3+GOWT5V/Z2rcGY45LdkonDEGy08HsSq9GLmURlNWkwbvU2nFXy9a1v5VRqHtXHp2zx45VxTUe
uwcqHigGrd6AynSlbc2VCOB3F7sEsPMz+/cnRxNnZ8Pgu5Gjcc1f6o3DxEgCgwXSDE7vaobK9DXb
GjszoN6U7Cwxqbu59qpdaZjVJ7Mam0CPMvkwwFpD9UCUvy9/O+cLzHwpSywYQRBtlnG6wDFt8Cg1
JMiXvB5vJr1WBw08dkC5p70Snp1/pgv0hk+GfJT3a12EL6zehCEhYP4ToW/ipEq/O42r3WcKBaQ4
R6zl3VPjXidkXZQaEbhdHVTc93ri0xFaYUkPum6cYm+RwyEokGi79w9FDQlZP+4FQDSrofKy6vyi
bq2ghoV5m1F3PJIbtDfDhNj75aHOVnFJfRfNVc4DjdS1OWdXNOQc8PeCZATIjKoUansOSgJPRlt+
DNNseO/UGA+9JRymINZy46ziDWKupHPnzgioKIRfdPBiOzDxGC9ZTYMs1eXJnV1rDMYh9EhLeR8o
wp+eRs3NrbJNUyOYRDF9kvUwEfDRxCwE5P5Ey7ov5A50qct5vvI6n336XKI8IBaiwwBWaQqfjpz3
WgPWn2mCfKzuKyRz75zStQ9cCDiS+RgVdzZ80cvTPX+s7QV3TQxFvGmADVt+1avUv9Mq350L5mtk
TfRkCK3ZWomJSbCDTkIK9X9f5jgTDQY+5b1e2rdN4V17Ss5uAH4DuQLNan4BJcrlwL36DXoxRhpy
7mxwHtv7Wh8GAABIp8o4vNaGOwuBGMoVSzqBliZy/KvLpuo1ETawOQKBO+TDqKbobsZL/sqqvrGV
xHJ8G0tREpDT6sRqyi88p+VKq8vYCuIkRMkegGWg6Yl1FyF/cAfF4VoX/K1VfOmsgJz1TEpGp6vo
9O6cuB47qdhpJPYLeQt4A7GLCZ7L5VPzxg3AZ/8iSkqiQnJ0OpQX5jpCGyaHBrT6rtZMbWu4KfZL
VZ3ca5G41hd+az3BvBCXgRNFOm91QMwQDgbsSQOdiUx8QFmfcnlhhHswo/7WDFES650sDS5P8s31
pB1HOsC3ASXzdJK5QPqjBjkejB76pXWXNZtYYEyGAfM1t8U31pNsXnCpEspxzy0/5dUHAJpXiaGJ
RWBL9L83lSTM2ABd8f+Gh2jtItttrhQy31hRRmQ4g//QDVi9+TkyWGMdEmeMUaR2UZPO4H6Fe4Bd
19yLKf5nIhy6efeCkhZQgaYDyEO17lnFbj07PbvMPS6jrTNYaYDYWrxx0rw9XB7qjVuceVH5ohRD
aLHG9VW6skTmh3pgQnIMMrMq8W+Myp1ZSVK6Kp+D1purPeJT17o6b1wwUACWFwSECOH5aiutxpuK
pM/1wKgmfN3dub6PfG++cjbfOjBkxORaWD0ukJDTA+P3XueYGRCmFCmZwKvVvE37If8gYqSRhNZd
q7+98S2QNS7FHyILJrWaVQZiOeon7pZoOTPOBKQgtML8hs7/r8s79+ZIdI+I7HmTiGVOZ5Yr9ItG
1B6CyrCG5vs45b3zUbVTPO9wgdauhNvn60jOxsvD27P0M9fwxHluhJn53NEVCV6gWbgMJWRTB1Qg
UGGRtMveOzuSNa4xHfsEahlrk7uOXjcyB0gs9rFu31iS7nss5vofxwvj58tDnX/hxpKawb556cOs
K6YVvb661DJqg1EY2jVuklaGVZxjzfnOnoYo31NSBULoDklmHC+P/UZUsai601XgLQLHsIigvL7Q
erQVaDZgCeoot8LW2xldKZGXTNymPiCDkEaB3cEmfXQakeGfqNAfHj4j6uOoG+CIYXTlB72xz2SL
dN0I6uAZrDNG23ArQ4WDHUQZyH4eD0/giim8AGJsvXVJQa4Ec+cX0MvdSteNcA4UzuqDkck8Us8q
/ACdxCzopyH5FnpDcaRope/TWmsfcjMMcfscyis3+/lUATMRwtJ0g+hHan669GC6uNzBbQYapdlP
tYCKvk09JP42hjvg/CUtX165bV/imZMKMbcCwuKg+CmbLT5jp2PGbmfmRa9AVMaVHm7siC0famB4
ad5X3+fBVHcIG+HIYBfOva6A/dZDVR7KWY2fLbdW+9yfxZXz/9Y6LIS/Jdsja1+rjAzwr83EKYnB
rDK+s0Xb77OpKe7ispwxAveuVGTO763FopHc0jHYcTqEp0vAZnqVAYkxMLO4aDd5W8I7blGUCgbD
j65hIgzBH3e64sBnuI9xwSNtR7j7dLgZ7z9Ye7ylbYtGluVVSOq1vXhWHb4DTjt0O3vO4HDnMv+B
GO83JCTcba5o8dmlU17Z//M3j19AwsKtTU+bsPD0x+QZkMTeaAR9gLw7yM6fsi10qLi88lGdbynj
cMR4FRa7g/WtordiGGRM3ScppvhzrrvJnYPC510Otm5jS+/H5VvsjWnRL6e+TSwPen3ReHp9ibWZ
U0SxBdgyU6wxwgb2oxeX+tPlUd44OMyGF2FJpheW6OkolddF1UytLihlan3uVCwxss/G8a4v6l5s
Lg92/ijQz1jKLIv1HvTI1U5NdTaR/4ZUzto4/h5rvv0dYk40H5Oh19o9V7XSDkmDnMOVrXtjljRg
uQ4p8iwB4Orz6Ay3oyEplmRo7u9sVCTQS2z7ettOmv7l8iTfOCYvzV7SHKbIN3K6op5BhQAfeyuw
J6xxY26uXWoiE0AYjMOBm8VXOvVvjkcIDdZhMTNZB5ut5yivp/4cONkc3sjUk7cule2jV2fWTkyj
tf9fzI+MnQBwYdiuXT8IZhun6SYrMPHM2vsCUGmZhe42W1KwKXS6Ky/K+WVDj4WPm7gFJgeiOKsj
amZTbHq1R22pmd0mqIrO/aQlqq43dYhiv+61LiqSbmPheV21PX7KsvUPyH+Pe71AlRqs7bUr5+w8
8ZMAfHPhcqqoG6zCxBlwZGMDQA4KEr87fjWO8ArwgHSnax7nZ9vLUMusFwgqiLB1+SlOEcQFdWIF
dASrx6jq1SGeVbzvUiD9A3TgK8fp7NpZOlrQdIhSMBSAsHd6fO0kDNFNM62gE2hUou5N/3UzT+j8
XbkMzgYChsRtwPLRWyMEWiW4ytNaJwKYfDAhX3xiK+1boPTxFYbX+SjEA3RQl88eK4t1iI0whwCB
3NoHo9TMfJ9kqRCILyqpWu/KhM4OhctlRVbMRwEOiDf/dOVmU1qdKjvvEELB+Uk/BP3zYkLBCRH7
dwM+GYvWH23+BZvjm6sIVyITape4QB+SzKLdoTfdDgUf8z40uzupa+Hj5W/+fBXJKYkq6KnTcqH+
ejq1IesRR20q72A5EzAdc57vwtrSbi6P8tIBfB1WkOQt4PsXahg4tfVmDY4LfhQj7t2ojYazoX0l
i+YIHbd3dn6KFuawGXrbHR/4WlhSAfsgPNBli81bEPSgoTp/saHX2tbFWL35P5Sd127cShKGn4gA
c7jlJGlGybKt4BvClm2Szdxsxqffj94bD3WggXcXuwv4wD3sUF1d9YcyV5s8o6ePCxKW7HsDvPi3
pnOKX0kdy89DPfv3SEVZD06E+D0pYz59BXfZnaLMNT8PY6f0MO5K39jATjfTcBCx8yZGVSMozsG5
HX19/J4MJiKFDeXakxLU1raeOWVJWEgzmI/UlIhKmV0rMyy9KUJV2JP6p3hAaxmrMHiGd3rVq/4m
qj0Lr948c38GVgsZFneA5Esk8+F7Yc4JjXWPYsVN3Npo8hASGnUVOSq+q9p+QCy28LR+7zpNilSr
YRTV3kNTAZXiTBfezh0QEX3wZd3+HLoKN/KOmgwGOIvGfO+M8/DTiqH9beOR0wiKzUqHbjMhTVrY
6ConiEfnthiLGnvNAeq7cEenza4MR6CcFSo/lhGu4EHWFfdlm6MXHsvYiX5Z9tiJHYkA0oupnlrF
tarH2d/gStmgo5vammyYPLvjMU96mDb7wdTyOIK15hZufAjaRIzXFar246+ibhz+nLJOvzNkN03P
feRZ2YzweiCDQ6v1MJsu7EV29NlWpNzAGQMNgckOWNzVAaPLMBt10sfIf4vqIGpbbZF8NQDcxfa8
72gVhHE1p5A2y2onFbYHH4+/DvsggEnIOBAEEwry6/dzP7fVBDdW7CJ3rI7Ka78jGIujg681e8+s
1JePh3t39HgPE7O4ZBamNg2x1fc6ZpTkM5pXx9gq6mg/BGYh9/MoTSQ1S3hP2zkp0uHaNmvTucbN
w1c79KTM0zjrXXBAqt10Dp4t0nnfR40eoawpdT/EqhBln7jFheNb1eIlEEJSwyO16vQs+gxWAHKP
hTxmc4cKrX6kC2g1IVpP/LfGKfhUgLbtn1XsGdXObAZTbV0v4yXvWNnohbJ1FaJVxWBE90VfVe0W
cckyCwcvJjOhoVDK1xbcioecgJbQPYQq9qU2oZnfZ6CfbwxEiKuQS9D7ofdpb+9kI0R5F6BFYB0G
1ISNK1OY2W/DFplThnrDkyckXojgYfDM+rEVffzKShXuxkBXDgXtNu1vPUebd8PQqPQzosOZfuK3
jumPzKGT8hQLLZ5v1Dy1FgrMyHEjA1B4YPPKDHIsnHfgyqPRtsNDOiJbepi0ANeEIBut26DC7uKn
NQflgTd21G0z+iGBvXPoT2mhQF6LMoLrQPULXUNIOW2zVBbmS6PiZqyvhjRJ8NlAcjVF4VLEBrge
VLdUmA7u7OBG4lbatpdBEz9YWMOMnxHCM34q0izjxJvbiJFtqYM4xAk4L3a4MlnIwEvX718+3ol/
1If+PnkLgoMSH09LHrQgzMzzu8YUGXJmVq1OJdNn3aI4FSEO1QsqqWzENHqoMyjmIY9vlLCjfHbf
6mHohhtefMkdLg1MEjp/zRMiKwl2912f7Dvw2PpRH4NcO2AM2KJInRTTcKqtvP8mTISsdumkaXvM
ta3ywtXJ03AVSujB0OFagKbI4tJDWOWvbZIOJsG7OqJmZGB20XDavT3UXQJYolUVyh3Iiwdyj8qF
+yXHb+R3EBPmHuoyIknJKuCxYStNMFWK8lF3BZww/aH7ZXIXV6QkyOfbCNphZ1jbu5QDHluhNLEK
3CACiEdVkSZmec+ZRZa6LHQkV+sJFwf2n15VD70WD/UngMVasXf8Iqp2uj446aZsSkvq6H+hbnbT
S8/IQoXTadVtdCxOxn0FpzO71QqRprsSFfwePVW06/xne8Lw99XVZt95MWVe/fDbxEL9Do2r9tpP
Y6S1OySvEIMjvpn5XTAhTfgrnaKgJrC6rZjulJtXxnHqsm6HL5gp9kGSB0gnAV3ALsUDEdd+o2vo
baa8jpBZS+pAHQWuoHVBfHZQR5+ipkm36dxj72EkIsZNmlLfnW3iBINaYVlGr65b9G5Y2vrUXKed
V017EROtbqM8RvOeuaGKFKWWOEat1JCJh/rVTp8QHQu60NTBdO6dFMpE5lDt+iSHocTWIxkzRP/t
Tr+eShTEThpPiE+aUywy8b4ch8Uf1JSTtkkkyvVfM3yvX2ZZRB26pZJogqCL1qCaXuSYi2x1K9Wm
bZQjwb71Kt/RNvRMEDjftCa3Nrr7lY3rim9NxQxcoq/7IXSTKtXv9RKhpTcPizucYyarKnYqkR1O
POAvRP6JFMx5Gpuyzb4kujFvNVyB/KMj/PhN5rnxWHdxb1wz/fq0bRCZfFHEg/gKa2UWWYA5brRt
5MzmwdKF8MLBreC5I+pkvUStlTro2XbpllTAwvOoRTzve5nCtrpv0TmZvtdBa7FMhjnitpsleYol
UDR+iTvfExtTV8MWIC0tX9Xn5VVcodO0xSAoZh9HaeLAlUaiygxzNGzzr6U2Rd9srVbWfaqMmQUX
g57s3bYurpxBm8wv3iym9KZF7Iy6VN1X6ZfIagthHoYcytl1INn9HeY/ypLNlvpSVuxmeyinL7Mx
Or9s/hDIuz2D9QwtBEnzCRuFTLWYW3FtX8WNkUQu9juytTdC1LP47s10hp6HKLIxHIhchBZOia8J
+5jMie/tSwNPDKl5LVCTGtTnbRI0nnWaI60wtrkSdU/DG+XPMJn9MdiZVWfmP2nN9cGJv8sh7Y6s
rt7pXuMdOtT00TeM02S0dn2spTNOSShyh1bWtvW33kBYbNe2rvmmRzQa3no4i+02KWYVf9I6Sz7Z
RgMho3RH/K+nwbQhEtRJeuq6MZtuJdShkQIXt+UuVxhjUzPRSGP7ntdA2DVB0IlwQnZ0ry/Y/ZEi
e5G8wKDMKxxaiu5rUyKp/Zts0sLkBupdfURtbTDCUejGz8Ve+BKH31y/UhYm+NIWBijMG5bG9/nN
YfMqykaazkffaGOId1bV5dfIfQVyi653RupaIbqel5X/1S4xj9k1hVd7D749WWTjI42KG62MU315
Xhh2E1aga6JHHjoCKg7uZRa6eHhM4INFeHpuMyWOdlUbzufSzuxn31EGnIUUQcprXIGKS9isPxJI
f1+Mi28buGsyQ8D2Syvs/PMCBdAwiq3+iAHMWO/zUtdvO5fXbK1keS8mDBF2yu4EBjbxGCWAc9tX
OWF3uZ1QOT1q/vRq04b5BYYqb8IJ74Ovdtf/9KPBvMQPfHfl8VMBkpkLtXmhHK3eizZdSOm103Ac
3GnC0nmsWwzWYlHToA3HLBUtJnFCv/Owd6v2YOycf1X+YLJQ+V66vfQneZUv+fVfPW27S2gQRq5+
VLTgvtJvUrsG5DDym4JgiaUbWeTHics6YwegviBZAHZYpNLvipvC7sxea1odX5Qxzw84l05YS3k0
ncdQOC3GbaqTmvb541H/8EjPdwUgU5IOkx4idLe1mGM8gZ7B+cM5Zry+yk8+TlLBtKHuJ98s3Drd
O0f2c4TME2iaHVYkxXiok4LL1B41Z34IRqTvQj8b5t/ONM3Opq3KHp+2CO+l9jBrUfsDPyfckUI1
DLqHtIKBr0ngNea26Luuzy40MsylBvz396AvAJNqYQIBRACWtzrEBZaAlIW05MaUNVZKgxJlbYS6
QdkxhAUprhNziNJjR39RaCG42MSsQym9ET06RFxP/NbohnqZMneVryrRcsWX0a9+ztr+FlUBb/qq
a7kvf4xW0qn9jFx/fc1zPvuMIrBRHvJC0/GZcVw5Z9uxRc128bUgY0dENTLRHW8Xn7wI2XEfVWYz
EJQaPl7SlQM09G80KeFlLEiMRSZkTd/hzKgaRzH3CIoGFyG6h1W19XveiyevtoR/Bzgbtd4+Tv2j
ZlLXmkI5md68MTovw9gGk8fA+5T17Yw5Wpvn/RchXGxS4tJBOm8cutTE24z71+X/1bgP0ga88A3r
Sj98Lod+JxjSpatASef8+HU5Vn6ONfrHGDu065qc8J5WR3Ajm9H71clBw8kxKy9Vxd6PSp2bsjtG
qCw8Mq7nowZW10RmR4W9zj3hHCRuEsNVNXi9/xDnU558yQJL+Te+gej0pWfL8kV/71s63XTCwJsv
lDJ4oKuAU4IOoNBXF9hh4kvpDz6axwpmUvwpZas+aE0z1KFoLLsNDXT4zXs8e1pnb8dThAibRJP3
isVL7yYhelmGUyOd/DAWZv4yxiYMEEvU0A54spa/W77RQrw1qoMLXMb14aOaiJoIrWH4hX8w3ucT
GLdt0pl6qR09t9tjzhN/Hxw1/SKeOQ+kA/FuMpLuHt1M59fkYAr18cb/w6U5n0NkXIA88WAipiFT
cT682WPEi7Z3dupnqzG2SRAPN7lqXEpvZF/FdkwzdLc5uHbz2aMi3ZD8OO0Dou4Orj11VnivVuxU
8c70yPGjTT8XUfEDs7P0dvJwKNxnM1WETTVWXjuGCcg/bYe9jSen0O58Uz0MQeLcIDppj+FoY78A
laXGfiEsk9r+aTt4GoaA9hDPiZXhqh1y7kl8oikYmKduwronnNqs1l5rRfVDXNvW4Pob6o+BnoSO
gYc0LJmo1Q8fT9s7uAOrtghtWPS26PXzP+fTVg4z2BRHF6fBjccZ57pJHY12Hu5oUlQHSjviFAA/
IIjGP+vRN44witT3j3/EeucsMEPqMiidwicBG7b6DcHiMhq5XX8qJc226zziPlz8PA1MVPqeQrVl
CVff2oYcrL3mVHp6stNKz/f//DNAANio2BEIfKAn51MxzvNg+HmiTpk3SWs3uN6ISLlujLimJoWB
qVGqdk6cabf9WOTh1OfVhU38p1L29yZmJoDQ6lTS6MaBKF3NhAwS6qtp0pyw3Yj9wyLLgEt576Nf
OqsO25E0Gvvmhlem/GE3yjfxHLCru0yNnZxDZLpRv8hj9Ciwa9LafSfTXm6l0biZCpVuTurK7/VO
7CEZtzcVFoPj94g1Do79UPmn0o5QO9K8vD62QSwxA/BlU7t7VIi1Q4Trwb8pC/Kd4FhBgPGhZGm0
wlbVjYFm6xwjq37SfPcNPykNW7Ake04aVdubjxf3XSdwGYsSCoAK1hf44GosIfA1xVanOmES+jbC
OrMxSS1w/elxKjvUHYXuMJWWV+1lqYqvQ5QkW8x6u1eKrP01iMOLZ2+d9BHodYwr2Pp/pA3c1Y0z
UaMe5CTkCfM9XOiU6rF6K7NGbXSHqvTGbFOsDz+ehj8o4fMdRuuHSYB9uQSPdcpHOHH1sVHdCRE9
n4ehk9fWFS6rbY+No0LJ08b0ticV0rVY+zzBGKzvG/w1ttmUq/xlTqg5vgTUeu7TJECAugxyeeJx
a3pUu6XR/USofhj3njvn0UHQiiEfcmOszcosE+5rj8MKd5ZVpoNzB78mGz4hFMKly9NevWh2lWpi
36BrVG36nlBN7coe/Ttkdpp49/FUvKutMf9A2QA4ActCk2pNBqiHSLPLuK9OaDyquylx9BicTVvn
VwZNYB/1scWBVjptgyNep+o3qCWjvzeEGKaN37JJj0ho69sUDjded8JNnvI6rqarcTY0nNQm07ru
8ba+CHxfNsZqDWG88F7F4XtJec3zQKVKMBbJUMmT57GD79uKm/02TSj4GwaCvyeMbZw7fZZOdNDM
3Enutd7OsB+03Ay1dkyCvOcLU7mMuPpFNLMXaVKO8aILf/6LTIk7ZgbghNBp1afR7QGodqP1YBjV
fdf4ycMwBNEDj0XzWjpOI0IdLbV6wQmPz7EEkXphm//H0eIhAE0GsO6Cj1wd9jEpIuq6uXVq6Q1Q
8prdIfSMcj7YDZCKWafTf2HEdxcppecFlOyCWVyg3mt4ftX1uRGR/p+soY/lZqi9ctxYqkj1LYtZ
4NYr7cFsHw3BP7TzKyrnW42yGbCmLLecCyvyfgL4fH6Ey6Lwtlv/msGzo1ivXXlyWs9Nr/OZjuZW
j+3e/eHFQ1pv8UC2teuPt8Fq0EUaBJyMSQma7+dArW6vJg+qCSc1++vUu5iAOH46nfrJjJ4llof9
XvYmseXCvK/Sdsbk2vgD3COBpl2/WmmaCH7iu4X/tTY6sYGMG+HganlHrUyt62h2m1sbWb8LH7oO
Hcuo1GpBPHG+kaZZU5bIpiNP5nb8pDRNMG6UtV55cDpC+Kdijj3vJBXmmlvH8mW7iZFMwcPWzumM
SAv/ul82AKIp2kBIR0Sfwusf45UghzZ2LMzWqXEmN1RfbODOLbVhG1GvS6ZCq6Rr+QRCx9IipGtH
nWVZzL+KHOboZ1EmquhrTQrs7iQGvHQyZGs5VyVdAB+Ijm3khxTzSVqH2jzGB3OmyX9h/VbVnj8/
wwbZCUcKGh3gp/Of0eMboeFWon1157id72ibx3I70J2zrhPVBM12lkNT7Sp9nrxd1dRO9OnjTbts
kL9CFz/AhxDiAJOjPsYhXoUunfask1LWepozhFg2ZiPGce80i7da2VFN2P/jcOQgi6UC2l4AV2iX
nn8vHW8spCwve4KrnXth35ZxFmqCJkSYzd2l1uy72aVYQc4D1nLRdYA8fT4aJBP66UmnfSUJmT7l
ndVt6twqD3WGJ51PeWk75WLc2sgrX1jXdTwkkyf40A34828QlqvsZiwRJpV2Lp+sRGp3sgiCG7sX
wV01dc6Gj7bpbRbmJyOykzvbSH6bhiouPG7exQbkzEzw8ciYUE+ElHr+9SiY0u2LG/WUTOMiaZta
2Y4WbvZzoANwtJv4NYV9fSGtWE85FbVFFounsGEvyPzlR/11rkq3brLeH8YnGHD+TZSnZfejrU3k
kugHST2sdHMsDpOthgOuha24MO/vh6deCYFjQfNZLPtq2lMfwLyae+fJdObgpo276tNQDHb/CTbC
/HswPQUcxvJbEp42Ci6Wn5bj+vdpQrAFBTmQWcC4dZZ+dZwjNOOQRE+npyGp8dlOhOkfS1wFs6PV
4zEYViqf7srWrD+LpnWPZT+lP6wqGp0LEXp9FS2/A+oT3FXKuHAklmn6axU0x6DQ3TX6U9MqWsC+
7tbyAAYgl+ihxchU6V1RXwAbvh8TKI8OYwB+ELnAOpJ0Y6FLHMfrp0DE/lbZfXA/N8GbX2Q0x2m9
XHjRrHf3crk73kI7RGbJBu1x/omZo2aTXo18EpDn0AFTw+3Mi2GvBUFshg0bHStIrA8+jl+rPgkb
isQTrjXVAp5RPEzOR42pzJHZNM6ThWsw3YHREc/O0gS5sI//axyg+YtGn8E3rkXfcJ7yU5kGFnGy
19IjTS58vQpTyksq2Ov4v+RJKH0BIoT2sTRHzj+oVRNiAHlnPMXZ2OLTTRN78OkYJvpFBue7s7kM
RTrmL2BUytSruaPpxQu7FcYTVpTVjTVL79QNNvV1hy2qg7dC0q6af+R9UFzYK++3Jskg1DUw/mgR
vYuERhuAa6U69xS3MY1EYC36ES9rgEgN5esvFkCqC9XA/xjR1RcEFFvUIQdd/vyvAzhkpU7RXI+f
vCRr95HrqX1glMHOn6Cv0wWeL5RO3o3HW3qpei+qkgt/ZHXg41LviwlX1CdRmTkAsLa9horfXMWF
7u7qqnv5x2OA6CgVM7RI/nj0rOOL0Wdl4uO++ISVsHZPAg+kuZ0uSQO+OwTLKCTVDgQgQKjr6zui
BpZ0nZqfAmNU2wkCTNhmyXghVgKiZzHOojZo3eW5wM0BvfhdEdDpy3lBgadfI01q6hSBMqi3YCOb
DNZVk7YIDmS6UTl0B3qUF0NL4C4I+IDXPE19DajZzykS7XTlDrkfbwizPMBCUdK6w3KvMIMf3khR
DUTNOKvoxQpEhKOclriDDKiejp22CM6jbb6x5iEq7lu6ryIKy7FV7kHWSRd8cQWkAGMzTJJG/jZq
VDONm9HzKJrH4DiAWNWzNaTVoUWrz0w2dF0sXPRcanbu9TR3TdKGUQXTot9gnNLPYMdyu+6dqy73
Ks3b4iTaABvFBNfNvJBEic5WP1iyuAnEEIx3OZRpOaCMKsYm2zlN62cn3LGS6iUVZlV9LhsvScW1
n2FXXG4GV4/SIpxKWNpJWBtmpNH9oYHWQI41axwhImRkejJ/TVGhLganaa5b3vzieQZTVJXgIGoc
mMN5qBO34+2AyNhVoTvTfK/aSMmDkZZ+9huF68CoN3bc9Np95Eyd+VzJVuJqPxpp+halblnu0lya
xpUAIuPxN42s4XHg8oj2sza44nc1qkzfN0k+DBunmXv3CZyYbEILRHWxR41p1h/82E4UCsY5PiQh
GIwOlEFuJaXa2UIZ2O15dtbld8qIciA6Y5dNyH1QZ9Cu4thS/SMWmXHxmo6E+l0AlMp5yGSngldd
B/Q5bowF3DRvdE/YFp26sazia/j81a+8bvAFrhpzTHdRbg3O3onx0zgEQanp28lsx/ZzjbVleZjI
cpNDPYl0uk7cOkdlCplSse3LJG63no9t9gZz7RxySmxJ+6AHdTBsZGOBGAYBVcuj4ML1P2e+1vkv
UzQFEmJqD85zN9Kyjzep7BLnkDZ6kWxi4k+/JwWbgez4IGo2+Yz1UDjxd6fbHuvMGDcauqZxGtoJ
TaQphBrqQ8O2AcaklBxR8K6BrgZqetBwBJ2P2DXH6n7oOzN97c3Wdg5D5Hvq69znVnFqkKodUP+l
1fodxRE8UGMFTKAkm2wngC1OEbT6F+plwg2RnUpcf2d7NT4tAKJt1FHgMha3muxtR2yw50AQCGCl
0+plaOcTRcrQRxUtwtUFvNIXfgJ9N2jITn4lGsQcdp1tjcVjpbS5/tXw8M2uO/5e5wGXyMbRN6nv
YPY6AFRLQ5PtV4UD1pNTtakzz5nKjZ4bsn2dRF2VxZals1IcL8HF1He1Td91CvM06qNvDT+pgIeB
Ah5qwHlrp8EP1GSj8bvdj4ASwtiK1bQvSgLBrciiIr5uDaRd3E1Ft1eNG7xRg/mXroH4NGg2x2J2
wly1jesD9nXc4aanMlP+LG2nStVVZgpmYmsu1O6fs9H5YNESLw5+fHxTrPMLqLI6rr08h4jlMG2W
GP/XRUi7r645DvlzjRvzc5BYyU8q3e0n02608ULS9B9jYZG3+EIgiLH0E8/HsloUBifliecuF95V
VTujufWbRPUhwGn/3yzyPNJcCqcEId6YYEWdteCwaU+aOxIKno2hCsYNQOzgcUgcOmEI0x8srTRf
ybsyE+vdvHr+eFbfXfdUrwG44XnGw5Yi3yr5ZXOAHbRy7Qul2tIPLb2wrU0u5Xjr5ikBXC/r9EKG
8W5yl5fkgglhaCQV1okiLaFpaKRWvBpT1vlbWn5Nt++01Brf3JEC9e+Pv3CdLNpLio32J+8XyAx4
EJ6vJcgMUNcyk68CxcRg00W1TH6B5S39UyZ7YriZCa8vOUgzmLLEdEbj9eNfsDLc/LPAVA9IFxZF
J94Zq+2U0rRUAanh85QM0RfsAKlZ7APVJLYVLvA5BFbjHFc9hB/Mt0pOkABCK6mLztuYsz0an3ov
0sYLHKOVF/byq1CVBeULcYXlJ2U/n5i2SI24iqX+lA5Zb6WHxCn1qNyUPjnJA9FqHPO9mqgrUMUR
s9eAukuk/xKXHp53DZjuFqRkpOcpW7Yp/fgKwaXSRfLLW6ILolF6/q87B2E1LGFRIaDlQnt6tZSB
VsGujUrzZWyNyj0UXpOZV0MdkAORGyWXhGLelV4WhTxyRlJhqrDUPla5cNpw2lPYki+FmG3rrjBQ
ANricdDWe6hvhVGEA4rTxcFEbkEY4GDKOn6Ia4fuqnQ84R4+3kfvdrINCQ0tGV4BXKH8pPMFGxvd
jJXtpS9tG3k7I88AaPpVf3DAvG8hqPT7aHaaxby4vCD/uY4SvIrp7vAfGiXgq9bK2iy+lsLMT15o
+pJpKgHS+rDUw6KwLzTrtUd3t/jHKgBjkkUvAgku9Rek5M6/tlAD0Bky3xdv9rJrMDrptdsG2mOa
gEhygWQ+fDy7y+z9nbsvL3/glDY1jmXYNe+p1AypIhhpL4bCIJd+cF88qbSI5BYRBVOG7ezgRWQV
kX0BnP4uHiL4gjY3SnocQpAXqw8d5mJxGAvGlwXKLI6NCLTyNknLWWy9UszxhXl9v4v4RMIgEta0
xwGanM9rKSpMr/tBvgxCpMVXkBqDvoVLUlYn3MZt4JRDHgyHSLVu84h9UHapIvF+M3HHLbUCqi2U
jNedhiIr/CTrh+RlEW3cgjSLrlvrTnrWJqaAdfXxqr6f3EWCiZDBbU4day2FMIIW86N2Cl78STZf
q3owHkTtdjm51Bw/fjzWH4zH+RZybApmdGwAH/ic0POpjdxSBS74wpdClTEvKVgoXptuWrqghUNy
lRfTp4psvrjpu6iRuxowtA+XdtKd67pxYvumtrQ4BvKemX6lQt+RA2pnohm1FLQvD7LrmqeIfpNN
dZIfC6c2p5cuIJH/moz+8Pnjz3k3dRQeSbkQyqIGvbihnH+NgrwGyUE3nuk/eclR2nrz6vMYTE6w
ZNx/FK+jBQQ1FAoLnXTaF5QfzkezCqm3blK4z7aWOc9JGqB+62pIgdW1f+EELDv8bJn+DAVMc/E6
pba8Kh9NzmTrMnKdZ9XkxvIKi7dpM7dXRd7MW7ondih817/m0hW7eLYvgVPezyt1OJS6SbnIgdgm
51/aOZZmZmnjP0e8Q9KruQvKjARAJbzAYz24hMh+d9zg7xDaSLoWfAg9qtVwlqYW2UXtzXc6tbFB
daETFMdHpqDdNVkp/k1PZylXL0Zc0OW4phYnhvPxsjQKpmDQzR+96T7geB0fZeZ2X4aqeOYl1P/j
zQSfZ8EawpeGG/teGLBugcbjPzG+eUqHxjxLXUl4Gvj3ml6d1rup8odLRcB1NYkxESBDnxk2OLF0
LWKV90oOXTbrb0EQlQ/ozpenTnjN9uPjt163P6N4aOcQugC3rE3V4txPS6gl+pvWRf2T0zvjDgeS
fFtNtsCLWGt+fTzeeltS3NdhJlBzX0QP38HFuxnB2LqOsrepcTGfhO2z6/sJYo9o5n9eNDp2LBrH
ffGGWDvlUIBibmWu3srRlQe9nocDz77bmvTxdhrL/h9fc4tkFYk3aeOCZHjn8EkKK5rJnacf4zBk
EKR8tY9x2Ni4lVv+43VD35X1ZiaXoj7XwOps49lrZ0zu+NZ6XXVI/AJZDTzIb5KiHp8+Xq93+4OF
gqMG2JyrdHHhOT9niHC5kzU73dukgvwFCfajDzwImQBLJVcydi9cbuv0iG3OVU1VE5wP1+m6v+zo
M536IB3fYugaL47QHWpnoz7EoUTgtNx1lKxESI8liP8x6+e1CJp/caegG0TVfTWn9lDrCK+XxVtQ
ccuFpG9ROPNa24x9f1HS+P2sEk/AdJHosjNRuzifVek2vQ3teiKeuAHUp6z/7XXd/OxjrPS1i6tL
8WtNHSCx5QwA0F7aCvTu18I5lLYS8C6R9qPxM3/8gWRkOV9rnkgjY+Pn0LrbjTdPWW3uZtnmwLjH
dKwhBqZVcj1FTtTrYZ+yGcMaQbhiq/pUlDgxOEMp1Ik83TBDQ091rQMSZ0WgLzvbhrSXizwNtFDv
ZUfPxG6Suv/yb/sTCgbcj/8LbUIiXiuG6K1RFBPyOb8ncPqPFZXLqzyYmt1outmrY0zDP55yF3QT
JqWAMXTiGAJM5yund7UWmY20vkXVLDbAWUBgQh84ZDS8Lj2d17sEXhOv+AXYt8Qq2CbnY+GpWUPu
L70fZgQS6FetBwJDnXiKYaptu5gyzT6eG8rHpnC4DTd4Y1rOiMPZiJI02o69Kb4H/WhpFK59IW8L
LRWW2LZSa+ybObBlFxKJ/fySyuq7SgQMcxKt5cUPfwmYxmqSuESTPo/q/K2zAzX8Mpuqi7blBLUk
IRGStrazklbPfsFkw89jVDbQ+VhXDbVHfIvi+FBy8xeXUpRVbKHyteAoAdFgM7mItZvn0+nA04ui
2lCPlaaNW9Pqg/0CkrweqxKVhzb1KMskl0S916/7/4+6bNGFHYUS5moRCxQvIzd31GMpknzjlCN4
4DJojhhjlxvpDP2JXKLfN6Wew5h3nGMVRdPhnw7J8huAW5GDLk5J/IhVbOv8WVaRHTSPGDbWYoOE
gYFFTDf5B0+2/p2CV5hvPh7yPyabEqpPQEWfEojFKh/UatC0bWc0j8MUZTdSWuVe+DNqPo6W7WvZ
6NvKi6cLycx/DoqCzqIAw+euESRaCjxIFYN8LERWXie0Kw660aS3WgpDwF9K/lolht3HX7rKaP5M
7gJepPXHv9754jSOX1OGUe1jlZUSXKkk3ll1srOb4pJqyn9tpuV+WuLc0v5e+8/mQoM8PpvyMak0
t7zuKCLAWMgrOzrNZauKsEXdNdpNftNp9KSgu4e2r5lwFaURN/92Y4JXIQJSwUBNmuoVIhbn52m2
BNzDQFWPQyesa1TA8isV6HRSIqjRH8/xEjD+ekv9f6glI2BESmRrFVJ9SJQ56GX1mOZpfKsFWJdg
xXUp41692P6MAt1z4ROS7wBwO/8gZaSEnaYuH8dqSm67qn2bC238DMYt2caBg9V21ygodaK5AlH4
7eNPXG+jZTYpzyPKTZAGqbg6o4hFeLDC7fRRmwPxiata2wTV3B+dlBTv46H+Yza5kck9KJATB9dy
c3SfxhymevUIbB3BnHZU92YeZN8/HuU/ZnNBg1Cm8BmL+vj5bOZFFum4QdSPmeHTV050uRFR5G6t
IPF2qLg0KMbbDv3Vts03idf/o+8uq0mXlYR1Ka/y3l9DDACTIUkoBvVYwM980HFiijiYqZ5vJ8us
v0VWrV94k65JC3+G5IGDnQtIMlKE1RqC5qizpDG7R0gL2km2aCduzXIuaCZjdxZvcxqndyXeFW9B
o4oj6BX11gVJ8Wak7fgj5zsu6YOvr2KuXyBVsPN4CIF3fueunIm8mk3NV/Ao8qz9ooLGuBe527Th
mP6PsjNpjhPpuvAvIoJkStgCNaokWbYk29oQnpp5SGb49d+DVq9KDiu+XnR70WGqCsi8ee85z0nd
zM8j9Ehnoq3G+7bqhurB7Cdj8NFEZskzXbvqg0Xj6qmgxbpl3r72fFCeietJkBUTyKrqOb/kgD/a
HIfMmjNKzkVnhqhOWGz8Jpb1s8EsfAqnBbE8koW1ND/ozlx30bYPgujstXhEVMsj+vbx7OzWW2fb
yS5ZZM1qCKp66qZvROwZXlARdwWjaZFtbx3TjnO6X3WjI8O1Ev1lseKhv5nctreTECxkQg0N+tNl
A9cGj5U2qM1Sd/9YaTwD8Iij+iKbdikol+O6CpxoXNrf/37XrjcGQmfY9bbFg6by9gBuO+P/jC1z
e1K6WRfmRaulVn/Ou2G6183IS268sjHdJmgiKe48EkwKELipqwWkXZUl2ZP2bH6wvLy+Wf+zWr9+
mI2yj6KSwQ+f6O2H0UcPlNbQWTeweCxCL6tldknCJAVjowC75VQ+ZmSDJiLMYIogU+nyYkyDIkJI
3CFxMhgO6yKLOGX2TvwNQxRWj26MXXufmklmhqPd5zfloM/uZwNwUaCXvaPp/iRw9N70UaW+G+7A
8tbDn0ID4vXtRYt482s/MhakLlabm1/mtC87VB7zrALBlPu+n12YlMWQLfEFaEF7dhPYNzuIWPRK
zZF58E6SEOF8K1GDV3vCfedb6F5VfejzUcV7IKnN/GRAZ3juR7hiYQ+/6JcmV11e6s5KRJB1tfvL
TUnSO5dlO/4uowVbBTJr8kCQ1pnloaalNx8cqTU3RW0DLetLwzp0OT6jIxCWwghpF1bIeAASpe6l
cWSH7afD6rmnyFy8Gy2uNXWYlBSnvPHqlC9ojcvu34/bVry9vcGcIx2qSVqLNHOuuT0D0W8q7j3v
RiJW/dNQIhycNYVvIixWWk3HRjmak5X5c1J5Hywgrzjd64uTPwh0b6s/vOu+mCeXeAUm6N5MZRTB
9+mzye4CIsyqnzKps/gJ2XghwU544kcsezt96noDI4XtTilgYIAFY+BohviBwbXvW5+c1OXenGI5
irPImP0/YWFwle4XbjEOcwBqRnvmZ13BGtioGO4ilehpCD3JJaAHVdW0Ty2Ve8+xSLx7N1rNLugV
j2XrOxEObg2iR30HKa0mXn5u1c9ZzDVkl3/fktff/OpnYbqDxI2+KJrP659lJc/ecBrdvpmHpqwx
cIG/8e6ErYbdXK6q25tSMcQrsypnBquV3zgNeTCxAKKptYHU0GXeH9UmTnrWkyRN/YrsM+070iJI
IFmZ8sRLPGFGKBqlz1lQtpk+fJ5bV/XaroaaxS5SGSTB+KIsWDBtN7PUwWq9uAyjafacF7usUvFF
qNmtb9083XQ+XdZxB213gTA1Z6l1atEhqC/QSCvzE2oUY7z0DLVG307mtQkmwZx0B0euTpHXNIYI
Dc421aFlpDx9QRfEz2rJUT60Je64O0/m2eeqkioa/NlZ2gYbWKOir3WmU7oG0IAmEsrc3Mq+OZGJ
na/D8K899cpab8y+mjMYhCr2jpE18GFRqywITSutaf/DB+JCr2lSLX7+9318vy8RBIEPjUx0bNHv
V/KqbLd4yiy5qDq1ht/eOBkvZU6H+0CoWdwQ77GKhAeMAbWkERbLALoD3DY8WrRjcO9VMHMS2J6r
P/Eixuc8T8VyWOPaxjmA3NIBWeOlz2gGp/QOfVYtj4OyWvOD9/Sqnt1i0Jg+cCh6PfaiZb3aBOiT
z8yr04ubkL/6uJqwk570IYbB57PA26P5QWfmtTd4/QZgaLPpzuDZIJnk7RXTQrcx1g7ipmi6tCQr
tHV/bI6C4tfaGVXxSxDGnviI3tYdEMgl3S2JQYDmKFk6wkGKJG79Nlo643Zpx1zco7rVk4es7c2n
GBTuRsoooXq81Kk9yi9xkrOt2PqkTHYwxuLfmq6QyS+VjO2u2tx83s4jJskLPKb2Idaxdf7iMc5n
Uldn5Z5jBBSjfz88f1mX+UwMs2n+cgC+JqGAMXQLt/SWG0eL3O5Mn3X4ZGqWOdyyWhn6jdWO8PO8
cUi726zX1/SjuJarAzg3nYPFNu/lwM/bed1ynyAZ0ZAfxc3g6F18m3N0um0tfFaBKCI92S1ZiQKU
/sPa7v/91d9fmWJjcydjlIIKdG0hNKcJ7hVSyktfliAj0RYFbb4sT1lndEZQeHIONUApH0zz34F6
XiEUktM/I30ePPeqp9Tbemv2Q+TeiLgcWyB1Lqq3Y0TYIZGR5lTV3wYFlDiYzKnJA2gDms1eomli
X+q94XZhMSzddKOWbD64hG1Yvr7G2fhQNVVhnHhup7IA7lf18f//90I+TIOO0xH69uv+jC5yN0vS
Ubsp5tQVBxS8eunLFfnF59qGpNw59vgsBracDy7svKsdmMtzHGN6x/GTw8DbtxRzCzOAYU0u0Iqa
KUQmPhwtPbGcA56v9djns/j670fj/VsBp4ypDEsqdg+2xrdXjOcROXGW8miQ/WjtudhkhSOFY/SJ
GtJN7109Eo3f9V3ycyDSoHv49/X/8o031gVDr806zhjl7fU5achstjvvRg1Vdp5xObJwy1x/GGgw
3xpFtH40inqFUr9dClGhszHadBJ4y6+xMpbrFU2px5JTn0Dlmc5ZMT6kY9l2N5pet+obg+C0C/Cb
IXtOAJj0dCbtxP00NY2M99SsS5tzDEJ+9aUcF1hohr6Uzkf29r9sdlgqN1Qz3UCmw/ZVc1TXJtl4
ThtflBfBCfIXbczXX+PUD3fagljKb8t0BZVZmdLPi6S5pwPnbcDCPhL32DA5VO8h3Gn9xenxXvuO
USbanVcVThq0DGW7ozab9k8tElqbhgM3odrHshzjD8Q171efrcFBc3mj67toC97e4mpQzdppeXKp
0UyfszhrwfjqaaId6ayKvvM1SL/Fzi28qvmIv/Oa1Hh1szHy0hRkwaX1eY0NL007y0nBlDfIpZtP
BFiN32y36qjElFMhKZLNFLOIrL3u7i38VfRgdGOyUv4t6iy0JQeJMVsIoVvAQLaUQUNV/litomyf
MiBs6zMc5WHZdVrq1d+VWsyj7eQj/N5+SrZzLf1jAByeC1IzmFFT5fR2pep23eRp80WJcqh+tSio
0/Y+mZKua3eJNmZV7C9NXmteMI1OJS+zSYDL47iq/gRYpLH2XQlsxTcKk++A27PtfExi1Q/e1YHa
xvZWJ8AEpL1Mph4jIrSaYmMV/Pvd/cuNpbdJOhACXTqY19q8HC7idgaNLy5FTBlqHj0d301WXYBb
sqbD2jlumGOSz///F96w7Mx+cKZtHe23TxQ0Iw5TMaRpRvdDziEEanI7JjUfAdOHDxA1uyC+/MgR
+JfTFU68zQLEK7mlO15dVyYldfgYrTcu2kMpA1CVTrtf4FIVfo0d448+b420kU6Wd44sd73FOo2x
IOomiznTYMH+m9LMvcmyxd2NVFtyaywJ7AseGuBg1b0SOiX2qeZrlOewGrquXLpbSm/hHiOOv8tN
4i2ZgxXdHvsfxQLt906T4Ak+r8rKf4wzOqWDpqbYCewI8OO0G1y4q07YWXlUjSHwgI8Yd69bxNtX
bMPwUViygwABMq6mGb1RatKsdO/G5o0RJxPmVRuafV4tn1VVV8+8KuzQZRZ7j5xs6u8wOUd3Jr01
WzsJ0dZOqkNVZdrvGXXWR1FPf/l0vPubehEP6UZLuW5lja1mJ5FbXOZiWCPi6bNmSk5IGTkleWvu
ykMs6u52SgYnejKamZmUD6c7VRDCxJA8eiVdxBAGQWr9GBfivj8y7b1/i+hAUmmgrEd6yHv09mHu
iSYl3aRsLqM9ZWfdzSIVti1Hnfhk9TwoB5IKSWazGCRU7QfnkPe773YgxurJqF0yFLpamhHYrzlG
ghoEdOf+B/x98ifZpscWmyt8LqdJrf2/14z3PVe0bMxDKIQRcG0il7df15BZY2SRUV7s2cmohQvU
dEcvmtxDm1YPosbZm4O38AG8LY9OO5FMpyavftCBuzSnf3+Yd/1Wdn/EIjRrLLI+EUK+/Swyk01n
pIqupbPqU5C7BvkBraGVX+MY8Fyg+gT8CRlyRbyc01pWP7JaWNrwwcd4B7rb7jwtLEplRtrv2615
PLuNUXT9JcMguqSBMTb6GFIpujOAStTw1icbAsb9AEZNC6C62sXDsCKTAPNTLtqq+ROMuQTQMUMF
94uqp9Fy/NWNeu2pKzQremAx1JJTtxZrc9y4k8mntWqV81Hh/O4HlWwHmPxYd7di8npIRGPI6fo+
Mi46aKuXCKztbh1qhA/aKrtvWOzaU9uBmkGQdMzSPvr87/v5quJ/sxSxFW1O6W32hkH0eoEuIA+T
Ept2lxhHWfaSmfi6PjvJ6AKGzTzjbMklrf+zF3YN4F8oUMKxKdLpmcjXfJ86Gsxwdk6h8kCjNV2B
HKSJF7CzyO8RQ/fqi15M1Wc9XdjuimKN+IqjjH1Vs7+GdQO6I0V0REyl2JxMmWlF8iCqosDKVBPK
aRVgUixrOttIUE1Mg9FsmoGeuULrwx6JUXmMhqh09+tk2PGLQ5jDGCLG1O1dXosarFGUcNDGK01Y
gG1XQ3kX24XphX3tWS/RlAnt3CPu6D5rxexspaHT+0bS1m4A7sxIj73dpi1ZGcgpTgNvp/LFZPW9
3+hx6u3Eynjj5IDeio7JLEDb2IVBZQmBSxLO2nvr+sPJYaG8xg42ceNHbWs4QeHkGMN96MKF9tWB
pAlzNTFbqH7/vr3vVkqUMts5ksrdJlHoejyChNKxgdnHF8a7YviZ2KMbEHY+kXoxDVroDQlFDyp6
84OO7jUi5dXzxAZHu56ZHWeU7YP9zwChTxrmEq4TX5Y1mWRQ21py7JzJUP8BTk67c6pEI48tFMk6
WFhQfyL9cb6vhcrbHpdi7i3fY5v2jkePaYQT5WPurAZom+CHzzFoknT1gQkUPxM20o9yka4Hb9un
557gLEIJhF/7+hxhzPlqlkaVXTyNVsxBZIsMzcW27qTZRhcGJ7BoifyLaEUWU3EoaeckgZUJ06en
KQFYg4/9oBfzfhfgM7H24h9hvZOsFG9/0ZizZd8WZXnhme8XAO0oooJG1K2E8xCnWgBInWoF2Le5
72LV/qxk5H0HxU0sl2bW0/D870fr2onDjwS2EnEdZ2GoYZD73n6gGTAahYHmXYwRPO6fZRsJPcAH
mtSeEVGFsVK2zQY2zHH6St+oyrgwg6UCxd8GlT3VQoG59mozo01mpsZTmY2ad0oIwMv7AKFgKj6a
+7/bvFlrEZBsvJdtJn/9G9amTMw+4xcDgQ9zBjDqmf1ioh5unf6A7r//YIS73ZQ3qysCDgRCqDcx
/iMGvOpagsUyGm2Y7Iucreo85LX84hb90mIIrYcvZO3NuU9+tnZfjYn8YCT5/iDnOhiONiYuNeYW
cPf2BpF1Cmty9cwLT41b5SetE81zb+k1SrrJjWGK99LEPxVUzZKWxs5Ou8yO/Hlp4c/LTIyuDwjN
HnwKDh0TOODun0nvLvVtU0x5+2DpmL4PtbGgR2dAVxlBC8TvYVLjzLwAwqWZBK7mDWu+E12eLl90
XbPcX7lo8z9WXqXETBjpmAeiNJckMEhaeEybRc7+sqS23EWWHLKQXIDeu6l04lXJFhk7b+18K2bM
F9SWoewsZJnRMGToehV/N4a6vUxZouDboOzIoG7EEK4fZlMU7gcTkuullV40/2zHmk0a9E4p6Nhz
7mIqa8+RndtHNCTJ75oBwDE1Fm3XGHpNsEjy9d/v3F+uCZoSVxHdWFandxnvOW7iqNOmM/Hu+hFJ
5RhEulEF0rSnI+5qIMumHD94jq4777ziiHYlPVje+E2R/PYxarIG4isKoGPFiPfRlpHMMTlUKO06
nSnHBz/r9Sv6ejWWlO39BCVzvWPJ3tMwBevDsSFoib5WleqbiUQ24SLmhLvujeZHtKJ3P+tmlaPh
wdweiTBxeG+/YWyMk1LAq6EBePZXr+7bNWzcOK/urDnrCX3Q2uKx7KlePjiV/+2nZY/hAIiSYrPu
vr3w7I0eEbdiONZ9hwFgsut17yId7HyUAvKj5gONI/6+/12OXr2ymH2Yc6KX50l6e72hIrPAgVtx
bicvu3NmwrJCbaoMxy+9BN5A2lfm2ebtwyeummL+RNpL/F83mCg7KjRw8qnlXPZYGar749Te9GTO
pHKgXjIcyAZOV6UXT5ZJ+r0up2LeRwyMo0tpxjR7RgPdntkmZfycKCv5M6cbdF5WzvRs9v2IC3Ax
2uOyShcVaRNr/yVNNItb1ZlRsvgEQDTqnjpjuFQuAtkKYxtZImHXDUP3uKTEL+zJm2lskPbFqhsH
jt6W8MlasMsfZa0EYUiQwV/UqpbuDk0GAY5tv4xGQIFkfhqQ79dPdW/HtNYWMRABUJqdrR8ts6r/
JLoU9yJZh5dqFg5tMB6YJ6bzaUKRns7/9ZNotM+l3eaKAsVUxs5r6hGWpgVUXFORbe3ATEz7OrLB
r6yuSPaGmbjR2SOZhEYVSmpiv0ZvLB5rhhHZfSt6fTqag93eTY6t1zsloQ8cJ3vtk4OLnjwKsnaW
GsA2lZe3OPKjk2WPpMl7maOGh8VRswhEjfQ88Yu5ydH1dl0cKkmzBVAnPN4w1cvpaeqjsrq3Nktt
UFdrTCPFHZ0bdFQqCuxhsE+2l649o/8OY9dSz+NNT60ByAlt+0vFmUCGhqHmPMyEVw9hTNH0nerZ
0n2UUt3i2zKZfw4a1YefOtb0x52Ebt+NuUnPqUeg9Nkblja+q9hDltumJVjZr0eyFYJ8nfXWL5fe
vCFlfaVJprskNqZAml8cvOYPU7LCzmOPWGDNE8+cBENNmhuSGdPbywnZ+gETMI/IVDCqPc5ul+9B
IIygD3jSDILv2LT3CgxPeZzKTREyF9MQ+4Jm8O9xidUvXW/sbEfIjSg+WRJG9IXjoSUO2mgrcetF
ylSBGhz3eR3stTl5o5NebGlPA9juwhSXnDzNX3JOBt1fSaJJAKKOTcezRqPsC+THZvwzqDlubho4
vzqIf7N8SdfZjf+rnCjJH2zinWZOXk6ew1n1ZBQS1uJERzNWDWeZIa++Krio0WGiSxMFy2wunwaT
0frOMpFTnBZyKcpdFq+AUEregSbMLdV1IZTfmlSg2h0tMA8jgSmxGHTxmRdXM7+Qb7hIsrUZ2Qcg
N6xfiZNPRRiPm+yDyZEFlWQo+v5pzirjK7Gy1fypmzIyvepCF48pxJoYvImrOeEiWVm+ZUs0dcJH
5eR4ZwNn2m9qb54Ht7SQ8Ml8LR/WNXWeSlggebjFiz/pUz/nT8ZY6AS1WBIwUxEjADrVcWoue1Te
RasFrlVPQvAEjNkYQsbwqh8sst0Pr3fWF2Jp9N96WtLcH+HHqJe+ywFT6G3nHrwtUibMzQj9QiSm
iMQ6kxolnJFw5b6zjvyP6MzjFhI2AkqmtJ3+GdsyMZb93NuXSS8FJfY82ArtexlVN6qdzRWTGuxC
d+1MhDmS2LqAY/dwP3eqWu+V3q7ldw2p/Eymn86LltkjqF/eh7a5rCQ3DTtdycgO9NlxYMGQSHX2
tBL4C+yN6Qd9oQY8sOZxOkX54d2IwZrb3QpcxN5HVWPTpRPw/lBOrNG3LmU0GSiDJDhf9F79DXdI
o9DzT+23xQPLEUae7X4109j7ng2jZd1Kg5MWUzN7OGttFB0YbGlbTEA3lEfIFiT8+gXtuHOzGml+
IC81A9nTaA3skwzxaTCKvsk+i6RarHNNxZCcDHLGTsqml/HQpHrfGD4NOiRaMnbTWw9ezHIeMJmc
tTVnnF1hGXF2hGyPz15RNEk4dCVHh6gTk8aKXJvfQXArgsS8rCsPzMYyGbqLnehBMiOoIyGgg6Di
L60odDhDY1V/8Uq2t69WWhjVp2boZHdu3VYsAc20prxXrDvasSbN8U/U2WIl1kAZ5Lj1pbDm0Jx6
5g2YfAk2I2pBud+AqnlflbYl5TC5KiXneLo54cLTRl8jBhZ/IujMnRjQQEsJt/YEHJQMdIp+v9Df
qe+6zBknTKgWyVJByXBSZH6dorL+TvBQk57Izesuhevl+YXR73wu9aTQP4/ebDF4tyqQJsrQIDY6
fSP8VR/VyRQMIkNFKnJ5asaxz4KpMicvtMGpf5nj1nuyGI9ax7ZeZPI1qvVs+hR3rf6dBaT+2ZuJ
drtuGI1zsgij/UZL2Jt2ZPmxGGmvqUJuQ4f80TEjoc6DGyUHxTQ53ekID8UPgqY0+h+YMWgdRfpJ
G6C8Ej/l1EDHyVEybOa/hKiiiZPp2hzQEa0Nb/Js5f1lNZZY3q19NbV/BieRf5Kiruu9OzdWf9TX
vv+9dMAlaAE1zOB4yVGq+yLXxhqy3sqfAYAgQqE71v4c+nSCV+UW1h8PgWlEONicCACmCArD2Ylt
8QuKkqgu3uqpaPIF6Pbia6R4Tk/WagCfpINkWH4+R9XXubAr9xinaxtjZCrHo+Aeuifyh+znAoRw
Rq7YoovlphJdcgPfZrZ3bdVq5nHRpAIyBA66uKHnMv1IZUqaeWZrunaTKKeIb6xBFnHgxaklLxxb
9EMKQrHYw8VJ9Sd91j1C+zgT+oVe6+WeUrWufsasEzFqUmUxT5dkEQRz1ZvOAZq5Jfbb7XSCGZYj
Er6+1w61NdvSr3JDlXesUDFTuTiud5teeDyV2rLmDQl2gLXCRmh6c4gtt3zWTEiwvzmoWhF8HZMN
XzFq2Is4MabQSCsjOch1XrI9NSJs55jErMwfRdwst9VSpyBAIEoMO0FA2xA6fW9/nSHRxMBGybH3
0VvKbDfVXvFTLSoV+8Ibe+PQp4Xcu1YyUsa4dUSF5invgLvIQ/O4yO6nzMCBQ1iK9eE/WctEnOo+
0/ojg9C4P4+IbTLEIKvAjuCUa3abV5C1Tot007CINrQ71FqzpfdROQtNO9kBHm0aM9pRAi8ljcrc
QVI4aDJ94ahYUOsm03yfY6PtAlthtw+BbI3uHRqMLrknajEbviyjVh1KZoWUdJvl8KD1oH+rkCi+
JUdr2rnkSfiNly9a74+xkJ+gdeXNLY16OX0usj57bnIkZsfZa4mIpcIwVDiZzfJNq0d6637jFKUR
jAy3m6PW6aMM27SwtR0DGxXUyjYbmFb2PHKAR8NGMnjVw5YuVKJNv4j549zLaM20djzchTy4Rrmc
1sHY7HimWTovOU7PdhepbMpZqRhRhrMhO+eokEffxIQGxIGazO42NZ3OuZPNgC+adpyym5ua46a1
czSId0FCXcbRWsvEul8Ly1x9fSIn7bax26YdgzHSVBbUFMflZZJWnfHMFppzkoM9bBX3olUPKuHx
pHiEgyRD5aaKlZmpzeJrWts9zm0F503UbkWMqqTrvDPnarh3VnBzv6ZVqxlAI8Y/KT1vTRSC+uwR
9wjnugtMdgLjE3iv7mHV4yG/aERTogyHDEcn1E+JjtAvaymSF4z6SXuKBm9h3Yqq2viMsJ1kRbTa
1J4eSxcyYWRRyeiDHdNQWYAic05FvCbmnh11KEM38wrsi9gf47CKp+LoRBgybhN9tH8ajDZJQew9
mRw0FMnH1MSrTARvnhOISNtUv0zrpJkBesm0DenfiHJfptRrwZxE0SOXJh4U0t1a0y5tnenAQ6Ts
fdJksx6AWzLzexCyhDPYuBZJi2gSxRxkHr07FFmUS1aSVOK5XAtAXwVBXvk5ge2XPM350DFN1+3m
6MRFqu/IPuOAJ4hHt4I6t5cytOsak4xfSwOhs29DYq5ZyZRXBSNRfGC6qj6ffroaBQmMLReXd+x5
BTgtEdsNPLKkW07UI0Z/XF0lPq0KVYbvOJqMfKMs+8hnp+o9HoWuMnYk+NqBnSMhuoU9ba07fuXC
xW/VctLom9V5LB2D6rOuJxXfdEvZkU/cO/ZFDP1swkUr55TFivAW+INr8miNXbT3qPJjdHiT1z7L
yBhBlBAv8IjiUy67YhEgeJH6WhLHSDNk9W5OqwKGWDvg+OxI0rD9DbrnMqEVJFUSyhz1s9+pwU4C
/Ei9E5SpY3+P1iUqUIGvmrtTQ0/lDPGMiag/9mtvc4jUUjC4OWtETWvGLvLLnKKxvtUcA9EqKGDj
GHcYRHmTnZU6F3lrT687mXXuW7nkwYj/6pvjDnPhO4hfw7XgVOjTk5UqaKa5kucYX5rc5fM4viyD
tXHQTGPudlQgEb8+7TfnOelIDPEnZxrzM1u6u9PMea1C3F7en5YVJI98tpG+/dXndfZdlbo1P5dF
Pdw1euTQq51Sk1ByTy23sqMzdZiIw35JzHVczjoUUTJWtTrvH7qo7c+l1Yo6TKbSnI55bxiMAvEM
hd2SqPRcYtLDYbbkRHAexpXInDC2l5qNzEyHwmF40kDb8wvkAH88s5qjkzlwL2c2rhJyIHbuEOys
NjrMOlOlYCuuJIf61OM0kY0OGhlZmzMzUTr4+p4RYbGeKznO/V6udTOHHGLsKbAKVT8tpRos4pNo
ui+7Um1EbN1era8E3BZYNUZkITuRkmARKnrTwaAjaPuKsXr19mViaM4Xw4A8+KQ0QoZICy2J745X
O7HQNqSu9K0UtX1gzItYX6LOmec7Nt2pD1mpS/s0oi7jpGvrm6gm14hAnMkkRRftrkV+tno+PgHb
rFpxgHrPGQ45c6nOzzKLgNIVwAORxAokTXU3EUw+URQ6a7/jYKOTcRSTNHA75G33EGtjlx0cVDsk
LLMbnSenaIjyhOjCS4rwVx1WQYNtn5SV3tzmvCw/WnifNqYqpOb7TKHjyfxepTkARhMtx53nqF4+
s7EK+RSngvLejwvV/hCR3WWf1OzN4uLCAMwC5K5qvZ2HQnj7aVlKfYdi3PvJSsq+VdVz0viK3gGH
MrVoFonMSqy7YtBUup+zWP/aMYTXA7CLqcYRDAeEby1T/MeJs17n3OZofeyjSYi06oNJy7sOJCJE
mC5bltWml75G47fsfCl1dHoqrTkJ59zJdl7ZG/uokz/bhjn7v3u6r5qfN005rgfmhwvi2LOw9V41
5UpvAqayOseWbBE27UHhyB4Cq0pLftFMWFMgh9VZ7wFrN2BJtMa5FMS7NZ9U2SJ4UauIX5jAGGnY
lppGuH1v4h3KPOYKoeFk9neXU9EPAouX1F+K1a5OzlRnj1WWiXzHUuJ5x9StjIdpYaHwc3Bh9aVq
PWc6emlRJk8ezR472VegtOlt0Zyzol8pmbbiR9J6uEhQ/NX9OgVKH/riF2dhCYBDUbjWYcmmkYQF
CXwFTv406umYlMMvI1JGeqNjTSz2pC3K+GuO3mQ4dXXehIpg3fjUc8tVYFqLzSyBDr9xmRjB7qqt
wNrAnaMTGJMca4XTxeTgYVeJYZ2rhUYBpiCWzUeZeXn9598363qe42J4plMM2hzxJdCkqwaqbYJW
I95LniqcCiHJSMuvBsbrwelUedvQ61v8Bon4MUee+8Glt7/67WPChR30cYgvmOle+w9XevBdahfO
hlnwzj1YsF1KsPoXWavx17+/5d8uxRNJ/B7yP3ASVwpTw2x1K/dih+5f4T2zqDC3RnqATm+onKd/
X+v92+aYHuwWLkMHnjPN26e/9KBGLfToTk1lNXsCBmuqQZiOGsHcB2chMfnf13vX6+dK2+1jMI3K
kUHD2+shFmrtfBH2qaIEMEGVZt2NWzNIEZ1OWBYg4zzgDn6U2vP+a24TG1okzqZYgvfw9rJD1TKg
imbrJAlT/zaKFjjxOpDHY3Z6gLpSfLCIvf+aLGG0JpAOMXcE/PP2et6aWg7NfvM0FtYc9FNqhB4Q
389RVEW2r6K4+KQNRjd+ML15deG+eUo3vjmL5zZiRXBwzTvFi4ZpQunVeW5HiNGN0dO7FavUDxRG
w2c3TQm7t7d0cIREN4s9lPspkvVRb2i1IGLoyUZo2ah0e75kg5hM3ys/zCl4fzME0laP4832HOjX
kD5NWEh5sgIUSR2L9dFIwCDWean/meZ2He6KJTc++F3ev1FQ1/k5GNlhtLevw77YmZEL2EV6yulQ
3cnBFe1eB636oqV9+hE3/P0itV1swy/B7uS/169UXffI8Jb0ZGiI4pHmIXsFYEZXKsqR08Rts6s6
V0e4o5XNB6/XX76oJVCceBbuYqRqVxMtO53cqMwGm4nWHOEnMvRzLBrzlkbLR6vU9le9edRImXjF
rvFiEWJ7HR8H2mZF7NM6R2QoE7VEnRG9aFhe9sG9+8t1AE6w+L7KHUDfvH2VhNdlGeYpukL/R9mZ
LLeNa2H4iVhFgvOWmizJjqfETrJhpROH8wSS4PD092PuJpZcUqUru+4ORBAEDs4/RbVmvSpdDfah
AOPor8GB5x8tRpmLDxnuLCYFwQLf/UWaSRIx9pRN3k2f6OE9kqLhSY+Ai4KirGcKwhzlhz+o/Iqg
4PydQQg2qEAEFPhl3PfDQqaKbbue/Ru3QH+/dScCrrbKDNs7paG6erq8AX80GoagQJAwkZnSk9WJ
aKKocIDXbiAOp93dpDcQvy2Ugp/IKPn+r2MtoUKO7XgMiIrJfP9k3JabvMJokSxgvf05jEW46Wc5
m7QkJ/3hX8dia2cK8abkmMZH6P1YkFs0rKyG+EAGC9JONdqofIn/xYmz9tQ1YvX5FoZSFv4psPFi
lHeaNrKIPDD6TsN9nfvWYlHUPujpRF4Sxop0VYr238zP4AViVkdHcYnKwJPslM9lCIrhuZ85Nhv7
JVnu9Lo02gNfOTbq9qB2lydzWXLvv22G4+kEzAWe8JSVmHVRDxcbg8lMavMagqEVaAsQavZcjEJd
g2ZRdPM66v18F/rmtZimM7LV/+s8zhssvHBoEicVUEFcuqt1NCEG1LnfYq/Jj1E56t8wmi6+eYou
pF35IiOhtfRuAbKmXYg5waGYLX17eSbOPxcOcqSbNPioHXC9fr+sltb6sp4sXrRKdriu2HsPcnsQ
ga1d2QfOtx9o1YtOFN0bOoFTuV9Ks69VXWHtp0bqv9vQk69hCg03INwQlBCrk/muLHBbWF9+RFQI
Z6/7/cgnD1lUhqiGFpor2/AAkg4OtK+lA7nEKKAyByPIHFER9FLtT1VV1Pp/gJXtvqEK7vZ6qcYQ
gW1C53VUYuBGZE70m3ChRpiATlnMedCWaUEHyeGU35jm6DxEqWsOa1Of9M98QWO7onU1aYjno8HY
J0QB9w86trnFZlZh0bwKyIvT7VBo0ntQFQKYjRv7tX1jTU0p1xPRqeIrhIlErSwMzazDLCo335qq
16u1kvWsXrhWC/OZNW3QJ8bFugSNJGCTXn0efqmsshQ7UWKTsakAkl5KjCqitSgSmjBmWcKr5WE/
oSMv4mMzDM2TRlBZTjfTyYneVFbznLMD/nBF4T53VjjrKz4r7WaQkflb4BPwn26rVluhqqcTpVk4
d0GUgCofdGZNkdjrVkdjsc+aDXztpD9EfUts41wI5xP5ehx+0iimezfRo6cl7PFbyY7NvZLpI/xB
+oc0tLsYDA2e1gomsVd8MYwyU8GQDdZX9A2SPDXDmJsNodWdufP6cjz2xagh5LFysRm0xjbWs2nT
/eL/648IBz0UBgW+zaaq8vqYuJNPqy3OTHXnKr9pApDAzrnzwppmAwWVFj7UTiycuzgdmNYZYfVz
30jw8UJl8Z0ckPxAb6iHn1lk0zssLdVznYy0nymJAUmA7Wr+LcoB7fNgkLLRH7Uc+5VbOy/y/GGx
KNP+y0ySa9oi8ogm8GlAb8cYoGWNox+Y3tDUo3/Q6la/haw9hEE7TQQeRt040kEgI6G5L0kuh/An
6tzaGhBoDp3UDXKWYwwM76OaJIWValSDrCVWUbYj57MdyVeIEv1nbcC2vMNlG2Cyschy+d0Ssh2v
7Fml5GoXnTlvIjCv32g1oKTidi5v3RbpDA3SrjVs8kEggixtxirbuvD31hTBYf+i55Im1crqTOu2
4+LS9gHatGZA3D2N2lvR+POj5clu/tG7NgGPmyLsi/9qU0+7b2IKtR81YH27amxpKIn/Gwmk+FJ0
Mxf+JqlFGUSV7KsOD5NYj56b2HTLdaYBwR3diaAP4HBHJxrGcZMMDsQMT4Wk6yzTnvkalXzKRUVe
CRx2JN9xK92f9BQ1Moxm5cotjfpu8gNubvFrhuNRHGQAsnHAYrZ/6gN7903eDTAC8XZaAjgj8dw5
WMnCBunbh1T2hntwWg1ovEqm/E02SWOtPVU3GMqVXqP4bW3evcJGHjri6JOCnHUMb2ln2eQlR0s/
+qacDX9egdAOgDeI4qZjjvy9/eUm0Cl/Kc2q64c4q2OMUhBLq/rG6+zKXllFL/clIvBmh5HdMAWo
JFDManjQQmnsNLu+RaNn5ffZMIKDtqY5/UJu44/rHFc+B+b4RF+M9p5bY36ni/YBVwHLWxuJbbxK
OZQPia053jaSHg3SSVR2surJDODDaOf+uXT08RHWeuXLIK7bPrrDYHTU6Jx0sJ4NeFrijeUfkzYQ
6e6dh8d1HTgKrG+ftiL6UqLycIIBMP+Y+ebQBgQIRR7vmqWyRemXHyQEMvwOuA0dCy03oSeXXV6s
2laT2SYnHjZdT12jv/gFcO56wH8ELmNCuzDI3aTYe6Y0zXWH3VATWPOMcqxuF+sSsBLPum2ayPle
FqN3TxU+KqRaPQZlUw4XZOMq5uE/OaRjBHzcRwrHzWpEIQKrHKmnM4ZmIJETRlvQKrgqVSoJfoyw
8SA2LR7SNw196e8hj/z/RkePPzvSBJ5YiswqqA1//KX6lN2Hfvh0TLsofppxZCUtyB/YOPI49l80
TZn5XsRYYO9ogM37lGVaB2SLha8j3dIch4o++T5mrn7nNiUpwySr9HexyEhPiuepVxuv18a977fV
11xDhBwMk6jdwOu07gUajflbaqKFVU/bqdmERW31q350k1/YE5RJICu38s1AoU3iCgbyRjKOskDq
MCsEYZV5Pq07qQjoG3udlzS3XXYfx6OXrBxTTI8CI4uYNBu7z+/JJxhfOjPKH/H2/BMv5zTVvZU2
mvVoWpo/xQHdkrDdQweKfnfTwhKSZtZkj/k428epG1ySybWp/F6H3fhNjxs72+p0F8UWHYm8jWGX
uMGQd9andsoccmR6p+GqI6Ud7egIO7duaWgicHFV/Jy3kfZGt8Bo9uPsEljUNC1vxUIqS/VLevuq
72KnIEYqqvJtU9H/DkLw0ZHsHySHN6ZicoMMHdsdHUjL4sCxijsgAYfA7xrMD6DTP8C3imwYDFZa
7GXYDO3epODrNoC3vb6R4J92EKZ9lmFH2ja3ZqJyucqcJG7XSZWDDNktvsCBk3T2cGfjzXA/UOw2
61QvW32ttwXIE4lpyW3uR/649arSMW+tHgQ+laHBEYf8EOnxUHSg04nZPsGUctWCkeYpaUSqf+u9
ov7WmTRKN4WYuxtqaCA+H+WuE4QEZD0WSVj3wCx6rgJDy3pkKT4va5cMqn8Cf86xmNB1436qkGev
jITK1s+EO9+XueUNQAMKjq9Bw6oMxpYShhOnrBBq4JSiBVZmdC7bkG/8dK2kHNDoDt1dp3nyhxbp
AyxPfWjfjIJLXTBXCIef9SJPI95pCefIbpt2ZQyFeks1YyRKCAex8kYYdRgd+S9Mf1VrbeziPBj3
996YZOnRi9vh14JfNKvYaezuxai6DBpCK/V+hSTCNG4ciHMSWe8EOT2xDOgFyex1T3bcpwkPSENw
DZHU8/AHC2W4z0ZRf5r62qkPscwgM3QYUZhvIwhosvNmqKprCABq41dtCLiPOvlNcZ5028obEUQO
0RhZd3Y2YGAbR2701bfaQQbEOol0zXpWPqwFdAiBoFkQYwhaTOlO0z3gQdnrTXLsjam0EAsSC0JQ
1hBvgOmI687d1nxJ4mauNh12I9iy9MCUW9+fp2ckWmOzS0bKyI0QMAT3NXUavXcNwscN+arZkwZc
ZW4jlAXeirQv7yGFpDqhbjdwqfbNKjq0xpI6ZE6Gld0Q4uW9xX4JFQ8JsHK2AGcpzKQ4DhvOV4R9
66yGU4ltIElfB5/jiS57Z5QxtEPDk0EV9sZOhxKjr52JAm9Nt2Z5nmnGF2msHaO4C9FuhbumJhk7
SKqQhLQsjAQf4mAQaMXVH5lVOSUO4B3s3OrJwQZ2OMQseh0cogk/u3MM2UfAwewRi/nVL8xSsidj
tCkFbZfT5jAIZFv9sGDcWRYCKuQObygL6XUEVKd9vmn9SIPv2IzsRHY5U9LlDbpQ4KQwa+TW7Vn0
aycZSYNiUacwQ/KIZHvLi/XnZKxc48GfDcgd3lAQf6bjQJujMIyzYzbC1lyPc5vdO5UgkJ3g+g6k
k40Drk7V8f229Tx2n+2u99u1F9f8AhfS0peywK7us14b4QD5sOz4AESfgpNJrQpJ0Wkhu9DW7Y0s
GEm3Gu/BGq1sL4DmfZibSRGzgcf1NuqUxMtaFzpmRAuRnCrbFcheAx+dwGvlyRHct8HOfm2oPK22
KPpdfwOMrT1mflWY372YvzmoEyFxNE0aAhJqOpTaQ1dbBqUBO1e99mTNsE0viuoOxUpLmVLk2lNT
zcNnT/p5crTBvjO0HqBXmuzYvz2K03GVaV1Z3YpZiGxvWUqHqeFXvLnKGKb+E2CY66/wfa6HO4tc
Hy2gt5BqD1TWlF521JTuM5YU2rclJSD8Pg+N/NShc+12Wtvo3hV35D+GmO9bDhAsELXaiCtocJwm
qQw2lyusxsz9EmeT3pLPN5rrgmoatmQ8wWUmkyPHjSqWjTiEsGJVUA9K3GS2JsUWTxqULA4Fwpcs
wh17E7GfugH9lOQXPTemxIFOdavLuJdrESXOZ8sHf74FozZ+AnOUWzHFuIS6dsZMdhPS1HWv+oKb
q8bN76nGW1scxTgU460ckBRuJitXW71os3QFX6y894hHGTrco/1o/J7VtWUH1exZv4GaQ2tvFLH3
BUftcLqtmtF+dTow86BkP/9NcBI3Mt8JtWS7kOtyrkJenRz5YJqOIl56KG6yocMSocqlBwnWKb1d
07MwDwnkyHk/xTA8tyh15+OExq/cxi0dpJ3Cqad+ivO+xz3agbUekH8HUD9PXXil+XbeDuPl8Xca
+CrQZj8VdpmmW6uIBE2yHlW7qwcckdfaqOkHiBN1wk07HdXmctfig54FQ2LhIBaojK7Y+8ZM6yO9
y6oBinxfiHXSx9FusEFc48SKD8KYxh1sX59axCqudFA/6NOQu4YaXOhYzCM+OBnZGFEZjkBYftd5
2zyM0h/A+uQPxr6277GKW/Suc3GlS/PR86KcQ8RGi3qZ5vejmqIIo+V+jSQ69rQfee6b8VYJP1sN
wh2qNdetaGX1mApu44kIySu6+w+HB/7kH7JqjFNMctLIDnV7jYcmqHdb4jBw9MZpeGiGzi1XbSzD
n1FStTclp/y1JPHzbiTQvI9ICNgIyEgsPbq/+vLlSKuFC5Czz3puIkHaCAMAK0czFPgtlvXwNvpi
NQoqKidRzh3g/DX/6/M2IK6iWAgDXi7GIaeQVdUr029jz95jcCe2BX6J+yqWt5kLufzyuj7vfRKs
tria46vkIUl3lzfx19O27oDEf9adfU/PR23NEhiJL9fjYl3EcGduVUHIHowhiZrFb7K0efTpw8Vb
mNze7aAMdQ2zPfMfwliKXZl3sNjWg2qevACnyEsDHys4YXVj74TkkIeepUU7J/fnI26gMj3ENKgf
3Lzp8mOvIzc8WqVjTcdiFsUaUgA3msxI5AaCbXjt5XzwQdomS9PTQQAWweX7GbMRArZ9F1n7SLUH
Iju7Z2E0YhX2msUOPf1ulSZ2l9/SBxselhD0xwWrAiLMyR6AA9Go22Xm7McEk9+p4zxEODatalm4
n8Mwv7K/ni8KpHHLhw9SBL1IP1WOYb9V05IP7b1T+8mNSOb0QZsHb17n0pleiFdLVi7nxVEkPU6B
KnS5l/Wqtg56os1vl5/9g62AtUA1iWKO5LNTAy6uasLvStfeY4upbmTdi206YnWG5jdv6K5V8nvb
i/9Q3ITuv2+CzLajo/tkKbLvv3/TRh1VYGh8G+iQuGvRUthSvsutD1zB9TEs+68u03R0oapfAQI+
egUAS4Qe0psnfcNflsRf36VpNV5UuBM0Wq0L16JsMLGiQghrtIpaT9pqnPargZangegDID7IyMeN
go5K9hO6xny8UjGdrXpWOicQXkJQl0iQWf79X78Hi5wmrBDn7p24jO8aQVt4hULFxjJvMm41qGAr
6TnJzeWXf7bwl1HplC/APQEd/slWQF+zaIteeXv8G9wHDFlHKxD1kP6wLLTvATbd3pURz7ZeCER8
2Bbj4oR4BrWNkeeF3ijsfepOArtlZCw3yaST9MWpW10Z7GxtY3O4eLphYwb2dYazwc5o8TAz44Pm
l9bT0JrzbVYkSCAGREJAXZFLck4ld7CnP1+e2PPHtBGGLlHjKPsFJ+z71xkBFeCxWKUHJC0Hzy3C
N9w7/K1pDEl9BVE/XzkMRUt0cd3lLZ1Cpb7X8gu8Pj3ktaK/7aQKBmLSrI3IFW9El21UQ1PwyqAf
zOzCv4GZsginMdN5/3xza7XgOVl2sAuDOG7pRIL4vqw5xlGUzzhXJ0ZPT2pK45tIT1PnX3cOkFqW
j07l4puQhpef99fXYuvIsQaPoEJ9WIRkpbdYBIK30a7LjeYm7VDyBR3JOBstctTz5Xd7/uw4Ov05
oLB08r0/Ll1/Dc5JOYgZ+tg+jCTeG6ImBFT43O2jNhoOutZXewwQBvSM0Fx/Xx77zNOSDQsipW9T
Q5kG+8TJF2tyzZzqAjqKPpXTlzzKZLnTjW7kJotz/L4dANJux7IBNG9juOEvOLkA+ta9KkwaM9gP
r62uUmW0mjHGy38YqITEEdeeSN9lhTRvnD4bv17+0ee7DNW1tdhzYYBMFXTyMdTloNFLtWqOu/DW
oenzlezCbits+UuNvnXNc+/822M4m/lxLPYYEMn3i8NQI6hs49RoC2BYWjSqf3dizrYdKqM0uPxo
5x8fY4HMsRSxSgRSfj+WjitOOqIG3UdW0j5lfYeTiq6ZDr57Bh7+m8FT+uckmdSV4+L8/GJGoUew
cZvwMeDevR+4h/pKJamMvfQLNR7oUotNZ5bqLuHY/EaW03AnYXsSQImmIgzSSmvfZKVo4EMSjK7w
Gc5mnI8AwgsmkKAo0HxPSrYaCcrMN2fuieSdXlvg53vLjEx/X/iWuhZScDbl2BWTDklH1UGm7J8W
T5gnDHZZwWagWSim1ZB10rhJWHjeXkObY2CnIDMUvA2GNlecJM8WMlngnCjUJKQFQbk5mfSmq5qk
pE+xn50xF4Hg27kzS7C+Sqh7p3av+J2cTyvDwVRAJIV1JrTm9+84wqF5pEep9jJ1hnXdTemDZDPd
jQMymX9cxzwZx7GDUQ/0UXbV90PZliww8yzVXhDTsyssEW7SDEpGEdE6xo9EkHyMTuzfB4WBixKS
+fSo998PCqcSbwrbUnu/LwdvHZdOjtwp10HOAIKt/Caam+YtbYox318e+WwLx1SI3RNdLvcLCwu2
9yPXdL9cL/Nn5Fxz+GrNkXik/S0QRoVKbw9TgiIEg/hCEytSSBOxvTz8+RL+Q4WhOsAGhIV58uA9
+QIalaW1x/rOb4JOd3EWsPLq0KHy2WRt8YYOtbuyVZ2vJshbLvsF1GDIuqf3qmTMtBQymr2vkjo7
5IatzBU+X65cady5wpvLj3j2qeAzDeUSsiyeRhzQyxv465Ac/BiAxXDlsW7qoQi8pAYRjKIYPJbs
kDc65czwPw9pUMxCciKSk/d7cotLSsxtvHzojrCc0JTiJQWWiUoQ+MePx+hQR0135SmXL/Bdm5Mo
mcXZdWFnQrw+vUrDiS9DFlJ/1NE1GqjG3K7f1x0A7NvlZzuzkWSjg3m8OB+RQERVeXKoSagUTprq
4zFtIFiTKNk65SqhFZ78itrRefbsdiRlbh6HJFthHeJ901m/xR34VPoA6j0kPytUk06A9bs7XKkG
z1+2u+z9dLNocHCjXZbeXy9ba101iqjXj3XBhT0QSC8CAS/j0eun4aZop4fLs3H2+eI0yi2JHZHp
p2t4Mh6WcETyjT5geD6O7qF1Z+tT19i/8feNd+i1jf4xbUws/tSQ7i4PffYV+biKw0ekd4faHCvJ
949qxIONmMI1j9j5KQwFCsRS3Z094ohyi5FTfGVmzxfY8qjwV2lOAKydRiLPnZl5NWrKo+lV0nrR
3AqJM2Jx1IaXn+t8SmlIoDNCZrtEUJ5+PF5pg3M7S7IJFU0ybTpMVwgs0PvstbAnb9xrXNzkY+Fq
hfrphFb17fL4ywHz95eED6ZlsRP/6YaSHLwssb+WkM65RvyRFR5aXTRbUvaMNd27Co8S/M2mtnHX
Ck3sDr0adi2qSzaXhz9dwcvwGIrhx42lGQXMMj1/DZ+GeTtUpo+nhpmVu6rkEpEZBRo3z4tflbya
PHg63Yxn0+YGHOFrWRqx78dTSaRLTv74OEZa8c3MhIVxny02qcCrYRUi+foxiHDeWZrKo3886/+M
vTSfOe6JGzRPtpJsbLQ2FIyNh0EaJDJuDiBoANJuPX/thqJ8GWM5vv7zBHNNRZX157j17ZMjj70t
9aZcJsckZJcLEihxT9bQoLjqRrwbU+gZ0ZXz4M8l+2RNERWHF6eHVyO5VidrCmInjZ9oTo+4ZMab
to7D/dBk3YPpJt3aGZ38Bm+2etXjTGxgYATX0e0d/8psf/Cml1YzZGacDzn2T35ECi2qaQE7j2Yc
ma8+MO+9Vo3F0VMW/EY7TMeD7+IcZfvIZi7P+Z9r8OkEcO+C8kptBw/1ZJ9sIYAZMx59R9ydqvwm
g0AwAqaDhWLmFNVfZA4dEOhWYvM61/O8r6eY7yuLNHgX3aAQpkkxbfsJch6sa/TtBfbNteW5R8Cv
9Idq439l7S9NaVzZ2IQww6POP1kn0pgzvnFdHo1c5Oo+BehDTO3lYNvwCuuddPEreiosDfv4y7O1
fHLvJ4vbKfIVG0QS/cOplskx09ZLsyo/mpVebmVTIlTWNLiQgZuk3a6tmlwdUks617JRzu5ylEnL
PdXjKrcUZ+5yCPy1+XQZBJtIMDK3eTq9OPHkGpK/WnCXIQ4eZpJb/BeNGUQGgWQucKRwoCh57S9D
RcWVS8eHv4bije4oCCBr9mTBtu5oEwOhkeHlcW0OjGKeD51SKIntvq6/NLTNuuOUSYoNGBDfUzfG
Moi2A3QyAzbC5Zdy9vUAnPIHYQOUbSCUk3uJNk45PvNddJsQjvYi8jndtySbBaicc0gwWT3eiM6F
YFCZ15y7z44EZCNEQ8ClJukXo92TlYgQtCEnecwOblYVX0Uvwy1pLTAgLFMdISFeU8acPSoLH7NT
SmUc7DiKT+bdwGdxLs0pOwxk8K3iYbDv7aYy7sgC9lgCi1fV0L0i3o2vvfGzs5eRFykCAZrchliJ
79ffiEK3lZafH9oRRHmTTZ5MH027n0aYiH+un+QZr5yJXsbKi8cyXqsJB4StWyIYmHQJT8aZ+snf
yEyV/muqjfq8y1AzW1vbydN41+Nfbe1zz8jKdQjf5tpOf/bp8gCAbEusDm1s4/QDqpdc8lKb88OE
rN5BxD8I5wlSnacvO5rb/iQhocA+Ex/k+grA99HQlIJ8L7TRacOcXDpqcrnDqotybheF/onXVCQr
kwi2LxpGG+kKXvRv4uquZbydf6Q8Md3XhZpMH9A+HbYI4ZFLbyowNtInMzCHrNp5U5mSPTuUeB7Q
/to50k0SSEbC+5SREwJHXbOcn47kGLz8kX74a0hPEdQxdNzOmpK2ABD0Zic/dK0W05JZpEGqz83P
lgbiFoBficVTwp9f9GwgAQt6b5uuYA3O6b0ZW92VdtRHXxIOuhZR1ktJe3pXcuqhV3qhFwfiht8S
p1WbRaEYFFUI17ePoN+4AoGkHgsI8pen4vR6QDeaYK0F2oBGwz305MTNwYh0iUnLQYvt5saJjWrC
Pt79z2qr6Mu/DwW0QBueThQUx5MyLm9mgt4zZB4D/huf2yZ6SSfZ35mhE16pIz56KBrudNv+KJdO
MWxM8xrc6KP6EGm62M7EmuGpFiN8LOrFt/zyY511uJcpRBNObcx9BwXf8nb/Og1xmyjh6mQV17q4
2JsmabjrMm+TxynOquozKX3VtwlyiPfcK6f7Yi52zIFO43GH+XppwY7pjOgrFojcBdMpyzsEu3IQ
QW/GmbHVjUGfni//5A/WGxvPgocAoHL9Nd//Yp+MXHjQRn2AYmziSeMWw7in7xB9GjRpGCuSXPwt
l7zpG56v3nBltX/wdrgdguNzTnkgTSdHJNqBmeyIrD50TZHe93HhPLRzO3wz9MG8+dcHZSAUax4+
zLyeUx20VklltVOpDhGY0DrrgKi1EhaJNEV+p2lOfKd385deRNdu3afX4CUggd2F+owLGveWkwqp
KZXuhjhlHVAMJbdF74I5LRF3V6bybDOHpQGjdMEOcCoRp5fQzkucBPZff5jd3NiMHVTpMpLzDokc
2QZStjdj1LxentOzwxdJnAWGRtlHUwE6zvvF47Ru5taOjReF0BNog13ebCrsyD7rIzQdvD0q96Gq
pY11YhhRC2cy735d/gkfPDY1B8+LvBN85lTi3OItFUPo9/eR67h7bK+Qthhino8pqZzZqgIACfIe
R9/Lw56/VIdih1DcxdLbPiN66GWW2gMF7qGCuhwHhtKyR7PDWfXyMOenExmowIU0PunRQYM8OaK1
pMYsD9bmIfbpoH1BvwJTcsZSsHqRs2/gkJ2QbpkEfmJoezI4ym47UJJHgQdFsepu6h5ayNPlH3X+
1kmjZ6FxQpH3ddZukfXkI67T1CHvnRGPEbuBN2pl455NpjQDpCnZW5iGw4a2Wr03O1oDl3/A+eTz
A2BhUdkih3JPnaG1HiO63s6HAymU5i9z0kxCMnJr/ucvyvOWgmBhfAPV6MvP+Gszz51BTm3tqoNa
BAu5mb9AC/M2ohnrW6+jObg4ml0tR5YN991VjhYW9RFcChwC2JdPvqmk7uD3O2I8TKzaB7DGul7x
MnSis5vFiEmjLfk5cTsTbx4ImFSJxkLTBhmZ1qFtRiIYuZYkn+xEiw+lssIJCnY+IlwhIof6Lmtb
d10YY6ivMALDoEhCwsSUF4aoRe3VQu5yXZk+6+ioqtVYdMaxWwQA8KdGTxHqNof5fUFiVP2ceZMP
HRgXt3nlqq7/HBGvyl9FaV0/46QnMREbksT6bGGf2d/zQXk3mL1nxndDchd+mxVu8KtRMwdM9BI1
OLcElCCYkKMjnUAZDXqnxIn1YoMFVcci06rutQuj+gVRg18fGrsyf9BEaSecn8qGDFUYc0a5dha0
b1U34KZ0pPt8V48Eur1SeGpvJdaN/s0C/OMZxbSQ3Ox1+murivF3XI3+LfrLwaPrbnQexqLu7O+U
3nOLiWxD3fpjIpaIo1B+sTifP5Ngko5wYkMfH17V2go/VZmNuwpe5md4/tA1YjyFLZQ1Y08bh8Z3
/DqLMRS7tLfS8S1LYflvxlFXOQZP6Dv2JF/B4mztAWNb6ZraHX6W6jnFJq35lgy+egih6YZradm1
CJQ7R/N9TQIOOiQh3eFB1HGmISsyk+eQ+1a2ihxCIzdosBpvj3QUsL1JCyC5NiG2KSjtpJC/mST8
9pq6jMtVn3qLsKFwve9hnvfVlXrsvEQiRxi2ztKqXLrDf3a8v74q3B9GhwKTEGxz0F+QuEQxWoza
88kCbs2vAoeiaaWlaGPuzNwdRbjCYX5ZYHWv3+e2H+HXTdD9CFsCdGNbdDz9Po1nEyGrwz0GF0Xf
rOdrG/FSkZ58lvxa8CCqVa70pzyAzEsiNenklbg9LrUO3EEFwSytcI7t+y9h4o5P3D0r2vay+NSC
4d/giWscOrJiv9uFNk//Wqz/iWPmqOcAstiITzYnzFxKrKgciR0rrByi5umtTNpgr/3ImK4cdufN
SB6dHZC+K8NhEHJyvYcDh2WtW7YHPm9eFOcPoo3Kav2f0GTVQ2HgtSo9+s5uXhVP8djE2zB3bPPK
2jmrFiEG6FCTTDZ+TCpOjY98bou9ClswznZydtgeqzuCJ5NNblbGlaHOGihLv5OeAq0bbg7U8+/3
fkHTiJJjQMgvRfOYZyVGvyqa2BnyKm6Mlarj+uvlU+2sklli7ZfOIfa6NHxPiZx5XboQb0RzsIzY
fkQtVu0LPdXuRFXMb5oW4Reb1dm1db0UEO/WNYnQAI7U4BQZ+I2cvNpUlaL0UesdsaHHNxnnU+f7
DPkIQzgn7X5CLkQfaSd2K1eGZU3/DYhl4/U0d1qyGHrrV87cs3kHoKLKoQ+CwocZPrkQzDlZqVHk
2sc2ms397CNc7XJLWxui1zDRA4e9POnLezx5fNgJIMd/SMVnqYSzclxpydg6SmXbG86D4WeaC2ls
ZyDmaqN7bfoYxUmd4neQIUm7PPrZK0f6taAourlUk2ceOdbUEhWFlfwxtPmIewBw+GByOBL7iOMo
fePiwfIr7ZqTxAeT7GETLzBl4qbP23+/uO1mND3Ve+KIHbS/KgwvkS85heLPPI5K/SV1hP90+UHP
SkZowTqsBYMyloCy08vJFMPu0fzQOLrJJF682i63Bn69u3ZyzZ9g6j6cF5RsuBtaYmeBltVX2C8f
vGffJbzEpsXG/m2d1NHR0GaAc6ZxlElUfS3G3nwmykPDkaXSbrJi1Pe5EzV30Di75spLPtu1KB15
v2BH9EZh4JxuJX1X0HPxjWM2dVMbwNeYPwvp434Z0aa8Qks5f07q1CXEbRkOStey4v46XS2VtOE8
6AZO9GH0aldIaFeIzUwc0cNx/kaT21rVRYSrWeSX0TXO6vlBsZTJfw1/8qzY0wxVz0lwZKtYut1a
tckavSM3ngp7XbKrko9Tl28NVrTPMA3EsB/FmF552R/N+CLEgXbAH8CA95MwFTBRypEZH/vQXTV4
2qJmFJp+szjpJFde7wczDtJA+xvjBy7Bf5JW/prxqHAK3WkQt8coXk0UBx62pVUR7QEjnQRXZav7
GWrZnNzlYdVfI5Sdf8rwwOnVoTPhqnKuxUnjqYIU4Ry1OSQKIcIvdFpPfYJDR+0m67gW9pWm8Ycj
YunGkqVtxO3o/eR6Nh6VFQ3To1kW9SaHjYlPg14aj7UvnQ36BnFzee/44G1yvzdwPYADBGvi5G1a
vRHqBBC7x8bI/aM5D2axKbQs1EkJ6Jorg33wNuF1gzlCrV9awiffj6PpNtRbVxwzx/HvRzNznrFi
nQ9CzU2Q6SXeDp2dJUhQQ/fK1e/sOSmtYMcQRsaujMJo+Wl/LaRB4fYqi7k6plVktVs9G3UaRTB3
usA151LfXJ7Ws/dIu5sVyye5ULwR07wfDl/HntJGb3jSxWrTCJM9xMXsSFpXvM8x2f7XmXVJM0Eg
ANjAXRTi6fvxHJm6EQJZebSRdm7rhi8TAUlHALH5P87OrLdtJGvDv4gA9+VWlCzZjpI4sUMlN0R6
ppv7vvPXf095Lj6LIkSkMZigMcF0qYpVp+qc8y7WQSkSxUukMHpT0l57uT/T24VFy0hoVYkuJZiB
xZvC6SWjN9Spfm7jVn2RzVn7kkhZ4sZoO2+p3t3c6MzSFu16kWnSuV403sKMyO5Eev1M+81+NII2
eaq5zV2j6vPdDNu92qlxtVV3XvmWiPwJkI2QNuPDXq8tJNIsy4MRLHSGc5GL2Iv0WqNg8L1HY/iA
H0G3EfRuA73FzgG/LuYJ+Wh5KOcwsk1JUtpnydfTbwgj+/V/TBn9HJI5M6fMh+qBHv/wDSP72WR+
XD9yWfmhQ10qKmjn/OkX1qjqUokiS9EoJC+SIYwWOFqhPT3XiC1BtBI4hWD6D8+2rXh7W5CzACIK
bhcXuciGFtu4aLMurNG/eg6oIWSP6gxEP+5lvzqqQ05lNx+pku9HLbAO1WxK9as885xBOb3Qp2kH
oKOM3+5PXox49YTlFyFboIBhBvtK9//645ewf/UQn4rncmwDGxKF0qQIqJAiPc8GNkxuCAwtcoMw
j9pjTuZtv97/Abd7nqYHUQsgIdpHFNivf8CU2VNAx2x81pGp/jHaWpe79F1S8zRXkao/REDehl9G
a2ubxQQRpD7MnUsPEDk8IDK19xbeYuMTsFqDfCH40jlGNT+nFp/Aek66BoDBTsKiqMrdbCiC5PfY
ISZ1CIK5iL9hT5E435W4tjtnXyI1CkqDqVnKRkRfbhY+CapxvNp1bM/5jUtB51EMoff+8CVAnUhv
4DZIJI67KGwb62QX0vAFOBdUSkrzY2Aqh9mnwJvu5sqqikepDdsOKP6QzVvHd7FlWC22DA8kIgaP
hht9N3/OHYm+Ds5UFPKm3UAJuzlBz8avpTat4bmfjOlsKBiZPZT9BG3y/oa5XReClAy9nixepPHO
4pZtaKkqrIv6qbK18pjxGUwuA4i9/+lzKziqkIHSB2dKkyTbpcqQlzAFYnnaO60/uopWbvI2RYD4
uI9YEEtwUsT1QHnjXRLgw92bp4nkh1KMQSYOLCd4xNW0CzHX2LoeFnkQC49SI50SG5CgpXPLXx+V
tHUmhKRK65OVStj56J2F7WdvJKgapTkIs0Of5YXp5tHcZrtpNv3IrcbGyv4sXv7vZ4jeBRWHd1zb
9c/ATHeutEKyPyUGQhK7TOJH7xC9anpUgtC92xjudrsxa1qjMC0sh8VdXIpOarS1P5r2p05XkblJ
JqV41CUfp7QiTNwqjca9JSkmiji4TW/cVGtjY9BOe5NiDo1m8fcfvmzUVVk59qmN7zFV7cec0hV9
KH9QH8OkDqQTxKPA2YXRlH8X2K4tYMwiNoqVBlwAQ1EgJWkkiAD2YXgdm71+IiH9JDWZ8aQHfb4n
YhkPs6Q0bj1N0qkJo63nwMqcIdNBj6bPydVgLB48CgHfSOTW+UQ6Hlf7FJQvilVdOe1NPYqfg2bA
EQBrvxetHhR143CvzZhsF/gVADii82LB8QSEVUix6RPHtDyggJOeptjXzhA3vCYP+wMVdPthI6Dc
nCsYQ4KQwCOC3Bdo8/UyA3ULxhnNn7OcBBp6YrHe2H9psq+8FoaOdEZg9E62i5S+N19zOZmCy1iX
dCjpw0RfMzs1vmNSlqbf5rlHJDs1gsmwdtNo5YEH78yvS9DEs9K5jlwKgU+hI3l/BrcTgErBBgH5
AYCKW/x6AmM4p8jFh+a5w24XCkmpNBY6d9hcyq4Va1n52maa3NKy8UdaQYC1W6xfmk5DBPH+L1lu
HpFEUnmjVU5ENAH6XP+Swhkxy6EKfp5wpsHI0ZFmKHgItSAMhHzXcCwra2hOaHjL2S81Kh08Tu7/
AkNEwY/RmHoYFHN6i+RBMi+6xdeEO5bjFFjJnxy8LoJ9J0dlcJpjwGu7uKssae8Hc/Ic4/QbPFLV
VN5QuSOI7CatCYwfQzFA2XYTh37X5xpfaRsqeF5Ys9vIFS6rO+gdIx62OA/kX/D+MEfcZxjotQzC
0DykCrhS7AbkUHvJ/GE2juPYjxejVLrx0fI7WUbVsO76Y2BkRX8I9BBz41aVgy8ND+DwAfow+pdt
6iDsbmtz2tS73O9VuaJ9ldlIgHa5SOjgFGJM1rF4DtKOryX5WFvuaLclyV4yGgsvp14zsG/RhyFV
XlI5GB/rAEWXL4rWqPUB31BN36OS31k/42GeX+UQMBeiNPCeT/e/x/JEqxgKEMXeEwxqlcuyOwZS
Vog5evgpwEtReTDUvvoSVJr0ucFZZ29kCMHiCLxZM1wkNWCOReFdvLZxdSKcLXYB0m1D1hil88lG
a9MtpKR5bPKCOebTaL4keOj8YX+BEXkOkdeL8MQzYOljnjuxJiVq7HzqcsPe++jNvXRIt+15j5XN
xia/eQMxGDhdIC9Mzua8iel/uBmSkeZRU5fhGSjYrCAeFAHwCmm1aruZxt9ExUou7H0VT60wTLIw
XrTaSU72kRGGz+IUpxsn/3bB+UXAgGiyijVYnnxkfmkOB0Nwzu3a+GsKlPSNBJZGdCNAnUi9bRXf
F4m5WG+eQgjnwKun3rJUOectNEYgkoJzYWjts8qwDzT8oidzGI2NW+lmKFo4KLYIpXEKZfTzr1e7
C3ufLMRUP9XA/D53ajR+hsUWYaqFzOn943I7FOVc0doU+t+8r9TroWpcyBFDUFDym8riMDmxErua
Uztn4tgkbQx2E62FPgC1TtIfGUb5chfJKqomOd2N5wD3ugMcYXDwSjE8waSfj1VfGkdFGka3642t
svbyxiLRpB6n0KcCu0r1VjypP+zfHrfeDlST+Zw6ETKpbVM5h771EcNAy7hNdlKJIMQgqd2u1sPx
p5NP1tf7C/3ec726J6i10EgGAqKBQrp551RBYlbJoNSkKrDC3WbW8FAeQs3fl5mvfZ0K9FR31aSU
IQkWqs4u5PdMemAhKZPvmig1pVelM8v6nKm9wrs/7QaMhvRCNXZ2bNA/3+Wt6fxoyaXznQbY5Icf
OFpvbbxRl9kHVVSAJnDQqBsBa1mWVMeh7sqqTruzHKKWsk8bzUk/BdWUTb/vr9jNCWcgOGBIKlD5
ExjT628G6qKjPhs0Z0ok7VPX4GZdJ5Hy5AM++qdDSvTwx+NxhwsoOgFVIMUW4/WNUitm2Jy7fi7c
VPez31zI6oSxXvY1Kwtz46a6OXrACIFLCVwSnJlbwSIJL13epO3ZnqvpqYlMtGpHM5l/k/51r/fn
dnMrirG4FYH1EcII4NdzAwzjxHZjt2e5qtWzEo/SAzYG/jPC7OpD0xnjP2o4Ths75WZQIcwBxtSA
8oVd/Du44sOhEzK7A96D8jmw5tlFKhLbJnVIjkpXArID52O5fVIkG+YJN/tTjMrjlHImzX/qbNdT
RclZxemylc+lMgMrlIxo+gnUMHy8v6I3X49YydNPEBdgvFM7uR6mpFGma5KhnK13qWI117NnIp/5
oiL7/Kc7k7Fo7QsFHWZFRn49li7zjI6w5DuPkZ4/cQZQDhIecUb0Lupq5uWPP5+cKBxi1WAKzP3i
ui/liGJY3KtnFAQdmbq+gtgCershKmrBsLVP3p8qV6GRvJ4Lj5cMC4Q+jljrDxtlsvMqsSYj+Tz7
AWLQcU2NeD86cUfPV4hDzlWlOZjEG/WPojSTCygghC3hrJuIBTrQ6CVKjrKrBmP7TQOuVLoZwphf
kCxNhx3FNkv61VPuRQ/QL8r0P82YsRWn2kr7X7xP8ZJ/SLsSZ8I+7bIfSL/b3+pR4ymMCBbIf0wo
o9IDGSvNW/T0d77u9cxhJ7ItBB+T1V6+Yvw6HAE1BMoZaUS5cUiVahtLMpOcbUIXPbQRqRwc/QsF
twDWRxDoX2OtxHw11klxaFQiKvRUIwurPiYRUtiuEhvWuMuypEHqv6GG7doVOpY/iiHLwvxQ00of
PmVpP2I5OgUVaq07I1KL7luBPvb4kwe/Eu39ph2ljWi3hFKhQylmKmbJQwPo4eJcVk7b1QUC7p4S
RXV90NUYq/ESILmrVoN1orlfTHDzHOMzcMMYKYRSsR4zLfBfcTWYXppBH36TVEK0QE88TfZxNpsP
qiylLt6E/9zf/4vI9f5bBSIexSwNDYxl5QvR3AJ/r7r0zFSRLlOR9Z+lwMakFejUIfSb5FQa/qZ7
h6gsfdgM/xuVCgg1WPQ8KTleH4NRTZQZxfXCo8mUPo4kLaceg8nneFAAG2r5/COhdHuq+L8+Icid
udGE7+Ufz1zcgLBswEmRzS6OIhRRuZDlrvZqMIA7WzbK/TjY6U+tK8fPmja1e+5Of6NLu3gXiokL
PDY3BPU2MoxFyU3RsbJQK63x+sKsDwPNf75xMT2GofoWTt38aKQIOOfZtMXbXDwxGJgBLbyRKHyL
1/YiiDtYWXZKUwweizs8to0WPBJqpcNYyr+z0m427ozbeQoesOj7cC8JOafrDwxanxCaj73nDABy
LROCTgXje49LtLYPtDR+aeAdvgwOSsj3P+sygRMzpfFFmMHHlxtrKT4HdUHB5qOdvNJ3+qcO40+q
mDo6tlWqvMm+nDyUaZJBGKp4E8eSPe0buF2nEcH2jSRgcXH+75fwokNWiqQDVtX1IoTjXGXF0I6e
P07q3y2vo5Oh1bHXVOjV35/18s39PhbcM14fMjQXKqvXYyV9JJmp0Uyeg/wRdZJonrsd2jwAeROU
ptECwdKC57Odo/0cYSb1V9crKFy1PS2Zx7BwwjeehE7mdn5cfdEwdZf3UTlq0lOSDdkvw0hTZRer
mHKgXDy1gTt0vvF2fxJr62UwA36/yD+XcROf2ooijTF6rCm9yAkDdBSn/Kk86r5WbzyeRIi5DkHk
R8Ro3jbvGIbFDjUCuMem1ileFoSzq+JZuyeVDqYdmtT2c1iHyhF962jXJuocUDdKxq/3Z3t7IgXD
hvq3mK1o9l9/sVQ1HRN2sOoNpD+Q9M3iE+7a8m4oZfMfTLD7b/fHu430jEeCgcIFiwsn9Ho81ceK
NARv4Emt7R9MK8HrgUEPplI7D1JQBuhfa1suh6uTfMcWCNggz57rQckxbCkCQOFhoF0f4cSnj1mX
tZ+NucXjjk+7cQ5utxBddtHwZBdZ4tF6PV7bOlKKLbPmBXSpLnCW2manBZ3yMo29oWyc77UtRHcV
lCb1dNqQiy1kzrNW50mjeVZeKyGcDodS4YArcL0jBlNlL1oS3UAf4uqApa/1FQlta0vN4+azInTE
BoJgbgpcg7HYRnQ6y3AGEOCBGkFoVK+xG58Ac8LJL+Rph/RD+RmeV7lRlLoJ8Axrw8iiuA+ajcfs
9UJnkmEjyF3pXj7DUjDJ3OmfUkrax7FkeFbd989Wo05HO4u3SPU3ewo4LE1BNGtIJVHqE5/lwxua
Ey1JeFsbXplH8a80klBEnHzrRcfM5oAWYv5w/+Csjgf2R4eUAPNk2Suyp9GeRAnL02M9J4RaNI9A
i8TRZ7svwmNdpfPp/oi335TGmEkDFuIYplBL7Zu4DSGPcFa9UZKGtxz/pC9aj/GfpNS0jcK8f6sB
sUkbZ2dlVESOBO9T0PCoelyva5LNQwqIWPKQqnpzwsB3Mbrq9pmoDLhVq/2dyW2zBXS+ObCEYBI+
et4oltD2Fj/qw8ekjYEnDHbdHmyK7HfZmtxJWlW+9b1lbVwvt1tWDEUNmTcfhYglItBOZJ10a5A8
34yQFRrC8qiNoX6pNSf+Pug6WVHbk/3ZaLBvRIqVLQTWicYysVdncPV6lkVfdkj3hcFFm4Jk+gZB
QfrdYe5Z/Y0bWq7u5ULz6+P9TbQyJn1ziqrg1wXAdvE5pypOgTbX4UWPy+IfO5+6J4SNqheYvbLB
68eO9v9iQHAm8A7f+wKLT6mPjjQ4pRpexjDIwl2vhm8DBJ+fDWJDO0lOjY1TsrJ1UPqnIi4Alia9
++tFTdtay2YUAb2pjIKGhwuS2a7UJYDHMp24s/EN14bD8VKhFyhwiMvSRG/6TTBplk+3VEsORkXL
E18HXz6p9ZBWG2u5MhgYQNIEXnKIHy6h4GViljznouBSIl7vYyDVS9/rtMCH3o+q//7xd4MvSt2A
CiTSV0v71CTWOozN0/CClVfSunWQRf1TE+NTsa/nPE72s5HE8sZqruxOABc8jSHeEseXhzHG9Wgc
UX7yakbPX9oQh6hdZDdy7eJ+FKYPZRaVf35Xoqwm8LgoUtEZW35CcI3olzpZePGjgmYgbQ4JVRZs
2I9zPFbluWz6c5LjiHF/gW8/pgqZgNuD3UpLyV6cRCWrIxKuLLrYtVoK88PQcIt65EJRMAT9F2MR
YgCrUtbiq14fCrVQkjkZqugSYLf+CBJXewBz3Z2RaSg2hrr9hExL4MqwpsUsVhN//yF0162tT1pZ
wzeph+wr23X6iVRD9aSoTXNWJwb9N1P7//EW510eUNHGViS8lDH+irvC6qd2F6hmLJ3sON+qWYt/
21V+wBejpCoMmoXD1fKVUUsKAVpjdqXT65PbBZhXWQhI5jgc2sXnGaWM5xxtptc/nqSAC5K3ioYD
4IPrRVWqIBTN1+hCUTI6KWnnXEDuwXgJpSLZOIMr+5I0mZwAIQZqAsbiVipNiGpDqEaXjmm9OaUG
xMK3hNpAkeobj4vVsdiQYNsAb5ARXM+rYj9k9TCHlylD2xSJR+mM85/qDtOms/raUKBc6JTSACDt
WLwPkWtJKahJ4WUOx4zjhmZXg87Q0GAlxw0YbqziyjEQlEluWl6HIF3065nF7MtONZP4UqMz8NUc
irchNCU4DZ3yGg1d9+3+BhELtdiXV8OJ2X84dZNZhAac/fCSD7OwigKo+JCpw+D8shuz+uIEcGVe
m6GEs5Twgw73R9+a7OLMS1FHwacJ4ovZRz2Zq4p/G1f+V2moZ9dX9Gxj26yNR+QU548uHCK517PN
fR+yXzfHF6e2B5wMY2wnbQvfr2QyftdUt7dqNqsDQk+BeEb9lkf49YBFq+L2JnMmetxMv8ujmp8L
MyjdFk82JHr7boMTs/Y5aSrAzuFMmJRxrsdz9E6reqBnF50yJCZY8K3lczeF1XDIOzWfT05Xydbz
EI1z7NKC2tLLXZsvwjIQ9kCoCxjk9fg9crmBT8f9Ypf6QH+u5J0xWZWX5TJeXq26VRxfO5ywDAT2
VnSIl77RaSpFWtj40SUt6/5bOnRk5Rrot0cTpapo42iuDoYMMMrK1D7hQV5PjlZgD8lIDi+F5Dfd
l7rtq0e1KKfy8wj4bqO0e1t4BLoLxg06GZeGaBhfj5ZVmjIA4YwvGa0Xn7ZqnaXuOEYGsCJnbnfo
fKS/bGA5rhoODf9rNkS7TlWSTyN1vcf7B3Xl+hL0I2hW4IkJSoupY0icoq9WcnDQzza+aBgZ0kcK
fSzMfHY2yhhdGOGWmgFouj/yO5BiEaEERxewBQ1tcLuL+Ou3WaSl2I1d4lz1433lt9Obbvq1azaJ
o+904j5/Kjho0esvSi8fqrzYj63hfJ7mrj+3arkFSBezXf4kmhscXF4sPFcWu1wrMwtmkB9f8szI
JrfHXU7Z6Rzs4/25r5wmqGYWjQGyRJLaxUsvGFECMMAMXlS9HEklZSk+znODrBzdtfnvrmqsl/sj
rsQPmjf0yXGQpKa3LHipCde7YYTZJQ0y/3ma6Aa6obDU2fnq/N+ocqRvjY+hdYSkxIZe/MpkBRzw
PbGlD32TN+AqgsGenl20Pr9UjdxOrmJiEhGkUo6wkrkZm1e+Ih01CqaOKLfQrbo+YL3cC2MRh9WN
s244FBWUxR1iE+aWrPXaUUYLn9IEryIwdst8vYs1o0YMK7vUka8+1BYNyKmZ1b9JZIKnVs+jk6lp
rUvrUjewXzRkYI1z/BAr0vR2//suGT0UZDlJRDD0bAhhNOKvJz0o4ErleFI8NOE1m3PrK0fY0REl
YtvYGWk4Y+I7tIn5gMBFcErSWX+d+s3kfrnPxM9ALv7de14kwCLUfnh2IOcQAI3OFQ86Y3LUwEz9
LOUsPBQ9j6vRh2CE+Whh/0fOHdrYf74GgsdJRdeBr8H1cT04Rp+TOiJu42WyjfC32pW24rLW/oNT
9HXvaikeq3KOe8hjhYni97ZrUrLJTIvt/f2fctNnETRA0cuhroKWGFju658y6hPyxXEie0UE5uNZ
zyApu9RCh/Yb7IA85dxJnQnsy1Sz11qDIPnUQZyvT6yO1n1rgISixulImAy2QY2noxRH3V+S3psU
FVNTGwcM6VJcJ5Vx1jCVycyw2tOVzUk/7k9leXzFTEjbRDaMnRg31vVM+mJSh2qKFa+IjelY18iI
HVslstOnQY/B5uZzG9lbN/LyWnoflLMB8B5fAD7m9aCR33fotWeKx6lzwm8GMrHjoed6xg0pdQql
eYwjuly7asx5ut+f8PI1wNgAZQBYWRwqAc67HrvAtprShqp6sTkrwckepPGfCnhtth+nbEv8ee3c
kj0qdHGo36Divtiz2oxOuNYNmhc3c/E1lPVsLyOPk9PDrwb+MQRBrMfflH7Sw0M9DrCk1NrceJOs
nFqw67AduBmg4S1366yPY0VxSfMSf5qdJ1mRqn0JH7F1khoxMsPBvKTRrOJT5Vhb7JKV/cWHJttj
vQHULisR+MgOVjqPutdlsXI2mjGuXVsNpdfJiUzNRcCx3DicqyOS8IHzJOu7KdTnqVrxYNV0UAVG
7TxFGTKhPnLC+mWY5vgnxfvKOd3fU6sLzOwo61Krwz7kek/ViUSjLvJ1D2vPYDo2QQm2rAVmqu98
TZM+tbOTKvt+1P1LOsxbve610XXR8AUxRV176TlohnVV6PSWPScb+vDBTsHvP2I+iZssUuv+3ziB
W9k+rFurcGvA9VvuCOIl9/FZJU4UL2uAYYL/DVPkevaajxoKqo2K10HSGF+tWku/6mqhu3rZpsGD
P2KiLrV91mELGw7fG+hNWxSTlYDCyAY3tUCaotZ6/RMADxdlWDtcDXXdHiOl0r9YTWV9lkdfCUE+
SXTCkB1Kt4LJ6rhkpSjc07oFyXE9bpcNw2RqqeYV0+x/swHv7AKkSj5bau9He+DZ1e9gqFFnub/f
1rY42AauQoGjQqX1eljcAHpKGLrmTVMZv7s+dslJUSQQLBKNe/Vrokr+H6oWiycI7SCwOnDFKHMs
9bPlLIraGlSbN1e686LGaX7A9Kc5KhETHtSmerg/ybVtLQaEC8mL4+aSiJGasWukXr3al623rs2d
8HOu1mq7S/Ss7elpGsPw2I3Uq4aqLzZi5toSg7sCqC8gpDf3It9cksu+1b1YSzpM29Op7/dooeBP
a6mSGrmTHyn/JliCWsEpQHAvUR6+/q5W3XS9GueaJ9GDq9FYm0Z5ZzRRF7ut0uhf7CLWtppSa/ch
W0VQ/wQI/53u8+FJJzuNYPqwl1TUXWq3Hka5fFDQQk1dJZjaZuOrrq4ruoDkx3T7iFjXU6wGiAqj
UeteZQTzdzWVOs6sFP9qhqDpDqllhFu1hrXwRBpOyZ10gb20CE+B70edYjamBxLff1bxSs/2xVic
q7q+SGWcHhWlT2zq1bO6y3y/3JjwSogQjlLvsZHS1dJRhO50a2GuYXrNNI7mUep9M0CjSx+8Oh/n
+gQLHdqInkVTujHyylJDqqSZiyURGIglsROiPzdVapneIBXaAVkwfLKzwnROjpqZ//A7TOkPc0FC
BCPSVIHLSea7lEc2INePcqWYHvIDyF6GmHAfsKCaTyMU/Mvchsf7IWJ1bXk/ClkO6BVL6EWM1nOh
Z7LlFZC7jn2mzLQYR8qdoWPMKCWOKHXQXPkXb2aK15RVgLKLNvliRyk2tX+E7SyvGjQ5OlSGhsm4
Ujn/SHHQqXhoI1t+f6Irexi8oIDOkN9D61gUUyZtltlFkeV10hB0nZuOcfhX2cUYzMs9nqa4/06N
dHTw1rR2XW2pJB35tMWPXgkVxD3oHNSSqFQuSzrAbVHViHTTaydV609y02Y/6oyH7ec2o1e68VBf
275QSAApUUGi9LWYczhgW1KkieXNafx1bjEYkirsQ3ZG7H/rOnDSG+OtzQ5wshBbFsTYZQ2lVhvs
o/PK8jA8Qq3QUur2Oav6IXL1oN3qYq3tXAI9CgkoLXJEFzc49cGpCyh1e00izW9h1kdYuOtqBHEx
nscT+NDmUAbwLDcmuSyeiBOqgUgG8fY/gsR1+NXUEVlY3Tc8DCF0fydRKdJ3ud2PG+OsfTyQxDDL
STuE0tP1OBhHOYOe6YaXpBmGyz72YxPiF4Hjv0jYdz1OcdlunJGbcs373JDqEs1Ico4li8ws9WJI
JNvw+qDysT2Zgqwlf4W+fzBDyS7dqZjB2WtVmj45WTz9TJxMQaWzDtvqU5lIzrTxhlh5wfAeJ8nk
2FKvWD6Mg2RUUq0NDA82qPI9U+oeQZZc7k5l6czWoZPnGLGkIE3DHVqk8RYadG1Da2C50dYB+QHA
8fobNJGkJE1d6J6idQJhPHWptTP8vDT2sYZW/cajdG04cLYCdwpYiT+vh6MZ1XAsO81DGU9vT5pW
jdWxhFjmnPWs2hSeWltcwBEg3mAU0VRfDBcXlWGlWmd4g1UE0HGL8dTXs/xXnmXWm+EgR1r5Uvxi
Vc78z/1gvLa3gbbYdBKw+cMF53qirV3kGTbSlid1MbW3uaEWZTnxLyDVEeChrNlQjbuNFdRoiIOI
LlK8BuR3PV5QVDmsgZCF1fzkNQ/iPnlWprlP3LkLmr9wz2463uMzpeY/nSibhg1EuKB6fCMjVBXa
xNdODQ+zzXIfJ2Y874cAuN03dSCpPAG8KcyNJ8TtLhJ+4UIp510iYWmXhY7sZJY5qIhmjoZjEVWR
uUsS2zhaatxu8TNvoyGgTXT/wKCoSEMtUZNVFhhNk+Sml6plDXWavht/Kv2W6sLapKivcHOjrMJI
i5OojVloSGiueqjJmAae4Fwwb7XTzoeyw4zodP+zrRSdOO+idEakp6W/fJ/Yg91CKQVnhrBzm8Mp
4rpx/aIwHBcpYwRDC0lRn5wqNYpH26IWuYunrP3hx23n3f8pt0eFtBhAujBVJW1c0n0qtUEJNwii
S27IyZegaSNMYMqsKPZ2h3ixPs2tv3FabuOCyMTF54QrDjp0cVqiCaRYkQ3BRfUN5XUKjdZ3eWCY
r3WrAwMY8/grL/ACBexM29+f7cpnJvBx7dHzESSnRUjSqsZMU7xHvREE4LMuwXLMEkv63gJRON4f
am1hycdpTRMTUNQQq/Aha0uhO835mAQXpB/qHaIKwVcn9qd9N6ffKZIbr/eHWwlBcOAJQnD+Ya4t
S+8kGTI+L4nkpXkY5y5iG+N0yPjg0UFvYFcGu3oCHhNY41Y8WDmiNMZ5JKGIKsS9xEJ8mGjTBQik
mX546fxyMh+SfgisY2tFxr9YUFIk5EfRKgGOv1jQXiu5UUIjuihlnx31CPF+rD7LY2rP1DgiQ6I+
e39N1z4hLyT6NbSYSCIWXcKaN58Tj1p0aWHfDA8RPcv86Ey1EZ6A4Fr1I7la9XJ/zLXvKAhHICmQ
vKEsfb2aWeIjBq1P4UVtYWMPszy6mYTWvFG0zovZGfWh0TNzY2nXjoXAvKFNIUhAyxMpzWCz1coO
LiF0rnEXE4kwA9aylwaszMaVtToWGQN9OwCF4DOvJxgjpyVR6AB9mg7VVzmRS9dHqMLZF5DH842J
re1NzgR3JNsT9OniC+YWUmUWeiWXRG2z37KSFMGxTaMq/xdxBRkwMDU0WkHxLh7TTTjXjZZkjpdG
Vv+AVY3lu1rbBtqjMc0o0dzfI2tLSGaCcgA9Vhn3mesltJO2m4JWsT3HHI3vwxxV/+TlZMyukvPy
2Jja2hKCFEYfgZlZdOavBytV9PfaIXI8O5azhylJJvkh9RFGOtyf1NqtIBo+AgLC9lg+TgX1ATPd
1PcoyhvZyQms6ExUtc+zMtp02CI778FmIPL1Oxgdud4YXnyh6xI5uTuYAzYJxYqbIyDLzBKNUslL
ZsfOdpKGcxSs1uK5aHoIlqNTPeitHB0xGkiaQ5Y3+dv9+a8dfCoydJDBpxGXxUf/EEaVAFs5PyaA
h13pn304IedED+JPuTGneyPA4qipM23jMK49RKi7ib4ENC5E7cSv+jCqniuBXPh8XSqJdXIuitrf
NZYaakcsFHTsu3I/C+wdahiq+kw7J/vsG36jX3K413/fX4D3cLr8BFQdBcCRhJQH7fVvCahW9aVT
+F6WYlywq1nuE+TP0ocFrbRPcu8Ex0BJ2j0IVuMogVLM3FGblINPU2dyU6tK9pWRb8HXb3Ay4rpB
L4DWKxI+9I8WnX26RKkazYPpFVaUy98lPKpQ3g7QMDoYaWD9NLsuTl0ZqRufgnATjgcpBUO2ixNt
etXUKMeaosFVaOPbrRwYIUGr0uEGg8o76nq5IqtwfM0IfK+Qy7jaOVPWOe6kJxTEARJDz6isMf4p
NwiJPKlVnWz5qK/cjgjdIOsIKRew9PLFMeJ+ZzdSit3W2BjnKELsyqzt3NVjXrGKaUxbgKWVI0rR
nboIvozUwZeQP6tRWlmlTul1IHuyv/S87C9qMfinaqpk54zQT4x5QpAZ5lcFZWzHreZgK9CvnFJi
A9USgSDFMHGx6Dndrd6fZ8mL4tkP91XuyDxZK/CV/x2w2y5dcpXK31HZwCLt/vlYHfpdc5AIQZV6
EfX7Btm5voHXMGlFM5xSjQYxvkXaXL+YUTT+PcwYorhZXOtb7cO1KEFo5rYRZWqGFnfEhyjB3RCr
PVall3js+4PdBbFbyr7xUIS+5JwQy7P+qeAtfG70vD7KeRvGh9mspY0FEGu7iA90qLFxorxK/WJZ
bkz9DPxzokmeOglecDnp2ktTKnGwozKfHO+v9trpYhySXFuDb7G0EcKxQa7qYAgvPYRI+Zus5qq0
GxUIbPteT4JnvWnt5G/oscMxL/NG3Rh+7XDxFKMjgtoFKL3Fg8KajTIt6iq4+HUbPzgl7m5znlcU
xPL6ewxwy9y45tcWF+QlaysAM/BMrj/xXMF8KuYyuKDd6Z8GzfH32tQY+8rMG/f+0q4PZcMIAtFi
gTC5HkoyUgfJLiO4KOOQ/KhV8XBXndHcKW1vbTXPFt8R9iGZNm8kXE6pURM3rgdD7qUZkhL1qCkJ
q+96bFbyLpFk5VThDo3KRiUH9cm3hM4v7A9zfvijuYrhadrxpKG1RS94Se7CWskOyIv8s26OJixP
yShGtxfGFAgu4hdyf7TbySLoJFAVYkhyaxFCPpzTSrGElUyhnssiysF5peHB0sPswQG8dDLspHh0
uFr3dZrUGzn9MkQwUUptdIpQLGBouJ3XQ5vd1ARdOKtnsw3iZ0ylo0c1DU23jfnYO6A02b4sW/Xc
VrJ2Mie73WFf0GzdiYtjw68AdCT+Q5kTvtINmjaUY72Le/2Tjz/El6ZDv8CPyJn8pJhcFc+rLWrx
IijTGKD3ISCkgIeElsgyKDuwW4qp5amaJfPfVR3/HITzbDJS08jSVnfjObZP97/y4vwwJiV06mG6
gK+idbk4qlFrSwHQ7Pg8FFL0HHSj+ZfTmb8ix9nyg75ZTkaiZ0e9z+G/9tJectJ8Xa4HOTnPSQEq
aFL8stprOYgKJFqC7hcExXbrll+bHTUhARvlTcOj/HojdWXf1HSEk3Mat/njHHQSDjZDMeMzJgWv
f76SgvEFNZpODhio67H60P4/0s6rSW6bWcO/iFXM4ZaTNs+u4kg3LMmSmQkGMP767+GeGw1naljy
sV26scsYgECj0f2GpokSO30egkH4bqhpPwylL34aRdylu78fi+fFbJ5izaWvxbwETQD6LFrK2SzR
zaktYxu4ansPFjVZqdBe+2y8d13AZJSEjOVnM6OOxDHIs+fMLudt36rPcZ8kByvBsmSXhJpc8yS+
PAbUy4g4jEkjH8LA+UIaRsJzreGjkewmX6w4cb+4gdsEWL0lktMvJvj1Y+ms6TRdhh12KEcQ9Add
LHBz8276I+KNapZlMF35gl4X/Sis1Nx1WQPaGDM4uS/H0fluK54WkxeZ03d6h8MXsodg5dsuMtP3
EzmrYZEeQbenZ3j+K9rMsrpxilnwVh1eVVbeiqpfaTh06n3titqn/DAZW2xkwg1Kpmt6xRffG9Fe
kOWzkZnGI2lJvpkcGL1u1o9HU2aie0QC1ZS7Cn+8ykLTVc1CIn5nBWsY26V+0lygegcToKiAVJa1
xG1IGVdmjWDE0UnjigdPUSnpR7pKqOVsqrrsRIcfVoTdiHRG7QOdNqE9isCCbWErua0B0HGTX/gk
Cul3nQCR71PycPoHJ7ey8ckJEL/3qTm2P2+fxOVDc8agzVUGMlJAUlzNi93aOyUqx13VvsQYYG7F
OLY0PqMOvG9UGPitN9j+OY0SPEaepnyMU+EdEk8vJSgmtVI3qimiTzKQ4coueg83fyS4FPtgY8zd
WBAL2M4vOTeTJb1AKF330sVYqvtDQd9xk0nFPoZlLOWuM2X9GQmuqBl9d8C1Upa22WyHpnaTjRaX
5fCWWlAvN2qse8lRGxJFW4mYFzudyv1MVYFyyVsMxs75To9FawpVJumLOg6lu4kMHT3I1kpe8gYb
5K1I+sbce0HrYkHuBnVzsFGPWsMBXEQbXrtcgTx8caKcV+r8R7iW6CHN1/LFztGZb2FG/rSSSm12
rlfQUBBpty1MZ/p6e9tcTh3sBFhy+uXAlNCGOh9VWm1dd4otXwQgsP1QBd29PSakrRINeifWN8LK
k60ylu5baTvdSky/MjpvEXAlgJRJbpa1aBEg6tqqXvsSeiq6srJX2z39jV4/UJZWwx8oXMhXQOQl
ij9dNswySgjfrhSnLwLN3LRn5px60mmeCedLIMK5laR58kVX7GDvQiL22cbjL7fRgk2lK/W320t+
ZbzZnAmUH7IBuO0s4mrt0CyxDTM5NtTDQn8YazPeeEVavmp5Jn7b6NKsvfsugwM3NNU3ziAZ5AwW
Pp/j6CYCMfS2OIakua4/imAMFZ+kUjEQ/GoD3KBtI6o5dmVuqrt8UOx2T+pbl8Jv8UT6YulUA57A
JBoxnqBmFanDSqCYf8J5nAAxRipBA4sgwYIvfqLoIw+FuvioN2OevwzNCKq1qNvgS4qC1RrK83Ln
oZ3DKnOxsP8o2Z+PxvCJNfRVefScYqTgoPQRf4JPgZz1sZLuNxSIDR/lA/thrGJ1VYDg8rSTMPFy
A5JIhwnu5fn4dZLXCaTS6CiwKD2m3WAYG7jkIn4d7KAKniO4Hu0X2rY41zpwPsqXqEvNzK8I7t+a
Oh0DdM0s9wsBrQ437RR4IQ5ftiL2mZrzAmnG0QL67ZaJ7ZdDUuq+5Qh9OLipLmjZWQVZ6ERVym9Q
/zBfCvb5M9qQyVvuQT732zhGFsGddO9QWT10EWeIp2HbVAgU7AJhgK7xS6PB9BG2s/XVbgLlYyJi
PXmLQkf+DLBvmD7ZRgISPQw9ds6kWRNxpEr1T5niBF9s8OTGgz0NY7JzMifIfoMva8rHlOaX8bmI
VfhcnpHVxtaKzDDYwn/qqodcmlm/T9P54QOGqCr3ELut4cFM1c6GfaRVxd4anKm5V/CwNe67JBnr
I7tHaPuhe6e0CA/Yi6OEjQP/Uy0jZX/7dF/ZWLxUacYC0QCyvLxLuEeKOiqS+GhJ2T+MtRg+6XjP
PQX0ATh4ZlP9VtLKGlHf1OKcHZatNVIufwFiewja8nrjFxDUzrcWzSdKtxR4johrth9qJYs+RVEu
t7WjQgxtMkofsaKaL2ZcBnuQaer2b1eAA4yqozp3+2hQLV6PWe1MCJPrAUX1KK73ifBAuHoINmUb
3U2nevC9erLNU+K21XNLtSjbAgae0pVL/b23ch5QeGsRXvkdM/9kqcWbWfY4CU+Pj3ExTY6Po2as
fnRro3nq+66BzKbn+RNXsnOCbKQ8oLyRnSDshu6HiXsfcEZSlsknLaAf+s3KwA8/JlmjWGtgkMvr
AJN6/vaowcPYec9H/0j2m6qaeFqgng+5jg2jJ3BVo5xbyVeijiANLV38c/sLLSFr5GSQx8gYZ3Ym
aI3lmDGMLmAcXXHsmknrd4raF5+QPylqGHUzJzeLLCyx/VSbASNT5Bn5Ri+U/rnXkgrXSMUIU+vb
7d/0rrly9rnmDJE1AAhJfQmM0/m2taYCWYY+115rUWfeSxlErXwdwX3pT6GaNP22ayLP9rPC9KK3
0Ros5dlJyxEzJFV0ka/XSZR9QuxN9BtVdsir65Ui011Xj0X6BUOKvjzIfOy9TwNYn3AnENJ+qVEj
Gj6gfJkP+zIwQnUlv3lH2CwmRdsNlTKuNP5Y3vVG1aZuW5jGK8be0706htM/bisK46OjB+HBkJWX
fI2rinPpRbQjwQdaTXZvylZ+NYA6ZdsIC74n28xM82udRdWT01OpOGCl1ipPWpF2+WfPimNEnZxO
VzZ14eRfswA850p1ZtkumnVkZ5IP7SIuLWADi6AS2X2ROHnWHtUGZTUIp4YA2qcKEX7o+saJ/XxS
vOguj60ec/EMso/MxuDjFJqhsUtpAfJfD7ZcI11dxLr3pzmHmz4fGjDL+kMcJV1b5N1wLHLhaHco
s4UvdI7FQ4AHDm2LLP9WBUaM14fTDZ+m3l1j2l2cXn4AY4N7oiJ7WSPogkQgRO0NR7PFTNCXdGN/
5XYdW5teA+2jyqhfCa+X1QF3Jk3Ocpu4BHNiFvHViABrmFj5HKHGGD/VvnsYpzDZz14hfsKL3PMH
Nw2qjeYE4rXhjftM1WQN5H/5TJ5/BS2yuUo4N3cXCdQw6JUheY8cUahEX7WtKlNulWLQHxRYZ+Gm
UwptuFc7NJSFNXbFozG4STz5XZUbwywOAql4UCYjebZs2ZlbpW9gb2telvR+bzVOT7tJW7MpvQx8
/GpKqFhp81ie65znQUZrAlzisWw/Nk2JwWWmdz+5P/JpJ1p9egnk9I/Dj0xBt9fOTmkUJK+SvnhT
hI3+8e2Ad7lzAKvqMMnnLieIh0UGaMZm2JbpvICl6eyjxP1lonjxScWB9yXNmtL72zI6HfF3CWxo
VDqvrcX7coodddClOx4J5zUy9M30WjaueXBjPfwYtZPlT4PH+XDa2jrdnupFsgsshiBIa4QmIzfd
XOH/44qjWl9Twe7s49R08ksXpA08pjDUnB1kJuXVaLJ/Y+G1X26PemWBoX+iMATSiVRoWTDEdnLw
ysZyji6yF52vxFG67xx7+pbLJnluq/jf2+NdPGBo/pDMzziPudu0jEWN09VNr0TWcZrAUgE9Hj61
sm43s5v6Sgy4DHvnQy0WdLLTWoGUZR1tIMHxxp2pmBsVNNU2qqJ+jxZdfABlnu1gqSVH9ATWul2X
yRXcNM4PJfu5d3khcxTCkMiTwFOPA1p+6b2Zl2VzVwf1lPqtV9V3KP3SALMTN/+nkL2wyBkQt7/P
ZGW+dIrQfhpTl7xV+ES1GyxD432RRuNa4+Ry31EmRkOBEGWj9rZEKyqdVg4kofqxVHoEtdWh3ap2
3X9ChAR9MF2ZskMQNrpYkQq73HgoMSBoN8tAEam9xcm2PWOoEzL0I1696iZwnXLTRKbzJoAc3FFj
CO9vb7z3/vxZlgFrBDVUQJkWnWyKWefny2viwSzLzjlCXbG1Q0paYfhBmtmaX6pgxR4iqcqWBbCH
e63t7XEvw8ZTuJEhiW06oyqUTRJbQXfA4Fg7NmU89E/G1CoYTY2m+rvUY3c8OLKQd62mjgGAS1Gl
fuUOjsg3AY30rdCNzNsBueutQys1vLH0OO00Skimm/p6Xowzy82Zwm2jK1b6ZrWWeQjw2kRKSlX6
j9QC6+L7qDX6F9OYFCIDLRzX7+Kyv49kNwYPNXjNU45ay1vcNm3w1PNCFn6NxTWyyUUvrd+3V/Xy
OEPlmAnkQO3mzuPimgWhLVpRa85R0iqLtkFuBcquAKCv+VnbBvrKdfCO9Fx+RNoMVEAoQMPCXMRn
YHWK0jWqddRa/Eg3hjDJ/lLN1f0aUuzBqZxmOmhj3OY+L/9O7IyOcH0PflS5i2JHl997kZOCJGJC
zmBu+25bzMw0P/YwkkNGJNWo6DU5edvthbr2y0ludeBNSMbRolmsVF7CKAz7VB4DtCb4obkebfUJ
3qhDsdT6FJqtstEzJM7/zdM23aV0rtxXrZJF5dvwC7RdDErrUJfUCTaK2oou9dWMCvkPxRMCmWi3
yD6y4uG01lm+DKMzVx90PCwvoJvLKzhM49auMKM4ciQQEItF5KuFYzw0QpR+7Snethiq716Hajt3
yF93WXmVsrkc0DWoFFC5Pz+1GBO5Rdq38jhyc75pXhB9F6DIERGOzcM0tvWXuum6Na7vfDUsttnM
BkUrirI8sLzFNlNkpkyo24pjM2C+sEXALdg6pWvclUMTbAe3buQ94TG/y0OB99jtrXIlMpKFAPxA
NOAKM0mYwkI3JquPOXIJd2o1iHijugF5KxXIUxGq6Y/bA165AeBRc0khAgFDf/lsQTNL2PmYdEdR
gX3cDoEYtFkDPERePuo3UVeGPBXy9PPtYa8ssseJQOwJmU9wJ4v7WabVNLlR2x9dHkrZiR+A3aTj
4MsHkaUpm181dRfruZisQnx0glGuxK6r40MU0png3NtY4BYwbSqoiIj26OIrkIIBwSy4NUbQ66NX
Bxk7zkbrXRkbNz4IxVLXmj7Xln1Gp7jgbmhDL7WSjB5vykxLu2OC10blmxJdlb3pdsGbUSDaB8FA
ofA9KPE/t9f9yv6ak0yqCAQjln6x7vS4vK4cPeY9Vf293sP88yOMNn7qQUw07TE0WdnRV4KfyVGC
BEz3m2t4aSVb2KlRsXv74+A68fBQDEbxLzE+M7apY6fNI3rz6a907h4etMwL/ulrp1O2dTV0wUZX
Ott8NHo9VQ5KUSsYw4V2WlIfc+zcRzO1BdhtugmC211s726v1Tvo/jwS8MvnQhBFcB6wSxHcXk90
IcZiOiZa3L/p8JWNbYlaGG18IyifhjBNXqOQyvRmQtA42ik2Ce526jpZPzZRFAv6oMi7+QInDzCq
WI9W/ujRDt7EblV6sA1z0fi9U5fGY6EJPT2VrZ32G5ENzr/qJLWvkzVw/mJK0N7BED0So/0U4nR8
e6KXmwLJCtQFZw9HNuWyxTVkjlYajiKPbNXkruZS+hzy+nzOEz3eciq6lXTssuPJJcjhmyXqgSqA
czsP7FLDONpT6+6ouRWKWH5bDBD2VLtqOt9w27y9JwyaKaZc7mR+j9q4f+QMRd7OQjY3gaZl4T5q
xRXaCEJr4zfNnuyff7smfO852ZgdLSmezAf4jxeZggZ4MjTmdNS9SDP8FsNSTJu8+KHjfbxHcBnL
u9sjXoYERqQwTSuY80lWfj5iPcA97ZV+OkqzTvzezPSHcFA+BW5JgBKojP1TEIkOtwed/6fnW5xC
Cfw3KovUO3lrnw+KVQjOckGvHrsRTXDX9uR35I9PkHD1z7dHutxk5yMtCgvC7XK3llI9Ch17paJI
TT8dkD93M/WuH5z60+3hLjOXGU5O3YWHLa/6ZXKauiYc37pUj2U+Nnun6wNnT+3Jyn42zWwjkurN
QEPLMFF6FFPqppt4SAdvjW59ZX3xn2CrU1HArnMJNWrj3HPGKLCOjjbWk0+bXgcCGKq7BouwlWN1
ZYXnTJzQDioPkYdFbDcjtxJFL3iedNl0AE0xouNoZfjm1o19z5sn1/a3F/naiFygoOPnRs4FjzoK
ahM/40E7apVSfEicNDp4gzkAfM/bcDv1zVq2cmU559LULHY3E7SW4PM6bLQGpJZ+LDpYtTsztzr3
Vc1MD18YXQ/MlXfqvCcXpwNnoBl9jDEUTg/z/P8IAniS6V5Xe9pRxASYXMGJ4ECNtdZXquCX2cgM
JKS7Qd7JP+7ibChROYEXSvVjL0W70RqTRlBm9fscC+cNryr1HpBpssUglDryX39CTggPqtluByzX
YtN0oWEMFaXZY5pV6UOEWNa9EQA6wQC+3Ra5vooYnWP7ck0BWKNoTxKj4Yx4vqZxRXERmz0dL+TC
3AxRMhyE17RPRRZGT1qQeBsPN2EU50v9WQkqbxPX7bhDfG3VMeBKwEVVAlWwGdeC19DiFuKRXRUG
lmZHruTs41Rr6S987rM7k7Db+4WWm9NWU3RXWTmn1zYx1Wmg9XPdDSnS8xVo+3KM1arSjjR8jYPX
u13sK3MEso3AWbnGro5lQW2aTVJpeS7mSAHKTKEXq0dLVN33KlHqjxjzgYXuNCtcucCujjVDKHjr
Aktz53//x2kRiKxE+sC8SiMffnVBiLksb9rO/CFaXvMrZ+ba15vNUWHBI8gOYP58NC0xvakG1n5M
JMo5SN2j2JcUzd5r1OkbfX74GfUUf759Wq5NEXAIUKB5C4OwOR9UlGbbtvWkHWM04N+0MFUfcr3C
AA+UAR3U/zDY3MVA0JOC6fLukI1bjgHls6NIp6R8VOGw7wxXQSc4VjJrZTmvhPJZOoEKBckOPYtF
IiB6t+37NCGU21bibVNcfFUe2p7+vap6ZduiJ/6Xdg9UAEk1eQGSYyOVxic8X8wpgnQvlMw4Oopb
bSE2GYUvHDfZwu1QfK02nD1bWluBrF/5hCDIqFyp76iWJa5kdOq2byeT+BOX+jeu7Uz7QS2lueOS
M82325/wyqrOmpa0gMDIckMujrrL68CbRpv6alxn933R/S6b3trKjAo5+xOm2MqeuXIqZtb5nEDi
oEMH53xNHbcoh5ia1tE2SrX9p2s6D38/kVvtgT0dUP7W8dfcSjTqpxWp9GtDk3s4s1WJASN8cTbi
zEpQsEmMo+Io5SvArTw9OMaIbCl4tfQ7L6Qegnre/5e8x4YXjpYBRZM5sJ7P2Q5TWUTE8OOk2Om2
bpy83WnxFDxPoVsd1RZGzfb2Z722h0jqeLrAuLcpJp6PGGIjpBqNoR8pGyuvMa4zzrYSXZLuU3vK
05WFvdKTYwzOyYzWAKmxlGYbtBLaJUT/16nmNehGXm5vnVxSNiiU6YEELd53Wlr4vczlg2I4YfwS
lUr4QD1F+3B75pc4ORdNOpBHc0VwLkMuUhXXyMIUYYHsNQ5tvrXopGH6cTHEH0Q9DY/cKvK+ScYS
kXy7R+DBGlDnK4f6F5BJatZwmMQGF681dffLDIoaM4WNWegSHN/SVl2rwcE5lqxfA2ggqR8HJWkF
OK0nEEDUg/Ve+ZgCq4Iyhj/4yr13pd/M5uM1S9/O5NQtJQoAsKVR3JiSTV/+RvcY8H1kWU+owziH
SEvzD0VddDupx6Zvt2H90FtJtxJoLg+fq5N/szko8lNlWQQaSuN47xbu8EpCk7SbIQb+NlAeeZOa
nXg+KkaYF1TQt1fizWWAcykcUBtGSYn4toQyFQiJdolX9q9jYHS/J9eT99CBGuUzyH2uYMsMnfCv
byrApVSvSMpnS4ZlMd0ccyyQZOQe81A7RHWq634jE7GzjNz9kE9V8OP2lr887PMzEtMsPGi5A9RF
XIuQu5FBqzr4E0jxu+s6i/qoHXztMcP+eHuoy9NFJRKAD/kT1Htu2sVYZh5y2RZp/YKt1HTfmkNx
3yISm+68Pg8eTISnj13UqrtIpka9qTD4+GwZMhJ+bmnxKTJG8U+cakKu7PCLdxBkC2CnRB6+M8h5
/Tze6XVQSZQj65e81avf0PAHaE70MsTd7flf7CZInjMj3dTZzVwkiyREenFhakE7vkDogGFpFhEn
xpQ80a0mLH6Hk23v/38jLsJZkNjSHBEFfmkhaTQbxTWzuyCUzVMMHuYQx2sEz+Vm4nwSJDCi4Gpm
Fy/vqspuFPhMcf5cFmZ6z7VsPOMtd9Qi9JhXjuYyJL4P5SJFq856tAhHnH+0rMrHIizz/Dl2Anpc
Jl63QPwycQI/i9e2K+0fmhDFuEm10Fg5M8twNI8NhYzWLgVu2hmLZW0ba9D71s2eh4GeVJxVNgzA
3PVDG4b6Dn9w43eBNOG3v/uY76PO4Y9NijLN0uonLdC/LZUoex7lpD7qwv2qmU0E0GZ66vMyXTms
i085a1awV2eZdJCc3MuLJABIEdoRSTkHAr03d5S5o3HfK0047RwrmdZMuRdn4304/BfhOtGOmxUj
zj9nk+p1KMI++BoWleds0dXXh41QpiHxO0/pvqOT165toatjzoItNCj4lEtYit7IIRSzupBV5YgZ
OXq6TcvSfR2jPvTDYBSH2x9wzvj/qA3Mc4RtSKThjcWISwl4s9ZHVcFG7Ctd2GjD0NODBnDjvp3K
u2bsvE+FETt7I1X61HcFlrHb2+Nf+aTsVzAqcy6BnfJijUuqyYARmvAktTG5a9pRPrYRbU3g/ByZ
22Mtjuf7XAnxACDAJcwInPPvafG8IV1rla+tLurixQkV55ety9B8C3jLxmAHZnhKQVe721ZN+dfW
TfNaw1tDwGkuOPOIPh8/CId8wDSab1tq/QFMMq+vPEKltBxk+6Ax435lxtdWd5Ybm59986tvcWBC
PTe1LA7wB7ES43vm9tPrFE3mjwJ2+6/bi3t1KDDD8ElJUZ0lAtB2wrYxvDo5tXGkBBsV+ZbCRyy0
L/1BzaqVjOTap3So3PEKoZZ2YZJq6kMySNC1p2xqjfqDKK1cfbUTu+w/U4JwvM3kdV3+T6BpzaG2
eD2sJH9XjikahEAN5/jA5l08gEowe0GYucmpDM2Rfh4Su/+SJpmfHKOxun1uD9EaNu/qAkNCgYRA
tYDK4fnueRcU0FIlOZmFPQ4bBImcbFOyzNMxSAbt+99/zpnhjeg4SCp20PlogRxqY4irFBubASuK
zVCFk3PMczfXf8Z9b/5dieD9aBIBQAAAPaDCsJhcoMPH08I4ORkSevfbWE118Aj+zvrlymiNQ3tt
Jf8cbHEqsjanz646yUmYGPX4PRGw2MpGTHeVI6K1buy10WA8oOxEi3WG4Z2vpAV20+wUvC6LMg3k
hyHJEhe1SpwS33RoiNbKkb92MoAIUWrhSUwuoJ0PxxtVKGM9xiddMbrct0rUYfSCxrufG7wfD2Hv
esIA/dQ1v9Ss6eV/OBnQBgB9Ac1G6Ek/H7+kvyXC0sFqvKmdH40zOgct6dOdUBrjDVUfZS2qX11f
qpIAUigrI0xwPqA07TbWwfudeq1Wp62Xwnj19Sjq+k2uVqvV+6vDuejvIcpEmFsWQbsy6mSJOvLJ
jgz4WU2tTemmUZ18I92+XlHNnbf94namaIbuD8gUwuoyoRwD2RQyS7KT1/Zu9aiO8WQ89qCSV14b
V8IZW1QFuw2SHj+Y+d//UUcGBxR2dWXkpyAf7GyvxaaVDH7c1+PeqpRpehBOZq7x9K8OyusO5D5W
7TDfzgftjciputkVrR2CAuWrgXazr7RD32ylSA17r011seZ7duXzEbLhChC6Z32jxaChC+NUr9T0
pFh1hNaBxtvdrBEWCsoYWlcBbPx2IL1yHlGYnlHG6KO4EB3PZ6mBakxGRA5OUy6KD+YEGoBawWS3
G6siDD3TegEeGQWUgneDnEb3v4wPsJPczqPgu7w2JggOLkr+2YlKSV7trRJJAidtcuM5m6a02kSD
bsStH5aB6m5qJe/cL7cX4NqK0wwmh+amBs65CEgeLhwyDmoM0cLKeoq1ovhM4h4EfqLKH7eHunZc
ZsIy1VieCUBIztdaMSUBqZ2KUxGE2rDNR+mEO2D7fy/+DogJae13KQaeWosyuqhtnh/SKU5h5Fo/
aU+4vt20BaTsAgPD23O6unwAAeeOBKCBZXhD2sTGTdXLTx11QEZwhhN2nI4DH9hYI1BcHYu+EDA8
+vdUX87XL2zzvoUZlJ2q1Eq1+zTtm4MsOEoHDf7gp9sTWzxY5ysfI0p4ZrOsGbXzxcGA6Rl5wirz
U9olNtYPWLC7AIOPaQ+l3G+H4XdtGsP97UGvzpDOI7Aa8mJ69uczBHA6iTazsbFLG/Mpk1n7a7Tq
btxaEsjZ9vZg1wIcbzhkSIjh3P+Lmz+f+/Kays7HHyZzDjV2bKMfazVNOnXSQzxbEUBv97cHvTZD
YH7zq46OGe/I8xl6qNIqsYlRn6vWIvYHDwTTLF79WIbOWgfr6lgzZW+WbMV4YrGaaIHZejAF+cmz
ejoNNvD/nbD6fK9oRrRW8722mkCXZjgbD4zLMjiAtrIM++KUNxDBn+LM6L7rUVZXG7dS2w99RZHu
9lKujbhYyth0YtfO7OJkUF3J9whZYGaXRDVGHnkduQ88F/+yuPt+KGjkAiUBucdEFyuaVLJr+kyK
k61GIQh9b3gJlFij4IAJ7/2oJcVKSeXqHHlQkF/MkhjLkGlNzVRqXi5OkRPlB6w8MFAWpYLIoZk/
cWWs6ahf3TJ/jLcIMb0V5pkZFuLUOmERbPqproHiF3bxI9NKd6WNc+0+QEWPhi2Nz1l08/wsjA0f
LkT2/+SoeZ1va3vQoT0It/oP6RP3Ng04mFyzJtj5OOXQem1IUeFU0y75WvXRa23EwYNAg/RJjt7f
QWTe98g7wIpqnwkwZxk45QxkLjpxMmgE6LuMVtyPKotWU6VrW2NWh5qFlBCBXJa/epBTwHQSZuVa
ab7v8sLzRaEpAnU+PSy3ttOsvczWhlx8sCIskiQmZJ0Spw7fclEFH5Opae/gbnwoqtpYqSJc24yk
JO/ZNWS3JSiS/NKbWt0sMCqntLl1EsfY20FeVx+tWk/XVHyu7Ube7mjiAGydhS/Od0mkFFUaRj1b
P7Cc10RpY+SKqtJaueKuJZxs+LklBWziAlaAK1caNKNVnFpEwoNHDAbV9pCVNgYUZPhP0uqaYFMH
kVDBepdrOrfXvuCfoy82p+o0c7rikhpNhvoWijRs9nmuCc9PYaSqWw9vupUM6dq6zgsKrR+Jmgt3
5aK2kZdItOI04KvYH3RF66t90alr4JDr4/BCgp6BFp25CF2VzCk3k8SfkP5Tyn+8WOvLV48yyV+y
798P+Ey+n90R3mXvzjcKKd7sztJy8Ko4Vw5RXj+YAyIaWeG8REIExX+450DWACKCEQ6pehG+6nIK
FDJPcTKHoKv8rA/Edgyz6a6uZGtvIstb6+Zfy/0QdyXHRJUCDfZ5F/3x3qxl0WMEm5anqUncnTL0
412m4B2SNkV0mJxafPXKQNnevs6vHow/Bl2kY0VlpGXVKOKkKH394Iqp2RS0V/+dAAAceIA3byXy
wveDznV7e+Sr0wXlMyMbAXwv4wy6CWUYZY04oXCD1IRSB65f9nDQEhKLrUoYbzdub65dS1c3rIOn
B46rNDeX8OYy7Utkc0MCjktJ/6C0qePuZljDyvV3dXp/jLP4mt6k8nJPbJKWvtpBXor/wT9Om4VF
UOjdxU1WPaehlE+3F/Va8AaMhGsUZtDk14tdG6NFA0hjfj9MuTIcEpSE1H1lDKXxhBaeNa6E1avD
QUngJc+T5YIazauhaYfaS0/Q3HXlZ9dAG3tGkKu0O3+Wjk2+3Z7etY+H+jGvS3AfM6v9/IhIc+Ai
jGQBWrumoIX3DAlhVXv2dLg90LWIzWXEc4wqxayjcD6QreEXPiQ8+pxUxD+l0MPpTsASKfYlOHiY
F5bR3v2HIWGaAUWj50yX+3zISUcrb/RkfhJNmUdHzwK++G8nNNk8hLJz+02GUE69ctkvO/3vYZWv
BwsWHhQdtmVu7Y6Vo8aO8jWpp9D60UwAs/aThET3WzM7MW1zM8v0Q9shZnfM+kxz0HqrpWGhcGT2
Ues7AtD8oa6aKH7Csqz9fHtVru0wZJdmwa9ZZ3FZhGukHbYV0o4nswynjwW0lc4fk2y8x5/K+3h7
rGsffeaf8BeMfxbj/AugpdW57TgiLtP1CHCKzCjcN9ctgycT1JNOr29yKPb/hzhI14bGJkeIKs3i
C/DmlkVsKNmpheRTb9UoKvuPujSTwFepk2+8NPnuulNur8z22llyKEbDtwZdiEvs+Wzh6kpyH0JF
h4mq9wV2nFTijaYO9Rqc5Nq6As+Z5SlnDtMSplYMtVSScsxPDZIqwVaPg/FfLc5UpCKD4rvVaOPK
6b02Nag97BuX6i1J3/nUnAw/YznGHCUll8NbJKc6O9TCLfrN7R1zbXfOnSDw6iCvqH+fD8SNbU1p
wfNbppkRIb9fx+2dq45ts2+isV/bKlcXEikyAgR5OVS28+HyssNG2gY6UchhOMRowDy6k41BQixj
x9kk0TAE/2Up8RSbO9EU0Kz5J/2ZlKQVmqO6Upy0xCXuTSKgV2GCZfx9eyWvTg03gTmNpDZkLCJ7
mpfoTUqe3LYiY5ozbYQrZ4zgXr/R5RDZ2wSgxprZ4fy4WHYSKHyDvKds6cLmOJ9cnhoiHdHpOQ0O
vg6WmhStH9hTs3Umd4T2BdXkCcX/4C5P0vKV2mD58/asryUJSCqaCMQg24qU2vkPsLBDShvq+Sc1
TovYD6SqlZC6ZAhEvkTxXW3sCjG22LG/3B742nLP2u5IK3MsQemeD5yMCZczJYeTKxR1xxMBrVO7
kx7uh43VfG7MZJhWUpOrcwWWiCXeLLngLjavWpZG50glP8nC6ZN96kGDelCUsq1/KMkUoaVVS5x/
fLSL0v+SWmMRDdMDUA79nEWMrbLS6meQ0Wky2upbaCW58+iBLAA94mbFt8GNGsPvDADfK72qawEC
BBKkDhiG9P7mRfnj+Kj22Nij0lDnT9Ay24kobYZH1ybwfQCQnYCvuP1dlxjd9/uclga+UchWIqix
GLBskPB004Rqf91rX6whujd7nVq/2g7hU+TU6fc66aKHRHXqL3pahE843+QftXa03m7/ksvPjQIV
L+3/68vDBDufuRYPwpnwLTgpAc7fmaE4j67Mkwi4OcJpfgkjBCioNzSvt8e93NmM+16547qZYbDn
43ZgI+LOcaOT4XTlQc/MINlxcC25yeJ2mj91ma5kwZdhZB7yf6Sd147cOtOur0iAcjiVWj1BnhmP
49gngteyl6ic49X/j7yBDbdGaGH8ndqG2RSLZLHqDTxkVnFSSEybZNGyoBMavRW/ZFWRelOSKD+r
MV7i+7zGosQPJ3PqbqTRFC+NlSyLF6VSGp6vT3tn4fkRgEOB3q71YG2z8DFFgMLIaXFbCbkqYqhl
92+h9YZbpa3pWzHy0HMjMnxrLXl+ic2RP8wiJGN5j7SHgg27P4djFaAEUb8CYC6XQV5IphRE0yh5
dKnlDtaS3arUisfPSZnXtYuqUY9I3JDYM97lJZrIHlxMqX7UwqWtPaOvw+xIueN1WrAquwGQZokg
XWxNJvCS6pCsm8TLMtkmFGi9UvIzrTOErK4vxu5A8FdWPwLykK0PcqM2plEntXipNae+jSldoJ0J
lbi6+Z/G2Rp4l7MMjAnrppdaQBjD5S+Nx3NmZVizXx9ob1NRSUIOYgVTcrJcrqbdyDIem1P80qao
CLkU2mT5Rkf9ZTzXJtROdLDk2j4I6XXbXN7OhDKpKbuZVxEinZeD1iiqSEWkxi8RjHMRQFKb/nGU
LHqcymLKbqAwC+ry4zLcFHNtpgdruBvBzBje/UqbMbc9IzU2ekWra+z3hr78YmlifDcIzHrPUwTw
ws1agRxrVCbm4icUi3VXmYbRLMC22sqvopK7+nR9EV7fJXwPEHLII62Yua03X6fLSRg6VfKSjEbx
JZOXhsYLrmG+mbO5r4+1F8FIxlFCoMbFptl8e4GxTassSfrSATqfHuD/q+jQNs3kHJWB9keCFghh
FZjF9gHKYR2mnWiZVaSb86kC4tn9h+p4ddTU2ft8PCDJmsEc8MDbTCnJ1La2pBQMjpo9ypMov0lD
9++8zNYRXHVvStD14eOsG+GVq1kWInWU90b6ws8YMx8dwB4lW9oSbzf+BaGPxTwNFljBQPYvd4is
DbIKfiF56bpWvh3sDPGnnNz11I2Nfm9khhoAc+iHg9Ng7777c9jNFZubWAEV6Ay/xEJY8wenHLP4
B0IpmKJXlqjix9QWQwjZRa77m0HqoqduNMMjtYi9BAP5Bvhl4BpgAa2r8EdqldBDNvpKJC+WGIv0
FEXYiCPIIH8CDtW07tJDWH4HPWo5Eg7eCyReKPRcV0UGGMuXA8f9KEqjVpOXWOmGAMwjiYxqjbPp
GRPiNgen4O5oaw9trYCsCfvlaI6YIUKOU/KCMk3m1/PkfHTiaqaCOMUfr2/6vXWlZwBzjUlxT27W
tRwArhtVmoDMF0iHlepUda5KVpzgIBcZqtdaGljZKk2z2MWAzvJkRej2h+u/Ym/CsLKpvcOiAp6z
+byN0vfLAOXixQ6R2fDkKVaq5zKPR8vVhhJX0uvD7V1tqM5Bg/hNVty+AVVICN2YcVdX1Jl+DYb8
ZeyR2E6Q5foM9jk5GG53dn8Mt4naqNZnZclz/EdNLW18jIos57laFtAdvHLjo1tsb5OssgFAETDr
fFUwzdvOVhuljF5MnBOyd7kqhy3iYohfxzdN4kjfrbAeDV9IjVn9ReCiWwzIieMJD6zNOnINzhNO
cYDYDXP8gMPGKtcvVdnJLlAV+4tFXF+ySMSzT17VYeYR1GrDWKJWRg8nHSOoq1528zERJ2FN1pt7
6CA7aFv+hjziWr05eCU9ntETkqKXRdeL6SRyM3JOEm7rb0YAA8khMAFVk0IQpJeb3xo7iuG4yL+0
XR0/JU2Tr9UXKc1rr1PVXj2Y1t5e4Dhl8wOUpSuzWTInH/Kwr3lDTLS/cABZdOOHNJeab9tj8mWZ
tMNDfG87AHPkE9pcyQhLX05QSykXmCBGXoo8Gs7ZIJzKk9KyQ4AO+YfT9SjZHQwplbWpx4W5rWUh
VB2VSHuJF6FqTe6jrFXOrgqJvUMaCXmS66PtfUx8IoFyrsVdStiXU2tMU+pLtDVfSgxDTsVKkLHg
CPtoI8f/Lby6f/1v421OFgXGypz0vG6QfCzQdOj+M5owfS7qfvSVcRAHH3N/eki8UIpkg29LKv0E
rxJPCj4m8lk/QcU9GLOJ01HRYzQXVsbwFwcnb4AV7UftCFbM5eeszTCuFboML4NZKLNXYZ7+qU27
0Lkh79YOXvR7Tw8CEv9F4HAUrDZrp6IEMo4UEl4wKpB9lVLcbQU2PTCF7EiurbUlQqqy4y64Mfx4
+zKik0FpkWNste+7nCc+RJmM0Uv6Mnfat0ya5MQ1ozYNdGXCvi6Ss6/Xx9u7IShBQlSjwUISuUmL
0zRvjUKa4DRYZv2Ln9UVp7xMC38wS+2WLM+5dcJGXfzrw+7tRV4XWNqs0oqvOHKQ4+mAWz2oyn5S
76aR+pDXmFL8VCSVlB/E6u5ga+eBQxs0/PYY7awybiNZZKDkhvYlwitlPBnW0PuNpffT+S9mpsIa
RYEVqu5W8SmT46JLjIwuUgS/AKG7/NmWMvo4rSH+5nqnbwe+A4LISji8DJZ8ivJlQDDmZZL6erm1
cG34YVaieI+mhOF2M6rVrjpE6pEl627QIBoIEgPiMwX0y3EXOzbs0TZ5S2EUDQ2vWNVy6uiZHr7u
aavnuIuao7i5/mX3jhyC5f+PuslPp8myEp5dPEqTuvmml7b9SIAtN0uMMt9tzivWOojS3Xmiic3d
BLuSS+Nyntj8NMLs5OylKHhcuYviND8L0cXfhiV13Fko47kYsXU/uDp2jh+6O9TxsIygL7vVJR6K
goJlHacvZj19yEOpOg12Wk8ukn5K7mOCK77CrjZ6d26zzPGuf+X1ntiUXRgcrhoEOczJtsWrWZ3H
GAGb9CVTa3FX8wro7kvJyo763Tvfdu18oLhC2wfq/iaGzIYHCMMwScnMfUkSoY/HVF67FMq7L6MD
fKFIjfHb9dntHAXAFFbhHM471nVzS9r9VECsgObEmwDTRZF14fwgxauFNarulXh7HYXhwNcg+UwL
dHsYTGVq4I5XEbINZtAOmkdfBYCpIzrVzs5AlgNiLMVW8oetQNigLO005HX2gmwqJV4Fu0xk5qbZ
tRJ9Fm5UC/Wo4Ly7fGtrY6U2IrK0Pib/eH5LkaQZTQxnJB51Nf4AcGdsXImRZj8aK738bteRjJh7
jVHGQVa8NzTQavbkykNWtwhre0gXW4mNjBJ/VHtTV0cfAeXXfl8t6W0uYuWUllH8z/XA2dsWfw66
CVcQs6DkB1ijYTXbKzFHYEaaxtGRgcfuODro3JWW8jptBO+7jLOGFq3llN3wlKa1OjybImlPfzGf
ldWkUuLkkbFpidlIl0K8tTMAgrMmn0bkqiK0U5zFObgPdycEJRWMCXbxUG4uAwXOp9nVeH+8xHJm
3KSFMUW+4aCScnBubaJixdqvbxaAzbT8gdBtE5lEIlaMLn8w5RFb2AjVZNWdcckJ/UqJGq+FlXq/
1KbWH3zJ1wNzAdLhgH9KegSP6nKCtQizONWn/CEJxXwfJeXnnsu4hU0YKrdxOvFwq7Lp9vrybXY8
swVbRhoMBI9LmJfT5aD5IFehATT4IbLtOXfBqjjtOYv1iaeGEWqY843t0bW0N1EoMDZQXZLTV1Jn
Qx2FakJ687Bm6Gcta51bWcMaK8IZ7X07m5mHQPzRoJsD+/dEMZKFSEFZCk2OTfhEYpjhR1bFQz1r
rT/Ei6L7UdQvDwnJxpFbwiZWad9xiNK0QgsaMvGrJlpbxyFoRMPxIwUw5ipuHiZulsvTUfFyu3wM
RBd67dJSzUfrbPPAqDUlzIa8dXwRoqoSzrr+AavwwV2NuJ46uysPXk/bpfs93prF0KY0uFg3p9eY
qIo0Vpbj63HWuoWUZKe2IDxTOZt8tRsVgOvdUR18u3S/B11FuEz2PY+o9e//uCIUcl9bSKrjZ3ZV
f4+lrvarzoxv6ELWB5WLnYVbUyUQFEAf167zdigD9nmjY2yQl8apjNTOK9QuP0DLbfIywoP2AbJ0
tIPIe0EjX45i1GMSasXkwEmMEjfSS9PXBeYHqlLkZ1NCd6t0xuUGuRzVv77dX8+PkaFoAdda32lb
zqsaOcDg+o71m3IlAMxgnoWJWv//NsomSjAuzNXQHBxfThTjvJhq6dMaPiJ/vo79dS5EIWxhtvf2
cZ2OilYVWuP4aLaujoijTq0ZzRLb6Ho/7lrnIJve+3Yrn456MkAmVLAuV41fUDc65nbMxUrO8UId
kraMenDN7c1qJYYQ5+i+vKIkyqFcNV0e2X6z2DgcwlwWbqMWFpApbaboA4jxrfPiYQKchuxLIRSp
aV3OS7aWsJ86JT0vg10+dOZcPyAykZyux8SrTYxfFrYVaMxwYK0LdjlKlCpmp6XYVtWLWnuyyU06
NUXiAxwtDoZ65V22enNRq+ZOg6O3KutejiWZlSS1Ku4/bVQnnzMEUm7IFKTFyyETf9fzvnvPLRD7
WmsL4XalET51Zmv+ivK2J9VEJFU/2BGvzk1+Ea0BoMZ8Y/QTN7+oWjKMAcIxPTuize9yrS3uJ97X
J15vqL+bi3I/o8Z9cJjtffI/B10D+o9zk6SybCp8ws/ozjbnTmnCE2/AzhsSjLXfvrr0XtFLBHiK
Mdr6U/4Yymj4upJgKF2UMQpJuJNint3NBd3EpKj+YjTULH67tYCV2dK++zDtJa3PMOloYyQlqCrZ
Jj0kuzXPlIjqI8HCV1uSxVtLeKuovEn3bJPiDpiDzF1epGfUH+JHGU0vKKaYaiboy5zzxHojGlRZ
wxdcJjOjKspVtPmYwMrCQVe5BWa9VhESHScfnaDiVEfkZtfX7dVNhN7jqr70G5NJWr0501Shq1Hh
DKGvF1Zkfx4QJ8hvjVSUzZ2e8Ur0MkxC1B5HcwOLnqEecQ27/gvWyfxRJlgnSzFt5RkQP+A2153z
R+TISqdFVtJLvhqOxs+wMRPlNOVa9T404rI8OBl2VpIWyIrcg9VAL2Q7WLSM3H4ymURaTmAUixhz
nM5aaVMJerEOsmLNUr31tidjAf9AdY3NgbrWZjmLLAWXZLfZeR5zy1PzpTtVo9qfF3iV74nZ/tRF
jfCWtIoOprtdXboh/2+XgPeAXLEFw3ahqS09UMUgx4ZhuVn9H77HjtY+Qr2Flo1DZet4ppo3QZIK
5A3ftrKrMhx1M7okvNrAEG+ygCaxIivE1DOQc9tuPOwi63/xH9H8AUDMwfm6xumfUfR7LPgHq9QF
MnTblnMcOy0FaDEEUTuowm8GtJkQ/Z3ru0yL1e7k1GmSfLDNaLzrkiKy3pEyONHN9QlvD3l+BOUn
qtBrH4qsX70MZU1IWZo6yRhAjytvQ0eNnp1ktj8kVes8A2TrzkauOh+uD7oNaUaCWMIrjuBaH+Cb
kLZTzOtRNx6DsUmW9IuyWJlxGkGOG191E3kGj2fu+Ol/G3ONuz/2bMcXWKwKBKqogfn/asuUZsPZ
yRSt86VEWbofBUeXOGjObk+KdabofFBFXWVUeCVfjipLpTGobTYHhdQuto922jCccDFLFdeO23E6
CN+dDwsSkmzvtyUYIKbL4YaKdlsxOnOAW5p5Mxhd9DnVubeHWRWV189JfJQivY4favBrOxhg3Eop
24woIeVW2yJeAmXhpHANpQNwW7edcidHsmTeDlwHjx0Fn4M62BaihjIcgpiACZD1gHwJNuxyqrgb
NEYYz2PQRYr02W7CvnfjPLaUU7MU71W7tiAJg+1+H7ahmZwbXSifQwmJrDuw392ReeTrU4vMjZMD
3gWAOeqrl7/GGfSuLAYxBXXSR99QlYju01L+1Y+l9JFNZT2hT5x84Lo66ka8PkTWlBGsCJtpZRNu
wnpJ+rytpXoMQoq7ZzXWolMEFeULoF/lXSFE8jyCjXrQQZY+SYqJhOD1bbU7cQ4vkKUcZa+En0Oq
8o1hsQyoPA4I+JtOg8jtgFgQAkLm4okozr7UWp39Ag5efrk++E7wAbAA60yGDkFqq1UoELbsw4nJ
Z2KRfKxi0ofGmVTEQuahO41G12LZJzdvrCcQeYDb6Iyidr2SljZ7ekIXFwUfawxEKWJ/1q05sLAO
OKlyWjU0SLvihjPzyK3rlcLx72H1VYWa2j1Fps2wqSILo8PzEFibvHybV+40QNu49BRTOO/zcIr9
oZyis5EaT9Ka+SmYxt38xQdH9Zcri3cs2ellmFOK46xGpT6gYzH8cJAQFEIWdGkBZ3wIRVx/6CTx
xiLqutMN/FFpSoDMAFC9GRSNq25ROnviwm/MGwlN+8otOhH+fPvcSCst+AOr2dBWJx4U0SoRnaGf
3U4Np5c1Q3qTJbnyJjW2Ik9rU+Vpxg24OsgDdu6ItaiIBBUPP/h3m/npczaFaZwTxVZVncO8C9+P
dfOpaPPiIHL3NivjoDlFpr4q4l8uH09EuVfbYQoqvE4+tfU8f1bL1L6Vokwdz5Y190+R2ji8vbBk
Ojiwd2bJXb9aCLKUEAU2J2S44EZJ5XYOVMTTXTbQGKhDUjb32qIoR42EnVPRoqy/VgYom5KnX05U
E5m9RHE7BwoSrbxBKu0k9E6944kNKjPOf6qUZv4zp+STriXVv28OJFJYpIwgbq5Fx81GNXnEL4Ni
LYE+hHN4JqeEiOzGVR1G3jT3jnhXDHEvnyx4EkdCVDsTB3cDhFFZW6iAiy4n3msJ/Pl0WgIxRP1H
ZXaKyuOxkg4g1ucYFopNgaFJ8ImWOwkrtCQeiiO1gle2u2xYzkZatzytMSXdfv1eT8MxaySW2rEH
RiocQzpFGjoTD4UaL4U3SnNWCq+moV14yEhG8l2xKEl1onprql6eJKL29VUs/rtcZHEdpHFWnnp1
tOiqXV8snQ9ymYSD62fnAa0BiPFK7nYB5ohBuToFcjPOL7Ye6p4l10lxMMxOYgZHBhSGxubj+FYv
12Uwss5QRD4H1BcSy1cWOfd1rXdWzl2eFDeT0csHT7i9UACiS2IG5Hstl10O2aVRlSTqvAQOtSF8
FJtheFwSS34skKF+wrap/WfSOVHvGlkTj0lVG/qbn3JoiVOoAnRCaYAk8fIX6OjDSJ2RyEE5Wkrn
zphuGQ9Ol3bU0hKjep9EnS48u7SzUzywLw7O1b0UkfOUcxUUGr9hW1LD5iDOQhQmA1uLxhuR5P1L
oVPGQiktnvzYhEPiGsnchrf2OPQxwtHLQNs4tGS3d9L54Cmwtx5Ip5IjA9jmLb85AInKqVRyIQfo
UiMQ2Tj6fVvRoFYqFVyDKZBUhfPxLNlx9RRqdXS+Hug7uRKMYGqL1NDXg3GTL4vREnAoFCWgimj9
m/eL9Y4Gj7jPKkUpPVJkUZ7MebW1uD7uXuSTKxD4VBM4jzdhaEuqiNJmUAKz0sYwRjBoyfrHhqsW
HZjQljrdUysrDv+7PuzOVYeKJCc/7zqYSNvC96TJRaxKbCohpdoJ9THtoz3LjadI8GnB2SR+M9Ek
1LIpO6A97iVqdNAQQVu59Fy0m8vHgC4fJmO7BAP1p9jr5bSPWx72jWJ9ypy0T9xkgDjxrUNdT7wD
KAWWPEVkBD3WUHmz19e6AVdxYIo4lP9RV9hswkKPMJavuBEKhLXGFMMvyJ/CneVqPM1j07mjPDQ3
KPg6d32CKFZY6rLbauIINLm3HdEUpZ2JqyvxtwVFI3MfJbbBLymkof4x92b1Y0onyWvbKL6N50k7
WZJZAjHsG8rgSzyX905HHUQZo+no2N/ZDSv5mW8DNXWF219+FcEfJfaoskZoQt4alNZ86F/LeEIj
t3pUUxl1lKIQ9cEm3IlK9J44kACsrByZTWqQCbMsaJLPwexIrewpTTkPXkppJvJL0y4MiIAt3oF2
OFWnRFco+x3cQztZGK9TmjT0lJF32wrPaBIF6h7R2EDMsn6uwqV2GxsOv51bytuTTUDiK18L3hYf
enPe6eXUDHTVuH/w0Q3mNoH8y46s3JED70FtcQ112zlJ8+eq17T65vr+392FIJ3YhmRhNNE3KywV
pd5KssIKK0PsDfpsPCpKClzNxsX9fpLK+oSad/Vk5Dpv5IniuGvUJezc679j74OTVZg82BB95AC8
DLRMLmvFaNeg1xUM7Yo5PkUVNvPogkoHU15ntEllqMVQDVmtAsgyNkNpmL70qCfIAa8l9bk2s9ZX
Y0V5vj6hvRD+c5TNd8XlRQLgocgBPsHS/VI1deN2ZqZ87aYsfCnQpThnSMjeOUBfbq8Pvd20qDAQ
nvwPPL+5ybZQVjK42JjsZQ7SJnQebCurX0AGJl/lOY8TbhHVKdy+hZl4fdjtxY2PFL46FN55E+ir
4sXlEuY0bBoVbeIACcsFOhBgG8fV4nq+SfOu6k+zGVdUSav6Y93ZQ3PKUkpXB1i6bRitv4EaIkAi
nrcIzW5SKUcZW2dOFSuY7WSA40bDUz8pTQJQI0tb643YWnJGWpFUpKmpkDnSAb2ccuYgp19jwxBE
ZOqf8zypvbwN88BcnPF5xkAVUrWtHORr20zh96AUhvnWLPMrG/TI7pNKB2wapECIPKeyZ2C8XWd9
LElTH9FJtlr/+sq+DihKsmiiQxJieemTXU6zrlqWTlR2MIdIXsh91z+LSW4Co5fa+NRIbflRccZi
ObgFdoelVQ4Zm84KtdPLYdPeKA09E3YQJapxp2g97tXxoDvPvejVU17MljeH1nR0FG3PB77vipda
e7p0dzibL4cttcyUh9ghhiqzR2rMEo5zyk0dT5rrn3UnWBmI2j48E1Tx1HX+f5Ta9aYPuwgzhCC3
qJ5gLdGf69BQ73JkH77+xVA04DgUwGS9us/astZjZ0zswFh68dA2hgotuK68UY3Kg2DZm9Xq5sfR
CpLP3F6dLdxaC167E1S9UT8ocjaeQTIZX8fBOnJS29kJVKHW5u0KbniVQdJqdRYJ2+Kgl6LhqVks
th+GCMEYRuJ9W03O3fWvuBcZqCDxWqM0DGlts2CTUiKzaTVKkMRpB99qSf8NVTEcfMC9sMcDFRI3
1SPkKTY3B3RJMCJkdIFtlTh3z3nbAhOxOuOuQtghvNGMsLgZtNg+wlbsHODwqykFARahxrbFC1ph
Cw2gT7WgUjtlcfEpnO91LMVuW0NSQg8MoXqTm/L8rseAW/JCIz8kK2xvzXXv0Wrj/kAZQWMfXm6J
siB2nMhUg7GvdQi6ulWemqzMzk0+DWj9mVlFhpDEmbuoGc2h6+u79+WtVfSW6iZV2+3OHzkOal2P
tMASLXZ8U9XcDgUbJJZE83GOJdttMdw9XR90L6jWk3WdNGoo2zY9wBmJWpRQAg0Lj1NMp++fuCvr
b9dHeZXn8WWx1lrrwr/l5LeZvFyUtoAfpQZF4ST3BR0W3+xajMukTvVpkFvg0qTqsY7wVs+6eSlP
bewcSdrvfGCw2CtymRhbf8/l8qoGupFL7ijBZOiDHvnYVLe616TYfXv5pE1p5w80nyLVg2jMHjm4
OXeiCyduirp0rtGR3YIvYm3oB7OV9aAfo+ghzm3lU1R21lkgUth58zLlvzSrkE623R+VlHeOKuoJ
a2WeU5ErdJOYcJ+U7ZzWehDHMMNuESntDa+F2viitZNRCb/uRlmNDo6SnbMYoD9rjgL+ytncpGRh
VDvyqHZ6MCHO6IfG0n6A0GajP6GZB0nnzuHBG4Z3DAxbk6VZf8oflxnaLVE1VpUaSFpSlOeuUUfz
NDRRpRtgZNFA9gSPCeNp1KUi/lhjuHxXjJVTvX03od/E4vKpWejtjLHZaciOHBULYidz3C7WM9+2
Kn05CKWd9cSslJXkgU4BZZv52fOo2q0ea0EXO9F/JcWoxl2MuvWj1h7dXgxvJDSsqSZvcAqV+ElC
cNraOS82+nSlWmjBMMrLj2xM6eG1y3M8VDYmGNb4bkmc/KAUtzdJ9gseGBSIuBY24aOrQ4/5rtCC
rMW3muKfDlgIQKti9LrPo/gIx707Ht1ZIojHN5O8jCG0NMleB9Sq40SPT1aoT16MhIOH/HJ2QwLT
310/FHfOAwobaDIxHBXgbSsr5SZI8GszgywcVGTFOiVypm9CzHbvY+6sTNFt2Dp0arEBEdJ0HtFL
PkJo7hzMVOvRy4HDtZKNtoZRKB+VlegyM7Br3a4qT8kVUX0e894ixWjiWn5nJMkwqH7nJEXyCQQG
+q1eq5Zz72bhlB6lv68/CnVPSB9EHOVgcqjLRZgcPIjmsjaDgsp45kdl29+niTF4kaanzykqeM92
mzpfbK34i+ufscFm47dCNeSV0vfUL3BBCa5gzJZh8rhL0PqN+jK1PEkuq+HdaHfx4FF6UyK3Ba7+
63pAvD4vCXZMwiCB0LQGCHw590XtSiWWQj3AQrzU3aXIx5shX8zErWUtOziqXp+Y62CrwjB+U3Az
Nx+6S1RuQr0wAquIZ99ORHFOa2HdamP7kQQk/OLgPfdUaKK4WfohKQ5OsN3hybaQvwSOgJj75Vzj
Pq4MrOf0gPHmd8DJJBceVvhhFAoSO3NYPYqeJsBptDK8DfSWF/BBurX7tYGurV+B1GQLLHVQbrSs
xeI6NvL80yxnH1p1LO/iaTra6HsjGQwCVo+OJU/2y7k2S5nUprD1QKrFbRaZ4b9RrMtnfZjEG6t5
gDtWuAMWMNQt10LI5Uhct3UhaY0BzsRpq/cIZqFkeKbln0/vc9FHozhhA+y8AMaUo2CBzPjl7SG8
Ophx+elgLrdnWqylSWYguBWky6gFTdZOH2RR966ocb27PtTrzHVt1AHHpl+CcdAW9p3OqdaXg2ME
UoQGpYe8BrjryNSKr9fHeX0tIHdMRec31Z0l3FxDC/ZElV7VVsB7WZwVe3pGiX8QbhrKmluGy1Eh
ay9aqF9ROKMAwFm4OQWiiruw7hkv1Id5cttW4zXUjUVxaw5FdRAwr1NiJof6w1oE4BLaDibVlVXz
zLEC2nvmFzRCxiZwcLnKf872pDc/1BG3CrcJu1I/uP32PisHDAK4axf8lWOq3fWjIaehGTQyrW7X
NiTbq0rD8KQ8S1IIouk/b19HlBk4XznZVwGRy73RaLVql5FtBujDVd2tnWlZ4+pdFj0NTe6MPoyn
o1rZ3tcFFUP4kHbzmF6/wR9Z6VAPtjbMkknGX9Xv66EYboVVm09G1We3SxzJrZfZcXFUF9y7QyGS
kA9DXV4LzZfDcm6mSNESQVajAywA0siDtUmzdwks4pNidPPsj0iAfZx6+Y12P2wPKiIAG1dnKM6i
LTFcLfEvjEVsB0Uo9Z5YMsmPIbyex1rGXRTr1IMw2tktcB84VB00+NaPvJmrKpeUuRmPoq5xB7rO
focYXv591GzloLq7E7FEz6rQun5Z8uHLoayJR6xez1TmaJL6OHgiSxvC51gyZYAaZB2xgnbHo/JI
eobEI0iVy/GSIQtNK6QAWXRDjQCF5DwuZl79s8hz+5inwxGme+9TUkuGVa9Bp6EZczlebA3YX0uz
CTqyKE7t1HEbJ6A2J22WjrD5r9qMpHer3Oya2+NgCDr0crCkyKs2cyInwLrCOHd5LH3K7WTx26Ke
z4nRNJ4uaSmnrDUPJwXd5YiWv6F8pSirHWCeXm8Xfsra7ePMXS/NTQiZMTm2VlPHazLkxWEOia/F
bCiDv8Rddmcqs/ZF1+uoPCNWU/y4fij9vqX+bAet34EdCmQOJ0XQD5vvoDZ2pGKF7QTZosqwZIui
dUfLaX+0cjxk7qTnw53u5L0vhaXUu0ZpYX1qOJ2enWZ9sL8WOLw9WZJ9tI9XYCxL8MdPQ8+NZJin
ybq30AndomGiuqrSspHQBFZUgD2lkaaaR3ms6zyRRrmGgEYoZ6dhnq3nxuCh73bNPNE57DENRVVv
bIqTITn9Z1TjDM3vBRgAz9F63lVaVhrNyVTQAAyRUTL8BWk+zZsmPfyKUChVLkgj8/KFq0u+VapM
krzRCBNt9lCFRu7BSxIHvTAv19VM6b0JBcGod8clV5LFG9ohDh/7PAfyKQYNf1/XLKZCeSgkZ3Rk
t4ksR7rVE12TZk9QgYkWD2LXHD9rYUUvzh26YSJTCydJR7mcXLQWnxWlG6oHdUwyHmRL6GjRJ6o4
avOrXgxJu6VPUCuz23LkK4Pr1EPY3pQQ+bAYVJfIye+rJhuwIkgiM7oz5UrHJWywQ+W9YdfAU9Oq
HypPxNFkLoBdyDgQTJX5IkuaLr/6WJ6z3lX0Janu5kaFaOXMdhPftNFY5+9muxr0JxFh2xLMwGvj
G1VvMxtZfhWpRRd2cn5bV46c3RXQQ6fPlB6n3CuUrAl91ZlNHc3UZk5vY5vSrq9hczS7yPgYxllq
2tD2MdBRco92T1TjxRWp7fPYK+ryE502VXuQRkOZHmDuZngoOsacN4/SBA/OxfPdzN73pimWn4bU
pPHZxiVKPHQ97jjnKZXk7hkzsWy5SU308E+40K/UJyWHZxCAQhui6Q6s6uJ4TZZN9gv+tOX0S5bV
ScFXw+QleE/zMm//xQanKKvT2I1zbPjILMS6V9ZYZbeuoi11lrm2KCKRu5ZWa73qTfTUVkX6EoLV
Z7VHPRTH9lDqygcnm6vwhDtkF3duppWRlCAIh4Dgu8UsaKdJ5dSNtyoMH/7ZksVlFXt0gEwRP4RL
ZzUPsQRfDHtnc9Yy5RTXhbLcTvSvMoVJsM8fI21trntOByFdeCQHcf0V2led3ytomUlnyuN9nflO
Jg36jTUnKtYslYZsPr4HumN3o6vMGJWNEHoXEHCnvGFT5m7RhpV5XzgWzN8FoE15h81J67xXqlhL
TE/psRN/HMIoan9G4ZLGHqJNSav4wsz7tsXOrQXgozs1ejmmFEocRM448ok9+hACgXulFPTnTr2x
KIVvJMu0+IWEuLA79ZJj/ZAQfVtxhEr50AxzUrqhknaOu3KD8i9pK02931VVWz04vGspaOdNlX6h
BmNLmGSEXXVeapp5qqepwlQfLVqayykcWl191xtmbdzNtsXT6ZSVgEVu1DnM6+9hTlPgvshNe/k4
ZkM9CU+a215xk3FJo59V3PRAeGQljB3y16SWF9lTJdlsb2DMFyCcJKvEEm1ZFjnkbLL7qLpN5Nrq
7+BxJdnDJLfq/L415rYdgaZGoRNMTWQsbo6Xp/4zLdU2Wlw5GYfEjTVHWrGjgyWHP0M9l+YfWlVW
zReEj6fqvkE9Nv0QxRFCXXBYIiQNqTLp1NlRWXRrZ9Gd92Ej9/K9QMFhCRLJbFX1TpSzFVZuW9Is
OKlRh3TSOTdMsBGIxefmd6HVUvRv3A+NARqIVqUv1P/j6DqW69aV4BexijlsGU5QtuQry96wHCSQ
BEEEAkT4+tfnbVyuctAJBGamp4NZzJkKEctTao6U3OHLVeKvgDuEekTyeAQqXZnTGGcBVnOT/WPI
RsMJOq56WdvEFMdxIRZIFcpKrZO/wPNjQlp46sb+NRoV/lJWzyO9qNTDRpQCnSPPYpfmeEomGR3X
WOzMveMBqcous06arlT5Ls5HmTh5mdIjni5ei2S9Wzbljj+ewzAp3CtNsGoqjzVZrlpziwxxP4sD
l5SIsABKiZqT3wfcv/brUsvNnJyOR/d7EyggXQ3iEaylS17fnIYzom7BAFbU+/4eGp7DVn2UOWQW
MZny+Bc0nKK42ybvvT6tDp5+H7Dag2ODrRlWBieUGWbOjSgbsbdAmiGPnqCO0FUnwrLwbkHir7ig
5kn5fUa81/4BVlzs+VAauMj/ch6PjzlNboeDT1uDqySeUzjB+CutQTd7qsoJWCZU7IhswJ7XwZYK
js0lv7LYzNEVP7sq32CvYuf/JoJTfYVTUOUuIkpn8MGLgvu5XfNmfjh0OWpMonu9/i7gT2TvDfYe
N7N0TX3xDsSfrh9+FbZMka2NM3NhBagJHEWS7smZysIb23pg2OXZgN6jX4Ep57xHh86BRSpRiFK0
oKRhOmkkSIEvHjj2NmxLDaJBywrG6zaxfEYknkDX/CgXFthAjzrKdAtmMZl7Bn101G1RXe6m1Q5t
Z2vgBcIvkzcKxUKCZtvhu03hmsHmvLwQGGeG9pZ31dw3W8yngcLccfpZlLzxd1npVG4Hl7HK3oGl
Xjc/zX5E8ys5mtTAY3o3KrsoVY1N63adVHW7ylKkso9xTrenCmlA/5kYzN4HE/IxOh9hm+dpALN3
rgTseMs5/Ka7FevXrmSMV8iBbDcvCP+S4Z0vU06XTmBCDh1SNpHv2blc4ztFWmXjnoNuMn9C2hS2
SX8ycFRl3qFOuvFtzJPshLArqUEl29103iAiTJ/I7Cd+D94B1Kg9BBojDNiS2yeygi35D7fS5gbN
2drDhAAKSp8GpdothFW+LDLCV+Ut8mk70GkQwRuJpvhaJzq/VUpNByo3PJzujDl29GPEmXvq/PhX
zju27hHiWOXgpyoSHbzoip/FUtfzkxBbTc/rXqvtbDaKhjuGYQVEySSVJ6gwEaVqxJgC/0QANtzU
UFS2J6vGosJPU3F99nwfk1age/o31wa+/nVN5l8qG8m7ynwMCiOpjuQ0M7O+ZRkZi2e3BrsMIH0Y
GOFQHfPmDGVKTk/GV9I8OMoUuSSRAUtTziijd2zd7JvLstG9SFlHzc9xo8ncQuBbvuYAjKPXCJa9
9q9kCCNKeHJkXVmM44sPcIJqXXYUyX0cM/OPQq1GuzUX+duuefaCOPiQt82WNvIeVq209zfVzjXm
MWw0ROX00rNEl+h8YUCM1g4xwK7zxCf8jNuWFBeR7i5HHHe2vwmg/jOKAj6mT8VzqboqgYl3X5ej
QRR0Lqa38cAD2SVVxN5mLsU/Wtd6PKeN4f5XYFW2/vMBZsqdr2iJp3kSSex6uCwjl22y2FT+QoNp
mm8Rldy+63QvNFi6xLFLgNMNHIlZtLAH9EkCyPVO0cwoFHOJ/nyU1TeUtzm+s1hG5n1T+9y0cE2v
49OMxzWwNiNL9TWCq4VhrME4eCbgqoizXFa0y9bzkYIDcOTmJVVYGT6YRFj7kUdYU7WCG7sNiPsh
zYVyLAnQRAVCzospSVb0kqUlHp8ic9UATnmFeERfoltOcA0+HIeJ53OSk6ic0d41JW8NvI5fV7q6
zyXe2NEXeCXfaRY1ekAJy9O2rI/DP4fRJw2mphxtwob7zTdzH+BEILpilZL21MOO7g7rZDb1i0z2
uYtqUokLhxi8+YnyyYphQZWKzlieuTC2IY5V1FsO9RZ20zXbzjSr9/FpUjQjP2ilqm2wIt6z82Lz
mHd+Kgp1gsXMbB93rww2SGLb+W+gJGYdooqixJEM19lPuQSeXm98vxliAuuaC8lsxn9k+VGekWWv
QPVhmTesZdTRaWhsOdsXUBEr22ea1gtomTIJ11RA5YnpEM70dLyPeb0QHOtsqe5wg4DW2haqVmW3
UGlOZPHN0Ze2YQKfaKqx604dG3ukptmqgy5ukucAVZVu85pQ9oNDaXCcWJyJ0FcG3ls9rfmITDPE
fMVXh3zQckhXBZvkRVBoBzNaEP89WFXFyC5due82jsCFGEcILRa58EZ7p78HoKYgToCN3VjQePdE
M9NGS0nW+b4YXZXIl3oE6R3dZplPS35NNxc/8XzGs+rilTd9Vnrcme0+QgTW5blrigcH0l/ZzlSG
qTOjOgiuH7odCGc6Uvs4Q60wPikwAshflUi+9eAGgs9qzFTpZ0yDGPxcphsoyBpCvtOqBGkPb6mK
egqO1+8ajHgcPhVlHz7PZndNEPmB7Uw62eyaEKPVnUgzgqjN2tOtneO9eYN1bvEfxUv9VaCZjVsn
D5j3bsaLGiKSxK8DjnGmOoo3U/9GNGi8dJHBkgX60TUgs0HQ7JqFNf/GMHABGdmTRl79FiEJUiZb
ViKXhPm6F4rvup1dBFvnsW4c6yPnXd1xwY9nQxPwgpLJgcqwLmOq7ynPPS4ECLraBYDk0vskU1PL
b/ntFzdTkmESFvkHII5mPvG51llHmNhkJ2GEI4YlCJC2snqq8tY1dNrarWalR2orQ50LDKrWfd/i
ss1TXX81x05+blMax22VT+VXrBryB59rYJ1dYB+VNUok+CMYGxbRjYoA37WjQtPRLNEgmpysbSpI
8WEPU3xN8A08ugmxSL4rm4P9otUKQYqYcQ/0YIhzjD9i2cZrWGKDVHEOunCarXMBiicglF7nM9r9
qiF50mZwRvhTuMjKlmKr7FoJP4rvpcJ00s6pK5fB0bWKQImrVtpZSB6hkLWGij6K9B7hMq3Mt80y
1XQjYIuH6ICtaXswk+yDzD1BAgW6zKjNdn8LVMj9aDqeKja3LJgt6WZMJ1NnuWqqFs650zOeca/a
Ehaz4YxoP/Jc0unGLx8Ld5wgwDcwchln/YBQQ2hlXW7CB2S7GPzsKAPgAekQJEBg6vHdpAvnna1y
+hfzGYemN1JeXdzt8D0ciDRKukTOM1Ivjwa638bvyUudBQozg7g5XqI8p6afvS9Nt4Ef9WDhHfMI
jcSKaRU3JOxoyS6+0n0p42FEHp+AEVLEz5rhku5Bj1r2rkLGCqqlg4t1uxLMxW3kGqxKQ7PBu3ov
VfoVzVvGumSH6UmHp2xV3QEv7dccrywZQO4i06Bj70I/zR42eBSoRdXS2bDvYkudbWsnUB6mHR19
T8o5+cuy2B294Umy9AuQRrwWspSozWBOvZjMIZ5wK6PpN081ko+SksZRi4kW1PbCrLZHS6nJKWA6
eQS3CrAnbMQLTHQO8oaBGFkeuDMo9CF1pcsflmPK1jUUUhh8S/2OxfhWtFkRshTXc8gc/O1iECrt
Ai7g6HYYizW7xhe87DU6nDpMGAqSbDEjPuNbC5ciqWXquS7/VdFNUMpSP3cpreSnQFrDFwhb73Ta
69toW/wR85L8crS2faOg0uricVuezAG0BbfJWH+XxKv5pLISFXcCxUe2EkQbgCA8ZB+woU5W6CYK
gbkc4MEFx2zLoIOWCWt3u7usXTKZV/2WBk/wf1s2wEpJQJOfwV2uBVNpsn0SCF/x6aBOtLtLkhGC
NZbj/tx8iSa0QoTQjT1f2naU9IBqlCSHbCuxpASmf5yxPtnq+Kmcdx2jOsepbMGRbtKOlEvzL8/4
jNwlXHwfczoVc1uOFXwSK3Xwb2iANGIBMoQ4t77kkGSmaAfsN7AVRzACPF6WxMmVXaazFf7Q2kfo
eoSQtqvm1eXP5QgKLz6RJD1Biw+IK2FxMfbFvM1/0DKkkNlIE/2zfKfF4FZVvm2oyqzjZhIYsON6
+ooXzfUA/Mn/Yik3vGcGY1urJ8jQugDj0/0NTGXCnlFe3P7E40zeVUc5v82Lqk3Lp2R5NKjS2ynU
4PXerVriRW6mSjjWCWYUA9nYiGBjq5ducWIt0N1nWDXmaOQvFGhi1SHYItAW8u1ybPFsBd4xIBLT
Cfy1lZ9yAE/+BAARUwtHvnaL5OSAwg5b0AklM6K6IwUUtwO6C7VAHMDMPMRYoTTf4yOMz2Iu7YpJ
EXb33kZzPUh4VGLoF5rRITXx8q2cozy+pjgxtoOMdTN/1ygGFZqvKjcPiQSmfx0NVAaXcQ6IZW7Q
DIgeyebqTWRhAe4CTyWwKrZUAgbGmKw76fcKQ7pI80cfgyjTug2ODCBXI73mTNyOzB1/mAl/RVc5
uaIZcXFXsyi4Ns7gZ9FhQ4rlUrIhre4iHIDsDu7PEOXoKcefrsYeAvFu1rPHKAqb7g80DwQ9Alvi
S7yA9TcrUdIzIieWBXsPkIy6m+qw6TCSHzO8CLNpPzM4hGL+apQtPqpiqY5TtQMQ6lZtFtYCD9X6
r5hdgQ1ChOGzW0hdsX6rC/hetqHe5hoPQMyTGx78/67JhO8BQw39VofUvqfo9EQnRIkftWnEDT1O
C+D080ZM9KYB8aatVEzNWDkdvOLdEaIEyis+ll95KlDgNvimsFbODWbgzaQc5x5cnmiwGItcF9I9
vYpGS3newLN4JyBZsu4gEF/LtODhNBZGvSvaUChA8aQt/YqBj8EpBBucAZUemGHG96ka8opVzwy5
WjjAk9XxiZYrbjtc92KomjmiHbQv/jWVUf0Rk6he7moSTPKSSsnQ36R8IgNkxLtqUVVk9niDbSUS
V30I1woMrNcZIo0dbq9A1AfKcChPSTgQ64AjbWzXTBh+r6ADjC8y1uRmqVskr6i5DelHFm8fuzWF
hA81TFbu59gU+QB4FbNPY7PsdQVcOrcCQfB/aIWIIOSE4RKA0tkI4BEzwR8SMaVZZ8pcXhFwG0xH
cma+8N1Hn8ZAqN1S9ANfXFSYbja+hLWNVe6wfJBkvrk8YTNzapaVLIOmR0OGZbO87tZqX//yLIh9
EPAnQf0N/njiusj+5LfJp90D5oczpgFGsBle+d2GVN+09zV8kXsrDvNzZrz8XWIB+DUmM/9Nmgj+
feMYqaSNQ566AcUFXdWyM6BhO4N9ygNF3N6ATNad9xSAAN4zxrpWFNQ/r8euWKcXX3zDd1t5HOZ8
e89lxSn8SaabG+10FO8M007S1SKYHO1rWZkOr43xE0GXDeBwr1G+RlhqbC3Pw+QGgxv68XYq/4PL
zqi6GtIyNozYZYRTCaTnTbrq5mlQ2P9U7WbXz5QFefGpM28grmxTnysdXuSOCjfUGzfhHrpvODZj
zsLXNcNuoenYEWH3kyKQlOBjP/KlK+FboDo9ysx2AhjJNijkQei2MaCOtYVbJ8xqsJ7H5zxt5dwF
nYcnZm78Lobe1+FLXRoJrGCfq75Ssu6X9YBFTgm7xBPAhJSc8nh3fxPU9HIgnpHrYW1D+81hO4JN
3A4HGztOgD+WnE8nk2/4BDd4zfKWy3l6M7wEqI5nd/vgiXPolWxpacdgyShabfj2EuQsZY+0huU/
7NbjucNaO3yOByajnqyrKjpB5/rNcSmrswxy/NXwaL2zkdLmgWBkus7FtJdo7xMkGBZWp90CKoXD
bklvvgcrabFnPU/LlQZZNad6hPV+V2B1FGG009MdwBarW2TdNXcyBym8TVVQtjvifboH7Yiqbi3T
UfQUheYO47CENUClMt2zHQlfnfJgmCDpXEw32K3h2LNVADaBoR4cu1tKbmFMMpD/dtgqSfgr+xL9
GDqxpack0m/op/mBhFMECLd2ounRmsyEr2ysoQemKQ+PeONheiyKaLJ3sz8w66esIL9ruCZFrTqA
Qne39PXHmoOM2pkm5T9hhA0IvZ7dCD9suZqPoHw0tp7VcuwMwAl/Iqqy77GDoDPGWu7nOJXRfzmJ
x9/IZ9lr9D0UYLUPGBIt8FfaQg7M4zuVEY7c32Qq7jP0pEeHNeP2X1Bk/HK4gX2LKZo+5xCNZi2A
f25at4D02JE4iX4uLkJ6BW0wAnbgTYdliBCNiQVfxl3ashFO/h0z0Y2RR1PgT1Q0cCQ6SjyIvT0g
GRxyHWa0el4UZVsaAS8d3pBq7qEXN3tfZzW2iTJAPYAfqyxWI1GxsRaKd3n0VhWYBWI1+eyuMDJK
usPsgIhEfmwvFdIKIa+FY3ndwoCL/Vtcs4GENDL3UR3CkpMvmujoARgd4zUiakufIrBF1xMpgfai
XM/VA8ysbQoMh80fiYHjIBrflDPABZgTkWMj/XFK8jWBlquMUSnFkeBsVNJL9J3ezT8ygcfvVE2T
li0P2/RZyzogJiLRM/5bUk15H2Ffin/PUltfZkw09ckUEyA0l8zZucmndTpHK7YLZyU2cTxpSEer
Nt0sUEAsPg7MyQqd7ACpkKyRdsqWGfMb7ugTiF6jvYyJNhJ9SJp8X1w1hTPAazSyO5ss7Ss4zbjn
GepfnJyVAbe9PeivkDYpZJKsViUoEmRaVxx4xF4CCmyCtS0pSyvOs97TgU251CcuTC47b2pBWyAI
TXwp87X4gTsVD2cNIABP32qJb7PSFBEKPJoSaNCVvxdUaUCUNtK+jQBZza3Gmg9APVncAs8/XTed
jctZdukyoX9sMCyv7bg1sMjjgKZ/pDitY+9UijRI7gwiE/Ho4VdJEnrHlr15CzzCcQbHDfDjsYWb
Yit3y2+PHQ66mg08hWEiPk0uS6J8QFdXjL8z1sBCNnOrCX1cRdNdBa+cH3qaQFtOaoU5AXSSZh2W
0mqBth4cCxDbEICHtcExRx1WC8U7lLjL0cGrgIbemDT/2CRxsKKRWf0IO0U07nFi1QMWGJycsTVM
2F1dFSN9jJjfyXfIymR0AbsEJT8J+bG3QiT+ZzMbiaUYg7/CPXIrFv0DT8SetqrQ6/q0oHMAOD9i
vd9tdXlg45exbBnmSVS47qv5qE/EjthyRUX22qhxSgfn4FEN2Vw5xzByJhwNOhw6qscbo84/WQAw
7B3HcGK0HRub+sd1Sxb2ZlHz30eSMv8Gsz985DCwqtmAFS//k6tsZye8LGQiI3xmzJ53DQnfT+oS
LR9H8LjN2abTPtQHuvsL3xhKoghIyWhzlZe/HM80TJ8BcS0XDpf07BJbscVvua3xjXjP8n3Y61Lh
UobBi8c1qMO3eGbMIwH2wOII8SFqKs4bgKuklRs2Og9eAHloc7SsGhF3Dr9SQN8BQzlMmopripV6
9bFWYKBAotQc7kU4jS/UyTrVAEyXgr8t+xSxLhyZXO4RMdlkJ4EsneYlHOURnXTJDzHA8pzx+6lG
ZGibpdihXoqwxQd2zdmsO77llj9M8wqZ6+1DsvdbE4ryu4W9vHtK8IQR9DLY5hVvodgRizSA66jk
Ai9xDMZoJgNjj9QJ/3fzDHXrQNm5qDod3y1wJ2iNDodlWLaaumqlUeroR0rUH3Ng7zdgOUZ/BTCC
pgEBkmvTH6XfIDDW0/p0FKVnVxIZ0wEOOjoZT98wUCvcafQZ9eZ9LOuxa0ql/qzWqCtutOIDWek5
JkoEMP8KENlFT4nNMezuoPzjxNS/kY0t3isLzaIgUAPtcvxNjnpu8YjINmMGF1efU76dZ0XW90S7
vDzFYtWACib3qwIw2qBWraP5t2YJfSpjBTCPogMxbS5liO7WRe+uq01Wvi4KqR+tPormMxiNVQWR
ar4QWTQIjnXArcaRVH9llpP8hOLf5K+88iI9TWjWXM8WQuGTGNOyLY65TC+IYAxnLM2ze8BdgPVy
zl4R5FKcAG/UWxvN0/E3T2FFvoMagesmX/SgarEcJ7tx7U7Z3KTheWHw95kK2IEM2PhvQ1xM8E+D
XKzoawwlWORUS/F72SagALW53S6E+PEP1tjid734ZxDLm62nVd4A8VbNhtqZQk7X7tEGRhl00dWg
iAY2us+jN32w+jgjTz5XHZJ0mEYkN0pUOyEvO+7x5DS8xeWqVvSRmCy0CwcMaeocs4Jlwnw7Rrtf
9xmKXsxMDf2F/oA9gdkaYwIrVXFReCQzDGMmAxdTEArl/TpPX7DWKm03YZj7mcH3KMF0Vvu/nECd
0NlRzJ/VhC+lKMKkv0FfWrWgy9EJyzezPS2I8VxPCCxU2Yf09fZphaPAmmMNYLrSk/8Bm1uC6SDc
8J8iiaMHyhrVfHgwgLKnJduOjykoswFoZC66jKtZFxBzVGNxq4C90oLUZKueyQiHv9Yp9oUK0ogz
oq+r8STjalaPMlptCbx9Kj6nmsf/QIElewuEPY5fPZoiyHWy2S5vfo0hlWT1UX8idRYHZ3QLHbbN
7dO5sBU2rwo92MPMN3oXkPcLbxMCNkeO7yrCHsPtgy4oF694BDH/CeZocop1vNtuLhepBoveV/YQ
IXH9iXgcc4CLk6LWRLj+k0sC3RIQTQmMrc+wLTkevHIywY+TDejiqM/kPC91NgEbtnpCi74V+2lK
CmI7EIS2ZutWUEBoP1YJYhDWxqGDV6HEqypHDH9rFcPEzzQ+x6iNkUPcRNT73oeJiqhLlkT8KFeQ
aFo75wZeIjIsdXsYMoLc0GQARzOYWjTobXLUgjqaqr1V4PaDDGZLOt8RlTSudUIUn5E+tv3JRwd6
uzzA0hFUFAS8UXiI/s0io3m358pphDwS0GeQfQU7Nb/pNWpHvwhzt4bg09NtMAD2FeMpKi0A9xZF
Nx8H7VG82sZVM7AZEeSArQOYH41eGlCOcjOjb4yAo9zC88B4WcAuwhztJTYZAjnT6q7kUygvFTR+
uteFIv66EppPw4w3U5wOl9cHlj7FNoGLtxSPk1vWb2Jy6gfmmRHzdhRvr2RMiitKjY77JhiJQTRs
N6TerNFVsUBYC2U1X4ZxVturxxr3z+J885SLTFi0MWr+0ugogTdjA8s7YrDQB84djvRS+QytF+ht
z0vsj884munROpDnspbJht0vfNFXCZwRbivYdd0a00S1MVvTT8zsDETDLGXfecXo0iuZYPVGd7Im
LS1JXHVJrd3PdWLuinIf7pGjHGO3mU9k7XE7fSMhxu+wObGQUEdJ3SPTxsMz2U744KsxBp2tTLgt
Wmw/fDPoOld36bLa9xyW7kXHR0QmDbP1K/ZgyJe9gz3omsM+OzIFRIxyeUmJpcf9gVTar3kDbbKF
Ch9GsmnJsqz1eaLefcrL0w5VD9gEiCerTxsa6pup1bxgMokk0tDCQce11aFBL566WfxX1Av7xH0I
Aggl6/QS1/E03Cp96FE66vGzBiXwVNcjFq0IY1jBFpGjeh/heoFlLPri+lw0Y7H2lG24C1DI4SiY
TiAQ4dCsOeqZ86gRLlfWIGMBaliQMYg9HeDoPzTBob4ArF73DuKhMA+geGBtHPFDr690SbafOQNA
0dk8YdkVISF6fag4YVhqpUYI389TOmGHBn7lgNWPXs873icoprooWAuwaduwv8djPBRqmkW/ljLH
eiFbMDO4AMvqs8QUsT3pxsT2Co9nfS5Trc6T8tm33dUxHfRElvVtHSn0SwteLloHhrcoIrQjqEiQ
X130PGqKLwLWlHeIj+G6KwLNAS9GYCk87ASTUo/6R5JzgD0chu3CRqAssC0F3FdGa3yhEMFg9Pdw
p+l0CmucVi/rZvq10vqfo5SMeNE1cpeB8oOeazD7/CkrPqU9VsTF1IFJmMXdGo/V76JwMF9wWFz3
jkiI6zltplPFyuphza36i081+oyFF2KQmEHjS7ZVFTZnoFBiOTUS9KBIt1MGDMOF739AqcbADsJ4
+sirEL7vOE68m8fouPdoxd2QbEv8Bybk9sHDW2s62yiuXy3EJXmbrqtRl9IENLMF0zTtcFCWFSJd
uAp2GTtggqXBIgWQJUeORoHDkgnzwVi9h8IDtdHpkTWXXIxifNnXnMxXD0JH2VX5YRkcqqrMIKV1
LtLTHIkYBcAgtLkHV7dCaOyxNvHZlyVWfCpZ96cAayDZ0WTcOZ5QsPGLdowri22Bahp4Mo7OjReb
KjCeYKyDAULUaEjoUi/ZFTMQpGsGp73ocFfaCMJ1oH+nsC7ZE0w+QRBJUoHAr3gPwFaBxZqqJYWL
BVrxzU0/pnmuo18B8xM5c2Bia4cnlB8JMjXFZq8okMXRg6MKOM+BelT1yPYGAzuHD1V1MhUgz87a
orQXmyiwwEuaBpRssOQInmmBcsJLFv9uQGr9XAqdrngJ416cE8wg1e1fojYvHsfxDavUxXQqGmv8
S0lwU4NoE7/OpLQgKEPytLR5hNWKq3b2sYzglj3C45ZMp8xu7gelWs0dcvnK7JRjNMOWBhns5myM
crgCmoom1z1CvT7TGfa4DwgnFdEJ41eFAG9ss6ozeiyAmAswvPgCzUoU9dIe6j7TBgkM24h7oK4p
Pt4okv+OtSzNuZ71mKMDmWnAhRPl6qF0+PI6Jufjm2ZgcwIWKlTWNupGq4+w1d1OxRgW8hxW7P37
0mS5OZWoEdVXWonqHRLY0Z0cVpjV3dLU+58M5xrwB0sByIkSeVZtDLwWnniMgK0S1MY6NE/qMRHx
cr8ke36i0WEfGzElMBNASXjiiB34DxTJvRzCCgkDSIH1nj0aUB8sxuYs+yaqPJBOSRiN3iHrOv9e
KNk8s1x62mPVzxCOexTbG0R/GbsnoH8cgJanGOuxeowuppFAVZAUmMZDhY0jRpp8efeG6PAfW3hJ
LwHv+AkSUArTthKEmHNEU/EA/Q+oLvKAIuLGE1kkyjbUaCjqJSl7sDwtaXOrc/S6ocBcXGU75OVR
DisOMBNzhkVSM2qAaLAs7eQyki+DxEl/rqAx8v3SBPUXrFhwgSdA2xqbjTycLLTXQzJP4x28a7UY
jszN//m9xLN2W2a+ek8wtmOneqOPk0nHnT7m+aeLgPq2JeowiK7jr5Xt1QP21O4bqCj+3y2+EboC
oNwAaEByhVvJRBl/OOYcvJfNHvlg5mJ5NyIBCmNRCfsYpFvfCix2XsGTMX/dAeYkBoOlesnK6Rjb
bYId2Q3SF/eGuPpun3jzHXGW6xNiXNbPvTEYpvYp13eLpMXLnB7HM1eJ+YhF1qDpaA77LPHigPOL
Yv2xSDT1QRfGtVqo/JMFnFTQtuDrRknB7pkMMfouyO76vIndo2QxNomoJayoEN6tAivD/zg6r+W4
dSCIfhGqmMPr5l1Jq2xZemHJiRkESBAMX3/P3mfbsrQigZnp0z2/3ZG5u7I3ON+E7U+T0P0sVUNd
06B4eXnkbHUSzPvb3HhfjpE+1LNUx9WN5V81N/7ZZGF0HkZHvg/u4N7lwSBQUQNaolCqYpd2KH3h
4D0AUI572ujpGfT0TyGhaogoTzeyIolINC6VBUlMgCxttmJ8SL/x2xHpUd3kJ6WPTqzMIxxc9H57
oY+1h6InZr7taQ3Kk/Rzc0xkcp8r5t9esAQbcnfRl0PdfALyplek30OaNs+ySTzUTe7abZcGh8ou
w11OtoN0xi8Ahb/tOEEiyOWuA1Hc8Kesr/aj+X5QQ/eW9YRkbksFiDO9l0rQXpHsOW5Nomy3g5SL
3pPbKql9GA/+VtJrPoRFFMOIK9P/iaLViw6128QP69Do8zREQ87kt9eQ8EkHO1LaKz51nm5GBtDe
iRyHA8sXu3FfVPVCeI1y422U1OFP463iecXw+aNPMIUUXd4/dkLmfyZ4cUorUhu+ozZwPkYaii/R
i+BNitZ9RMzunpyhaS86F9Owc4raP+TcFfduZ9t9yhz6DlGfKnlcvPZfB2YJZ9PNxSYJVLQfAYeQ
3730upjwBhpZs2fM2ny5tbcsmyZ1q0uDXHxMYKTRy4hG/xHJJfk23PoXD7X0X9oCHMVXF5lEw/KP
jKypc/QBUGJ+IKFSvueuoYpPtL5jUoZNvc1X9eplxvkOcZ7sKQPQbq1mXJeu3qfoA1DRtfb249AH
7wnvyqmebImaQaArJflrzr39REIsX0r0sferTG+miznM4f3C5cKZ2yAespMV1D0t3QPaWvwDiqu9
p0RmUzpnV/zk1kHzweUco9xl3sURBHzCQCxZt8Wa6BznKWnuHAmZDTckJOqK286//EAUz3OEL6cp
K3GNZT2/rFXvzRt/0N7BYgz6EjbzP8upZ8+tRKA6U6wJi3UkyF7JCmg/Z+J7gIbdoPzbF5nP18+z
ktGItt4XAwHzEgF/AqssEc/c3DV8nQp9/AkCnMR/auw8PbttIBhFpp6+HSOE1CxJjm3ATrxveYc/
Rsm23E+d9h+AKdWdAY+88+A3NiaW6+NMTlixBc9zxS6cJCBkUnDUNfSReyaF3VOqana7+gwQ37N8
KJ9rNG/QUkfMTJvzLv8al0yO+KsgiMwquj/FOOS7IcLrvYlMmNI0hCUrJNyqWFhIS4r4Q0oZeVXC
YEuK8Hv9RlaBQPSDZH1nZ0k37lzt9bbcRQ0pAxew0MF+O+uMDr4ZV6/QJyoRN3j2jVN6F1owxkNr
KsT4t2v15GyYqzk//EIPEaw4KN9nZiHgT7XOp/Z3XyhZPcbM2vu7tnI9jy4vyfo9zcoaMuIS9Rv4
Y9gApNSSzcSwJVO100OjVjooGbnEDa2qz4vtvLLLt+MnmmrvgsejXs40GAZ477Y9E6PP3CUT10HQ
wdHTYoo2een10ph3we7TzNui2pfroYx1Fj+ZJEu8h7yFiN6HYZ6cMcKsf8iuLtttsbRjcSpoALon
2VIpHGCB5tk5FL3bJuu1E5GO1WGguajy4xAzoCs3ibbK4rhLsam9ag2Ma7nszJp8SuSGiL4I6R1D
g6+WBZNCCKY8HP0ehqPEJLey67NbUBr2cLEJ0IJZM40pWABOOPdNB7PIVjgEGJrZzqm8QYF0IyWx
uhawbs53/hQV7lWiKyUnrx1MxieJdKN/c6Z5jE6nVbvWnL2MdRof7bBacQQ8K824SSzork+9no2s
tHKSIVkG1oTRIjuHOCmn/G0UMfdwMpIqeQWC6UdGGIPv1KzvxDHwHrnNKM8WY12MBEKZfQkABFI6
2HmatkHuZcSSN2CY+xLGr74vgthkO37ucnDQzLxk/snvooC6j6b5e8RP67wtPQfj1xA7LQuI56Vi
0rfJh7x1Pomp9giWWSlU6+doNG5/Vei33hmndOcdCcjoAeODHimGZ6BW+KDmpi2vkULBA4EcHH8f
INTEx6bLpPkXRbIe0GUAjl8xMWTyo/NHF9V58jwGIv6sKU9tqdzyOreYXBmTs//F25b4jrLjOkcz
mho9GTeF7whDndvCmu7yhDSjOwdOI1uxdyR+eRCeX/o/C1PG4gF9c+HX2w9iWK4ZglbyhpEFP4Ej
i44o27VLq6cGUjiGepR+dqpWJ842hL4v67ld8OM9Dmk5ZGj7sU87sQr+02LDp5XkJ5GMywzv5AzG
eDvrKyBkJo1dWD2yaoMDeE0cCIrbgnBmPqwX6/tHUVhGH5tc6DpPibpn/Xx45CdM45PrxDVkMs7j
sTljVR8Ri+Me5XwTTV2eE9xExxz+dJpkdL+DKsowhUwGj8oe57DKUDgxP92igbI+HY9dTtGzV3yL
nrtrzBCYo7+wANM/c5YnVNVj2TMbkp7y/S/lCJ6ReKiFJ7Y3Qp5iV+DV0pZsrIx6FV9NON9nlknt
hpNNdLuM32c8Avvdhh9bX0gFfsEEPnN/VE7n66cQQKh6zNwEGVwzlOj/jXEYygt1ZtzjTipAtcGB
giq/uCZ17RFtwohvGJOs/9frLhzO0mNAuwfqLTIe2nzRxzEep/aeJAWRMl2vUnUyepb2Tsgsy3Zu
DP+5TafAD75wmQbVnnj7aXqqwJfEYWACWD7wt3W4WeKEkRhuYwTrQtKEM/3L9boXuacinlKPVJ2d
UxeTt3Orhof/kDDhzj+oEY2WyN1i9p1LmOpynA5cJx6CQV/GpbhjF61NOAbY04COXZOgznURSXh2
ipx5aujl5NjfBYFNFRrrYKpgp+NALIbpiFncVzEjNyAq0YS/Riu+EFhb17cPPLCmOHEfRNP7NLes
U8PIwJ/f1GAwgrnH53U3QQXZG4W8VFtedin/Yf8z1SHvXD/kmMPF2pE8F1bRcdHEu+/yTKk4PGUh
ObWvne7+lxPYl31Bag38dePnDhP/fcIUWD+auKqqL+VWOe+qm0kH03PseP0ckMQ4r8I5krpiF2RR
bEVtf2z4SBb1IzLM5z8dvCrewlCW9/6pS8Khid69zMe/vClYmhDt3HJMSjqoXDfJRapc/rMcJelW
NLZKD2FurAG8VquzHrPZr6d74sexvq50UPYpXjru7ZLcmed4si4NkF+383ZqiO3hzRh8b/jVkaru
4k4MERWiQ9mx4ONxTLu+brdMQEV1H4e1CD7jtWNRJxuIRnmQKmTRwkbxIRYOdnQsd2cdBWl238aR
ywyicfI1uIikt83e58DkpAVjTO8WBv7dGVJhRK/WnuwetKfq+hJzxSLeTIgbHSvY+ynlYVon9xBJ
JrGnxp9Zg4gfxu/zD1/UeXdiJpkK72TdRfnue285cH8Xsd8VH7ImqcsHP63myGyQGdcBeInFUnJj
hzoCBqoMSNDsMsLYh5Z5gkfbOA3mMvgpg6n9xKoldS+Ni8GGDKQ6HrYDGajls0zQpeWmSeYOxhgF
sNksoi/T755QwCFnGC+KsiAckDzsQ9BXweTtCeOPfPuYhKNczziqlfyFHwKBg5/CF89KMeW8dxPY
6WKnRE5/1k7zmL1g1DYsE5iYUmQbvMHwzJ3H+uq7Bh93jUS05mGOOTQT87GnYv0TrpE2l8BkhE0I
G40oJLFO1evqFGn/sxBQBAHnWp2qCwKQEYwgEcS6HrdHkNHX1HxOxa5IJtRNah0dbec8qesjzbmK
wJ3CtvndEBRWPEWEWrT/gCR18c+fbgs3N4MhehygHXZtoUQrHY1RS4d4NvEM+jvh5W3I+LW0+Q8s
DU11HqFSu8cI/KB4blx8Voe1CmJ5npbKUAOtJDw1Z7+klpo3MS5CLJ3JGjooxpB131YaLiWi9Aw1
j50G1dpDo4yo8IqbdLHHInTcvNtVFm3ghG0TDT67rVS7c8Y6knvd9u7fRTZN/QyVHw4WJJV379KC
b10qj8EopTn235/dmCbZb6D0cRKbZgSg3mkgsDjZRZmK1S9nrrN1OS15Ho8/QklehdwUHsFNm5xU
EjJc0HAY3Cc2r0OiesOE/mr25ije6Ta39qDSMtGfbc9wHTek484fEBZW4q3g/nHffIgabiYRlF2/
kwG02VV5S4LKtbhOfnQI/wJ+CdQkmB25dXbg9udgtQzLUacSLZAUrUHtPDRedePEkER99HOHZG/X
m/vqmFEwjacupryvKAGrWnyujDYAWfHVpB/B2BHQsGUcmZl5M8ZB1fyhpM/hdImXpUsJ0V+z+8U3
sSaFg+HqC5LP6G8rUG0qLjRT+ZTDWy0/cpAvMikE1/WuS0QU/OZ+0ZyNeMqIUs1KBti2IACg3Pg6
zPShTEtPX7FZinKfmEUFf7LYie2wDZw2mA4V6VwVNQm48sw3mEf9N8MqNvoGJFtVW1cETIA2OO3w
3i5h44F156UgP2BMUDCEYw3BcYO0ij3UmRzCW7mcq3cR2xnGPhzLqiUm0sTFP5NxnAGI5nMzvWG3
TpZj7hFCAJtu5pxAcQpE9+YZw8gIG0hL4rnKl7+WVWaTs1ONpZYYe8sLEnEPxG9k2k/VPWwNLu7K
3nCAPh7L9lR2owNywh4N0hnMUPvLW2BYSneTJiJ1h42YFkrE1VLNFJH4tr7IDun7ow7xnZ1MOjed
4UlWYn4lUgLF7qCWgUHMElpMRUdJ1VPsWHnquctBTADFxzrJaXD5VU/hsQ3HCHgSbsnz8ZENcwYP
3y05xrop85rwns99Xa7jXPjqEBhr0194UDmxdk5iDHtP8tJb3hSraT+Bv4JPFbgzt5iCJSrvqzFk
+LeHKiWJIfRGt7hzPSkwfPGcVz24iGHmtGOhULPem6L3hg/Kz0F/eBP2axb6clVN940jMHxSiMX9
bhkxizdnnnc5JLuFqgoXrY25QAUtlDXJm1NjrUiOWtRjDiyaVStboxpJJnii0nk46HpYzKvnt2aa
YEmnQgaIDQpY84y9a/SG04DPrzLEEq1j9+jGvNmSsf6w8girntCFV5B7UTyttMvLVw2QIr5D9srN
v+qcbYrnjoO1XAFLHTf95mPtluPSR+BPmCXnKt85rTIzdJ1OaKEdGyzrb/LJcDZRrNnA402NU5Bw
xK+iFP4mNIaGn+dQW6E3ZF4EIkVtBMrm9ubCjfT9SkTx0O8ZL8adhGcYbOTvgnBGqT4FlOLVO3sT
OkBy6IZw/pOueb/8ZgTgmN8IdZH3MuJYjf8VYz15f51ZD7beIIIGjffQAE5Pwz5zpJVH7ZQD7/cw
pTZOuKTyyYQ7d+5IkNjGMJ6YWRrHlM2xYb5PDIOHh/3UCcs2qVg1i/fR5da1d0SYavNSS5WE116L
TL70SKrVT91Bch2KaU3V1UF9iza+CCr269Dal98hw/7sHEJLc49wi7o7y4brcusUAXsTXSSf4H1l
3h+9OAs1K2knvrx9BTTt+9kuid/fiMmFRVo9VwgCZ+fboL3LcmdtPsKwCdMXLGz49emTa0/uXMWJ
fEqzKnJPmolWsI87TqA7w3Ohj4Q7+YA9yiEkOCnYPbFbZjzmF5I7nOkWKrDSg4TlaGcOpUUH/hMY
zhqcIjdKmXcSbzOO5tgnKZwMMve0YtwJl7i8WB6wKNrhGYjbMzKU9lZypgMmOWO+lmLfItaEhjsX
eEzv2MxRQHt1YSL6X+TDtM24nXJUYap6LShF1eTKWexWdKv/W7UZ+zF4b4XvcsOKRzYobYAzffF3
8ilHFIsfo2w+Qk1O5TXUOG3YQb36xSFvhjw8mYBRVUHsBL3FZZhXPF340rvxRqNGGK8f+K05C12x
2yoQgCnX3hnntQwOchWtofhoV0z/HYa15IEaTLpPFpPc0u+x3zvYAzhZxwdT6UgeCj2PoYIcSZ3o
m1K9IDcM1y8t2dBGcoukzVZLetBxFJ80EOHMEw2sNG+DAJJ92EFa5qRzl/g2bHWfzkUpac5lbfxP
wWwqeNY1B9a5mJE07iToL55A7ixLMknturtBRknB7LDKZXUZUUYrMolWDjM2pGlm2sTD6OKw8g/T
Z1tES38ciLQa3nqAkdv51vlx9KNdaN//EpSQqPcxkg3ercybY9x2Esn0B/4Zh+SSCHT2h+1Svz/o
UqbdJ4jAQvdMce+UvyflWPUM5ygo5HAk8hpDW3j2WSwkFaObucW6g65s2uekHW/Iiqtdyv8+GTFI
2qiZRLxJO53p6L7oGlj6PgfjOKymsuNxIdal3AeEXIRkMvTwFvd1HuP6TYN5bl+7IFDpo6pX1MbJ
jPysU0L15u5YtjZOP6eCj1dR+4Scvce2Ys50aZiF1/uQzz5Nt/Wcp8Exj5P+c7iZ/7F0pgvoiPXd
6TsZDWmNF8Z8CEwh8ybnSD3Nhr/7WGH8+8qSoGQWD+anqPk9dIbqx0oawUTFBitbU9hHAJxwahm+
QdgIJT4bskvNG1KUke9oxOihm24ciukB8mBab/8xI9NuSjGaeNIwwS7dVC79o1v0eR3vl7Qjr0lk
xmcVCPQqFhYrHR8Pu/bMcuXe7BChhMHOAV3Z1YPFYZwWAT1BVYdDCy7sgw1UDLbKa5YGWmzxf5r+
e16GVZ3AtLtym5cRgQcJ5Q5kUZlPBH6yV2YMw2QzM4tHWNFpMvcPQeE36fusuhSIN1CJE2w4vgpN
/+GRzbNhNjaHWF8SzbecYCrdlVjekvdV4qzHWVlmHGv70q3YktSHncE+3ulY4CcLc1euu87JmiS4
5q5H5XGuA80650h33qKeYG7GInyhsfJZLM3K1Dh4q1LHn85z3xAwPfH5DliBlzRm0FSV/oEQPMd7
blpZmudwYeL9bshKcH86CaLnISOYpLnDOkxeq3Vsl2SbqAiziCiFWCXXaTR1e6nLocMRmpdBMpTH
Ygkmlhz2Psn6FUTuUgDWdrd1omjhXtXS2ocSZvGrS0fFh1G47mVKUlE+YoBTtIJ9Rymzk3hA5FFY
hSC8AUbE07eL8gLhH6WuIJeghboo8HTUfUzbiosg69c9ii/j0wRknz5MlFHQ78lwsukjQ922PHHa
oEAx8BNe8tkpqt6fS689xoZ8emD++A4ZiWH6dYP3USyUy5s5QkjfELfIXBkJKHb4lmm9qrPFaxrs
Ku4pXW3LXDLQjFmw5L00GWSS2cayytdPQ/QFwW/sf+rgE2C8Mx4tP5Cj3acapBQQsGDQvSccCEqu
dWwyPK2oUMz7MTSlIGdiJNcyXnLYcpIomvLklca0xcMt5qbfN/26QC4NtGHysWYo4JTn8VaXlRQS
eADlbrSmg0mC1YzGJL9Ek6X3u6opxZ0AYB+a8R+dMObILSrPjbSSUdXMr/3kEgF2YF26K+/o+hfn
7zroVPubMe0LTxy8YK5HFgKNHZ/ouqI57LDnZstzowqnfSHQJYmmc7z6gWoumExMdcWPUx06mu/6
LwN0JkzIVEB3Btcp4SGeO765UzTSvioz/Z7xg3Ff5uv0wlwiiY9O15V/ihz+dLPO4ejHjF2dQbSb
lePLP4gxXT8CXoo/mSWiiQ1BxIltaCn9uzqY++kf5b37lAeyRMAci9TdhSPuJPxO2nucB2ZUh0Zk
RX0WjJwObbMUPsbMeXi27g3jgFO28ZfLTLUjWWQiQgZSCJBywp9cvfYkCsprwS1c/7LYOB2Xrjwt
LEMnb/Cnd87ZOPE3TtRFy4/eLlQYG1oltzl0jOZuGKo3rtdBYUfEoLj2duv27kDjE9hbR4BKwWpl
7D/Qs4UGVvJmLOVg1lDyh4ErniiMOB/iZy4e51fTFADfeHz8yxTGRXcEbqYxt0SBeTyjHR3tdqw9
DO8Flq+MYU+JlO63y+rt0OjkX+tJMu5jsKg3QB0fsIGYU+/n0Cas0Wg6OLNTOCpdX6pE+i7p5mnr
7eUwVON9Cbmon0PWnfkfALcm+MjbYPQes4Rhxp1g92h/VwIZkArTRK3XfzDCDMIzeVjNRQ16Zt4e
yTSFtSHG9ZhmBUG5/LCiPldNlhkg1LyL/F+QebJ3tn1FENwZBieuDoW/YtWKXCcV16FsLNPudqHj
2SDxJuuPog7b6QFwiAyI6f80eEKki6cANFRvksak6yVtRWQ+BbdlYigXGWoyVZEF/wf7bdwRxI18
LQtygjSHpmB1zhPIu/JcO8xaGTN2piwlQ9i0jec9v7g5bXFEQEkg53VNm9bbMFhrcC/i15iQguVm
0n74DEwDaLOE+b1bDyK4o4yKnLsc9m68E7ifArjQuqvHjyAMtbg4KVA+4/dw9qDe0sH2J48hfvgt
Uk38GwsSwuls6hqTqUq7+hHIdJZUXH5c792wp2Cgrpk4VRLwLTJdCI2pQdyjlHOqdPnKdDUAyVU7
B2qfNHKODg1T6uDVI/QQz2CFn1Xt4ELMN03zPO0SunD8o9W0vM6iqsxh9CafcKUcNPLq6Wntbp6M
6Ik94dbumzbPp/2A5Fg9TdmU+juHG724Ls1y8x5M1VeJPeeagyJiwHPBnfdREy4vuoKpvvcFAVx3
M0ckolbde5cG6xIlMkUHo/I1xiH1zJAO8yYJTY5/1B5GaUBzJuZPvV9n54YjDyfSCBX/yN1TDpuE
gyw53XCXYEO6hHJ5EhJ8YsEYRfiZyDAxj8Cytf97Ik4ixygasOxPQLIuPR4uqwcgY6LRCk0QcdAA
k/REAhoZMhNTVL0sIBmqfpn2bNVlAUHu0O5zMk4BobPbqneMJbhCiJT6unP/cZ42wEgaz1wrL3kJ
vBoc8Y0VKK9Mw9b9MC95wFjTa38l8+KpYTsnuvsksxPfcBmPbXLbY2hEykPKBANzGL5WBcioCnth
wWLDLz3zhpQk+FDGEUntXSG600osy/JMZgfmKXrrYXlfCpBikmhkFSyPXVf7/7Tvd3+xgDrhMQ2T
/ErCZr3uq3KkqnIkPQqtMi0hOPjA5mNMYKX5GYKt2kNOsXWO85KEaJOJhryJtfT53ghRuM2s28jU
hwxm5QUMvsKrhWn4nsjADrM4jLZ74OfwX3B2yW/X9eryVPHLaQ9N34fMFEhkZIUsRYq48MXnQyXi
tXxV4fy/g4ty7JI5LHvdkXCA5EvTyovLXClCrJiK334T2beYE+638IJkuS+1ifur6Rz9zk80BJ95
Ww/jr7BgBMRQ29Ty5Ja2785F06OM6k7l2R79mDiUPB3wIbgL3ndUka7eK8IlQM6Lsh2fPRD25SQY
TZNc4jZ1fs+jJX+xpriJDmtfZi8jo0B/pwKq6z0pncCKGiR0ZFwQFsmOSHRQ6pxNF9Ar/eA48nup
TZhvebipikpaQ733WLdQ/6plQ4gUg61saPBDy9CrvJ2DqgyUnsJRYjDTjY1ORA/n5G0kFWUh7gHF
i7Ts2STWqS1KjG53s2VG/iXKQM1nT5MQ8uQ4ebbcUqFYngq6rZqYjAbtUmCuGoB1UzkDCtwmxWZX
7ce6FBBnxMCF1xyF8S/zOhH+GUky/dkPblm9ogNDfsTIzVf0QYJhk3Vij2GRccvn2lnEiSln8ofR
U3NJBQlduDCCQuFbj+PnnF68OkTDRBYLdk+XbGXif1vyAljyvG16YuvIZcE7DTeLP+PRx9TKGDDT
JVkD9YrCzr2qvK1F5dfvWEX7Y8bQe6HEqknTIJRQOdeMmJzq3KUhQHHm52t40SmvPzq8mzzmjpXd
1szoKxcmhraholLE8tnOBWtUXDQ7XJ1GkT2wTFcPGtNuOyK/XDCpJH6daMfUoeeB+ScIT70FD3Tk
22awqM4hrbM2OxZD4pxb1ejgnpEldsqhvqW80FoVbzUjHzL+6Ba8LaGryXFBYGS8HzYuhm/BisIH
LWP96LD8uNmy7kv+mXhw0GQty70jpngshkBgFywlaRFuN24p3YiJCPDHrpZxzY5imw7xiUoAYdRO
tQNihnzE7qpp7V84DYB317IY5h3RRStsJcqznx4Xo9erjFk3bbIpaI7RTRGPEG3iYzSrgYTWFC9A
edexkivwD5JfVH1CBslpkum13L0WQxj3l0QxdnF/uEqERu/xEhawADhL2q9pjNzqvh5w6x6p2lrD
ctUo+7OgsN1lo5uoo5kq0u18jAY/CzhwhFJ65h8RMR60fpRP7MCIuCfEafZ6Y75tg3XmSKW5yl1e
hRyFjOVxgOd15PGKUTsHdzm5hc5+ZdC1fJN8gqj/CwFS4px2srZoCBhUmcPKU1y4SQ4koZM7h38Z
t28ob4qbJtYcGaAhnODlszsuLXKmW5RuDjvUFdm8LHDLed7+aIZ0PXWDO+Y/G2fNiFH0yEOyh7Jf
ZI+zAjJ3N04R+ROD57r+xvNteiVRd0RN0mAiB7BbNCMhBClCicv7BnXdsy0Jg2mNN5rrawWnn834
s5zdZiYUqJvrnU9AWLpH9yelt5880nJ4Qi4O7sv+ZNlNeU2WMp53cbtYFsYUdizdF1aN2PrPrLVG
QcgSRWYP2TKu/wE0xYqDvUdr1J29PiZZysgu/dQoL+mekRxT8LJR3nhSrcEVnmT5eMF4Fia/k4WU
h5+c8UtxT8ZEvyMdbElQU8b5XPJRMhhpE1l/wGeUf7w6Yqk0t2i4oD/o6ZEefpZvDRlz/4YRux82
ZNWQNuCxr3BTDnKo250uJxhiHEFLfh+AfjLOqSYSPrwWPufsERpPzEnZLs1xqtM5PCxd3yyvpcdC
UITUNFEXTY5pASDkZfqY9G2IsVYx1t1UKwgts2DyXmtGkigaJzUVM/xVQpZEDjpfHQB26DbjaW6e
I1Evalcar1aHufBG8k+amrszT9JpfJhVpS6KZx1vWbyKY6tuy/JGqZ3nTFci2Vd+ON6venXhvlfe
7LsGkhSDdKfHc+XjvN/l3lgD/C8lGGiWuUigGxa4KMBCEw/3M55zOqhV9Pcy13jmpKVge+sR6Iuj
Z2lkNvESVuFXa3BYbWoG/n+4YvOnZMBwf8QqVj2LSQTEHtzEIubO/dwDM6HBiw2xHWhTkzuHX3F0
c6jwrNC54yokXEVjLN0tri6eevII+PfW5h8Dy+KmHT4Kt/lizj76G0DA9UqIkcm3TI9i+FImd8Rw
NSHIeBp7ARCvwVJ0cPFfq22yWPEVDcLMoBUuLdxYkeCGy978mheLQeuWzgCRFLGjjQ1xeMnbkl7Z
ZQvg+9zFhswP14e1IrV4+oqYrJaPTeXkIw5l4sOp+Uzbm6eu7z087viMqmPhRNSxo7DYD1jcJdER
VlaJ9POAbWBOCY7GXteWx77z1figqXTHk66n/JetOISZrDrzW77Yyd+Py0p6U4l6p/GJUg5vSM92
9LZh48uJoHDLtL6oxrc0L8Po0PrTNB6matK/i5RC+9YUmxdZiVBt/VFgrqN/8AnSAZudsA6vwUcD
1N/s63rx681cVDzEQcPFv6GTn36muYrlrpHSr3ZkPFi0LuUlR7l2JQZAVd63+dK8GxImgCKlrL8A
C/PmTpF9+8P1iM25I63If0bnb36QqLOi5nn5cEkSO2IoB8SBe1uXCfNkNq9+c4VPS/6iqObxOSDl
bbrA13X6mkahPI+DgiElHyJ9x2dNiLptcFFDXlVquQZtjqO+rJHgCmsrf4+oMO5BChf8YHpsGOmw
5EndUroyYF5yi9K/kbXtMh0C+nl7qFSI8pB55G8fFAsJsi2ZE+mlzgBZdvgS6+lUWz86E4hojrKx
BrPBVKSQ2hPFyRUvZevsy24RmLgVuyowvwGhe+C1xxLPOGMuWDs6v3WpOXvq2IkO5JCt725WeeKh
6BCrbpHnPR5EggF4gTPisSdTfqK/Ojyyi7JpfG2iKhMvSFOoR8kc9ubiRNofzrPOm/5QAn6LTSXS
9GvWGckTDRUfYbuzh/0qGubcOeGGpPtNJYLIm66TENFdzHH4E295lXB7DAATTk1K824YYzfrQMYX
OKbIX2J0wzWWst2pjCRtQsZzM366Xkq7scmGwrxbdn4x+3VNvxuNiMuX5gYHb4xMhX6se3ZEHU3D
MsLzSju+HE3lxKSCWQ24s+qafnYYmF1sV0A7Gkf25vb3o02k/D0QcPA4Gbru+6wnIraTNA5MbouA
WPCNGapI3jPhJ0eMWDuroSYcDv9pwfG46/7j6LyWXFWyIPpFREBhCl6FvFrt7X0huk+fg3cFRQFf
P0vzNjEx5raEqNq5M1eua/FUerL6k/A3vgwFww6Rfj5IRMtpegUHOioEx2pl/ysXIPswzlkPdD7+
b7drJFJ42pXNNpdr2B2DBc8Wr7Uycs5KRvI8D4v77od5fU89MRwdB0vbe2YLAFyeFJBJETHnl4Xr
E7gX8uTDFdckO/N0xsFJBl077dbJrEZ+r4Y2jDPtgmF2yAdmcqZMtOFtB66O0LAFBBEKCq+bYiSK
EQsPlutGQr95Y3fLF1wsTcJ7IZvmcR82NkZ+jICBjceyzj8m4LrZjjegfzVE7Mu4NxULbJOzgzjg
ReXiCb/Q41a7yXxk7MPcoDzvIu79yxVCLNE3jw9Un0dpOelzwCZKnGbJiuVIeKD4qujI8d8d5LWT
RotPKPmgzf7Ko+WuF6vT00/es3Hc1Bl3vHh16zw7w51WNX4HU/50vlU+1oNdYsILBLA4vjvmnVIu
s3snfJt8EFML6giRMLN8gUwe/xVi4c0o+1QH37pALIvxM079rijAHMZWXTbllp7N0WzhuNf+TiPF
vNbElvxjbrpyYG2cp9UTcrWRH71EdXyv7EyET2bkZ7MtmRTHc1co62uwRBUcJLcL9+ys6Mgxa6Mw
iyk7SIhL5N76PBlmyRhcImnZxmA52/RhP0/odstgb6sOarvcYH6ulg+cR464w3sr5hPoEvtvW+aR
dxZ+KOxPoqv6uR2rxJyHvJ4k6QfHGUC74st9ZCypkteOKEIST1jU552CBPs84wRs2Tbo4RQVyO0v
LSxeajRc7R/KZgD9zdUethJJhAJTxBcOtcC/hkB2880U4vWkMIx+hWMZYbokZFdE5X6wQ/xgEZuZ
2AMJvYMvTtumzj3LfVSGAsG7ZBF4Q2EA6jlmAYaiWJtofsqWlL4ubu3jFC9u7kO2UE6bxm3q1GZT
d0mNK9uHcIc9pc8I9XAfAH6oEvev16IWXG1MVx+w9Qr7kLCTkHzlYnz2DefTNshasdIb0hXjrw8G
jS1fhCgDhpYPe1fDd8ZXM+QOqso6tP42L9gw32U9mp7wa+19yrHX7k/IxfM00IWAAkgBTfkHso87
xNxxWhIF0gOvPCdjdEZlcJjo17q7y0f6obck4BKIqi0DVZzR6cBGsxjUV+M5Gav6Vvk+oWHZ/0Rl
Aw5CrZ7KWUaN+Pwh966/VuIyPECA9n7XmmDGNTV6Yb8Vlgnyf8s00w9aMKUxBbcbyju4qQHdxTAw
qcpiYG0mOHQANyXDeuVVwwM1Kmg17GxTGfulWWCWDlQ4KiznCiZSSaUIE1Z7wwvigzrihEjQwzRm
CSeHtMfWqQuGmFrapke8ccQbl/UA6L7bwBArSxgsbubrjeBE+ucsGMrh4Kr2D90AKf0UTBO8hRMk
uo09JeMjAU/Nwc3ZmIGIDM2rwWHyB7o7YIYon8zC1GBDArPdCZezv/jz0eFePOO4BDMc9xCangac
q9gEK2gpmx6zkLuF/qi/snKFHloiWtGq4tVBcc1XCSRDEkrA0etP7ec6sGu/OYskGClTP1frog88
MaB3wBtYTz12mYS7WtGf3SiySVD6lmhQV7X3z41sFA3Ldat9vpTWD9Z6DF6+iooHPXcs5ROgXR3C
b6XeMVmAgpUFNWPIoGKIy+4mFztEHG7JEEih28idxXsnMvtlqKe22bGLxntd6lrwTUzT/ItGUr/5
ZP584FtsaTaidjXlOogm4Kdg7NUA3wKfRGq9frVlX/2sgcjghrKfoQev9giwJeOYINqVQYB4jqy6
cdywfs4MvtVNZfDa8qdNwZ8FeuqRLy2gCAdgR0/kLc+tvZ0FHdXfy81nW5dZ99jXnUjJcuZoDbjc
RqpLlgjkLmWwaxU7TGavugn6R07NChShn4JGq5eGzvoAw/V7bRv88nPWrh+6DvD/8cuss1hOQfiQ
OxN3BIZsTQZSWEu10Y7AHwpTs4Wsk5Cn2yeEXMKYuubaYTgoEL/x/Xfv0yDWb3ABhSSbiXE6ZVcI
R96fsn+30Rg6/WrPL1KWPuA2fFbc4Pi8ua6lyJ5LQ6OH12qLSNtCJNmmPOOhF3KGqguZN9zcnJYH
GmaaiDitIsdeIITkccHv+QTJLuzPHJX+sMlAWBCNzUKsrYaIy5cRpcH/Duz1aSoFK6WqScI/FblZ
cCUBGd+97ILw3VlqNPOK6+sz8ib/EhPrrasmH/hhWqPu5G5tJViPAb7euhNhUj3lqZN9d/rGGAxK
VmpN74JCVt3A0wX3JrkPnJroMBcHThQ+CE7pJYm4R8s0mtt4zm9TSN00XJAqEbTprp3cAb2vyHt8
FNSCvWEsZdFO/OWWul4idZocXCHbEY/BX2u10r+U/ijBEj8UpySo14+J96COo6GSn/NsqYx9U56/
kQM2n1Xti5DEl6cfQrBIdty6BsreZHNqbXKm2JdocBK020BDCWJ7zbzvFrjV0SBwIBKhKv1zIYf2
I1oQtM4JH94fHIQgQ8DGMd2vZSbPEgdrvq9aQAjs/0e9a3QiHwJ/sfRu8OvsTtQzr2R3TooMLIff
PUzcP/4sOT+XPWGMyNpQlyTqHZhIdosTGwokaBa/NA8EjKBrN7Nv0v5s3K3vK3Cq7KGcXyeTDmY+
b/aHY66H5KmsXQgYk4vlcjtDKW7jth0N/CmV2161Ma4QPCy28c6Ey6zvCOUp4vo9l/d8lqysB9oe
T2y9+AvI/qR631DcxHg1zN2l5S7RbsPIxWV+a7N+cRP2aP2G7Y7DdREmP7l2MtNkU9B+aufOzawE
ZkIHXeujwBgl9+EAl58YEHKJeqwUrtgN5Un8epu1hy/BgjkNL6mfhz9Y2/F7u63q/5kJ0wFtIK0Z
6fQcQXj+WR0gKN6mdjoV3t9AABjReKxa/G6o0y4mfswcjTgYKN76s8L+r8gdU6YwwyDCtESVTJIf
sVV3yAj4F6aRklebW+6n9Bfk+f3CAOkfAaOyzWSZBmmYJTZHTp+F85FVM1GrdlLLsaADoQCsWWav
HqnZ4uJnbv+dq0CFuzBzKnDKfZD9dLyYvrmLdqzsxzbKGK65Zm7nZiScqpAmf6OoC9YkrrNeju2Z
K5wbntCAO6K1EY5aPn7lK+3dTRxE9V+aeBYG2nEQza39Sd2mGIBtNdNEF+noP+ngFduix6Y+0TK2
MQfRNdmdW+M4jm+XOeD81UwIbcH/T3izUkMRrzlyg64yh3i/m5hv1tEel2qna+a7BZR5BCReUBvP
h9vWBscQdNapf/YJWPQBqR5JrUeO14LMcoo8c9KrUm+lXfDfo3li6R7yGS1kIysr/I4S+FXcyogX
bBrs1uWjScuB8pUyKX8kamt01HIM3ywVmgWrYUCSxq1b/a9fPPJhNZxIvhgLCC8F0Az0O4h8oTpE
Q9++4lhU/kZrE0GoaGRNLU6qZvk2Ul74aqB04yNwo2E5OrMLwTqlP2c5RGSou53fNna9HeXo3rPu
0SOvAiRX6tew6/QX46h8/EnZsNp/LazqglNiqEDrkPE+GHcOHlOD2PrR5YaNc+HanTm1ZViT/QaS
1lYxOlZefWtWneOwbTKixdwplpTk7cYh62fdUSTDjwuDtPyd9Ajsjz/Fqu7yZnUjGCyDzyY5KXr/
MoS4L+lPypNiM3p+R4sUAKdBPFBrzzWwA/W/gt7MAkxwblkWuD+MWWI2bhkYLlwh9bzr7CpR8LlF
6ZoHXi1Z/ddnx62OHpotHR8aQX8DMChtXoiyt8uzUwTL84J7FZVqnkJ+4G0Ap5BnNTfw39dCvKwI
7xnHeDRlb1Cco/kjG4qpvbOdUYhrRss3rzvmH7gJRAWSi8bGR5NRTRRuJwOSSQSNy//vngr1gIhQ
ADfqilJtu9ANuKr6LFc2yOzJ8BBqtSzHvmrVheOdo4asnZl+UcNoMvKxHuE3WBK8ZboR6i1dikZe
TUlZ6NbW/BN/VLpovU8CpI58klBc+bRxI6O4AsXCN0QJln7gJd5ytSbeiS+Ulgt7b7ROD9zGcxlX
RrBj5/HT7abGxDt8YwdHAwVphN0xWQy6HXwecJFpNU/9G0EpmBdpqBJ9zzag9XetRl7/0iu/kYrv
DGLvHjtDlT+BFmM54gW6escv2QebsV/MQzYYYEbNOq24QyG3yqNb+d18YZ/bi/d26NZpa/kqoJSE
lTfxbZPYTvGPPcHsnhRxi/FxoOuue2/dgMcEGQXFw8eMzUP/a1jpYiWSNU6M1Rkk3FCNzZ4GTINT
h6GEyNEG7LxHaobNUXcZlMvYVWPy8Z7ooVDhmwuXi7wrLozkKxRBZj9DMZwgfbmJfYY/o+S9xnwy
3FVsag/IHk2DAR/fwolUCbye1UGQ/AG76bPIwfMsrFM+WUHxyoURjzwI/krZU1wXZFheQ6ka75X8
lws4EAmO9B4eSCseYFUQFiR9bEM1BxfwmmODCA5c9+0jrogqfGXvR/2Wg6Uy33bBIh4Nw/5y9OEc
3BmTOq9JVMqHwSIosCt1k5/9xkZ2Y12RQlLJay5L0cijT2/HVN3N/S1MEmjWZk+1xRr9PBK9IctL
UoSYwbQA4sFROFqnFTtkRoLRhkL44A6pmr7ddTDLPRskXJqUd+fuf6XDwvaL31Th7/B44vZgUvE5
wnWFffM/SuHxXEqUBmrbKqmmmj76hUAol1xJIGIjPc7ms0Df6q9Ny+K+7bpkvPaRFWEGtL1skoTR
IqKpis094QMA0lnEKnjEJ3V13ah/xd/UfDPDyuQ74s/81nJAzCyFKFmi5Gvzj4gbnneglYL10TzP
WXaa2zR7woC9ptsR0sEQa4CugErYHFwRehU7Ob6lvIp7UdxeRz5Brri3arH1C6+vn5OlG5y9t9bM
qeOMbRVSilkXqr5s+eCHtR/uy6hBKPDDjCVEM82QO5K6j7Ye+ySeujw37XbiPLbefdTc4HMcrbeU
sA05itY6eJKjwmv4hDdUQIjwWjHYTSg6bsuxrsgWCa6sUWcV1L3MKwHjsczZTKqeZVq4yPluFDRQ
c00DWk7dRlTrbiW5ELbXtrLV29Kr7kZuWx37sUAotq4KGLr3CCO/9A6aX7s6hAu/uPdWcL3ajA5o
Ofhy0VQeitGPvrIslH9D3MNcCNZo+i3roKbWYdCduJkBmxc1BjU9m9TsNDhxmvmduRY7x5JPzp3X
4JKizMtkXEZ6UlrHBPGS1DXFJNnJ6Xw4QpgjSJCuOT0Lh5z0xbfEs7C83HAGy0OE3xSoac8+d1cv
eZrHAabC4lDZfU6rZ93/qaLKbpmzrQ7PJB2m7jHlstbufPz9d33ERn+LqG4b9MROGGCqJL2xOJfV
w7T0PssjoCj2O/AbAHRwqRkBJ1mL9W5eC7C8jht1+lgHQ9fvFxu9HV9OL6qYQlfHOpbkthnQ3QIc
F8CBMYhpYbTV3pYEnLYJG7Ann3sk7FAox8OAb1XnPIeL1Swf3v97ZYp+zknZChrerrjr5xM3IS+7
CtF2n0ym9XAQTuDDPxg0KPZUZMOWhFZHIAdY2t4NGrO3JHUgG2pyl3lfD5HKT3WOyAj0xIkQO/nR
tJsxMHI+JKyW6nuHG8J68f1g8ndjIsWt0SOfivYo/Mx7TPTkdV9+TkM0NSHLoA8scuV7Ql8Y4LWK
VSeJ7BD+Ggh5iglyYY2GcUmIt7aR3Ki8oA+4bkdZGnRP3uJUJy+ocgugrTusewdxrHsMpnX4G2F5
ZXuxLKFTX4Y2XbZa3KjXqEvrdrLQ6S8ItWw2rJZsw+MEiJ+KG7IWj5UIu3zvcOG4dZa0hffZ45cn
eD7n1rfj2kTbWPJ49Q4jnnbzeIIzUR3ZPKzPq0j7aD4IkkgeF2zi+YKvw7gs5d3Vsi64mbCG1HXC
VTMNLFaw4PNIfKqy2PM6sR4xL3ZO3I6krCOK/Mqg3oWBJ6e4ydgmYKxWLpOpbvR/yxCWF3/GoxVH
yO7RIdBu0ANKAuMTcJWU3HDjpQ4UJzhJAHlimHZmbP0BB4FpABOzDVlBDqysMoMswvbaBHNpfWTY
Dy9KV3KOA9A4yz5EJzJcPrAMcKPkJgzDaB0/VvJA9R4XHjDkUUMjwjrcPvGCs18oA0nWJ9VLLnis
NduGu9JM3KzqbrRl368tIAjV+ElHHX4OBwsRZtgmeUswwf3HHlEUfIczAga+KOEe2zqsH5zea7/b
5gYKWXvoyH0ULe5dYQ0c/uMqZhBKRWtf6s5Z9E9t51H3ZJNd3HNh7pjpFz9oXp2u9tOzZMddnW2E
soOXuwo3xdwI+6ljc4jdwwnEt+fcnpQ8FIaKv9ZvQZ64IQnPBc6h2QWUkCTcTLSDJu44abdduxSe
N52Q1ASxPnCzl2WeEm9b44SQ25lvodzdsKker3haO/dMUEvDST+q4lkt9mQfPE3X5gb6BSILKzXw
GZOwyejQu62t5MAeOWBnOKSJ9A/JhGjNHmRw12cvU/MvnRbB354r0R0AyAxvgqCY+jAoOa1v+Mi5
bfjOnPwq3aXjVTlW8sgLBxgWnuURgpgLpXXjjtzyT/9vA/m0zcIBif1dJeIPDc3UOts9WZIdTHLe
nHWXNda3NRDqFUKV4UOZ5f47OY/W/mKv2oTPpuE9iYuSo9CmM3nt/Njx7XX8cufJtlgY3VwP2yzr
wwQjCKnljWECwBxfZ5065SB45Sv2HA8KFvtQZP7VI+4NNkrBCiwcklJRqeGNa9+FlG7zb0BO9cnp
AKxqzsaRqdkS8q/ucPkN6ZWvqPoizVlSrzF0cqLYoR2ueoDeCc62m6bL6GT0x20yt075QfOVN98p
ulDw6XXDIBgcmpIyLiRXbOrMRHwtmu+XGx70LI93T03FdghK4I7cH4SYkQzLf2AOopB3gJ1MJ6XC
uTlWEqvu3oPJqc4ZNzz/aLt+cq2YJNdHr1vxewxynVOqQTKRnpiCMWJvbHaUybm/1Ww/YidY14Od
+539oF1w4zVcNPYa1OmUBJl7zS214a8l+lhGwn9q3FKdb/nYddfeFgSAMtzHAGbVX7GgpW0nDFIY
hakM3xL+c84kggP2b22YpsNrOZlh+jNa9dCMeL6UXJ7bMKusnTLz7UEXImB04Cb1moqSEuiN4UH6
Zhlnia+bucHdAT5M3EfH5Do6RR3D2pVe8OC8UmLh32GsRBUM+YmPH4iYujpElWvNcTZEIwyYRQ1b
sCnVuBsQLThNw1sCNq4CL5i/lyQZQBHz+M7jGkdyNW8WyG73wYfgxeaZKmnk/m23WOTfbzPbFUO7
6u/REoNh3zJUYMDIKgZ3vIzl/D0ujUZYVJ35U5guWR59SsjJbY9TREUO71tSbb7xpyeUFMfBenez
VnHkZPfgLmWNAoegxh6f+qxY+ItpnujmHKpDNrFLjA1tIWe7HgOaLczIW7TMi67F8d/Kh1sal3GJ
KkZvE8xObT02tI8tG98dKFUZezG5e9uQBAf2Rdf71vhW+kLbh3DOmHslf4ZOp3qvIAi8zj0o/RhW
uqQpZZ4ytnLzJFO5r3PHOtOZhF1FFLB4dmxBuU11Y+j0cUGLJwGcAlcTVRxF4dQLwODUVtsVeE6w
d1HdfuyoWBLWEdFwjxx082UCnt2mBLFXPo0ZNB+ZD24gJtOQwBAs6maPAMN2HZ74DXImqIyM5QhV
3O27WdE543Zmi6jbPqYFUey4TwYmBcztigaEWxnw4sCWi8PRmuyzA7j9j+xq3b6NhL7FA9teW8R9
kDq4PmETXrEclhcFWHGN14JMGX1odWHOVOoVfx2AQOk+hXJ2caXKU5AHbj+/NUVv4WweI+tS0J8U
3OW2u0bnPPfbCjaWN/+NRKfzD15l01Md5bI9U71DTHYjWZA9FZEz36DEtkFJDCfsoy79lXSWzx3D
hcF7hhDlcM1x9Eh4llXnuEvarP0kf7hWD3ybTXMmPkcl25JDPjuxQyRPwGPuLr8FVx7ODB0MNQtT
ck5xKJCwtxw0rOatLjE0cjeUD3GhTiqfnpESS3tH9D7cOJpYVQgj18Zfm7fnCm40+B7UsKPsKZsA
G4iYtdXYoMrd6kAJXzEFyiNbwmB+q0ZJ/mQA2nBUnirTGBf7rW6Sypv2eUyx7gSRqa2XcCZVyeuN
Zd8j8oH3ZLXoAo8pnxDN6FmCxOORXT1Iq8Cf2rHx+m5r2oU3nVEaW4H05oO11PmVfbLwDgVvkLOx
Z5PhCoG7eR95vqYjhRdw4RJ79cPmgcysfQjor4FO2TZq2C8ZXv4X1pXpK52pTXdsytA6mHqkd8Tu
Q3UuQ/TGp5l1Z/FNQl6DtAuDNf9VhUX3KQhQHnwWpG7/MeHWOEurt6nHnAmsT72V1ndmJZC7mVXp
gjSWZOrjkMBzd140IGy2YJFf7aW2ZiA7C0UN/DsGqI7D37m1aHNAlZjYptGg4qcPE7S7+QzFB/Z6
BtjzH5xDjY2Jvd4z33/G3xfKXO5KFwoBVoKx0h9VlbREqSU7Q0EdMQok+5Zmx3GovMPIqUMoZzTY
bNVSwRwlZaHv6oZd1aOtCEChXRAdpvw0b3emL0AMsgBZuf5C7KW/0gzJukuMgZLrI8nIOw9w6WM2
0VYXd1lWfox1WLj7kIb5nCL11X9YGgcHARGl3ieoeONtr6xynvDPsOBA03VxQhRO9B/5I1g3METG
/r5FFJcbLDXdf+DnMpSn5AY1LLjKsRibCM9YQVVQzVcw4m38BULCU2RsbITCLrqnlluZfWRQEB/+
oB3Ww0Vojjm+7vVxtjFmYT/Dhk2QerUvGI6oGJtVF0bPGbYAtVtFoZCFR/EPRdQw3vHk/XKlNmc8
opiPbd7FUFEmZf+7+Z7pmqRA0T33QaefQlBGfmxZBucPxrSo/Vqo+LqBsHvaiHRZ/TpDjnk95mYX
7qG1eMmrDofs7ECzrP4SXXJBzZF8FZj4aH+GPWhQ5unmdmd7OmjQE/O7xzBr/yaO2+fHEKsToiDZ
Zej4TvM6JT7WmdXLU6K/aU/r55Z12TReYGGEQORJEu1WwPukFBpveRlggHDTirIl+qL1TwLXETAA
gZo02T11Cgs/6cXFd5RZUuQQKueczsUcG+klCfPi3yAD7GUB0LMRUSYsHPIJt1ZNcutciuSk0pdZ
rdOdWVgWxy1lrUlsj/VCOSIZswfBWTO8+k2YtJuhH5v80EyWBw0imtN7Vmr84UJpavQapxWXaAT/
t1HJSlzAYF7lPTVl6ocbtk75P/bQ3TdK03Z4lBWgj6MerP7QegT0DzQS3G6GFov2U1/35XFWmPvj
pZIreb7UURcYsvMPxp66oiqCm9b9kmsv2WZDG4Ip1ljft3APfZKoAZwD/PWUNRxtFS4pzQNeQguf
U5fJP+QiXhlgQnS0ZWK2vrFEMz1mrQ21MfE8Xb+XS7KyZvJJrb8w10NJtSQjY4xDAtsYYBBxpCxP
L/tgbYPubKrMb++46s38B4Xl/4OsNwKrGoQ8JFEYgvYKaqy3KUn6/kRzIIG5Bc5YgpTOB/Yejrn7
CmE9ZEMcEKkCSZMKUBsFHsGVAIY6om5042cadlIGF5dr8vLVrLOyTjOlm9chqEkhoTR67wEmliDO
B49SLfAFK30LxmoH3H9B1uEHpPUSBoAdKQw2tHx4BxOVEPsKUPavg6KI7AjtPINFpwotbi0GHvBX
e0DQY1HH0C6mktHQiXRpkXOY9S0xZIc7T/XLAxQh4WGMjYbb3EWSeicKN5n24A1ohMF8D4K7nexQ
baiRBT/KgavvKK68saww5jKbLLMFn8kt1i1rBK22kVnUx2Rob+IOgxdth4JF8CCUQr+BzcVrtDAG
fGnVskzu8BHzWseVZOPhp6BqkzDORLQpD+MzNCtqKJhJLRJrtujOajCBurMZhm9gxVGag2M3/T0/
02y9LOXk/VdYJVM7hRzDelcWi/09UEHUxcnaybfBlA1TOTF+Okh5k2Yx0el6YcHPOLAD1xi8MRyn
VCYUrtXTJWJH93Npj+F1qAwHNMQM5y0zfXSPUl3mnHlZhU7eGHPXiJYaKJAp016tUNGupcnzh9kx
YRr3raJVzyp0k505eMqHmrGV0kdHRuF1RmYlpe2O7r8C8MbBkUuJVT8amBQxSgZn4JczLwuRZI8c
ZrbZsMgOnJ1Zc+yXWQtnTuCE4XHqe+uTJL/4E1Y9RZqElPsDxT/V305Y7U8zUpOGCQm+jcskWxQN
gNnUefRpqgQu5AkLFyZsPYZhsaBSxIMzYkFPnIG1buKOdLS2qLd3E7VtIuZHDQBq7FacfBvJw7ts
03Xxddx5AHu2jrHKfYuQ58Z1l7veE1v0Uu9mu6R3SqaTSnbrCtUbo6pVd1cuDfT7EbOM0hcemIaO
Q9RLpig3Gd+DsuUqZhcUSJH2jjCMOhM/il0T4kffAj4gJD4Q8P3riSl8K7nW0sMMwuwHpiRuETGb
RV8704r+w2Xjt5Oq0j6SocXiBFz7+EF7B2ymABvjg91lGNZpZcaxA1Xro6b1KYpJXQCNyHnb+2yq
pvHs1+Fsb0vKlW/zqD89Lh5i93HAXzeezJCHz9AM0A08VIuIf3RNt3DOZ06zEiSdDV0UTPlNlNCW
SBg0C49h70usPILA5YlWcHzI8McEpX6URb67zBDWD/biBCSXUeo6+yZNn9xJYqdGt/vE6IPhx/dJ
VO5QnjKW7GnlNcOH3ybRemJa0xNU0TaCoh4mq30kfMV9UdP7Z9+ASX71TOnG8rBoyZiSkTU7EW9L
631HN2Z7z6orvADd9XnoAvI60BZaENMrFTXVpYbK5hwS9X8U+xyGQEnb6bKMtGHtojXx1CH3IHr8
h0FfPJiZS+HWof1Cx0IB7eL2tcDZiDGAZPSSzKaTldp04+iVByKCExlI33IEh5fnVIe+d9enSbgS
9bc0w1MNug3FePSJb737NhUA3zV0iuASgZSFIxbJVDvdY5h52Km3/L81i8VxXTpIF2ieLstQDkQD
/iisKDleQQzwYOcT2r6DueYFmoJp9wZO7hMXS6/djevcXLqhsqet73jE1tuVC8knY1GWHtgaTEjh
pRjOkQswb8tlw4121RgMb82iGQ+6zDYAh5bcP7YSzXknlAh+yQdrXo6a42PTNY34KCYRXoYoLz7D
lj6LDW0smmY8FfTfrbKZqPuWZgVKb3HMbHwWZEw4zug/TmTI6cWT7RDuRjU0LXnHtjy5mGz0cWnb
2Tsgz1ASxBWSxe1cYrI+UM7Qfq20dVqftr3Qqm4BxKuYZ5LpSE/p/BiR78VgYfVl+21ZOHTjCOIB
d9igxUpI3Z6F9JGp2v0Pgu1anka6A64DbJV5I5Jl/AfQogi2q+eSlF0DwtxHKidMsEM9a+vzZNZb
agH2Em5W+t4i1ntk2PG6+cMf6aT+T9b1pLxDa6xWknUUPWdTQ0yCgGqVnbLGsZ4ItivyaCGWizuq
GBL7wv08wQW9iN74h5a6rPREHW+1hS2JXSMGepTUxyiCRXIx7gKBBhQBRjYPQTtmoqmzC5vb5SnJ
eUiPJDkXzuYgo9tT+RyhWPpA6Oy52WOPW6Xp/RcScRR01qnO3B3JIxIEGFWN2QLgo3QJqBqTSz6g
nwM/d3WW7+RY3dzCIIqW+TZCEC2BUKLWz2jSxj9ZdjXkf8qyJJ1o1UrQswJ5Hy/fhvsjvuAN/z0Q
e3s2rKVytgVZDndHIxRNe0HrMdDWjHMrDAiSgZRE8T+8JVOFWx82xLjjth/91dhIx+PNFDCyg2Nc
2PiM/eg4qko/UrdB0nwIWMMkLzTDEbGEzxiR2eRHghHmslRD5/7lFrIW+4kD6m9L7c1XN1KXfYrC
HpCVYUGzYmwQbE14ApvoTLJCnSkgSJNz1w/OyxgFNT9LthXOviJKZc7URMz/6F+2/zSoQNXtB1OF
O3I3AUvQMezWrbKBceMltIZ7SG3GehMTKahkyVEZ0BtLl0E5zbFsoY6V+rWGLWNfkxQt+7craQY4
LFgS+UwhWHmfPIDkLuIBy3VyzPjyxY8KRts5LTluPvStbraqo5SuXZJbFd4/huge7/7MV3RO5oDO
2K3leCP+SA8V7tfyCy7gIb89ehGSQdkn4FdkiS2svMnRWXgozwlBV9IcAvMobyQBeD7xba+TdLbS
8hEHCVKu3ooZUCzUFBAnbOJcy+cY0y6HkJ1kVnDtwDFbF868bN2lEZz1HcSNIHh2nJ69M0mXKd/b
E//E97ijMWeZwVenwLIC97RKv0KT8wJSWhOQLpdZxvL7fdrL6p7nNKHMbEKlB3hcwp6RYx3scsBY
Hh8py+T5bGeY8NCI/VC+1cQbYMRVSrosiFv9aeed+O7xzkSvA8FEGPgsCM+RGTS9ukEhn3nPW5SZ
LQapFSxBczd1HpWb/Vpj0wdeEx0HllQ02Duje9Egg+cDV0yG7c4KQ9RFIi311g9nz99jMZDVh1uw
+jhlhiv5a5ThOt/oMc2CK60SmKChSQc57oKiDrIXJFmf4b1EKAgOYw+wG2m3vjEpIh80K5R0ye5m
u6YWMyuWefpLXzBYefX9CqIq36OkJT9NC5+UuCJ2tH090oYZ145hIcWIRGPfLLv501qn+TOTJrCO
nd9J74qmRowPK2W5VfBJfhvdedgZg8L13szgONamJtZt8BYGCE0rXoVys0w2cflC69nsajpuIiqs
vK45eu0ahTvwnHSzgOXqCIVP1CCdU12GrxTVdvcIaixMoptJfws8fajoAcJp/T+Ozmw5UlyLol9E
hAAh4DXndDptl+3yUC+E7apmHiQGAV9/V963ju6ubjsTpDPsvTb3Tud/hgWB7RuK6AVIaBIgYCTs
i94P7j55O5FIgj+UFJwzfUN9dvQWxhibBJkDgtuKPKNjHUti5nF8wj71hsA+ociOqt8hw7xbhPDo
Xfi1Fp/zEhHJrkxikJu+D7Q3rrql+oxxri8gB7p8cp5V3yB+yUeoK9h+UXG8QfBVsAWx8qDDt4gG
1N6MRZ9fEjKdkeY6MisvS2dl87kqf5Rf/FAm+eoCT4fuV9OzUT1hT0/jQ+v3/sMQ0dXgAc9SZzuV
UC7uuIVWcJQUhvw/XdU4zwXwKoY2a6fX4cW2oi3RhI8gCO5GgGXqMAYMxu7YV4zLV+aV08cNbQp7
xq4T08gkETu4DZlkkOPWaXbGVh06IIG7EG3okE7i4hihou1M+mB3r6oJC0nMYI6xci7TxpJ+xokK
1wIUXbZ1SxM93HYxaJmKvAY1OUL42iD3DS+Fl6RkiIO4QQxPejidMhIpiK+3nqad1rA4zlFdyD3x
N7xSqof6AkqxVdML0+cI2NASc+LDM3Hsdk5RsqGAjSV3WzukyU/qVVP8qzPcx/flvCo+H8WfjR8L
NS79K2F4pvilUO3cNDujm1BLEJSDnZkV57kBhAWbD1QfZvtiyRWIK1zKh3COPZoIqMUdYr88SY6t
yqD1b9yZz+kmHlyHMdhxDq48MuE0yE/a3/mXUH7jQqbNcScwNlN3gvWSQ2vvSOTyYem9kL69EtZl
K0gee7yMNQ87h+2GVK2uPY5K6/C3jHN6TVaU6wFfNt4HDQRoQAzO/oadlGW3n4de+JtDF404VmLF
W2bCkTxE0Ft/+in0/mbw5VAbcYACJo0ZIiG+EOI9YxxrDgE6QqLJRRf8mfOS1GoKFJLh6T0Jmkw6
kniAnXCJPqENIsrLdxv/US8qIFINnDNVZNuHnG4bnaxThA/dAIDwyjgX+wWx0y31RAXiuEJsfWX9
zHalQWldHhWDDsRh6f8jkaH44RUZjSfu5OzFBTx6RTqzqalvWBsOJJQOZpZ/0KaAL2GPhulwiZjW
g17VQXWJaxMcfEYX5LroSs07CkqP85YwOvTmqphZxY0j8i9OpQ5SO54JRtJc2skWzEb6Lx+EJnGx
nfQn8b7+3zEnhi+tkvybzgjOBcrEv+liCHdwMY2f8TThsyeAvHC+OZ0R+Cc9D+Ge0pHoz8pxQ4Rm
FTjC+7aVAOqkP+rmlM9oZZHGQS5/yGjC/9RMsIpdaMLiVXTycR7nuHo0xezdh+FYztvFBD4hMUsI
1zFeHOGftJol7A+WhEzK4UDkHBEoOF/o3gd1YOO65hDWR4qfqloK6tO6p+oC+7faBj9mTVcJtghZ
IEz7pvwVdt6UX0dvLX/ctZXuvq4xPIz8Zg7N0Jaufv0uF5SFx3r1u3mLZpXo7XSkU7xzGQj22yZ0
i27jlKpFCNHU4t1MpX3Xrg71oY6sG+9N4Tr+pU3j5INnYtJHwKZB+j5VPu156PSMzcNwUdd6odPY
RagAiYmeu5ScJ514C/du4r3GkSWdrouHdXoz+NlIzo0Dcd8ScVLvIJcQDco4zJ93rSuzt2YR+LH8
Em4GBiS2jvFujm9OMTH3fX3FcdJS5zYNWp7FXcRFLAFh1R1WVGgZUToKNHBFTUX4KrACiucJY1Z+
ISGta/4wTB8ARZsMA9XCkzgn1TP9cPoBj4+RGwYtJl1jmKRyG6TCwZyY1miA611P8ADSu1YBltua
rHWG+7UJx2670A3lL1OgDYfYHAbxLkZ4hrNwYvgH5wynyoz42Oikkhzqo8BI1zsjP+NNeYJVhbEr
bCge8Mnt02PT9thhu4pUBSDqwJo6lhs6LZioFR2uHt1ZRpZNrkbkv9aJXETjHSu+4r7qfbcVx4xE
E7tesSFnrGm1g//ePHldrt0D/VjXvi2NWInu8v1uiA9lnvQYy1WGablXmJ6f606OfLCg5qBQID0e
sV+y4o6XO7MibjzM5OXUVx01St0X+cD5eHFT2RKtgn47muDbcc5JQAhdMB5Z1o/jN9upOfhI2JsW
byarUTiTgQI8Yev2pNruCtOtzb1ghI/GrGauCzcsSgb4UTrELj8xWK+ObsMff8kqXFAw11hgIN/t
xsC5K0am18dV1Fn+pCsUnBvGAJp/qbY2g2qXEiCAEn4y94M7V/NnkbYeCWzOIgluEFWzjTvZXwij
keuLADzn33VTBS3KcZcpxCJpkODlFKbkh5JQweShUQtFsNRwmY6WpcIPXZHFMVCGLtIzSkv0VVzS
DVigFI4Q/RU40TvDonXcJqPvrXTNMLZ3LshP0AhK2GY3tCiLd7FH7MKzKJauMxutSM+9moWLCxHY
AMHpylJCjc+F5/fNFcHB0r8Flp6YiWeZprvAmfES+shzgZmodvhJoBanD32WDPeNO5pXxN+iPvna
sziBsIgIxggteTaLT31YNR4TotZtBPuhXA/3xTwCRq5sMqNA0dMNEdZCjvpsCjSzmIPK6Lvk/bJ7
SKOqIp6FQnQzZJDFEKiKGCQ6X4wMj76O0XrnsHnVaYnXniUctWK1RcdFGirsZjxKcR6Tt8g9SNHG
VsZ217n1aN4bDV2arN0ZRWFJAEt8Lgc5Rh8uw9z3Fj0wShikOdesKvL1wZkmUf+BOWLyJyIQOAnY
+9sVkbip4vBlpHvTO+AL9qvtHQr5NqAyOaGSTz5QDHdn8GVo8VHLCV56mqz7qdZoG4dboUauI3Oo
V9YQOrxA2MVtIJBkulurZ3c+jagNvL2u3UE9ZTy82MQqkB8PzkjIw27m2vuODCJ7qKPBmOGLZOS4
MW6kip3bdFV8xxOtnwKQf7fABtt9si+pzC5QdAigRfrlbub7FlsbMG6+16gN0HIAox0upuvSdTwF
4+rWf9cgWpw7/g9h/ZK7en4i+nUW944ngncqQ1lXxDfPBfxNcA0oTrZd0Ufu+1zLeSmPfBdlynoa
U2HAvJGM0z9d5o8JQTZh8ZazYCVnreTlw8x3I6q/sMaMM5bicTP8Too0NXjuPYO1EjZe5R4CKrTq
ylI6Sf7w8q4+dFzW/CgadJaKHX3nzcg/1Ja8ZFxPJqzhAnhF8TWUEDxvZyV9URF43g1+Ugaht/Oi
inHfWCU9ysoxz6V+sfxldS4DTmHOUObR8rVdh/kuiwuYDJq7hbybojXwzAhghDCRBbdHrSzUF82Z
7N9r7KZ3PGEWbf0U4dcifYP2kER1CfY3hUr8jTsrkKcwKsioz0Ddd+8V+5SOyCm+ddz9i4v8TMMc
PHhox98D4uIfEDiQFQj8qrcHosa8AelF0s0MSMJ6YHAVyTeYkYrMtmpy/N8o92V7tMiR3HN5QwJR
TpFn9KwCXD6jHabqVEFDz/ZF4Ha4QZHMXWzWpTGxSngv9r6LH5DSxUnOoptxHvVrUX7zkps/Ft87
eFkl/A+2SgTTLWAS42OmPFKb2a11H02YuGTYTn36tup6fII7xTy7xQOB6I1kaXwfrZyab6qy2P4r
HZ/7pQvIxdylo8nnOywn9XMTj9F/GTwSSya7ZyMkshGorCIbmnKLYHxe38JZeueegDR/6/h0ftuB
OW3HYoer6MiaNUEg3IxgU/ImkC9tZJYSDxaIKuNWt4qpc2ufdcYtUh0lejEzRCRn9BwNE2Kbupvq
+pAPszI7stqRoicg2okURn5M4O/csUzO4rRFOGNyJprwKpE4Upu5hsiS0TuM5JQ7+zIIgqtXOiNK
kNUvHrle2M9PsecBlzdhwDq/nZUOt7nD6XQgVmWOjskc3mDhM/764T0pb/ihykSpQc0jsGf2qe2/
SjeHwxZBFMIGTDzChCuhZ5rq+fVrg1yH95xCTm4s9hUwspimvf7ZjjEigQ0K/NW7ThiM/1tz2OFb
Y6VTbuuFCQ+IBMJxajBv6YsLvh1VnoiXN/Z9VNBAAR0IkYDaAZbmbouwN7TOv77Q+UXWbVzetWva
ZSdHpc21KUnOxgqop8nbzPnqE94tmfXsJmxmnzO+ufQuVyD63qgcissoTFPcjLVxe7VESYifJfDI
osK9m8DgcTzzwWMDqDvFuqC3TJUDeEeqSN98F8vNUdeQ++szpO96/pxwDCBqnYO4Oo7M055BBkYk
ixa0Ke1Uu/LTJsM4X8n9IcsT1SwEZ+D8LYFgA9b8TZR5HftHt/nBexFdycpF1uDj/XgJrUcAMUoK
KR4jh1GYPrurWNl6QmQZHxo3GHywZ6Z2n4J1zv1jwG0UIxB3ZGm6wziVldVI04lRGKGJISukgm+C
SCwXEqFZiG8qN5TTBjxD6dCssNhniahF9BevVCT5IQiAPqHSmULyjhHsbuq8Z/yAy9HCxxH9gok6
d3vI9s2iwEpJuiV8eDUeGCrP+T7uiOY+SCuiO1ATyfcUwtjcjZXrdx/UkVNBqD1nxZcHNeMNrslI
Tkja/AvNZI+NnP03jBrhv4wbmewLl44A5zhZXSSdP8QoDoAuaOB42FXm9j/662k5zaKA39eRCPKG
UptDH5sdt7FOBPuRUHtMaTKrguQCN3j9g1Zl/cKs6f+Bc8wv40Use5jrYbQ7hAiLbtk6WPFy0l3W
0zpSMmxxmWBoiikFP8iIdlc++TieT0RzjDf/IM35I9PkQj2hqWoE4hcqLn0Nck+t9+ALnWWHhzDE
ZU6mCjBA9wbiMg1dEu92CCnQoLaqv3WnbH/uIDZBPAj9orokAK4cCM3kpDwHgj9VbBK0moyIUeBz
fHbIba8QXUvMhpMJn9duIHYD8X5OhPWI2423gUjknCv0t98J5y/2eNc/hQDLxK85GxJubzQGpKjg
Vmt3xq/r4uGmef/NW0LATF9UyxYuTuGxoF3Kk+fqEoZ1mZDX9YPDBUnokHjyNJKTwtq0kPO9iote
ngtSOYG0UfODt8eIRNxKHrPMb9+cqqhpxHK6ZsJsscnv/akmfUeOkzcAYsts92c2ngl3vnaH9cg6
t1zuIuZabORBMDd/URfHfBAF73f7WSvIgkfcBr493NKClregdKZhW5Q3GCjIC+JFWHbpJH72C95z
KlepcJJh+oe6RLDa1pQdcbWbAgXLRrSOjh/TlHLqTsV1ryHzokRPDrfrHDpMRbSWJ4eb5tV3vdeG
JVrGbnTpm61P0rq3XUnonF4qKvnsAFhLPLcpLM6NuH3LjDvrIT9i+iljRhwtJ2qVDhZ9ka3FvRBR
fSJ3kvAKWqRVnyD5IB8oKO0/iyXE4hBz0p4mtK/8vojSniDUqOQbGFmOoyZVmpInMWQDsnRarmw1
iLJIssABhjkFoLsijtzf1luQ4o3SZYs6K9+AbhycZS88X/tP2TKt3Db4+5EIoap+HTJvwZ+45vo6
Ca7n2OtsfMiky2SKNW2zov+tJIG3KEHMM/2EwdqLu+hfVGtfXwgdsIQXzPl4z3tfh6h1RfeKXIPk
b1Qe9C/GKW0CoXAZs/3YBsFjwfZwBaiJjTQ3ev1ued9TuqsR0DHD+sDFy8n6z41hmm8SWAr4Ycku
CE84cdiMN/4EhE/T/iHE8mOvOPqcOs25pwub9gb0cjMeWKnk3p7v1cUCn9mIjVM1+uteM9+J+51p
2b+oI1qPgfNR5DAq3WevLOjytAkc5zi0/mKOgdfzKXg5GwYexRTVSOEs4vcoA1vRbDnoEzrBzGkn
8jwJ/81r1SXEQhHjgfxMQ9JrAGOjvLJzzyvGZLV6Rs64LA9Fh+mKZxmubTtOHZcp0QlXVqQjA9GR
0+0INiH4YvXBUHqmrx6OuoFBf0ZIie4qL+EsbAP8G683e1jG/exozBPN1F8LhwL3dWTUfDLO7A3M
htOBqnGoPCSApB6k+IdQOQx31uHC2GGN4egkgK1J7xQBuNDr+yh9ZNYOFMji3rH7MJLr/HsqBkJU
KBsyeHUpCZUfUSmqa5xCNyCSGT8NNm4E4oMvtwxLOc4TR0ffEpkJiDyNsnfXMy9nxNBk46817Yk8
YfIQ3RHFQR5jVybpxS2dKH7TYhxPFaEg5UZFE4IJosEWNGYxuVH0g9asUjRHIJ6evWcnm4XP0JBA
+jKljx5qV5Bc1eJY+7fmdN07ZJVWbsXNvHBSdTYDOQpiunAHQatFbeXLU5ctYF3HgPgBCqAmig7U
L6N97IhJ2lc06OE+Bc/h3/dRbPTekGwiN9MIpOBQFh4V15S7YXGe4aT90+mM7g6TIuRNggL/M2uK
iTZTIZxvOC5ErJxYSeXrWU8WQmFeULDzJkuS1eFmmfQ4sM9h0RtqruiHDpVJ6PNt9N10Ksu+/9MX
8xCgcyLw+RbzDeSBe9uMfd7d46jV0XRSxPP1d6XwKhd1D9fph6s7PAm1BVCEUEvXfDXWm9l3apyM
W+TvEB0NbcwXKKdyQoew6GVCrgn05TMRVXuEL1aLN4lEvHyG6pGYhxkyFvGscPtBDgJhVLfQ1DzB
fOexkGa2uMJfQMWGk3ijGbQVL6oO0SSEBGtHrPMzKuKC2h33Upn26gEnBcFAbABu5JaVtKFl23o9
W4aynPqbm6UuCbnLSwaKevUga/RJ45x1zsvKLKhidk603UD2Ddpdjn/25dXCwjbZyypqaKN4KmVS
HLyM2EuoLSP84eeyFm58w7I4/fwcI9xHfKGDrh42JaGWS3qgwaik3q1LG/8JnKrMdtp11v53R5Rb
uQPx3D20QONfcycp7AYXLIOemS4+2vagjK8NA8nn2lAos7Hs7Z0f+Wg3A+z8z6mT5nQzlpT2AzGa
xTlESr0cO9C18tOhWy8IbUETVGwnp0jh/a15Baiyn/r1c5UWee6Wl7uCrCs8i2hD+ir+s+b1OP6s
5ezP58UlueclikBVg4KwcIoA1pRVwiYVtekybOqkQ+oiwhxKm8yYEz+MIcqTSwRbjmVhnSCd3HHh
BfJAUrcTkXFBSHn7wCmYSPSeacBqEo+9QNgJdnSUR8mkLQpOMKtghO5o4trR23jsIuG5I3HLq5/I
R6DGkcnhjESfBC6waiWBjqgVKQYy597Rs7dcxyYNur9MBGdGOIkrFL721svdYwMZCQFfhdcd7zw8
6DUa9ijzy/SrdaPY28s5m9OLB4VlJO/SnbNk/Zi5s/5mCOVmaqleVL+IfMGqsOsQj8xUvH3lPhR5
fLNV0QG/mRoL3zMrSV9+dP7gwPfw5OTm961YTbCfZ0gve5TE5fhP0kjIhH1rBjbDTNzAwQMr3aBG
5tgm0G1z+rzoAbGCEoid8sLgw6uWyTxg9JzKPYdh1TzCjpLIDAHfpfd5gKrjybh02d/J3IOE2ru9
nBP2yig+M2z0bGrUT0BN4d1UwUn14XO9Yf8YGWXdxQIS88eCaw91fN13Imf51rIwspb9Xrfz8HPH
eyp9sDj8F8G1fcXzuKr0VeJ8YLPIniUPjy1b5+m7l5FrMO1mnXOwrVHuMdIDhfMKLDADUhSSvLHr
EYvFRGJFiQXP5tfUWVvPIVmFFXgWtvcIxOOUyLV8lWxdELxM6bl3TSBAemlll++WNOHwOEnFnhRO
L6blz7KgeEaT6WXpbpJtt5Ai1y/lZy/ZAu8sAFi79UuefuS1Bkje0TKQGhBFcBUkj0Ylk7lD8OxH
5OJq0nbd1cnjA54E4KocDtPkH7tC5dGvDPQ+vTimUXVQyD79X4sIuvSUrAO1SRJ4qbcrRVBjLZtE
5jqvbmPL6OARTLlw5CIwvw7sVMCbhKHo+uPSZZJKoS9A4R3dOg+oXAwISickQXymRcNpsXo5gEGU
Qgj2Y8ocKLnAGg7A8XRTnmoIELLFncGZOO/w57riP7w/HCDdpOroyddW6kcM5wQyOog4vT2PVl5u
GxsSibltC5v5PWZzult2yUzF4m4XFphP+JtsLr6bcSmbLX683m7mNBHys4wyU2QXXp/QxzhdotzH
RdBwuv7wyNV02ysxNNdUmASsmWK9vokKrYDrGUmWA5uxGQIUQCPMBzTPHb+Q4Q7/mBmD+PesLkrx
TzVI7+k/ysrT7YYYW+XPeJCRzqJkxpYu0NWDdAzlye/S0UeDuLBduKsVQ9eTlVF+s0MKnwOeGBHy
sHDXINIbGP9vA7QefypKuukvAggmgMQbedFIUooGoyJBuPTcftY6zwMBGTRY0vLoS1crBavaR7vM
0HoQ6inyQewQRp2YxFwE9hDVPTDSBv23bDGE5pB5GpzAVf4QAhOyxQMI79ZGhxb+mtZ7LMFeDXix
EaGItsD0sVAvJCJYhO1RsU6HsinC6pPpdzxdorVYh6NtDIkVdRrn9kDPGhKXBA0zO3TCJZfP6SUk
I2YXeGCtuyxkLt3Yo2dm/sOEQjhD4mn62oMcZqOIXPUUENi+HtV8rmiwEIry8dS7GikbmD4kC0zN
iip/RkSrGfYHU0nekaZ3gJU4UB00DYX/zrHxQH3EEIOWLWvIrENU7W16fyFil6lNsJxC1n9ix15L
oKoosvgkiFr+5pRn0lgXSt63/kC0LYqLd10Jb9wLUIoWx3iPsUviI2GwFCRICTAiMBzt5mw6ExyV
/Otbn5DlLkii/h/KkSD4or9xO3y7iOO2CoULcbxy1fYXwjrCcMbZB7zQFn0dHhjuQUYude9sWwLX
2Pn5kzOx0eNE6ncddj+LB4VQ5e8ysu0F2UgBa69caaVcSneqoiqY8X+kHj63CFApXnJd5pe+N218
gccwtRidKyRuKVH23p79FPVamKYEmYRFziMVOm2BsLOdg5VD0caksDhR9uEMbb6eamiOPU+12yQX
zgAUVMMUDT8Zq8dXUYmZvS9mNET0bktR3Eg0IAyoKBaYjNO1baIyaoPNjJMO3sSiePodQKiELsXc
+i78gOBp8XFN7SlxFCoUupTsjsyZcHpERV7k5z4OBnEJ52oJ9uRFZL/7SUYRwmAawStUc/1WROgu
v1STMpprAkhbO0QwfnroStf5k0ZB9W/AbN7wbbj979FZF9xWJAHWW4sI7BuODO5/0nnZI3TJLZVz
UkI/41auvfNKnttPlaquhfIEdxypX7fm5Aim1mPXV9gLp7v4N0zIw2CUxvH6izSt7LEFBrUck7oO
9JY17y3SphVhuw/JeCZ6xoTNCQFyJndu18aaQSj6x1+Dx8LpMBjCqh7XgfH+Cysrsjn4fLJ2y3wY
gCRCFxLcgzYvTuirwd3j4spfpR5TfVcoHw4GeTvw0VXkiIclnbABEzFaP09CTu2hVosbkbQUSyL1
RovgV6q8f9HNXDKT5uA5FCidm2OUt+ljJNlonyafIRfxO1WMR3UiMnLv9FpBkpJZIjZ+yNz5MWtq
q0COjxKnQz9EzGHSwtkqN8ePIJithmdGK/M5dFxUTKMNJd1Bk+L0IQtaP8DnJXbHUSH2UxfNEGG1
+GSIo4iVc2xMQjpGiUCgZOgsETfhMGT9TMCo89RGM4RCIDeFv0GhliLRxPZ0O5lxuB204sX9SlJc
bbswcYJn5EbA68fGpr90LYq/0inEfcN0nPnb/4ldThyg4S/XlSMwwYUEYpmBz1vne80DsuQBKvtQ
dI/MVrFb0QmESXMdesESE/93TCoSlLPyxjIcLiAIQlRo/codo8ra/rguRXBItgHwjbDNzxPhBLdB
E6ZAFIKTJK3LWethJ1SnlwuS97S7R7OGU2Iusk8qvkUR69WlryMWkODOBhkZWBgeyvfGGbrvgjj5
vwXwTffulu386hiUmFvWjM2d5pfLdxkOc+Y1Lgkcr63bx28pZ+hzMJddhQCMg1cgzTfitQay253J
55kOLP74vKMkJJrQ7wK7DdGk9xQ2S3iYwUEn38ytfPQcwMuqowgK3zsJHeU/qxDr34jtEhmM41oc
Y3i3mPWcSkQnyryFPWXMb09mtUhxsPLaxHS5woa7GvUHYV9p0N8P8AUl63GeGQYnbQDQU5YMzchk
Wu/sOIVgudDfX9FaDemZ79IH4+wiid41IijZdHQxLd3slAnYbsC27mXA2phvRn/GbsV92zwsJrcT
rgXrAivy3Gbnr0B37tfV6LcxKscP7I9QdmInKst9mFJDbsfBvbWIedr90UyDQKHkTNk+G2fq/5pV
4MePB0s8EmqRQkWXymvU9I0hj/ns0jrqO7ULr+foSc26BYHmkbkADFsFo+/AbjEBKkYyDY/zmqDY
3KgmSX9c9DwUSuva+6coJwd808Lk4VRFMO8dvLGLmuuoo6A59PR4/tYPdWBeZJ2wFVc9Qeu+yUYS
QAh6vb3KZni1KaCWPTvVG20QRQXxSdTv5KuBiKH1bYizOK4GDczWDhJPRZpl3qdiNxzc92SFza8N
Bmu4N35WE+qLggk/tDNB/vETxz1HY1wR9lIaymM1JEFzQWM2FzcmRftTOCuj6ZwC/yVqZfmB2Sz9
TkDl2X2zcIcj7YhpU4cpxPyeS/OYdOYmbMommOrtYNJPSg0cSpCdFHu6NtFMhlI2epuQIVuC7GYd
d0Hok5RFjFVVb0sJCKCVSNNoZaUjn1ECsX1UOTHNM+Hd0VPtKv8vTIEJDLo0/leVIS45zYGdX3K/
RfmDXqQP93kG6+rRx1lSco/nonxwBV6+B5ub4AZKBZGAzyrCgL6rgmg9w2SfoRjWM1RFUcedv8tn
F0tMZ8te7rxej9AzERsOJz21M+wzgBvu0Y2RC/JT1UQbDdBKdhnOY7HBABKNv6yh9dlEBjfrXdsH
xakZW3e4LDrT4MMN44DNSiMU7DNnLMIDJ/pyprOQ6IUnf1LOg5U4NcKTSGh+9nhQ/emdGWkmHuuO
pcJ/OG+wcu/HsINHepjQW+fptUqRTATHfFqrftgXIbZTqo5gWG54BG99T/ipkKDMcTISmzAG/m+n
nRC05mNhYiq1HGPDRGZwDzNc+YO7haHNMel70q+/dFapyzhgLsB8gqSgJh0KBfKuXOSorwjylv4w
2qVFWIg0xmFo7zokcAmw4JnB1M4I75ldL36JAJKu3pQLpSgEh9Az76pEt3HEo9u1Dwu+UQdTZQIN
egugq8meiATLPSbgK8Mb1DcL0mIWqPxSOT8U0QhRqqpt6cjVXiznY35aOafRe5EnmOJQRmx0Rkcy
0E/KcLolEKiYswNDXLVdAzH/ztbYSLzAfW0OyIvceu+iTHwOUixou7AGMH7nR071uyA6wLsmnaJ+
ZSaB7JQJv5G/mc6N/2LeXcrlKJjICpwV9zTOICXYCpJou+WBud0CYavro+qCKTx1LiNmtlsAbk4s
ebz0L7lfiCKBGUp1aLsMGXiI/Tc7Ea2z0MwE0ojmEmTjMP7lxvfyK8gIPq8CO98NsdPKF+9Wsj+j
iEiTFxhUt83iAjGdHLSFJ/pQ4CfPDnYFBMZVl0beSQYp4ksK2fE9XLIlP6YpCuaN7mcsZzTlCNpp
5wWzlcylc1FUjXBrVBXV2yKi7N02KJXc54C+nh1DTcZ68ZhF2Fe5CABMlSvcZ+oimJCgHaIoiLZS
dcsTZZDH0RnBjLqCfgz+9eA7lvvJ86P+dXIFaXDMxjVCotAJz3UJQumXzal+Pzr8FOrkp8yHkFI1
FmN6tk6bJQ2c8T3Lgqi9ay3C2i0T1k4wNdImfvTbuRd7BpaCK4LcyvY/z2U1eEDGFkBAzZqMUagP
5fMF9ftUnafMMjpjJBMjgUqReMpfPkLUzxG3mH81xBkPBzehzoCw4PHOLCVf12Ei0v3GkjCz1Vus
fxnR2sYgPvlhEa/b7e1Gv7Iip0obFPtC5KlO0mWvXR0tX5QXy/RLxyQ704Z7WE0V9DMMRU4no3qD
Er3prik9c3EhxiEsHrqWJdAuBm/I6honSMN8B6G5j50TkyBkfs+HvcogPILShC6r0zEZAnjZ+vsW
BcxgfoFnWCk/kAEgZQysAJ+yILGquWHixHnKlRsa80qzYckkTd20ZhPlrAMJFVomg3rvsK/MIC5u
JRb/JPLj9yGKl/5vEdNDn7BJjcGJYZ2bv3Pbuc4Tk3ObPMu00P2JaobIQTuHPo5y3+U2qYNeNk8z
Gu1sf9v9uCcR4IjbE7lrXmmoWWuzcxKEkyQSM3pSB1SrVDs9+bNwMByD+EgemFFbSm6PlKPorkux
4+xVkPf1D7gCqBdzFuYfGpzO2Tidw5REuZ5Hykcy/a5uEjt+z36Yz6CwAafL1KqfhCD2fmsYUBNL
VDrcn2E8eQ8K/2FCSjvP6u52eanb9FW9xx7gIQbfUKRYBLZAa5ALgeZsetec1kmMN5aVxm4lYmSf
rG6WsgM5EAEqNU203iUhRifGXjNEST1FQoMPtAT19Ig+0m05IFSplyw2O2Z0RJ6yIAlQbSLHhunM
8/I+d1yLmCVN+ltk0GCY0Fvn6mB/wMPU8zJtEeVR2iNck9Mtlzd/Q3M9/EfaAIokBxk+W+UuD/gj
sDMYqjs5MHNqwL9YsjEnByiKE/bIuAB3QTJikkQCjjyZOiR6L1VZtDuN5P4DbT8LvlzNlvBZHIif
6Go8UoQIWDmrgByC/cRw/G1Yb3ue3quXB8MDeoV2yFyzKttofAc4Wn2tq9ffYGs2cbZZOPq/gAjZ
Z+slwydBls1/Xi/L72QJkzvPsyN4xw5x/mbmDscAh7zoy/Mz1Fdm0abbk0EVO/u4roqPeGyA47lo
oD9zHGwvDvr4DIkzEpSdxcz4UGekaG1i06LBAu9mfvqSIoVdu1f+wmTrv8XC9/4r8/z/EU7jGG7X
qDYotEelBUxMtyQvEAUyG7y0cXc8ZpyJM/LTcscmub5EqDNhIpF9rDeoGKEtW0CmDQeextm4SE2k
EcZJlhlFwplGVArLozpS2Ic8WXDWrsWClUJnCNg2US9oCmj9nAqvn2z/M7Lr1ZaITfOP8qrN955t
wpy6pYHnWTReeBkQHgo8VpJteNT+j7QzaY4bSdP0Xymrc8PGHaujbXoOsTGCFCVSlBQhXWCSUsK+
7/j18yDbrIdEwSKsNHnIQ0qWHvD1W96l4FtLHG9CMgvHTe5tI2mgHCHC2OIgBXhVCXAqYBYjr7vj
Ikh/9V1p/tB67tpZKjzV7tvCLn86tPlccHxphh2sSz1+72toYu3bySzfN4ZUL7w3vn3Eng9jhxHs
LDIZGfO0ablTqWZpoVOdqmYmY/Wdn7xUZY1Tpc5bjc1vTuN2L2m7/DbrVvvUgwo+TmWhf0Btedbd
QbCppm8WB4BOeNa3vRvp6V3o+dDTxiBRD1UyuZ8z9DHabYvCAwjHPIc6EuqIOIAEgfjr0hV80gDO
lKc+VfrHrmuC59KTvIOACEdEFEZ/eE/bI0OyAzi5sQmQLXuA7jf9EB1B+TYwMMDe2AMpOV1WCdfW
7IbhSy9GFDTxbaH3Sd+6AqFtZOaWzmp6sgA8ddu2sppnWmvlp8gf88cowzNrA26GuplVO/Vzgh4k
VRrfGX7LOAI/QjfMvjPiJskPjcC0/KBp2NJvwZ7jaqnKYfoGsap8UVXnAyQRM2u46WSWHoiZsDnn
3OfdVmiEUvvMCqd+24cK4SsAdWJDiS9+imIR/IAQ5VAi6nMr3MFujD6SaEOY48il31tDc366UdNF
O3YCxlkFWdlHFx0gfoaEy7Onh1A+uDNVYTv5qUahbSriz5U7glVJtd565xcy0w8uUVO5ceqIy9Ov
qCPhJcSdunGRLbtUw+BAS7ZZfyIGj63BYwZIiLsB1fa2COUTBoncU0h1ye8+LWw2VU6vqB6b5GK1
enJB0iX72jQG4EopRvMd/Ybok5fZqEQ3WWGlpy6N0rtkQAdwN9Db/goUh8TIw7nF2PQTQCjihoiQ
19FzNDl1EOfBEf0HGuQ1xNfuZGZk0MoD9I3w00ibq+IwItxUFIQCuN0AtJKU749d1xH581w7PzF4
r/pt51vVJSXhfDFsDSdmSCAKSlBJmwDG0LDXYGN9S4Kg+9Ar6HuE1rpFwNal5jSDsSiCITaXfNYE
aK8NpFIBLtL33X5H6aeO9gIgEGDOmjLwpm7dWZidZgulndyRXxTnl6a6ncWIkvfkuxu/8ttmS6Wo
K+iNgwbYA55ACRqz4/hs4QYmNlPc43UeV7VCcK4L8Iwoa4/My0dQzDykXJXvlTP5D4BjimGHMn7k
f43qwPgdAneyN+C4aurqSQMRIw3y76QcyYMI+9kWoJfoFpNx+ArLlTE7owgsxw/Uait0QUBtPQbD
oKcnGQ1onCDnkfIA6iWan9E0Fvkxq6IZfIk6BYpQZSX8vYYoc/eAiCW9RLMC5Um9QlrvuzLVfrUA
su+s+aej5Or30OewOf1pj6kEAQ9lDx5GZ82w17hCrdCNivIlHlLnh1vVPa8odyAMVlRC9qPQTfSW
qIS+M1sTAU7yMkR8FC2VhD47jY2dxOIV32xdTwdMEZCW26CQ0AsEpXUHF2KAseRUE1DtbUt3Dd2l
ntCdrCxI8w0CC01NW5Q0eC9JhLB/02sdl6JE+PcZFxFFY3xkfmsdj95WQ/mFRoeNPBBkmGw0gTpF
2M7pMSqiG0F2qG0R1S0+NygOIkZG//wdnWFJ3is6Mjsh++yc4Jkbobyfe1+A60P59PyedlZD55Ll
gWsusSucrTQHNXOvMzI3vUi/VkmaBQ+EEOYHdkAJNryIgh/Qk/PPyFZSfy4800/vfdQ3qMxrgtJA
SBOpPlSdyl883HMInmPfejThOiHNM9j9V99veKdpcpjVLpC67+w7G3v7jdDTAnQPJetdT6NLkbbC
kwSuX1cfDFvv4O1bWvmDs45Xhm17+e8B7g82swAtgKuabfRdubCrjZY88pCJAI0o+HnNs4sVEZXH
KM9OwNiLjiKUgxvZHHJS5XAG/ZwgQE9DhGYxCme+6wBbrmOggi2sYQwM6LryCJUBQFvDGNicrGL2
fkCB+6ePcBHuN1MZltugif0vNUjSgfOaNe9Vng4arQvO6EaPW4griVE1WB643i/2NcUbpIczSuqR
eOFCTF/8KauyndXU4zcJ6+KZNkNjbSmql2h/I5D1ngbjjFrAv+7sOGN/wrXWFNupdsUsUOWhpiH9
LvZRKhmmiwTl/JgOED93okVZgzkTFNwcqyuA6GM83W9LN0D0kRkgwR8HiZiXoJ1KrBJrVr5LXM14
lGxBzFvCVD3gBA5LiTXU851RGXQKsckiBmswmxRbra90rGQJSmABycnt91Ws2dUefDZTzu3jfEnM
kGptAK6HKkdZGMdamz+tSGV5tnVFxpYOXVTjYZvkzyRTsKSIadUuQ28/mss6MGJLIlkoQ4lJJtbC
FzhWEG5wcAm77jMGh9kLuXb3YwiiGEZRjW+ORnWh2GZUK9NNgL242PpTKu8Q78L1q9Z9oyBAyuIv
oNWrLzVSfBFv4kxiCDVqLIRXQYBAQ0QeYXSh85u7RDk7aCcRpOGk6b8HyGSdp0IQ4tkG9ds91nGh
fSwVnLI7n1D1Q61asi2A4RGwrz4JvxgmxAW0OTGpvw9qLfsIpDAAphOgeo3kfjZ8DQpCrG2QFQC1
EW+UJy4scvga/Emy0wAJ9EdYBP57yjv0sgyKHcg0hrw22zFOrWgLzdB2IeWHPlc//W1U0/28/5Em
9HkOkKLqvcRLgN5gCc6G4mZVaTt6913wkcqyT5RV5NpugAQp3jcDSe7OzRIgZqOiLXtqcBv9BJW3
PqIgKGgKTiAdEbuipUrbWo/afdROHloMbAljhzSP8bXVGoQkK9wom1OgYLcf5u1iMb2coj0dbEQ4
yDmRrwQyWGHSpTl2edBgPJMzYQ0+Ii6IA/mQl0RViTIRi1Ambgfgk/CApZ9aCzQR3by/U7IvsWGD
KxfsYCiXHx3My/xDKe3hWx0OswRMpcMVptFqglsA5IGPV9Pm36msmugY6DBQNhpI488RCjfIxkj8
9DZlBu5yZ8Yx4jxChEBCKiS20a0Lc/m9KVCd3kLP1z9MCBABjrF6zKQ64FqYsjYmN7ZyZ53ZOoj7
6SSHKKwPWWonZzWOgbUpkN0CdkGYkBybunBxlIbE591h3kX2Qa0Q7dKKjOZ31EbQH/UGINcp1Zwa
+UIiGCqNZm96R5/qCFz3AS9sBIiSx2nsTA26m99ln2wHP5QdjAnPfR9xKX9rgz6gX5SXSu7KzOvJ
WPH2/UEtAPGRdqgL6kh08IxnxGKKagfVMnoK48rot+T0BQbeGE5xLmCR4L+tiG12hqUFl8lMAXz7
oeE/JV1mNHvsnsy7zhGYLA1W3D4S5g3hnU4mGW5MXh/B6W+R16mpWfxE8Sn6LrEvnY2HtKz6hHC7
ek5FSz+xn6Cj3FktoFAgyxU5Hd2DEEFv0AyUdfQy+g7jNPsFr1zm20R40DXw05PTXjPtQIPMBbED
wk+oUUYhPUF6j5guwAGz2/FKVgQwSH1dulih3AdGw/5u2pOqoMUYEgymH8xO1XbbHb3WMsFA4mmX
HRSB7i98xkS0MwgIEDaNVfnJd5r0XGc2dzcKoNpPmuhlSWRH2wE81hDYpyaL8q8VOtgKbKIHLKgN
cmpwuMmTuWHn8alQ+dwXE41b3mMllaN7iRWoven1UG93g+XjF+5TuKIWmM5AiYlX+NjEUtwlSQ7h
V9koWBHF1YP2PaLQHGFJ6zkGDX0bdWeqgtUvvJM6uaPg2T/FADx/IVHcTBvDMiIJsq1zPmmlrr71
pe59t6Mu6qeN4Fr/3XQjm8WthuZr4HlduFNU1/a9agzAzlZgXAwtm55jGYGdk0YdYyqcSf+UTTqe
9L1ts9/RcOmo4qVdkBwG8Ivv9ahQyCfQXu0LdN6xcm7/Iq6iNMrBK6LkGTBMYANBVXmnU2XgCt7J
YGy5KIRude6LC9UsOzRBZzsbXY59THunEo5HDcwTddfCa0V/5tkEUFDt8sLojK+I/2csR0z3mLp1
HQrj5CPO39KMyccSTBHVYjro/G4KWVuppXR6Q/bg7J3RGOFdg0fgwBeNgtNQSt+NTV42oK6nWZvD
wOW9RDOkiV1jeNIxSIUqYXFLlU+e7ui0Y5AOsDFdi+yk9b/oNnRMtW3rfIDgWUYWav8IY6Fd+RJh
Ao0yfl847QN+da55wIk6su5sXAyzn1BWdUzvDb2oe4QXi9zeo9uAMiJec8ixEtr7skVpPkikDUmX
WubQPAaqdersqFyMluwH6Pi0FOivqJAJGYwCmZ19Hc/FzD36gwPaKQFmdRtB2V7MiQHJO5S9gRjM
1aanBHH+9A5EN405dDu5CFOz4VHnFaLlEGEaqG0HmeVYTQBiwmAVHtUsANajzh7hNj6hkoMT8DYI
YKSjqKBzxUDuCc4RPovtJqqAnRI9hJmEImtbBqk3QdzOxKL0vQVyHm/OChAIzZGSFIaW+7cqC5Pf
tmlWX4DhVvU2QkmAoCnFnWXbhJ51pnmNbU+b61JyVWNyvgtz+DE74avE2HadXf2eEcEI//dmNGud
VBY0e5DqeJsD/cG8JsxMMq1h/K1seNQYX6cDPR5Q+0Q3MBbiPTQrcQQsqFtUF4rqsYBTOW6msXJ/
OEk/HpB3p+iOj0Zj005sKJA5pgHerW+b8OsAAv+bjzteuB8yI6OkRB6GzRidLuvI76DHrjRTTEf4
UITvqAITeBVDycn2J6s1+bemHs0UzgtFQcsB3jM1EAoHm4h0S9riVXtkjjCEzy2sRMIucy8UzAGm
wHRN7XubVj1gyToG2ug2qfZR2CalF26G8negZ/iQppNltQ8qqvQX4jrQWL5L8LuZBHah+94EzbKx
LNSUTCGM6IThCXSRIqNPsoXbCK4o1BWe7YapOeV9M2+RXQQrRrsT/TCFCBiVAGaQW0GgQlm4gKGp
OanPNskq7VHwEjqGeZ0OzwtUJwYiZYx7es+1dBzalNaHoVPPKQr43VwPmJ6R34LfRmwgwy2kDSpl
H+sqa+4jr/btXdjpfbdVlkedAXUV/jZiOlxSWe79ACNUn13wngSicCh+WbI0/kIVrGOb2CM7u9Ab
FOIHxGo3YYNi6Q7mmnl2BUXdQ2Yn1TNQMEpHfFt8bIHQP6OrNPywMqN41O0RBklIa8bb409junuw
cwavIi5WICIrCMA7U4dXvLUALktMGewq2WKlQcEMkJkrNpZpIkmgOm+k/RlFf2VJRjM7qzPtPUpO
CYJvjqjuszhDVNmxVXmXhrg2nly7nx5EU8UXJ6jxm3Fb1AN3yBmALQS8DDJJNrbpbDxgwWewHBIa
HwpcP4IwHsH2OROpM6iSemONfhhuqPmS3/geLZgN08HrXlPu/GwHev9Vn5r8ybNYKEqHGTWGTEOs
Ht8wA43csRffo9TKfpG6hR9jORdPw9QYO5TVFfvNxGgOdt1AQYY0Do4AASp4f8fvo+8iR6lVxmEH
JUFDpwFa0xSe3VE69i4AH+geClrOxYZHH3ENlJQtOHiSLg2q5n2ADgSuWhB7Ycdh1+b0P0nwRmyR
y6F5YB1JtyPphXNmRaFt03IVoWCJQJCaJROcr5ZrzqzjKUVshvwqA+iWm+0H0qgh30EXsNojRceq
3La2tJ5Q6Rm+Q0+seImj+KebIqJHUjcNlwTq8Efams0Fre7qZUCYvNhQU0E9Rxo2X4zyIxPxHxDb
gMATze9LREmLYymcAN2MykUq8NAW9HfuQ2D7eFLZ0AT0/T//8b/+z//+Ofyn/yt/ypPRz7N/ZG36
lIdZU//XP61//oOGwfxfT3/91z8dwxLCtEwXpKRDLdMVNn/+8/vHMPP5y/I/Ai+APFkn5h530R9V
UOanlu4B4ZI/HP7tkRAJFEJYJrQGW6q3I/UWL4yFEdNeU6HZbvG6mJBpET1Gai2Nk80fjGZCZ7PQ
bzJ0ob8djf0AoVA5ANsEgeMeXhVy76PutvcG7YTf1wcz/2USpUX3QDm2C/TOEc7bwWIk8GmRY/EF
tqyCi4SFJxeVZlyuDzP/b16tlUUuJQE4C+riQjpKzGv5aq2SxPJIw4LsYieO/5lNF8i9IQwXaSae
Y6ICy6jlngueG+76yPMuuDbyYpfU0C06xD6zCyqz4oN0EkS4TEdIsRlRkPxRN+Q/10dc+1ZWDT0H
sIzo1LhvvxWNkwizsTq7RC0wL0+EwWNTDemzQAETha+c2japRHxj1MVp+HuGdR1UlDBsm8le7Jqw
NKeir7Psgva+C/5STMUPZKmKi4PA98/rX7g2p6/HMt5+oQvOURhdlF1SlVSMpdlhtrc6VbzIWje/
lhmcoz9YxtdDzvv41QaiuZAPsCzYQKHRfHG1ZpZ2KXHNHKCxPXewHj/+wTcatmNA7ZMEI4uDEWA2
phd4Il3yPjHvqKRazaOKcEDaTomyENRxIrt8uD7m6s5R0oSlo0uofoudY2VRKSOVJAjLBd8pmI+A
UQPjOVSxpT7h4deHJzwYnejG3K5unf8Zltjn7dw20LKDzqmTS4esiCQSTj1axyWV2TtMhc3wcP0r
F1fOf+/UV8PJt8MBiYT3hdXRhQ5IXW6xOqfcPNCxubGCa59lCGwoqIvqHMfFnRM0sKynMEzBcQjv
EIOXP3VT7KNEmoafrn/S2sLBnTXohygbkbfFUIagOgPzKb2gzzn8nHGp95lBJ2qTKP+OCOdIbNbe
+Ly1Q2joKDhZ/KNbuv52Gu2Uwo4VWMmlp0qI3Tn10BOYd+cBUxefpDMrq3fXv1LOG2F5l85vkkNL
U3d1e/EOjihYNbZmJpcBP+zvDm0oSEInrcMmHgZOOqcU0JjIIQaqyZoqmoPVzw5s13/G6rra9PCR
UXOhai5un8ltKis1VHTRfJjSGxjV7QOCC7DzFHoh9Y3Dsbq0ShJqSEq9TPbbabYiVPv9MYguHii1
ExSxAogllLOPOEGLbZGU6jy4wrxxw66dEQOROYsNbPKZi+vOREVnzuCji4UIA/DSsat3NdnnsPv3
59LkXiXMBh9vuouvSyD+0Xbs4ouJa8RDO3hFexjiqZQ0qkrvxvW2tnCmbnEalc7msRY7tst7dNHd
MbogcGd+Ry9UuwexZ6PeJ9r99e9aOxxQBAWxoWlK11jMX2OMtNw1g1WTQmE2TEFwOwTl+IQwPKBK
6CLljRVb2yekQKZFhIgLjrvYlWWai9TBu/nSNhWqnkE+9D/G2iY0bw2oZTg9VUN1Rwwvu+P1b12b
Vo4DZEv4YjhELE6lqr2SF1jGF6xHKauPYSH3U2YZdPuI+G4MJldHs3S8WnEDdaWc5+HVQ8yL6GUj
QIALSKcKEXgz+KRLB9q3Uxp3GkD7HZdAC//PHvsXE11NhMECWz3VUEYeqCdbiGDgxUPJk/rAl1gr
7dP16ZDz+7G8pYgzdUO4M+Hs7z9/9Qux6MsTnPGSC2xKMHsQeo+pVk2/YuiKwBlkDH7LMp47F2Mz
BOFkg5Z9YAT6IUA2/fpvWTvGtuO6DofLBnezmKym74VE6ja6JDl+X2hMCbjqeS/q4MaburoqrwZa
7IEw0oc6LvL40qSi/jYBtoMc2UkpT20OCPHG6Zr/b8sZxi9NOTSzeHmWO07UFpAdVcYkih2m7+Cm
NFrRle1QKkQCiIQO/zfweuF7tCnq7fU5XTnaRNeOEDPVV7K33m7AbNAAiCSJOuOcqlGxGcf+QAtL
zvj5qv/q0NcJ7q4PufK9OkwDx9IlJ9xWi7jMzIbWrZpCnVFzLfyd3+P6h4yzGYz0zXyDClZC8fdL
X0uo7zAdveTz9R8wD7CYcF0ozjakPcuScp6TV1uarlcA7ih1zwAi+q9gfKgD2ZmKTmNdDeccEiVd
e5rHG5EFU3loogHo542HcO03zEkwqw5IiJrC299QOQpAJ8rkZx+YWYDUq+6/yxzV/LaiMG8+uDbG
Nj9Bm8t4axMnyQ82NJfw379lWXpDEfaQWEGvfvsj9AGCS1ya7lkC/1S70MNIJqf4FJbfwJC6xaFw
YYnskU+gFH99DdZuPt1RxD1cfkqXavGmGBSRYRnp3tlFagNn5giD4K1AtOIJDreA107LA69QVhBC
0DC1Jw1MFgozGqBSqhKOod35JY8SnqZu7NzxiKg7mYjoRpS2chXoCsw4b6zOGf2XdYpbKGD4Epxp
GyT3seVTijanzvzdRnbx4fqczGdtuS8ZweJYcNPqzuJgxEih+QJj1bPRsQQ7y5yoJhdlLx+0LvNL
JOXqPjC3RSvd8MbQa9tR2X8vhEGv01wEE2h3Dzpz4J4BMcKhbRvkx/tEktebGR3QD3Vl5b9heCbf
6kImHwcEZ6Pj9a9fuxaI0Uzlor7Iai2efByKLUiBnnsG20D1Hp2AGRwXaDiq6gn0+iC58+iv4JuI
E/zp+thrtyBhjRQUiRzBzlscBD9roXRI7wwguqfbyOuazfpBCJ/6E17SKEWG2Z98r8mly6WvLPLT
t2NOZgzLv/C8c4ymZnhfdFRgI7T2XUygoELBYmGjNyCkfeR3gu7r9S9e29eE+/COXVig1nKvIYyT
SYgB2jlKNX3cQatIQFLpqjSiY2c21XjjkVvLdhgKvTQufI6SPv+gV5euZ0JqHo3ePWPB6z4ZTRLh
CFBn5SN+0rNJTp2gMehih9TO5gcTzWhNa8Wua3lFbjxAct5Ki4OGlAQZpm3wa1y1eAD6jt2MF7B3
hg4va3peyjkFBbJ1lxJx9vuuzMeXqBln3eiwBOMx6NFRaRk6XClelyxTlguql554vL4oa8EWcZYO
K18ahsV8vZ0khPTxRCkM7WzB+/7iV1P3GLNONAHQEYt2Xd2laEU1NspYWQLBiQaN+5QECInchcm8
dNd/z8qxmMM+Kpo8lxShFkeSVrJtI3+vnROv7xpSUfzef01JCHKDWli1I10Y9BtHcSXIm4fjNYKb
5KplvBnCO4vb0XPOXQq0YWtrHnqtPoow040XeO3j5qOHXgktFGOZ8UuAHCUAWfechDi60qiQ4p1q
hRfjcZBPn9MAcYiX6/O5cuho0rr6HOgpHQu8t8vreQ06Ll5A4KHhyaFNWjEeMjeo9FMQJ0hY/MFo
BhE7hg70KuzFicORMMRMUzEalKbfPh6o/ZPv6vQCS/x5/qCOYBgUvi1DkTqRzLz9NioLHlXcyT0H
UKG+gfUJD1ZRlAgp++H99Q9bXTlyQxaP0qxjL45vRxdlhELtnVHYdO817Li+QtKa4UQCU5cxGzrz
cH3EtYUzhal4HSxybbEosg0Vxu2W4PJKnLg/62DIAVyGaXVMCN+s7fXB5pla3k4m8bhNM4YEbtkf
mXx/MPyW2wn2VO3uYpn5NPlA2Zt3FU5tT6Fpls0O02R8ErELp8cYFeLWF6/d1zyIljSl7Zio4yxi
Q3uQbQiYFGZQVzr+XmJBjoanTotwj4FiBB4Ym58SAAY1vGNc98kZjGgX7HsvaNSfTD+JEc8kbxUo
0Ld7S2UdgFU23bkdR0RacP7uPsWQmDLEEDADuzH/q4tNq8ikXORQbFostjYbwfdWr84UqzQ40+Oo
dkmPprjAW+pPBrMk0SWlVVSHncWnoV8nKDn47lnRjd1mBhpmGwfpvI+TM2Jhen1nrR2c14MZb+ex
M0NpN5mnziqj0Vs4o7XxwrG8M/XQpaqTq/LGgCtTSfeHArzF10nLnGO+V48+WknQv6nwnEezQIvW
G70v4LE+553f3aiGre1XIHpU3ugyQDpYdmzSbGAopGTPrsIELW0q8YhDie+gPVlld7ad9ceCE9uj
cB5WLwWSElu9LpJf12d4JYQ3OS7zjetYVMoWHzzanm771eCeqYCiBZkkDozvmHvT2yloZsnzGIRl
+XkoQaHdyKhWFpehidFdqtfE8osLuAFXgBXKQAG1IZIyIlt+7rFA2yIgl76XmAY+X//UlbXlgEiT
mJ24maDl7drmASodredqZwSnSVMm5T/HXiCRfaC5emMfrQQFROZzasQlzOouTokbl14KsM47axOA
uw3uOCM2k+FcPb7+USuTSFfa5sKjO40s02Ig5K3w5omkdjYVqLqtjkMu8P/U0uojXlRZ/RnE26Tf
SL7mTbG48Gk6uFyyZD+EfYuwABS851fN5NMcw7/lJch8tZf6gJQ/Uk6TsUPVXw8ei8APMXUdylt7
di3q5GKl0yKR+6DYOq/0q1OKTZ1dlYPnXwCFy+6gs5Fc8LPdrNQNVuZZWr5+oogUAtfJ8MqIhyT7
Cj8Q1VXYkiig//trABKOnNtlVoSz2Fh2hhdn5mj+BWg2ZBqJvCIN5oxrPwZfGlmT/HR9wL9zj+UC
UOyl10tCxOmdd8WrCQA+UqC64rAAahbKRBHOuqT87fI49jKgEDTYmes/AYEyvF0Ll7W5WIhGIXwS
tSp/V4W55WAA2KfyHi5Gmx9U26XoCXT9GNzhYKJ5+1kQH053P9ltc05bYCxN0MjksS877bNWF/F7
REYpE0O1yAf/HRo5TfXj+meubTN62SgZckG61J7efqWPPkzdo3N5xsTXc2KgTKU7fEjlmH0ausx5
xiwpPQ2J7bzrMBDZXx987bawDROwAimnYy/bTGUNTDN0I/+CPHL9xQvRscDqKKs3MaXeG2OtBFDW
HIhygB1F0WDxzIWthNlqjd4ZUjXZM8xjCNIehnfFxk/7R6fxoX5S0pI1orm96DfIJJvRjV289sHU
t+gJgBWiyLfYxb6TgiB3Gu/soT+0t2u4XXgRwpcQgTX9QUJrgalhFGq4vD3zj3m1gTMc9STmLWTz
tgrftYNpPumFa9+pUWJW5WnZi4NmNyrrNiR/LNe/2AnedXWlTUC6UFvZ4FGduzfu0pW30AKj71JL
4FKhrPL2R7UuZYS2U9650FM0U21AcuKY4+8rNihtF3IjUMVCXsFxbkz96sBc4xQ0SSOlvXwJB9uE
Wee4Z0S+psNU5nA2XM/Y+bqWPCHxGeyB64V/Xd/ga6dL2SZNEsIdtLMWS0AzF+F4xA3OWedaOxh4
gnYIzP13wI3Rcgfinj9NHoEyJhJtVB6vj772binKOQTBxOxs/rdzXek17c2occ8TPrKIO+EFYG8g
jlnHxO6Dfhsgx1Dsr4+5dsyIWTnTNHR5tRa3Zt3XdWwWrXd2EKIsNphlNFseb1s81L0ln12E8L7B
jbBgQSA8hQ+R3o4v13/C/FnLi5sCDuA1x1I6iLK3n50D2qdkb7vnEEXwY0eQ0ICyd/5qo6DLd9fH
Wn0mIfFRBSbCROZ0caLDAk+mSOf+LAcVvMtHKzj30GiOBJjKOVs4wruPFWqOcNbNDDHj3LlzEcQ1
9MFJbxytteo5T+P/+y2LOMVAWcnDJY/iISr2JwP1mc+Tqv13ht3JhyxPyxAdRgCKegBMczemUeKw
Gx3vuzDqlsZLIXfpABhmavr4A8JxlnvjDK6tjAtbSbcNg2LA8vCPvptAQQ+8M4Ld8ae6boFSwnfR
xD0KkrgSXF+blcNns/rKps7hAJo03u4DE5Bmh4Ssf3HNGlEfE48uc2/HPVdLM3qX0VDwKMCVHlCl
rMWNs7dy3dgC4AhYDgHUzVxuQjZ7GoPjPDvZDETvfWm8Fz1+BzhRAuovjbnASlEbYOf1r1459Axs
zPVbJRSf/varbd+hNp0mwaWbQesFkm8H9kAOGKCEhz1Bw3Au/38jLj4VLwBEzMPUv4DwLbKD9InH
dwJCm9xL/Kr6TSEb9/P1MeevWJxxaljox0gWVoCsfPuVlXRqSI9MLwJjzWccAbzZOgv15j+YTQm9
TgCQEDZyrm/HCY0W/05v9C9MtnsPMK760ZamE+5R48n0nZpc70ZvaS1nRYqFIgO1HrKoZfLfYZih
jJRsw/UibzcShiOnLzIL1SikX0PNrb7p8AVeMheBMYKWPts6ZpA6N37HvGr/MsOvfsbiyzV6hEmM
nepZ4O8bcX0NxMDKQmUck/PwdH051zYtvTTqoMgJK5Kst9PcdmLAXSQML12poucZ9rkZvTR57DKc
XHUtv4VdWXmlAEMTgpi8UBZ117fjFaqI4MaV4aU1YgPSaRQOCBZXTZW8s/3xbx2z0f4h0OS9B60d
BA+DaPEVvf7RazNMl9bmZxiUeJfIBUUKEGOFAFZHm+EsBOn5p74p/YtZC+PGasq1A/N6sMUXNx0U
jnbQwwt6Zu7PULWDuEsj2d5VowVhEc09qASEa2g4FG4uTw2mbXh0D5BwQMTDn6APZFj2d6Xlk76F
Ljnean6vTgdld5sCP/n88iU1YtPAS5tfOApzQOmmCpR5lxpNiDZVqiFkc332V7ec41DNU7SBSaLe
bgFsyizQtC7DVcAZDomOC9BhQA4YvT7AdcE7025/XB9yfRHQ+JwTSpdy0OJMeUHg+yC/uCl1FzTj
BlaP/RFvkhGONwLB+bETKKmcGpRe3mWpa+NQ4joxUVKLmOZJQK2dtvjkAQDEPqj4S7VmL2+U0ddW
AYyTwiebEq+xxFhlfD8OmE50CSDBRygimYjqo/t+1Cr0UW6swepgM6aKDHRG/y3mA9FdJ61tLbxI
bBL9D/WkNc1hwnWyuZvKIPt9ffrXjgBIGppoBGp0XBZHoOys0UHqPbpg0x4kqLAQs39ErAvh7esD
/V1WXN6dcxsC+BZxN2CGt3sr7isLZYs0vlilhvphbOj4Kds9PB8d/9lyC8oQBr4OUP2uCaPh5BlR
sQdDnuOLZ5VHBL27w42ftIIrJQ4CEThn+nAEFnFqbda+AYk/vGA+LrvTGI1temiNAUqssIOHkoTZ
e0Ly34ft1OCbQgYMTZd+Vx7cuPbWDt7rX7KIUpOmaAOjF9FFfYvCqru3Mq18L70g9ADYmHX5B3vM
Bu9tGCR9dJoXqz6/JWQqaETpWVr+7fke7aasM/6ygDNsr8/y2qfxdptc6YQLJF5v15242Z0g9EWX
DCkXsamJ8VFhx+OOxhANE3MLMlHc2Gzz71/uNZsKIbUbsluIH2/HHPBC0mWehpeUUkr26HpD3NwB
HOveWy7ZyCEse2zl2wLNQbi9Q0Z75vpHrx2rGagmhOvYlBsW62lM9WCVdhFcdKuBNqorTZ0woGvq
4/Vx1i4L2kZS0U+0Z3Tr2w/VNLv1BCf4YuRa96UvRvxwE5e3KO3Sy/WhVmMwngbqRFATCIIWCyka
h6gnCfyLXrf+VzWgAbotquRg4LK+K/1ywGQ2kOY9Ksjxl6IdixN/x3VvLO38BC2XlsIYTSBC3Rlk
+/aL6TrTugTefpmUao390AURHy0HWW91dFxmJTYsdJUJpX5/fQLWNtXrkRdrihum1yLP7V+AN9r6
Nh4ypN9RVjb0Jy/xtTttSsd7TMu8YIsWOd7H14dfO0dK0EfAQYDC4BJfJYGtUnltAqDZsjm4yOc9
TnEbP8MBxMILfZHyFtFtbaoVTU0LFgo4FH1RBkXu0moHn/Jyjv73i4ePxUuN2da954UDRlkqNcK9
3yZafOPwrO40ihTSna8Nzu+8618V6VyNCnNB4HN2HfRSP+DNClrNz0rxbsC8/NTpaJDsuNb9AEGR
zPrpd4grHYJ4xG/yDyYd3fCZfce+X4I+x6IPKJGaTMFo9kgxpbYJ6KlBB8PpZLujyyRu7LLVSaeV
OddpoE2aiySOkiOsMZGEl9mI4uMw4QepwmL4rad0tDcTdZyd0NCi+oPvNB3KNRbf+i+kjoFiKOKx
QXCJpnC60EFqxVPvlsb00QNuVu3MWiK+fX3MtbuLPpWUbFiwM8svRQYEJU+rCy+IAtRfq6iepd8m
xdQaKVJS1wdbnVbLZCjmlGLz/OevtlSup1lYKRleMEaB6ppiZfBM/IgCez4YXGLAFSDs059AYOb6
yGvVMJJWIng0ZIF8KP3t0IXl5zipoOuq09EYNpmBBzCKWlO775IKCTdLFugw+73W+Pc50L6tRLHj
PaAePI5Mz9Se/y9n57HbONKu4SsiwBy2EhWcLbmDuzdER+ZYZBXJqz8P/W9GkmGhz2JmgAami6r4
hTd8/D3v3SMLMJxKJJ9FA/b0c4i96l7OAfdIG2UHmSf+faNharvtoVH+zIe5vvJwvLfOtFp5NBbY
NL3J0wEjrTChY1sUX5zGN9fI2CX9nq6wVu6qnMz9CjTsnWuaZxdNbSoUlms757eWj4fdoir0aiWt
8G8HkFmoeXrxhChSOYvpcRhyU+yxk0cRJcUvsdl+PMHvXV8khW6wcE4pORlnRzhQqJmYmPERU2tR
mFseLhQw3tFcifLgb6A6bWPNhnvn2Fh6z36NhwIYO3llx78z7TzSNtgMlhr89tk6ezaaKHjGB1/N
SqT+xjMnOw4xUTPbrW8m3v8DMeEtqFA4WuRx1GpOV9lOTFwMpgJ4RqzqexeCxlZmTY9YtW2GvaFN
V37eO9UKD0EKyuqeaxHBn403wJ2shkb6CCIH+qNQixrcJHtV7nJDYhIVJM/6MBkWqhwRrhDG3KNE
/fFCv/8JS6WEB2KBR57+ZGtwMN3JAVKAjRyOqvWLZtdiQBfvTa9XwyfwrJGGBkcQHBIN9t8ua9O6
23/8Ee8cZ5CpNiUCjhb589k8eFI6aDsByK2Lsdt3wDlukZ7BNj6CxmmiDXLlOnvnIl2CQANWOsxD
ulanPxon3cTCuSb6KrjSf4pO5Xg4OZ6O00GhNQ5Og+gBqrsRfZv0ys11tqPpXZANExcs9At6KW/n
7j93eBM4oxeBFdykJTagD9IQLo0FnNPcPQ3hKHr5eGbfHvf/hJrEpnRF6YstVxcQU+ss1JyQfhwi
J3MPFRA7jOJqlOfzRzMeUGtcjY5o1Q4NbYy4SkPKtlujdIt4UjBExU+Nip658aAN5Ighx7aU6OXO
Ym6RQI5nfFHsBqkNN8vaBhlF1JNNY3fl65evO/16ggdyWvpNNqjGc5mCSWKU5NmzexB4bzzDywqy
zWTbaFPYWfIw1275XRuoIM1RBi4NNZLiWDaNem1sMxNXCihnm4aZRDcAiCqkQp206Ly0OEy6U6He
mhyr2BMGMrOxiwTPaHxXXeK9IHkJcAFN3itIp7OjwaiU+8GNw40DfENZ83SrVhkQ4UFJefBVFf2O
ECn8hDgGKraLuTdyftJW07WS4uWsLwguqhscbo86/PmYJVaQ9qDrh4m1CW5wZZqqu8auKwTOq6gw
fbXBSsndIbVSIqwZjG7RfNPQuZrDKVBxB1G/12X0b5flMhNcD7T/Al5Eeq9nX9XMWESNUowHrHw3
vVdM7prNcaPMzHbW6GlXt/Ct+wXjllTWPpmQVrkSYF4gybkvFgKmAeqMUA/E1+li5F6f9vg5GIcK
cSgEyhqZujtUzWbt1VKR/jz3laqQYpWdRBduEglsBl2Vt4hR0xu85UrDBlZMKRT42Edbwr5yr71F
gP85L6h6cFFQ0QGEQGuazsXpB3Z1B9RD791DrFpjzm7dwQ0ESIQ2QcdMQbLW7u1ukuPNnPgoSiDB
MfOIZh1xwEH3VSC3XYfc2TqoxhJha1VZRfWCOlAs7jD6rm4WkUL1t7Os2UaJTEN4fS0mVYptmcUq
WnXDkBnYCFSRGY3Ukrv+pRxhU7RbcOWQioqm0fw+NGPN2Bvl5KjtaCA08xQF2LtuNfT0kOFsfDkd
/LZzVbPSgM1ssAlP1CaDsa3d1lGKZD4WOOqTI/vU2hSkjoO5Tsop6x8Hbl770ORvetyFlin3uRLj
5IQV6l/z2k2g6O5NjEbIc3NdO/JVxasBfmbRSwVvtXYKlUpKZPlU3g7t+Dhrpl0+40OC6fKV7XwR
UrNWVK8gvyxkUNZseSn++xJotV4Zdm8cVKvkfRVEiM4m04QwUtYY5bqyswLHwSLHEQ6huig0R0WZ
CyPFrZPqwfTp46v2POLUgWsT29oe/Vuy1fMnsa+VHQ9YpR77OXpSYkz2AQbhawXvgHA/yv/6dhXt
DRnVV26bdweGhE+BiyNOrHs6DZqyGxN33+44Bnay17OsXHmVQC4RHMlz5k/aK/J+/GGH59OVsOMi
yOVHc7nCawBG4S2H+nRsnDvYC+OUHBv8NoKQ5nkWIOGJ2SosNNT3XSqJ1qdUGqjG6016VGTZX4sg
K69cLJdzQHWNj0G4wnGotp0ldpqJpllGn/w4eOx0OzLMlVGU030p8Z3W7Tb9kVHLXRcICHz5eNmN
N/bL6ZWxLDdh78JLoj1/Nv96WowCf6DiSBXba6HiWbg4bsdq0g0kAEEoNqvaL3hxMRlaQC6BXc0v
kCgXutKE92IS4iGTwRXWpOnu585R0cHk0hn/jl2RTNkfCh+Bephk1Jo7lZUq2fWxiSfCGKiouB8p
GpMyJzgXr9xmHJNVMneGeejwyLhD7Louw0JwFja9TPWH0s9MlMp0HQ1eQ5/R4ccJNoauC96sw50y
wUQR479aboO402hwQe8exCfCo/rZtab5e8Q9FB3gA7XubqTeVm0k/nXBtrX1TOwEhrvogPcuumeJ
O+jerxmrYLQZZpQWb5m9giPad4r/10oy9xkF6fK+ytSg7SayT8xQTPwYmComrL/tenBwYWPSrw89
CSp4XQrTRTLQLrz2JdHQ2XwGnt2Xd2rE6Qv4qeHn8ap2ZGRU6MSWaXovxnLMt143+kedCKPGICTq
oMth/rMxRDaP3xy3dL7bdYrhO0q+4rnACs/dDSlK6dgCdUm5TpRU3ZIZq71f4vfwRdlTt8dKKcN6
x0WUDEdYAq2V3wBg3LiZkWP5q7AP78w18D07+90himugvApdrdrFU2u332lyeu5zZ4JIefYygUeV
VQP+QcA/gD8giEus9ZLT4Wvfqkp/QNPYy9rtrGYcfLpy4JEB887BGpFu7L91rkHGRSWtuDPqKHf/
qKn0nytVqi9mPY3IhTtI2oVxVTdBiKY0wDrsYXFRwO5zn48eHeg1jlCJWKN+PIHjL2b/NsGDetqB
7a+/10Hdo1mO2eZXQBZFEE6aG+HlVVhVuzZJKLtp56LMk73WFv5eu2Zumgla6sLW7WpfBNjoOAmU
iEkptHCx+AmKm8kaC/0GvVD5sy3KGLFBz1kcam1Sus9CubN1P+CN7m0RxNFaGOy99Mp9W2RmtqZm
KO+AYHr2S0+GB9Z2gtyThjbdwemJjVCUPwQu0NFjNJq1utFwt3FAt2tZs/NQ3sUT11B5eQfzpnc+
kYXH8n5udUes5JiYv+Z5yjlcCkm5OwUgz8nXgs4oPrAJ5uybsbabXekp20ARdKYHu3XTRNzgN1Sh
PraEFsQ1pad/HjXqOiEugwBVVyJy6m3mC3MsH8u6VI22cZKps3DXycUBd94MwN08wDMY8lKL/hE3
TT2EJg/KdAHkG/Q0zzKZ0tcFzEjLObC0s4EqtT8OmOAg3mAh+526NoI7UykfLaSQ6W0JzMKSf38w
HAa26S3RtAeZfpY4usCNMndM0yOqgzzXeIrnT4JCwo2N4seLJXV771gT1vJYRh7GQBMbDYutK1nR
WUpAkMcWpSJj0ffjvTgXzKFzPxYBnSHU70r80nGbSSeUcmZr9DcxkF/9BlU89xrM8r1RQVTwSpO4
uuZ5aFmUOqbFxdwcKVwlhxot8z99BAwP0mXxhEufYf17gAQAiBgWiCNXKyDL09dZNtBhW6uqjxS+
8J7T8NQcN4NX26sOfSUvNIbE9x+nVn3BqDTbyYVxwbXtgstzEvv544fy8okGJER7CsAXLyX77/Rj
ELmYg8YwmqPqamjRfdPe00531iqbmzuU2ecRk13OiEJp60potvzVpy80djqwFOhgsPOIFk+HLjze
rAINr6NF6+ZRDpYejsoZfozAoRevWvItHCaPH//edwY1wG3TVKaED/v/LCwYsbaohJv21M4xvhZD
7W8yavr3EyTtzzXlx1tka+0rv/RiknniSO+AEGMxg1bC2RHPvalQTqNHx7xwh21ZFuknHyTtL7i6
pbGqeT2Nu1kZ0VPVB8hbfvyL3xkcqqbH1oYfyhVztsKacGvw1DJ7wbWrmEMsGNo9WmLOzmikvveC
tBZwtRqYTTpgiisR4LKGJ2tsLuUgLheeQQ9m09nFgsawQm+2KV5sJ1FboemsLM/7vT4W7brqZI5x
RW49WejPQ4HMjCtlosvV5r2hvLLk2Mz/G77lP7lIgelgV+JNfvCNaMy2hSOT6R6N3MwOUQ+YQohk
kgXAWvdaTn15rTjAKTjiwDgBcJzj8AoDG6p6arKjHNr4uUkzYg/U21CDGNNmO5BDXqOuvhWNT+aa
Ci+VbfqbIDnwNjrbZcqF11gi7nnIU5SU4ZHWFpUc10etPyaeMXZicnCtsRplbfvWBruEdW0S9F95
dbTmvvHbJQrq47q9ReXcyh6pzxAKRZE5v/DleH7wiJVzAkdksoLfk1cOgKzyaUTuxYho1yOLn3ZE
0Fc28AU6RYdKvvS9IJRTnrpo9KH6aegtE3bkZlLWWssK/ANrXzp/xkCmB+pWNsL7uico4rrVJwTr
cJwDwe19nqKqXPV66VxJLy72FXxWj3uAagTIYFTHzq6uHNiVViD4leVpcbRKT9sDxZyjjdnazj7L
ZXQv5665MhEXewolJ8A5CAFSz+ZEn406B1aLn7RtH9tIi/y7Ccfl+wiRqY1Zt0G+p3cx/Pr47lhu
w5MttXDwlumFPc/DfI5Awhu0BngXT0fMRcpPotXqo4e91C7BR/nKTXE5pZxPNjC8JXBmLPPplMYo
xNMpDuIXjCe7r7Uyv6nUd+8q0nvsB6Mh32B3e00X5fJuXFaPPtv/UNfnXYJOGYgf97gbp8KK78gW
/bVutDUBZuQ8uq3n3bUIWxUrdvc1qufl1DIyklRgrSmIXUDJZnOsx7wYkpea2swexG6RIhTTxU9R
d72dC7TmYiVRKVp4wAQ5AH3O76OazUz2lnpHQr22O+CXp1penhnD6U1glrb4g4NTJD/Nlq9jRhEb
JWVHgn/EyOthlPpqCWiSleh7o9q6ZqP99lvM47cCMcVn5UP+21rDZOILp2VpSQGuHZPb1s8FSkiw
5HrseoY+EQgtJlEb9h695cVgruxulDJqPM+IDIdfiOUHxSPKlq1OfpejLf5E69svVr1mNfYeI/IK
uWny+S9NmZaf2wzTRFrwKQBDKCPxDORBb38ZXAh5WLvgQejtCUuuXG6qR9ENfhQS0uvZ2kiq7o8v
7Ak/+kE0/YPTC+1b5thyeDTyUXxJ4EC8QjAWv4rZwAE5HsX87DplZK/hhzv9vU6L6WiP5fxLUYV7
ScquMugnTZh09+OI8HqKSMKwQrs4eVCWCVhM6cWU3fZlVh+HyBj6G4hjsxPWdCbW4DpT/xbfNVmt
kFhHRdAOfFXinzXO8R5BZTxrfEyCv7S42ga7IRbNX9QNUVjBD7ETu8LXVfKCeUGj/cEypK2fpyHP
QkL4etw6AQT7u4gyy32cLRbOFHb7v/xjmwcCevUrcHGV2Ng9WqqYiujys6am1vxad0112yHFa99G
Tm/h06uiIQunxBi+Wbxr9SbD51isKOAJXHMoyYLfx+GCJIU/d0MTSzkI52Ze1+7jhDkw5HMd0eJn
nzxt3Pp6PXX3NlWT9LMjsrINI/LMcS0M5LP2I9gvqhUJ7g5rx4YChHpBiRCpq9f1asATkOY8khfD
QztRtVm7c2/IL57T5tGtD2DQxK3bjNI5X5PpBc330jQxZXIwQ/wyeFOUh8Cph52c/MR6GWtslleW
WXTZNiPsT8AVk7auEhNY0Vozo3lEdb/2X12KXO4vzGxQde9V1X9uY4Tc1r2ZedkdmjFVjT2Lgb8b
GImyvqmSKP0xxJaGnW6cahQRpIXfUygblf2Keaa+ohPTfi+LquxWmg4VQQVJ4Dxmaew/9N3sVZs2
UpH3Svm7bkJKd5O3ms0mqkKP/Z/gsxlM6VeJy8dvLv9eHAZH4f2m5WkWNklJ02DgchvgnPZ0xVKI
Rq9F5vb6c97jUAx8OnXdox9R9L8v+pJaVycDHTUI4klsp8scbXsMMJBIxGMBd+YnQCHjuA0WexLY
7wDI+hUwsESt+NQJXxG3pIWEk6FWWVt4FPjhRGKxIUHUVcNYT+a44Hie4ItEOlvOQ5Z0/WtXqeHX
DCPidwFSDHswlna8FzIQ3/EUHtP7KsKt4GacKowI58l1VzYQVLD9osQ4Tx8juvNaXaWvzlCJ8nfU
+b1NMWKAe2AOmfmrtfsx2iO0EFSroiTLCYHieSmmHPQFb0acN7E+KVRpH5KgbVzAr53qf0UC04Nb
Cbp9fskGBzdYHLJ7wkbH1fJdm4+o6Jt943wZ2Y/OuvF5Lfb5pI20F+tuEflPZL7NmjRt1noTj5iw
kQWN3A3Ys4Q6hEL7BoPaLL71PHxjmUET/rmflWZE7bBIjbCPOvsRCxYPZ6cM98N0S8jmUqK0i+aV
Ln8K49OJVI3bhQcY6NvM3z9tNAyBt9VCSv7cW9EwPMiIQt66NPyq242liziqHZvuF0xdsayM7K57
GJjVwQnbaRjzOwu133lrygX2YiOPVW5Hx2k2GZZvWFzbFUZg/iKccQzcgaY6xnTwZtYj/lRNiOOi
JlZVPQEblo3Z7pCGrf/kU6r+YGVWfUYGRQx7DL97G9H/yRv3cavPKBdhaUEx3nPEj0YidvOoW6kn
iaVQs4JZ2VjJ7dTrOMFSpCxGDK3GpjZ3mjGl/iFpxu5vjdOmtvKKWvujdeh33A1D4LSb1sLO9kqY
cllbJ28HiIViKRkzFYuzIMyrXez2cid6ceoK1fwEJj/fHtBLXA0on9VbhavoZ+xovU82pdYEFoKq
n3AhtZ0rLdTLuHj5FHBoxGbU0BAjPA2ZPLgtVpvJ6MWuBrW1Srt6xJCnWac6skpU2qt0axqIb6pY
j74B9CnAcXfWd8xojGPjz+a/UmVhJdBcXZp1tDOpJZyFcLal7LSIJ+tI7zu+F4mTNSFKCJgqO5M4
ykgDkxnXg7pSULkMixnWo2xEku355Hqn0zB3ojQFDoFHBY8fF5kEDDFe3495MZePrlv/a0653H6Q
oeFyUaS6SLOwFZ/QcRbWUfNd8R3LbQdECy4Jo19SWh2cSuzbVi/+tU5Dx9oFFEaJDrlc8srTH1k3
sjAyTIhenIHgGw+T1t5adSmfwA/hC6yhb7Xq6SWtnACt0yubfpnB0zRgAfTCKVtUaxbS/engacmG
ckrpHwfVIOYHMbkMRzNI153l4Dk/5Ha6FzNly3VjzNFXpSLzWtXsnU8ADPZGSwatAC7+9BNokHej
xBbzpR9zbYVr0kRNykBpZhW3QUNDeK5Wsa68VyyWA2zXckdeYWdebjOwvVCxkXQAAUqQefoF1HB0
mbeeeCGot3a00FS/wrnKvsVQvDoKFKk+f5x8vbXdz6bdA7u05JoI+dDFPBuxafomcyUWujGOQzdC
Vf5N0qLHGYKH9Ppi5TTC/Rvn6ChS0de029ji4TcqvaPTjYkPhP08y511kfJobZzWLv8YXrcI3KoI
H08n6IW+g9Kg7r0pLa9xZy8TOmDgS6YK0g5NjvOMI3Y9hGmMpHspwV82hMZDsBkLw19pLqShDUZn
MuS66Ior18HlTiE3hqlP4YfW54XcW9DpsDr7vnmxMDski8BDu9z1g1+0qxmaFMFd3ysTJ6FJvap8
aNVisBuPV77icreQpZvOkq+TPlNwPF27lm5ToWqjfpmFYfxsGTdFURjnVtzTtLU5zvrNx7vlYsAA
YWug5yA4eNzRuTsbUBf47Y2R+WJgAvvQKn0KVWo7t/Tb2lsr8+WVYsQ7rw+q/azrgq6j23xO1p8s
GlA+N/4no4ude50mzLehCFD2TJ2pStZZLNKwBclEicicp9s4xjU6zAPuB8ds9J+9bIrdx1NwsfIo
QC5CuBQ54bXzSp9OASIvQdsZSUHvR+9GcKWa/wMvKfXdTmbnnuvzdXKEta8HXb/JUTv5V0A6ohVv
4sf+/4a3zm6IYDIjpxgwUtLatElu8yjtimevqXxkdwIgdyuvcRL3yrV0fswYlJVHKQSUITXm80e3
iqsUXrzvP+elOf/ue7LmneBPzZ2p8ypu3LHshq2lyra78hCeF094EWiXgBmDCko35BzogWkQkDX8
oQ/AWIKfUV+6D009G/YmQyAk2Dhzpn3DTVqz18LFsejKfr/AmRiLyjQ6p5AfAAACkTtdbRB7GIE6
Tnyoq3b8MZqau5mquWzWlijybwXGhrsAnO0hqGEDj/izfm4GOa98AvBrtauLoJBvoZFBBwnFW9Bl
58gyrY2gwIILOBhlOt36jTHhPI7cZtR2851lxJ27GoIgjtYTwcou8uf8i+zmyNp/fADe+Q6iT3JQ
MLdMC32S0znBo84aFBX/wyT16qabpvLR7kaPPBCI0q8u940fnj2KF4zatD8UKOMNduJXnq3LbeFS
1wIOSoBMce68lxjkfhpnhXQOA7qw9dqtMDMOyRL0z53e21OY2MNiSu+llbuCSzP8KzNmkX8iSqJw
CeZHt72zKHQoZqSuW3089JZVYu44ltvZG4I1glD1rrCUdsMUXXvslon971PNoOgr8/QCs+YKPi+U
RppjyaaMh4PoZ2Sn3KgKmhWS4NoNlZ3syj13ftUvwzC3hIN0NpYjcLrKKXiFri0N4+DrGDKu4KBR
qyhF9DddTE1i5Ln+Mf57GxAwCYgxkPs8aacDinIUKnOAdNnzHOxHOVcPboLX2SOAD3nDPs6/0EN3
NtRwPU7YXCT+5uOd/d5P5lYn9IMJC6rq7Dm168moO73VD7NpxtGWmpecHuMhNrZRlaJoX9AuLf6x
Mb/8asT+mD0EM2HVnY2ZgmwpRT7pByce8Fdz+lnsKa3gY6D70rPuqSLhwV5GUbm26yj5/fEvPn/M
GJ37lWuNMrFt+edSUzUJe+lFjXWADxI4q9ZKuq8NTFlMa4ay3/N6ZbsqoUo1IqWwxn9BuzLlF1t6
+QCaV0gecoovpDNpNjT6pJk4e9PE60M7bTT7Bl9MbdUFqKFe2WJvgO2TE0TN2oDAiKIC7OILIT6R
VCY1JOD4VRbQmWtb6bhz2Ne2uqct29e7QeS4YpcIc1rhmLrAMmsnH7WfwFgsi4q1lNYeLxFkdtMg
zbcDtsKY+Ek7ATa1bu1GlHe9wD/F2yAolGxpeOKXWWcOeWPjDT5+gCLZTCWGf2I1uyBaMTBMS9C4
GEZTEk+bRrprMfqpE47Okgb1SEM9pXLM+muJ/bKzzueCLAPSwBLQ2OdOJUKmfU03yT1A7KfkJOtD
ZtmjDUeltMMauUK5TtLCuxtSRLnE2Kud3bjVj8FPptcgNuQO7Kh+7aOWW+Xsoxac8iJojKoxfZPT
SyCxTYllbj4fjIpi9w5nzy64x461HPB79Cttx4Q3VBml0QabpjdLpO25xdJjhmyjdmW7XEQ9Fo5K
EHiWljKyGOdSYaDukm4e6/lgwjcsQq9OojCdRqSWPaNxNpDJFDLkqGV9fCjfGzbQ4R0QcphkZsvb
d9JPjr3BNmvj4NWp7txgGe+CVa8xdlm3bSO1ewEgayvavr+CJn3nMPKeAczhRfNpkC33438GHjvH
TEAU6gdgcPlft/PnMOk0WDMZB7e98ivfQB9nSw0fjgHJ+MGRngtS8dhVwTxL/RD1c/ctBi8xrAdy
j4pCX5GEoDLm7A74vgqTofHMTRsrGhZGlXU3Bhjje0zTJ/mcSt19lbjQYkmuzbgdj4ikh53bZ9NG
NXQjXgYA2sm6T1BXDWvfa/fp7IxyVedNFYS2SgvII51csO/G1KdYY1oBHqAfL+lFuIK82nK70Qak
/UgZ6XRmjcyyhk6O1qHBIm9T5KW7dq1W91egwZs9JeYCp1E6vH+1KrGvxWvvLCuo2P9N8hJCLvvt
P8tqg9jLhYjMgxGA8qFqGuRRuxb+LLubCaC09SJws96NXmPpD2T00OVJK4tVThXuLk5mf9rETq+c
TaJpTvmA06x6yvPKN6/siHeeXx6Zpf5Cj5am0VklwoidOWoqAoBu8vQvWJJnKG0INItLTSuqsPO7
9OVfl2VhMfmLYY/5hmo4nZkSy3qjLDrzYLr6HD8N1SQ+JyjfTeHoSaMnudKNb2Dtk/jG8oT95ePR
Lx9fsBuUE/k3VT6qPaejT720QBjy9g0LVUiMhvML63O5RlnI3mtt6YdUu4KtKKiPC82dr+yLy+kG
tox6q0eRmXjLPwvw+JU2l+tsHeIm7TeybnK8hUvzMy55qUGvAaWwf37sCVxJXLBMZT9eJA5AN4cg
0sCORGkMxSH3bJqAdUa9wk5b8/nj2b28RRkMcDYZCpNMSfNsdqdZR7S4cg79lET+4+j12l96KVAB
XEsfHyY9Tz6VfS+vZIyXhw0SCZx5AnW4ABSnTodlSjOtZK8d0KLJf2qaT8kLeJJ3a4MkvVaFeu83
LrgnoAwIKeI2eDqYSatG9WAdDo0w426VjZp2cGWkP4F9jZt1QioU1mIYr1QDLjNA9uxSd1rEuPC7
Oic0m0kKDKiOYItgUIFFrA3JDfqK16yd1BrDqirFb0ETlpq1lm6q2Yk3JEfmt49X+P3P8JZUFCky
5BzPllirAQqMmmcfpKUZoL2sfOtCiQCME1fandEnOHdnU/MLIWn/UYg6oiqTXnutL0sEdJS4XLnZ
OaaUIc/Okeu0fY3ihMEiiKG9MSa64TtaTHGw4b4Feie7xH2ec4RxCQpzGpmBUvNyoSTFno5NOx0+
npd3DjZwOITS0aMHgXhOt8ZzviryLreRl87TW71Lky0MFXOTeUF+30eYUXw83uWWX1igRM2gDt/e
89NdmGSEu7kzRM9zy8O8El3ZfNULP1tVnY+x+seDXV6aC7qRHwZPizj+XLo7iPJEa8wmPxhjUw1P
fZfN1o7MUYaWqyXlpvVT6YVV0rbfXHcuXgNdggK58pxfnjsSRDpBXN6gWumKnf5iTP4crXam+lAP
ovzJ9wzrTCmrW+d16c+7KIrNuzxS05V49GJhuafZ7Quml1yRzOl0WNSdJSK8wjrmYzdW2wAiJYVH
AMt9I7YNQLkrP/NyPDYPERftNlJyyo6n4+ErqOFjakaHOh+T6Kap6+SVQvOYACGIRb/JF0Wyj5f3
3SEXNRvkMLlBz+GFFRw5cAt+cBAOikg3deCkMKq9oAobpxrVTp9d+5qB8UWRmeO70GNByFNfIR49
u0cSt3CDoi7jY2GYsQvQQK+6V9AL/vxpFKOdhZ0wAnFrtkHx4FEJmDZTEMM1g0pTjjdt33btRio3
0a4crIu9Tp8fwiRCO0vlh9vldP6DBBE6kq/gUHr98DnvVPkKEAJlDF2kwn6Sba7/aFUyFIdKltUG
H/X0Sj72znJQ77VBc1Ftg2F29sBIo2xra5rio8w0dWvGqfktqkFi+n0X5+scY5hr4mcXkTK/GY7C
QhCAikxp5PQ3j6jk46VlBgcoT7N2V1tFeVM0vs9pHoMBCey5scMkLZN8vahtXCuyXtxltoMTATpo
hOm6i3LT6fCFIft8BIVyTNo+yrYq94odiuPozDiyvUbKvfytKLEuv5NSPsX1c+0miYpfFak2PyIN
0d80PC2fZqe1vpPRviIUC5Q4qGuS3TKgrfTxObt8O5c1hby34KV5Kc4TbauGF4CtHmPTQv8CF8He
GVOt3/RK676hRFyD80pTvAY1fLZVlf4dQXRcOezvHLyFpEBL4c2LgVrj6WxXLrx3uFLewRIjLKIV
ZKb+BX1tzXnyi4k6OrwmopeUejN8e9gB0d7WqnxcGa3KqvVkJuZ9p8x5vrLt3/oZJ7kptD6o6gj+
4DbGBJ1tAw02VJOMWXDoM32Kn7MYl99Vp+J56yJPV20hjE3RDpsBfbijQZ+2a5jmYpO4XRzvfTjN
wGAyFWVrssIMYFY9ll9hPdTNXey4JJ/ofoCgzoDEbgcvGP+CLpTPPbyv+ahabsB15Opts8Gnyjpe
Wfjl089/Gh3mADegRWLTPjtgWZbPhtdLDhhdk26Txpa3dsFy3/TcMpST0xiCnmHT4cDu5a6YzGk3
e11+7+nyGnPz4hlllvkQJArQeGKqzz5l4NXx3GiMDlNuOeUeumj8JXaNztsIXcVyhRR6FcOy67Ir
ed87A/Om0WEHlbukIsu195+MGD2YoY64gQ6B0xnwmc0CBwVgfHIHdWlcU3+Sn5I4QfL948m/vF0I
yGDB0zml5goZ63Rc7gEkDYsxPvY9Qsiw1ox2Dci6NVaOMWZXKsuXgelCS0AZhDonOR4EnNPR/Kbr
KwnH6TgURfwniTyBX5fMrP5JaSpwNhPAgoUw7Wr9fdmLpH4BCaA1IfJErRUKvdWuHKv3Lh2uueU1
W0p7aIicfpEWx73dSjc5pqryPjc85o9DrdOhMSzgwFCxkFMr8vGmLO0IVWZNjiuFxMru41V4k7g+
OwJv3SOq3wAH6OydfsbQJiA9+jg44EtRNTd2qs3+CuKkCYEeDNC8KdNagjpLczSqHek5r1h7Agxs
7CIb9mOtVdHnyJr6aIUl+fRnVBa8XD9ovScTiYnn2UgSDNilLtt1NI3VywTrEWtOe3L6R/A8U7oa
0L9/mOOk+OMNxB3wSirrvgvAQG/j3MrSFx/HlmStucIH0ugAvAkbP4dDw3mO3FvDQNLZGXDn2SaN
lk7rqM18Y+fUvbYbCh8mF9Z7gUddS4+CkAZxnf7KjKTdd/Ttx1WeTVa2FpJ9DwVYCH/LjhXJKvCn
3LgbAoVKI+Ft9dxOmZzue4jbKhxqLWlvdWPWrR+WU9jTrQDaO21GFCygtyZ+DXw7becnu+YJa4LK
CFZpnqWfP168N2XK88Uj+F+OL080cPPTxcN4vXDM1o0OvV1Nv5Wbul9SYN5JmPia64YW+GJ7XUOw
HFbj1OfcIsIvh594OALtG7KgLLa56Du56mTbP9qgmeOV9Ovhl5VVyFI0lMt2eVSL5krw/taePftw
KhGL9cSSOUAYOv3wFK+13IgD7ZDMVSnDeKjQWK7jaNL5AAc1ZWnKon2Ke6H7O40uWQeZXZHSiDJC
+K0BS0x21SlLtisMXnVU20132A+FyACmK8v4OUc6O8Iq9OaHobL8BV+NzN6Ai9XH0OhBL21QKS6f
nEa5YDhz12FgUWZiBcwWAcwglbnNf2hm3uAuXw6rJpFTu+mt8lrz4TKuXNhSNmQxJEEc5HVO58Lt
Pfv/SDuPHbeRtm0fEQHmsKViB3fb3Wq17Q3htj3MqYr56L+L/jcWJUjw+28GxngGpSpWeMIdSns0
ipd09n14NkQ0fetyI0g/KZXafKIlIj+u75vzER06TVBpZiFteteLYls0GA0u1V7+EodSV6G268QP
udMJP5Tjl34sb2kYXhqQDrU9t7dwi10WJ/RIoIEbyOolt3t3z4sDTXlss/hXFQih7VQZVLe0QM+f
NQcCEJxW3DzmQu/iwkeCMvcmra1e4LhIyzdz55vMjElbYf+WrIw2BxqJj4l3o5B4nqYQT5Ai8g84
rjAtTz9mXg6KiwRV8YJeYOA8xVADylXiDfUvyPoA35GZnjxg/bD4/clSOgScLVD7twT+Liw454pk
aebXzsYepz+jc7pYF0QML0BUIGxL1dpw/0TfbDNAhYHY60b0emE8uH5ozAIEo1uzdNprBgT7QBmI
lxLq/C4vg+9eASIV8LPcoaIT3Qrc5vvh9P5gajRM2DYmBc1lv6SgId6Po1G/BBAetW0yRq7muzBl
Aj8TxrgVvO/RhphC0x9AVps8Al2ZxS/a0Dfpjcz00txnOxNUnRD0Ode9oEUHk68TL2EQ9LtQn6pH
I9WMCUxC+ZzHKo2x68f3Ty60mD3bmkufUwzqYzl7mSSmRzm8eLFjE+mmIFKtD+pRg7efKofSdSJa
4UL7DBlahV8fA1QNy2cVvHLhE1/2zUpPahcOh1ooBnwjzdmV+GmDam3MlIy2NsxqLcNCLVbq7M/C
G+0hGxKgMQsPpUy7bSQwOfd7Fz7EWklKaX32BtSLr0/0whlm/1JQ+6PoBv7idBd7ZqIYg91kL7Vo
swNOzvY2y5WcAY3+vqqm9I7X5e76mBfyMCTfiUjJQznKZ1mvSp0chRYv+BLnlJ1+kIAg1OCXwPRD
XzRjZX61lKr+ZQ5453x2ROPde7GqlPcQk9Tewi+qqe5LavG3KosXfhhKWuRhc8yIl+iyHJTrmV2I
YHJeTNDBL+wzsXb0wfhe90Lf2YpM3vUoabaR17IFwtCu7mtopvoqUDyURMJIG//50NMt0tEPIG/l
gl2GjqPXxI4ED/QSxhpGAGK0rQ0OMsGw0SZXf6xS0F83dsT5WZvLyljv0sigj7fM1KO46tOkS52X
rEsKBVYSMHAWYXyLEzXVVl4jhhsx1nmawojU0znhqIBDKD/dgz1cWzdrGDENpulbFDfmKpum2PZF
XXSb63vvbL/zbWn6zS0wDVmwZSpmEF1XyHyNL2qoW18CcF0pVOmARnuHtei9OZlavAuyIL3V/qLG
sbxQYQ8A4ZwjAi5ydZmNBVZa88Mij3fLmdofkdnIzoYdk2XJB3UgOUgczaOuA2DaxDqqPn0KgwQ5
qdB8467LvK+AvxSp+twx9fgAEFaB8xjg/LK3SjtTf3MDSZsOddK5a8y83PAH7iyodFnBFFurBAU+
sR+wMLwfVNjij6rbEOdBfsLUYMh78xA2Rmg+zUjm1K+sLGz4AlrSGj+okFkax0+vRjINYEJatkb0
Vhnv4dLqn/Qwl1a7Al+hwpUzrVYnpx09/U2h4MDTSGkDPK2D4VdmmahlocQebOFx4/hpqaJNfSXB
VNrpDNTSSSnSvbATawvrK2rWNQIaxbrnhsro04ceKjiKCi9l1aNtpL61tdGouB52abCqejF9wSXQ
czaZ5XUfkYkU1dq1SvU5b3r1VRssbcQctzC74C5J+OqPdhS6OmmEZn3J3UAWYPcy7d0qUjn6dakF
n5Ny6M11PhlSrEuj0X8TB1vGESHQtHwoQwtltS6d6o8Jfu8P0VK/27WqJh+4SJBfTfSwmvw0Lcf4
IEo6vkbfZl8h79df9C5MxzVE1SHE7a/JENJiY6arvKNSuC7rTD7AdymTVVwPzosN4e4YhD3euk4a
/OxST8t8GgBFjjZ1GH6tvNz7TXVUCzYAwevwtSjptK5y3Bo1Pyuhi66QSWiyp8Logv4pUfvyw2kc
MrlRS6hA1wZW176SwRX2o1ZHoWSkZFmtY0+qDcSwQn5MYyXch0iLkhplGxfiPNoqXrQlUQ3NT+4U
NN4XB+EFmPRqbj+4+ti/UXEtk600veKB0NX1VsKGYMtLGXXxasTe9os9FU2zAaMXNn6S2FVFgjjf
PQ5yLI6vKq33HaWN8kdb6X36xKSiNdbjbruZMDO+D2C46b7Zq23/Orp22q0n9HaHjQjS+jeH2pSE
wGo/rcrAabO3lgamDr2xhLJmdlJzDuhqBh+9SYr92lJb7x5cNVXqlYN1WrSLclTmKAqNnVgH+M5P
q6rKVROz9clq2Og0/H6Iho7MStK/zDcJclLzAQuR74vjRhvWLR1/RHiGSCMV9Cp4PDFVQHWVqDWQ
fVvvtK9dAUfxm1bVpv4cwrtpXw2W/ytVpLL7MCMH3S0f1qBe3kVh1j+qnSbK72EPf/kLkPmJ2l4v
EFhCFVQ6P1sZJv1/MopN+0mCWZ22uZkXOMDabnNfqrE3+BOqMAafCHSxlUrvuTIDYT2kgFiGhzbr
FLIUgVDmqh978rV1AMf3CXiild/zH2abBlrsgNr9lFEhzYgfZ9oK8dPeDUh4j7mVRggMqVVzh257
T/zdNOPkZ+B/VN8K88lZY/RROy/g3sKS75tKd63kquxWjaj7ZzFNk3bHW6/s7C6xvF1UVGWyblC+
gnvcjnGHKXuDkpJeZyPssBBTrTt78sbp0JmVJ56Yb1C+JUkykMdmAiybVuv2Z7NpQm1j5k3+u1Gg
fN94pc8eMFpWeD8g9EMmMPu1nj5gXPWh25F7vthZofxKy/DQUL2I1zoKEvJGZHr2POOtrtE6og84
p5ZLjVjVRLrAygz3pSi6cltWU/4RkXXVfjBa1oveiPFG7H1eRaPuQcNqntms+bEUnZsoMmV2rcPE
hhyxQe5cfYqHsvjVRrb2pAk53Ku2NHbaZHXjSrptUPvYvH+9/m4vkz7a3YBXKGNyvc495rm38VcJ
NabfmUelk7/qo1HqvlHRD9PaMv5QyizZCjUhy5uQ1xngGPcAH0Xe3mpOLUOH+SfQDJ5tRWbf0KUl
mJ24ShC6YfnaWkIP157ReADzalSlPCdpHqNWiM80q/Lf12e+7NowrPkHxwJQcY4EF0XcqK8QFhR6
9erC8Ameg6KgQ8Knku+TEYW7KuzKcJ0XJAufDBja79dHP99us0soFzdYYfhHy+2Wl1qCWq+avWpV
WwdbNdGH30rW8hNSwbN/j1qafiO/Py8kzzhE4nA2HQUGiFSn3xrdllaa3FAv0ohLP7OghidOHX6q
ZU1kgrJT9dSjQequR5nJj6oMCp9y/4j7vEmx+1/D4RnvD/2I3JMY/EzuMQlMKqZ6Mby4oMVRXtCa
1YBBkumrVuN88RolvIF2uXCZ0AKlWg9UClDF0gGiiFVnylpjfLGqbPL7OrL2uZH2x7Epg1vk1uVY
896aWa0cbG4tbpPTlSbMCroK1OIr9SmYtHlROl/STO/ubNnB7v63rYTUDdU3pF7m9p9jLgmXOCKi
Q5CmzqveN+qA/oEX+SAYEUKjo6Z/mGGFycb1Ic/kg1g+Zy5goFROpYbawekEYWn3ZSS8+jBFhHcd
EVGdh3uwkb12LNWBQJlgevLWwGWMjzLUaXwKN9TG1SBTZ9qQ9qudHw6Jm2wDFubRMgKbt80IFYmM
rTt8IuHvvK2h2VCUSwNtxl+qEg7vyINr37J2GOzX6zM6v4SQCIeqCWmU1QS6eDoh4CX9mMR1c2gH
D+0gkIqPguD8kDbDuFIGaT8AZlRuXEF/rvi/qyGwNUnXUTkG+8VFsLx98zZ0q8ktygPyoKJa5SLI
w1XrxCH9xdax7iLENtfIceXhNh+F5dy76HDtK4ml3g5ySlf5mo0/z44kdth7IwHGXh+VZrhRszKZ
/OJnAmDgnBJYQlmyFu9wbAGHSWupv46iqCAVULppdkbW6DfuhPNjA1zZY1nJvKl8LrNyrSnR06Sp
/9rVMhm3xeT8ssCbxSutU+lxXP/ilybFXTDPB3Am/fvTLw7XsDIl+kKvSqEg8JCGRXTnIC0x3rh2
L03q73EW70zraknWq3AtCcNrd1V6oBB8hEXHYE3TBxjZ9WldGg4aiIp62/yWLntzKBw41eBi84MD
SkEKXsUPlhVnP9UoLW6Vas+XkDo8krnzSzoPuegDxknROFGsE+QHaf+tV6rA9juKrG//OiWaDFgz
UDeik8zETr9UXau6SGghH8Kh1pAPa5uJV4NW2wp1Nv3j+mDzZz/Z65QmCUMAdGhsNR7K08FsFKA1
DMbig1GmrVhHeeF9kHNB3sGQcHwEIxYfrDip/ptM1+xvHICzW2geHIAQPVWavsay1QtWwJhSigEH
EhbkdTxd5sa6QOcIk8owC3ZNlRZ3WmBPNyqHlyaNqCVVcKBwmJ0tbr/YLaxYOiI5IOwbUDFEMGBT
OG14mFB2PJRpWFMYaFU79k3c0P75AQO/QA0DAJ4JiAS87emSOwjCoNhUZ4c8oXZr9Cmer0Oh/DBl
Xd21kbxViTs7IvN4hNNsWqC91rL1CLIziHJAhQdYCK5yH/VaXm0H3B7AzqTF6N14LM9OCQJlM/AK
qx6IhuANT6en28LRiTyQyxJhk1O2yM1f3lTdIpGfETHoxc9YuzmugupHj+x0HNOMEAOu8/HgxlQm
vqNVajjrqXZDJGFE136yM8pYe7zVvGBj0EejstrbdV3vCrz07jMntjIf63Q57dGXb+x1Y1Wju0Ge
TvYRCecopvvarjNxcN2o2peqKjTo8Uqbr9IOi2Rf6AoJtd8UJNPNTk+zmOpIVdgoZYrkRxTL8Bax
5+xD4gs0E1wIaGeMxHJlBbG50wRRe5hsxQGMMThfNUSadrXdin9MRelWzE4lxDtEdeeQh37Sw94i
5DlAQmkOUZTizdfH8gUZHKvdXr+CzmBLDAaXS52ROWC7XGvxJUHbxqDvdXFoJwSXd8Egsz06xZ6x
MoO4Ef95apPIGd4yWbvIaKtX8P741iI9RZ1BC2ReAtqdpgijaukoX0Y1r/WVU8sBzEAXmij0mOH0
MwldGiPSbvX/LKK1PVVdLJSUZta3SpRI1s81VMb8Bpzl7KqZmaHYVs10CULjZbTKERdpbOftQXNk
1600eMVQv6r286CL8n3UHVTvUQHdIfb+r85GLCsNRarUEH5hoC9xSpqX12GActGhiiijrTQUP3Fo
x+ShXYlYreUuj8LpFlfx7EqfTyO9TGhDHFAaDqensq1dHslKbw5arbXDTqHBCiSlSiAmEq71TwU8
7G0m039+ShiXtIqqP9GAR35wOq4QVhhj6N0ddLS8J5+vqt6j33vnws751pEeoiBo67eqKGcn0tQY
kjt1ht8SwS12bheh4d9YgXIoWsqJSB0B4PC9TsnybdA7WbW5flLOUlpaqHjdzaBmHg9IkPPv+at8
AdQIUFsxRm8jSPWHuKYzrkV98kiR7VMsyp1txtqzTKR8okZm7Vum/FSLXt54t89qOYCqmTA/Y9a+
nDtcp78Dp5Cc7Z4mbzKU08bMYh13nkiaqGahzDX41RTJx7Gqq8BPKigEPiY7XJ+dLb0bS3K23/gl
iDwATqOmZNJlPf0lGC1X1OqH5M3gvU7h3AXZro+naKdVk/jqdaOxIXy/dT2edfhIBbmuZiOPuZjF
P06HlSjQdfHgZG9pEVfPNXKViV+puXEn+hIpv0AxlRiBvq6ufLPBd0C4lfPJBTUVrdqqrjd8Q3q9
N3bHssjCj0JSgBIbwksUG5bvQxJ4Wq+GVfVW5UXU+KFwMSGQRuv4Eg9M6Ud16zTIRWZOuK6KUdT7
AW+FdJMhDnZwhzr5VZuK+zNXGprPRkTyvdKzqN3JPutvVCf+JJgncSf/9/yOsYtAi/P5TxewTsGm
YQs9vgL4rAt8aojVgPLEANjo1Mre7+KQa10GGQapZe9aiN95Vvaf2Sn5V76NHB9GkP1HzGf0f+2W
ghDgfM0gLa4yHsHFxwWfDhqw9QZU+h1McBADe9ElBix+XVT5HTIpCDde/3TnX44R59YlcHnMfJZY
lML0ZFco7fCaxUHu+WkbBY949Wipn5cxsp7VYGBD8b+MCWNhjgkhzy7urjbtcr1zhuE1Jj99cWx3
hDxQ9e/aiBYNh9787/p4Zy8hq+rAywBpQ20bjtnpF5/RKA3fcXg1J+s+lIUsV7GdjW965Sg1ZVDk
8djB8nMt7OpfH2GGBh1PLMpGswHqnw6NzEvsAoocXyn3yX3rKtbam2zrZ1mpcpu2lnmndqH7lhdm
83Z90vOFvNzmJBqg88EDgKObg+W/Lmw71wLXlYys5VP6xeyrWtB917S1EurGv8ZsiIlToQLRRG4z
5/mnY4VV7Y25OU6vaavJr9rgNg+BozTt2pyoj914Ai7sWAaDq2Dj9zonF6eDEZB3KS6S4yuIGurk
jSuFBgC2bStfqm30SaS1d4sSfHFMyJEzeQ/b6GUVrm86VJy6hgmG1s9BuH21cukKKtsyFZg1ItlV
NTeSmfPnhc0K3Nql0w8vcykt5wpYJp47ja/cmjHkZ7i9nhj1lWhz5y2gN76vrcT6+c+b5mTQxeuq
xXaBWJlgbYl+Xyu9fC5kahyzcfy4PtDZgs6k7hlWOLNp5z+efkSrxlYD3ePhYInYEr4X9SoveIo+
5DYuq6xf2QGVyv31Qf9Is/19JuhxzWT9GVHOrcdtcDoqWe6kZY5TvSUDWB0fURgnBo+bET3EVZJ/
LmtKpHdIBOn7OtKksnWnWlPvCh0e7i6MDFnfT9q7Y1fiHZq389nEtWBLm3l6rNEuqxtE3RwEVhHd
dSJY2IM9qruxNpDGmxSL2heRIsK0Le376DU0g2HfBCEuiHYkUd0JqySMVnTpjM8Gki39HqirOHZx
BguWR6f/ikGnEfzqoyGcfmDJU/0qEcrF37kzvBXwo0ju6kp30xuL9uei+HvREHhBCNuiUkj3aq5A
nS6aQ4fTcJnK28DptrdQu6x3UJOOd19TW3O2REl9BxxsAvGRKOoDhValXLWeKaN7NAPt+N5z0dz3
VfQzfuRKV946KWex6dy6hJdO04GEY7aQP/2FZtU5wVjb1ZuwlDTbRsgpO8jAjkOw08jHc7+qLKVd
J8bUfQyNnR+VzOodP0otvdkLdCP/FcpK/UFV8Xag32eiPbb8QWpVRdJxg+ZNK0B5AI8oQYwHBa48
QT5N6TqXor9xXZzFhfOY9Nag5VG+IxpbfKYQg6u6L8vurS80xDxjVKYgWXZmVoArmXpz42hp98uD
TuGualeqn0JYtcN2qjoTiL42lWKFd0Ai8xuP/fIdmn8X3c5ZhonHiO7J6ccZqr6xjaCv3pymyz+F
UxvsKQCE0/zkjv8azTAYVcs/gnOEou6SHyXo6AITVuQbxhbGRxC07k8zNPpwLVEXRLfaQb37xvlY
3tMMacH3I1ybYZY8Eafzk0ZDt8Op2zdY7NNKeEV9JClXtxKm6U/B9Vk+ZHZX9jeoIXPM8vephKiC
mhe7fQ5iOQCLSDGXsWWXnakcDBD6cqc3tvNstK78pjkJmjQ5zxIXauGUD6iClLc+6h+fvNPh2dh0
E0l8UVQ80yIRQUwvb+ycg5rNssrW4GbDtykJcT+0hO00b9IAM4OtrcWWK4M3Yl3F2o9jlKor3WzS
HzmqmN6ux+PH3Y3Ilb66Y4KMBD7TmtxMJob1q2bszWJNV19HWXUQhb2aZOuKvRnUg9KT3XiyH3ZQ
R2Ld2gAObxVfS7W+XQ8VDaCt06remzvGarKbgkJQNgu1ZKOYXZTu0pKdMJuu1e2mD/GP3CHurDSf
hiHy+meNJtFvEk23+t0n42i+jvTSqi+WHE3G7QSyx66vUqwVn+yAfsev68/U8m3E63NuvpBGzWUM
OmWnOypWW6d2p9A7IOlTNPeOqYQHMGT5Q6XHlb2hf4WO/fUhzzYxhBkIkmwnEmsq04swtdanEq/L
unwbiri2/QZhuOdmLLJ2k4d2SPMrMAb1RQtxS9v+DyNzVunOAQ+gY3w6WbSyJ00JuuKNd7nnpFSq
rzZ6++wUmkrJZqQLkeH8+o/zBe0+96c5P2TT8wN3OmoABR8MVam8taktTCwg9eoHjQBRboLRRLbQ
GoPXevTcWwTl5WX4Z1wKqYR0GN/wQpyOG4mOet1QhEfFCqo3QGzGOhed+yXuonJzfWHPKiX/byza
iDwJpOVLX5Kx19yq1hTlTQyVfGhkU/1A6SLfKLGOWolWY2eaI7ZhrbDPUxNkCTX7rrEczOeu/5Dl
TTX/Dp1eOLJpuGqc1cdSc1QcyA3BG06wrrGfwPF9zST06xLUtPBNGZrxqgjbSX/MYx6iG5/6wjr8
gX4AQaFIgxf2/Pv+SoSGCfvFDrbgEfNxuRryOS2xomnbJumzPZoomuct5mp2Y/1HMlzsUDXqb2zy
8yWYf8IsPctmA9W2+AmtUUMu8/L0aKZWtcZmsH/KM1dpfWHwEKadEvS+bqdybXro8l9f/rPAgEIs
qS8LT2ePy3LZ9IlznPca0MnHOsxUaDS9+lhmbbCNhkx8BsTu3SVQdLcDt9Kqs5p402o15tIoYqzY
VcWN3XB+AlgG0n5icLJF2BmnXyPFKdltEPE/hij9Piha6exMYK3bKMjF2/WZX1p19j7JE5wibpjF
PYq9ZhoHWpwdhwkTB+xB8m/SMXuUjkW6g+g5faOyC6+rydJbOeryPp3XHOlzLm9jbjKeVTjqHsOO
wUuP7mRn21x4yasatbP2fW7dT9Kr3wNF827ssnk+f7/JDErvBGU6h440JKpFSDAMedYq0sqODtBN
sptSxOj+T2ODwLxJQ7zT5wSja7IYrocns4NmDtotJf4L33cuBCBPiALtTN87/b6KZsxvbZkfm0jz
nrO8Tp+dEbPKZlJuAZsuLPLc4sA7bX4xjSWSJNcxcIhrrTiKtKt2raEGuBO2gYIcYQqbyI4m4iJ3
QAnr+r66tM68VQixoYFFc2Wxr1J6YCS2Vn4sg6D7ngeDB6YQLQtYB9Vd5Nb6Q0Uh6xuIE+1TVgGu
uT78pWnbFP9praoIoy2rWax+qNSNnR3NFrvWhwEaD+kr/+puGqgjrCPS2nVN48q+cZNemjc8B0I+
GDNcJovHK+2w8WqNqDhqkWU8mprw7I0j+mpX1rb8NAM/viHzXILtiyDRqlpxuD5x+8L+Jpn4gyNx
CI3mv//rIieHS+BZ58URJ1dFXfVlMYRrHLd/BzimZlA1x/p/uK2I6OdmMiRB66yj3Cdz9RyNlaOn
hx9hUSkVHtXZ9LmGmzHeeLAvnBzGohwyX9LcV4ttJb3eGZAiL4/KIMq3ieBD+IHXlODMwvLu+lKe
pcyzRA1XMNcEBRHyxUUAFEHgjZzYSN4rRcfoqOxFkuzivok2jYU9lF/GWf8ZcXDlaeiIWnaEyta9
I1w7WbEzk+xGNnP+SM+/B4QirTuVPsIS+KTj7NqJJorfxyA0cpRz+i7YxZzCyvdMCLlg1WQ8bLy0
inmbhgYPCwHavEUwXvFuydqebXSdXsYcNMEr+9PbOd1ooxoHbqcbIWWOpPk55qXzCIg1CHZtMozD
Dr4xLcxCVMJatbaeJHcFmuY3dsPF30BlGuAyoQO42dPfYIyQl3Dljt+FtKZ1Tyy7VzDm/JGm3Y9e
nZy32MjxKS+CaFqFdRr96yXDEiDJxoeYdeShiZ4OX/ZVX1pZEr4XauhsuO7rxKenK9Zd03jftFap
H3UaBDdu1vNYhWEpJROswC+Cmrt4wkrgsZNMhHIMRYRXGGQxdYVoe7rL8LV4y83B2RRujWx9pDaP
piiTfTOmIFtDtX/u2Zg36tqXPgI4krltwC86Q+sMpB4CbFz4bgyd1vlRYWjrYSwndWsUUP6NfHQe
wyAV+3J0yzX30S0BwLMQhvWY+yRzywrdm2W3U7Ow1UjsKXpP7Tg8FE3qHRWvMB8zx8zebAVQ3TqO
6+znMIGvvX5FnN22DA1wmkLSDJlk7U53wKSPUCQsdoA2yHLfFKbkS9SUjWq01K2ucnfXxzt71mAF
8Kpx/MEqzynD6XjGFGudZivxO9FcD5kla6gk6ipSK5a6npBn+ByF7Ibrg16YJJ4MSB7OxU0kP+Y7
+a8nJXVBnQ69nrx7rWM/qzjorUWt2a+jKqFyKLf0iy7N8Y8EPEELQHhn/vu/hhvB+dqSAuB7ooTu
o6Eq00qnvoAVWNR5KztU8y1+Z96Ny/XsYWFlwQzOp3jGLC1r7UrVw1Qd3PS9wKx6CyUXuG87qTsN
AY9bBbhLMwQLQdDr0rygQ306Q7OVXKl5pRw7B+rRQOH8Fdl9a9VNibOXnZWSYONNcP0rXjgl1BVd
uOUzlPCsGDVFtmIgtqMclVZB4D30kvTdQDBlHWItu6ZOaHSroij1ByexnRv39IWXlDgXVTsbsVrK
0EudhKLqVT2x7OAYluDpfB0ejfAbNFKjVSW14LtNugEAxYIg5xEbN6sKjC8F12Gk29pk/e76Wpx9
7LkWyI4mIP6TZi0+QERMOlaNER1tbH3v7BE5JT+WwFDWWQMI4kZIeHZ+5tHYVyQ7875eel0Fej00
SMNExzZM49+TEyCK4tRdn6/G1v7AR6bR/z9HXDxMAqH5VGLgdXSV2NsEXa7u6iC9b4uirf2oGr3X
6+t5aYaz2JYO1MSd/UhPN7SaJ1UopBkd47r6ESrtuO0aJz0gIaIyHP52/z7c3Ge0kPigkL9U0KZB
Da8zDZOj2sj4xRRefp87odgquKi4cOulm9xdH/F8w5CqIpLAAze3UZZ+IZh09hTcquRow+L3a6/T
dD9BtcbHOUG99fXOrodZXwlRAoS0oBDzwp+upgvGV6O6mhzdhLtOSZQmuEfOrKnWg0Djfe06gXGn
RdjDbK/P8vwzMjBBL9H1fFWcAd5HPbWkbcXHaGgAw42VlylrxYxTbdMljnzrNW2qbqzs2bU0TxYI
HiQgDggwhtPJqsBIJheL3GPTNOVbELdQaa3R854cZXAPwZSNvwJD4J5pZhFKWtcnfB5RU3Gje4xw
P0QVwOPzp/jrrYGBDb06xQOC4Cb4ngs3/ZLnkRHulDywPjBDxJSKQrr+2XAikftylMNGL2R943dc
2F5kahbIf152cIiL84OVdZu30kmOtKCmbiMSKw03atqPtOMU50aGeBavzXMmXp0jSHgNSxyC4DGV
XqWkR94DXAm8YpAfBiuR+vao1yvTiHUTlYam+l4UYUBHIK3S4/V1v7DRyMuJ2AHnoUuxrH/g/zm5
6UR9C+3mVv9STVW0S0O6QKux68OtOmWZ9q9R6lxb5Q0CDsDB4k+nX1qjfzEohpUep7oVcg3HnP6r
7VblKyqJ5d4V0vsZjihi7qDCQ1OOZRDdAFVdmjUPPvgWpo7myOLVyYbUQ+lcyY51QN4Ks9jJPpWF
Wh4aL8USz077cnt9necE9aTYxaTB66J9CRaR+3LxDqT4S6RA6LNjbiaJ3CRFp4/7Gpmw/+F74jVC
i4DkFBWtxTiAS6xSukN+FKZsD3gAIyGLbecjzN90P+n4x1+f1/yxFvOij0sSNBNmkFtYXBo4QneQ
M938iFtoMfhW4+Z3M3h+hWSN89SbrfLONr6FO7s86kzYg/eBHNJ8sP66LFrV6NwBru9RoiZY+tJM
5FOaBliUZsJKVsTmyTN91FvNn/N8DyAjR5UMV+VRoJN5Om6tDVaI6mN+hCQwhD/SwMR+rAt1PAt7
xQhfiZaFuVaJXNoPtTV7BC5TUYhVoHXtnRxqFNcVlC1v5X0XLi2TaJJMlOSLHHPxs+xS18LcYzk0
A577php0xwe44HYPSHCJYXX9k18Y7Q8ddxauRcd3eWWUJsiStmLnlhF62F/CrHYcv617J/1lBboZ
33iWLg1HfYNCHkxgVn2xw2jwiVIVABjtpsEMVzFII1eBasn/FHzsvl2f24VjCnSJMwpsCgrqsgnV
y9QarLYrqZXauQfwQUvNOy0eDOvGubk4KxRfKFhAASF2Ot1JGOyWCbdfeRyrtPqmeYrjx4ak519q
3Y1X5sK7Dpwe/SrIJni3q4srAcPHFm0BURxtd2o7HDbq7mFCt3yfTRn1CY7QodcLxGgno71hOHLh
nuUtnY2PIC3Q9p9X4a9zWug5jkPGWBzVOrdV37QFByANnJ2cwvi1xQHkxt68cDFwoePjNvcrgc3O
P+ivAYcRMK6RUZR0kJt58UI7W0syzX04ZemnKKjqcEP/D+js9W1zaZ4wh7mLKGFwFS6KD1pTN/Fo
1BW34Fiv0IqIN5WRlmtjlMh2KNOtrOlsPL4nQk48XPioQtBfjIcdvKSslGlHk0b3Q6mXEqiOCY7A
zwYVfyHEMG71Z882LENyuxArzIQ7cHCnK6uYbuyGqBIcwylMtlE2yuc0anKaF4MEvH59Pc+jQRqw
NMFAoQLhx/1zsXEyoymB1Wv6MdFG+eoUdf/Z7eHybPMcQNWqTyur3nealmy1DEauZtfOHdiHf+VK
EJkRoXFKQUfNHZvF3WPQ5s15/oxjR3a69yZzeLcUfNK4Wos7V1o7dXQTcWvy89k/eVPnUQnHLNrP
8N+W4okFlp+0oEz9OLht9p5EXbIbXOl8bkeJgmk4DPUHFK7BH9Rmei8qkawH6LGfXDVAqmuq7cZH
UmT4ff2TnG853j6CNfpHc81rCUEoU3giamsZR6XI4o9OxlmwtuPe0zcEdGG+FzjAtuvrY57vOcak
jYHWIVg5otPTPYfqvYYekG0ccb90fiSIfj7VfTqsseO65fd3dvGz5lQtoY2A9AQctdhwepdM8wtq
Hjv0h5pVE4ZFtha9cst17+yCYpzZV5UrkQgNEPLplEK3VTGECK2jmmXVIzAK83vYFcKXoSZ/WVaU
Zn5rGLeegEsfz541X+hk4723fNZsZRzKlF90bFo1xUXSQr6JuFp0KFVL5ysuNBgf//u3o4EPDQ/I
PIrrixBNNDWtmlAg3RRX5qMSOma9y/pBrOqyQxzn+mDnX4+uEBMjTOBy4t44XdWyAZ2Qo3ZwhB+n
K08O9u3GphFStX9eH+jsLSUzBAwz6zsjKMZTczoQsH3gP5NlHWNDDQMwXXPNAbsl9SXiLtsWbqTb
696AVTM4rpNtro9+vnkYnXtxVovjjVsKmlEZrYqota1jFWvDTipVthd9Xe/LAt28UAIQ8j17rLfX
Rz3fPCejLq04s7SOs0xXGFUdu9do8oq7sjVNeDC69V9Sj9Pu+niX1pg9SjUAQCp3zmKNRaMlvWaX
No3FKdtkrh5t/o+zM9uN29jW8BMR4Dzckj2oNdmWHaulG8J2Es5kcShOT38+6hyc7aYaIryxjR0g
QVJdxapVq9b6B8qliV/bUfugDchFpSHi2q2XbPErr82UuVIAwTJp4eReft20Rz1slLP9PVKtfO/k
ppoEcYlF7L7yZPsUT9Gwhey6PiQnZNGQBXOzulb7EQUv3Kvt73WemTdI6oZ7NEehPQCQtEH7Znb9
8+PlvbaJaKQCPyaLB9O+OivKBOAyQ7nneyds97lvRr04gEuQepBGemfttaKqAFy0eCFu8a6uD82w
vJw09BVX6zsyo9qaTOs77IcYXbiw+Rxn2Lbtm0ZrT0rMN4/gRLg3H894CTUX9+niPrcUGyyK7hzc
5Rv8lhRm0+SWaRcXz30dqTeWOtojoL3qH5e2YefneWHxZB2cna2hRl949p/u5zfWB4Uewi+esmsc
guw71R5HRTzLJNL9yWy7Zy3R5J6/h4Yeqsh/ac1k3DlFE2+M/G69GZkeFRUzcsUFgnE5caMaLWi+
Q/2cYi4fGC2uyvXQV0djSJKTOYvoNsEdbePSvrLai4TmUjvjQgUXejloLYQLybFtnmN00p6bKqrv
rTDF6rGn8e3liba3jVjsm3Gqn8yhUw4ff+z3qSMIgaUDSrUWBB1QzcvxRRlZXpkZzbM9S136naN4
/9hgjOdPqoEW2tEhWUI61LaUltQlKcsbResy+5RN4Z+anwLCAN5OpYuug6G9K8aLMTP5AFn7DEOt
lX40G745T8mPVBusjRvw/acmR8XDZWn/LqJVq1nPeTXUXRu2z3reWTtcdio/s71ml8RKc+qkeCT3
EQ8fL/VbJL48WLR730C/SxmAPsDlUmOF5tFCMZvnPI2FF0Sk0mjhO1Lbl4bX3udmbc44ojZe5s8Z
xGtgPu1S0IsTmK/mqMBVz2wkBQNCLSSeWckRaHdTxflsxJYSouPeD7dl1zYqQClpab7AoTMLVDOd
HL9HdL8LXBBbThBX2fw1b5v0y8czfBed+YAI8dCqg8VHk3A1QYCowF+dqHs2c+xxPSnHwzjSNZvn
pt2rrvjzKvgy4MI+WHgYlP+Xz/xbqAKg5TVYBHbPaHqaz6KlzcoVoBwiNIZuqYx2ddDLOt1rKRrz
QewaeELlavT08bSvbCZmDGZqaXvw+FrdwH3fhtWoCvkMOCz+xC99Qdc8OvZQ4veqbPSbsNO30HHv
bv1FZRr4ClEadXOoeZczH6OUZHk05XNee2ESVAR00DJWY/hyUs3bwSnco6FnYeRTejp/PN83Usdq
I1P04cXFH7w01ikOOqst1dQ+f6YOH/81ZGpx446NdIK6jKhqirqdDlU05pnfFfFwP2pe8xp3Wvyv
0oi+P8lWk7AVMbv5G23d8VMahvlBWlV1Y2tYaxvic1wdVEX3blLYlMdEAl/3P57C+6i7wClZu4X4
btBUvlw+DKb7psiT/NnKpvSlg3p33+UiRqwTZes9lkv5TpO0UGBix349G/rp4/GvnBTYPHSPKEwA
jreXDP23jet1YVtFalU8C9eIP9eDGj/GilafCr3zfKjWzkZl6S0XW30yIHq8y6kM2vCWlgX5bUCZ
ZyinuFr5DFyguW91J7up+rL3ExvPWV9pzOqT50Xxt1p3MDoI+0lVghLRjC8ZZOHHXHfar9PcjNIf
0LzYidmpv9OTmHfwCbxdbtndDgSo8oXucCb9qs1lFowoJNw0hl58RXM/D5xptku/MLjlkqI277MM
LeGNz/oWYdbTpNHJioKyQ55udRRHxcM7QejFs+e0le2b4eQMO2E3Vel3Vju8ggrzTp7MUEmlI2lE
+6ZDKOg02klpHKY0xl6k6EXys52FckbN1WwO0AFNyx8FlY8FEoRbCTKOxi3ApBq0nB7bD0JHVnOj
Mrd+oi2YZjqp1FHwf0VNYR3ZpjeObKE850aeuhQ73bzdJUOydZaXBfl9wd7GWWRELOp6+E+sQnZo
OFXhxLr33MpM3+dI9vp9QYXB7+tK/qmc3zIY70DO24JWh011uQmrWJu1ylK854VQGxQVpBdcx9oD
JiZbvijX5rUgICnBccC47C+HcnK1bsqaoSY6kkdXQRfEahdGiG30G7nE1aGWCwBZSPqg67ZkUam1
x1sofA7D2jgmpnR3hDn1fkpxTPs4bFwbioIr5Z3lg9HovpwVPFVz9pAPffYa48lVIyXbOQmPXB9w
tHj9eKz1rbZ8LCxbycgADyww+8uxytYzUY1NlWdNuqEI+t5chHn1OFQDJZ3kCUUkfbxdCgxi4xSv
g/P/jgzse7ljmOkqViHVi2VLlEZny0uGn57Wi0+5o/4scHH9a567r2WnL7qbYfvUxV63cfDWkZnB
XSCz5OOLcgJ95stpI6EKwCbqo/Ostc0pnT38QUsbl7Ugn9Lua5FW6Rad4NqQwNSAWbJ/ILivLgP6
X2oMbS0+dxhH/F3Impxtmr3QdwepPnWIl29kolc+LT4C1KYXfROQ3qtzKKxxkFbEgGIwm/uw7SGC
G0axq0zFvAnj1ohpo5sbV977iIZgEGCBRdueYdfF4Tq33KYCqfS8PC+fQs3En6IcR+PHH25bdi2f
DiAc8jlUQlffzwB5UipWLM6t3eRfsV1yO5+ygQC5NBndHcQwN6HHa1kb++bdmq7GXa0pN246apFe
nfMILrgfOtYXF3HPY6GUA1az0P78YQo31vTdzlkGBdxD4QcMsbF2x8jHqffo4IhzHzr1rsvRn+iy
MAY2302fPCGrPw11jEeXAZzNIpUK6OXycGiD2oKojsTZtmKrv6ldYah+19lC+ZSESbIF67m2ptyA
C61saZ2uX2lZgvaiM2T12arceodVMChc2mM3WWM1x0rQ2DQ9RG7/dANx/unQ4xS3VLjXzXJKv6Iw
rbE6Y+KTnkbdw7o2AfhmD0UaFHWKbH48NBtCIu8C+xJ0UIYBj4v+LJKFlws7hFUTF7pTnTVvUJ1d
bGndE/FGnXZ1N1VfP57hu5O4DAZ+k0+J6CzqVpeD9YnbDPpUinM+2da477IIcxw74/m9Ecivzuo/
A601u+g6TX3R5uJca7r7XVaV+OIIxwnmDo+EjbHeHwUmZUNyBXeGc+a6gE7kTBvimjg7VFS+DJnE
lXK2syB08OlMaQ1twG7f702kO4hjVBGWTvsa20Axt28iEJ/njmIaNqFFioV1OQ2+yFPrzqla5UuN
j/zHX2796qPTcjHoaptoVlJ6tZFW5wK7hnt2hoL3SYK7xN5FUva7rPPoZ+zlKTmcFW4E1msfE3kI
ckRk2EDErnIPoyzdEdvP6iyNsp39KHf73dgrjr3LePU/fzzRa1sUvjDoNqpTpG+raBq6OfJoaVdh
tFPXX7KRMiy2I8C6dh+Pc3VBcaCj27OQrdZaj7piOAq08/I8T2kV4FKBupU3/4NP4M+RluoUyAru
iq+KMt8I3cshu0i8l0/5n5HXD/h6xhgjlE15btiv34Vr1749F+pBl5G44a3mfZsNAc+vdMs8hKop
lW8fT/3agVmkpxc8KjX8tfCHKQcPUVujOpuDdafrwnzUG7fd6zmKGvjflX+aTi6CVwtBlpiKRP1a
LFR4BG3iTHkOKx5fAkeX2Yfur/vEj+ybozbu/YDNyuGPJ4nMFi8AxgY2svZ+z1zRlZ50y/MwdM5d
olZohsRqeRuOILjxZbHneiMPuHJM+KwUVJkjt+U6DlXWUI6llpbnSTZhH6iGbI697IEYZR1aQh9P
78ox+X2wt+Lub6/6WgzUuAqvPJeiy/Zj3Oh4WgKv3WoYXtmsQIeR8uJjQA9cF3xkkZAQQPs8twak
c2pqnjxRw2l/UfiKznWWKkXvUy83dECXTevi4Dyq3vHjyV7ZsPwI+iBkH9zOaxWDRtZaoqOlcx7K
cNq5UTYfoy50b0hI5iPmMeXLx+Nd/ZJkV9S33lpNyw3w2+JKTanboTfKs8j0Gh4xUQ5/eU+/menp
bVERr04OPAzFPGrE73DauoW/thVGFYEokcEUV/OT2tfqqWlj7TGb8mjjOF6dHA+sxe2JE7LuLWlO
NGbDzOSodzX3ozRRSRNyQOpUSUbP2DiGVy5Lbo7FHQNsNhJvy6/5bSltoTtN3iYVD45mxEinwHkl
dNQvmivlZy51lOyN1vn3z78f4jQgf6izkRQsm/q3QSOc7TI7njiJVOMfsGWA0oVHwmvpFMPp46Gu
fT3CGvVQG/VMAs3lUFplpPWA8uK569JyvC+wrFVuq1Fq0wM58hi+qhLhxnQj1FxdVfhb6gIVW9rr
l6NaVYN4dx0W51So6rcuKVzj2Klj9lOrdfcbvImHSo2drcrUlStTe2OX8jKntrIOcE5nzkVjtMVZ
DdvkLy+dMEySunB37pBQ5gtRQY79eHL16iYGZRBv5HlXJ20vNovUP0j41mkI5r0h/ODijLgkUlwg
0P0en00X38JG28t41lK8ho2t5s218wKMgYVedBaQNrtcawCuXYz/A8FgaIqT7OJ8j3VT9FeEhuh/
MUO6Q0uriEjHebkcysuFUcYiKs/UcfMXJdPqXaMM2eeZQsHJolgwBhnGXRsY72ufle0LR4TQSmlu
NaqrqCECQ3Z+HnX6CeFUKjsyoOhZU1u6OINU9tIwu19ZF2cbz5FrX5QMGg4DpWkPfPLlfAFj2NRy
zPxcw715aEscTKLUqhddLzHt9KYQO88SzUZF/MqVRmChvbyMSqVwNWrTq/WsJBHzJc+7oaA8PA1R
BON8MvJ+l7QC2zGU/rnRYi+0nhZtl58fB40rlzdZNAYglLl4uq9Lr9ira2qIase51Gc3vU36Iv7k
xJ47Hj4e58rWZRxu7qXRq1HaulxfHbWfpnaq7FxHjtsEMp+kPDVzk1V7JHHKLUW568PRGcKNCLLn
urVB+UUfbctOz5Dul85U1cX6vR2aIZiposrn7E9bYTyKmN9/Blx9yXlAhGNK7ewsCbK71oN/48MU
bJ9Fw/uv6eG3lmNS/szqYf788dJeifscGWD8+BwssuarYOQ0lY5hTJ2dIV64pm9L6WbYbejye+0N
3t9ZWlgbm+bKYWFEWONUXxD6d5Zj/NulNrj22JmtmZ2buolp0ceOucftKv+RUJT4t1R6Dz89u9/S
/bh2Wn4fdnWXyr4uFQ3C0dmLmh+VqJw7JE0ziDdVX//AwfnOdeUnq2vlbakmVb3/b5YZ5g9/eLCs
qyNtOemh3vGF515E59Ep7nDJmX50qjkdzc4Z/rjKxYai7gT0xebPuoSISwW07CHLz7bsfrZNNZGd
RNpZ6TWU/T+e2ZWo+wZCIAZpdLDX709NyrD0cLU9e7l6G9aiuDWakC5bq0TymHRIC0IeDt1bEQ1b
vKKr5xT8w/8NvX6AerWbYYtd52etwU7Vd2p8KT3FtJ47MsCNFb22ax1oq/wPfDuvo8tda/WUvvXM
TM9VIfsWq0+962/xyOvbQ4O1+y5T9BofwVqztmxNr82SqjNlLsjXABFXFZNSRh5lUSflMnWmu9FS
Zt9tJuuXKVu5UVW/OhTpHw9d9s47tksY66HUYiU9WyUgEhQz21Nflc6XvB37p4+3zdWhaP8zJRrt
FJgu11Op6GrRrczOOACkR2RMEx/5TvMxcbhI/puhwEMhdkRdfd3dcmY2LmQmAs5c06/tswnCV2xK
/J8hDmyRZa6dBwgJ/z/aKs1a5B5UN9Wysx6jqOxLgYnSgxYOZpDkmefXzliEvtbqzlFYbbmRAr3D
Qi03Cc012gYLMgCAxeWy0nJR1Khn9AL0jO478UDTtdX1QfiLmAaGn+Go31OBs74WSWurwexgMZdn
AHE24sK1Dwx+hvwWTR+EU1broNcS49M6Lc7F0A6IW2XOHfd7s7etTNmSM7061sJIhhgBGuLNReO3
K8VGnNtBSQ7j1zqCTV6gfB6IBEtWCFj1lsL/lQ/sAD3GhxJDbwT+V8mInWhx1kk3Obtl6wZ21ngP
7pjk97mV7jGLNv+WXmN+75ShKjZqJVdiEC9Buqbo8gG6WPvWWXrF20y06XlI7PqxmOIm24Uqckbh
r9HKYYQoc7z1Vro2Jnc0TVS0utlRq9t6cbCdk06Nz2Erp4fUMuPxiOJQ5QajkTXKA8oNEFfLIQal
8PGxvZKZ0NrTFlQup5P0aLWVdWMutHxKziFGhDeLLavio/8z3qRdIx5TrdPqjS17bcTlKbo8gnni
r7uYOYJdslWj7Bz3lbMHn+R9atHwukUBff6el+V4+niGV7YtX5GvybMbIc11o3bKQCnmvZuex9hB
4V8dxQ7XJy3bT67sjY3lvDoYHGeEWkj0uMkul9PFC3h0lm0reeirpwwp1va2zEpXPE9tamzpZ7/b
NxwQelCgqt+4qWuhWwxHECvRovSMwDAv6B7cZBxUkSHyIHfxPQssfcqbAOSm8/fHq/p+5EVpg4yW
Gi2dvjWWLRoA/oBBkudIoxGOf2gKngeRi3jGM9gejUAr5+4w9ZgnfDzwuxVmpy7lIQgsb/J2yz//
LQqlpYvd0lgMZ6fqmgeUjm8j/MlMf8L55E9rX5xFQt2CU1Txl1yjBsdkasLWi51zZrbTcyHN8SmJ
wjjA1MPZOBTvZ8VQ9H4JOIj1s0svZ1U3g4W2UOqcJT3OYV8hLafuQWuOd3gCZBub9N0JXKbFQSBH
BmDzju8gUrApc2rmLxhLxfuojeZ/zcGenuNWrf6i7riZvb7fLEwOBB2AK+ALzPFydrMwAJF2Wfky
oL64N5u2weCq8Iq73BPz62AM46lMsy0fsGvT5NWOLjEgAjTCVqOGYWeXo9cUL7XX2LuyVBXVR2Ir
94VnFzdE+E77LxYWVhuCgHylZfNczlNwElO63vlLIebBH0fpPhS4uj3EU1oeROVuBe93lyRDkCVD
17Y4/4i9XI43GbYYEJEoXkZbhtSZEmXfqdb4F0Ks8tDEUVyjgTimPBO8cEvP1eS//VtfCvz1ok6H
Ejz4M1Z4rZlUlGmsu0wMYZ/Gn8s56OTNxyd9ralDQoMhN00gbkXAsijYXk4PToMicWTWfmhjDVC0
Ed0LNb1XJKnUu5En7YsYEedf1Jv+ArTW3qey/TIXdvft49/xZuHz+1SJM+pCQwU3DIntHdO3rDog
Iepcv1p6bivCN5Qci/XIiGV3J6VXAeOoZpyP4MDG6nTwsjQyWh8Idzp8mnNzNm8i6VbyV9cB3NkV
ned+d0K7+ekAJTezBXUy9iclqUAssM5e/9gMdvtPr1jWs1Q6tfU1s+gfDWHL5NfG1JYzcDk1qKBA
YBZoMKFuTXHv7G4Qizrq6zi4Y/oIpKF7TafEGn2S3ITGP4TffdalrnWTIF9r7Gt7VHNjXyZlPt9N
qtC0z06ixLk/k5vEu6lE/DvQi2QWR2WqsvBRm02tOsGUgA4C6DsNT6LQC+1LhrDAo2P3hrUBkVgd
e255vhAHHhkbrn1yyMtdM7etGjpOPf2IkrZ6AgqXSN/TQLN3uhcd7LLfKBDCwVgvIhK2xGxuQTYs
23R1DEUylEpuVMqrlSfCOirtxLPLVzLMCG7nAqD7vu6xVg8c8C/aQ0NOsPPsEuVIK6y0xejIMYtD
gz3cqxqD7t0hqV6kyJbg6BXUiS3iA/ZwTflUtJma+fg7RZ8saTr2veV2hgOuxhvKI4qjoHZbMwyj
uyYU5lx/msdO1N1DV0zF0TRopjzNqTdUN1klC4tedaqIwm/MZuyPtF2aWzUtsXlv8lFLPs9aNDyU
NhoUvqPI9KfdxskUVGYzfzNLx1F3rdJzJnMnrw+Io4/9TVdAQT9Waa8jr5xHFfLCeZ2mBym8Ud5i
kdpQbxuMKbQfq77If0E9cHvf0cOm3juGUiY/JnNKXL/NcicN8iKzIh/pPcVMD5AZwuQr1LL8xZtY
sruSjjgocqvI0wdRi0qXlAZMevCgd2tLuTPq0Hl1SI/guNVe/qluZgl9NwxT+2gVQAb3rTfl5ml0
E03sOmw/p/3cI2K6d9nYWFTlo/dU5uSlvjpYrXcE0g+1c7K6yQvGqDWaXSaMqTs4WSSTU6NQlUnj
dFaw+h7G8KYa9aTw52Qe429ePQh3X2p27O6QrLLb+1JVRY4sP1II/T7SMuhwIG9H5643K80JIr0N
y6Cuw9T052l0vxsURe07Z9Lxf+axZMpHq7JKvLG0ObvVpWmUX0XMmb1HE2N8VK1GSrDHceL5RY0H
5qnu9dHjAmxqa28alVYcFYnV+4Oa6Zn9KBJUZANTaeb5pk3c1PM7N653VjGX1Q3cBOUukXTeAtTB
h/IVc+tIBiPX/E/Xbp0pqO1KfCZ8LqsG5Hvcm5UeT3dG1+T5o1MN89/R3MXyFEI9F5mfVjQ1M8gV
TejovuiTwQ24s+wJY5VwLB7nQVW03DcygqvYKUUcRw8Yu6nhNy11NXmq0bXRHky1UcpTWFTNWAWG
rMviW1QUSnQY+3qMf2i9XZefWtXJuwrPhzzU90PIs0P4ToERwPdQiSUY/kFrnUoPCtDS1lcVjKF9
h5OjOp2cuooAjvaq0wccPdl9U11FL6ODPhuGiDCiVJzeHwrbDG+HwYbP4jdJhJF8YPe5m0J+q93E
e25CPYt3uj2F1NHbmq7mFEfqX3HUqE8zXcAIbgNwwFNCaNYOC+cVDVuvuTM1pECgu2YTquR9oxq4
fivT8AMZVAPcSa/K9K9B9NajqRgxNDDJ3eSDd9LpdqOB2dzW4eCNQWTpHUqdHuop/qBXhfqU1kX6
j6Tybz2qapieJ+p4tg9hqJiDKk2t46y5searjWP/tOfSeK7TJtXY3rHW7Oxpxjg+FAbONuhqtKjD
5m4cBXodYThXg6Nvff59/ZCbBWarfYFcTNBOs/zlavFUBG2mFJ9bEIoujguVO96UtFYmv2+jEIEb
HrvFbQ1Wvj2ocRefZiNHZbPpugny7dRNXe1TbJXqnqSKJ380DO6nXpnxUmlNu9R2Zohb6NEwU93M
9th4K1jUzGqdnfrWiVpAB3nuWS9wnItfYQ9ny89l3sY7u/F685ObiE7eItYXmveitdO+OKTqbNq3
SRPGzwigTu0OGQ8rPliNbuKWW0fWt1mHULtT5snBeNEarB7JYwwb2JB6mlWfIjMLu3PuAVEKaAot
5hW1usyuEr2yo4mviwNZgD7vhSREfal6vb9RhxLBQKsJtQHfoLiY79ohD+WnuYXaV+Vhpp4bgMn/
cr2Z9BTLaTqMWluqvzrHjnSQ6zOYLiuO8vZoibn8rHp4KQWVjd7W3hhNKQ4TF1gfCLs2xwPiE1bi
O1lpC39CGMG7yemJgAoNTee5BMwx3Q2d2+c7N7dMSTPTmz6DOABTPcxdV943GeCuvbCT0T6V2sB+
huSq2z5g6ap5MvGNE0dAS729D9US8HmL0Zp23/fUmrVdO1iR9hN3mjx5VJUaT2LsQ1Ks6aOlbErb
P2I9Pe4MGYS8ZqB5poOokiPMFVNxdpBw5mLjabnkkxfJEHqcC1gVMqtB8WldKaBLHkpvyuYfaWS1
PcZLXf6trrVIfgoNjEV8l2tkIcvp9nioug5R4qKUWBx+nJOtnoI0G+mI2fCIAVy/mfFd5i9Gh/6p
Gtvaj9BYJNoJ+mcN/SwsCu38n4+HepcqMRSFUerdHsBEqAKXQ0FSSOOoE/oPomJ5bqcuusNfvHnt
xDz1R6E5m4LCqxcLk6Pft6gpw5LmHb8Gd2eobuBzYMU/cduKLV9xxPCo9YV23ykup1qgL+xUwuDm
7zSx8XnXNr9khjrz5OVC/+TN7/tyum0TuRYdovRHFHfKU5qbafdAPK+qnWbkhYsvF6VU3Jl7y/tU
FPmMUL/a1ajVRTOJUmak+att9WF9CutefDOB4vYUWjuv/zccYrcyd42Wy+T7oMSqekhQcVFPide0
f9eljWBOg4ZXdTeDMOxvyL9KYwNo+u5j4gK68ILpEmu8BtdZaJ+OdivSyfoBC40nGTesFn3O9Li5
G5Qe3xtqxVWz/3gDvdurjGmT+wAqoZ4AwfJyRRtZupNeCOfHcpNIH8u9IblFFboZ8DSPpNz4gu+G
86j5Aypf8mwXR8XVg7C0Bjp5jZL+7Dox1kE22clLocbjzh7zfOPV9wYQ+T0a8CEMmAhgS4E9kX+t
5hYNUEHnOFF/jKk3jQchtFJ+HpV2mO8sHjLD3mq0WUX/usitXann7itYjF4PaMU4eTBh1zfmflqk
Vv41rg3e6sdyIh171EUpEYmaItt7mhFOFQnuz2R8pS8MGNz/JJMILdLzHhrC6FcyVJO/BDdZtA9R
xS4ePTcvikAHo5jtdalrL2psDZpvm3UNSFLQM+ORI9L2tiriOf5mNsJqPkelXsFpnY1RVjtQ1moU
IEirKG7QoOeWnvCjzkPk3kOo3RNyY8reQSoz7YPO7jXM3ejKz2kwmq1DAZxgkbfpvuitfqx2supK
WmZhKvr2CafHoXz2UK4pfyIoabV/WLsiVtF2IW7wVyBFiDRd7jjUM9NkaIbpRShTtE/mUvHDOHEf
ndn4WQ25stHVWl8JNly3RdQWTATCtu9ATB2CP9oQd+qLUvFWONhTFh0mJdM/q0j5RkfVnfud7uZG
6mexUUd+a1eZuXHI1geb32B5S4imxbM011YbcYhUJcq9Un/Bg8kIHDfLvpVDFft6pZqkHGjfbhQj
3xVe3kZcgsibsQYqQZeLnAlNWnXa6i+OSVaRdC7vibhJDgOywr4y2POxjSotKJPuu5Io6Z0mzShw
61w7fBxersyclSfAQNym0KSuODqFFRcEk9x4CZExPaltwesC360vIKzUO9nJYavitC6HMHGXGs9C
7Vr42WuIUTM5crAG23yZUq/92+ly+9Hj3WPfwZtxVD+Rqevtug6dj2PFQ4UnbqM0e6n3Yt6FA0C0
A8iKcKOgsaqe0iXhR8G4hLBAvZa84PJrRAo9fgkL5QXQTxzoZWnt3aqWqj/35fBaVOPsHObGCNXn
j1d/3eZ8G5h+JbwaYi739WobtNkEkI2Q/BLHbvgdRElT7NC/FLhidoa3j6sYrV7kIeOXzKuaZ3ql
6d4Toar94c22LAAEP6IwUH/wSauKjuklVWoNo/Ui2979nDa6E4ReDJU4F7VD0ulWmTx+PPcra44/
KJV/9GMRg1uveSsUVNnRfHsRSfJvOpjVnWpWcxYUkKt2lOu67zkl4D9DCS3rjeg9Pr2oFPAGWwOw
eo2ShFpI+6UfB/XGVGNkyYZ5Hp8ocJu+C0F1iwxzJbyBUVwWdZGvoh13ubU8cuy8F6X1UjZIbGIK
3sx3tj04uFE5WvgIGqvLAiO1+iGAj1MFamNMG830dUa4TNqihU5P/c18ehXdpFF3at4yabXs8mMH
1OOWHL0KRh5ZOzXLNL9IjHI3jVa5cdrf1e2WoQFjQf4FqIoi2rIJfmslSYMCG8oH7ksyhtnwkJbs
iKc4Ny2wH5iCIiVTjlnziHy7EUy2dI19zwt+CNJBix8ra9TjU5EOyk1vh3L+t+GOlYmv0nVIsH10
tPHXiBALVt0lJkhPMzwKN9DiOfqiDsPsbrwa3odKSEa0qlDUoLmKSsvlXBDzlIpT5Syj4ApPLUQg
/Xg0c7ARXpY9auCHNpKx93uHEXHUpo+EEBA9sssRbZxrtY4a9Us/wC6aTaU7j0o3HVAEKm69XNdu
WkOdjoKr7ZhzkW4EhXUuCPKU3ie+wSRpnJe3O+y3j6dWAO15G9svXo9DvO7iJxvF3niI4nHeuIau
3IcMxpFE6BNaFXT7y6nGVFOncBT2iz00eYLOmxxPnachtoTnkdntegQFqWJJ7cHxqtK76Thue52+
FiC7RFTRHwcnfg7XFNpsyKggpHL5c7IuNPt80uyXetL7L7Ed1vtYTPnBiYXmz1BIj4vwy0ZScGW9
3xYcKIbjAHpb3UIj1PiEMon9QoroHO1KHX6mjgMEBFET888arwSi5eMiGEIBH4+4NbGbErGB6Exm
v2iVnn4fpnTyUQBNT21VlRvf9n34WcbCoGy58XkXrs+NBwhL4cu/4M7agQ4wUcCJdExws+qUYLEV
RLMsDjqWzRv79/rAyC+CKYbAttZzig1qQog82y/K0Hq7MenLG7wBHb8sPZRRZLXvh+ZHaGnFRrx9
O5cX7xo4lIv3NRc6OSVshMvdY/UyAV9S56/maDniG2hiD8EKN9Jo/eK34lcW3Z7DVBiDeagLs3Z2
7K1M26U0G4s7M9Y6NvwgqCK3vZHuDaXrjY3QcuXA0VMkw0f5Fdizve78JVVXZVUxGq+x6F5RfckO
Vp/GgYFg3g7v9ckHeWkGJuob2BGNedCOkXdMKd1tRNX3m96kI7xAO1E24P9Xm75L1FbGuGS96BAU
brWuHz+3da/8mAZL2ao+vU85oBGj+sQrHtoAzfnL7wKcXBQ2L7CXjA7EXagZzSmMUd3GKUX5PqOl
5bdjs3Wq318b9Ik4aQtYdlHLW00wnSMnn+0+eW10g+YFTfgXGSKtxaPKlDvRyPHvjxOrawN6cMO4
N5ayk7kakBLIEEemmr72rTU9A9dtcbLV1SP0heksO/Xnx8O9QfEudzvynDzi0CHCDoBC+uWqQrJ1
hHSc6LVOXGF/rYpMFwH1tFa9y2M18RVBaVTJ9b/bMQ7vGqOI6RM5nXYU5Lx7rFIycJNDIvODNXRp
fxZwWjeW5MqHRz8U7N6ixgqfY5UBTR7yyknYui9hY4pdZZF4pWOXUw3Lhl9mIV2/iVMumI9X5srW
dnFsR02Ct9XC7bpcGKXNkSuabEbFc+lUVJl+P3ujdVaRD9uyA3of69hbVIegjEDOJ+FcjQVoL4+N
OX1VnSQN6rbqj0XT5n5J+n5nx6p8mjQpAixd/pDTwE0CmQHaBPwjHH7fKZiK/+HuS5Ybx7Isf0WW
m6peIBIzgbaqNAuQlEQN7nINPm1gIAUBD/M8lbVZb/ojet2rXPSu/yD+pL+kz6OckcQjg3A5YO1R
qTIrS7l7vIc33+GccwvXzOvSDb52XTyTDKCUonmdRy5v+KHsDtwWRzYbegOMjlb7oPgvmRln5M2g
CZ77X2OwfcR5VKRNMk/kKEzvOG8WFdDNCZN6UTQyb865uCqdF3Cym/cJcrCmoYgm/8KXmTa7bpMq
bZduoGveo1/k2KdvXHz4UkBSo3I3FaxEuLn/oUQHhLcwC3dNWjw687jMggWs5NZcolz9EH7iYPWp
pQKRRriw8GBx6PuddX6YKbWnuxBmMf2bSvWDCw160xccpseoYk56ylRyI+VVNvDEHtw1NEyEHQD7
FPLDB9pIbtQgUobMveXhfbAQouuuqyppPiRB2lgggswGjtTx/gDigh2O6BSrJYQwmBTLjS9aJuoa
X6KCF/epaqJgGZWlnxqOwAcD0aljHcKDQYVwOOegeTCX6cwMoDhpNrIFIIZmdVWj3kUBsmN8TqKF
VKFs+ults+Wp9G5TkMAhVA78EOwzwB2YDjuBd7NSEbmNFmaluqDiiPB4RBcpcFMn0TVEtYJqHQjt
TOFWLsjG8T3wzwWkeKQ2dc6J1FVpdhmi6lU+sNawx7GNet9Gyb4oIYFHFOV9DuwaQEq9rGjCagNU
gMupC1HPXVhSOfikUDZvIFJm3miI3Vw4nBZ071FUSeGRFszh3HGe4urvEkcMFzLKqM4WjaCE9bsi
AZLTiGYyn19m0ayOVg3nuAitg7nNX8FDRjXGLicyuUTVbL46r2n1sc+FWQL+iEClFCw1EAA3EmwF
14DtDOu8rgQS3ftBmAOoCapn1HpLNZGyNDUiZI6fkL/l2s+6W8y+SAoc41tBJvIX2MtesOnkyimX
nh4F7hyAhWDtFgAOG0k00z5xie7mF7qTOggZVE0LrTgxQ6iiSCT8p3OFhzNiLjRkQetV7KAC0v3M
88p7E7VTmksuMsMHSDtDwICjOKZF66EG6YLzm+S6FQvxsdPzQvjahp2eGVAsD733FdIN1+rMgcpZ
h4xisERtFzV8yuWG51caSgVqtdFRkdRFrkrejQ5uq3YFnSipNGYOlxVLCKRCkxuV7PVihayMm9p5
iMjRPE+FDPH8TozvPRCPZSTpiR/caC3Cg1g+3XxSZmUenecCykIaiurL0AmqUXaXxCACXJitw92Y
Ydjoc4IiqtmjmrYuXy9LOU38aKmaymzmXqK0lqudNwCwf+44j5c3kJjz6nMSIsp7rqec9CITs4tD
0JY0HQFztQYkqh64LQ6uRRrOonhvpMRAUN1G3/YcWEF3eBJC+3mDK6K4cIO6PCdy4ZxTr9rIkMVa
cClJFzyp/QEX4KDnGb0rUMQGDxXUN1nNuFiF1kDYAkOv1nyYnYslWEQLIOiED8hlxU8Z0DmdYyD6
GesXhetAImXg+TkIHcDwANEaulKo+gL2KnONtGFDlDCMnJeibVTng6QV2meuFlDEIgiz9yCXe951
l5rZ0kPZqCe8Tu3ARXZgcgGDitgBUpHAaUIBn3mSkNoTIjgu/hrmvXBBtJBqFUZtJBkQKnnHRV2i
IZmuQ3z19AXKXtiIJiKSCYMbJvf2ouo/hYGWFk2S8eq65QBQSFGqeJWIWnIRyFFzryupOmR5UYtj
/1JEGht5XVBVkHkFZ4PNmJWBg9pjs0ZfO6iY2wFDhBodHKUhDIDgWGsSQSAkypBfhQgCjHv2JeI5
LunwyuprRIoINGjz6lGJndAG6EYR3jyJsFapPQnrBUqqLPtGbKHWSMTaXPNx3F16eVdc5STl5zCf
AEeqsnigv4M4OB0cHDNgP5F3xPPCGOiBBqF2osc6ktYQupxVevXe1EA5rvi6WKFMMGLQZoKYQZgl
8kpCgUCxSLjL0zvnwCXefgQ4yLCjsHNh2PS3TlYJCdKigb4OoSmeLUy1g9ojLLwnt6jaq7rV5KWr
ev6mbhzTFt2ufh8oER8aSshr56e/hb0/Xj8FvhtCYShDwMZNg6jkm66o9HUCMVl1pVe00kJVdhoA
GzXkahaSkHZIP8beB6FsnQ+nez/c0lgNUOt3vTOXBxS3ZKXsBHOd1hFZqLnWOnPJhWbcwLIfnlX0
A7A6bkgag5hJ/QlvJbGp9SLHhAei/yDrmXCudoUCoWu3vlaJ3g2keY71B+wK2M6iSsvG0Ttr7z1A
+QYVVQFbbd3UivQoho220FuUXkFla/lrkWZkYHzHjizIG7CMcWiBeaHzvNcfyrg3ENdx9HXgZMqd
2GTOl8jVmlUnexDkPb1mx8aGTDpCDZRlBHpnvy8/g0WYiQR9udWsuYhLNbiOJaJ1BhegkvFFFCjS
0+kuj2wTmOACvBt6v4Pi1O9ShvS8xnmxueZMiAXPc2SvnHNU6aiHSrUdOQ3oiC4aMpVgHjMdJZBd
bOWkM9c5n8TzODJ1IDASbqmS0rwUszZAaQ4ze/S8LL84PcQjKyiitCDI+jJKa6GERX+IYlF3RE4z
fS1ItatfdHzn+QZ4CR1KowN+N2A1sG8mTj3EJ+HAg/YIaS82G6gSsYDescOtA6g/5jQg2wZGLqru
xky4AFZEAfl3STc/nx7kka2DS17HaaeKQgeU4MaVVUSYFUyvmTmQlYirS7iKzYprwHZQ/PKN9DSo
CIIzvyXGwIVDsQw66XvHQtL5LBD4lltTfMQVB1bOoorBolpyGvFuZMzCULr92DJSwSvYQdsIFXMQ
kXbydBNaJWsn7VxnAQ4tggOiitICkesNlYA6diyoLICOow+bk2VzB0rt5olbmetITkoRiWQZ8DKh
6YZKah/bLbA74O8jew/NW+ZU6FWWSj4qAa9noQMNWLFul37gkyvkrc2bWdoFq6yF7PPpvXKsUwVm
AZ5okO8QbeqvXQN5fh1lgZ0NB08B9VSzehmYkXrpukJ6WSalDAlm8sbSQ9gwEEZDMBMhfNiz2Dz9
Tmuz4onJq86mJC7IsKGSVsgQgZR2rjUo0hBBpz8xwPmWF6cHe7iS6JdaQIhrbWlA/X4Rsc4ax53h
TPiFlBkpFgImCUJGL6f7OdyeuEAhxoRImo6dozDbUy09Nczj0t009Uy/kdqwNbx6pt7LIqcv394V
wD2UdAvfALzG/pBCh/geX7oEXdXhTcuJ3qMbVsA2Q7jizdfKtlA12C94c8GcZo65k+ZujkIXGJUu
Rbchl3OrphVwFCr3RnPzoTqlhzsT3VF1KdyhuMtYYTTZTCCXTsDfyflcWZBZU3zWOSlYhbpHgM+D
ekwextXAC8+6WZhEZFCgCk5TF0io0Jdr7ypTFD2L5CgmGx4ZZ6j8e+ZCkkPJIK0vvUOEuQDPsBE/
AuTRLHWfVwce/WMbB6YFDYVt2enMapokbWepxJENonPVCs+kN5dnUXA/66qhYpaHjwSOISLZEELH
WQBwjxkpCscpnZqGm7wJpHTJhyT277Qi4sQnRKiKD04Cdc4hhaljnSIWhoMGZxKmDWORh4nvA8Ie
xxuhzgAFc2L9A+JC0k3bRO4l1DyagdvtSH+IE8BxpvV24Lkzg4x0FVVQ4d5spGymGIAyE4iI1nmx
qNtafvEQJh548Q8XEPRQJGtooI9WIGBuNgCDPFTqa4IN34rduRY7s6eKSMo8F6puqCT4kb7g01G5
dzzx1OjuryDMiNit68TfcCYyBY+tn8H9N1E6jlvFoAs8vvGioX4cbEIqY4VHkB0Z5CSdpJZIsaGi
Tl8LKB0ZAgxUPL7cYJG4g5GhL3hmM7gR9Gpj624BPZaofEfKjcTHClACELFa4k0EwSPnyFAK4uCe
gROO2Cz1jTCyA9mESgZnOUUh6I3e5PmNZBJ1nia18r6pvFWle0siRv7q9FwevEMASAF4DHwa8JFU
o6q/cnFCddgdT9zwPg/zpUBVSX4pIlb44XQ/h/NISX2agGAZJDTgSfT70f0qr+CniZsCOQqwa0XV
uXIbsyrmAa8PWYG0sV7cBOsFKjbgB3BWEPJmzraQK+C8lHrwHCilBPBjpDwh3o8SyE0wAwCUoOxT
a+pLxxej59PDPIg2IEEG65rKWUNolgcMoj9OqVGlsMyq7AUhU9UikDW7hmfV3qce2EZB5tTPCVQC
Hz1ZaK5k2dM+imFbD8z1Nvu3P37c2zMJwtY0kA5GGVuMmERcY8adUtiSBBz5slM9MzMUUjop4mJt
CTETwkPpSJc6+YmTQxeguFYSLsNayXzEjEPRKnwg7VcBL8T8+cAMsTuOUjRgh0ORFnk2mtthZohA
jLMIFNGGNJF0X6FYq8UBafUZEe8snAcC6GwNokfLVBWV6xQ1wVFjSOEEymmMqTEhVx+zzm8+gYVR
NsuBj6OXYn/moBBE61cgMkKXj9mmQqYFRSV0os1nhX5LkHn6LChckBpirknva3AEa0MvUn1m1AjX
o94embnuokJRr8tCdkGhdeXUVQbWk3066IzBEYYlgLQfkBX07/csgVkFO7HyVcHu2qCxlVSIX5QA
UVUZq3YPaTJ1aBboW9SfhRnMYVoiDVcDLDnm6WhALApdoZnZXpzxruHUUaHMnVlYGKmbO+/jPIn4
m5nbonhx4KEQRoyn+t6M5AoFBYTwOWqRtjx3xSL0FqfX53AmEPqlzjocICRr2YCoFsTQlSgF89kv
FYvzVRPp/qiqb8xZlFyGXmaf7o69jxHpRXUBcPOx1SiMltmqJuobgnYhOraDR8DoeB8JES7lrrMk
L1a1FFVXcq25A7PPXl7bTlEaDRF+4HbhmfRXG3Q5FxwzdBp3gKwWqN18gZQXCokpsXBXQuD0olFy
YZU7YPSeHu6R2cUdDQELBLrBCWGDLnXnpopSco4NVaL6S1Jo8cL1iHQtl42/aDT38nR3B7MLWTKI
i+KWxmuHNC8zUFhKPCGe59k4OHloSJDR2jQS6vlCoiOsDcS1IMWryNWQn0lXrbe7aTk4mD+UiYB7
ktWoFlCepkR5CN/OAhwd0HvihaOjwNicV/HuvXXHojOkNnmA07CcyLz2VzPJZmKlRaVvA1pBWiMF
p5UDkADRD+DvuSWEO7KhwipHxoc4Pvwv8Cugd86aRyBJekiUV6GtoF7vZWZq2jXYwOaqI4Cwnl7C
410BgIuHBiI2LACpA6k78fkktN1AJMtQF7jzxhXFCLREBAiM050dbE8AQRSIllIPE9wRNuWGKKQn
cFwW2UAvunPiN9JliWTURdtW3F0Yd0PBlqP9QagGyBfEQGC69JeOL4Bq8gQS28RTHChCJHFarHix
Ua6dLEJV2SSRpQHo5MHZp0PEaaDXDVJsLIPBd5GT5/xZiNqMXvPB9FKUhIw91chKH4AbPheLm1RW
/HMCs3DIaDqyltgrED/C3oEBwRoNrQKHwQHV03bLBoW0gGGJL/O09ggy3aF69+a1RGfAWuAehy1/
UHYoklBkU8pju0NVymUsq+USD19zUUGDcV6D5jdw1xxZS6jzIF9JmQhQe2RiS6Eolm4SNrFdZp56
iYCEv0C5wvAOD1d0meOZH0gHHE4m1JWAWqPANZoqpQu992SnTThz6lDw7W5W8/epU6YLBJjbO0GW
k+XpqTw0OSH/BSk9iIBQ2TPgpfp9CQnwnTCWAtvR0gTVdjoxgOaCpn7Sc9H7oLUdOGMenwI5VUnv
VfAbz/OqSwdSiIcTjI+AWY/XAzoksIL7H4GoZMt7bYzDOeu8C8WPPchNRNLzrEn8y1yP34rWQU+I
S1KEGKqvg+bC9AcV4yopuC6y81a28jItLh0JDxdK1i0IXKXz03N8uJywNpCJRVgSjjTSIP3RgSJU
+pLJlbbky+Y7wncQrvF0spKlyn57T0ASwuxAch9MPmajEr0V2oLLKtusxeSmE3V3WVcOOQ/dNLs4
3RUTYAKsCwKWtCCtDvMS7i3z/rZdDqkOLhRfnCiWwRfOxWUuaPVcCDnIvDi5ugo1xVm4NfGeeA2o
v9Pds3Ck1/4puAw3noQECJ30vTNSA7IJrbpCeAH1QZaXBepqfizkoryInFpZ5G3C36Cc+BfeFLVL
ILgBwkEVw3N5lqNobREOXX/M1Uu/BtES5IDg7cMuYTO0SN0CMi0U4ovIVbMFZA1AwVAjU7r3TUm7
yE0ZwgdhbgqG52fVgJFAN+ueRfLaN4T8kKWm1wULq1Ub1JQRnUh6cRsknJwy7j6K3owbCAixbuFr
N3SAsEfARGSTI2GBIGYUCdJLAczPCuIskoH6bxCNEbPMPedbRTQij9NWEITpbr2ceydBbnRFZsUK
hXSTB+Cns6HKLGxiHN+EM4XDhZsS0mmwevubQGvKRudCWXpRxdjK49C8dIFwP8cb+aWceVpmCFD3
7xa6WZH7tCWgiZASQKwORs3p7cgc8dcPwQsBfgQikQh59j8kSSNoEIqB/AKYI1nmuqeuiAv9U66S
hyogszc27Qs5FbgqCFBsQ8r9vspaJ1TZzXUMTtKgooFo4XVVF85XKO/kqy7vyAJlDM1FCM37BQpi
I6AN1M/69IAZ85t+BBTd4IhLMiAjB+JRgoNK3woQO44he7l+VWr6hySrIeqTCmX64GUyWMZ5WA5R
gI/sQgieYYZhZMDcUNhMeWt6MefLEA4xGom8g6iEGdyWoMJAioRrX/Kg0ZYoreZYDWoRgc8AGaKV
0nD1vIQKazonFZ9c1TmSbQPW5ZHrCN9DNRGhh4aLnkXw677iqnqQQeQVzgp/6zSlu4KGmWaU/qxB
xXuzuWogcAL5kEA9r8QGpV5muXzddpG4lJCu/nh6eQ73owYgKuwxnFfow7I0oULUK7XgY88xfEUG
UEaXzfdYFNDN5XiIzXJw/8C6BVoCmQ3EiuHnsns/imuOy2eVg9wQtF6ALofiUJWETjJw0R3sOXQE
ZT3sOfDygZ2jf7935c/qtGmzim8caOyGnb/UURFAXAQFBMc+RLidVQPov8K5KkWohQxcf0f6hvot
Av1gplDBb7ZvTUyloJEEx1Bx562i3AxvJTlFwWg3ib7CMWs+55qWDSH1tzdY73LHm0LjgcjmoKIW
QIP9MZup6tZJJ2G/m2B4tecdAq3itRskzh0JJWi1Bdqs4AGfBx5z0XIpr18JJtTbQNTq4nnqOain
m0ZxWxiiX4dwlBsB5pxnQKeCyHdxCOm5OZQvCtkAmFiNl1QIhViKV8bcBzVL3OhK8biKhxYBASBT
UvkWroPQQE8qMUwQlkkzlyVHW0PMKfrshi4EK9Vulknl0uwyTYoXiFN3oFRlEDT5fHqPH7y5sHTA
JKEgCEyNrjPGTqVAFEfOQ9ExXNCd8lWdxm02ryuoBl4HSTULrsDrqq+hPpeEyxQJm6FHn859b21A
1wGGEVUF8PYgNs2sjQpKGqhINSphFkDHtQZAugVi7uAd8PNYj8q1KjvK8o2DRp8gw0PLBFYegDuM
LQlUO0R/Kmg/GbISP8eoL/c+gnI6ksy1fiU2jXyhgIlwrjadOnACjowWHoJMzxHqLB5kFOHK+Yru
Q/fRaDNyOSuc1L90RLFz7gsi5fJNDIs9HPALDk4d8vlQgaRipchhgiDT3/2CI5deiaCmB7SwLBsF
VBOLuZApQmiEtZPMuYTTbzOAbcyBq2aL6+utLbwv4DUpCxGoF9CT+z1D2CnWQ0kCHabgqyK6auD6
5tk8KSUh+FRAlwBoaLkUChQ192VSzGcaoEY3tEZ0eTuLapgC5/D+oceRQaPyfVl2nGsImQjIfMiF
ZbLQ9EK+cGFYg3OY5B3FdhOI0xmgHTuzZ9cP1HIhw5TnVzMJjjWEoZBfNK9RFLzLRIOLZgJBsTAu
75ZyGPLkneojIIQi23mWLAIAMt8oNg7zEpQtAbsO/w+gBxY37MPW5+GjiZ9qvVwo4pOOmudh+3B6
c7PLzXbCTLpf1gXUmV3xk/QAaQ/OaFqDvNcH9hS7j9lOmGujcFWogXGOiLLusSEJc4e7yshKG9Iq
HhgLSz5TZ6CPJ9x2LM7l7J5/aFdDI2FdMGYkLDY1dhQFZcWxJhBFcG+EwuDahbpxHosn8f70wrBX
LdsT4+yloLvP+Aw9Ce/9KyiGKUvl1r1CoZjT3QzNGWPOi+AlxOAIip/M22jhLfiHeiUMhI6GuqDG
zJ4NQWq5MDmTiJ9wUc/lhWm4S+789Ci2KvH7dwc7W4xrSlAcSUpSDCO10nfpxTkBQ8IonypwCp4J
Z5DP+spZcCvI2ilD0VtW14A9p6y9EBIu9Ysa4/Oci0y+zM15G97xOUrZc8qVIBrQrnmnaEtHWgkS
Z3BKCvDQiuOvu/wc37yooS+iPkJILgcZ+vS0sCYpOyt0ZfZmngfRwAsa7CF3tg7rD3n0pcwG7o+j
BwLPBWLlMH4R3ul3Ibqw/KAXgv3jG4/hlfBV/+osnPP48vRIju6hvW6Y0xC3HtFdH93EL/5lvGk/
c6v2YlwXzEng1KSQQqRWP5VLZ0m3aWu81ZrersfeKJiTUEigvncB7eIquXGuxFW68odOAp3wg5Ow
1wdzEjJXTmaZjD6E95FuVDfAj6EUXLZOMqOU5v4zvx43bYy9kDs6zxUhdn/80l1zH6Wr6GJo8VkO
/esJ2xsTs49nvuAmHASwP5lfkxvxIv6q3tV4t6+q7Lz46D7JnVF8dgfKxgztOOZhLPy4yVyCPtt2
zn1S0wWXzPVH9Wnc7DEvY5Q4AdQoMXv1srl83XTS6nQXRx9fRO5hLyM8iWPaP6Go/dMBUOiLn2bZ
Vcw9aPKDUneGVH8Z1w2zt/nYMQOvQzeJu9SVC8+/SpI5kQcO6UH4CQ4/qFFwC8EvReSHRfYVM3Dk
s4Dvvui55kaGQJrygwkoZgVKO0j053EUQ0URql3kkmvyIFr40JV8IX4mw+xA2QbrbaMGeAS5AiBI
qMoiBB6Y3d/WTSZ5hSl80fwAhen4JnqfwUKGuZZKBvzBZsCSorO4f7opWAWlhYAVAb4JYW0GKANV
OHyOr7tfHSXUZcP0SIBS0+ZsyCxkXw5Y/1AJAs0V2N6tKER/05SNCQlxWTS/VLmope4cQKSSv4KH
2mnCHIm1/I21xAD+AcYINi5Q/fAxoZTR7zAAtJY4WZB8ldJQmePcRfxc41Bna6Z0qEvsFcmQmCJ7
wBFTwJNFI9kQ6JB0FmhbIKoFnJhErFzkyHXn+uS9imqLtxBf1t53cRffBCAXDAQtD9aPBjIEsBYQ
PIXyFJuzC6WAbziIRENtVARiBu7/BYoYiPPTu/Jg9aDgT1EBAJ0jYoeMVn8yuUSDOHwoRFbGpXoy
h1x4/KDTOs8XgMOEAy/O4ZDA2kEUCkgE7D145v3OtATRQw0a81aiRuVNhoKSH6JUGZo4uv69jY/J
opA3AeJHoF+wJCjOhKyS7KvqE3Hj6jzhVOW2mhHh0nPCj4iBqpccSmwkBscJ1bwrq3rAEz+IANPF
QgoLLGzEFShmsj9KhQ/8lHMd7Sl18SyAlttomTVreIDco9gtocKrZYQAF96BcfwIpc5I1A3VcXzO
9gP8s9dJ/+um+a/Aidy9jjz/27/h902cwLuHRirz69/eJ3b0UGS2Xdxayb/R//T3f9r/D/92SzZZ
nMcvBfuvev8R2v/W/8IqrN4vywiw3fZDaWftvZ2XQXH6b1+/FAOhDd3FJCoe44MmvusfbQfyhw2d
2dvvemwT+9//soGiZkG/zyFx9Jdvf7V6/ve/gIKzd3x+/6TtaE61EFgYdPmMpiX9F/BFkE+n0ZAg
jpxvf87p+i9gBFFoA24s+oNL5q+9ufmj0Z8e2G6SX7fD75/cm8VTn/46L3TwNM+KL2IaesPYFeEX
8LkAFKZgtm9D3JsCgf8FsElUZEAwevsDe/TPNQOwGMZOgfQL3kHU1KERT/oDW3BvCjjxF+QXQM1E
Uuz157XDvcP0s3cBsMkj50CWfkHqC+MEH3a3zntzIIi/AO2In2+7gKrq/Lm2AQVyjToIMs4BTThT
OZ29kXMz8RegsKGXijTJ9gd3xJ9r6OD3jB07TjnlPAJ38PrDnABsDoq2QI70dQr+fMsPANrIOcAj
QKVxKVSb2QC/6PgLUFN218Of7hGgSJFRe5+j1/z2h6Jb93e/Iv0CbAJ+8D5sf95w933HBfm7kTB3
SfC8tSGIne8ZIoP/YPf2HTawbyJQ8mLvX1Kb4rXtf9gYf+uZGFtjae8v6Ru792vv3+YH//jb2Ldf
9a2v/T/qjbT3Ybu/2f3hJbEzK9u47fYv2m+DemeFsFt+fXFcKyJ5YfUMIpyEf3zogeH0+0Y52XJn
Z2uLeP2GYfqPbjgLbdQe2jVETRgcp7GtGlbkBNaznbu7traG4QQTcdtaUWhlvWan+GBUuenPLS2s
NXoa4HfYZNcOnQJpgm+dW+E6fu6vmYzAxNivfcjI2Y0V+b3NQI25sQ3j0EX9RifYuJdwC86u6f97
+PV+9410iqGGuPv1qKPyXedtFT0Dipn3JxkO8SQts61OcCyurKS/feG6j//W6zZzgHJkTgYweOOb
fhdnhYv1y+zezoAC+vi2H2Lojh1re4KNcW11lu8eTskE5/rGivPd4LcbmbIFxp69W2tjxQdHhBrn
o1vG2YsDZi/TqN7ohq3gmVR2fy5omGuChq2WPdMU5jS24Xd2YgW7ZrZLR8noY1u9szJrYwdnqzyw
ouf+dFAC8fj2/QNTBciHCRqG7UiShOAC3TVGJwV4/92vP34xP5DIsRJcG7umti1TaPTY6Xh0LUIn
etfStmEKAhndsAXc0MFMg8k8RdOk7t/7oGZO0GyZ+dQsZK855FzGN/7Ure0j00FZZmNn+iOxi8gK
dw1tV3CKq+59XmRxdbYqyqxMzv56tiziLC7KbydzvzuwLagu6tiBfOvwuoysHBXJ0OXuf5JjnYKN
K43v9CHJLGgBHLtvQCqbwva5Jc/PgX22tPJi97l0jZCKOtk6bpHvMtq+zdqDS/wYNgtm7ff/+XqH
7ncKMgOKKyCtMHatbq3Aai0sUEaC//vf/2fu098ustZ6tvAFl9Y6Dq3dqvXuQ9ByoGyL6NXYL3gk
qATK3dh50bsVqboFRCfGt/9gwynwd9s9/+uCWHELf4mcfSijZyve9UDXkoZrkFXc/dGPX/SL2H+O
MYGPlg83koQ9MxGEbwjzTbB411ZJMuLvPpeOAEQb8H5oHH/sutxZqILGbVxicXle7trb62OCtX+A
p32k5QnuoBsL8uGMWfM6NYOPwLHIyu9ZmvkfRJZ2AZa3//23haITS/kSwj9hZGluRbhP9hd6iqvr
AsnMiLV5aOB27M6/tRuy6d0LgFSPb/bBQmrz7A4RuMw+g6l2dkvS0kZ4dNf0dgtQ+YexA3gCudx+
PnsorIIxYmlyc2zrczSQWcHZr6GdkU1vWSlZ85Tnjhfku97CuZWR9druG4fIFkB5k6q9/OEIXtv/
eQf41Rbo3QXfwrUnwr0/J9prWG6GDbmbzO29PsG9O2+TrMQyvC4RbXWKh+4CcQts54wk+y1vZeb/
cC9851ZbZcwuo3XWRjeaZ5bd96lpVm10s5mV7lrZLhhFF49t9CrOnpkpoGWHxjZ7XdYW6RnKW27U
2GZv7LUV9a9McLbHf+77kJkDdYKb8gMALdnu27YLRiEfY6fgwSqfydmvmbXuh6+g5DdB40AP9a/0
KUKx3x4k+s1ny5DAU2PeJSooMHZePsGFOEPupmcPA4UwvuUvNuIJu2boOkKddffrj/sI7+IzbLp/
yc9YGwYc8fGtX8Ro9uyhXD8jEIJ3uncUwYOd4lp+LKP1MYebpv4hgjjBHP26Ls9uy7y3I7+1PsEc
/cf98mF5/3G5+G9ndPPYGSaM3f8ziLWAPQhGFQgLVJaC1js7vVV/nv3xan/957A/7IB0PY9/ijtg
HiPqd3bPmKVTxPWXwdmDFVTWc9y70al42und8AqmO5UevyhxH4YIxOyaolcMxTSPbRhZxucys3rm
GE7P+IbfYYIzyyl7XyycNP2/0xy7g6vYj5ZAvGTog3/egQPOacZ/l8cO7GmE9Tww9vuOQbyB0zPw
b/4cWBHW9Zsd5tq/Dfk7V/7XCMbSpmCOLhB0Bwfhje0yOTMQhke2uCyzOOldXUD0UqJ3/7y+7TNf
U8rHfOptUGhU27+WMAEsJttJ34qRE/Gaqj7yzdBBoOSWMfPxnp6EvikKMgt47cDWAz0ImgAU7A+s
6bfN+R3scydme6HBWcobAm0IWiGAcR/0Uv4DOv4acRi+47FnLGYjosoTpL2gbwwlW0BuVWiBsFP2
Ax0ZFvQ0NkdiP6g2hMMEMgl0A8HXp1UQJ+ju1s7jBPmKsL9UsJoUsPJFWjFzWwWaamr1t8MPjO3W
QgU3e71riT6TVLaZ/h8Q5xCcgQTjyTTt967W7/Gns3d24UIpkk1hQ7wFqj20WiaVwwfOkwq4DIzv
571S9G4eaxT236k/xRsUOAhA9kyQCbzIXykupNfowSW5t3O/820z4iJHqrvXLK0I84c75nvbRZq7
75gOZjeGryoDeeLomey+jp6yKTLnc9d63m/z8MF8+7ze20m5DnDdxS9nOKdnqODj9AL3tNjA2Ele
2GG8QcgC3Qz3N8EOBELSzlAsfffldAGGnc7hdZ2jqBeIXfvNUkLs2On5PR3wQk3C6Pc52rVMP//k
U/Ode31uJfbZRzt77lleJx/n72x54ZE1QHe9Ha8OOh3DE7502qQXdpkCrbVM4S3GuPeCswvo+fUB
iFT4dOx6LjMCmmDvqqK1XkY3W7io8tm/rqfItD/i2F8AU9xvmUo9jf3iC4AfeoeQatmNbhQQ+97c
Htrg5T+sy+/cwIcbAbmy8d86/+3/FPbZ87+sqpj0IWvCFI/XtR21vak44pi9fS5uyJq1CsBMHz8Z
AKjEhdt7XCAbPUG7ZM3MAtUHHbvNbpFvd6wcUZpdW/QahpD37tcfD1vfWm1c9LE60Lqcot3Aqnt3
8FY3evxMBEyjE5ziWzykGwYiMEVA/dYqcfuSfgIVVMkpZpe2zHrUwhTP3G3c0fsXWIbdZ273GhXF
Hrt47whM/F0z21aneDK2rfbfC9RR2nXz4yfj9RqGPlSeW+Wuue1XHwZD3n6x3f/29zJiyOpgWu/6
+fHPvodn0kfnoDzE+GYf7Hbj2kHAZPqofvnYbfEt7rQ1OHet0Xne6mmPbtyObKePHBOpwMPodinw
xzq7sUHN2bW2/WiqsTO6ccA02fjeFECGh5LBBiDUMf5rH+O+lyZSyunoKfjtf8Vnj3H429+34Kq7
7Lf/HW1IP04LjdbxHSHrSZhQHtRuJ2jXijr2goaIwPiGn5yDAz4F4w5xAh/UuLNzCHfvPnK7oany
+NjVBCWVMDY9KtuOb3eJOAwyMT2TAOLv4xv+euCDoI7RBM2ScG2t6/6NMQU25fUOPTzfVB167OIZ
AP0/wpjrIaAQrx/f8q/rtk9JRc0+iCnwULhCeTnE0Y/kNErGn/p5cdjXNNE/YyQWoKy+QTXFWoPF
ihdzt2no1TKB7bDNhfW/lSoIjt7ydoDSBH3yzgRREyPOMbHbB+3SzjrbiSuGjUxLVk7w8RaD2jzM
kbLHaDj+ZZSBAyBvbwWlCT53YVMSfQ/mNQUea5XZLBJrCh9mmRdsihGQgdFrNu9sys3YNURPxxQ+
zDk5gNTPJnCYz60sto9BxU7mBb8z/HUOCO+m90JqE5zoC7JGzpwBcE5BML2AMFqU2+3+0g1jXIaP
24WdAU/Yb3aKeQDNoj+7Uzid8yyGHdbbvni7d1Py487sZQmGbdabBIFWWRp7Ra7AZYYVvWuIHjfI
F+1+/fHvXRVW0P9aKr419muv7IzZYFAcnaBZpHcQ/utjYVHNbnzLN1ZRMbthChflhhRuyZomwhSZ
x4cgriyf/eQJ5viG4F4v7Ahw1H5qV5jCrbopGxv6K2Xm7NZsu5OnoC/fxgHKWfRPNK2yM3Yv38aR
xYZaJzgiIL4W/Y+dwl37A7gIxFXHTwQQYrXVvyumeJohH8pebFMgt+8gkVIycbStrNrY/XCPUBfj
bEBTbPz00hMNOEVvTwArOEHD21szI1E/SjKF1/GQMBSurXjf2Bl+qKxgbWW9xw7l4yeYidp+7j8e
kOidollSQGGM3caoQTW+7SefsuR6xuW2ps/YOX56pWheQxDkOe67jVNkKz9SuAr23RxCvLtJoDe9
OEmmLo7wQNlO1t/QU3g1DxCKY47gFOADCCjYFCN0y5C8UKBpmosZik3QKrIhu9X/ehTkmcKeu4Ye
c9WbbWiLomjxBIbtb/+DnptjrtkMau4aVCoRX9NASYJi6WB3PzG0RnHi/4SRtaOgeGWYw/ETV2JH
0x67GvtDoA4WBDb3/2gJrHexk/fs9bX7m90fnuLe/JqV696TP8F7BCYDATdmG7UzrGyNHFrvDt79
8uNeI0CqJQn6MNUpVKTo14LhlO++cOscTGBsU5AWCOdg9vSanoJa+s6qLOTbv11g+x8+hRjf3Gph
bR67HadwmebM3qOC8WMNi0UcIr3Vl2WYwrPZtXsc4DmFwB30PFiZkCkcEbDrnqGyUfYzwVMgMi5B
cCe7FdselSn0iq5wSpj1Q4nDXTc/fmfcWhlNfLIwnSkgwHDRi5yiG4rdZ25nYwrU7x2CpUVMGZ09
80ecgiL9KshyTYoi397V7+yK9O+nKdTQXnu5KTd9yxC1SXaT9eNr+givkjxbz9vPf4zXYDPtGt1a
+1OE5h6R5n+dnzn2ZZwfuwzFKdJFrxP1kSCWD50capRSSP/rrXCgxjgFSNKgWLvcPftIMoccveTB
/d7N548v0tPDyR4miDAYCJExCF1xCmLyHKQ1CLDupmC7paYA4D1YfZtLnE1wv0FbszhbgukI17cP
oBSnSIy97k4YSIX7298DO+y51coUqYDtAG4t9NCPkQDdMAVx4HUAr6/A2b++5sz+y/7SonbXn9mv
eOWr7mz6rc4aPZP/+WX3j5Fzp4g7Il78Egf+EcsYBThFKGnpKJ4myJoGgvFgiveY53XCH+uXJBol
ivfKJf4nXPfMobZ+nw1yUkn0O9PhBnStmWTaFFEuI7O6PqJrCtQm3Rq96OoUnIp5HMQsI2gKJd3l
Br5EX/9jCmHAczg+G5fSuRhu0BRZo3Mr8P8wwjcY0PsO1EGJmha9+AYkSHfPyo8bTQ+gK0AJpLc1
hCnAIlSXHMGZ3vMtaBOksO/srNyNe+v+DF+qw7P7lJXsx6Ko566bH5/ej4jfdxCf7C0c6OxDLf+8
Z0A9Issw9lHYH803W2L/j3ZxxG0Bof8/j90xiYuxo8Qu+0dQqV+V6GdVGnpVDoXalhXGvS04hR1t
AAfFhlwncOMe6KMSH3UTpygpMo+pb/2v1/+Pu6vpSRgIon+Fq4kXUYInE1KDBCMhpJHEW4VVqpU1
lIbw37z5x3xTOqbbHUHLhBCPELLsTqez8/HmjQEv1vz5RIqyNWLenGaGiM4QCNB1I/2PBmojsJY9
Tyel0lLIevSjBRI1kl+rEEZ245eYrSCZcY1ZGF2UvYnzkCl581IkTVn1hvRsZbf9pf9XuBM0FtZf
XyPbAE7zhSD9y3OWW/17qdh73pxAWkpZoG9iKJrvNHW0SePeRn7Yqb/7pEJZpYFg97XdM4BPFCLK
z3A3uUaOJuHvnEOgK2B/wfXsquTl8Xq5H6KRxOzbGRBpsH6dpU2ctg5M4eZ/q//YCQZBdZaRMU+8
Wr53jRDjFhz5j0gKuQsrKGswW4BbEzUt4WU40wC6D6PkbY2eQV/oGjzeA7NqBFEigBY0kByDuNIP
rIHjuI/mYL9w3WyN3OEAfdfuqhqGmAT8YMDrWMENaxjKYbycIOcruiPgEmNdr/9KDqN3lLDpCAK7
hM58iaTaJa1gB+HWpJj7IM+d8qkE/27aN2nUnklQrDxtdFIUK1J0ZW8qMGQPYMYwOyXI5jPHswXF
2/4PJbSviNkcTW1qOJ8heJPc3WoUz8MMQMLKZhU0c4zHC/ePXINutsSQIZYr3RhgnOOP9XV/DA9H
sOlNDefVC3maKsQR8RTYYP+iAIBVA04Y0EQ0KsSyvWEZk8hbqBu026DDw1R7sMtetHajkqUo+zAB
tkTct2+AXT4NKd12oFL5106GQTFnLlFLHvaUGx/ZSfzzBrbBsW6MRS3WeaM1hgWOsrTasa8B1Qg/
P9ACvzbltwHEofzxJwMkacBhtF/iAOXHUreiVj7NcWi/RD76D08pMJ8e2SnLqiGYusJOThJEy1df
AAAA//8=</cx:binary>
              </cx:geoCache>
            </cx:geography>
          </cx:layoutPr>
        </cx:series>
      </cx:plotAreaRegion>
    </cx:plotArea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8.svg"/><Relationship Id="rId18" Type="http://schemas.microsoft.com/office/2014/relationships/chartEx" Target="../charts/chartEx3.xml"/><Relationship Id="rId3" Type="http://schemas.microsoft.com/office/2014/relationships/chartEx" Target="../charts/chartEx1.xml"/><Relationship Id="rId21" Type="http://schemas.microsoft.com/office/2014/relationships/chartEx" Target="../charts/chartEx4.xml"/><Relationship Id="rId7" Type="http://schemas.openxmlformats.org/officeDocument/2006/relationships/image" Target="../media/image2.svg"/><Relationship Id="rId12" Type="http://schemas.openxmlformats.org/officeDocument/2006/relationships/image" Target="../media/image7.png"/><Relationship Id="rId17" Type="http://schemas.openxmlformats.org/officeDocument/2006/relationships/chart" Target="../charts/chart5.xml"/><Relationship Id="rId2" Type="http://schemas.openxmlformats.org/officeDocument/2006/relationships/chart" Target="../charts/chart2.xml"/><Relationship Id="rId16" Type="http://schemas.openxmlformats.org/officeDocument/2006/relationships/chart" Target="../charts/chart4.xml"/><Relationship Id="rId20" Type="http://schemas.openxmlformats.org/officeDocument/2006/relationships/chart" Target="../charts/chart7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11" Type="http://schemas.openxmlformats.org/officeDocument/2006/relationships/image" Target="../media/image6.svg"/><Relationship Id="rId5" Type="http://schemas.openxmlformats.org/officeDocument/2006/relationships/chart" Target="../charts/chart3.xml"/><Relationship Id="rId15" Type="http://schemas.openxmlformats.org/officeDocument/2006/relationships/image" Target="../media/image10.svg"/><Relationship Id="rId10" Type="http://schemas.openxmlformats.org/officeDocument/2006/relationships/image" Target="../media/image5.png"/><Relationship Id="rId19" Type="http://schemas.openxmlformats.org/officeDocument/2006/relationships/chart" Target="../charts/chart6.xml"/><Relationship Id="rId4" Type="http://schemas.microsoft.com/office/2014/relationships/chartEx" Target="../charts/chartEx2.xml"/><Relationship Id="rId9" Type="http://schemas.openxmlformats.org/officeDocument/2006/relationships/image" Target="../media/image4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467590</xdr:colOff>
      <xdr:row>21</xdr:row>
      <xdr:rowOff>18185</xdr:rowOff>
    </xdr:from>
    <xdr:to>
      <xdr:col>4</xdr:col>
      <xdr:colOff>258040</xdr:colOff>
      <xdr:row>34</xdr:row>
      <xdr:rowOff>65809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2C3BB0A-11D4-4389-BC42-520B2D5E2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33770</xdr:colOff>
      <xdr:row>7</xdr:row>
      <xdr:rowOff>9525</xdr:rowOff>
    </xdr:from>
    <xdr:to>
      <xdr:col>4</xdr:col>
      <xdr:colOff>691861</xdr:colOff>
      <xdr:row>20</xdr:row>
      <xdr:rowOff>57150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40D8009-4059-4548-8E96-A76362FB6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205220</xdr:colOff>
      <xdr:row>35</xdr:row>
      <xdr:rowOff>26843</xdr:rowOff>
    </xdr:from>
    <xdr:to>
      <xdr:col>4</xdr:col>
      <xdr:colOff>520411</xdr:colOff>
      <xdr:row>49</xdr:row>
      <xdr:rowOff>59843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8152D4FF-182E-4F5A-BD23-6B99356FE4D9}"/>
                </a:ext>
                <a:ext uri="{147F2762-F138-4A5C-976F-8EAC2B608ADB}">
                  <a16:predDERef xmlns:a16="http://schemas.microsoft.com/office/drawing/2014/main" pred="{A40D8009-4059-4548-8E96-A76362FB6D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6195" y="7170593"/>
              <a:ext cx="3791816" cy="270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81643</xdr:colOff>
      <xdr:row>6</xdr:row>
      <xdr:rowOff>167648</xdr:rowOff>
    </xdr:from>
    <xdr:to>
      <xdr:col>9</xdr:col>
      <xdr:colOff>435428</xdr:colOff>
      <xdr:row>17</xdr:row>
      <xdr:rowOff>112568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42797E9C-C4C0-4E43-B6B7-A12D43489594}"/>
                </a:ext>
                <a:ext uri="{147F2762-F138-4A5C-976F-8EAC2B608ADB}">
                  <a16:predDERef xmlns:a16="http://schemas.microsoft.com/office/drawing/2014/main" pred="{8152D4FF-182E-4F5A-BD23-6B99356FE4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01243" y="1786898"/>
              <a:ext cx="3401785" cy="2040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593904</xdr:colOff>
      <xdr:row>33</xdr:row>
      <xdr:rowOff>40821</xdr:rowOff>
    </xdr:from>
    <xdr:to>
      <xdr:col>9</xdr:col>
      <xdr:colOff>481845</xdr:colOff>
      <xdr:row>48</xdr:row>
      <xdr:rowOff>78441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1B270A7-8CE5-4A16-9EE9-FB6FE4581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503256</xdr:colOff>
      <xdr:row>44</xdr:row>
      <xdr:rowOff>68864</xdr:rowOff>
    </xdr:from>
    <xdr:to>
      <xdr:col>7</xdr:col>
      <xdr:colOff>234315</xdr:colOff>
      <xdr:row>46</xdr:row>
      <xdr:rowOff>180923</xdr:rowOff>
    </xdr:to>
    <xdr:pic>
      <xdr:nvPicPr>
        <xdr:cNvPr id="12" name="Gráfico 11" descr="Mujer con relleno sólido">
          <a:extLst>
            <a:ext uri="{FF2B5EF4-FFF2-40B4-BE49-F238E27FC236}">
              <a16:creationId xmlns:a16="http://schemas.microsoft.com/office/drawing/2014/main" id="{A1E647ED-3479-01BA-1735-65F37D386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5689089" y="8916531"/>
          <a:ext cx="493059" cy="493059"/>
        </a:xfrm>
        <a:prstGeom prst="rect">
          <a:avLst/>
        </a:prstGeom>
      </xdr:spPr>
    </xdr:pic>
    <xdr:clientData/>
  </xdr:twoCellAnchor>
  <xdr:twoCellAnchor editAs="oneCell">
    <xdr:from>
      <xdr:col>8</xdr:col>
      <xdr:colOff>252865</xdr:colOff>
      <xdr:row>44</xdr:row>
      <xdr:rowOff>68864</xdr:rowOff>
    </xdr:from>
    <xdr:to>
      <xdr:col>8</xdr:col>
      <xdr:colOff>745924</xdr:colOff>
      <xdr:row>46</xdr:row>
      <xdr:rowOff>180923</xdr:rowOff>
    </xdr:to>
    <xdr:pic>
      <xdr:nvPicPr>
        <xdr:cNvPr id="14" name="Gráfico 13" descr="Hombre con relleno sólido">
          <a:extLst>
            <a:ext uri="{FF2B5EF4-FFF2-40B4-BE49-F238E27FC236}">
              <a16:creationId xmlns:a16="http://schemas.microsoft.com/office/drawing/2014/main" id="{03A05652-06B2-AE88-02FB-7DB4FFB9C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962698" y="8916531"/>
          <a:ext cx="493059" cy="493059"/>
        </a:xfrm>
        <a:prstGeom prst="rect">
          <a:avLst/>
        </a:prstGeom>
      </xdr:spPr>
    </xdr:pic>
    <xdr:clientData/>
  </xdr:twoCellAnchor>
  <xdr:twoCellAnchor>
    <xdr:from>
      <xdr:col>1</xdr:col>
      <xdr:colOff>577103</xdr:colOff>
      <xdr:row>3</xdr:row>
      <xdr:rowOff>163605</xdr:rowOff>
    </xdr:from>
    <xdr:to>
      <xdr:col>3</xdr:col>
      <xdr:colOff>581025</xdr:colOff>
      <xdr:row>5</xdr:row>
      <xdr:rowOff>141193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33C2A801-E045-4B59-AACC-6801ABEACCF3}"/>
            </a:ext>
          </a:extLst>
        </xdr:cNvPr>
        <xdr:cNvSpPr/>
      </xdr:nvSpPr>
      <xdr:spPr>
        <a:xfrm>
          <a:off x="1891553" y="1135155"/>
          <a:ext cx="2718547" cy="530038"/>
        </a:xfrm>
        <a:prstGeom prst="roundRect">
          <a:avLst/>
        </a:prstGeom>
        <a:solidFill>
          <a:srgbClr val="8F3A0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s-CO" sz="1800">
              <a:solidFill>
                <a:schemeClr val="lt1"/>
              </a:solidFill>
              <a:latin typeface="+mn-lt"/>
              <a:ea typeface="+mn-ea"/>
              <a:cs typeface="+mn-cs"/>
            </a:rPr>
            <a:t>Total Seminars:</a:t>
          </a:r>
        </a:p>
      </xdr:txBody>
    </xdr:sp>
    <xdr:clientData/>
  </xdr:twoCellAnchor>
  <xdr:twoCellAnchor>
    <xdr:from>
      <xdr:col>6</xdr:col>
      <xdr:colOff>153522</xdr:colOff>
      <xdr:row>3</xdr:row>
      <xdr:rowOff>162484</xdr:rowOff>
    </xdr:from>
    <xdr:to>
      <xdr:col>9</xdr:col>
      <xdr:colOff>371475</xdr:colOff>
      <xdr:row>5</xdr:row>
      <xdr:rowOff>140072</xdr:rowOff>
    </xdr:to>
    <xdr:sp macro="" textlink="">
      <xdr:nvSpPr>
        <xdr:cNvPr id="29" name="Rectángulo: esquinas redondeadas 28">
          <a:extLst>
            <a:ext uri="{FF2B5EF4-FFF2-40B4-BE49-F238E27FC236}">
              <a16:creationId xmlns:a16="http://schemas.microsoft.com/office/drawing/2014/main" id="{C41B938B-A938-446D-BC7D-CD3D775A7A39}"/>
            </a:ext>
          </a:extLst>
        </xdr:cNvPr>
        <xdr:cNvSpPr/>
      </xdr:nvSpPr>
      <xdr:spPr>
        <a:xfrm>
          <a:off x="6468597" y="1134034"/>
          <a:ext cx="2503953" cy="530038"/>
        </a:xfrm>
        <a:prstGeom prst="roundRect">
          <a:avLst/>
        </a:prstGeom>
        <a:solidFill>
          <a:srgbClr val="114719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lang="es-CO" sz="1800">
              <a:solidFill>
                <a:schemeClr val="lt1"/>
              </a:solidFill>
              <a:latin typeface="+mn-lt"/>
              <a:ea typeface="+mn-ea"/>
              <a:cs typeface="+mn-cs"/>
            </a:rPr>
            <a:t>Total Speakers:</a:t>
          </a:r>
        </a:p>
      </xdr:txBody>
    </xdr:sp>
    <xdr:clientData/>
  </xdr:twoCellAnchor>
  <xdr:oneCellAnchor>
    <xdr:from>
      <xdr:col>2</xdr:col>
      <xdr:colOff>249891</xdr:colOff>
      <xdr:row>3</xdr:row>
      <xdr:rowOff>92447</xdr:rowOff>
    </xdr:from>
    <xdr:ext cx="1389530" cy="655949"/>
    <xdr:sp macro="" textlink="'BD Seminarios'!P2">
      <xdr:nvSpPr>
        <xdr:cNvPr id="30" name="CuadroTexto 29">
          <a:extLst>
            <a:ext uri="{FF2B5EF4-FFF2-40B4-BE49-F238E27FC236}">
              <a16:creationId xmlns:a16="http://schemas.microsoft.com/office/drawing/2014/main" id="{35032363-25B9-4664-929B-D8688A096B3A}"/>
            </a:ext>
          </a:extLst>
        </xdr:cNvPr>
        <xdr:cNvSpPr txBox="1"/>
      </xdr:nvSpPr>
      <xdr:spPr>
        <a:xfrm>
          <a:off x="3516966" y="1063997"/>
          <a:ext cx="138953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1A337DB5-FE73-4391-8AD0-141C140755CC}" type="TxLink">
            <a:rPr lang="en-US" sz="3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54</a:t>
          </a:fld>
          <a:endParaRPr lang="es-CO" sz="36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220756</xdr:colOff>
      <xdr:row>3</xdr:row>
      <xdr:rowOff>104774</xdr:rowOff>
    </xdr:from>
    <xdr:ext cx="1389530" cy="655949"/>
    <xdr:sp macro="" textlink="'BD Conferencistas'!M2">
      <xdr:nvSpPr>
        <xdr:cNvPr id="31" name="CuadroTexto 30">
          <a:extLst>
            <a:ext uri="{FF2B5EF4-FFF2-40B4-BE49-F238E27FC236}">
              <a16:creationId xmlns:a16="http://schemas.microsoft.com/office/drawing/2014/main" id="{EDDD5920-5EE2-4DD5-B332-1D2FC988F9F9}"/>
            </a:ext>
          </a:extLst>
        </xdr:cNvPr>
        <xdr:cNvSpPr txBox="1"/>
      </xdr:nvSpPr>
      <xdr:spPr>
        <a:xfrm>
          <a:off x="8059831" y="1076324"/>
          <a:ext cx="138953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7675F9AB-936D-412E-90A8-D1868ADF9EB3}" type="TxLink">
            <a:rPr lang="en-US" sz="36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/>
            <a:t>61</a:t>
          </a:fld>
          <a:endParaRPr lang="es-CO" sz="36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 editAs="oneCell">
    <xdr:from>
      <xdr:col>9</xdr:col>
      <xdr:colOff>432335</xdr:colOff>
      <xdr:row>8</xdr:row>
      <xdr:rowOff>86591</xdr:rowOff>
    </xdr:from>
    <xdr:to>
      <xdr:col>10</xdr:col>
      <xdr:colOff>339268</xdr:colOff>
      <xdr:row>11</xdr:row>
      <xdr:rowOff>107765</xdr:rowOff>
    </xdr:to>
    <xdr:pic>
      <xdr:nvPicPr>
        <xdr:cNvPr id="33" name="Gráfico 32" descr="Europa con relleno sólido">
          <a:extLst>
            <a:ext uri="{FF2B5EF4-FFF2-40B4-BE49-F238E27FC236}">
              <a16:creationId xmlns:a16="http://schemas.microsoft.com/office/drawing/2014/main" id="{03C57D2E-EBF4-F2FD-021A-E9F75DB49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7905130" y="2078182"/>
          <a:ext cx="591002" cy="592674"/>
        </a:xfrm>
        <a:prstGeom prst="rect">
          <a:avLst/>
        </a:prstGeom>
      </xdr:spPr>
    </xdr:pic>
    <xdr:clientData/>
  </xdr:twoCellAnchor>
  <xdr:twoCellAnchor editAs="oneCell">
    <xdr:from>
      <xdr:col>9</xdr:col>
      <xdr:colOff>164523</xdr:colOff>
      <xdr:row>11</xdr:row>
      <xdr:rowOff>73783</xdr:rowOff>
    </xdr:from>
    <xdr:to>
      <xdr:col>10</xdr:col>
      <xdr:colOff>86591</xdr:colOff>
      <xdr:row>14</xdr:row>
      <xdr:rowOff>110054</xdr:rowOff>
    </xdr:to>
    <xdr:pic>
      <xdr:nvPicPr>
        <xdr:cNvPr id="35" name="Gráfico 34" descr="América del Norte con relleno sólido">
          <a:extLst>
            <a:ext uri="{FF2B5EF4-FFF2-40B4-BE49-F238E27FC236}">
              <a16:creationId xmlns:a16="http://schemas.microsoft.com/office/drawing/2014/main" id="{D946CF4D-82F4-9D0C-459C-D7D897DC6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7637318" y="2636874"/>
          <a:ext cx="606137" cy="607771"/>
        </a:xfrm>
        <a:prstGeom prst="rect">
          <a:avLst/>
        </a:prstGeom>
      </xdr:spPr>
    </xdr:pic>
    <xdr:clientData/>
  </xdr:twoCellAnchor>
  <xdr:twoCellAnchor editAs="oneCell">
    <xdr:from>
      <xdr:col>9</xdr:col>
      <xdr:colOff>46595</xdr:colOff>
      <xdr:row>14</xdr:row>
      <xdr:rowOff>113393</xdr:rowOff>
    </xdr:from>
    <xdr:to>
      <xdr:col>9</xdr:col>
      <xdr:colOff>500166</xdr:colOff>
      <xdr:row>16</xdr:row>
      <xdr:rowOff>185964</xdr:rowOff>
    </xdr:to>
    <xdr:pic>
      <xdr:nvPicPr>
        <xdr:cNvPr id="37" name="Gráfico 36" descr="Globo terrestre contorno">
          <a:extLst>
            <a:ext uri="{FF2B5EF4-FFF2-40B4-BE49-F238E27FC236}">
              <a16:creationId xmlns:a16="http://schemas.microsoft.com/office/drawing/2014/main" id="{7D927BC8-BA38-23E8-0322-54DBBFEBA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7519390" y="3247984"/>
          <a:ext cx="453571" cy="453571"/>
        </a:xfrm>
        <a:prstGeom prst="rect">
          <a:avLst/>
        </a:prstGeom>
      </xdr:spPr>
    </xdr:pic>
    <xdr:clientData/>
  </xdr:twoCellAnchor>
  <xdr:twoCellAnchor>
    <xdr:from>
      <xdr:col>11</xdr:col>
      <xdr:colOff>247649</xdr:colOff>
      <xdr:row>5</xdr:row>
      <xdr:rowOff>123825</xdr:rowOff>
    </xdr:from>
    <xdr:to>
      <xdr:col>15</xdr:col>
      <xdr:colOff>685800</xdr:colOff>
      <xdr:row>38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FED2914-DE0D-4EA2-B057-005694530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523875</xdr:colOff>
      <xdr:row>7</xdr:row>
      <xdr:rowOff>69196</xdr:rowOff>
    </xdr:from>
    <xdr:to>
      <xdr:col>18</xdr:col>
      <xdr:colOff>752475</xdr:colOff>
      <xdr:row>22</xdr:row>
      <xdr:rowOff>28574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4C2AFA7-C606-4101-AB79-CA7310296BDF}"/>
            </a:ext>
            <a:ext uri="{147F2762-F138-4A5C-976F-8EAC2B608ADB}">
              <a16:predDERef xmlns:a16="http://schemas.microsoft.com/office/drawing/2014/main" pred="{AFED2914-DE0D-4EA2-B057-005694530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138545</xdr:colOff>
      <xdr:row>37</xdr:row>
      <xdr:rowOff>133350</xdr:rowOff>
    </xdr:from>
    <xdr:to>
      <xdr:col>18</xdr:col>
      <xdr:colOff>974909</xdr:colOff>
      <xdr:row>49</xdr:row>
      <xdr:rowOff>59841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1E54A945-3901-4620-BA5B-443ECF001A09}"/>
                </a:ext>
                <a:ext uri="{147F2762-F138-4A5C-976F-8EAC2B608ADB}">
                  <a16:predDERef xmlns:a16="http://schemas.microsoft.com/office/drawing/2014/main" pred="{F4C2AFA7-C606-4101-AB79-CA7310296B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58670" y="7658100"/>
              <a:ext cx="7151439" cy="22124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6</xdr:row>
      <xdr:rowOff>4788</xdr:rowOff>
    </xdr:from>
    <xdr:to>
      <xdr:col>18</xdr:col>
      <xdr:colOff>1064558</xdr:colOff>
      <xdr:row>50</xdr:row>
      <xdr:rowOff>867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2FBB0AFD-F681-317F-AAC6-1000FE876AB2}"/>
            </a:ext>
          </a:extLst>
        </xdr:cNvPr>
        <xdr:cNvGrpSpPr/>
      </xdr:nvGrpSpPr>
      <xdr:grpSpPr>
        <a:xfrm>
          <a:off x="182336" y="1624038"/>
          <a:ext cx="15817422" cy="8378079"/>
          <a:chOff x="180975" y="1615379"/>
          <a:chExt cx="15820515" cy="8368554"/>
        </a:xfrm>
        <a:effectLst/>
      </xdr:grpSpPr>
      <xdr:sp macro="" textlink="">
        <xdr:nvSpPr>
          <xdr:cNvPr id="20" name="Rectángulo 19">
            <a:extLst>
              <a:ext uri="{FF2B5EF4-FFF2-40B4-BE49-F238E27FC236}">
                <a16:creationId xmlns:a16="http://schemas.microsoft.com/office/drawing/2014/main" id="{81602493-AD0D-4F4A-B074-16807090184B}"/>
              </a:ext>
            </a:extLst>
          </xdr:cNvPr>
          <xdr:cNvSpPr/>
        </xdr:nvSpPr>
        <xdr:spPr>
          <a:xfrm>
            <a:off x="180975" y="1617313"/>
            <a:ext cx="4198998" cy="8366619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1" name="Rectángulo 20">
            <a:extLst>
              <a:ext uri="{FF2B5EF4-FFF2-40B4-BE49-F238E27FC236}">
                <a16:creationId xmlns:a16="http://schemas.microsoft.com/office/drawing/2014/main" id="{05E55C2A-2FDB-43AA-9186-959D289590A9}"/>
              </a:ext>
            </a:extLst>
          </xdr:cNvPr>
          <xdr:cNvSpPr/>
        </xdr:nvSpPr>
        <xdr:spPr>
          <a:xfrm>
            <a:off x="4382214" y="1615379"/>
            <a:ext cx="4240817" cy="8368554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17" name="Rectángulo 16">
            <a:extLst>
              <a:ext uri="{FF2B5EF4-FFF2-40B4-BE49-F238E27FC236}">
                <a16:creationId xmlns:a16="http://schemas.microsoft.com/office/drawing/2014/main" id="{B94E2F21-507E-4E9F-9725-A0089CCD7D10}"/>
              </a:ext>
            </a:extLst>
          </xdr:cNvPr>
          <xdr:cNvSpPr/>
        </xdr:nvSpPr>
        <xdr:spPr>
          <a:xfrm>
            <a:off x="8624455" y="1621795"/>
            <a:ext cx="7377035" cy="8359911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1</xdr:col>
      <xdr:colOff>0</xdr:colOff>
      <xdr:row>3</xdr:row>
      <xdr:rowOff>22405</xdr:rowOff>
    </xdr:from>
    <xdr:to>
      <xdr:col>18</xdr:col>
      <xdr:colOff>1064559</xdr:colOff>
      <xdr:row>6</xdr:row>
      <xdr:rowOff>6803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76B18662-327F-37BF-B5E2-F6136681641A}"/>
            </a:ext>
          </a:extLst>
        </xdr:cNvPr>
        <xdr:cNvGrpSpPr/>
      </xdr:nvGrpSpPr>
      <xdr:grpSpPr>
        <a:xfrm>
          <a:off x="180975" y="812980"/>
          <a:ext cx="15818784" cy="813073"/>
          <a:chOff x="183778" y="715133"/>
          <a:chExt cx="15817713" cy="815646"/>
        </a:xfrm>
        <a:effectLst/>
      </xdr:grpSpPr>
      <xdr:sp macro="" textlink="">
        <xdr:nvSpPr>
          <xdr:cNvPr id="24" name="Rectángulo 23">
            <a:extLst>
              <a:ext uri="{FF2B5EF4-FFF2-40B4-BE49-F238E27FC236}">
                <a16:creationId xmlns:a16="http://schemas.microsoft.com/office/drawing/2014/main" id="{B34E8051-6193-4038-9B9B-F44E7E793DB0}"/>
              </a:ext>
            </a:extLst>
          </xdr:cNvPr>
          <xdr:cNvSpPr/>
        </xdr:nvSpPr>
        <xdr:spPr>
          <a:xfrm>
            <a:off x="183778" y="715133"/>
            <a:ext cx="4196196" cy="815583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5" name="Rectángulo 24">
            <a:extLst>
              <a:ext uri="{FF2B5EF4-FFF2-40B4-BE49-F238E27FC236}">
                <a16:creationId xmlns:a16="http://schemas.microsoft.com/office/drawing/2014/main" id="{8A42EDF7-ABCE-4010-847E-84F5579A0BAD}"/>
              </a:ext>
            </a:extLst>
          </xdr:cNvPr>
          <xdr:cNvSpPr/>
        </xdr:nvSpPr>
        <xdr:spPr>
          <a:xfrm>
            <a:off x="4382215" y="715133"/>
            <a:ext cx="4240817" cy="815646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18" name="Rectángulo 17">
            <a:extLst>
              <a:ext uri="{FF2B5EF4-FFF2-40B4-BE49-F238E27FC236}">
                <a16:creationId xmlns:a16="http://schemas.microsoft.com/office/drawing/2014/main" id="{06862752-840E-4C35-9D00-AE0FADF1B08B}"/>
              </a:ext>
            </a:extLst>
          </xdr:cNvPr>
          <xdr:cNvSpPr/>
        </xdr:nvSpPr>
        <xdr:spPr>
          <a:xfrm>
            <a:off x="8624455" y="717011"/>
            <a:ext cx="7377036" cy="812227"/>
          </a:xfrm>
          <a:prstGeom prst="rect">
            <a:avLst/>
          </a:prstGeom>
          <a:noFill/>
          <a:ln w="38100">
            <a:solidFill>
              <a:schemeClr val="tx1">
                <a:lumMod val="85000"/>
                <a:lumOff val="1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  <xdr:twoCellAnchor>
    <xdr:from>
      <xdr:col>11</xdr:col>
      <xdr:colOff>161925</xdr:colOff>
      <xdr:row>3</xdr:row>
      <xdr:rowOff>174251</xdr:rowOff>
    </xdr:from>
    <xdr:to>
      <xdr:col>15</xdr:col>
      <xdr:colOff>114300</xdr:colOff>
      <xdr:row>5</xdr:row>
      <xdr:rowOff>151839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E69BFC30-AA7F-4FB3-963B-954E08885D48}"/>
            </a:ext>
          </a:extLst>
        </xdr:cNvPr>
        <xdr:cNvSpPr/>
      </xdr:nvSpPr>
      <xdr:spPr>
        <a:xfrm>
          <a:off x="8782050" y="964826"/>
          <a:ext cx="3028950" cy="530038"/>
        </a:xfrm>
        <a:prstGeom prst="roundRect">
          <a:avLst/>
        </a:prstGeom>
        <a:solidFill>
          <a:srgbClr val="0E4056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800"/>
            <a:t>Total Participants:</a:t>
          </a:r>
        </a:p>
      </xdr:txBody>
    </xdr:sp>
    <xdr:clientData/>
  </xdr:twoCellAnchor>
  <xdr:oneCellAnchor>
    <xdr:from>
      <xdr:col>13</xdr:col>
      <xdr:colOff>542925</xdr:colOff>
      <xdr:row>3</xdr:row>
      <xdr:rowOff>104774</xdr:rowOff>
    </xdr:from>
    <xdr:ext cx="1389530" cy="655949"/>
    <xdr:sp macro="" textlink="'BD Participantes'!I2">
      <xdr:nvSpPr>
        <xdr:cNvPr id="32" name="CuadroTexto 31">
          <a:extLst>
            <a:ext uri="{FF2B5EF4-FFF2-40B4-BE49-F238E27FC236}">
              <a16:creationId xmlns:a16="http://schemas.microsoft.com/office/drawing/2014/main" id="{FE238904-C75F-4397-B2BB-3E3728BB270C}"/>
            </a:ext>
          </a:extLst>
        </xdr:cNvPr>
        <xdr:cNvSpPr txBox="1"/>
      </xdr:nvSpPr>
      <xdr:spPr>
        <a:xfrm>
          <a:off x="12134850" y="1066799"/>
          <a:ext cx="138953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878DC736-6570-4027-9E4E-66FEDFC71E51}" type="TxLink">
            <a:rPr lang="en-US" sz="3600" b="0" i="0" u="none" strike="noStrike">
              <a:solidFill>
                <a:schemeClr val="bg1"/>
              </a:solidFill>
              <a:latin typeface="Aptos Narrow"/>
            </a:rPr>
            <a:pPr/>
            <a:t>1319</a:t>
          </a:fld>
          <a:endParaRPr lang="es-CO" sz="36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209550</xdr:colOff>
      <xdr:row>3</xdr:row>
      <xdr:rowOff>174251</xdr:rowOff>
    </xdr:from>
    <xdr:to>
      <xdr:col>18</xdr:col>
      <xdr:colOff>962025</xdr:colOff>
      <xdr:row>5</xdr:row>
      <xdr:rowOff>151839</xdr:rowOff>
    </xdr:to>
    <xdr:sp macro="" textlink="">
      <xdr:nvSpPr>
        <xdr:cNvPr id="36" name="Rectángulo: esquinas redondeadas 35">
          <a:extLst>
            <a:ext uri="{FF2B5EF4-FFF2-40B4-BE49-F238E27FC236}">
              <a16:creationId xmlns:a16="http://schemas.microsoft.com/office/drawing/2014/main" id="{53C6540E-1CF4-4342-BBD0-2DB01D41FFDD}"/>
            </a:ext>
          </a:extLst>
        </xdr:cNvPr>
        <xdr:cNvSpPr/>
      </xdr:nvSpPr>
      <xdr:spPr>
        <a:xfrm>
          <a:off x="11906250" y="964826"/>
          <a:ext cx="3990975" cy="530038"/>
        </a:xfrm>
        <a:prstGeom prst="roundRect">
          <a:avLst/>
        </a:prstGeom>
        <a:solidFill>
          <a:srgbClr val="C7E2E7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CO" sz="1800">
              <a:solidFill>
                <a:srgbClr val="12506C"/>
              </a:solidFill>
            </a:rPr>
            <a:t> AVG participants</a:t>
          </a:r>
          <a:r>
            <a:rPr lang="es-CO" sz="1800" baseline="0">
              <a:solidFill>
                <a:srgbClr val="12506C"/>
              </a:solidFill>
            </a:rPr>
            <a:t> per seminar:</a:t>
          </a:r>
          <a:endParaRPr lang="es-CO" sz="1800">
            <a:solidFill>
              <a:srgbClr val="12506C"/>
            </a:solidFill>
          </a:endParaRPr>
        </a:p>
      </xdr:txBody>
    </xdr:sp>
    <xdr:clientData/>
  </xdr:twoCellAnchor>
  <xdr:oneCellAnchor>
    <xdr:from>
      <xdr:col>17</xdr:col>
      <xdr:colOff>666750</xdr:colOff>
      <xdr:row>3</xdr:row>
      <xdr:rowOff>114299</xdr:rowOff>
    </xdr:from>
    <xdr:ext cx="1237130" cy="655949"/>
    <xdr:sp macro="" textlink="'Tablas Reporte'!C104">
      <xdr:nvSpPr>
        <xdr:cNvPr id="38" name="CuadroTexto 37">
          <a:extLst>
            <a:ext uri="{FF2B5EF4-FFF2-40B4-BE49-F238E27FC236}">
              <a16:creationId xmlns:a16="http://schemas.microsoft.com/office/drawing/2014/main" id="{276EB37E-0927-4CB3-A105-6A1F866B8A99}"/>
            </a:ext>
          </a:extLst>
        </xdr:cNvPr>
        <xdr:cNvSpPr txBox="1"/>
      </xdr:nvSpPr>
      <xdr:spPr>
        <a:xfrm>
          <a:off x="14839950" y="904874"/>
          <a:ext cx="1237130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A6B71D34-650E-40EF-BE11-E683FB832223}" type="TxLink">
            <a:rPr lang="en-US" sz="3600" b="0" i="0" u="none" strike="noStrike">
              <a:solidFill>
                <a:srgbClr val="12506C"/>
              </a:solidFill>
              <a:latin typeface="Aptos Narrow"/>
              <a:ea typeface="+mn-ea"/>
              <a:cs typeface="+mn-cs"/>
            </a:rPr>
            <a:pPr marL="0" indent="0"/>
            <a:t>#¡VALOR!</a:t>
          </a:fld>
          <a:endParaRPr lang="es-CO" sz="3600" b="0" i="0" u="none" strike="noStrike">
            <a:solidFill>
              <a:srgbClr val="12506C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542925</xdr:colOff>
      <xdr:row>11</xdr:row>
      <xdr:rowOff>85725</xdr:rowOff>
    </xdr:from>
    <xdr:ext cx="184731" cy="264560"/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2D4A6995-6E51-5E8C-4900-C264E2EE6A45}"/>
            </a:ext>
          </a:extLst>
        </xdr:cNvPr>
        <xdr:cNvSpPr txBox="1"/>
      </xdr:nvSpPr>
      <xdr:spPr>
        <a:xfrm>
          <a:off x="11344275" y="2781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CO" sz="1100"/>
        </a:p>
      </xdr:txBody>
    </xdr:sp>
    <xdr:clientData/>
  </xdr:oneCellAnchor>
  <xdr:oneCellAnchor>
    <xdr:from>
      <xdr:col>13</xdr:col>
      <xdr:colOff>171547</xdr:colOff>
      <xdr:row>7</xdr:row>
      <xdr:rowOff>51571</xdr:rowOff>
    </xdr:from>
    <xdr:ext cx="454601" cy="264560"/>
    <xdr:sp macro="" textlink="'Tablas Reporte'!C104">
      <xdr:nvSpPr>
        <xdr:cNvPr id="40" name="CuadroTexto 39">
          <a:extLst>
            <a:ext uri="{FF2B5EF4-FFF2-40B4-BE49-F238E27FC236}">
              <a16:creationId xmlns:a16="http://schemas.microsoft.com/office/drawing/2014/main" id="{03D9DC00-CF08-4DEE-AA1C-509DEC3BD118}"/>
            </a:ext>
          </a:extLst>
        </xdr:cNvPr>
        <xdr:cNvSpPr txBox="1"/>
      </xdr:nvSpPr>
      <xdr:spPr>
        <a:xfrm>
          <a:off x="10334722" y="1861321"/>
          <a:ext cx="4546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/>
          <a:fld id="{8B4D7911-EBEB-4B32-BB21-2A025486A9B5}" type="TxLink">
            <a:rPr lang="en-US" sz="1100" b="0" i="0" u="none" strike="noStrike">
              <a:solidFill>
                <a:srgbClr val="FF000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#¡VALOR!</a:t>
          </a:fld>
          <a:endParaRPr lang="es-CO" sz="3600" b="0" i="0" u="none" strike="noStrike">
            <a:solidFill>
              <a:srgbClr val="FF000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17</xdr:col>
      <xdr:colOff>128414</xdr:colOff>
      <xdr:row>26</xdr:row>
      <xdr:rowOff>0</xdr:rowOff>
    </xdr:from>
    <xdr:to>
      <xdr:col>18</xdr:col>
      <xdr:colOff>590551</xdr:colOff>
      <xdr:row>33</xdr:row>
      <xdr:rowOff>66954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44E21B11-13A3-4F6F-BCAE-F6BE70E09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838200</xdr:colOff>
      <xdr:row>21</xdr:row>
      <xdr:rowOff>152120</xdr:rowOff>
    </xdr:from>
    <xdr:to>
      <xdr:col>18</xdr:col>
      <xdr:colOff>521332</xdr:colOff>
      <xdr:row>35</xdr:row>
      <xdr:rowOff>57150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EFB386CF-6A53-41CE-B2F0-0E29DB5E7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581025</xdr:colOff>
      <xdr:row>25</xdr:row>
      <xdr:rowOff>47625</xdr:rowOff>
    </xdr:from>
    <xdr:to>
      <xdr:col>18</xdr:col>
      <xdr:colOff>97098</xdr:colOff>
      <xdr:row>27</xdr:row>
      <xdr:rowOff>66675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5D103860-BFCE-7B6E-D102-B7CAAD9BF014}"/>
            </a:ext>
          </a:extLst>
        </xdr:cNvPr>
        <xdr:cNvCxnSpPr/>
      </xdr:nvCxnSpPr>
      <xdr:spPr>
        <a:xfrm>
          <a:off x="15344775" y="5086350"/>
          <a:ext cx="1802073" cy="381000"/>
        </a:xfrm>
        <a:prstGeom prst="line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609600</xdr:colOff>
      <xdr:row>32</xdr:row>
      <xdr:rowOff>11207</xdr:rowOff>
    </xdr:from>
    <xdr:to>
      <xdr:col>18</xdr:col>
      <xdr:colOff>59140</xdr:colOff>
      <xdr:row>33</xdr:row>
      <xdr:rowOff>133350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349C75A4-FA39-4D1D-8274-C23CEFB9832C}"/>
            </a:ext>
          </a:extLst>
        </xdr:cNvPr>
        <xdr:cNvCxnSpPr/>
      </xdr:nvCxnSpPr>
      <xdr:spPr>
        <a:xfrm flipV="1">
          <a:off x="15373350" y="6316757"/>
          <a:ext cx="1735540" cy="303118"/>
        </a:xfrm>
        <a:prstGeom prst="line">
          <a:avLst/>
        </a:prstGeom>
        <a:ln>
          <a:solidFill>
            <a:schemeClr val="bg2">
              <a:lumMod val="2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771525</xdr:colOff>
      <xdr:row>18</xdr:row>
      <xdr:rowOff>164522</xdr:rowOff>
    </xdr:from>
    <xdr:to>
      <xdr:col>10</xdr:col>
      <xdr:colOff>457200</xdr:colOff>
      <xdr:row>34</xdr:row>
      <xdr:rowOff>9525</xdr:rowOff>
    </xdr:to>
    <xdr:grpSp>
      <xdr:nvGrpSpPr>
        <xdr:cNvPr id="46" name="Grupo 1">
          <a:extLst>
            <a:ext uri="{FF2B5EF4-FFF2-40B4-BE49-F238E27FC236}">
              <a16:creationId xmlns:a16="http://schemas.microsoft.com/office/drawing/2014/main" id="{64B8F5D4-3BC1-6B3D-5329-0CCFF1CBA676}"/>
            </a:ext>
          </a:extLst>
        </xdr:cNvPr>
        <xdr:cNvGrpSpPr/>
      </xdr:nvGrpSpPr>
      <xdr:grpSpPr>
        <a:xfrm>
          <a:off x="4419600" y="4069772"/>
          <a:ext cx="4191000" cy="2893003"/>
          <a:chOff x="4258935" y="4087090"/>
          <a:chExt cx="4479807" cy="2961409"/>
        </a:xfrm>
      </xdr:grpSpPr>
      <mc:AlternateContent xmlns:mc="http://schemas.openxmlformats.org/markup-compatibility/2006">
        <mc:Choice xmlns:cx4="http://schemas.microsoft.com/office/drawing/2016/5/10/chartex" Requires="cx4">
          <xdr:graphicFrame macro="">
            <xdr:nvGraphicFramePr>
              <xdr:cNvPr id="47" name="Gráfico 18">
                <a:extLst>
                  <a:ext uri="{FF2B5EF4-FFF2-40B4-BE49-F238E27FC236}">
                    <a16:creationId xmlns:a16="http://schemas.microsoft.com/office/drawing/2014/main" id="{2C46DB26-D7EA-47BA-8B63-81C2086BBF56}"/>
                  </a:ext>
                </a:extLst>
              </xdr:cNvPr>
              <xdr:cNvGraphicFramePr/>
            </xdr:nvGraphicFramePr>
            <xdr:xfrm>
              <a:off x="4258935" y="4087090"/>
              <a:ext cx="4479807" cy="2961409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4258935" y="4087090"/>
                <a:ext cx="4479807" cy="296140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Este gráfico no está disponible en su versión de Excel.
Si edita esta forma o guarda el libro en un formato de archivo diferente, el gráfico no se podrá utilizar.</a:t>
                </a:r>
              </a:p>
            </xdr:txBody>
          </xdr:sp>
        </mc:Fallback>
      </mc:AlternateContent>
      <xdr:sp macro="" textlink="">
        <xdr:nvSpPr>
          <xdr:cNvPr id="48" name="Rectángulo 22">
            <a:extLst>
              <a:ext uri="{FF2B5EF4-FFF2-40B4-BE49-F238E27FC236}">
                <a16:creationId xmlns:a16="http://schemas.microsoft.com/office/drawing/2014/main" id="{8CA3DF33-C49E-A14B-48F9-53FDD3A49D25}"/>
              </a:ext>
            </a:extLst>
          </xdr:cNvPr>
          <xdr:cNvSpPr/>
        </xdr:nvSpPr>
        <xdr:spPr>
          <a:xfrm>
            <a:off x="7950791" y="6852543"/>
            <a:ext cx="741718" cy="134202"/>
          </a:xfrm>
          <a:prstGeom prst="rect">
            <a:avLst/>
          </a:prstGeom>
          <a:solidFill>
            <a:srgbClr val="515151"/>
          </a:solidFill>
          <a:ln>
            <a:solidFill>
              <a:srgbClr val="51515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</xdr:grp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8</v>
    <v>1</v>
  </rv>
  <rv s="1">
    <v>0</v>
    <v>8</v>
    <v>53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221B34-E2F7-4069-92D7-02C84F2D27CD}" name="Seminarios" displayName="Seminarios" ref="A1:N55" totalsRowShown="0" headerRowDxfId="33" headerRowBorderDxfId="32" tableBorderDxfId="31">
  <autoFilter ref="A1:N55" xr:uid="{5C221B34-E2F7-4069-92D7-02C84F2D27CD}"/>
  <tableColumns count="14">
    <tableColumn id="1" xr3:uid="{FBC57915-ED45-47F8-85EE-580E10101B69}" name="Seminario" dataDxfId="30"/>
    <tableColumn id="10" xr3:uid="{FACBE9FB-C5D7-4428-A600-9AD607156B18}" name="Categoría" dataDxfId="29"/>
    <tableColumn id="2" xr3:uid="{D736DC26-6EA5-4FCC-96FF-6D51E9171173}" name="Nombre del seminario" dataDxfId="28"/>
    <tableColumn id="3" xr3:uid="{7A9ECF05-30DE-4F6E-9813-238926F37375}" name="Conferencista 1"/>
    <tableColumn id="4" xr3:uid="{70297B0C-3ED5-49BA-B4F9-6F86F45A233A}" name="Conferencista 2"/>
    <tableColumn id="11" xr3:uid="{B10F7D03-7402-4A65-AD67-0F7803BBA6D9}" name="Conferencista 3"/>
    <tableColumn id="12" xr3:uid="{B0196F3A-BD6B-45B5-9943-CC2A5644CC4B}" name="Conferencista 4"/>
    <tableColumn id="13" xr3:uid="{6D9BEEEB-1051-4CA0-B626-84C5FAEC502D}" name="Conferencista 5"/>
    <tableColumn id="5" xr3:uid="{88093183-E52F-45B8-B646-36B3D0D8E4F1}" name="Fecha" dataDxfId="27"/>
    <tableColumn id="6" xr3:uid="{CC04A9A9-B18B-4366-B0C6-7449C058F731}" name="Hora"/>
    <tableColumn id="16" xr3:uid="{8732051A-3F12-4C59-A642-F2808DA83A8A}" name="Año" dataDxfId="26" dataCellStyle="Millares">
      <calculatedColumnFormula>YEAR(Seminarios[[#This Row],[Fecha]])</calculatedColumnFormula>
    </tableColumn>
    <tableColumn id="8" xr3:uid="{D575B66C-3155-40C7-90DE-C07882EA33D2}" name="Modalidad"/>
    <tableColumn id="7" xr3:uid="{911EEACD-422B-4DAD-A1ED-C96B169A23DC}" name="Lugar"/>
    <tableColumn id="9" xr3:uid="{BF2E40FF-1735-4054-A9A4-5532ACA1974C}" name="Á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71FFD5-3437-43BE-A69E-A6278812FCB2}" name="Conferencistas" displayName="Conferencistas" ref="A1:K62" totalsRowShown="0" headerRowDxfId="25" headerRowBorderDxfId="24" tableBorderDxfId="23">
  <autoFilter ref="A1:K62" xr:uid="{B271FFD5-3437-43BE-A69E-A6278812FCB2}"/>
  <tableColumns count="11">
    <tableColumn id="1" xr3:uid="{3FCA2426-69E1-4729-B59E-C37CD119BB1F}" name="Nombre" dataDxfId="22"/>
    <tableColumn id="2" xr3:uid="{C0557BD2-AA07-4876-9308-6AA849683278}" name="Apellido" dataDxfId="21"/>
    <tableColumn id="3" xr3:uid="{6529FA5E-2706-48EC-A2DD-735038D49C59}" name="Nombre Completo" dataDxfId="20">
      <calculatedColumnFormula>_xlfn.CONCAT(Conferencistas[[#This Row],[Nombre]]," ",Conferencistas[[#This Row],[Apellido]])</calculatedColumnFormula>
    </tableColumn>
    <tableColumn id="4" xr3:uid="{746DA504-B083-4AB0-B92B-ADCAC9904421}" name="Genero"/>
    <tableColumn id="5" xr3:uid="{E66E0A7B-074E-4713-BBF6-E374EDC0631E}" name="Nacionalidad"/>
    <tableColumn id="6" xr3:uid="{6BF925C0-8111-4C6B-B828-3C6A7F0E1228}" name="Fecha nacimiento" dataDxfId="19"/>
    <tableColumn id="7" xr3:uid="{902BC7D3-7C96-4ADE-BB0B-BE3938B454C9}" name="Nombre Universidad origen"/>
    <tableColumn id="8" xr3:uid="{A522535C-D221-4CA5-BB94-3A4D405240E3}" name="País Universidad origen"/>
    <tableColumn id="9" xr3:uid="{393185C3-AC42-4236-8327-0853F169FC6A}" name="Ubicación" dataDxfId="18"/>
    <tableColumn id="10" xr3:uid="{FAAE56DA-08B3-4330-97AF-5F44EAE40BB4}" name="Seminario que dirigió" dataDxfId="17">
      <calculatedColumnFormula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calculatedColumnFormula>
    </tableColumn>
    <tableColumn id="11" xr3:uid="{BF77A2F8-9E3F-41E6-8E64-A9822CA8E51E}" name="Año" dataDxfId="16">
      <calculatedColumnFormula>_xlfn.XLOOKUP(Conferencistas[[#This Row],[Seminario que dirigió]],Seminarios[Seminario],Seminarios[Año])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2430E6-F968-4F25-AF59-BC16979AB275}" name="Participantes" displayName="Participantes" ref="A1:G1097" totalsRowShown="0" headerRowDxfId="15" tableBorderDxfId="14">
  <autoFilter ref="A1:G1097" xr:uid="{332430E6-F968-4F25-AF59-BC16979AB275}"/>
  <tableColumns count="7">
    <tableColumn id="1" xr3:uid="{7941237C-1A2E-4A60-AE79-51E4D93E8B10}" name="Nombre" dataDxfId="13"/>
    <tableColumn id="2" xr3:uid="{B3EDEA96-760B-423B-B108-00B0668AE02E}" name="Correo" dataDxfId="12" totalsRowDxfId="11"/>
    <tableColumn id="3" xr3:uid="{B39FF4ED-B2F1-4E61-B0AF-05A4880290A3}" name="Género" dataDxfId="10" totalsRowDxfId="9"/>
    <tableColumn id="4" xr3:uid="{D8EEE4EB-833D-4C21-A5BE-88486E0D45E6}" name="Tipo Asistente" dataDxfId="8" totalsRowDxfId="7"/>
    <tableColumn id="5" xr3:uid="{4A954020-671B-4CF5-98A7-E5C9A188DCB3}" name="Modalidad" dataDxfId="6" totalsRowDxfId="5">
      <calculatedColumnFormula>_xlfn.XLOOKUP(Participantes[[#This Row],[Seminario al que asistió]],Seminarios[Seminario],Seminarios[Modalidad])</calculatedColumnFormula>
    </tableColumn>
    <tableColumn id="6" xr3:uid="{677FE6C6-08AB-42E0-836E-F6D0EE3FDA83}" name="Seminario al que asistió" dataDxfId="4" totalsRowDxfId="3"/>
    <tableColumn id="7" xr3:uid="{8A1CE233-C3E8-4880-B84D-97F1935AA49E}" name="Año" dataDxfId="2" totalsRowDxfId="1">
      <calculatedColumnFormula>_xlfn.XLOOKUP(Participantes[[#This Row],[Seminario al que asistió]],Seminarios[Seminario],Seminarios[Año])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ekiker@gmail.com" TargetMode="External"/><Relationship Id="rId2" Type="http://schemas.openxmlformats.org/officeDocument/2006/relationships/hyperlink" Target="mailto:jose.gonzalez@profesores.uamerica.edu.co" TargetMode="External"/><Relationship Id="rId1" Type="http://schemas.openxmlformats.org/officeDocument/2006/relationships/hyperlink" Target="mailto:cfuquen@unal.edu.co" TargetMode="External"/><Relationship Id="rId6" Type="http://schemas.openxmlformats.org/officeDocument/2006/relationships/table" Target="../tables/table3.xml"/><Relationship Id="rId5" Type="http://schemas.openxmlformats.org/officeDocument/2006/relationships/hyperlink" Target="mailto:jd.martinezo@uniandes.edu.co" TargetMode="External"/><Relationship Id="rId4" Type="http://schemas.openxmlformats.org/officeDocument/2006/relationships/hyperlink" Target="mailto:almaraz@colef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0ED0-0C5B-4855-B8CD-38FE67A47F7A}">
  <sheetPr>
    <tabColor theme="9" tint="0.39997558519241921"/>
    <pageSetUpPr fitToPage="1"/>
  </sheetPr>
  <dimension ref="B1:U7"/>
  <sheetViews>
    <sheetView tabSelected="1" topLeftCell="A25" zoomScaleNormal="100" workbookViewId="0">
      <selection activeCell="L58" sqref="L58"/>
    </sheetView>
  </sheetViews>
  <sheetFormatPr baseColWidth="10" defaultColWidth="11.42578125" defaultRowHeight="15" x14ac:dyDescent="0.25"/>
  <cols>
    <col min="1" max="1" width="2.7109375" style="49" customWidth="1"/>
    <col min="2" max="2" width="29.28515625" style="49" customWidth="1"/>
    <col min="3" max="5" width="11.42578125" style="49" customWidth="1"/>
    <col min="6" max="9" width="11.42578125" style="49"/>
    <col min="10" max="10" width="10.28515625" style="49" customWidth="1"/>
    <col min="11" max="11" width="7" style="49" customWidth="1"/>
    <col min="12" max="14" width="11.5703125" style="49" customWidth="1"/>
    <col min="15" max="15" width="11.42578125" style="49"/>
    <col min="16" max="17" width="18.5703125" style="49" customWidth="1"/>
    <col min="18" max="18" width="11.42578125" style="49"/>
    <col min="19" max="19" width="19.7109375" style="49" customWidth="1"/>
    <col min="20" max="16384" width="11.42578125" style="49"/>
  </cols>
  <sheetData>
    <row r="1" spans="2:21" ht="7.5" customHeight="1" thickBot="1" x14ac:dyDescent="0.3"/>
    <row r="2" spans="2:21" ht="47.25" thickBot="1" x14ac:dyDescent="0.75">
      <c r="B2" s="204" t="s">
        <v>0</v>
      </c>
      <c r="C2" s="205"/>
      <c r="D2" s="205"/>
      <c r="E2" s="206"/>
      <c r="F2" s="203" t="s">
        <v>1</v>
      </c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175"/>
      <c r="R2" s="175"/>
      <c r="S2" s="175"/>
      <c r="U2" s="176" t="s">
        <v>0</v>
      </c>
    </row>
    <row r="3" spans="2:21" ht="7.5" customHeight="1" x14ac:dyDescent="0.25">
      <c r="U3" s="176">
        <v>2025</v>
      </c>
    </row>
    <row r="4" spans="2:21" ht="21.75" customHeight="1" x14ac:dyDescent="0.25">
      <c r="L4" s="48"/>
      <c r="M4" s="48"/>
      <c r="U4" s="176">
        <v>2024</v>
      </c>
    </row>
    <row r="5" spans="2:21" ht="21.75" customHeight="1" x14ac:dyDescent="0.25">
      <c r="L5" s="48"/>
      <c r="M5" s="48"/>
      <c r="U5" s="176"/>
    </row>
    <row r="6" spans="2:21" ht="21.75" customHeight="1" x14ac:dyDescent="0.25">
      <c r="L6" s="48"/>
      <c r="M6" s="48"/>
    </row>
    <row r="7" spans="2:21" x14ac:dyDescent="0.25">
      <c r="L7" s="48"/>
      <c r="M7" s="48"/>
    </row>
  </sheetData>
  <mergeCells count="2">
    <mergeCell ref="F2:P2"/>
    <mergeCell ref="B2:E2"/>
  </mergeCells>
  <dataValidations count="1">
    <dataValidation type="list" allowBlank="1" showInputMessage="1" showErrorMessage="1" sqref="B2:E2" xr:uid="{DF5E3855-431B-4165-B2AE-F5FCB7A70D63}">
      <formula1>$U$2:$U$4</formula1>
    </dataValidation>
  </dataValidations>
  <pageMargins left="0.7" right="0.7" top="0.75" bottom="0.75" header="0.3" footer="0.3"/>
  <pageSetup paperSize="3" scale="81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D5DD-C9A4-411A-BE9D-A5DC0C527A29}">
  <sheetPr>
    <tabColor theme="5" tint="0.79998168889431442"/>
  </sheetPr>
  <dimension ref="A2:M126"/>
  <sheetViews>
    <sheetView workbookViewId="0">
      <selection activeCell="J12" sqref="J12"/>
    </sheetView>
  </sheetViews>
  <sheetFormatPr baseColWidth="10" defaultColWidth="11.42578125" defaultRowHeight="15" x14ac:dyDescent="0.25"/>
  <cols>
    <col min="1" max="1" width="4.7109375" style="51" customWidth="1"/>
    <col min="2" max="2" width="22.42578125" style="51" bestFit="1" customWidth="1"/>
    <col min="3" max="3" width="22.28515625" style="51" customWidth="1"/>
    <col min="4" max="4" width="15" style="51" customWidth="1"/>
    <col min="5" max="5" width="3.42578125" style="51" customWidth="1"/>
    <col min="6" max="6" width="28.5703125" style="51" customWidth="1"/>
    <col min="7" max="7" width="26.5703125" style="51" customWidth="1"/>
    <col min="8" max="8" width="3.42578125" style="51" customWidth="1"/>
    <col min="9" max="9" width="27.7109375" style="51" bestFit="1" customWidth="1"/>
    <col min="10" max="10" width="11.7109375" style="51" customWidth="1"/>
    <col min="11" max="11" width="3.140625" style="51" customWidth="1"/>
    <col min="12" max="13" width="28.5703125" style="51" customWidth="1"/>
    <col min="14" max="14" width="3.28515625" style="51" customWidth="1"/>
    <col min="15" max="16384" width="11.42578125" style="51"/>
  </cols>
  <sheetData>
    <row r="2" spans="2:13" ht="26.25" x14ac:dyDescent="0.4">
      <c r="F2" s="207" t="str">
        <f>IF(Dashboard!$B$2=2025,"2025 DATA",IF(Dashboard!$B$2=2024,"2024 DATA","HISTORICAL DATA"))</f>
        <v>HISTORICAL DATA</v>
      </c>
      <c r="G2" s="207"/>
      <c r="H2" s="207"/>
      <c r="I2" s="207"/>
      <c r="J2" s="207"/>
    </row>
    <row r="4" spans="2:13" x14ac:dyDescent="0.25">
      <c r="B4" s="212" t="s">
        <v>2</v>
      </c>
      <c r="C4" s="212"/>
      <c r="D4" s="212"/>
      <c r="F4" s="215" t="s">
        <v>3</v>
      </c>
      <c r="G4" s="215"/>
      <c r="I4" s="210" t="s">
        <v>4</v>
      </c>
      <c r="J4" s="210"/>
      <c r="L4" s="208" t="s">
        <v>5</v>
      </c>
      <c r="M4" s="209"/>
    </row>
    <row r="5" spans="2:13" ht="30" x14ac:dyDescent="0.25">
      <c r="B5" s="53" t="s">
        <v>6</v>
      </c>
      <c r="C5" s="53" t="s">
        <v>4</v>
      </c>
      <c r="D5" s="54" t="s">
        <v>7</v>
      </c>
      <c r="F5" s="40" t="s">
        <v>8</v>
      </c>
      <c r="G5" s="41" t="s">
        <v>9</v>
      </c>
      <c r="I5" s="43" t="s">
        <v>10</v>
      </c>
      <c r="J5" s="44" t="s">
        <v>9</v>
      </c>
      <c r="L5" s="39" t="s">
        <v>11</v>
      </c>
      <c r="M5" s="39" t="s">
        <v>9</v>
      </c>
    </row>
    <row r="6" spans="2:13" x14ac:dyDescent="0.25">
      <c r="B6" s="213" t="s">
        <v>12</v>
      </c>
      <c r="C6" s="213"/>
      <c r="D6" s="213"/>
      <c r="F6" s="42" t="s">
        <v>13</v>
      </c>
      <c r="G6" s="42">
        <f>IF(Dashboard!$B$2=2025,COUNTIFS(Seminarios[Modalidad],'Tablas Reporte'!F6,Seminarios[Año],2025),IF(Dashboard!$B$2=2024,COUNTIFS(Seminarios[Modalidad],'Tablas Reporte'!F6,Seminarios[Año],2024),COUNTIFS(Seminarios[Modalidad],'Tablas Reporte'!F6)))</f>
        <v>26</v>
      </c>
      <c r="I6" s="42" t="s">
        <v>14</v>
      </c>
      <c r="J6" s="42">
        <f>IF(Dashboard!$B$2=2025,COUNTIFS(Conferencistas[Ubicación],'Tablas Reporte'!I6,Conferencistas[Año],2025),IF(Dashboard!$B$2=2024,COUNTIFS(Conferencistas[Ubicación],'Tablas Reporte'!I6,Conferencistas[Año],2024),COUNTIFS(Conferencistas[Ubicación],'Tablas Reporte'!I6)))</f>
        <v>30</v>
      </c>
      <c r="L6" s="50" t="s">
        <v>13</v>
      </c>
      <c r="M6" s="37">
        <f>IF(Dashboard!$B$2=2025,COUNTIFS(Participantes[Modalidad],'Tablas Reporte'!L6,Participantes[Año],2025),IF(Dashboard!$B$2=2024,COUNTIFS(Participantes[Modalidad],'Tablas Reporte'!L6,Participantes[Año],2024),COUNTIFS(Participantes[Modalidad],'Tablas Reporte'!L6)))</f>
        <v>462</v>
      </c>
    </row>
    <row r="7" spans="2:13" x14ac:dyDescent="0.25">
      <c r="B7" s="3" t="s">
        <v>15</v>
      </c>
      <c r="C7" s="22" t="s">
        <v>16</v>
      </c>
      <c r="D7" s="23">
        <f>COUNTIFS(Participantes[Seminario al que asistió],'Tablas Reporte'!B7)</f>
        <v>17</v>
      </c>
      <c r="F7" s="42" t="s">
        <v>17</v>
      </c>
      <c r="G7" s="42">
        <f>IF(Dashboard!$B$2=2025,COUNTIFS(Seminarios[Modalidad],'Tablas Reporte'!F7,Seminarios[Año],2025),IF(Dashboard!$B$2=2024,COUNTIFS(Seminarios[Modalidad],'Tablas Reporte'!F7,Seminarios[Año],2024),COUNTIFS(Seminarios[Modalidad],'Tablas Reporte'!F7)))</f>
        <v>18</v>
      </c>
      <c r="I7" s="42" t="s">
        <v>18</v>
      </c>
      <c r="J7" s="42">
        <f>IF(Dashboard!$B$2=2025,COUNTIFS(Conferencistas[Ubicación],'Tablas Reporte'!I7,Conferencistas[Año],2025),IF(Dashboard!$B$2=2024,COUNTIFS(Conferencistas[Ubicación],'Tablas Reporte'!I7,Conferencistas[Año],2024),COUNTIFS(Conferencistas[Ubicación],'Tablas Reporte'!I7)))</f>
        <v>17</v>
      </c>
      <c r="L7" s="55" t="s">
        <v>17</v>
      </c>
      <c r="M7" s="52">
        <f>IF(Dashboard!$B$2=2025,COUNTIFS(Participantes[Modalidad],'Tablas Reporte'!L7,Participantes[Año],2025),IF(Dashboard!$B$2=2024,COUNTIFS(Participantes[Modalidad],'Tablas Reporte'!L7,Participantes[Año],2024),COUNTIFS(Participantes[Modalidad],'Tablas Reporte'!L7))+18)</f>
        <v>297</v>
      </c>
    </row>
    <row r="8" spans="2:13" x14ac:dyDescent="0.25">
      <c r="B8" s="3" t="s">
        <v>19</v>
      </c>
      <c r="C8" s="22" t="s">
        <v>20</v>
      </c>
      <c r="D8" s="23">
        <f>COUNTIFS(Participantes[Seminario al que asistió],'Tablas Reporte'!B8)</f>
        <v>22</v>
      </c>
      <c r="F8" s="42" t="s">
        <v>21</v>
      </c>
      <c r="G8" s="42">
        <f>IF(Dashboard!$B$2=2025,COUNTIFS(Seminarios[Modalidad],'Tablas Reporte'!F8,Seminarios[Año],2025),IF(Dashboard!$B$2=2024,COUNTIFS(Seminarios[Modalidad],'Tablas Reporte'!F8,Seminarios[Año],2024),COUNTIFS(Seminarios[Modalidad],'Tablas Reporte'!F8)))</f>
        <v>10</v>
      </c>
      <c r="I8" s="42" t="s">
        <v>22</v>
      </c>
      <c r="J8" s="42">
        <f>IF(Dashboard!$B$2=2025,COUNTIFS(Conferencistas[Ubicación],'Tablas Reporte'!I8,Conferencistas[Año],2025),IF(Dashboard!$B$2=2024,COUNTIFS(Conferencistas[Ubicación],'Tablas Reporte'!I8,Conferencistas[Año],2024),COUNTIFS(Conferencistas[Ubicación],'Tablas Reporte'!I8)))</f>
        <v>11</v>
      </c>
      <c r="L8" s="55" t="s">
        <v>23</v>
      </c>
      <c r="M8" s="52">
        <f>IF(Dashboard!$B$2=2025,0,IF(Dashboard!$B$2=2024,205,205))</f>
        <v>205</v>
      </c>
    </row>
    <row r="9" spans="2:13" x14ac:dyDescent="0.25">
      <c r="B9" s="3" t="s">
        <v>24</v>
      </c>
      <c r="C9" s="22" t="s">
        <v>25</v>
      </c>
      <c r="D9" s="23">
        <f>COUNTIFS(Participantes[Seminario al que asistió],'Tablas Reporte'!B9)</f>
        <v>19</v>
      </c>
      <c r="F9" s="57" t="s">
        <v>26</v>
      </c>
      <c r="G9" s="56">
        <f>SUM(G6:G8)</f>
        <v>54</v>
      </c>
      <c r="I9" s="42" t="s">
        <v>27</v>
      </c>
      <c r="J9" s="42">
        <f>IF(Dashboard!$B$2=2025,COUNTIFS(Conferencistas[Ubicación],'Tablas Reporte'!I9,Conferencistas[Año],2025),IF(Dashboard!$B$2=2024,COUNTIFS(Conferencistas[Ubicación],'Tablas Reporte'!I9,Conferencistas[Año],2024),COUNTIFS(Conferencistas[Ubicación],'Tablas Reporte'!I9)))</f>
        <v>3</v>
      </c>
      <c r="L9" s="57" t="s">
        <v>26</v>
      </c>
      <c r="M9" s="56">
        <f>SUM(M6:M8)</f>
        <v>964</v>
      </c>
    </row>
    <row r="10" spans="2:13" x14ac:dyDescent="0.25">
      <c r="B10" s="3" t="s">
        <v>28</v>
      </c>
      <c r="C10" s="22" t="s">
        <v>29</v>
      </c>
      <c r="D10" s="23">
        <f>COUNTIFS(Participantes[Seminario al que asistió],'Tablas Reporte'!B10)</f>
        <v>13</v>
      </c>
      <c r="I10" s="42" t="s">
        <v>30</v>
      </c>
      <c r="J10" s="42">
        <f>IF(Dashboard!$B$2=2025,COUNTIFS(Conferencistas[Ubicación],'Tablas Reporte'!I10,Conferencistas[Año],2025),IF(Dashboard!$B$2=2024,COUNTIFS(Conferencistas[Ubicación],'Tablas Reporte'!I10,Conferencistas[Año],2024),COUNTIFS(Conferencistas[Ubicación],'Tablas Reporte'!I10)))</f>
        <v>0</v>
      </c>
    </row>
    <row r="11" spans="2:13" x14ac:dyDescent="0.25">
      <c r="B11" s="3" t="s">
        <v>31</v>
      </c>
      <c r="C11" s="22" t="s">
        <v>32</v>
      </c>
      <c r="D11" s="23">
        <f>COUNTIFS(Participantes[Seminario al que asistió],'Tablas Reporte'!B11)</f>
        <v>13</v>
      </c>
      <c r="F11" s="40" t="s">
        <v>33</v>
      </c>
      <c r="G11" s="41" t="s">
        <v>9</v>
      </c>
      <c r="I11" s="57" t="s">
        <v>26</v>
      </c>
      <c r="J11" s="56">
        <f>SUM(J6:J10)</f>
        <v>61</v>
      </c>
      <c r="L11" s="39" t="s">
        <v>34</v>
      </c>
      <c r="M11" s="39" t="s">
        <v>9</v>
      </c>
    </row>
    <row r="12" spans="2:13" ht="30" x14ac:dyDescent="0.25">
      <c r="B12" s="3" t="s">
        <v>35</v>
      </c>
      <c r="C12" s="22" t="s">
        <v>36</v>
      </c>
      <c r="D12" s="23">
        <f>COUNTIFS(Participantes[Seminario al que asistió],'Tablas Reporte'!B12)</f>
        <v>28</v>
      </c>
      <c r="F12" s="47" t="s">
        <v>12</v>
      </c>
      <c r="G12" s="42">
        <f>IF(Dashboard!$B$2=2025,COUNTIFS(Seminarios[Categoría],'Tablas Reporte'!F12,Seminarios[Año],2025),IF(Dashboard!$B$2=2024,COUNTIFS(Seminarios[Categoría],'Tablas Reporte'!F12,Seminarios[Año],2024),COUNTIFS(Seminarios[Categoría],'Tablas Reporte'!F12)))</f>
        <v>17</v>
      </c>
      <c r="L12" s="50" t="s">
        <v>37</v>
      </c>
      <c r="M12" s="37">
        <f>IF(Dashboard!$B$2=2025,COUNTIFS(Participantes[Género],"F",Participantes[Año],2025),IF(Dashboard!$B$2=2024,COUNTIFS(Participantes[Género],"F",Participantes[Año],2024),COUNTIFS(Participantes[Género],"F")))</f>
        <v>357</v>
      </c>
    </row>
    <row r="13" spans="2:13" x14ac:dyDescent="0.25">
      <c r="B13" s="3" t="s">
        <v>38</v>
      </c>
      <c r="C13" s="22" t="s">
        <v>39</v>
      </c>
      <c r="D13" s="23">
        <f>COUNTIFS(Participantes[Seminario al que asistió],'Tablas Reporte'!B13)</f>
        <v>34</v>
      </c>
      <c r="F13" s="42" t="s">
        <v>40</v>
      </c>
      <c r="G13" s="42">
        <f>IF(Dashboard!$B$2=2025,COUNTIFS(Seminarios[Categoría],'Tablas Reporte'!F13,Seminarios[Año],2025),IF(Dashboard!$B$2=2024,COUNTIFS(Seminarios[Categoría],'Tablas Reporte'!F13,Seminarios[Año],2024),COUNTIFS(Seminarios[Categoría],'Tablas Reporte'!F13)))</f>
        <v>11</v>
      </c>
      <c r="I13" s="43" t="s">
        <v>41</v>
      </c>
      <c r="J13" s="44" t="s">
        <v>9</v>
      </c>
      <c r="L13" s="50" t="s">
        <v>42</v>
      </c>
      <c r="M13" s="37">
        <f>IF(Dashboard!$B$2=2025,COUNTIFS(Participantes[Género],"M",Participantes[Año],2025),IF(Dashboard!$B$2=2024,COUNTIFS(Participantes[Género],"M",Participantes[Año],2024),COUNTIFS(Participantes[Género],"M")))</f>
        <v>694</v>
      </c>
    </row>
    <row r="14" spans="2:13" x14ac:dyDescent="0.25">
      <c r="B14" s="3" t="s">
        <v>43</v>
      </c>
      <c r="C14" s="22" t="s">
        <v>44</v>
      </c>
      <c r="D14" s="23">
        <f>COUNTIFS(Participantes[Seminario al que asistió],'Tablas Reporte'!B14)</f>
        <v>11</v>
      </c>
      <c r="F14" s="42" t="s">
        <v>45</v>
      </c>
      <c r="G14" s="42">
        <f>IF(Dashboard!$B$2=2025,COUNTIFS(Seminarios[Categoría],'Tablas Reporte'!F14,Seminarios[Año],2025),IF(Dashboard!$B$2=2024,COUNTIFS(Seminarios[Categoría],'Tablas Reporte'!F14,Seminarios[Año],2024),COUNTIFS(Seminarios[Categoría],'Tablas Reporte'!F14)))</f>
        <v>7</v>
      </c>
      <c r="I14" s="42" t="s">
        <v>37</v>
      </c>
      <c r="J14" s="42">
        <f>IF(Dashboard!$B$2=2025,COUNTIFS(Conferencistas[Genero],'Tablas Reporte'!I14,Conferencistas[Año],2025),IF(Dashboard!$B$2=2024,COUNTIFS(Conferencistas[Genero],'Tablas Reporte'!I14,Conferencistas[Año],2024),COUNTIFS(Conferencistas[Genero],'Tablas Reporte'!I14)))</f>
        <v>21</v>
      </c>
      <c r="L14" s="38" t="s">
        <v>46</v>
      </c>
      <c r="M14" s="52">
        <f>IF(Dashboard!$B$2=2025,COUNTIFS(Participantes[Género],"NA",Participantes[Año],2025),IF(Dashboard!$B$2=2024,COUNTIFS(Participantes[Género],"NA",Participantes[Año],2024),COUNTIFS(Participantes[Género],"NA"))+223)</f>
        <v>268</v>
      </c>
    </row>
    <row r="15" spans="2:13" x14ac:dyDescent="0.25">
      <c r="B15" s="3" t="s">
        <v>47</v>
      </c>
      <c r="C15" s="22" t="s">
        <v>48</v>
      </c>
      <c r="D15" s="23">
        <f>COUNTIFS(Participantes[Seminario al que asistió],'Tablas Reporte'!B15)</f>
        <v>18</v>
      </c>
      <c r="F15" s="42" t="s">
        <v>49</v>
      </c>
      <c r="G15" s="42">
        <f>IF(Dashboard!$B$2=2025,COUNTIFS(Seminarios[Categoría],'Tablas Reporte'!F15,Seminarios[Año],2025),IF(Dashboard!$B$2=2024,COUNTIFS(Seminarios[Categoría],'Tablas Reporte'!F15,Seminarios[Año],2024),COUNTIFS(Seminarios[Categoría],'Tablas Reporte'!F15)))</f>
        <v>18</v>
      </c>
      <c r="I15" s="42" t="s">
        <v>42</v>
      </c>
      <c r="J15" s="42">
        <f>IF(Dashboard!$B$2=2025,COUNTIFS(Conferencistas[Genero],'Tablas Reporte'!I15,Conferencistas[Año],2025),IF(Dashboard!$B$2=2024,COUNTIFS(Conferencistas[Genero],'Tablas Reporte'!I15,Conferencistas[Año],2024),COUNTIFS(Conferencistas[Genero],'Tablas Reporte'!I15)))</f>
        <v>40</v>
      </c>
      <c r="L15" s="57" t="s">
        <v>26</v>
      </c>
      <c r="M15" s="56">
        <f>SUM(M12:M14)</f>
        <v>1319</v>
      </c>
    </row>
    <row r="16" spans="2:13" x14ac:dyDescent="0.25">
      <c r="B16" s="3" t="s">
        <v>50</v>
      </c>
      <c r="C16" s="22" t="s">
        <v>51</v>
      </c>
      <c r="D16" s="23">
        <f>COUNTIFS(Participantes[Seminario al que asistió],'Tablas Reporte'!B16)</f>
        <v>4</v>
      </c>
      <c r="F16" s="42" t="s">
        <v>52</v>
      </c>
      <c r="G16" s="42">
        <f>IF(Dashboard!$B$2=2025,COUNTIFS(Seminarios[Categoría],'Tablas Reporte'!F16,Seminarios[Año],2025),IF(Dashboard!$B$2=2024,COUNTIFS(Seminarios[Categoría],'Tablas Reporte'!F16,Seminarios[Año],2024),COUNTIFS(Seminarios[Categoría],'Tablas Reporte'!F16)))</f>
        <v>1</v>
      </c>
      <c r="I16" s="57" t="s">
        <v>26</v>
      </c>
      <c r="J16" s="56">
        <f>SUM(J14:J15)</f>
        <v>61</v>
      </c>
    </row>
    <row r="17" spans="1:13" x14ac:dyDescent="0.25">
      <c r="B17" s="3" t="s">
        <v>53</v>
      </c>
      <c r="C17" s="22" t="s">
        <v>54</v>
      </c>
      <c r="D17" s="23">
        <f>COUNTIFS(Participantes[Seminario al que asistió],'Tablas Reporte'!B17)</f>
        <v>16</v>
      </c>
      <c r="F17" s="57" t="s">
        <v>26</v>
      </c>
      <c r="G17" s="56">
        <f>SUM(G12:G16)</f>
        <v>54</v>
      </c>
      <c r="L17" s="39" t="s">
        <v>55</v>
      </c>
      <c r="M17" s="39" t="s">
        <v>9</v>
      </c>
    </row>
    <row r="18" spans="1:13" x14ac:dyDescent="0.25">
      <c r="B18" s="214" t="s">
        <v>40</v>
      </c>
      <c r="C18" s="214"/>
      <c r="D18" s="214"/>
      <c r="L18" s="50" t="s">
        <v>56</v>
      </c>
      <c r="M18" s="37">
        <f>IF(Dashboard!$B$2=2025,COUNTIFS(Participantes[Tipo Asistente],'Tablas Reporte'!L18,Participantes[Año],2025),IF(Dashboard!$B$2=2024,COUNTIFS(Participantes[Tipo Asistente],'Tablas Reporte'!L18,Participantes[Año],2024),COUNTIFS(Participantes[Tipo Asistente],'Tablas Reporte'!L18)))</f>
        <v>686</v>
      </c>
    </row>
    <row r="19" spans="1:13" x14ac:dyDescent="0.25">
      <c r="B19" s="3" t="s">
        <v>57</v>
      </c>
      <c r="C19" s="24" t="s">
        <v>58</v>
      </c>
      <c r="D19" s="23">
        <f>COUNTIFS(Participantes[Seminario al que asistió],'Tablas Reporte'!B19)</f>
        <v>22</v>
      </c>
      <c r="F19" s="40" t="s">
        <v>59</v>
      </c>
      <c r="G19" s="41" t="s">
        <v>9</v>
      </c>
      <c r="I19" s="43" t="s">
        <v>60</v>
      </c>
      <c r="J19" s="44" t="s">
        <v>9</v>
      </c>
      <c r="L19" s="50" t="s">
        <v>61</v>
      </c>
      <c r="M19" s="37">
        <f>IF(Dashboard!$B$2=2025,COUNTIFS(Participantes[Tipo Asistente],'Tablas Reporte'!L19,Participantes[Año],2025),IF(Dashboard!$B$2=2024,COUNTIFS(Participantes[Tipo Asistente],'Tablas Reporte'!L19,Participantes[Año],2024),COUNTIFS(Participantes[Tipo Asistente],'Tablas Reporte'!L19)))</f>
        <v>91</v>
      </c>
    </row>
    <row r="20" spans="1:13" x14ac:dyDescent="0.25">
      <c r="B20" s="3" t="s">
        <v>62</v>
      </c>
      <c r="C20" s="24" t="s">
        <v>63</v>
      </c>
      <c r="D20" s="23">
        <f>COUNTIFS(Participantes[Seminario al que asistió],'Tablas Reporte'!B20)</f>
        <v>27</v>
      </c>
      <c r="F20" s="42" t="s">
        <v>64</v>
      </c>
      <c r="G20" s="42">
        <f>IF(Dashboard!$B$2=2025,COUNTIFS(Seminarios[Área],'Tablas Reporte'!F20,Seminarios[Año],2025),IF(Dashboard!$B$2=2024,COUNTIFS(Seminarios[Área],'Tablas Reporte'!F20,Seminarios[Año],2024),COUNTIFS(Seminarios[Área],'Tablas Reporte'!F20)))</f>
        <v>5</v>
      </c>
      <c r="I20" s="3" t="s">
        <v>65</v>
      </c>
      <c r="J20" s="42">
        <f>IF(Dashboard!$B$2=2025,COUNTIFS(Conferencistas[Nacionalidad],I20,Conferencistas[Año],2025),IF(Dashboard!$B$2=2024,COUNTIFS(Conferencistas[Nacionalidad],I20,Conferencistas[Año],2024),COUNTIFS(Conferencistas[Nacionalidad],I20)))</f>
        <v>8</v>
      </c>
      <c r="L20" s="50" t="s">
        <v>66</v>
      </c>
      <c r="M20" s="37">
        <f>IF(Dashboard!$B$2=2025,COUNTIFS(Participantes[Tipo Asistente],'Tablas Reporte'!L20,Participantes[Año],2025),IF(Dashboard!$B$2=2024,COUNTIFS(Participantes[Tipo Asistente],'Tablas Reporte'!L20,Participantes[Año],2024),COUNTIFS(Participantes[Tipo Asistente],'Tablas Reporte'!L20)))</f>
        <v>33</v>
      </c>
    </row>
    <row r="21" spans="1:13" x14ac:dyDescent="0.25">
      <c r="B21" s="3" t="s">
        <v>67</v>
      </c>
      <c r="C21" s="24" t="s">
        <v>68</v>
      </c>
      <c r="D21" s="23">
        <f>COUNTIFS(Participantes[Seminario al que asistió],'Tablas Reporte'!B21)</f>
        <v>49</v>
      </c>
      <c r="F21" s="42" t="s">
        <v>69</v>
      </c>
      <c r="G21" s="42">
        <f>IF(Dashboard!$B$2=2025,COUNTIFS(Seminarios[Área],'Tablas Reporte'!F21,Seminarios[Año],2025),IF(Dashboard!$B$2=2024,COUNTIFS(Seminarios[Área],'Tablas Reporte'!F21,Seminarios[Año],2024),COUNTIFS(Seminarios[Área],'Tablas Reporte'!F21)))</f>
        <v>10</v>
      </c>
      <c r="I21" s="3" t="s">
        <v>70</v>
      </c>
      <c r="J21" s="42">
        <f>IF(Dashboard!$B$2=2025,COUNTIFS(Conferencistas[Nacionalidad],I21,Conferencistas[Año],2025),IF(Dashboard!$B$2=2024,COUNTIFS(Conferencistas[Nacionalidad],I21,Conferencistas[Año],2024),COUNTIFS(Conferencistas[Nacionalidad],I21)))</f>
        <v>6</v>
      </c>
      <c r="L21" s="50" t="s">
        <v>71</v>
      </c>
      <c r="M21" s="37">
        <f>IF(Dashboard!$B$2=2025,COUNTIFS(Participantes[Tipo Asistente],'Tablas Reporte'!L21,Participantes[Año],2025),IF(Dashboard!$B$2=2024,COUNTIFS(Participantes[Tipo Asistente],'Tablas Reporte'!L21,Participantes[Año],2024),COUNTIFS(Participantes[Tipo Asistente],'Tablas Reporte'!L21)))</f>
        <v>228</v>
      </c>
    </row>
    <row r="22" spans="1:13" x14ac:dyDescent="0.25">
      <c r="B22" s="3" t="s">
        <v>72</v>
      </c>
      <c r="C22" s="24" t="s">
        <v>73</v>
      </c>
      <c r="D22" s="23">
        <f>COUNTIFS(Participantes[Seminario al que asistió],'Tablas Reporte'!B22)</f>
        <v>26</v>
      </c>
      <c r="F22" s="42" t="s">
        <v>74</v>
      </c>
      <c r="G22" s="42">
        <f>IF(Dashboard!$B$2=2025,COUNTIFS(Seminarios[Área],'Tablas Reporte'!F22,Seminarios[Año],2025),IF(Dashboard!$B$2=2024,COUNTIFS(Seminarios[Área],'Tablas Reporte'!F22,Seminarios[Año],2024),COUNTIFS(Seminarios[Área],'Tablas Reporte'!F22)))</f>
        <v>4</v>
      </c>
      <c r="I22" s="3" t="s">
        <v>75</v>
      </c>
      <c r="J22" s="42">
        <f>IF(Dashboard!$B$2=2025,COUNTIFS(Conferencistas[Nacionalidad],I22,Conferencistas[Año],2025),IF(Dashboard!$B$2=2024,COUNTIFS(Conferencistas[Nacionalidad],I22,Conferencistas[Año],2024),COUNTIFS(Conferencistas[Nacionalidad],I22)))</f>
        <v>25</v>
      </c>
      <c r="L22" s="50" t="s">
        <v>76</v>
      </c>
      <c r="M22" s="37">
        <f>IF(Dashboard!$B$2=2025,COUNTIFS(Participantes[Tipo Asistente],'Tablas Reporte'!L22,Participantes[Año],2025),IF(Dashboard!$B$2=2024,COUNTIFS(Participantes[Tipo Asistente],'Tablas Reporte'!L22,Participantes[Año],2024),COUNTIFS(Participantes[Tipo Asistente],'Tablas Reporte'!L22)))</f>
        <v>10</v>
      </c>
    </row>
    <row r="23" spans="1:13" x14ac:dyDescent="0.25">
      <c r="B23" s="3" t="s">
        <v>77</v>
      </c>
      <c r="C23" s="24" t="s">
        <v>78</v>
      </c>
      <c r="D23" s="23">
        <f>COUNTIFS(Participantes[Seminario al que asistió],'Tablas Reporte'!B23)</f>
        <v>35</v>
      </c>
      <c r="F23" s="47" t="s">
        <v>79</v>
      </c>
      <c r="G23" s="42">
        <f>IF(Dashboard!$B$2=2025,COUNTIFS(Seminarios[Área],'Tablas Reporte'!F23,Seminarios[Año],2025),IF(Dashboard!$B$2=2024,COUNTIFS(Seminarios[Área],'Tablas Reporte'!F23,Seminarios[Año],2024),COUNTIFS(Seminarios[Área],'Tablas Reporte'!F23)))</f>
        <v>6</v>
      </c>
      <c r="I23" s="3" t="s">
        <v>80</v>
      </c>
      <c r="J23" s="42">
        <f>IF(Dashboard!$B$2=2025,COUNTIFS(Conferencistas[Nacionalidad],I23,Conferencistas[Año],2025),IF(Dashboard!$B$2=2024,COUNTIFS(Conferencistas[Nacionalidad],I23,Conferencistas[Año],2024),COUNTIFS(Conferencistas[Nacionalidad],I23)))</f>
        <v>1</v>
      </c>
      <c r="L23" s="38" t="s">
        <v>46</v>
      </c>
      <c r="M23" s="52">
        <f>IF(Dashboard!$B$2=2025,COUNTIFS(Participantes[Tipo Asistente],'Tablas Reporte'!L23,Participantes[Año],2025),IF(Dashboard!$B$2=2024,COUNTIFS(Participantes[Tipo Asistente],'Tablas Reporte'!L23,Participantes[Año],2024),COUNTIFS(Participantes[Tipo Asistente],'Tablas Reporte'!L23))+223)</f>
        <v>268</v>
      </c>
    </row>
    <row r="24" spans="1:13" x14ac:dyDescent="0.25">
      <c r="B24" s="3" t="s">
        <v>81</v>
      </c>
      <c r="C24" s="24" t="s">
        <v>82</v>
      </c>
      <c r="D24" s="23">
        <f>COUNTIFS(Participantes[Seminario al que asistió],'Tablas Reporte'!B24)</f>
        <v>24</v>
      </c>
      <c r="F24" s="42" t="s">
        <v>83</v>
      </c>
      <c r="G24" s="42">
        <f>IF(Dashboard!$B$2=2025,COUNTIFS(Seminarios[Área],'Tablas Reporte'!F24,Seminarios[Año],2025),IF(Dashboard!$B$2=2024,COUNTIFS(Seminarios[Área],'Tablas Reporte'!F24,Seminarios[Año],2024),COUNTIFS(Seminarios[Área],'Tablas Reporte'!F24)))</f>
        <v>14</v>
      </c>
      <c r="I24" s="3" t="s">
        <v>84</v>
      </c>
      <c r="J24" s="42">
        <f>IF(Dashboard!$B$2=2025,COUNTIFS(Conferencistas[Nacionalidad],I24,Conferencistas[Año],2025),IF(Dashboard!$B$2=2024,COUNTIFS(Conferencistas[Nacionalidad],I24,Conferencistas[Año],2024),COUNTIFS(Conferencistas[Nacionalidad],I24)))</f>
        <v>1</v>
      </c>
      <c r="L24" s="57" t="s">
        <v>26</v>
      </c>
      <c r="M24" s="56">
        <f>SUM(M18:M23)</f>
        <v>1316</v>
      </c>
    </row>
    <row r="25" spans="1:13" x14ac:dyDescent="0.25">
      <c r="B25" s="3" t="s">
        <v>85</v>
      </c>
      <c r="C25" s="24" t="s">
        <v>86</v>
      </c>
      <c r="D25" s="23">
        <f>COUNTIFS(Participantes[Seminario al que asistió],'Tablas Reporte'!B25)</f>
        <v>23</v>
      </c>
      <c r="F25" s="42" t="s">
        <v>87</v>
      </c>
      <c r="G25" s="42">
        <f>IF(Dashboard!$B$2=2025,COUNTIFS(Seminarios[Área],'Tablas Reporte'!F25,Seminarios[Año],2025),IF(Dashboard!$B$2=2024,COUNTIFS(Seminarios[Área],'Tablas Reporte'!F25,Seminarios[Año],2024),COUNTIFS(Seminarios[Área],'Tablas Reporte'!F25)))</f>
        <v>5</v>
      </c>
      <c r="I25" s="3" t="s">
        <v>88</v>
      </c>
      <c r="J25" s="42">
        <f>IF(Dashboard!$B$2=2025,COUNTIFS(Conferencistas[Nacionalidad],I25,Conferencistas[Año],2025),IF(Dashboard!$B$2=2024,COUNTIFS(Conferencistas[Nacionalidad],I25,Conferencistas[Año],2024),COUNTIFS(Conferencistas[Nacionalidad],I25)))</f>
        <v>2</v>
      </c>
    </row>
    <row r="26" spans="1:13" x14ac:dyDescent="0.25">
      <c r="B26" s="3" t="s">
        <v>89</v>
      </c>
      <c r="C26" s="24" t="s">
        <v>90</v>
      </c>
      <c r="D26" s="23">
        <f>COUNTIFS(Participantes[Seminario al que asistió],'Tablas Reporte'!B26)</f>
        <v>17</v>
      </c>
      <c r="F26" s="42" t="s">
        <v>91</v>
      </c>
      <c r="G26" s="42">
        <f>IF(Dashboard!$B$2=2025,COUNTIFS(Seminarios[Área],'Tablas Reporte'!F26,Seminarios[Año],2025),IF(Dashboard!$B$2=2024,COUNTIFS(Seminarios[Área],'Tablas Reporte'!F26,Seminarios[Año],2024),COUNTIFS(Seminarios[Área],'Tablas Reporte'!F26)))</f>
        <v>10</v>
      </c>
      <c r="I26" s="3" t="s">
        <v>92</v>
      </c>
      <c r="J26" s="42">
        <f>IF(Dashboard!$B$2=2025,COUNTIFS(Conferencistas[Nacionalidad],I26,Conferencistas[Año],2025),IF(Dashboard!$B$2=2024,COUNTIFS(Conferencistas[Nacionalidad],I26,Conferencistas[Año],2024),COUNTIFS(Conferencistas[Nacionalidad],I26)))</f>
        <v>2</v>
      </c>
    </row>
    <row r="27" spans="1:13" x14ac:dyDescent="0.25">
      <c r="B27" s="3" t="s">
        <v>93</v>
      </c>
      <c r="C27" s="24" t="s">
        <v>94</v>
      </c>
      <c r="D27" s="23">
        <f>COUNTIFS(Participantes[Seminario al que asistió],'Tablas Reporte'!B27)</f>
        <v>25</v>
      </c>
      <c r="F27" s="57" t="s">
        <v>26</v>
      </c>
      <c r="G27" s="56">
        <f>SUM(G20:G26)</f>
        <v>54</v>
      </c>
      <c r="I27" s="3" t="s">
        <v>95</v>
      </c>
      <c r="J27" s="42">
        <f>IF(Dashboard!$B$2=2025,COUNTIFS(Conferencistas[Nacionalidad],I27,Conferencistas[Año],2025),IF(Dashboard!$B$2=2024,COUNTIFS(Conferencistas[Nacionalidad],I27,Conferencistas[Año],2024),COUNTIFS(Conferencistas[Nacionalidad],I27)))</f>
        <v>2</v>
      </c>
    </row>
    <row r="28" spans="1:13" x14ac:dyDescent="0.25">
      <c r="B28" s="214" t="s">
        <v>45</v>
      </c>
      <c r="C28" s="214"/>
      <c r="D28" s="214"/>
      <c r="I28" s="3" t="s">
        <v>96</v>
      </c>
      <c r="J28" s="42">
        <f>IF(Dashboard!$B$2=2025,COUNTIFS(Conferencistas[Nacionalidad],I28,Conferencistas[Año],2025),IF(Dashboard!$B$2=2024,COUNTIFS(Conferencistas[Nacionalidad],I28,Conferencistas[Año],2024),COUNTIFS(Conferencistas[Nacionalidad],I28)))</f>
        <v>1</v>
      </c>
      <c r="L28" s="75"/>
    </row>
    <row r="29" spans="1:13" x14ac:dyDescent="0.25">
      <c r="A29" s="75"/>
      <c r="B29" s="3" t="s">
        <v>97</v>
      </c>
      <c r="C29" s="24" t="s">
        <v>98</v>
      </c>
      <c r="D29" s="23">
        <f>COUNTIFS(Participantes[Seminario al que asistió],'Tablas Reporte'!B29)</f>
        <v>45</v>
      </c>
      <c r="I29" s="3" t="s">
        <v>99</v>
      </c>
      <c r="J29" s="42">
        <f>IF(Dashboard!$B$2=2025,COUNTIFS(Conferencistas[Nacionalidad],I29,Conferencistas[Año],2025),IF(Dashboard!$B$2=2024,COUNTIFS(Conferencistas[Nacionalidad],I29,Conferencistas[Año],2024),COUNTIFS(Conferencistas[Nacionalidad],I29)))</f>
        <v>1</v>
      </c>
      <c r="K29" s="75"/>
      <c r="L29" s="75"/>
    </row>
    <row r="30" spans="1:13" x14ac:dyDescent="0.25">
      <c r="A30" s="75"/>
      <c r="B30" s="3" t="s">
        <v>100</v>
      </c>
      <c r="C30" s="24" t="s">
        <v>101</v>
      </c>
      <c r="D30" s="23">
        <f>COUNTIFS(Participantes[Seminario al que asistió],'Tablas Reporte'!B30)</f>
        <v>56</v>
      </c>
      <c r="I30" s="3" t="s">
        <v>102</v>
      </c>
      <c r="J30" s="42">
        <f>IF(Dashboard!$B$2=2025,COUNTIFS(Conferencistas[Nacionalidad],I30,Conferencistas[Año],2025),IF(Dashboard!$B$2=2024,COUNTIFS(Conferencistas[Nacionalidad],I30,Conferencistas[Año],2024),COUNTIFS(Conferencistas[Nacionalidad],I30)))</f>
        <v>5</v>
      </c>
      <c r="K30" s="75"/>
      <c r="L30" s="75"/>
    </row>
    <row r="31" spans="1:13" x14ac:dyDescent="0.25">
      <c r="A31" s="75"/>
      <c r="B31" s="81" t="s">
        <v>103</v>
      </c>
      <c r="C31" s="82" t="s">
        <v>104</v>
      </c>
      <c r="D31" s="83">
        <f>COUNTIFS(Participantes[Seminario al que asistió],'Tablas Reporte'!B31)+223</f>
        <v>223</v>
      </c>
      <c r="I31" s="3" t="s">
        <v>105</v>
      </c>
      <c r="J31" s="42">
        <f>IF(Dashboard!$B$2=2025,COUNTIFS(Conferencistas[Nacionalidad],I31,Conferencistas[Año],2025),IF(Dashboard!$B$2=2024,COUNTIFS(Conferencistas[Nacionalidad],I31,Conferencistas[Año],2024),COUNTIFS(Conferencistas[Nacionalidad],I31)))</f>
        <v>1</v>
      </c>
      <c r="K31" s="75"/>
      <c r="L31" s="75"/>
    </row>
    <row r="32" spans="1:13" x14ac:dyDescent="0.25">
      <c r="A32" s="75"/>
      <c r="B32" s="3" t="s">
        <v>106</v>
      </c>
      <c r="C32" s="24" t="s">
        <v>107</v>
      </c>
      <c r="D32" s="23">
        <f>COUNTIFS(Participantes[Seminario al que asistió],'Tablas Reporte'!B32)</f>
        <v>55</v>
      </c>
      <c r="I32" s="3" t="s">
        <v>108</v>
      </c>
      <c r="J32" s="42">
        <f>IF(Dashboard!$B$2=2025,COUNTIFS(Conferencistas[Nacionalidad],I32,Conferencistas[Año],2025),IF(Dashboard!$B$2=2024,COUNTIFS(Conferencistas[Nacionalidad],I32,Conferencistas[Año],2024),COUNTIFS(Conferencistas[Nacionalidad],I32)))</f>
        <v>1</v>
      </c>
      <c r="K32" s="75"/>
      <c r="L32" s="75"/>
    </row>
    <row r="33" spans="1:12" x14ac:dyDescent="0.25">
      <c r="A33" s="75"/>
      <c r="B33" s="3" t="s">
        <v>109</v>
      </c>
      <c r="C33" s="24" t="s">
        <v>110</v>
      </c>
      <c r="D33" s="23">
        <f>COUNTIFS(Participantes[Seminario al que asistió],'Tablas Reporte'!B33)</f>
        <v>55</v>
      </c>
      <c r="I33" s="3" t="s">
        <v>111</v>
      </c>
      <c r="J33" s="42">
        <f>IF(Dashboard!$B$2=2025,COUNTIFS(Conferencistas[Nacionalidad],I33,Conferencistas[Año],2025),IF(Dashboard!$B$2=2024,COUNTIFS(Conferencistas[Nacionalidad],I33,Conferencistas[Año],2024),COUNTIFS(Conferencistas[Nacionalidad],I33)))</f>
        <v>1</v>
      </c>
      <c r="K33" s="75"/>
      <c r="L33" s="75"/>
    </row>
    <row r="34" spans="1:12" x14ac:dyDescent="0.25">
      <c r="A34" s="75"/>
      <c r="B34" s="214" t="s">
        <v>49</v>
      </c>
      <c r="C34" s="214"/>
      <c r="D34" s="214"/>
      <c r="I34" s="3" t="s">
        <v>112</v>
      </c>
      <c r="J34" s="42">
        <f>IF(Dashboard!$B$2=2025,COUNTIFS(Conferencistas[Nacionalidad],I34,Conferencistas[Año],2025),IF(Dashboard!$B$2=2024,COUNTIFS(Conferencistas[Nacionalidad],I34,Conferencistas[Año],2024),COUNTIFS(Conferencistas[Nacionalidad],I34)))</f>
        <v>1</v>
      </c>
      <c r="K34" s="75"/>
      <c r="L34" s="75"/>
    </row>
    <row r="35" spans="1:12" x14ac:dyDescent="0.25">
      <c r="A35" s="75"/>
      <c r="B35" s="3" t="s">
        <v>113</v>
      </c>
      <c r="C35" s="22" t="s">
        <v>114</v>
      </c>
      <c r="D35" s="23">
        <f>COUNTIFS(Participantes[Seminario al que asistió],'Tablas Reporte'!B35)</f>
        <v>13</v>
      </c>
      <c r="I35" s="57" t="s">
        <v>26</v>
      </c>
      <c r="J35" s="56">
        <f>SUM(J20:J34)</f>
        <v>58</v>
      </c>
      <c r="K35" s="75"/>
      <c r="L35" s="75"/>
    </row>
    <row r="36" spans="1:12" x14ac:dyDescent="0.25">
      <c r="A36" s="75"/>
      <c r="B36" s="3" t="s">
        <v>115</v>
      </c>
      <c r="C36" s="22" t="s">
        <v>116</v>
      </c>
      <c r="D36" s="23">
        <f>COUNTIFS(Participantes[Seminario al que asistió],'Tablas Reporte'!B36)</f>
        <v>12</v>
      </c>
      <c r="K36" s="75"/>
      <c r="L36" s="75"/>
    </row>
    <row r="37" spans="1:12" x14ac:dyDescent="0.25">
      <c r="A37" s="75"/>
      <c r="B37" s="3" t="s">
        <v>117</v>
      </c>
      <c r="C37" s="22" t="s">
        <v>118</v>
      </c>
      <c r="D37" s="23">
        <f>COUNTIFS(Participantes[Seminario al que asistió],'Tablas Reporte'!B37)</f>
        <v>11</v>
      </c>
      <c r="K37" s="75"/>
      <c r="L37" s="75"/>
    </row>
    <row r="38" spans="1:12" x14ac:dyDescent="0.25">
      <c r="A38" s="75"/>
      <c r="B38" s="3" t="s">
        <v>119</v>
      </c>
      <c r="C38" s="22" t="s">
        <v>120</v>
      </c>
      <c r="D38" s="23">
        <f>COUNTIFS(Participantes[Seminario al que asistió],'Tablas Reporte'!B38)</f>
        <v>11</v>
      </c>
      <c r="K38" s="75"/>
      <c r="L38" s="75"/>
    </row>
    <row r="39" spans="1:12" x14ac:dyDescent="0.25">
      <c r="A39" s="75"/>
      <c r="B39" s="3" t="s">
        <v>121</v>
      </c>
      <c r="C39" s="22" t="s">
        <v>122</v>
      </c>
      <c r="D39" s="23">
        <f>COUNTIFS(Participantes[Seminario al que asistió],'Tablas Reporte'!B39)</f>
        <v>11</v>
      </c>
      <c r="K39" s="75"/>
      <c r="L39" s="75"/>
    </row>
    <row r="40" spans="1:12" x14ac:dyDescent="0.25">
      <c r="A40" s="75"/>
      <c r="B40" s="3" t="s">
        <v>123</v>
      </c>
      <c r="C40" s="22" t="s">
        <v>124</v>
      </c>
      <c r="D40" s="23">
        <f>COUNTIFS(Participantes[Seminario al que asistió],'Tablas Reporte'!B40)</f>
        <v>11</v>
      </c>
      <c r="K40" s="75"/>
      <c r="L40" s="75"/>
    </row>
    <row r="41" spans="1:12" x14ac:dyDescent="0.25">
      <c r="A41" s="75"/>
      <c r="B41" s="3" t="s">
        <v>125</v>
      </c>
      <c r="C41" s="22" t="s">
        <v>126</v>
      </c>
      <c r="D41" s="23">
        <f>COUNTIFS(Participantes[Seminario al que asistió],'Tablas Reporte'!B41)</f>
        <v>15</v>
      </c>
      <c r="K41" s="75"/>
      <c r="L41" s="75"/>
    </row>
    <row r="42" spans="1:12" x14ac:dyDescent="0.25">
      <c r="A42" s="75"/>
      <c r="B42" s="3" t="s">
        <v>127</v>
      </c>
      <c r="C42" s="22" t="s">
        <v>128</v>
      </c>
      <c r="D42" s="23">
        <f>COUNTIFS(Participantes[Seminario al que asistió],'Tablas Reporte'!B42)</f>
        <v>16</v>
      </c>
      <c r="K42" s="75"/>
      <c r="L42" s="75"/>
    </row>
    <row r="43" spans="1:12" x14ac:dyDescent="0.25">
      <c r="A43" s="75"/>
      <c r="B43" s="3" t="s">
        <v>129</v>
      </c>
      <c r="C43" s="22" t="s">
        <v>130</v>
      </c>
      <c r="D43" s="23">
        <f>COUNTIFS(Participantes[Seminario al que asistió],'Tablas Reporte'!B43)</f>
        <v>14</v>
      </c>
      <c r="K43" s="75"/>
      <c r="L43" s="75"/>
    </row>
    <row r="44" spans="1:12" x14ac:dyDescent="0.25">
      <c r="A44" s="75"/>
      <c r="B44" s="3" t="s">
        <v>131</v>
      </c>
      <c r="C44" s="22" t="s">
        <v>132</v>
      </c>
      <c r="D44" s="23">
        <f>COUNTIFS(Participantes[Seminario al que asistió],'Tablas Reporte'!B44)</f>
        <v>23</v>
      </c>
      <c r="K44" s="75"/>
      <c r="L44" s="75"/>
    </row>
    <row r="45" spans="1:12" x14ac:dyDescent="0.25">
      <c r="A45" s="75"/>
      <c r="B45" s="3" t="s">
        <v>133</v>
      </c>
      <c r="C45" s="22" t="s">
        <v>134</v>
      </c>
      <c r="D45" s="23">
        <f>COUNTIFS(Participantes[Seminario al que asistió],'Tablas Reporte'!B45)</f>
        <v>22</v>
      </c>
      <c r="K45" s="75"/>
      <c r="L45" s="75"/>
    </row>
    <row r="46" spans="1:12" x14ac:dyDescent="0.25">
      <c r="A46" s="75"/>
      <c r="B46" s="3" t="s">
        <v>135</v>
      </c>
      <c r="C46" s="22" t="s">
        <v>136</v>
      </c>
      <c r="D46" s="23">
        <f>COUNTIFS(Participantes[Seminario al que asistió],'Tablas Reporte'!B46)</f>
        <v>13</v>
      </c>
      <c r="K46" s="75"/>
      <c r="L46" s="75"/>
    </row>
    <row r="47" spans="1:12" x14ac:dyDescent="0.25">
      <c r="A47" s="75"/>
      <c r="B47" s="3" t="s">
        <v>137</v>
      </c>
      <c r="C47" s="22" t="s">
        <v>138</v>
      </c>
      <c r="D47" s="23">
        <f>COUNTIFS(Participantes[Seminario al que asistió],'Tablas Reporte'!B47)</f>
        <v>14</v>
      </c>
      <c r="K47" s="75"/>
      <c r="L47" s="75"/>
    </row>
    <row r="48" spans="1:12" x14ac:dyDescent="0.25">
      <c r="A48" s="75"/>
      <c r="B48" s="3" t="s">
        <v>139</v>
      </c>
      <c r="C48" s="22" t="s">
        <v>140</v>
      </c>
      <c r="D48" s="23">
        <f>COUNTIFS(Participantes[Seminario al que asistió],'Tablas Reporte'!B48)</f>
        <v>19</v>
      </c>
      <c r="K48" s="75"/>
      <c r="L48" s="75"/>
    </row>
    <row r="49" spans="1:12" x14ac:dyDescent="0.25">
      <c r="A49" s="75"/>
      <c r="B49" s="3" t="s">
        <v>141</v>
      </c>
      <c r="C49" s="22" t="s">
        <v>142</v>
      </c>
      <c r="D49" s="23">
        <f>COUNTIFS(Participantes[Seminario al que asistió],'Tablas Reporte'!B49)</f>
        <v>22</v>
      </c>
      <c r="K49" s="75"/>
      <c r="L49" s="75"/>
    </row>
    <row r="50" spans="1:12" x14ac:dyDescent="0.25">
      <c r="A50" s="75"/>
      <c r="B50" s="3" t="s">
        <v>143</v>
      </c>
      <c r="C50" s="22" t="s">
        <v>144</v>
      </c>
      <c r="D50" s="23">
        <f>COUNTIFS(Participantes[Seminario al que asistió],'Tablas Reporte'!B50)</f>
        <v>20</v>
      </c>
      <c r="K50" s="75"/>
      <c r="L50" s="75"/>
    </row>
    <row r="51" spans="1:12" x14ac:dyDescent="0.25">
      <c r="A51" s="75"/>
      <c r="B51" s="214" t="s">
        <v>145</v>
      </c>
      <c r="C51" s="214"/>
      <c r="D51" s="214"/>
      <c r="K51" s="75"/>
      <c r="L51" s="75"/>
    </row>
    <row r="52" spans="1:12" x14ac:dyDescent="0.25">
      <c r="A52" s="75"/>
      <c r="B52" s="211" t="s">
        <v>146</v>
      </c>
      <c r="C52" s="211"/>
      <c r="D52" s="23">
        <f>COUNTIFS(Participantes[Seminario al que asistió],'Tablas Reporte'!B52)</f>
        <v>33</v>
      </c>
      <c r="K52" s="75"/>
      <c r="L52" s="75"/>
    </row>
    <row r="53" spans="1:12" x14ac:dyDescent="0.25">
      <c r="A53" s="75"/>
      <c r="C53" s="58" t="s">
        <v>26</v>
      </c>
      <c r="D53" s="59">
        <f>SUM(D52:D52,D29:D33,D19:D27,D7:D17,D35:D50)</f>
        <v>1157</v>
      </c>
      <c r="K53" s="75"/>
      <c r="L53" s="75"/>
    </row>
    <row r="54" spans="1:12" x14ac:dyDescent="0.25">
      <c r="A54" s="75"/>
      <c r="C54" s="51" t="s">
        <v>147</v>
      </c>
      <c r="K54" s="75"/>
      <c r="L54" s="75"/>
    </row>
    <row r="55" spans="1:12" x14ac:dyDescent="0.25">
      <c r="A55" s="75"/>
      <c r="B55" s="101" t="s">
        <v>148</v>
      </c>
      <c r="C55" s="101" t="s">
        <v>5</v>
      </c>
      <c r="D55" s="51" t="e">
        <f t="shared" ref="D55:D91" ca="1" si="0">$C$104</f>
        <v>#VALUE!</v>
      </c>
      <c r="K55" s="75"/>
      <c r="L55" s="75"/>
    </row>
    <row r="56" spans="1:12" x14ac:dyDescent="0.25">
      <c r="A56" s="51" t="e" vm="1">
        <f ca="1">_xlfn.XLOOKUP(B56,Seminarios[Seminario],Seminarios[Año])</f>
        <v>#VALUE!</v>
      </c>
      <c r="B56" s="3" t="e" cm="1" vm="2">
        <f t="array" aca="1" ref="B56" ca="1">_xlfn._xlws.FILTER(Seminarios[Seminario],IF(Dashboard!$B$2=2025,Seminarios[Año]=2025,IF(Dashboard!$B$2=2024,Seminarios[Año]=2024,Seminarios[Año])))</f>
        <v>#VALUE!</v>
      </c>
      <c r="C56" s="23" t="e" vm="1">
        <f ca="1">IF(IF(B56="GHE 3",223,COUNTIFS(Participantes[Seminario al que asistió],'Tablas Reporte'!B56))=0,"",IF(B56="GHE 3",223,COUNTIFS(Participantes[Seminario al que asistió],'Tablas Reporte'!B56)))</f>
        <v>#VALUE!</v>
      </c>
      <c r="D56" s="51" t="e">
        <f t="shared" ca="1" si="0"/>
        <v>#VALUE!</v>
      </c>
      <c r="F56" s="45"/>
      <c r="G56" s="45"/>
      <c r="K56" s="75"/>
      <c r="L56" s="75"/>
    </row>
    <row r="57" spans="1:12" x14ac:dyDescent="0.25">
      <c r="A57" s="51" t="e">
        <f>_xlfn.XLOOKUP(B57,Seminarios[Seminario],Seminarios[Año])</f>
        <v>#N/A</v>
      </c>
      <c r="B57" s="3"/>
      <c r="C57" s="23" t="str">
        <f>IF(IF(B57="GHE 3",223,COUNTIFS(Participantes[Seminario al que asistió],'Tablas Reporte'!B57))=0,"",IF(B57="GHE 3",223,COUNTIFS(Participantes[Seminario al que asistió],'Tablas Reporte'!B57)))</f>
        <v/>
      </c>
      <c r="D57" s="51" t="e">
        <f t="shared" ca="1" si="0"/>
        <v>#VALUE!</v>
      </c>
      <c r="F57" s="45"/>
      <c r="G57" s="45"/>
      <c r="K57" s="75"/>
      <c r="L57" s="75"/>
    </row>
    <row r="58" spans="1:12" x14ac:dyDescent="0.25">
      <c r="A58" s="51" t="e">
        <f>_xlfn.XLOOKUP(B58,Seminarios[Seminario],Seminarios[Año])</f>
        <v>#N/A</v>
      </c>
      <c r="B58" s="3"/>
      <c r="C58" s="23" t="str">
        <f>IF(IF(B58="GHE 3",223,COUNTIFS(Participantes[Seminario al que asistió],'Tablas Reporte'!B58))=0,"",IF(B58="GHE 3",223,COUNTIFS(Participantes[Seminario al que asistió],'Tablas Reporte'!B58)))</f>
        <v/>
      </c>
      <c r="D58" s="51" t="e">
        <f t="shared" ca="1" si="0"/>
        <v>#VALUE!</v>
      </c>
      <c r="F58" s="45"/>
      <c r="G58" s="45"/>
      <c r="K58" s="75"/>
      <c r="L58" s="75"/>
    </row>
    <row r="59" spans="1:12" x14ac:dyDescent="0.25">
      <c r="A59" s="51" t="e">
        <f>_xlfn.XLOOKUP(B59,Seminarios[Seminario],Seminarios[Año])</f>
        <v>#N/A</v>
      </c>
      <c r="B59" s="3"/>
      <c r="C59" s="23" t="str">
        <f>IF(IF(B59="GHE 3",223,COUNTIFS(Participantes[Seminario al que asistió],'Tablas Reporte'!B59))=0,"",IF(B59="GHE 3",223,COUNTIFS(Participantes[Seminario al que asistió],'Tablas Reporte'!B59)))</f>
        <v/>
      </c>
      <c r="D59" s="51" t="e">
        <f t="shared" ca="1" si="0"/>
        <v>#VALUE!</v>
      </c>
      <c r="F59" s="45"/>
      <c r="G59" s="45"/>
      <c r="K59" s="75"/>
      <c r="L59" s="75"/>
    </row>
    <row r="60" spans="1:12" x14ac:dyDescent="0.25">
      <c r="A60" s="51" t="e">
        <f>_xlfn.XLOOKUP(B60,Seminarios[Seminario],Seminarios[Año])</f>
        <v>#N/A</v>
      </c>
      <c r="B60" s="3"/>
      <c r="C60" s="23" t="str">
        <f>IF(IF(B60="GHE 3",223,COUNTIFS(Participantes[Seminario al que asistió],'Tablas Reporte'!B60))=0,"",IF(B60="GHE 3",223,COUNTIFS(Participantes[Seminario al que asistió],'Tablas Reporte'!B60)))</f>
        <v/>
      </c>
      <c r="D60" s="51" t="e">
        <f t="shared" ca="1" si="0"/>
        <v>#VALUE!</v>
      </c>
      <c r="F60" s="45"/>
      <c r="G60" s="45"/>
      <c r="K60" s="75"/>
      <c r="L60" s="75"/>
    </row>
    <row r="61" spans="1:12" x14ac:dyDescent="0.25">
      <c r="A61" s="51" t="e">
        <f>_xlfn.XLOOKUP(B61,Seminarios[Seminario],Seminarios[Año])</f>
        <v>#N/A</v>
      </c>
      <c r="B61" s="3"/>
      <c r="C61" s="23" t="str">
        <f>IF(IF(B61="GHE 3",223,COUNTIFS(Participantes[Seminario al que asistió],'Tablas Reporte'!B61))=0,"",IF(B61="GHE 3",223,COUNTIFS(Participantes[Seminario al que asistió],'Tablas Reporte'!B61)))</f>
        <v/>
      </c>
      <c r="D61" s="51" t="e">
        <f t="shared" ca="1" si="0"/>
        <v>#VALUE!</v>
      </c>
      <c r="F61" s="45"/>
      <c r="G61" s="45"/>
      <c r="K61" s="75"/>
      <c r="L61" s="75"/>
    </row>
    <row r="62" spans="1:12" x14ac:dyDescent="0.25">
      <c r="A62" s="51" t="e">
        <f>_xlfn.XLOOKUP(B62,Seminarios[Seminario],Seminarios[Año])</f>
        <v>#N/A</v>
      </c>
      <c r="B62" s="3"/>
      <c r="C62" s="23" t="str">
        <f>IF(IF(B62="GHE 3",223,COUNTIFS(Participantes[Seminario al que asistió],'Tablas Reporte'!B62))=0,"",IF(B62="GHE 3",223,COUNTIFS(Participantes[Seminario al que asistió],'Tablas Reporte'!B62)))</f>
        <v/>
      </c>
      <c r="D62" s="51" t="e">
        <f t="shared" ca="1" si="0"/>
        <v>#VALUE!</v>
      </c>
      <c r="F62" s="45"/>
      <c r="G62" s="45"/>
      <c r="K62" s="75"/>
      <c r="L62" s="75"/>
    </row>
    <row r="63" spans="1:12" x14ac:dyDescent="0.25">
      <c r="A63" s="51" t="e">
        <f>_xlfn.XLOOKUP(B63,Seminarios[Seminario],Seminarios[Año])</f>
        <v>#N/A</v>
      </c>
      <c r="B63" s="3"/>
      <c r="C63" s="23" t="str">
        <f>IF(IF(B63="GHE 3",223,COUNTIFS(Participantes[Seminario al que asistió],'Tablas Reporte'!B63))=0,"",IF(B63="GHE 3",223,COUNTIFS(Participantes[Seminario al que asistió],'Tablas Reporte'!B63)))</f>
        <v/>
      </c>
      <c r="D63" s="51" t="e">
        <f t="shared" ca="1" si="0"/>
        <v>#VALUE!</v>
      </c>
      <c r="F63" s="45"/>
      <c r="G63" s="45"/>
      <c r="K63" s="75"/>
      <c r="L63" s="75"/>
    </row>
    <row r="64" spans="1:12" x14ac:dyDescent="0.25">
      <c r="A64" s="51" t="e">
        <f>_xlfn.XLOOKUP(B64,Seminarios[Seminario],Seminarios[Año])</f>
        <v>#N/A</v>
      </c>
      <c r="B64" s="3"/>
      <c r="C64" s="23" t="str">
        <f>IF(IF(B64="GHE 3",223,COUNTIFS(Participantes[Seminario al que asistió],'Tablas Reporte'!B64))=0,"",IF(B64="GHE 3",223,COUNTIFS(Participantes[Seminario al que asistió],'Tablas Reporte'!B64)))</f>
        <v/>
      </c>
      <c r="D64" s="51" t="e">
        <f t="shared" ca="1" si="0"/>
        <v>#VALUE!</v>
      </c>
      <c r="F64" s="45"/>
      <c r="G64" s="45"/>
      <c r="K64" s="75"/>
      <c r="L64" s="75"/>
    </row>
    <row r="65" spans="1:12" x14ac:dyDescent="0.25">
      <c r="A65" s="51" t="e">
        <f>_xlfn.XLOOKUP(B65,Seminarios[Seminario],Seminarios[Año])</f>
        <v>#N/A</v>
      </c>
      <c r="B65" s="3"/>
      <c r="C65" s="23" t="str">
        <f>IF(IF(B65="GHE 3",223,COUNTIFS(Participantes[Seminario al que asistió],'Tablas Reporte'!B65))=0,"",IF(B65="GHE 3",223,COUNTIFS(Participantes[Seminario al que asistió],'Tablas Reporte'!B65)))</f>
        <v/>
      </c>
      <c r="D65" s="51" t="e">
        <f t="shared" ca="1" si="0"/>
        <v>#VALUE!</v>
      </c>
      <c r="F65" s="45"/>
      <c r="G65" s="45"/>
      <c r="K65" s="75"/>
      <c r="L65" s="75"/>
    </row>
    <row r="66" spans="1:12" x14ac:dyDescent="0.25">
      <c r="A66" s="51" t="e">
        <f>_xlfn.XLOOKUP(B66,Seminarios[Seminario],Seminarios[Año])</f>
        <v>#N/A</v>
      </c>
      <c r="B66" s="3"/>
      <c r="C66" s="23" t="str">
        <f>IF(IF(B66="GHE 3",223,COUNTIFS(Participantes[Seminario al que asistió],'Tablas Reporte'!B66))=0,"",IF(B66="GHE 3",223,COUNTIFS(Participantes[Seminario al que asistió],'Tablas Reporte'!B66)))</f>
        <v/>
      </c>
      <c r="D66" s="51" t="e">
        <f t="shared" ca="1" si="0"/>
        <v>#VALUE!</v>
      </c>
      <c r="F66" s="45"/>
      <c r="G66" s="45"/>
      <c r="K66" s="75"/>
      <c r="L66" s="75"/>
    </row>
    <row r="67" spans="1:12" x14ac:dyDescent="0.25">
      <c r="A67" s="51" t="e">
        <f>_xlfn.XLOOKUP(B67,Seminarios[Seminario],Seminarios[Año])</f>
        <v>#N/A</v>
      </c>
      <c r="B67" s="3"/>
      <c r="C67" s="23" t="str">
        <f>IF(IF(B67="GHE 3",223,COUNTIFS(Participantes[Seminario al que asistió],'Tablas Reporte'!B67))=0,"",IF(B67="GHE 3",223,COUNTIFS(Participantes[Seminario al que asistió],'Tablas Reporte'!B67)))</f>
        <v/>
      </c>
      <c r="D67" s="51" t="e">
        <f t="shared" ca="1" si="0"/>
        <v>#VALUE!</v>
      </c>
      <c r="F67" s="45"/>
      <c r="G67" s="45"/>
      <c r="K67" s="75"/>
      <c r="L67" s="75"/>
    </row>
    <row r="68" spans="1:12" x14ac:dyDescent="0.25">
      <c r="A68" s="51" t="e">
        <f>_xlfn.XLOOKUP(B68,Seminarios[Seminario],Seminarios[Año])</f>
        <v>#N/A</v>
      </c>
      <c r="B68" s="3"/>
      <c r="C68" s="23" t="str">
        <f>IF(IF(B68="GHE 3",223,COUNTIFS(Participantes[Seminario al que asistió],'Tablas Reporte'!B68))=0,"",IF(B68="GHE 3",223,COUNTIFS(Participantes[Seminario al que asistió],'Tablas Reporte'!B68)))</f>
        <v/>
      </c>
      <c r="D68" s="51" t="e">
        <f t="shared" ca="1" si="0"/>
        <v>#VALUE!</v>
      </c>
      <c r="F68" s="45"/>
      <c r="G68" s="45"/>
      <c r="K68" s="75"/>
      <c r="L68" s="75"/>
    </row>
    <row r="69" spans="1:12" x14ac:dyDescent="0.25">
      <c r="A69" s="51" t="e">
        <f>_xlfn.XLOOKUP(B69,Seminarios[Seminario],Seminarios[Año])</f>
        <v>#N/A</v>
      </c>
      <c r="B69" s="3"/>
      <c r="C69" s="23" t="str">
        <f>IF(IF(B69="GHE 3",223,COUNTIFS(Participantes[Seminario al que asistió],'Tablas Reporte'!B69))=0,"",IF(B69="GHE 3",223,COUNTIFS(Participantes[Seminario al que asistió],'Tablas Reporte'!B69)))</f>
        <v/>
      </c>
      <c r="D69" s="51" t="e">
        <f t="shared" ca="1" si="0"/>
        <v>#VALUE!</v>
      </c>
      <c r="F69" s="45"/>
      <c r="G69" s="45"/>
      <c r="K69" s="75"/>
      <c r="L69" s="75"/>
    </row>
    <row r="70" spans="1:12" x14ac:dyDescent="0.25">
      <c r="A70" s="51" t="e">
        <f>_xlfn.XLOOKUP(B70,Seminarios[Seminario],Seminarios[Año])</f>
        <v>#N/A</v>
      </c>
      <c r="B70" s="3"/>
      <c r="C70" s="23" t="str">
        <f>IF(IF(B70="GHE 3",223,COUNTIFS(Participantes[Seminario al que asistió],'Tablas Reporte'!B70))=0,"",IF(B70="GHE 3",223,COUNTIFS(Participantes[Seminario al que asistió],'Tablas Reporte'!B70)))</f>
        <v/>
      </c>
      <c r="D70" s="51" t="e">
        <f t="shared" ca="1" si="0"/>
        <v>#VALUE!</v>
      </c>
      <c r="F70" s="45"/>
      <c r="G70" s="45"/>
      <c r="K70" s="75"/>
      <c r="L70" s="75"/>
    </row>
    <row r="71" spans="1:12" x14ac:dyDescent="0.25">
      <c r="A71" s="51" t="e">
        <f>_xlfn.XLOOKUP(B71,Seminarios[Seminario],Seminarios[Año])</f>
        <v>#N/A</v>
      </c>
      <c r="B71" s="3"/>
      <c r="C71" s="23" t="str">
        <f>IF(IF(B71="GHE 3",223,COUNTIFS(Participantes[Seminario al que asistió],'Tablas Reporte'!B71))=0,"",IF(B71="GHE 3",223,COUNTIFS(Participantes[Seminario al que asistió],'Tablas Reporte'!B71)))</f>
        <v/>
      </c>
      <c r="D71" s="51" t="e">
        <f t="shared" ca="1" si="0"/>
        <v>#VALUE!</v>
      </c>
      <c r="F71" s="45"/>
      <c r="G71" s="45"/>
      <c r="K71" s="75"/>
      <c r="L71" s="75"/>
    </row>
    <row r="72" spans="1:12" x14ac:dyDescent="0.25">
      <c r="A72" s="51" t="e">
        <f>_xlfn.XLOOKUP(B72,Seminarios[Seminario],Seminarios[Año])</f>
        <v>#N/A</v>
      </c>
      <c r="B72" s="3"/>
      <c r="C72" s="23" t="str">
        <f>IF(IF(B72="GHE 3",223,COUNTIFS(Participantes[Seminario al que asistió],'Tablas Reporte'!B72))=0,"",IF(B72="GHE 3",223,COUNTIFS(Participantes[Seminario al que asistió],'Tablas Reporte'!B72)))</f>
        <v/>
      </c>
      <c r="D72" s="51" t="e">
        <f t="shared" ca="1" si="0"/>
        <v>#VALUE!</v>
      </c>
      <c r="F72" s="45"/>
      <c r="G72" s="45"/>
      <c r="K72" s="75"/>
      <c r="L72" s="75"/>
    </row>
    <row r="73" spans="1:12" x14ac:dyDescent="0.25">
      <c r="A73" s="51" t="e">
        <f>_xlfn.XLOOKUP(B73,Seminarios[Seminario],Seminarios[Año])</f>
        <v>#N/A</v>
      </c>
      <c r="B73" s="3"/>
      <c r="C73" s="23" t="str">
        <f>IF(IF(B73="GHE 3",223,COUNTIFS(Participantes[Seminario al que asistió],'Tablas Reporte'!B73))=0,"",IF(B73="GHE 3",223,COUNTIFS(Participantes[Seminario al que asistió],'Tablas Reporte'!B73)))</f>
        <v/>
      </c>
      <c r="D73" s="51" t="e">
        <f t="shared" ca="1" si="0"/>
        <v>#VALUE!</v>
      </c>
      <c r="F73" s="45"/>
      <c r="G73" s="45"/>
      <c r="K73" s="75"/>
      <c r="L73" s="75"/>
    </row>
    <row r="74" spans="1:12" x14ac:dyDescent="0.25">
      <c r="A74" s="51" t="e">
        <f>_xlfn.XLOOKUP(B74,Seminarios[Seminario],Seminarios[Año])</f>
        <v>#N/A</v>
      </c>
      <c r="B74" s="3"/>
      <c r="C74" s="23" t="str">
        <f>IF(IF(B74="GHE 3",223,COUNTIFS(Participantes[Seminario al que asistió],'Tablas Reporte'!B74))=0,"",IF(B74="GHE 3",223,COUNTIFS(Participantes[Seminario al que asistió],'Tablas Reporte'!B74)))</f>
        <v/>
      </c>
      <c r="D74" s="51" t="e">
        <f t="shared" ca="1" si="0"/>
        <v>#VALUE!</v>
      </c>
      <c r="F74" s="45"/>
      <c r="G74" s="45"/>
      <c r="K74" s="75"/>
      <c r="L74" s="75"/>
    </row>
    <row r="75" spans="1:12" x14ac:dyDescent="0.25">
      <c r="A75" s="51" t="e">
        <f>_xlfn.XLOOKUP(B75,Seminarios[Seminario],Seminarios[Año])</f>
        <v>#N/A</v>
      </c>
      <c r="B75" s="3"/>
      <c r="C75" s="23" t="str">
        <f>IF(IF(B75="GHE 3",223,COUNTIFS(Participantes[Seminario al que asistió],'Tablas Reporte'!B75))=0,"",IF(B75="GHE 3",223,COUNTIFS(Participantes[Seminario al que asistió],'Tablas Reporte'!B75)))</f>
        <v/>
      </c>
      <c r="D75" s="51" t="e">
        <f t="shared" ca="1" si="0"/>
        <v>#VALUE!</v>
      </c>
      <c r="F75" s="45"/>
      <c r="G75" s="45"/>
      <c r="K75" s="75"/>
      <c r="L75" s="75"/>
    </row>
    <row r="76" spans="1:12" x14ac:dyDescent="0.25">
      <c r="A76" s="51" t="e">
        <f>_xlfn.XLOOKUP(B76,Seminarios[Seminario],Seminarios[Año])</f>
        <v>#N/A</v>
      </c>
      <c r="B76" s="3"/>
      <c r="C76" s="23" t="str">
        <f>IF(IF(B76="GHE 3",223,COUNTIFS(Participantes[Seminario al que asistió],'Tablas Reporte'!B76))=0,"",IF(B76="GHE 3",223,COUNTIFS(Participantes[Seminario al que asistió],'Tablas Reporte'!B76)))</f>
        <v/>
      </c>
      <c r="D76" s="51" t="e">
        <f t="shared" ca="1" si="0"/>
        <v>#VALUE!</v>
      </c>
      <c r="F76" s="45"/>
      <c r="G76" s="45"/>
      <c r="K76" s="75"/>
      <c r="L76" s="75"/>
    </row>
    <row r="77" spans="1:12" x14ac:dyDescent="0.25">
      <c r="A77" s="51" t="e">
        <f>_xlfn.XLOOKUP(B77,Seminarios[Seminario],Seminarios[Año])</f>
        <v>#N/A</v>
      </c>
      <c r="B77" s="3"/>
      <c r="C77" s="23" t="str">
        <f>IF(IF(B77="GHE 3",223,COUNTIFS(Participantes[Seminario al que asistió],'Tablas Reporte'!B77))=0,"",IF(B77="GHE 3",223,COUNTIFS(Participantes[Seminario al que asistió],'Tablas Reporte'!B77)))</f>
        <v/>
      </c>
      <c r="D77" s="51" t="e">
        <f t="shared" ca="1" si="0"/>
        <v>#VALUE!</v>
      </c>
      <c r="F77" s="45"/>
      <c r="G77" s="45"/>
      <c r="K77" s="75"/>
      <c r="L77" s="75"/>
    </row>
    <row r="78" spans="1:12" x14ac:dyDescent="0.25">
      <c r="A78" s="51" t="e">
        <f>_xlfn.XLOOKUP(B78,Seminarios[Seminario],Seminarios[Año])</f>
        <v>#N/A</v>
      </c>
      <c r="B78" s="3"/>
      <c r="C78" s="23" t="str">
        <f>IF(IF(B78="GHE 3",223,COUNTIFS(Participantes[Seminario al que asistió],'Tablas Reporte'!B78))=0,"",IF(B78="GHE 3",223,COUNTIFS(Participantes[Seminario al que asistió],'Tablas Reporte'!B78)))</f>
        <v/>
      </c>
      <c r="D78" s="51" t="e">
        <f t="shared" ca="1" si="0"/>
        <v>#VALUE!</v>
      </c>
      <c r="F78" s="45"/>
      <c r="G78" s="45"/>
      <c r="K78" s="75"/>
      <c r="L78" s="75"/>
    </row>
    <row r="79" spans="1:12" x14ac:dyDescent="0.25">
      <c r="A79" s="51" t="e">
        <f>_xlfn.XLOOKUP(B79,Seminarios[Seminario],Seminarios[Año])</f>
        <v>#N/A</v>
      </c>
      <c r="B79" s="3"/>
      <c r="C79" s="23" t="str">
        <f>IF(IF(B79="GHE 3",223,COUNTIFS(Participantes[Seminario al que asistió],'Tablas Reporte'!B79))=0,"",IF(B79="GHE 3",223,COUNTIFS(Participantes[Seminario al que asistió],'Tablas Reporte'!B79)))</f>
        <v/>
      </c>
      <c r="D79" s="51" t="e">
        <f t="shared" ca="1" si="0"/>
        <v>#VALUE!</v>
      </c>
      <c r="F79" s="45"/>
      <c r="G79" s="45"/>
      <c r="K79" s="75"/>
      <c r="L79" s="75"/>
    </row>
    <row r="80" spans="1:12" x14ac:dyDescent="0.25">
      <c r="A80" s="51" t="e">
        <f>_xlfn.XLOOKUP(B80,Seminarios[Seminario],Seminarios[Año])</f>
        <v>#N/A</v>
      </c>
      <c r="B80" s="3"/>
      <c r="C80" s="23" t="str">
        <f>IF(IF(B80="GHE 3",223,COUNTIFS(Participantes[Seminario al que asistió],'Tablas Reporte'!B80))=0,"",IF(B80="GHE 3",223,COUNTIFS(Participantes[Seminario al que asistió],'Tablas Reporte'!B80)))</f>
        <v/>
      </c>
      <c r="D80" s="51" t="e">
        <f t="shared" ca="1" si="0"/>
        <v>#VALUE!</v>
      </c>
      <c r="F80" s="45"/>
      <c r="G80" s="45"/>
      <c r="K80" s="75"/>
      <c r="L80" s="75"/>
    </row>
    <row r="81" spans="1:12" x14ac:dyDescent="0.25">
      <c r="A81" s="51" t="e">
        <f>_xlfn.XLOOKUP(B81,Seminarios[Seminario],Seminarios[Año])</f>
        <v>#N/A</v>
      </c>
      <c r="B81" s="3"/>
      <c r="C81" s="23" t="str">
        <f>IF(IF(B81="GHE 3",223,COUNTIFS(Participantes[Seminario al que asistió],'Tablas Reporte'!B81))=0,"",IF(B81="GHE 3",223,COUNTIFS(Participantes[Seminario al que asistió],'Tablas Reporte'!B81)))</f>
        <v/>
      </c>
      <c r="D81" s="51" t="e">
        <f t="shared" ca="1" si="0"/>
        <v>#VALUE!</v>
      </c>
      <c r="F81" s="45"/>
      <c r="G81" s="45"/>
      <c r="K81" s="75"/>
      <c r="L81" s="75"/>
    </row>
    <row r="82" spans="1:12" x14ac:dyDescent="0.25">
      <c r="A82" s="51" t="e">
        <f>_xlfn.XLOOKUP(B82,Seminarios[Seminario],Seminarios[Año])</f>
        <v>#N/A</v>
      </c>
      <c r="B82" s="3"/>
      <c r="C82" s="23" t="str">
        <f>IF(IF(B82="GHE 3",223,COUNTIFS(Participantes[Seminario al que asistió],'Tablas Reporte'!B82))=0,"",IF(B82="GHE 3",223,COUNTIFS(Participantes[Seminario al que asistió],'Tablas Reporte'!B82)))</f>
        <v/>
      </c>
      <c r="D82" s="51" t="e">
        <f t="shared" ca="1" si="0"/>
        <v>#VALUE!</v>
      </c>
      <c r="F82" s="45"/>
      <c r="G82" s="45"/>
      <c r="K82" s="75"/>
      <c r="L82" s="75"/>
    </row>
    <row r="83" spans="1:12" x14ac:dyDescent="0.25">
      <c r="A83" s="51" t="e">
        <f>_xlfn.XLOOKUP(B83,Seminarios[Seminario],Seminarios[Año])</f>
        <v>#N/A</v>
      </c>
      <c r="B83" s="3"/>
      <c r="C83" s="23" t="str">
        <f>IF(IF(B83="GHE 3",223,COUNTIFS(Participantes[Seminario al que asistió],'Tablas Reporte'!B83))=0,"",IF(B83="GHE 3",223,COUNTIFS(Participantes[Seminario al que asistió],'Tablas Reporte'!B83)))</f>
        <v/>
      </c>
      <c r="D83" s="51" t="e">
        <f t="shared" ca="1" si="0"/>
        <v>#VALUE!</v>
      </c>
      <c r="F83" s="45"/>
      <c r="G83" s="45"/>
      <c r="K83" s="75"/>
      <c r="L83" s="75"/>
    </row>
    <row r="84" spans="1:12" x14ac:dyDescent="0.25">
      <c r="A84" s="51" t="e">
        <f>_xlfn.XLOOKUP(B84,Seminarios[Seminario],Seminarios[Año])</f>
        <v>#N/A</v>
      </c>
      <c r="B84" s="3"/>
      <c r="C84" s="23" t="str">
        <f>IF(IF(B84="GHE 3",223,COUNTIFS(Participantes[Seminario al que asistió],'Tablas Reporte'!B84))=0,"",IF(B84="GHE 3",223,COUNTIFS(Participantes[Seminario al que asistió],'Tablas Reporte'!B84)))</f>
        <v/>
      </c>
      <c r="D84" s="51" t="e">
        <f t="shared" ca="1" si="0"/>
        <v>#VALUE!</v>
      </c>
      <c r="F84" s="45"/>
      <c r="G84" s="45"/>
      <c r="K84" s="75"/>
      <c r="L84" s="75"/>
    </row>
    <row r="85" spans="1:12" x14ac:dyDescent="0.25">
      <c r="A85" s="51" t="e">
        <f>_xlfn.XLOOKUP(B85,Seminarios[Seminario],Seminarios[Año])</f>
        <v>#N/A</v>
      </c>
      <c r="B85" s="3"/>
      <c r="C85" s="23" t="str">
        <f>IF(IF(B85="GHE 3",223,COUNTIFS(Participantes[Seminario al que asistió],'Tablas Reporte'!B85))=0,"",IF(B85="GHE 3",223,COUNTIFS(Participantes[Seminario al que asistió],'Tablas Reporte'!B85)))</f>
        <v/>
      </c>
      <c r="D85" s="51" t="e">
        <f t="shared" ca="1" si="0"/>
        <v>#VALUE!</v>
      </c>
      <c r="F85" s="45"/>
      <c r="G85" s="45"/>
      <c r="K85" s="75"/>
      <c r="L85" s="75"/>
    </row>
    <row r="86" spans="1:12" x14ac:dyDescent="0.25">
      <c r="A86" s="51" t="e">
        <f>_xlfn.XLOOKUP(B86,Seminarios[Seminario],Seminarios[Año])</f>
        <v>#N/A</v>
      </c>
      <c r="B86" s="3"/>
      <c r="C86" s="23" t="str">
        <f>IF(IF(B86="GHE 3",223,COUNTIFS(Participantes[Seminario al que asistió],'Tablas Reporte'!B86))=0,"",IF(B86="GHE 3",223,COUNTIFS(Participantes[Seminario al que asistió],'Tablas Reporte'!B86)))</f>
        <v/>
      </c>
      <c r="D86" s="51" t="e">
        <f t="shared" ca="1" si="0"/>
        <v>#VALUE!</v>
      </c>
      <c r="F86" s="45"/>
      <c r="G86" s="45"/>
      <c r="K86" s="75"/>
      <c r="L86" s="75"/>
    </row>
    <row r="87" spans="1:12" x14ac:dyDescent="0.25">
      <c r="A87" s="51" t="e">
        <f>_xlfn.XLOOKUP(B87,Seminarios[Seminario],Seminarios[Año])</f>
        <v>#N/A</v>
      </c>
      <c r="B87" s="3"/>
      <c r="C87" s="23" t="str">
        <f>IF(IF(B87="GHE 3",223,COUNTIFS(Participantes[Seminario al que asistió],'Tablas Reporte'!B87))=0,"",IF(B87="GHE 3",223,COUNTIFS(Participantes[Seminario al que asistió],'Tablas Reporte'!B87)))</f>
        <v/>
      </c>
      <c r="D87" s="51" t="e">
        <f t="shared" ca="1" si="0"/>
        <v>#VALUE!</v>
      </c>
      <c r="F87" s="45"/>
      <c r="G87" s="45"/>
      <c r="K87" s="75"/>
    </row>
    <row r="88" spans="1:12" x14ac:dyDescent="0.25">
      <c r="A88" s="51" t="e">
        <f>_xlfn.XLOOKUP(B88,Seminarios[Seminario],Seminarios[Año])</f>
        <v>#N/A</v>
      </c>
      <c r="B88" s="3"/>
      <c r="C88" s="23" t="str">
        <f>IF(IF(B88="GHE 3",223,COUNTIFS(Participantes[Seminario al que asistió],'Tablas Reporte'!B88))=0,"",IF(B88="GHE 3",223,COUNTIFS(Participantes[Seminario al que asistió],'Tablas Reporte'!B88)))</f>
        <v/>
      </c>
      <c r="D88" s="51" t="e">
        <f t="shared" ca="1" si="0"/>
        <v>#VALUE!</v>
      </c>
      <c r="F88" s="45"/>
      <c r="G88" s="45"/>
    </row>
    <row r="89" spans="1:12" x14ac:dyDescent="0.25">
      <c r="A89" s="51" t="e">
        <f>_xlfn.XLOOKUP(B89,Seminarios[Seminario],Seminarios[Año])</f>
        <v>#N/A</v>
      </c>
      <c r="B89" s="3"/>
      <c r="C89" s="23" t="str">
        <f>IF(IF(B89="GHE 3",223,COUNTIFS(Participantes[Seminario al que asistió],'Tablas Reporte'!B89))=0,"",IF(B89="GHE 3",223,COUNTIFS(Participantes[Seminario al que asistió],'Tablas Reporte'!B89)))</f>
        <v/>
      </c>
      <c r="D89" s="51" t="e">
        <f t="shared" ca="1" si="0"/>
        <v>#VALUE!</v>
      </c>
      <c r="F89" s="45"/>
      <c r="G89" s="45"/>
    </row>
    <row r="90" spans="1:12" x14ac:dyDescent="0.25">
      <c r="A90" s="51" t="e">
        <f>_xlfn.XLOOKUP(B90,Seminarios[Seminario],Seminarios[Año])</f>
        <v>#N/A</v>
      </c>
      <c r="B90" s="3"/>
      <c r="C90" s="23" t="str">
        <f>IF(IF(B90="GHE 3",223,COUNTIFS(Participantes[Seminario al que asistió],'Tablas Reporte'!B90))=0,"",IF(B90="GHE 3",223,COUNTIFS(Participantes[Seminario al que asistió],'Tablas Reporte'!B90)))</f>
        <v/>
      </c>
      <c r="D90" s="51" t="e">
        <f t="shared" ca="1" si="0"/>
        <v>#VALUE!</v>
      </c>
      <c r="F90" s="45"/>
      <c r="G90" s="45"/>
    </row>
    <row r="91" spans="1:12" x14ac:dyDescent="0.25">
      <c r="A91" s="51" t="e">
        <f>_xlfn.XLOOKUP(B91,Seminarios[Seminario],Seminarios[Año])</f>
        <v>#N/A</v>
      </c>
      <c r="B91" s="3"/>
      <c r="C91" s="23" t="str">
        <f>IF(IF(B91="GHE 3",223,COUNTIFS(Participantes[Seminario al que asistió],'Tablas Reporte'!B91))=0,"",IF(B91="GHE 3",223,COUNTIFS(Participantes[Seminario al que asistió],'Tablas Reporte'!B91)))</f>
        <v/>
      </c>
      <c r="D91" s="51" t="e">
        <f t="shared" ca="1" si="0"/>
        <v>#VALUE!</v>
      </c>
      <c r="F91" s="45"/>
      <c r="G91" s="45"/>
    </row>
    <row r="92" spans="1:12" x14ac:dyDescent="0.25">
      <c r="B92" s="3"/>
      <c r="C92" s="23" t="str">
        <f>IF(IF(B92="GHE 3",223,COUNTIFS(Participantes[Seminario al que asistió],'Tablas Reporte'!B92))=0,"",IF(B92="GHE 3",223,COUNTIFS(Participantes[Seminario al que asistió],'Tablas Reporte'!B92)))</f>
        <v/>
      </c>
      <c r="D92" s="75"/>
      <c r="F92" s="45"/>
      <c r="G92" s="45"/>
    </row>
    <row r="93" spans="1:12" x14ac:dyDescent="0.25">
      <c r="B93" s="3"/>
      <c r="C93" s="23" t="str">
        <f>IF(IF(B93="GHE 3",223,COUNTIFS(Participantes[Seminario al que asistió],'Tablas Reporte'!B93))=0,"",IF(B93="GHE 3",223,COUNTIFS(Participantes[Seminario al que asistió],'Tablas Reporte'!B93)))</f>
        <v/>
      </c>
      <c r="D93" s="75"/>
      <c r="F93" s="45"/>
      <c r="G93" s="45"/>
    </row>
    <row r="94" spans="1:12" x14ac:dyDescent="0.25">
      <c r="B94" s="3"/>
      <c r="C94" s="23" t="str">
        <f>IF(IF(B94="GHE 3",223,COUNTIFS(Participantes[Seminario al que asistió],'Tablas Reporte'!B94))=0,"",IF(B94="GHE 3",223,COUNTIFS(Participantes[Seminario al que asistió],'Tablas Reporte'!B94)))</f>
        <v/>
      </c>
      <c r="D94" s="75"/>
      <c r="F94" s="45"/>
      <c r="G94" s="45"/>
    </row>
    <row r="95" spans="1:12" x14ac:dyDescent="0.25">
      <c r="B95" s="3"/>
      <c r="C95" s="23" t="str">
        <f>IF(IF(B95="GHE 3",223,COUNTIFS(Participantes[Seminario al que asistió],'Tablas Reporte'!B95))=0,"",IF(B95="GHE 3",223,COUNTIFS(Participantes[Seminario al que asistió],'Tablas Reporte'!B95)))</f>
        <v/>
      </c>
      <c r="D95" s="75"/>
      <c r="F95" s="45"/>
      <c r="G95" s="45"/>
    </row>
    <row r="96" spans="1:12" x14ac:dyDescent="0.25">
      <c r="B96" s="3"/>
      <c r="C96" s="23" t="str">
        <f>IF(IF(B96="GHE 3",223,COUNTIFS(Participantes[Seminario al que asistió],'Tablas Reporte'!B96))=0,"",IF(B96="GHE 3",223,COUNTIFS(Participantes[Seminario al que asistió],'Tablas Reporte'!B96)))</f>
        <v/>
      </c>
      <c r="D96" s="75"/>
      <c r="F96" s="45"/>
      <c r="G96" s="45"/>
    </row>
    <row r="97" spans="2:7" x14ac:dyDescent="0.25">
      <c r="B97" s="3"/>
      <c r="C97" s="23" t="str">
        <f>IF(IF(B97="GHE 3",223,COUNTIFS(Participantes[Seminario al que asistió],'Tablas Reporte'!B97))=0,"",IF(B97="GHE 3",223,COUNTIFS(Participantes[Seminario al que asistió],'Tablas Reporte'!B97)))</f>
        <v/>
      </c>
      <c r="D97" s="75"/>
      <c r="F97" s="45"/>
      <c r="G97" s="45"/>
    </row>
    <row r="98" spans="2:7" x14ac:dyDescent="0.25">
      <c r="B98" s="3"/>
      <c r="C98" s="23" t="str">
        <f>IF(IF(B98="GHE 3",223,COUNTIFS(Participantes[Seminario al que asistió],'Tablas Reporte'!B98))=0,"",IF(B98="GHE 3",223,COUNTIFS(Participantes[Seminario al que asistió],'Tablas Reporte'!B98)))</f>
        <v/>
      </c>
      <c r="D98" s="75"/>
      <c r="F98" s="45"/>
      <c r="G98" s="45"/>
    </row>
    <row r="99" spans="2:7" x14ac:dyDescent="0.25">
      <c r="B99" s="3"/>
      <c r="C99" s="23" t="str">
        <f>IF(IF(B99="GHE 3",223,COUNTIFS(Participantes[Seminario al que asistió],'Tablas Reporte'!B99))=0,"",IF(B99="GHE 3",223,COUNTIFS(Participantes[Seminario al que asistió],'Tablas Reporte'!B99)))</f>
        <v/>
      </c>
      <c r="D99" s="75"/>
      <c r="F99" s="45"/>
      <c r="G99" s="45"/>
    </row>
    <row r="100" spans="2:7" x14ac:dyDescent="0.25">
      <c r="B100" s="3"/>
      <c r="C100" s="23" t="str">
        <f>IF(IF(B100="GHE 3",223,COUNTIFS(Participantes[Seminario al que asistió],'Tablas Reporte'!B100))=0,"",IF(B100="GHE 3",223,COUNTIFS(Participantes[Seminario al que asistió],'Tablas Reporte'!B100)))</f>
        <v/>
      </c>
      <c r="D100" s="75"/>
      <c r="F100" s="45"/>
      <c r="G100" s="45"/>
    </row>
    <row r="101" spans="2:7" x14ac:dyDescent="0.25">
      <c r="D101" s="75"/>
      <c r="F101" s="45"/>
    </row>
    <row r="102" spans="2:7" x14ac:dyDescent="0.25">
      <c r="B102" s="75"/>
      <c r="C102" s="75"/>
      <c r="D102" s="75"/>
      <c r="F102" s="45"/>
    </row>
    <row r="103" spans="2:7" x14ac:dyDescent="0.25">
      <c r="B103" s="77" t="s">
        <v>149</v>
      </c>
      <c r="C103" s="77" t="e" vm="1">
        <f ca="1">AVERAGE(C56:C91)</f>
        <v>#VALUE!</v>
      </c>
      <c r="D103" s="75"/>
      <c r="F103" s="45"/>
    </row>
    <row r="104" spans="2:7" x14ac:dyDescent="0.25">
      <c r="B104" s="77" t="s">
        <v>150</v>
      </c>
      <c r="C104" s="78" t="e">
        <f ca="1">AVERAGEIF(C56:C91,"&lt;="&amp;PERCENTILE($C$56:$C$91,0.99),C56:C91)</f>
        <v>#VALUE!</v>
      </c>
      <c r="D104" s="75"/>
      <c r="F104" s="45"/>
    </row>
    <row r="105" spans="2:7" x14ac:dyDescent="0.25">
      <c r="B105" s="75"/>
      <c r="C105" s="79" t="e">
        <f>AVERAGE(C57:C91)</f>
        <v>#DIV/0!</v>
      </c>
      <c r="D105" s="75"/>
      <c r="F105" s="45"/>
    </row>
    <row r="106" spans="2:7" x14ac:dyDescent="0.25">
      <c r="B106" s="75"/>
      <c r="C106" s="75"/>
      <c r="D106" s="75"/>
      <c r="F106" s="45"/>
    </row>
    <row r="107" spans="2:7" x14ac:dyDescent="0.25">
      <c r="B107" s="75"/>
      <c r="C107" s="75"/>
      <c r="D107" s="75"/>
      <c r="F107" s="45"/>
    </row>
    <row r="108" spans="2:7" x14ac:dyDescent="0.25">
      <c r="B108" s="75"/>
      <c r="C108" s="75"/>
      <c r="D108" s="75"/>
      <c r="F108" s="45"/>
    </row>
    <row r="109" spans="2:7" x14ac:dyDescent="0.25">
      <c r="B109" s="75"/>
      <c r="C109" s="75"/>
      <c r="D109" s="75"/>
      <c r="F109" s="45"/>
    </row>
    <row r="110" spans="2:7" x14ac:dyDescent="0.25">
      <c r="B110" s="75"/>
      <c r="C110" s="75"/>
      <c r="D110" s="75"/>
      <c r="F110" s="45"/>
    </row>
    <row r="111" spans="2:7" x14ac:dyDescent="0.25">
      <c r="B111" s="75"/>
      <c r="C111" s="75"/>
      <c r="D111" s="75"/>
      <c r="F111" s="45"/>
    </row>
    <row r="112" spans="2:7" x14ac:dyDescent="0.25">
      <c r="B112" s="75"/>
      <c r="C112" s="75"/>
      <c r="D112" s="75"/>
      <c r="F112" s="45"/>
    </row>
    <row r="113" spans="2:6" x14ac:dyDescent="0.25">
      <c r="B113" s="75"/>
      <c r="C113" s="75"/>
      <c r="D113" s="75"/>
      <c r="F113" s="45"/>
    </row>
    <row r="114" spans="2:6" x14ac:dyDescent="0.25">
      <c r="B114" s="75"/>
      <c r="C114" s="75"/>
      <c r="D114" s="75"/>
      <c r="F114" s="45"/>
    </row>
    <row r="115" spans="2:6" x14ac:dyDescent="0.25">
      <c r="B115" s="75"/>
      <c r="C115" s="75"/>
      <c r="D115" s="75"/>
      <c r="F115" s="45"/>
    </row>
    <row r="116" spans="2:6" x14ac:dyDescent="0.25">
      <c r="B116" s="75"/>
      <c r="C116" s="75"/>
      <c r="D116" s="75"/>
      <c r="F116" s="45"/>
    </row>
    <row r="117" spans="2:6" x14ac:dyDescent="0.25">
      <c r="B117" s="75"/>
      <c r="C117" s="75"/>
      <c r="D117" s="75"/>
      <c r="F117" s="45"/>
    </row>
    <row r="118" spans="2:6" x14ac:dyDescent="0.25">
      <c r="B118" s="75"/>
      <c r="C118" s="75"/>
      <c r="D118" s="75"/>
      <c r="F118" s="45"/>
    </row>
    <row r="119" spans="2:6" x14ac:dyDescent="0.25">
      <c r="B119" s="75"/>
      <c r="C119" s="75"/>
      <c r="D119" s="75"/>
      <c r="F119" s="45"/>
    </row>
    <row r="120" spans="2:6" x14ac:dyDescent="0.25">
      <c r="B120" s="75"/>
      <c r="C120" s="75"/>
      <c r="D120" s="75"/>
      <c r="F120" s="45"/>
    </row>
    <row r="121" spans="2:6" x14ac:dyDescent="0.25">
      <c r="B121" s="75"/>
      <c r="C121" s="75"/>
      <c r="D121" s="75"/>
      <c r="F121" s="45"/>
    </row>
    <row r="122" spans="2:6" x14ac:dyDescent="0.25">
      <c r="B122" s="75"/>
      <c r="C122" s="75"/>
      <c r="D122" s="75"/>
      <c r="F122" s="45"/>
    </row>
    <row r="123" spans="2:6" x14ac:dyDescent="0.25">
      <c r="B123" s="75"/>
      <c r="C123" s="75"/>
      <c r="D123" s="75"/>
    </row>
    <row r="124" spans="2:6" x14ac:dyDescent="0.25">
      <c r="B124" s="75"/>
      <c r="C124" s="75"/>
    </row>
    <row r="125" spans="2:6" x14ac:dyDescent="0.25">
      <c r="B125" s="75"/>
      <c r="C125" s="75"/>
    </row>
    <row r="126" spans="2:6" x14ac:dyDescent="0.25">
      <c r="B126" s="75"/>
      <c r="C126" s="75"/>
    </row>
  </sheetData>
  <sortState xmlns:xlrd2="http://schemas.microsoft.com/office/spreadsheetml/2017/richdata2" ref="A6:D100">
    <sortCondition ref="C56:C91"/>
  </sortState>
  <mergeCells count="11">
    <mergeCell ref="F2:J2"/>
    <mergeCell ref="L4:M4"/>
    <mergeCell ref="I4:J4"/>
    <mergeCell ref="B52:C52"/>
    <mergeCell ref="B4:D4"/>
    <mergeCell ref="B6:D6"/>
    <mergeCell ref="B18:D18"/>
    <mergeCell ref="B28:D28"/>
    <mergeCell ref="B51:D51"/>
    <mergeCell ref="F4:G4"/>
    <mergeCell ref="B34:D34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EEE1-EB5F-4007-8A06-E563E8435DD4}">
  <sheetPr>
    <tabColor rgb="FFC7E2E7"/>
  </sheetPr>
  <dimension ref="B1:G38"/>
  <sheetViews>
    <sheetView zoomScale="115" zoomScaleNormal="115" workbookViewId="0">
      <selection activeCell="I19" sqref="I19"/>
    </sheetView>
  </sheetViews>
  <sheetFormatPr baseColWidth="10" defaultColWidth="11.42578125" defaultRowHeight="15" x14ac:dyDescent="0.25"/>
  <cols>
    <col min="1" max="1" width="3.5703125" style="45" customWidth="1"/>
    <col min="2" max="2" width="29.7109375" style="97" customWidth="1"/>
    <col min="3" max="3" width="60.140625" style="46" customWidth="1"/>
    <col min="4" max="4" width="8.5703125" style="46" bestFit="1" customWidth="1"/>
    <col min="5" max="5" width="16.5703125" style="46" bestFit="1" customWidth="1"/>
    <col min="6" max="6" width="12.140625" style="46" customWidth="1"/>
    <col min="7" max="7" width="25.5703125" style="46" bestFit="1" customWidth="1"/>
    <col min="8" max="16384" width="11.42578125" style="45"/>
  </cols>
  <sheetData>
    <row r="1" spans="2:7" ht="15.75" customHeight="1" thickBot="1" x14ac:dyDescent="0.3">
      <c r="B1" s="45"/>
      <c r="C1" s="45"/>
      <c r="D1" s="45"/>
      <c r="E1" s="45"/>
      <c r="F1" s="45"/>
      <c r="G1" s="45"/>
    </row>
    <row r="2" spans="2:7" ht="19.5" thickBot="1" x14ac:dyDescent="0.35">
      <c r="B2" s="100" t="s">
        <v>151</v>
      </c>
      <c r="C2" s="99" t="s">
        <v>152</v>
      </c>
      <c r="D2" s="45"/>
      <c r="E2" s="45"/>
      <c r="F2" s="45"/>
      <c r="G2" s="45"/>
    </row>
    <row r="3" spans="2:7" ht="15.75" thickBot="1" x14ac:dyDescent="0.3">
      <c r="B3" s="45"/>
      <c r="C3" s="45"/>
      <c r="D3" s="45"/>
      <c r="E3" s="45"/>
      <c r="F3" s="45"/>
      <c r="G3" s="45"/>
    </row>
    <row r="4" spans="2:7" ht="36.75" customHeight="1" x14ac:dyDescent="0.25">
      <c r="B4" s="18" t="s">
        <v>153</v>
      </c>
      <c r="C4" s="35" t="str">
        <f>_xlfn.XLOOKUP($C$2,Seminarios[Seminario],Seminarios[Nombre del seminario],"NA")</f>
        <v>Climate Change and Business: Historical Perspectives on the Andes Wine Industry and the Rise of Greenwashing</v>
      </c>
      <c r="D4" s="45"/>
      <c r="E4" s="45"/>
      <c r="F4" s="45"/>
      <c r="G4" s="45"/>
    </row>
    <row r="5" spans="2:7" x14ac:dyDescent="0.25">
      <c r="B5" s="19" t="s">
        <v>154</v>
      </c>
      <c r="C5" s="60" t="str">
        <f>_xlfn.XLOOKUP($C$2,Seminarios[Seminario],Seminarios[Conferencista 1],"NA")</f>
        <v>Teresa da Silva Lopes</v>
      </c>
      <c r="D5" s="45"/>
      <c r="E5" s="45"/>
      <c r="F5" s="45"/>
      <c r="G5" s="45"/>
    </row>
    <row r="6" spans="2:7" x14ac:dyDescent="0.25">
      <c r="B6" s="19" t="s">
        <v>155</v>
      </c>
      <c r="C6" s="60" t="str">
        <f>_xlfn.XLOOKUP($C$2,Seminarios[Seminario],Seminarios[Conferencista 2],"NA")</f>
        <v>NA</v>
      </c>
      <c r="D6" s="45"/>
      <c r="E6" s="45"/>
      <c r="F6" s="45"/>
      <c r="G6" s="45"/>
    </row>
    <row r="7" spans="2:7" x14ac:dyDescent="0.25">
      <c r="B7" s="19" t="s">
        <v>156</v>
      </c>
      <c r="C7" s="60" t="str">
        <f>_xlfn.XLOOKUP($C$2,Seminarios[Seminario],Seminarios[Conferencista 3],"NA")</f>
        <v>NA</v>
      </c>
      <c r="D7" s="45"/>
      <c r="E7" s="45"/>
      <c r="F7" s="45"/>
      <c r="G7" s="45"/>
    </row>
    <row r="8" spans="2:7" x14ac:dyDescent="0.25">
      <c r="B8" s="19" t="s">
        <v>157</v>
      </c>
      <c r="C8" s="60" t="str">
        <f>_xlfn.XLOOKUP($C$2,Seminarios[Seminario],Seminarios[Conferencista 4],"NA")</f>
        <v>NA</v>
      </c>
      <c r="D8" s="45"/>
      <c r="E8" s="45"/>
      <c r="F8" s="45"/>
      <c r="G8" s="45"/>
    </row>
    <row r="9" spans="2:7" x14ac:dyDescent="0.25">
      <c r="B9" s="19" t="s">
        <v>158</v>
      </c>
      <c r="C9" s="60" t="str">
        <f>_xlfn.XLOOKUP($C$2,Seminarios[Seminario],Seminarios[Conferencista 5],"NA")</f>
        <v>NA</v>
      </c>
      <c r="D9" s="45"/>
      <c r="E9" s="45"/>
      <c r="F9" s="45"/>
      <c r="G9" s="45"/>
    </row>
    <row r="10" spans="2:7" x14ac:dyDescent="0.25">
      <c r="B10" s="19" t="s">
        <v>159</v>
      </c>
      <c r="C10" s="33">
        <f>_xlfn.XLOOKUP($C$2,Seminarios[Seminario],Seminarios[Fecha],"NA")</f>
        <v>45845</v>
      </c>
      <c r="D10" s="45"/>
      <c r="E10" s="45"/>
      <c r="F10" s="45"/>
      <c r="G10" s="45"/>
    </row>
    <row r="11" spans="2:7" x14ac:dyDescent="0.25">
      <c r="B11" s="19" t="s">
        <v>160</v>
      </c>
      <c r="C11" s="34">
        <f>_xlfn.XLOOKUP($C$2,Seminarios[Seminario],Seminarios[Hora],"NA")</f>
        <v>0.52083333333333337</v>
      </c>
      <c r="D11" s="45"/>
      <c r="E11" s="45"/>
      <c r="F11" s="45"/>
      <c r="G11" s="45"/>
    </row>
    <row r="12" spans="2:7" x14ac:dyDescent="0.25">
      <c r="B12" s="19" t="s">
        <v>161</v>
      </c>
      <c r="C12" s="32" t="str">
        <f>_xlfn.XLOOKUP($C$2,Seminarios[Seminario],Seminarios[Lugar],"NA")</f>
        <v>SD 702</v>
      </c>
      <c r="D12" s="45"/>
      <c r="E12" s="45"/>
      <c r="F12" s="45"/>
      <c r="G12" s="45"/>
    </row>
    <row r="13" spans="2:7" ht="15.75" thickBot="1" x14ac:dyDescent="0.3">
      <c r="B13" s="20" t="s">
        <v>162</v>
      </c>
      <c r="C13" s="21">
        <f>COUNTA(B18:B1048576)</f>
        <v>21</v>
      </c>
      <c r="D13" s="45"/>
      <c r="E13" s="45"/>
      <c r="F13" s="45"/>
      <c r="G13" s="45"/>
    </row>
    <row r="14" spans="2:7" x14ac:dyDescent="0.25">
      <c r="B14" s="45"/>
      <c r="C14" s="45"/>
      <c r="D14" s="45"/>
      <c r="E14" s="45"/>
      <c r="F14" s="45"/>
      <c r="G14" s="45"/>
    </row>
    <row r="15" spans="2:7" ht="15.75" thickBot="1" x14ac:dyDescent="0.3">
      <c r="B15" s="45"/>
      <c r="C15" s="45"/>
      <c r="D15" s="45"/>
      <c r="E15" s="45"/>
      <c r="F15" s="45"/>
      <c r="G15" s="45"/>
    </row>
    <row r="16" spans="2:7" ht="15.75" thickBot="1" x14ac:dyDescent="0.3">
      <c r="B16" s="216" t="s">
        <v>163</v>
      </c>
      <c r="C16" s="217"/>
      <c r="D16" s="217"/>
      <c r="E16" s="217"/>
      <c r="F16" s="217"/>
      <c r="G16" s="218"/>
    </row>
    <row r="17" spans="2:7" ht="15.75" thickBot="1" x14ac:dyDescent="0.3">
      <c r="B17" s="98" t="s">
        <v>164</v>
      </c>
      <c r="C17" s="98" t="s">
        <v>165</v>
      </c>
      <c r="D17" s="98" t="s">
        <v>166</v>
      </c>
      <c r="E17" s="98" t="s">
        <v>167</v>
      </c>
      <c r="F17" s="98" t="s">
        <v>168</v>
      </c>
      <c r="G17" s="98" t="s">
        <v>169</v>
      </c>
    </row>
    <row r="18" spans="2:7" x14ac:dyDescent="0.25">
      <c r="B18" s="97" t="str" cm="1">
        <f t="array" ref="B18:B38">IFERROR(_xlfn._xlws.FILTER(Participantes[Nombre],Participantes[Seminario al que asistió]='Listas Asistencia'!$C$2),"")</f>
        <v>Norma Ortiz</v>
      </c>
      <c r="C18" s="46" t="str" cm="1">
        <f t="array" ref="C18:C38">IFERROR(_xlfn._xlws.FILTER(Participantes[Correo],Participantes[Seminario al que asistió]='Listas Asistencia'!$C$2),"")</f>
        <v>nc.ortiz@uniandes.edu.co</v>
      </c>
      <c r="D18" s="46" t="str" cm="1">
        <f t="array" ref="D18:D38">IFERROR(_xlfn._xlws.FILTER(Participantes[Género],Participantes[Seminario al que asistió]='Listas Asistencia'!$C$2),"")</f>
        <v>F</v>
      </c>
      <c r="E18" s="46" t="str" cm="1">
        <f t="array" ref="E18:E38">IFERROR(_xlfn._xlws.FILTER(Participantes[Tipo Asistente],Participantes[Seminario al que asistió]='Listas Asistencia'!$C$2),"")</f>
        <v>Professor</v>
      </c>
      <c r="F18" s="46" t="str" cm="1">
        <f t="array" ref="F18:F38">IFERROR(_xlfn._xlws.FILTER(Participantes[Modalidad],Participantes[Seminario al que asistió]='Listas Asistencia'!$C$2),"")</f>
        <v>On-Campus</v>
      </c>
      <c r="G18" s="46" t="str" cm="1">
        <f t="array" ref="G18:G38">IFERROR(_xlfn._xlws.FILTER(Participantes[Seminario al que asistió],Participantes[Seminario al que asistió]='Listas Asistencia'!$C$2),"")</f>
        <v>Visiting Scholars 13</v>
      </c>
    </row>
    <row r="19" spans="2:7" x14ac:dyDescent="0.25">
      <c r="B19" s="97" t="str">
        <v>Maximiliano Gonzalez</v>
      </c>
      <c r="C19" s="46" t="str">
        <v>maxgonza@uniandes.edu.co</v>
      </c>
      <c r="D19" s="46" t="str">
        <v>M</v>
      </c>
      <c r="E19" s="46" t="str">
        <v>Professor</v>
      </c>
      <c r="F19" s="46" t="str">
        <v>On-Campus</v>
      </c>
      <c r="G19" s="46" t="str">
        <v>Visiting Scholars 13</v>
      </c>
    </row>
    <row r="20" spans="2:7" x14ac:dyDescent="0.25">
      <c r="B20" s="97" t="str">
        <v>Julia Rosa Romero</v>
      </c>
      <c r="C20" s="46" t="str">
        <v>jr.romero109@uniandes.edu.co</v>
      </c>
      <c r="D20" s="46" t="str">
        <v>F</v>
      </c>
      <c r="E20" s="46" t="str">
        <v>Professor</v>
      </c>
      <c r="F20" s="46" t="str">
        <v>On-Campus</v>
      </c>
      <c r="G20" s="46" t="str">
        <v>Visiting Scholars 13</v>
      </c>
    </row>
    <row r="21" spans="2:7" x14ac:dyDescent="0.25">
      <c r="B21" s="97" t="str">
        <v>Juan Esteban Nieto Campos</v>
      </c>
      <c r="C21" s="46" t="str">
        <v>je.nieto@uniandes.edu.co</v>
      </c>
      <c r="D21" s="46" t="str">
        <v>M</v>
      </c>
      <c r="E21" s="46" t="str">
        <v>Administrative</v>
      </c>
      <c r="F21" s="46" t="str">
        <v>On-Campus</v>
      </c>
      <c r="G21" s="46" t="str">
        <v>Visiting Scholars 13</v>
      </c>
    </row>
    <row r="22" spans="2:7" x14ac:dyDescent="0.25">
      <c r="B22" s="97" t="str">
        <v>Nathalia Franco</v>
      </c>
      <c r="C22" s="46" t="str">
        <v>nath-fra@uniandes.edu.co</v>
      </c>
      <c r="D22" s="46" t="str">
        <v>F</v>
      </c>
      <c r="E22" s="46" t="str">
        <v>Professor</v>
      </c>
      <c r="F22" s="46" t="str">
        <v>On-Campus</v>
      </c>
      <c r="G22" s="46" t="str">
        <v>Visiting Scholars 13</v>
      </c>
    </row>
    <row r="23" spans="2:7" x14ac:dyDescent="0.25">
      <c r="B23" s="97" t="str">
        <v>Carolina Dávila</v>
      </c>
      <c r="C23" s="46" t="str">
        <v>cadavila@uniandes.edu.co</v>
      </c>
      <c r="D23" s="46" t="str">
        <v>F</v>
      </c>
      <c r="E23" s="46" t="str">
        <v>Administrative</v>
      </c>
      <c r="F23" s="46" t="str">
        <v>On-Campus</v>
      </c>
      <c r="G23" s="46" t="str">
        <v>Visiting Scholars 13</v>
      </c>
    </row>
    <row r="24" spans="2:7" x14ac:dyDescent="0.25">
      <c r="B24" s="97" t="str">
        <v>Juan Camilo Ángel Aguirre</v>
      </c>
      <c r="C24" s="46" t="str">
        <v>jc.angela1@uniandes.edu.co</v>
      </c>
      <c r="D24" s="46" t="str">
        <v>M</v>
      </c>
      <c r="E24" s="46" t="str">
        <v>Administrative</v>
      </c>
      <c r="F24" s="46" t="str">
        <v>On-Campus</v>
      </c>
      <c r="G24" s="46" t="str">
        <v>Visiting Scholars 13</v>
      </c>
    </row>
    <row r="25" spans="2:7" x14ac:dyDescent="0.25">
      <c r="B25" s="97" t="str">
        <v>Carlos Dávila</v>
      </c>
      <c r="C25" s="46" t="str">
        <v>cdavila@uniandes.edu.co</v>
      </c>
      <c r="D25" s="46" t="str">
        <v>M</v>
      </c>
      <c r="E25" s="46" t="str">
        <v>Professor</v>
      </c>
      <c r="F25" s="46" t="str">
        <v>On-Campus</v>
      </c>
      <c r="G25" s="46" t="str">
        <v>Visiting Scholars 13</v>
      </c>
    </row>
    <row r="26" spans="2:7" x14ac:dyDescent="0.25">
      <c r="B26" s="97" t="str">
        <v>Jose David Martinez</v>
      </c>
      <c r="C26" s="46" t="str">
        <v>jd.martinezo@uniandes.edu.co</v>
      </c>
      <c r="D26" s="46" t="str">
        <v>M</v>
      </c>
      <c r="E26" s="46" t="str">
        <v>Administrative</v>
      </c>
      <c r="F26" s="46" t="str">
        <v>On-Campus</v>
      </c>
      <c r="G26" s="46" t="str">
        <v>Visiting Scholars 13</v>
      </c>
    </row>
    <row r="27" spans="2:7" x14ac:dyDescent="0.25">
      <c r="B27" s="97" t="str">
        <v>Lina Moros</v>
      </c>
      <c r="C27" s="46" t="str">
        <v>limoros@gmail.com</v>
      </c>
      <c r="D27" s="46" t="str">
        <v>F</v>
      </c>
      <c r="E27" s="46" t="str">
        <v>Professor</v>
      </c>
      <c r="F27" s="46" t="str">
        <v>On-Campus</v>
      </c>
      <c r="G27" s="46" t="str">
        <v>Visiting Scholars 13</v>
      </c>
    </row>
    <row r="28" spans="2:7" x14ac:dyDescent="0.25">
      <c r="B28" s="97" t="str">
        <v>Carlos Trujillo</v>
      </c>
      <c r="C28" s="46" t="str">
        <v>ctrujill@uniandes.edu.co</v>
      </c>
      <c r="D28" s="46" t="str">
        <v>M</v>
      </c>
      <c r="E28" s="46" t="str">
        <v>Professor</v>
      </c>
      <c r="F28" s="46" t="str">
        <v>On-Campus</v>
      </c>
      <c r="G28" s="46" t="str">
        <v>Visiting Scholars 13</v>
      </c>
    </row>
    <row r="29" spans="2:7" x14ac:dyDescent="0.25">
      <c r="B29" s="97" t="str">
        <v>Mumbi Wachira</v>
      </c>
      <c r="C29" s="46" t="str">
        <v>mwachira@strathmore.edu</v>
      </c>
      <c r="D29" s="46" t="str">
        <v>F</v>
      </c>
      <c r="E29" s="46" t="str">
        <v>Visiting professor</v>
      </c>
      <c r="F29" s="46" t="str">
        <v>On-Campus</v>
      </c>
      <c r="G29" s="46" t="str">
        <v>Visiting Scholars 13</v>
      </c>
    </row>
    <row r="30" spans="2:7" x14ac:dyDescent="0.25">
      <c r="B30" s="97" t="str">
        <v>Fiorenza Zlatar</v>
      </c>
      <c r="C30" s="46" t="str">
        <v>f.zlatar@uniandes.edu.co</v>
      </c>
      <c r="D30" s="46" t="str">
        <v>F</v>
      </c>
      <c r="E30" s="46" t="str">
        <v>PhD Student</v>
      </c>
      <c r="F30" s="46" t="str">
        <v>On-Campus</v>
      </c>
      <c r="G30" s="46" t="str">
        <v>Visiting Scholars 13</v>
      </c>
    </row>
    <row r="31" spans="2:7" x14ac:dyDescent="0.25">
      <c r="B31" s="97" t="str">
        <v>Yuly Andrea Franco Gómez</v>
      </c>
      <c r="C31" s="46" t="str">
        <v>y.francog@uniandes.edu.co</v>
      </c>
      <c r="D31" s="46" t="str">
        <v>F</v>
      </c>
      <c r="E31" s="46" t="str">
        <v>PhD Student</v>
      </c>
      <c r="F31" s="46" t="str">
        <v>On-Campus</v>
      </c>
      <c r="G31" s="46" t="str">
        <v>Visiting Scholars 13</v>
      </c>
    </row>
    <row r="32" spans="2:7" x14ac:dyDescent="0.25">
      <c r="B32" s="97" t="str">
        <v>Roberto Gutierrez</v>
      </c>
      <c r="C32" s="46" t="str">
        <v>robgutie@uniandes.edu.co</v>
      </c>
      <c r="D32" s="46" t="str">
        <v>M</v>
      </c>
      <c r="E32" s="46" t="str">
        <v>Professor</v>
      </c>
      <c r="F32" s="46" t="str">
        <v>On-Campus</v>
      </c>
      <c r="G32" s="46" t="str">
        <v>Visiting Scholars 13</v>
      </c>
    </row>
    <row r="33" spans="2:7" x14ac:dyDescent="0.25">
      <c r="B33" s="97" t="str">
        <v>Carlos Caballero</v>
      </c>
      <c r="C33" s="46" t="str">
        <v>ccaballero@uniandes.edu.co</v>
      </c>
      <c r="D33" s="46" t="str">
        <v>M</v>
      </c>
      <c r="E33" s="46" t="str">
        <v>Professor</v>
      </c>
      <c r="F33" s="46" t="str">
        <v>On-Campus</v>
      </c>
      <c r="G33" s="46" t="str">
        <v>Visiting Scholars 13</v>
      </c>
    </row>
    <row r="34" spans="2:7" x14ac:dyDescent="0.25">
      <c r="B34" s="97" t="str">
        <v>Sandro Jiménez</v>
      </c>
      <c r="C34" s="46" t="str">
        <v>sa.jimenez2556@uniandes.edu.co</v>
      </c>
      <c r="D34" s="46" t="str">
        <v>M</v>
      </c>
      <c r="E34" s="46" t="str">
        <v>Professor</v>
      </c>
      <c r="F34" s="46" t="str">
        <v>On-Campus</v>
      </c>
      <c r="G34" s="46" t="str">
        <v>Visiting Scholars 13</v>
      </c>
    </row>
    <row r="35" spans="2:7" x14ac:dyDescent="0.25">
      <c r="B35" s="97" t="str">
        <v>Jorge García</v>
      </c>
      <c r="C35" s="46" t="str">
        <v>jh.garcia27@uniandes.edu.co</v>
      </c>
      <c r="D35" s="46" t="str">
        <v>M</v>
      </c>
      <c r="E35" s="46" t="str">
        <v>Professor</v>
      </c>
      <c r="F35" s="46" t="str">
        <v>On-Campus</v>
      </c>
      <c r="G35" s="46" t="str">
        <v>Visiting Scholars 13</v>
      </c>
    </row>
    <row r="36" spans="2:7" x14ac:dyDescent="0.25">
      <c r="B36" s="97" t="str">
        <v>Manuel Rodriguez</v>
      </c>
      <c r="C36" s="46" t="str">
        <v>mrb@uniandes.edu.co</v>
      </c>
      <c r="D36" s="46" t="str">
        <v>M</v>
      </c>
      <c r="E36" s="46" t="str">
        <v>Professor</v>
      </c>
      <c r="F36" s="46" t="str">
        <v>On-Campus</v>
      </c>
      <c r="G36" s="46" t="str">
        <v>Visiting Scholars 13</v>
      </c>
    </row>
    <row r="37" spans="2:7" x14ac:dyDescent="0.25">
      <c r="B37" s="97" t="str">
        <v>Juliana Angulo</v>
      </c>
      <c r="C37" s="46">
        <v>0</v>
      </c>
      <c r="D37" s="46" t="str">
        <v>F</v>
      </c>
      <c r="E37" s="46" t="str">
        <v>PhD Student</v>
      </c>
      <c r="F37" s="46" t="str">
        <v>On-Campus</v>
      </c>
      <c r="G37" s="46" t="str">
        <v>Visiting Scholars 13</v>
      </c>
    </row>
    <row r="38" spans="2:7" x14ac:dyDescent="0.25">
      <c r="B38" s="97" t="str">
        <v>German Andrade</v>
      </c>
      <c r="C38" s="46" t="str">
        <v>gandrade@uniandes.edu.co</v>
      </c>
      <c r="D38" s="46" t="str">
        <v>M</v>
      </c>
      <c r="E38" s="46" t="str">
        <v>Professor</v>
      </c>
      <c r="F38" s="46" t="str">
        <v>On-Campus</v>
      </c>
      <c r="G38" s="46" t="str">
        <v>Visiting Scholars 13</v>
      </c>
    </row>
  </sheetData>
  <mergeCells count="1">
    <mergeCell ref="B16:G16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C74BD4F1-F64B-476E-B889-090303602EC4}">
          <x14:formula1>
            <xm:f>'BD Seminarios'!$A$2:$A$1048576</xm:f>
          </x14:formula1>
          <xm:sqref>C2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79080-CADC-464B-86CB-8EDC99498EB3}">
  <dimension ref="A1:P55"/>
  <sheetViews>
    <sheetView topLeftCell="A40" zoomScale="80" zoomScaleNormal="80" workbookViewId="0">
      <selection activeCell="L58" sqref="L58"/>
    </sheetView>
  </sheetViews>
  <sheetFormatPr baseColWidth="10" defaultColWidth="11.42578125" defaultRowHeight="15" x14ac:dyDescent="0.25"/>
  <cols>
    <col min="1" max="1" width="13.42578125" customWidth="1"/>
    <col min="2" max="2" width="22" customWidth="1"/>
    <col min="3" max="3" width="53.28515625" style="1" customWidth="1"/>
    <col min="4" max="4" width="21.28515625" bestFit="1" customWidth="1"/>
    <col min="5" max="8" width="17.7109375" customWidth="1"/>
    <col min="11" max="11" width="11.42578125" style="139"/>
    <col min="13" max="13" width="11.42578125" customWidth="1"/>
    <col min="14" max="14" width="17.5703125" customWidth="1"/>
    <col min="18" max="18" width="11.7109375" bestFit="1" customWidth="1"/>
  </cols>
  <sheetData>
    <row r="1" spans="1:16" ht="15.75" thickBot="1" x14ac:dyDescent="0.3">
      <c r="A1" s="65" t="s">
        <v>170</v>
      </c>
      <c r="B1" s="66" t="s">
        <v>171</v>
      </c>
      <c r="C1" s="67" t="s">
        <v>172</v>
      </c>
      <c r="D1" s="65" t="s">
        <v>173</v>
      </c>
      <c r="E1" s="65" t="s">
        <v>174</v>
      </c>
      <c r="F1" s="65" t="s">
        <v>175</v>
      </c>
      <c r="G1" s="65" t="s">
        <v>176</v>
      </c>
      <c r="H1" s="65" t="s">
        <v>177</v>
      </c>
      <c r="I1" s="65" t="s">
        <v>178</v>
      </c>
      <c r="J1" s="65" t="s">
        <v>179</v>
      </c>
      <c r="K1" s="138" t="s">
        <v>180</v>
      </c>
      <c r="L1" s="68" t="s">
        <v>168</v>
      </c>
      <c r="M1" s="65" t="s">
        <v>181</v>
      </c>
      <c r="N1" s="102" t="s">
        <v>182</v>
      </c>
    </row>
    <row r="2" spans="1:16" ht="45" x14ac:dyDescent="0.25">
      <c r="A2" s="63" t="s">
        <v>15</v>
      </c>
      <c r="B2" s="63" t="s">
        <v>12</v>
      </c>
      <c r="C2" s="1" t="s">
        <v>183</v>
      </c>
      <c r="D2" t="s">
        <v>16</v>
      </c>
      <c r="E2" t="s">
        <v>46</v>
      </c>
      <c r="F2" t="s">
        <v>46</v>
      </c>
      <c r="G2" t="s">
        <v>46</v>
      </c>
      <c r="H2" t="s">
        <v>46</v>
      </c>
      <c r="I2" s="2">
        <v>45370</v>
      </c>
      <c r="J2" s="64">
        <v>0.375</v>
      </c>
      <c r="K2" s="139">
        <f>YEAR(Seminarios[[#This Row],[Fecha]])</f>
        <v>2024</v>
      </c>
      <c r="L2" t="s">
        <v>13</v>
      </c>
      <c r="M2" t="s">
        <v>184</v>
      </c>
      <c r="N2" t="s">
        <v>91</v>
      </c>
      <c r="P2">
        <f>IF(Dashboard!$B$2=2025,COUNTIF(Seminarios[Año],2025),IF(Dashboard!$B$2=2024,COUNTIF(Seminarios[Año],2024),COUNTA(Seminarios[Seminario])))</f>
        <v>54</v>
      </c>
    </row>
    <row r="3" spans="1:16" ht="45" x14ac:dyDescent="0.25">
      <c r="A3" s="63" t="s">
        <v>19</v>
      </c>
      <c r="B3" s="63" t="s">
        <v>12</v>
      </c>
      <c r="C3" s="1" t="s">
        <v>185</v>
      </c>
      <c r="D3" t="s">
        <v>186</v>
      </c>
      <c r="E3" t="s">
        <v>46</v>
      </c>
      <c r="F3" t="s">
        <v>46</v>
      </c>
      <c r="G3" t="s">
        <v>46</v>
      </c>
      <c r="H3" t="s">
        <v>46</v>
      </c>
      <c r="I3" s="2">
        <v>45407</v>
      </c>
      <c r="J3" s="64">
        <v>0.52083333333333337</v>
      </c>
      <c r="K3" s="139">
        <f>YEAR(Seminarios[[#This Row],[Fecha]])</f>
        <v>2024</v>
      </c>
      <c r="L3" t="s">
        <v>13</v>
      </c>
      <c r="M3" t="s">
        <v>187</v>
      </c>
      <c r="N3" s="1" t="s">
        <v>79</v>
      </c>
    </row>
    <row r="4" spans="1:16" ht="30" x14ac:dyDescent="0.25">
      <c r="A4" s="63" t="s">
        <v>24</v>
      </c>
      <c r="B4" s="63" t="s">
        <v>12</v>
      </c>
      <c r="C4" s="1" t="s">
        <v>188</v>
      </c>
      <c r="D4" t="s">
        <v>25</v>
      </c>
      <c r="E4" t="s">
        <v>46</v>
      </c>
      <c r="F4" t="s">
        <v>46</v>
      </c>
      <c r="G4" t="s">
        <v>46</v>
      </c>
      <c r="H4" t="s">
        <v>46</v>
      </c>
      <c r="I4" s="2">
        <v>45411</v>
      </c>
      <c r="J4" s="64">
        <v>0.52083333333333337</v>
      </c>
      <c r="K4" s="139">
        <f>YEAR(Seminarios[[#This Row],[Fecha]])</f>
        <v>2024</v>
      </c>
      <c r="L4" t="s">
        <v>13</v>
      </c>
      <c r="M4" t="s">
        <v>189</v>
      </c>
      <c r="N4" t="s">
        <v>69</v>
      </c>
    </row>
    <row r="5" spans="1:16" ht="30" x14ac:dyDescent="0.25">
      <c r="A5" s="63" t="s">
        <v>28</v>
      </c>
      <c r="B5" s="63" t="s">
        <v>12</v>
      </c>
      <c r="C5" s="1" t="s">
        <v>190</v>
      </c>
      <c r="D5" t="s">
        <v>29</v>
      </c>
      <c r="E5" t="s">
        <v>46</v>
      </c>
      <c r="F5" t="s">
        <v>46</v>
      </c>
      <c r="G5" t="s">
        <v>46</v>
      </c>
      <c r="H5" t="s">
        <v>46</v>
      </c>
      <c r="I5" s="2">
        <v>45460</v>
      </c>
      <c r="J5" s="64">
        <v>0.45833333333333331</v>
      </c>
      <c r="K5" s="139">
        <f>YEAR(Seminarios[[#This Row],[Fecha]])</f>
        <v>2024</v>
      </c>
      <c r="L5" t="s">
        <v>17</v>
      </c>
      <c r="M5" t="s">
        <v>191</v>
      </c>
      <c r="N5" t="s">
        <v>64</v>
      </c>
    </row>
    <row r="6" spans="1:16" ht="30" x14ac:dyDescent="0.25">
      <c r="A6" s="63" t="s">
        <v>31</v>
      </c>
      <c r="B6" s="63" t="s">
        <v>12</v>
      </c>
      <c r="C6" s="1" t="s">
        <v>192</v>
      </c>
      <c r="D6" t="s">
        <v>32</v>
      </c>
      <c r="E6" t="s">
        <v>46</v>
      </c>
      <c r="F6" t="s">
        <v>46</v>
      </c>
      <c r="G6" t="s">
        <v>46</v>
      </c>
      <c r="H6" t="s">
        <v>46</v>
      </c>
      <c r="I6" s="2">
        <v>45460</v>
      </c>
      <c r="J6" s="64">
        <v>0.45833333333333331</v>
      </c>
      <c r="K6" s="139">
        <f>YEAR(Seminarios[[#This Row],[Fecha]])</f>
        <v>2024</v>
      </c>
      <c r="L6" t="s">
        <v>21</v>
      </c>
      <c r="M6" t="s">
        <v>193</v>
      </c>
      <c r="N6" t="s">
        <v>69</v>
      </c>
    </row>
    <row r="7" spans="1:16" ht="30" x14ac:dyDescent="0.25">
      <c r="A7" s="63" t="s">
        <v>35</v>
      </c>
      <c r="B7" s="63" t="s">
        <v>12</v>
      </c>
      <c r="C7" s="1" t="s">
        <v>194</v>
      </c>
      <c r="D7" t="s">
        <v>195</v>
      </c>
      <c r="E7" t="s">
        <v>196</v>
      </c>
      <c r="F7" t="s">
        <v>46</v>
      </c>
      <c r="G7" t="s">
        <v>46</v>
      </c>
      <c r="H7" t="s">
        <v>46</v>
      </c>
      <c r="I7" s="2">
        <v>45364</v>
      </c>
      <c r="J7" s="64">
        <v>0.5</v>
      </c>
      <c r="K7" s="139">
        <f>YEAR(Seminarios[[#This Row],[Fecha]])</f>
        <v>2024</v>
      </c>
      <c r="L7" t="s">
        <v>13</v>
      </c>
      <c r="M7" t="s">
        <v>184</v>
      </c>
      <c r="N7" t="s">
        <v>64</v>
      </c>
    </row>
    <row r="8" spans="1:16" x14ac:dyDescent="0.25">
      <c r="A8" s="63" t="s">
        <v>57</v>
      </c>
      <c r="B8" s="63" t="s">
        <v>40</v>
      </c>
      <c r="C8" s="1" t="s">
        <v>197</v>
      </c>
      <c r="D8" t="s">
        <v>58</v>
      </c>
      <c r="E8" t="s">
        <v>46</v>
      </c>
      <c r="F8" t="s">
        <v>46</v>
      </c>
      <c r="G8" t="s">
        <v>46</v>
      </c>
      <c r="H8" t="s">
        <v>46</v>
      </c>
      <c r="I8" s="2">
        <v>45386</v>
      </c>
      <c r="J8" s="64">
        <v>0.54166666666666663</v>
      </c>
      <c r="K8" s="139">
        <f>YEAR(Seminarios[[#This Row],[Fecha]])</f>
        <v>2024</v>
      </c>
      <c r="L8" t="s">
        <v>17</v>
      </c>
      <c r="M8" t="s">
        <v>191</v>
      </c>
      <c r="N8" s="1" t="s">
        <v>79</v>
      </c>
    </row>
    <row r="9" spans="1:16" ht="30" x14ac:dyDescent="0.25">
      <c r="A9" s="63" t="s">
        <v>62</v>
      </c>
      <c r="B9" s="63" t="s">
        <v>40</v>
      </c>
      <c r="C9" s="1" t="s">
        <v>198</v>
      </c>
      <c r="D9" t="s">
        <v>199</v>
      </c>
      <c r="E9" t="s">
        <v>46</v>
      </c>
      <c r="F9" t="s">
        <v>46</v>
      </c>
      <c r="G9" t="s">
        <v>46</v>
      </c>
      <c r="H9" t="s">
        <v>46</v>
      </c>
      <c r="I9" s="2">
        <v>45428</v>
      </c>
      <c r="J9" s="70" t="s">
        <v>46</v>
      </c>
      <c r="K9" s="140">
        <f>YEAR(Seminarios[[#This Row],[Fecha]])</f>
        <v>2024</v>
      </c>
      <c r="L9" t="s">
        <v>13</v>
      </c>
      <c r="M9" t="s">
        <v>200</v>
      </c>
      <c r="N9" t="s">
        <v>64</v>
      </c>
    </row>
    <row r="10" spans="1:16" x14ac:dyDescent="0.25">
      <c r="A10" s="63" t="s">
        <v>97</v>
      </c>
      <c r="B10" s="63" t="s">
        <v>45</v>
      </c>
      <c r="C10" s="1" t="s">
        <v>201</v>
      </c>
      <c r="D10" t="s">
        <v>98</v>
      </c>
      <c r="E10" t="s">
        <v>46</v>
      </c>
      <c r="F10" t="s">
        <v>46</v>
      </c>
      <c r="G10" t="s">
        <v>46</v>
      </c>
      <c r="H10" t="s">
        <v>46</v>
      </c>
      <c r="I10" s="2">
        <v>45335</v>
      </c>
      <c r="J10" s="70" t="s">
        <v>46</v>
      </c>
      <c r="K10" s="140">
        <f>YEAR(Seminarios[[#This Row],[Fecha]])</f>
        <v>2024</v>
      </c>
      <c r="L10" t="s">
        <v>21</v>
      </c>
      <c r="M10" t="s">
        <v>193</v>
      </c>
      <c r="N10" t="s">
        <v>83</v>
      </c>
    </row>
    <row r="11" spans="1:16" x14ac:dyDescent="0.25">
      <c r="A11" s="63" t="s">
        <v>100</v>
      </c>
      <c r="B11" s="63" t="s">
        <v>45</v>
      </c>
      <c r="C11" s="1" t="s">
        <v>202</v>
      </c>
      <c r="D11" t="s">
        <v>101</v>
      </c>
      <c r="E11" t="s">
        <v>46</v>
      </c>
      <c r="F11" t="s">
        <v>46</v>
      </c>
      <c r="G11" t="s">
        <v>46</v>
      </c>
      <c r="H11" t="s">
        <v>46</v>
      </c>
      <c r="I11" s="2">
        <v>45398</v>
      </c>
      <c r="J11" s="70" t="s">
        <v>46</v>
      </c>
      <c r="K11" s="140">
        <f>YEAR(Seminarios[[#This Row],[Fecha]])</f>
        <v>2024</v>
      </c>
      <c r="L11" t="s">
        <v>21</v>
      </c>
      <c r="M11" t="s">
        <v>193</v>
      </c>
      <c r="N11" t="s">
        <v>83</v>
      </c>
    </row>
    <row r="12" spans="1:16" x14ac:dyDescent="0.25">
      <c r="A12" s="63" t="s">
        <v>103</v>
      </c>
      <c r="B12" s="63" t="s">
        <v>45</v>
      </c>
      <c r="C12" s="69"/>
      <c r="D12" t="s">
        <v>104</v>
      </c>
      <c r="E12" t="s">
        <v>46</v>
      </c>
      <c r="F12" t="s">
        <v>46</v>
      </c>
      <c r="G12" t="s">
        <v>46</v>
      </c>
      <c r="H12" t="s">
        <v>46</v>
      </c>
      <c r="I12" s="70" t="s">
        <v>46</v>
      </c>
      <c r="J12" s="70" t="s">
        <v>46</v>
      </c>
      <c r="K12" s="140">
        <v>2024</v>
      </c>
      <c r="L12" t="s">
        <v>21</v>
      </c>
      <c r="M12" t="s">
        <v>46</v>
      </c>
      <c r="N12" t="s">
        <v>83</v>
      </c>
    </row>
    <row r="13" spans="1:16" ht="30" x14ac:dyDescent="0.25">
      <c r="A13" s="63" t="s">
        <v>146</v>
      </c>
      <c r="B13" s="63" t="s">
        <v>52</v>
      </c>
      <c r="C13" s="1" t="s">
        <v>203</v>
      </c>
      <c r="D13" s="63" t="s">
        <v>204</v>
      </c>
      <c r="E13" t="s">
        <v>46</v>
      </c>
      <c r="F13" t="s">
        <v>46</v>
      </c>
      <c r="G13" t="s">
        <v>46</v>
      </c>
      <c r="H13" t="s">
        <v>46</v>
      </c>
      <c r="I13" s="2">
        <v>45500</v>
      </c>
      <c r="J13" s="64">
        <v>0.52083333333333337</v>
      </c>
      <c r="K13" s="139">
        <f>YEAR(Seminarios[[#This Row],[Fecha]])</f>
        <v>2024</v>
      </c>
      <c r="L13" t="s">
        <v>21</v>
      </c>
      <c r="M13" t="s">
        <v>193</v>
      </c>
      <c r="N13" s="1" t="s">
        <v>87</v>
      </c>
    </row>
    <row r="14" spans="1:16" ht="30" x14ac:dyDescent="0.25">
      <c r="A14" s="63" t="s">
        <v>67</v>
      </c>
      <c r="B14" s="63" t="s">
        <v>40</v>
      </c>
      <c r="C14" s="1" t="s">
        <v>205</v>
      </c>
      <c r="D14" s="63" t="s">
        <v>68</v>
      </c>
      <c r="E14" t="s">
        <v>46</v>
      </c>
      <c r="F14" t="s">
        <v>46</v>
      </c>
      <c r="G14" t="s">
        <v>46</v>
      </c>
      <c r="H14" t="s">
        <v>46</v>
      </c>
      <c r="I14" s="2">
        <v>45512</v>
      </c>
      <c r="J14" s="64">
        <v>0.52083333333333337</v>
      </c>
      <c r="K14" s="139">
        <f>YEAR(Seminarios[[#This Row],[Fecha]])</f>
        <v>2024</v>
      </c>
      <c r="L14" t="s">
        <v>21</v>
      </c>
      <c r="M14" t="s">
        <v>193</v>
      </c>
      <c r="N14" s="1" t="s">
        <v>91</v>
      </c>
    </row>
    <row r="15" spans="1:16" ht="45" x14ac:dyDescent="0.25">
      <c r="A15" s="63" t="s">
        <v>113</v>
      </c>
      <c r="B15" s="63" t="s">
        <v>49</v>
      </c>
      <c r="C15" s="1" t="s">
        <v>206</v>
      </c>
      <c r="D15" t="s">
        <v>114</v>
      </c>
      <c r="E15" t="s">
        <v>46</v>
      </c>
      <c r="F15" t="s">
        <v>46</v>
      </c>
      <c r="G15" t="s">
        <v>46</v>
      </c>
      <c r="H15" t="s">
        <v>46</v>
      </c>
      <c r="I15" s="2">
        <v>45527</v>
      </c>
      <c r="J15" s="64">
        <v>0.45833333333333331</v>
      </c>
      <c r="K15" s="139">
        <f>YEAR(Seminarios[[#This Row],[Fecha]])</f>
        <v>2024</v>
      </c>
      <c r="L15" t="s">
        <v>17</v>
      </c>
      <c r="M15" t="s">
        <v>191</v>
      </c>
      <c r="N15" t="s">
        <v>69</v>
      </c>
    </row>
    <row r="16" spans="1:16" ht="30" x14ac:dyDescent="0.25">
      <c r="A16" s="63" t="s">
        <v>106</v>
      </c>
      <c r="B16" s="63" t="s">
        <v>45</v>
      </c>
      <c r="C16" s="1" t="s">
        <v>207</v>
      </c>
      <c r="D16" t="s">
        <v>208</v>
      </c>
      <c r="E16" t="s">
        <v>209</v>
      </c>
      <c r="F16" t="s">
        <v>210</v>
      </c>
      <c r="G16" t="s">
        <v>211</v>
      </c>
      <c r="H16" t="s">
        <v>46</v>
      </c>
      <c r="I16" s="2">
        <v>45531</v>
      </c>
      <c r="J16" s="64">
        <v>0.52083333333333337</v>
      </c>
      <c r="K16" s="139">
        <f>YEAR(Seminarios[[#This Row],[Fecha]])</f>
        <v>2024</v>
      </c>
      <c r="L16" t="s">
        <v>21</v>
      </c>
      <c r="M16" s="1" t="s">
        <v>212</v>
      </c>
      <c r="N16" t="s">
        <v>83</v>
      </c>
    </row>
    <row r="17" spans="1:14" ht="45" x14ac:dyDescent="0.25">
      <c r="A17" s="63" t="s">
        <v>115</v>
      </c>
      <c r="B17" s="63" t="s">
        <v>49</v>
      </c>
      <c r="C17" s="1" t="s">
        <v>213</v>
      </c>
      <c r="D17" t="s">
        <v>116</v>
      </c>
      <c r="E17" t="s">
        <v>46</v>
      </c>
      <c r="F17" t="s">
        <v>46</v>
      </c>
      <c r="G17" t="s">
        <v>46</v>
      </c>
      <c r="H17" t="s">
        <v>46</v>
      </c>
      <c r="I17" s="2">
        <v>45531</v>
      </c>
      <c r="J17" s="64">
        <v>0.4375</v>
      </c>
      <c r="K17" s="139">
        <f>YEAR(Seminarios[[#This Row],[Fecha]])</f>
        <v>2024</v>
      </c>
      <c r="L17" t="s">
        <v>13</v>
      </c>
      <c r="M17" t="s">
        <v>214</v>
      </c>
      <c r="N17" t="s">
        <v>69</v>
      </c>
    </row>
    <row r="18" spans="1:14" ht="30" x14ac:dyDescent="0.25">
      <c r="A18" s="63" t="s">
        <v>72</v>
      </c>
      <c r="B18" s="63" t="s">
        <v>40</v>
      </c>
      <c r="C18" s="1" t="s">
        <v>215</v>
      </c>
      <c r="D18" t="s">
        <v>73</v>
      </c>
      <c r="E18" t="s">
        <v>46</v>
      </c>
      <c r="F18" t="s">
        <v>46</v>
      </c>
      <c r="G18" t="s">
        <v>46</v>
      </c>
      <c r="H18" t="s">
        <v>46</v>
      </c>
      <c r="I18" s="2">
        <v>45554</v>
      </c>
      <c r="J18" s="64">
        <v>0.52083333333333337</v>
      </c>
      <c r="K18" s="139">
        <f>YEAR(Seminarios[[#This Row],[Fecha]])</f>
        <v>2024</v>
      </c>
      <c r="L18" t="s">
        <v>13</v>
      </c>
      <c r="M18" t="s">
        <v>189</v>
      </c>
      <c r="N18" t="s">
        <v>91</v>
      </c>
    </row>
    <row r="19" spans="1:14" ht="30" x14ac:dyDescent="0.25">
      <c r="A19" s="63" t="s">
        <v>117</v>
      </c>
      <c r="B19" s="63" t="s">
        <v>49</v>
      </c>
      <c r="C19" s="1" t="s">
        <v>216</v>
      </c>
      <c r="D19" t="s">
        <v>118</v>
      </c>
      <c r="E19" t="s">
        <v>46</v>
      </c>
      <c r="F19" t="s">
        <v>46</v>
      </c>
      <c r="G19" t="s">
        <v>46</v>
      </c>
      <c r="H19" t="s">
        <v>46</v>
      </c>
      <c r="I19" s="2">
        <v>45560</v>
      </c>
      <c r="J19" s="64">
        <v>0.41666666666666669</v>
      </c>
      <c r="K19" s="139">
        <f>YEAR(Seminarios[[#This Row],[Fecha]])</f>
        <v>2024</v>
      </c>
      <c r="L19" t="s">
        <v>17</v>
      </c>
      <c r="M19" t="s">
        <v>191</v>
      </c>
      <c r="N19" s="1" t="s">
        <v>87</v>
      </c>
    </row>
    <row r="20" spans="1:14" ht="30" x14ac:dyDescent="0.25">
      <c r="A20" s="63" t="s">
        <v>109</v>
      </c>
      <c r="B20" s="63" t="s">
        <v>45</v>
      </c>
      <c r="C20" s="1" t="s">
        <v>217</v>
      </c>
      <c r="D20" t="s">
        <v>218</v>
      </c>
      <c r="E20" t="s">
        <v>211</v>
      </c>
      <c r="F20" t="s">
        <v>219</v>
      </c>
      <c r="G20" t="s">
        <v>220</v>
      </c>
      <c r="H20" t="s">
        <v>221</v>
      </c>
      <c r="I20" s="2">
        <v>45559</v>
      </c>
      <c r="J20" s="64">
        <v>0.52083333333333337</v>
      </c>
      <c r="K20" s="139">
        <f>YEAR(Seminarios[[#This Row],[Fecha]])</f>
        <v>2024</v>
      </c>
      <c r="L20" t="s">
        <v>21</v>
      </c>
      <c r="M20" t="s">
        <v>222</v>
      </c>
      <c r="N20" t="s">
        <v>83</v>
      </c>
    </row>
    <row r="21" spans="1:14" ht="45" x14ac:dyDescent="0.25">
      <c r="A21" s="63" t="s">
        <v>119</v>
      </c>
      <c r="B21" s="63" t="s">
        <v>49</v>
      </c>
      <c r="C21" s="1" t="s">
        <v>223</v>
      </c>
      <c r="D21" t="s">
        <v>120</v>
      </c>
      <c r="E21" t="s">
        <v>46</v>
      </c>
      <c r="F21" t="s">
        <v>46</v>
      </c>
      <c r="G21" t="s">
        <v>46</v>
      </c>
      <c r="H21" t="s">
        <v>46</v>
      </c>
      <c r="I21" s="2">
        <v>45561</v>
      </c>
      <c r="J21" s="64">
        <v>0.58333333333333337</v>
      </c>
      <c r="K21" s="139">
        <f>YEAR(Seminarios[[#This Row],[Fecha]])</f>
        <v>2024</v>
      </c>
      <c r="L21" t="s">
        <v>17</v>
      </c>
      <c r="M21" t="s">
        <v>191</v>
      </c>
      <c r="N21" s="1" t="s">
        <v>87</v>
      </c>
    </row>
    <row r="22" spans="1:14" ht="30" x14ac:dyDescent="0.25">
      <c r="A22" s="63" t="s">
        <v>77</v>
      </c>
      <c r="B22" s="63" t="s">
        <v>40</v>
      </c>
      <c r="C22" s="1" t="s">
        <v>224</v>
      </c>
      <c r="D22" t="s">
        <v>78</v>
      </c>
      <c r="E22" t="s">
        <v>46</v>
      </c>
      <c r="F22" t="s">
        <v>46</v>
      </c>
      <c r="G22" t="s">
        <v>46</v>
      </c>
      <c r="H22" t="s">
        <v>46</v>
      </c>
      <c r="I22" s="2">
        <v>45582</v>
      </c>
      <c r="J22" s="64">
        <v>0.52083333333333337</v>
      </c>
      <c r="K22" s="139">
        <f>YEAR(Seminarios[[#This Row],[Fecha]])</f>
        <v>2024</v>
      </c>
      <c r="L22" t="s">
        <v>13</v>
      </c>
      <c r="M22" t="s">
        <v>225</v>
      </c>
      <c r="N22" t="s">
        <v>91</v>
      </c>
    </row>
    <row r="23" spans="1:14" ht="30" x14ac:dyDescent="0.25">
      <c r="A23" s="63" t="s">
        <v>121</v>
      </c>
      <c r="B23" s="63" t="s">
        <v>49</v>
      </c>
      <c r="C23" s="1" t="s">
        <v>226</v>
      </c>
      <c r="D23" t="s">
        <v>122</v>
      </c>
      <c r="E23" t="s">
        <v>46</v>
      </c>
      <c r="F23" t="s">
        <v>46</v>
      </c>
      <c r="G23" t="s">
        <v>46</v>
      </c>
      <c r="H23" t="s">
        <v>46</v>
      </c>
      <c r="I23" s="2">
        <v>45586</v>
      </c>
      <c r="J23" s="64">
        <v>0.52083333333333337</v>
      </c>
      <c r="K23" s="139">
        <f>YEAR(Seminarios[[#This Row],[Fecha]])</f>
        <v>2024</v>
      </c>
      <c r="L23" t="s">
        <v>17</v>
      </c>
      <c r="M23" t="s">
        <v>191</v>
      </c>
      <c r="N23" t="s">
        <v>91</v>
      </c>
    </row>
    <row r="24" spans="1:14" ht="30" x14ac:dyDescent="0.25">
      <c r="A24" s="63" t="s">
        <v>81</v>
      </c>
      <c r="B24" s="63" t="s">
        <v>40</v>
      </c>
      <c r="C24" s="1" t="s">
        <v>227</v>
      </c>
      <c r="D24" t="s">
        <v>228</v>
      </c>
      <c r="E24" t="s">
        <v>229</v>
      </c>
      <c r="F24" t="s">
        <v>46</v>
      </c>
      <c r="G24" t="s">
        <v>46</v>
      </c>
      <c r="H24" t="s">
        <v>46</v>
      </c>
      <c r="I24" s="2">
        <v>45609</v>
      </c>
      <c r="J24" s="64">
        <v>0.52083333333333337</v>
      </c>
      <c r="K24" s="139">
        <f>YEAR(Seminarios[[#This Row],[Fecha]])</f>
        <v>2024</v>
      </c>
      <c r="L24" t="s">
        <v>13</v>
      </c>
      <c r="M24" t="s">
        <v>200</v>
      </c>
      <c r="N24" t="s">
        <v>69</v>
      </c>
    </row>
    <row r="25" spans="1:14" ht="30" x14ac:dyDescent="0.25">
      <c r="A25" s="63" t="s">
        <v>123</v>
      </c>
      <c r="B25" s="63" t="s">
        <v>49</v>
      </c>
      <c r="C25" s="1" t="s">
        <v>230</v>
      </c>
      <c r="D25" s="1" t="s">
        <v>124</v>
      </c>
      <c r="E25" t="s">
        <v>46</v>
      </c>
      <c r="F25" t="s">
        <v>46</v>
      </c>
      <c r="G25" t="s">
        <v>46</v>
      </c>
      <c r="H25" t="s">
        <v>46</v>
      </c>
      <c r="I25" s="2">
        <v>45593</v>
      </c>
      <c r="J25" s="64">
        <v>0.52083333333333337</v>
      </c>
      <c r="K25" s="139">
        <f>YEAR(Seminarios[[#This Row],[Fecha]])</f>
        <v>2024</v>
      </c>
      <c r="L25" t="s">
        <v>17</v>
      </c>
      <c r="M25" t="s">
        <v>191</v>
      </c>
      <c r="N25" t="s">
        <v>91</v>
      </c>
    </row>
    <row r="26" spans="1:14" ht="30" x14ac:dyDescent="0.25">
      <c r="A26" s="63" t="s">
        <v>38</v>
      </c>
      <c r="B26" s="63" t="s">
        <v>12</v>
      </c>
      <c r="C26" s="1" t="s">
        <v>231</v>
      </c>
      <c r="D26" t="s">
        <v>39</v>
      </c>
      <c r="E26" t="s">
        <v>46</v>
      </c>
      <c r="F26" t="s">
        <v>46</v>
      </c>
      <c r="G26" t="s">
        <v>46</v>
      </c>
      <c r="H26" t="s">
        <v>46</v>
      </c>
      <c r="I26" s="2">
        <v>45616</v>
      </c>
      <c r="J26" s="64">
        <v>0.52083333333333337</v>
      </c>
      <c r="K26" s="139">
        <f>YEAR(Seminarios[[#This Row],[Fecha]])</f>
        <v>2024</v>
      </c>
      <c r="L26" t="s">
        <v>13</v>
      </c>
      <c r="M26" t="s">
        <v>214</v>
      </c>
      <c r="N26" s="1" t="s">
        <v>87</v>
      </c>
    </row>
    <row r="27" spans="1:14" ht="30" x14ac:dyDescent="0.25">
      <c r="A27" s="63" t="s">
        <v>125</v>
      </c>
      <c r="B27" s="63" t="s">
        <v>49</v>
      </c>
      <c r="C27" s="1" t="s">
        <v>232</v>
      </c>
      <c r="D27" t="s">
        <v>126</v>
      </c>
      <c r="E27" t="s">
        <v>46</v>
      </c>
      <c r="F27" t="s">
        <v>46</v>
      </c>
      <c r="G27" t="s">
        <v>46</v>
      </c>
      <c r="H27" t="s">
        <v>46</v>
      </c>
      <c r="I27" s="2">
        <v>45679</v>
      </c>
      <c r="J27" s="64">
        <v>0.52083333333333337</v>
      </c>
      <c r="K27" s="139">
        <f>YEAR(Seminarios[[#This Row],[Fecha]])</f>
        <v>2025</v>
      </c>
      <c r="L27" t="s">
        <v>17</v>
      </c>
      <c r="M27" t="s">
        <v>191</v>
      </c>
      <c r="N27" t="s">
        <v>83</v>
      </c>
    </row>
    <row r="28" spans="1:14" ht="30" x14ac:dyDescent="0.25">
      <c r="A28" s="63" t="s">
        <v>127</v>
      </c>
      <c r="B28" s="63" t="s">
        <v>49</v>
      </c>
      <c r="C28" s="1" t="s">
        <v>233</v>
      </c>
      <c r="D28" t="s">
        <v>128</v>
      </c>
      <c r="E28" t="s">
        <v>46</v>
      </c>
      <c r="F28" t="s">
        <v>46</v>
      </c>
      <c r="G28" t="s">
        <v>46</v>
      </c>
      <c r="H28" t="s">
        <v>46</v>
      </c>
      <c r="I28" s="2">
        <v>45680</v>
      </c>
      <c r="J28" s="64">
        <v>0.52083333333333337</v>
      </c>
      <c r="K28" s="139">
        <f>YEAR(Seminarios[[#This Row],[Fecha]])</f>
        <v>2025</v>
      </c>
      <c r="L28" t="s">
        <v>17</v>
      </c>
      <c r="M28" t="s">
        <v>191</v>
      </c>
      <c r="N28" t="s">
        <v>83</v>
      </c>
    </row>
    <row r="29" spans="1:14" ht="30" x14ac:dyDescent="0.25">
      <c r="A29" s="63" t="s">
        <v>129</v>
      </c>
      <c r="B29" s="63" t="s">
        <v>49</v>
      </c>
      <c r="C29" s="1" t="s">
        <v>234</v>
      </c>
      <c r="D29" t="s">
        <v>130</v>
      </c>
      <c r="E29" t="s">
        <v>46</v>
      </c>
      <c r="F29" t="s">
        <v>46</v>
      </c>
      <c r="G29" t="s">
        <v>46</v>
      </c>
      <c r="H29" t="s">
        <v>46</v>
      </c>
      <c r="I29" s="2">
        <v>45684</v>
      </c>
      <c r="J29" s="64">
        <v>0.52083333333333337</v>
      </c>
      <c r="K29" s="139">
        <f>YEAR(Seminarios[[#This Row],[Fecha]])</f>
        <v>2025</v>
      </c>
      <c r="L29" t="s">
        <v>17</v>
      </c>
      <c r="M29" t="s">
        <v>191</v>
      </c>
      <c r="N29" t="s">
        <v>83</v>
      </c>
    </row>
    <row r="30" spans="1:14" ht="30" x14ac:dyDescent="0.25">
      <c r="A30" s="63" t="s">
        <v>131</v>
      </c>
      <c r="B30" s="63" t="s">
        <v>49</v>
      </c>
      <c r="C30" s="1" t="s">
        <v>235</v>
      </c>
      <c r="D30" t="s">
        <v>132</v>
      </c>
      <c r="E30" t="s">
        <v>46</v>
      </c>
      <c r="F30" t="s">
        <v>46</v>
      </c>
      <c r="G30" t="s">
        <v>46</v>
      </c>
      <c r="H30" t="s">
        <v>46</v>
      </c>
      <c r="I30" s="2">
        <v>45685</v>
      </c>
      <c r="J30" s="64">
        <v>0.52083333333333337</v>
      </c>
      <c r="K30" s="139">
        <f>YEAR(Seminarios[[#This Row],[Fecha]])</f>
        <v>2025</v>
      </c>
      <c r="L30" t="s">
        <v>17</v>
      </c>
      <c r="M30" t="s">
        <v>191</v>
      </c>
      <c r="N30" t="s">
        <v>83</v>
      </c>
    </row>
    <row r="31" spans="1:14" ht="30" x14ac:dyDescent="0.25">
      <c r="A31" s="63" t="s">
        <v>133</v>
      </c>
      <c r="B31" s="63" t="s">
        <v>49</v>
      </c>
      <c r="C31" s="1" t="s">
        <v>236</v>
      </c>
      <c r="D31" t="s">
        <v>134</v>
      </c>
      <c r="E31" t="s">
        <v>46</v>
      </c>
      <c r="F31" t="s">
        <v>46</v>
      </c>
      <c r="G31" t="s">
        <v>46</v>
      </c>
      <c r="H31" t="s">
        <v>46</v>
      </c>
      <c r="I31" s="2">
        <v>45686</v>
      </c>
      <c r="J31" s="64">
        <v>0.52083333333333337</v>
      </c>
      <c r="K31" s="139">
        <f>YEAR(Seminarios[[#This Row],[Fecha]])</f>
        <v>2025</v>
      </c>
      <c r="L31" t="s">
        <v>17</v>
      </c>
      <c r="M31" t="s">
        <v>191</v>
      </c>
      <c r="N31" t="s">
        <v>83</v>
      </c>
    </row>
    <row r="32" spans="1:14" ht="45" x14ac:dyDescent="0.25">
      <c r="A32" s="63" t="s">
        <v>135</v>
      </c>
      <c r="B32" s="63" t="s">
        <v>49</v>
      </c>
      <c r="C32" s="1" t="s">
        <v>237</v>
      </c>
      <c r="D32" t="s">
        <v>136</v>
      </c>
      <c r="E32" t="s">
        <v>46</v>
      </c>
      <c r="F32" t="s">
        <v>46</v>
      </c>
      <c r="G32" t="s">
        <v>46</v>
      </c>
      <c r="H32" t="s">
        <v>46</v>
      </c>
      <c r="I32" s="2">
        <v>45681</v>
      </c>
      <c r="J32" s="64">
        <v>0.52083333333333337</v>
      </c>
      <c r="K32" s="139">
        <f>YEAR(Seminarios[[#This Row],[Fecha]])</f>
        <v>2025</v>
      </c>
      <c r="L32" t="s">
        <v>17</v>
      </c>
      <c r="M32" t="s">
        <v>191</v>
      </c>
      <c r="N32" t="s">
        <v>83</v>
      </c>
    </row>
    <row r="33" spans="1:14" ht="30" x14ac:dyDescent="0.25">
      <c r="A33" s="63" t="s">
        <v>137</v>
      </c>
      <c r="B33" s="63" t="s">
        <v>49</v>
      </c>
      <c r="C33" s="1" t="s">
        <v>238</v>
      </c>
      <c r="D33" t="s">
        <v>138</v>
      </c>
      <c r="E33" t="s">
        <v>46</v>
      </c>
      <c r="F33" t="s">
        <v>46</v>
      </c>
      <c r="G33" t="s">
        <v>46</v>
      </c>
      <c r="H33" t="s">
        <v>46</v>
      </c>
      <c r="I33" s="2">
        <v>45687</v>
      </c>
      <c r="J33" s="64">
        <v>0.52083333333333337</v>
      </c>
      <c r="K33" s="139">
        <f>YEAR(Seminarios[[#This Row],[Fecha]])</f>
        <v>2025</v>
      </c>
      <c r="L33" t="s">
        <v>17</v>
      </c>
      <c r="M33" t="s">
        <v>191</v>
      </c>
      <c r="N33" t="s">
        <v>83</v>
      </c>
    </row>
    <row r="34" spans="1:14" ht="30" x14ac:dyDescent="0.25">
      <c r="A34" s="63" t="s">
        <v>85</v>
      </c>
      <c r="B34" s="63" t="s">
        <v>40</v>
      </c>
      <c r="C34" s="1" t="s">
        <v>239</v>
      </c>
      <c r="D34" t="s">
        <v>86</v>
      </c>
      <c r="E34" t="s">
        <v>46</v>
      </c>
      <c r="F34" t="s">
        <v>46</v>
      </c>
      <c r="G34" t="s">
        <v>46</v>
      </c>
      <c r="H34" t="s">
        <v>46</v>
      </c>
      <c r="I34" s="2">
        <v>45708</v>
      </c>
      <c r="J34" s="64">
        <v>0.52083333333333337</v>
      </c>
      <c r="K34" s="139">
        <f>YEAR(Seminarios[[#This Row],[Fecha]])</f>
        <v>2025</v>
      </c>
      <c r="L34" t="s">
        <v>13</v>
      </c>
      <c r="M34" t="s">
        <v>240</v>
      </c>
      <c r="N34" t="s">
        <v>91</v>
      </c>
    </row>
    <row r="35" spans="1:14" ht="45" x14ac:dyDescent="0.25">
      <c r="A35" s="63" t="s">
        <v>139</v>
      </c>
      <c r="B35" s="63" t="s">
        <v>49</v>
      </c>
      <c r="C35" s="1" t="s">
        <v>241</v>
      </c>
      <c r="D35" t="s">
        <v>140</v>
      </c>
      <c r="E35" t="s">
        <v>46</v>
      </c>
      <c r="F35" t="s">
        <v>46</v>
      </c>
      <c r="G35" t="s">
        <v>46</v>
      </c>
      <c r="H35" t="s">
        <v>46</v>
      </c>
      <c r="I35" s="2">
        <v>45705</v>
      </c>
      <c r="J35" s="64">
        <v>0.52083333333333337</v>
      </c>
      <c r="K35" s="139">
        <f>YEAR(Seminarios[[#This Row],[Fecha]])</f>
        <v>2025</v>
      </c>
      <c r="L35" t="s">
        <v>17</v>
      </c>
      <c r="M35" t="s">
        <v>191</v>
      </c>
      <c r="N35" t="s">
        <v>91</v>
      </c>
    </row>
    <row r="36" spans="1:14" x14ac:dyDescent="0.25">
      <c r="A36" s="63" t="s">
        <v>89</v>
      </c>
      <c r="B36" s="63" t="s">
        <v>40</v>
      </c>
      <c r="C36" s="1" t="s">
        <v>242</v>
      </c>
      <c r="D36" t="s">
        <v>90</v>
      </c>
      <c r="E36" t="s">
        <v>46</v>
      </c>
      <c r="F36" t="s">
        <v>46</v>
      </c>
      <c r="G36" t="s">
        <v>46</v>
      </c>
      <c r="H36" t="s">
        <v>46</v>
      </c>
      <c r="I36" s="2">
        <v>45722</v>
      </c>
      <c r="J36" s="64">
        <v>0.52083333333333337</v>
      </c>
      <c r="K36" s="139">
        <f>YEAR(Seminarios[[#This Row],[Fecha]])</f>
        <v>2025</v>
      </c>
      <c r="L36" t="s">
        <v>13</v>
      </c>
      <c r="M36" t="s">
        <v>184</v>
      </c>
      <c r="N36" t="s">
        <v>74</v>
      </c>
    </row>
    <row r="37" spans="1:14" ht="60" x14ac:dyDescent="0.25">
      <c r="A37" s="63" t="s">
        <v>43</v>
      </c>
      <c r="B37" s="63" t="s">
        <v>12</v>
      </c>
      <c r="C37" s="1" t="s">
        <v>243</v>
      </c>
      <c r="D37" t="s">
        <v>44</v>
      </c>
      <c r="E37" t="s">
        <v>46</v>
      </c>
      <c r="F37" t="s">
        <v>46</v>
      </c>
      <c r="G37" t="s">
        <v>46</v>
      </c>
      <c r="H37" t="s">
        <v>46</v>
      </c>
      <c r="I37" s="2">
        <v>45723</v>
      </c>
      <c r="J37" s="64">
        <v>0.45833333333333331</v>
      </c>
      <c r="K37" s="139">
        <f>YEAR(Seminarios[[#This Row],[Fecha]])</f>
        <v>2025</v>
      </c>
      <c r="L37" t="s">
        <v>13</v>
      </c>
      <c r="M37" t="s">
        <v>184</v>
      </c>
      <c r="N37" t="s">
        <v>91</v>
      </c>
    </row>
    <row r="38" spans="1:14" ht="30" x14ac:dyDescent="0.25">
      <c r="A38" s="63" t="s">
        <v>93</v>
      </c>
      <c r="B38" s="63" t="s">
        <v>40</v>
      </c>
      <c r="C38" s="1" t="s">
        <v>244</v>
      </c>
      <c r="D38" t="s">
        <v>94</v>
      </c>
      <c r="E38" t="s">
        <v>46</v>
      </c>
      <c r="F38" t="s">
        <v>46</v>
      </c>
      <c r="G38" t="s">
        <v>46</v>
      </c>
      <c r="H38" t="s">
        <v>46</v>
      </c>
      <c r="I38" s="2">
        <v>45748</v>
      </c>
      <c r="J38" s="64">
        <v>0.52083333333333337</v>
      </c>
      <c r="K38" s="139">
        <f>YEAR(Seminarios[[#This Row],[Fecha]])</f>
        <v>2025</v>
      </c>
      <c r="L38" t="s">
        <v>13</v>
      </c>
      <c r="M38" t="s">
        <v>184</v>
      </c>
      <c r="N38" t="s">
        <v>69</v>
      </c>
    </row>
    <row r="39" spans="1:14" ht="30" x14ac:dyDescent="0.25">
      <c r="A39" s="63" t="s">
        <v>141</v>
      </c>
      <c r="B39" s="63" t="s">
        <v>49</v>
      </c>
      <c r="C39" s="1" t="s">
        <v>245</v>
      </c>
      <c r="D39" t="s">
        <v>142</v>
      </c>
      <c r="E39" t="s">
        <v>46</v>
      </c>
      <c r="F39" t="s">
        <v>46</v>
      </c>
      <c r="G39" t="s">
        <v>46</v>
      </c>
      <c r="H39" t="s">
        <v>46</v>
      </c>
      <c r="I39" s="2">
        <v>45782</v>
      </c>
      <c r="J39" s="64">
        <v>0.52083333333333337</v>
      </c>
      <c r="K39" s="139">
        <f>YEAR(Seminarios[[#This Row],[Fecha]])</f>
        <v>2025</v>
      </c>
      <c r="L39" t="s">
        <v>13</v>
      </c>
      <c r="M39" t="s">
        <v>214</v>
      </c>
      <c r="N39" t="s">
        <v>69</v>
      </c>
    </row>
    <row r="40" spans="1:14" ht="30" x14ac:dyDescent="0.25">
      <c r="A40" s="63" t="s">
        <v>47</v>
      </c>
      <c r="B40" s="63" t="s">
        <v>12</v>
      </c>
      <c r="C40" s="1" t="s">
        <v>246</v>
      </c>
      <c r="D40" t="s">
        <v>48</v>
      </c>
      <c r="E40" t="s">
        <v>46</v>
      </c>
      <c r="F40" t="s">
        <v>46</v>
      </c>
      <c r="G40" t="s">
        <v>46</v>
      </c>
      <c r="H40" t="s">
        <v>46</v>
      </c>
      <c r="I40" s="2">
        <v>45771</v>
      </c>
      <c r="J40" s="64">
        <v>0.52083333333333337</v>
      </c>
      <c r="K40" s="139">
        <f>YEAR(Seminarios[[#This Row],[Fecha]])</f>
        <v>2025</v>
      </c>
      <c r="L40" t="s">
        <v>13</v>
      </c>
      <c r="M40" t="s">
        <v>247</v>
      </c>
      <c r="N40" t="s">
        <v>69</v>
      </c>
    </row>
    <row r="41" spans="1:14" ht="30" x14ac:dyDescent="0.25">
      <c r="A41" s="63" t="s">
        <v>143</v>
      </c>
      <c r="B41" s="63" t="s">
        <v>49</v>
      </c>
      <c r="C41" s="1" t="s">
        <v>248</v>
      </c>
      <c r="D41" t="s">
        <v>144</v>
      </c>
      <c r="E41" t="s">
        <v>46</v>
      </c>
      <c r="F41" t="s">
        <v>46</v>
      </c>
      <c r="G41" t="s">
        <v>46</v>
      </c>
      <c r="H41" t="s">
        <v>46</v>
      </c>
      <c r="I41" s="2">
        <v>45790</v>
      </c>
      <c r="J41" s="64">
        <v>0.52083333333333337</v>
      </c>
      <c r="K41" s="139">
        <f>YEAR(Seminarios[[#This Row],[Fecha]])</f>
        <v>2025</v>
      </c>
      <c r="L41" t="s">
        <v>17</v>
      </c>
      <c r="M41" t="s">
        <v>191</v>
      </c>
      <c r="N41" t="s">
        <v>69</v>
      </c>
    </row>
    <row r="42" spans="1:14" ht="45" x14ac:dyDescent="0.25">
      <c r="A42" s="63" t="s">
        <v>50</v>
      </c>
      <c r="B42" s="63" t="s">
        <v>12</v>
      </c>
      <c r="C42" s="1" t="s">
        <v>249</v>
      </c>
      <c r="D42" t="s">
        <v>51</v>
      </c>
      <c r="E42" t="s">
        <v>46</v>
      </c>
      <c r="F42" t="s">
        <v>46</v>
      </c>
      <c r="G42" t="s">
        <v>46</v>
      </c>
      <c r="H42" t="s">
        <v>46</v>
      </c>
      <c r="I42" s="2">
        <v>45799</v>
      </c>
      <c r="J42" s="64">
        <v>0.41666666666666669</v>
      </c>
      <c r="K42" s="139">
        <f>YEAR(Seminarios[[#This Row],[Fecha]])</f>
        <v>2025</v>
      </c>
      <c r="L42" t="s">
        <v>13</v>
      </c>
      <c r="M42" t="s">
        <v>250</v>
      </c>
      <c r="N42" s="1" t="s">
        <v>79</v>
      </c>
    </row>
    <row r="43" spans="1:14" ht="30" x14ac:dyDescent="0.25">
      <c r="A43" s="63" t="s">
        <v>53</v>
      </c>
      <c r="B43" s="63" t="s">
        <v>12</v>
      </c>
      <c r="C43" s="1" t="s">
        <v>251</v>
      </c>
      <c r="D43" t="s">
        <v>54</v>
      </c>
      <c r="E43" t="s">
        <v>46</v>
      </c>
      <c r="F43" t="s">
        <v>46</v>
      </c>
      <c r="G43" t="s">
        <v>46</v>
      </c>
      <c r="H43" t="s">
        <v>46</v>
      </c>
      <c r="I43" s="2">
        <v>45799</v>
      </c>
      <c r="J43" s="64">
        <v>0.52083333333333337</v>
      </c>
      <c r="K43" s="139">
        <f>YEAR(Seminarios[[#This Row],[Fecha]])</f>
        <v>2025</v>
      </c>
      <c r="L43" t="s">
        <v>13</v>
      </c>
      <c r="M43" t="s">
        <v>247</v>
      </c>
      <c r="N43" s="1" t="s">
        <v>79</v>
      </c>
    </row>
    <row r="44" spans="1:14" ht="30" x14ac:dyDescent="0.25">
      <c r="A44" s="63" t="s">
        <v>252</v>
      </c>
      <c r="B44" s="63" t="s">
        <v>12</v>
      </c>
      <c r="C44" s="1" t="s">
        <v>253</v>
      </c>
      <c r="D44" t="s">
        <v>254</v>
      </c>
      <c r="E44" t="s">
        <v>46</v>
      </c>
      <c r="F44" t="s">
        <v>46</v>
      </c>
      <c r="G44" t="s">
        <v>46</v>
      </c>
      <c r="H44" t="s">
        <v>46</v>
      </c>
      <c r="I44" s="2">
        <v>45817</v>
      </c>
      <c r="J44" s="64">
        <v>0.52083333333333337</v>
      </c>
      <c r="K44" s="139">
        <f>YEAR(Seminarios[[#This Row],[Fecha]])</f>
        <v>2025</v>
      </c>
      <c r="L44" t="s">
        <v>13</v>
      </c>
      <c r="M44" t="s">
        <v>255</v>
      </c>
      <c r="N44" t="s">
        <v>64</v>
      </c>
    </row>
    <row r="45" spans="1:14" ht="45" x14ac:dyDescent="0.25">
      <c r="A45" s="63" t="s">
        <v>152</v>
      </c>
      <c r="B45" s="63" t="s">
        <v>12</v>
      </c>
      <c r="C45" s="1" t="s">
        <v>256</v>
      </c>
      <c r="D45" t="s">
        <v>257</v>
      </c>
      <c r="E45" t="s">
        <v>46</v>
      </c>
      <c r="F45" t="s">
        <v>46</v>
      </c>
      <c r="G45" t="s">
        <v>46</v>
      </c>
      <c r="H45" t="s">
        <v>46</v>
      </c>
      <c r="I45" s="2">
        <v>45845</v>
      </c>
      <c r="J45" s="64">
        <v>0.52083333333333337</v>
      </c>
      <c r="K45" s="139">
        <f>YEAR(Seminarios[[#This Row],[Fecha]])</f>
        <v>2025</v>
      </c>
      <c r="L45" t="s">
        <v>13</v>
      </c>
      <c r="M45" t="s">
        <v>240</v>
      </c>
      <c r="N45" t="s">
        <v>64</v>
      </c>
    </row>
    <row r="46" spans="1:14" ht="30" x14ac:dyDescent="0.25">
      <c r="A46" s="63" t="s">
        <v>258</v>
      </c>
      <c r="B46" s="63" t="s">
        <v>45</v>
      </c>
      <c r="C46" s="1" t="s">
        <v>259</v>
      </c>
      <c r="D46" t="s">
        <v>257</v>
      </c>
      <c r="E46" t="s">
        <v>46</v>
      </c>
      <c r="F46" t="s">
        <v>46</v>
      </c>
      <c r="G46" t="s">
        <v>46</v>
      </c>
      <c r="H46" t="s">
        <v>46</v>
      </c>
      <c r="I46" s="2">
        <v>45848</v>
      </c>
      <c r="J46" s="64">
        <v>0.52083333333333337</v>
      </c>
      <c r="K46" s="139">
        <f>YEAR(Seminarios[[#This Row],[Fecha]])</f>
        <v>2025</v>
      </c>
      <c r="L46" t="s">
        <v>21</v>
      </c>
      <c r="M46" t="s">
        <v>255</v>
      </c>
      <c r="N46" t="s">
        <v>83</v>
      </c>
    </row>
    <row r="47" spans="1:14" ht="30" x14ac:dyDescent="0.25">
      <c r="A47" s="63" t="s">
        <v>1198</v>
      </c>
      <c r="B47" s="63" t="s">
        <v>12</v>
      </c>
      <c r="C47" s="1" t="s">
        <v>1197</v>
      </c>
      <c r="D47" t="s">
        <v>1196</v>
      </c>
      <c r="E47" t="s">
        <v>46</v>
      </c>
      <c r="F47" t="s">
        <v>46</v>
      </c>
      <c r="G47" t="s">
        <v>46</v>
      </c>
      <c r="H47" t="s">
        <v>46</v>
      </c>
      <c r="I47" s="2">
        <v>45880</v>
      </c>
      <c r="J47" s="64">
        <v>0.52083333333333337</v>
      </c>
      <c r="K47" s="139">
        <f>YEAR(Seminarios[[#This Row],[Fecha]])</f>
        <v>2025</v>
      </c>
      <c r="L47" t="s">
        <v>13</v>
      </c>
      <c r="M47" t="s">
        <v>255</v>
      </c>
      <c r="N47" t="s">
        <v>74</v>
      </c>
    </row>
    <row r="48" spans="1:14" ht="30" x14ac:dyDescent="0.25">
      <c r="A48" s="63" t="s">
        <v>1213</v>
      </c>
      <c r="B48" s="63" t="s">
        <v>12</v>
      </c>
      <c r="C48" s="1" t="s">
        <v>1212</v>
      </c>
      <c r="D48" t="s">
        <v>1211</v>
      </c>
      <c r="E48" t="s">
        <v>46</v>
      </c>
      <c r="F48" t="s">
        <v>46</v>
      </c>
      <c r="G48" t="s">
        <v>46</v>
      </c>
      <c r="H48" t="s">
        <v>46</v>
      </c>
      <c r="I48" s="2">
        <v>45884</v>
      </c>
      <c r="J48" s="64">
        <v>0.52083333333333337</v>
      </c>
      <c r="K48" s="139">
        <f>YEAR(Seminarios[[#This Row],[Fecha]])</f>
        <v>2025</v>
      </c>
      <c r="L48" t="s">
        <v>13</v>
      </c>
      <c r="M48" t="s">
        <v>1214</v>
      </c>
      <c r="N48" s="1" t="s">
        <v>79</v>
      </c>
    </row>
    <row r="49" spans="1:14" ht="30" x14ac:dyDescent="0.25">
      <c r="A49" s="63" t="s">
        <v>1208</v>
      </c>
      <c r="B49" s="63" t="s">
        <v>40</v>
      </c>
      <c r="C49" s="1" t="s">
        <v>1207</v>
      </c>
      <c r="D49" t="s">
        <v>1206</v>
      </c>
      <c r="E49" t="s">
        <v>46</v>
      </c>
      <c r="F49" t="s">
        <v>46</v>
      </c>
      <c r="G49" t="s">
        <v>46</v>
      </c>
      <c r="H49" t="s">
        <v>46</v>
      </c>
      <c r="I49" s="2">
        <v>45890</v>
      </c>
      <c r="J49" s="64">
        <v>0.52083333333333337</v>
      </c>
      <c r="K49" s="139">
        <f>YEAR(Seminarios[[#This Row],[Fecha]])</f>
        <v>2025</v>
      </c>
      <c r="L49" t="s">
        <v>13</v>
      </c>
      <c r="M49" t="s">
        <v>189</v>
      </c>
      <c r="N49" t="s">
        <v>69</v>
      </c>
    </row>
    <row r="50" spans="1:14" ht="30" x14ac:dyDescent="0.25">
      <c r="A50" s="63" t="s">
        <v>1203</v>
      </c>
      <c r="B50" s="63" t="s">
        <v>45</v>
      </c>
      <c r="C50" s="1" t="s">
        <v>1204</v>
      </c>
      <c r="D50" t="s">
        <v>1205</v>
      </c>
      <c r="E50" t="s">
        <v>46</v>
      </c>
      <c r="F50" t="s">
        <v>46</v>
      </c>
      <c r="G50" t="s">
        <v>46</v>
      </c>
      <c r="H50" t="s">
        <v>46</v>
      </c>
      <c r="I50" s="2">
        <v>45895</v>
      </c>
      <c r="J50" s="64">
        <v>0.52083333333333337</v>
      </c>
      <c r="K50" s="139">
        <f>YEAR(Seminarios[[#This Row],[Fecha]])</f>
        <v>2025</v>
      </c>
      <c r="L50" t="s">
        <v>21</v>
      </c>
      <c r="M50" t="s">
        <v>255</v>
      </c>
      <c r="N50" t="s">
        <v>83</v>
      </c>
    </row>
    <row r="51" spans="1:14" ht="30" x14ac:dyDescent="0.25">
      <c r="A51" s="63" t="s">
        <v>1201</v>
      </c>
      <c r="B51" s="63" t="s">
        <v>49</v>
      </c>
      <c r="C51" s="1" t="s">
        <v>1199</v>
      </c>
      <c r="D51" t="s">
        <v>1200</v>
      </c>
      <c r="E51" t="s">
        <v>46</v>
      </c>
      <c r="F51" t="s">
        <v>46</v>
      </c>
      <c r="G51" t="s">
        <v>46</v>
      </c>
      <c r="H51" t="s">
        <v>46</v>
      </c>
      <c r="I51" s="2">
        <v>45896</v>
      </c>
      <c r="J51" s="64">
        <v>0.5</v>
      </c>
      <c r="K51" s="139">
        <f>YEAR(Seminarios[[#This Row],[Fecha]])</f>
        <v>2025</v>
      </c>
      <c r="L51" t="s">
        <v>17</v>
      </c>
      <c r="M51" t="s">
        <v>191</v>
      </c>
      <c r="N51" t="s">
        <v>74</v>
      </c>
    </row>
    <row r="52" spans="1:14" ht="30" x14ac:dyDescent="0.25">
      <c r="A52" s="63" t="s">
        <v>1218</v>
      </c>
      <c r="B52" s="63" t="s">
        <v>12</v>
      </c>
      <c r="C52" s="1" t="s">
        <v>1217</v>
      </c>
      <c r="D52" t="s">
        <v>1216</v>
      </c>
      <c r="E52" t="s">
        <v>46</v>
      </c>
      <c r="F52" t="s">
        <v>46</v>
      </c>
      <c r="G52" t="s">
        <v>46</v>
      </c>
      <c r="H52" t="s">
        <v>46</v>
      </c>
      <c r="I52" s="2">
        <v>45897</v>
      </c>
      <c r="J52" s="64">
        <v>0.58333333333333337</v>
      </c>
      <c r="K52" s="139">
        <f>YEAR(Seminarios[[#This Row],[Fecha]])</f>
        <v>2025</v>
      </c>
      <c r="L52" t="s">
        <v>13</v>
      </c>
      <c r="M52" t="s">
        <v>1215</v>
      </c>
      <c r="N52" s="1" t="s">
        <v>87</v>
      </c>
    </row>
    <row r="53" spans="1:14" ht="30" x14ac:dyDescent="0.25">
      <c r="A53" s="63" t="s">
        <v>1202</v>
      </c>
      <c r="B53" s="63" t="s">
        <v>49</v>
      </c>
      <c r="C53" s="1" t="s">
        <v>1210</v>
      </c>
      <c r="D53" t="s">
        <v>1209</v>
      </c>
      <c r="E53" t="s">
        <v>46</v>
      </c>
      <c r="F53" t="s">
        <v>46</v>
      </c>
      <c r="G53" t="s">
        <v>46</v>
      </c>
      <c r="H53" t="s">
        <v>46</v>
      </c>
      <c r="I53" s="2">
        <v>45910</v>
      </c>
      <c r="J53" s="64">
        <v>0.5</v>
      </c>
      <c r="K53" s="139">
        <f>YEAR(Seminarios[[#This Row],[Fecha]])</f>
        <v>2025</v>
      </c>
      <c r="L53" t="s">
        <v>17</v>
      </c>
      <c r="M53" t="s">
        <v>191</v>
      </c>
      <c r="N53" t="s">
        <v>74</v>
      </c>
    </row>
    <row r="54" spans="1:14" ht="30" x14ac:dyDescent="0.25">
      <c r="A54" s="63" t="s">
        <v>1256</v>
      </c>
      <c r="B54" s="63" t="s">
        <v>12</v>
      </c>
      <c r="C54" s="1" t="s">
        <v>1255</v>
      </c>
      <c r="D54" t="s">
        <v>1254</v>
      </c>
      <c r="E54" t="s">
        <v>46</v>
      </c>
      <c r="F54" t="s">
        <v>46</v>
      </c>
      <c r="G54" t="s">
        <v>46</v>
      </c>
      <c r="H54" t="s">
        <v>46</v>
      </c>
      <c r="I54" s="2">
        <v>45916</v>
      </c>
      <c r="J54" s="64">
        <v>0.52083333333333337</v>
      </c>
      <c r="K54" s="139">
        <f>YEAR(Seminarios[[#This Row],[Fecha]])</f>
        <v>2025</v>
      </c>
      <c r="L54" t="s">
        <v>13</v>
      </c>
      <c r="M54" s="70"/>
      <c r="N54" s="1" t="s">
        <v>79</v>
      </c>
    </row>
    <row r="55" spans="1:14" ht="30" x14ac:dyDescent="0.25">
      <c r="A55" s="63" t="s">
        <v>1288</v>
      </c>
      <c r="B55" s="63" t="s">
        <v>40</v>
      </c>
      <c r="C55" s="1" t="s">
        <v>1289</v>
      </c>
      <c r="D55" t="s">
        <v>1290</v>
      </c>
      <c r="E55" t="s">
        <v>46</v>
      </c>
      <c r="F55" t="s">
        <v>46</v>
      </c>
      <c r="G55" t="s">
        <v>46</v>
      </c>
      <c r="H55" t="s">
        <v>46</v>
      </c>
      <c r="I55" s="2">
        <v>45923</v>
      </c>
      <c r="J55" s="64">
        <v>0.52083333333333337</v>
      </c>
      <c r="K55" s="139">
        <f>YEAR(Seminarios[[#This Row],[Fecha]])</f>
        <v>2025</v>
      </c>
      <c r="L55" t="s">
        <v>13</v>
      </c>
      <c r="M55" t="s">
        <v>184</v>
      </c>
      <c r="N55" t="s">
        <v>91</v>
      </c>
    </row>
  </sheetData>
  <phoneticPr fontId="7" type="noConversion"/>
  <pageMargins left="0.7" right="0.7" top="0.75" bottom="0.75" header="0.3" footer="0.3"/>
  <ignoredErrors>
    <ignoredError sqref="K12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F055-B450-4B1B-9E3F-024B6128F084}">
  <dimension ref="A1:M86"/>
  <sheetViews>
    <sheetView topLeftCell="A52" zoomScale="85" zoomScaleNormal="85" workbookViewId="0">
      <selection activeCell="G77" sqref="G77"/>
    </sheetView>
  </sheetViews>
  <sheetFormatPr baseColWidth="10" defaultColWidth="11.42578125" defaultRowHeight="15" x14ac:dyDescent="0.25"/>
  <cols>
    <col min="1" max="1" width="22.5703125" bestFit="1" customWidth="1"/>
    <col min="2" max="2" width="16.140625" bestFit="1" customWidth="1"/>
    <col min="3" max="3" width="22.85546875" customWidth="1"/>
    <col min="4" max="4" width="10.28515625" bestFit="1" customWidth="1"/>
    <col min="5" max="5" width="14.7109375" bestFit="1" customWidth="1"/>
    <col min="6" max="6" width="19" hidden="1" customWidth="1"/>
    <col min="7" max="7" width="32" style="2" customWidth="1"/>
    <col min="8" max="8" width="25.85546875" customWidth="1"/>
    <col min="9" max="9" width="27.5703125" customWidth="1"/>
    <col min="10" max="10" width="26.5703125" customWidth="1"/>
    <col min="11" max="11" width="0" hidden="1" customWidth="1"/>
    <col min="12" max="12" width="8.140625" customWidth="1"/>
  </cols>
  <sheetData>
    <row r="1" spans="1:13" ht="15.75" thickBot="1" x14ac:dyDescent="0.3">
      <c r="A1" s="61" t="s">
        <v>164</v>
      </c>
      <c r="B1" s="61" t="s">
        <v>1028</v>
      </c>
      <c r="C1" s="61" t="s">
        <v>1029</v>
      </c>
      <c r="D1" s="61" t="s">
        <v>1030</v>
      </c>
      <c r="E1" s="61" t="s">
        <v>1031</v>
      </c>
      <c r="F1" s="62" t="s">
        <v>1032</v>
      </c>
      <c r="G1" s="61" t="s">
        <v>1033</v>
      </c>
      <c r="H1" s="61" t="s">
        <v>1034</v>
      </c>
      <c r="I1" s="61" t="s">
        <v>1035</v>
      </c>
      <c r="J1" s="80" t="s">
        <v>1036</v>
      </c>
      <c r="K1" s="80" t="s">
        <v>180</v>
      </c>
    </row>
    <row r="2" spans="1:13" x14ac:dyDescent="0.25">
      <c r="A2" t="s">
        <v>1037</v>
      </c>
      <c r="B2" t="s">
        <v>1038</v>
      </c>
      <c r="C2" t="str">
        <f>_xlfn.CONCAT(Conferencistas[[#This Row],[Nombre]]," ",Conferencistas[[#This Row],[Apellido]])</f>
        <v>Bryan Charles Boots</v>
      </c>
      <c r="D2" t="s">
        <v>42</v>
      </c>
      <c r="E2" t="s">
        <v>65</v>
      </c>
      <c r="F2" s="2">
        <v>31942</v>
      </c>
      <c r="G2" t="s">
        <v>1039</v>
      </c>
      <c r="H2" t="s">
        <v>65</v>
      </c>
      <c r="I2" t="s">
        <v>18</v>
      </c>
      <c r="J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2</v>
      </c>
      <c r="K2">
        <f>_xlfn.XLOOKUP(Conferencistas[[#This Row],[Seminario que dirigió]],Seminarios[Seminario],Seminarios[Año])</f>
        <v>2024</v>
      </c>
      <c r="M2">
        <f>IF(Dashboard!$B$2=2025,COUNTIF(Conferencistas[Año],2025),IF(Dashboard!$B$2=2024,COUNTIF(Conferencistas[Año],2024),COUNTA(Conferencistas[Nombre Completo])))</f>
        <v>61</v>
      </c>
    </row>
    <row r="3" spans="1:13" x14ac:dyDescent="0.25">
      <c r="A3" t="s">
        <v>1040</v>
      </c>
      <c r="B3" t="s">
        <v>1041</v>
      </c>
      <c r="C3" t="str">
        <f>_xlfn.CONCAT(Conferencistas[[#This Row],[Nombre]]," ",Conferencistas[[#This Row],[Apellido]])</f>
        <v>Christiane Schwieren</v>
      </c>
      <c r="D3" t="s">
        <v>37</v>
      </c>
      <c r="E3" t="s">
        <v>70</v>
      </c>
      <c r="F3" s="2">
        <v>26326</v>
      </c>
      <c r="G3" t="s">
        <v>1042</v>
      </c>
      <c r="H3" t="s">
        <v>70</v>
      </c>
      <c r="I3" t="s">
        <v>14</v>
      </c>
      <c r="J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4</v>
      </c>
      <c r="K3">
        <f>_xlfn.XLOOKUP(Conferencistas[[#This Row],[Seminario que dirigió]],Seminarios[Seminario],Seminarios[Año])</f>
        <v>2024</v>
      </c>
    </row>
    <row r="4" spans="1:13" x14ac:dyDescent="0.25">
      <c r="A4" t="s">
        <v>1043</v>
      </c>
      <c r="B4" t="s">
        <v>1044</v>
      </c>
      <c r="C4" t="str">
        <f>_xlfn.CONCAT(Conferencistas[[#This Row],[Nombre]]," ",Conferencistas[[#This Row],[Apellido]])</f>
        <v>Spencer Ross</v>
      </c>
      <c r="D4" t="s">
        <v>42</v>
      </c>
      <c r="E4" t="s">
        <v>65</v>
      </c>
      <c r="F4" s="2">
        <v>30184</v>
      </c>
      <c r="G4" t="s">
        <v>1045</v>
      </c>
      <c r="H4" t="s">
        <v>65</v>
      </c>
      <c r="I4" t="s">
        <v>18</v>
      </c>
      <c r="J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3</v>
      </c>
      <c r="K4">
        <f>_xlfn.XLOOKUP(Conferencistas[[#This Row],[Seminario que dirigió]],Seminarios[Seminario],Seminarios[Año])</f>
        <v>2024</v>
      </c>
    </row>
    <row r="5" spans="1:13" x14ac:dyDescent="0.25">
      <c r="A5" t="s">
        <v>1046</v>
      </c>
      <c r="B5" t="s">
        <v>1047</v>
      </c>
      <c r="C5" t="str">
        <f>_xlfn.CONCAT(Conferencistas[[#This Row],[Nombre]]," ",Conferencistas[[#This Row],[Apellido]])</f>
        <v>Niels Van Quaquebeke</v>
      </c>
      <c r="D5" t="s">
        <v>42</v>
      </c>
      <c r="E5" t="s">
        <v>70</v>
      </c>
      <c r="F5">
        <v>1977</v>
      </c>
      <c r="G5" t="s">
        <v>1048</v>
      </c>
      <c r="H5" t="s">
        <v>70</v>
      </c>
      <c r="I5" t="s">
        <v>14</v>
      </c>
      <c r="J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</v>
      </c>
      <c r="K5">
        <f>_xlfn.XLOOKUP(Conferencistas[[#This Row],[Seminario que dirigió]],Seminarios[Seminario],Seminarios[Año])</f>
        <v>2024</v>
      </c>
    </row>
    <row r="6" spans="1:13" x14ac:dyDescent="0.25">
      <c r="A6" t="s">
        <v>1049</v>
      </c>
      <c r="B6" t="s">
        <v>1050</v>
      </c>
      <c r="C6" t="str">
        <f>_xlfn.CONCAT(Conferencistas[[#This Row],[Nombre]]," ",Conferencistas[[#This Row],[Apellido]])</f>
        <v>Claudia Rebolledo</v>
      </c>
      <c r="D6" t="s">
        <v>37</v>
      </c>
      <c r="E6" t="s">
        <v>75</v>
      </c>
      <c r="F6" s="71" t="s">
        <v>46</v>
      </c>
      <c r="G6" t="s">
        <v>1051</v>
      </c>
      <c r="H6" t="s">
        <v>1052</v>
      </c>
      <c r="I6" t="s">
        <v>18</v>
      </c>
      <c r="J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1</v>
      </c>
      <c r="K6">
        <f>_xlfn.XLOOKUP(Conferencistas[[#This Row],[Seminario que dirigió]],Seminarios[Seminario],Seminarios[Año])</f>
        <v>2024</v>
      </c>
    </row>
    <row r="7" spans="1:13" x14ac:dyDescent="0.25">
      <c r="A7" t="s">
        <v>1053</v>
      </c>
      <c r="B7" t="s">
        <v>1054</v>
      </c>
      <c r="C7" t="str">
        <f>_xlfn.CONCAT(Conferencistas[[#This Row],[Nombre]]," ",Conferencistas[[#This Row],[Apellido]])</f>
        <v>John Thøgersen</v>
      </c>
      <c r="D7" t="s">
        <v>42</v>
      </c>
      <c r="E7" t="s">
        <v>80</v>
      </c>
      <c r="F7" s="2">
        <v>20263</v>
      </c>
      <c r="G7" t="s">
        <v>1055</v>
      </c>
      <c r="H7" t="s">
        <v>80</v>
      </c>
      <c r="I7" t="s">
        <v>14</v>
      </c>
      <c r="J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2</v>
      </c>
      <c r="K7">
        <f>_xlfn.XLOOKUP(Conferencistas[[#This Row],[Seminario que dirigió]],Seminarios[Seminario],Seminarios[Año])</f>
        <v>2024</v>
      </c>
    </row>
    <row r="8" spans="1:13" ht="30" x14ac:dyDescent="0.25">
      <c r="A8" t="s">
        <v>1056</v>
      </c>
      <c r="B8" t="s">
        <v>1057</v>
      </c>
      <c r="C8" t="str">
        <f>_xlfn.CONCAT(Conferencistas[[#This Row],[Nombre]]," ",Conferencistas[[#This Row],[Apellido]])</f>
        <v>Barbara Culiberg</v>
      </c>
      <c r="D8" t="s">
        <v>37</v>
      </c>
      <c r="E8" t="s">
        <v>84</v>
      </c>
      <c r="F8" s="2">
        <v>29565</v>
      </c>
      <c r="G8" s="1" t="s">
        <v>1058</v>
      </c>
      <c r="H8" t="s">
        <v>84</v>
      </c>
      <c r="I8" t="s">
        <v>14</v>
      </c>
      <c r="J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5</v>
      </c>
      <c r="K8">
        <f>_xlfn.XLOOKUP(Conferencistas[[#This Row],[Seminario que dirigió]],Seminarios[Seminario],Seminarios[Año])</f>
        <v>2024</v>
      </c>
    </row>
    <row r="9" spans="1:13" x14ac:dyDescent="0.25">
      <c r="A9" t="s">
        <v>1059</v>
      </c>
      <c r="B9" t="s">
        <v>1060</v>
      </c>
      <c r="C9" t="str">
        <f>_xlfn.CONCAT(Conferencistas[[#This Row],[Nombre]]," ",Conferencistas[[#This Row],[Apellido]])</f>
        <v>Janina Grabs</v>
      </c>
      <c r="D9" t="s">
        <v>37</v>
      </c>
      <c r="E9" t="s">
        <v>70</v>
      </c>
      <c r="F9" s="2">
        <v>32726</v>
      </c>
      <c r="G9" t="s">
        <v>1061</v>
      </c>
      <c r="H9" t="s">
        <v>102</v>
      </c>
      <c r="I9" t="s">
        <v>14</v>
      </c>
      <c r="J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6</v>
      </c>
      <c r="K9">
        <f>_xlfn.XLOOKUP(Conferencistas[[#This Row],[Seminario que dirigió]],Seminarios[Seminario],Seminarios[Año])</f>
        <v>2024</v>
      </c>
    </row>
    <row r="10" spans="1:13" x14ac:dyDescent="0.25">
      <c r="A10" t="s">
        <v>1062</v>
      </c>
      <c r="B10" t="s">
        <v>1063</v>
      </c>
      <c r="C10" t="str">
        <f>_xlfn.CONCAT(Conferencistas[[#This Row],[Nombre]]," ",Conferencistas[[#This Row],[Apellido]])</f>
        <v>Rita Motta</v>
      </c>
      <c r="D10" t="s">
        <v>37</v>
      </c>
      <c r="E10" t="s">
        <v>88</v>
      </c>
      <c r="F10" s="2">
        <v>31395</v>
      </c>
      <c r="G10" t="s">
        <v>1061</v>
      </c>
      <c r="H10" t="s">
        <v>102</v>
      </c>
      <c r="I10" t="s">
        <v>14</v>
      </c>
      <c r="J1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6</v>
      </c>
      <c r="K10">
        <f>_xlfn.XLOOKUP(Conferencistas[[#This Row],[Seminario que dirigió]],Seminarios[Seminario],Seminarios[Año])</f>
        <v>2024</v>
      </c>
    </row>
    <row r="11" spans="1:13" x14ac:dyDescent="0.25">
      <c r="A11" t="s">
        <v>1064</v>
      </c>
      <c r="B11" t="s">
        <v>1065</v>
      </c>
      <c r="C11" t="str">
        <f>_xlfn.CONCAT(Conferencistas[[#This Row],[Nombre]]," ",Conferencistas[[#This Row],[Apellido]])</f>
        <v>Marco Palacios</v>
      </c>
      <c r="D11" t="s">
        <v>42</v>
      </c>
      <c r="E11" t="s">
        <v>75</v>
      </c>
      <c r="F11" s="2">
        <v>16236</v>
      </c>
      <c r="G11" t="s">
        <v>1066</v>
      </c>
      <c r="H11" t="s">
        <v>65</v>
      </c>
      <c r="I11" t="s">
        <v>18</v>
      </c>
      <c r="J1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3</v>
      </c>
      <c r="K11">
        <f>_xlfn.XLOOKUP(Conferencistas[[#This Row],[Seminario que dirigió]],Seminarios[Seminario],Seminarios[Año])</f>
        <v>2024</v>
      </c>
    </row>
    <row r="12" spans="1:13" x14ac:dyDescent="0.25">
      <c r="A12" t="s">
        <v>1067</v>
      </c>
      <c r="B12" t="s">
        <v>1068</v>
      </c>
      <c r="C12" t="str">
        <f>_xlfn.CONCAT(Conferencistas[[#This Row],[Nombre]]," ",Conferencistas[[#This Row],[Apellido]])</f>
        <v>Luis Fernando Molina</v>
      </c>
      <c r="D12" t="s">
        <v>42</v>
      </c>
      <c r="E12" t="s">
        <v>75</v>
      </c>
      <c r="F12" s="71" t="s">
        <v>46</v>
      </c>
      <c r="G12" t="s">
        <v>1069</v>
      </c>
      <c r="H12" t="s">
        <v>75</v>
      </c>
      <c r="I12" t="s">
        <v>22</v>
      </c>
      <c r="J1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1</v>
      </c>
      <c r="K12">
        <f>_xlfn.XLOOKUP(Conferencistas[[#This Row],[Seminario que dirigió]],Seminarios[Seminario],Seminarios[Año])</f>
        <v>2024</v>
      </c>
    </row>
    <row r="13" spans="1:13" x14ac:dyDescent="0.25">
      <c r="A13" t="s">
        <v>1070</v>
      </c>
      <c r="B13" t="s">
        <v>1071</v>
      </c>
      <c r="C13" t="str">
        <f>_xlfn.CONCAT(Conferencistas[[#This Row],[Nombre]]," ",Conferencistas[[#This Row],[Apellido]])</f>
        <v>Orlando Grisales</v>
      </c>
      <c r="D13" t="s">
        <v>42</v>
      </c>
      <c r="E13" t="s">
        <v>75</v>
      </c>
      <c r="F13" s="71" t="s">
        <v>46</v>
      </c>
      <c r="G13" t="s">
        <v>1072</v>
      </c>
      <c r="H13" t="s">
        <v>1052</v>
      </c>
      <c r="I13" t="s">
        <v>18</v>
      </c>
      <c r="J1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2</v>
      </c>
      <c r="K13">
        <f>_xlfn.XLOOKUP(Conferencistas[[#This Row],[Seminario que dirigió]],Seminarios[Seminario],Seminarios[Año])</f>
        <v>2024</v>
      </c>
    </row>
    <row r="14" spans="1:13" x14ac:dyDescent="0.25">
      <c r="A14" t="s">
        <v>1073</v>
      </c>
      <c r="B14" t="s">
        <v>1074</v>
      </c>
      <c r="C14" t="str">
        <f>_xlfn.CONCAT(Conferencistas[[#This Row],[Nombre]]," ",Conferencistas[[#This Row],[Apellido]])</f>
        <v>Alan Knight</v>
      </c>
      <c r="D14" t="s">
        <v>42</v>
      </c>
      <c r="E14" t="s">
        <v>92</v>
      </c>
      <c r="F14" s="71" t="s">
        <v>46</v>
      </c>
      <c r="G14" t="s">
        <v>1066</v>
      </c>
      <c r="H14" t="s">
        <v>1075</v>
      </c>
      <c r="I14" t="s">
        <v>14</v>
      </c>
      <c r="J1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3</v>
      </c>
      <c r="K14">
        <f>_xlfn.XLOOKUP(Conferencistas[[#This Row],[Seminario que dirigió]],Seminarios[Seminario],Seminarios[Año])</f>
        <v>2024</v>
      </c>
    </row>
    <row r="15" spans="1:13" x14ac:dyDescent="0.25">
      <c r="A15" t="s">
        <v>1076</v>
      </c>
      <c r="B15" t="s">
        <v>1077</v>
      </c>
      <c r="C15" t="str">
        <f>_xlfn.CONCAT(Conferencistas[[#This Row],[Nombre]]," ",Conferencistas[[#This Row],[Apellido]])</f>
        <v>David Lingelbach</v>
      </c>
      <c r="D15" t="s">
        <v>42</v>
      </c>
      <c r="E15" t="s">
        <v>65</v>
      </c>
      <c r="F15" s="71" t="s">
        <v>46</v>
      </c>
      <c r="G15" s="2" t="s">
        <v>1078</v>
      </c>
      <c r="H15" t="s">
        <v>65</v>
      </c>
      <c r="I15" t="s">
        <v>18</v>
      </c>
      <c r="J1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Oligarchs - David L.</v>
      </c>
      <c r="K15">
        <f>_xlfn.XLOOKUP(Conferencistas[[#This Row],[Seminario que dirigió]],Seminarios[Seminario],Seminarios[Año])</f>
        <v>2024</v>
      </c>
    </row>
    <row r="16" spans="1:13" x14ac:dyDescent="0.25">
      <c r="A16" s="103" t="s">
        <v>1079</v>
      </c>
      <c r="B16" t="s">
        <v>1080</v>
      </c>
      <c r="C16" t="str">
        <f>_xlfn.CONCAT(Conferencistas[[#This Row],[Nombre]]," ",Conferencistas[[#This Row],[Apellido]])</f>
        <v>Juliana Moreira Batista</v>
      </c>
      <c r="D16" t="s">
        <v>37</v>
      </c>
      <c r="E16" t="s">
        <v>95</v>
      </c>
      <c r="F16" s="71" t="s">
        <v>46</v>
      </c>
      <c r="G16" s="2" t="s">
        <v>1081</v>
      </c>
      <c r="H16" t="s">
        <v>1082</v>
      </c>
      <c r="I16" t="s">
        <v>22</v>
      </c>
      <c r="J1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</v>
      </c>
      <c r="K16">
        <f>_xlfn.XLOOKUP(Conferencistas[[#This Row],[Seminario que dirigió]],Seminarios[Seminario],Seminarios[Año])</f>
        <v>2024</v>
      </c>
    </row>
    <row r="17" spans="1:11" x14ac:dyDescent="0.25">
      <c r="A17" s="103" t="s">
        <v>1083</v>
      </c>
      <c r="B17" t="s">
        <v>1084</v>
      </c>
      <c r="C17" t="str">
        <f>_xlfn.CONCAT(Conferencistas[[#This Row],[Nombre]]," ",Conferencistas[[#This Row],[Apellido]])</f>
        <v>Eduardo Posada Carbó</v>
      </c>
      <c r="D17" t="s">
        <v>42</v>
      </c>
      <c r="E17" t="s">
        <v>75</v>
      </c>
      <c r="F17">
        <v>1956</v>
      </c>
      <c r="G17" t="s">
        <v>1066</v>
      </c>
      <c r="H17" t="s">
        <v>1075</v>
      </c>
      <c r="I17" t="s">
        <v>14</v>
      </c>
      <c r="J1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4</v>
      </c>
      <c r="K17">
        <f>_xlfn.XLOOKUP(Conferencistas[[#This Row],[Seminario que dirigió]],Seminarios[Seminario],Seminarios[Año])</f>
        <v>2024</v>
      </c>
    </row>
    <row r="18" spans="1:11" x14ac:dyDescent="0.25">
      <c r="A18" t="s">
        <v>1085</v>
      </c>
      <c r="B18" t="s">
        <v>1086</v>
      </c>
      <c r="C18" t="str">
        <f>_xlfn.CONCAT(Conferencistas[[#This Row],[Nombre]]," ",Conferencistas[[#This Row],[Apellido]])</f>
        <v>Luis Gabriel Galán</v>
      </c>
      <c r="D18" t="s">
        <v>42</v>
      </c>
      <c r="E18" t="s">
        <v>75</v>
      </c>
      <c r="F18" s="71" t="s">
        <v>46</v>
      </c>
      <c r="G18" t="s">
        <v>1069</v>
      </c>
      <c r="H18" t="s">
        <v>75</v>
      </c>
      <c r="I18" t="s">
        <v>22</v>
      </c>
      <c r="J1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4</v>
      </c>
      <c r="K18">
        <f>_xlfn.XLOOKUP(Conferencistas[[#This Row],[Seminario que dirigió]],Seminarios[Seminario],Seminarios[Año])</f>
        <v>2024</v>
      </c>
    </row>
    <row r="19" spans="1:11" x14ac:dyDescent="0.25">
      <c r="A19" t="s">
        <v>1087</v>
      </c>
      <c r="B19" t="s">
        <v>1088</v>
      </c>
      <c r="C19" t="str">
        <f>_xlfn.CONCAT(Conferencistas[[#This Row],[Nombre]]," ",Conferencistas[[#This Row],[Apellido]])</f>
        <v>James V. Torres Moreno</v>
      </c>
      <c r="D19" t="s">
        <v>42</v>
      </c>
      <c r="E19" t="s">
        <v>75</v>
      </c>
      <c r="F19" s="71" t="s">
        <v>46</v>
      </c>
      <c r="G19" t="s">
        <v>1069</v>
      </c>
      <c r="H19" t="s">
        <v>75</v>
      </c>
      <c r="I19" t="s">
        <v>22</v>
      </c>
      <c r="J1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4</v>
      </c>
      <c r="K19">
        <f>_xlfn.XLOOKUP(Conferencistas[[#This Row],[Seminario que dirigió]],Seminarios[Seminario],Seminarios[Año])</f>
        <v>2024</v>
      </c>
    </row>
    <row r="20" spans="1:11" x14ac:dyDescent="0.25">
      <c r="A20" t="s">
        <v>1089</v>
      </c>
      <c r="B20" t="s">
        <v>1090</v>
      </c>
      <c r="C20" t="str">
        <f>_xlfn.CONCAT(Conferencistas[[#This Row],[Nombre]]," ",Conferencistas[[#This Row],[Apellido]])</f>
        <v>Carlos Dávila</v>
      </c>
      <c r="D20" t="s">
        <v>42</v>
      </c>
      <c r="E20" t="s">
        <v>75</v>
      </c>
      <c r="F20" s="71" t="s">
        <v>46</v>
      </c>
      <c r="G20" t="s">
        <v>1069</v>
      </c>
      <c r="H20" t="s">
        <v>75</v>
      </c>
      <c r="I20" t="s">
        <v>22</v>
      </c>
      <c r="J2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0">
        <f>_xlfn.XLOOKUP(Conferencistas[[#This Row],[Seminario que dirigió]],Seminarios[Seminario],Seminarios[Año])</f>
        <v>2024</v>
      </c>
    </row>
    <row r="21" spans="1:11" x14ac:dyDescent="0.25">
      <c r="A21" t="s">
        <v>1091</v>
      </c>
      <c r="B21" t="s">
        <v>1092</v>
      </c>
      <c r="C21" t="str">
        <f>_xlfn.CONCAT(Conferencistas[[#This Row],[Nombre]]," ",Conferencistas[[#This Row],[Apellido]])</f>
        <v>Camilo Rojas</v>
      </c>
      <c r="D21" t="s">
        <v>42</v>
      </c>
      <c r="E21" t="s">
        <v>75</v>
      </c>
      <c r="F21" s="71" t="s">
        <v>46</v>
      </c>
      <c r="G21" s="2" t="s">
        <v>1093</v>
      </c>
      <c r="H21" t="s">
        <v>1094</v>
      </c>
      <c r="I21" t="s">
        <v>14</v>
      </c>
      <c r="J2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2</v>
      </c>
      <c r="K21">
        <f>_xlfn.XLOOKUP(Conferencistas[[#This Row],[Seminario que dirigió]],Seminarios[Seminario],Seminarios[Año])</f>
        <v>2024</v>
      </c>
    </row>
    <row r="22" spans="1:11" x14ac:dyDescent="0.25">
      <c r="A22" t="s">
        <v>1095</v>
      </c>
      <c r="B22" t="s">
        <v>1096</v>
      </c>
      <c r="C22" t="str">
        <f>_xlfn.CONCAT(Conferencistas[[#This Row],[Nombre]]," ",Conferencistas[[#This Row],[Apellido]])</f>
        <v>Mirko Antino</v>
      </c>
      <c r="D22" t="s">
        <v>42</v>
      </c>
      <c r="E22" t="s">
        <v>96</v>
      </c>
      <c r="F22" s="71" t="s">
        <v>46</v>
      </c>
      <c r="G22" s="2" t="s">
        <v>1097</v>
      </c>
      <c r="H22" t="s">
        <v>102</v>
      </c>
      <c r="I22" t="s">
        <v>14</v>
      </c>
      <c r="J2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4</v>
      </c>
      <c r="K22">
        <f>_xlfn.XLOOKUP(Conferencistas[[#This Row],[Seminario que dirigió]],Seminarios[Seminario],Seminarios[Año])</f>
        <v>2024</v>
      </c>
    </row>
    <row r="23" spans="1:11" x14ac:dyDescent="0.25">
      <c r="A23" t="s">
        <v>1098</v>
      </c>
      <c r="B23" t="s">
        <v>1099</v>
      </c>
      <c r="C23" t="str">
        <f>_xlfn.CONCAT(Conferencistas[[#This Row],[Nombre]]," ",Conferencistas[[#This Row],[Apellido]])</f>
        <v>Basel Hammoda</v>
      </c>
      <c r="D23" t="s">
        <v>42</v>
      </c>
      <c r="E23" t="s">
        <v>99</v>
      </c>
      <c r="F23" s="71" t="s">
        <v>46</v>
      </c>
      <c r="G23" s="2" t="s">
        <v>1100</v>
      </c>
      <c r="H23" t="s">
        <v>1101</v>
      </c>
      <c r="I23" t="s">
        <v>14</v>
      </c>
      <c r="J2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3</v>
      </c>
      <c r="K23">
        <f>_xlfn.XLOOKUP(Conferencistas[[#This Row],[Seminario que dirigió]],Seminarios[Seminario],Seminarios[Año])</f>
        <v>2024</v>
      </c>
    </row>
    <row r="24" spans="1:11" x14ac:dyDescent="0.25">
      <c r="A24" t="s">
        <v>1102</v>
      </c>
      <c r="B24" t="s">
        <v>1103</v>
      </c>
      <c r="C24" t="str">
        <f>_xlfn.CONCAT(Conferencistas[[#This Row],[Nombre]]," ",Conferencistas[[#This Row],[Apellido]])</f>
        <v>Manuel Rodriguez Becerra</v>
      </c>
      <c r="D24" t="s">
        <v>42</v>
      </c>
      <c r="E24" t="s">
        <v>75</v>
      </c>
      <c r="F24" s="71" t="s">
        <v>46</v>
      </c>
      <c r="G24" t="s">
        <v>1069</v>
      </c>
      <c r="H24" t="s">
        <v>75</v>
      </c>
      <c r="I24" t="s">
        <v>22</v>
      </c>
      <c r="J2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4">
        <f>_xlfn.XLOOKUP(Conferencistas[[#This Row],[Seminario que dirigió]],Seminarios[Seminario],Seminarios[Año])</f>
        <v>2024</v>
      </c>
    </row>
    <row r="25" spans="1:11" x14ac:dyDescent="0.25">
      <c r="A25" t="s">
        <v>1104</v>
      </c>
      <c r="B25" t="s">
        <v>1105</v>
      </c>
      <c r="C25" t="str">
        <f>_xlfn.CONCAT(Conferencistas[[#This Row],[Nombre]]," ",Conferencistas[[#This Row],[Apellido]])</f>
        <v>José Félix Lafaurie</v>
      </c>
      <c r="D25" t="s">
        <v>42</v>
      </c>
      <c r="E25" t="s">
        <v>75</v>
      </c>
      <c r="F25" s="71" t="s">
        <v>46</v>
      </c>
      <c r="G25" t="s">
        <v>1106</v>
      </c>
      <c r="H25" t="s">
        <v>75</v>
      </c>
      <c r="I25" t="s">
        <v>22</v>
      </c>
      <c r="J2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5">
        <f>_xlfn.XLOOKUP(Conferencistas[[#This Row],[Seminario que dirigió]],Seminarios[Seminario],Seminarios[Año])</f>
        <v>2024</v>
      </c>
    </row>
    <row r="26" spans="1:11" x14ac:dyDescent="0.25">
      <c r="A26" t="s">
        <v>1107</v>
      </c>
      <c r="B26" t="s">
        <v>1108</v>
      </c>
      <c r="C26" t="str">
        <f>_xlfn.CONCAT(Conferencistas[[#This Row],[Nombre]]," ",Conferencistas[[#This Row],[Apellido]])</f>
        <v>Ximena Rueda</v>
      </c>
      <c r="D26" t="s">
        <v>37</v>
      </c>
      <c r="E26" t="s">
        <v>75</v>
      </c>
      <c r="F26" s="71" t="s">
        <v>46</v>
      </c>
      <c r="G26" t="s">
        <v>1069</v>
      </c>
      <c r="H26" t="s">
        <v>75</v>
      </c>
      <c r="I26" t="s">
        <v>22</v>
      </c>
      <c r="J2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6">
        <f>_xlfn.XLOOKUP(Conferencistas[[#This Row],[Seminario que dirigió]],Seminarios[Seminario],Seminarios[Año])</f>
        <v>2024</v>
      </c>
    </row>
    <row r="27" spans="1:11" x14ac:dyDescent="0.25">
      <c r="A27" t="s">
        <v>1109</v>
      </c>
      <c r="B27" t="s">
        <v>1110</v>
      </c>
      <c r="C27" t="str">
        <f>_xlfn.CONCAT(Conferencistas[[#This Row],[Nombre]]," ",Conferencistas[[#This Row],[Apellido]])</f>
        <v>Lina Moros</v>
      </c>
      <c r="D27" t="s">
        <v>37</v>
      </c>
      <c r="E27" t="s">
        <v>75</v>
      </c>
      <c r="F27" s="71" t="s">
        <v>46</v>
      </c>
      <c r="G27" t="s">
        <v>1069</v>
      </c>
      <c r="H27" t="s">
        <v>75</v>
      </c>
      <c r="I27" t="s">
        <v>22</v>
      </c>
      <c r="J2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5</v>
      </c>
      <c r="K27">
        <f>_xlfn.XLOOKUP(Conferencistas[[#This Row],[Seminario que dirigió]],Seminarios[Seminario],Seminarios[Año])</f>
        <v>2024</v>
      </c>
    </row>
    <row r="28" spans="1:11" x14ac:dyDescent="0.25">
      <c r="A28" t="s">
        <v>1083</v>
      </c>
      <c r="B28" t="s">
        <v>1111</v>
      </c>
      <c r="C28" t="str">
        <f>_xlfn.CONCAT(Conferencistas[[#This Row],[Nombre]]," ",Conferencistas[[#This Row],[Apellido]])</f>
        <v>Eduardo Boada</v>
      </c>
      <c r="D28" t="s">
        <v>42</v>
      </c>
      <c r="E28" t="s">
        <v>102</v>
      </c>
      <c r="F28" s="71" t="s">
        <v>46</v>
      </c>
      <c r="G28" s="2" t="s">
        <v>1112</v>
      </c>
      <c r="H28" t="s">
        <v>102</v>
      </c>
      <c r="I28" t="s">
        <v>14</v>
      </c>
      <c r="J2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4</v>
      </c>
      <c r="K28">
        <f>_xlfn.XLOOKUP(Conferencistas[[#This Row],[Seminario que dirigió]],Seminarios[Seminario],Seminarios[Año])</f>
        <v>2024</v>
      </c>
    </row>
    <row r="29" spans="1:11" x14ac:dyDescent="0.25">
      <c r="A29" t="s">
        <v>1113</v>
      </c>
      <c r="B29" t="s">
        <v>1114</v>
      </c>
      <c r="C29" t="str">
        <f>_xlfn.CONCAT(Conferencistas[[#This Row],[Nombre]]," ",Conferencistas[[#This Row],[Apellido]])</f>
        <v>Felix Iturriaga</v>
      </c>
      <c r="D29" t="s">
        <v>42</v>
      </c>
      <c r="E29" t="s">
        <v>102</v>
      </c>
      <c r="F29" s="71" t="s">
        <v>46</v>
      </c>
      <c r="G29" s="2" t="s">
        <v>1115</v>
      </c>
      <c r="H29" t="s">
        <v>102</v>
      </c>
      <c r="I29" t="s">
        <v>14</v>
      </c>
      <c r="J2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5</v>
      </c>
      <c r="K29">
        <f>_xlfn.XLOOKUP(Conferencistas[[#This Row],[Seminario que dirigió]],Seminarios[Seminario],Seminarios[Año])</f>
        <v>2024</v>
      </c>
    </row>
    <row r="30" spans="1:11" x14ac:dyDescent="0.25">
      <c r="A30" t="s">
        <v>1116</v>
      </c>
      <c r="B30" t="s">
        <v>1117</v>
      </c>
      <c r="C30" t="str">
        <f>_xlfn.CONCAT(Conferencistas[[#This Row],[Nombre]]," ",Conferencistas[[#This Row],[Apellido]])</f>
        <v>Nicolás Parra</v>
      </c>
      <c r="D30" t="s">
        <v>42</v>
      </c>
      <c r="E30" t="s">
        <v>75</v>
      </c>
      <c r="F30" s="71" t="s">
        <v>46</v>
      </c>
      <c r="G30" s="2" t="s">
        <v>1118</v>
      </c>
      <c r="H30" t="s">
        <v>65</v>
      </c>
      <c r="I30" t="s">
        <v>18</v>
      </c>
      <c r="J3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5</v>
      </c>
      <c r="K30">
        <f>_xlfn.XLOOKUP(Conferencistas[[#This Row],[Seminario que dirigió]],Seminarios[Seminario],Seminarios[Año])</f>
        <v>2024</v>
      </c>
    </row>
    <row r="31" spans="1:11" x14ac:dyDescent="0.25">
      <c r="A31" t="s">
        <v>1119</v>
      </c>
      <c r="B31" s="128" t="s">
        <v>1120</v>
      </c>
      <c r="C31" t="str">
        <f>_xlfn.CONCAT(Conferencistas[[#This Row],[Nombre]]," ",Conferencistas[[#This Row],[Apellido]])</f>
        <v>Linda Alkire</v>
      </c>
      <c r="D31" t="s">
        <v>37</v>
      </c>
      <c r="E31" t="s">
        <v>65</v>
      </c>
      <c r="F31" s="71" t="s">
        <v>46</v>
      </c>
      <c r="G31" s="2" t="s">
        <v>1121</v>
      </c>
      <c r="H31" t="s">
        <v>65</v>
      </c>
      <c r="I31" t="s">
        <v>18</v>
      </c>
      <c r="J3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6</v>
      </c>
      <c r="K31">
        <f>_xlfn.XLOOKUP(Conferencistas[[#This Row],[Seminario que dirigió]],Seminarios[Seminario],Seminarios[Año])</f>
        <v>2024</v>
      </c>
    </row>
    <row r="32" spans="1:11" x14ac:dyDescent="0.25">
      <c r="A32" t="s">
        <v>1122</v>
      </c>
      <c r="B32" s="128" t="s">
        <v>1123</v>
      </c>
      <c r="C32" t="str">
        <f>_xlfn.CONCAT(Conferencistas[[#This Row],[Nombre]]," ",Conferencistas[[#This Row],[Apellido]])</f>
        <v>Sertan Kabadayi</v>
      </c>
      <c r="D32" t="s">
        <v>42</v>
      </c>
      <c r="E32" s="129" t="s">
        <v>65</v>
      </c>
      <c r="F32" s="71" t="s">
        <v>46</v>
      </c>
      <c r="G32" s="2" t="s">
        <v>1124</v>
      </c>
      <c r="H32" t="s">
        <v>65</v>
      </c>
      <c r="I32" t="s">
        <v>18</v>
      </c>
      <c r="J3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6</v>
      </c>
      <c r="K32">
        <f>_xlfn.XLOOKUP(Conferencistas[[#This Row],[Seminario que dirigió]],Seminarios[Seminario],Seminarios[Año])</f>
        <v>2024</v>
      </c>
    </row>
    <row r="33" spans="1:11" x14ac:dyDescent="0.25">
      <c r="A33" t="s">
        <v>1125</v>
      </c>
      <c r="B33" t="s">
        <v>1126</v>
      </c>
      <c r="C33" t="str">
        <f>_xlfn.CONCAT(Conferencistas[[#This Row],[Nombre]]," ",Conferencistas[[#This Row],[Apellido]])</f>
        <v>Sasmira Matta</v>
      </c>
      <c r="D33" t="s">
        <v>37</v>
      </c>
      <c r="E33" s="129" t="s">
        <v>65</v>
      </c>
      <c r="F33" s="71" t="s">
        <v>46</v>
      </c>
      <c r="G33" s="2" t="s">
        <v>1127</v>
      </c>
      <c r="H33" t="s">
        <v>65</v>
      </c>
      <c r="I33" t="s">
        <v>18</v>
      </c>
      <c r="J3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6</v>
      </c>
      <c r="K33">
        <f>_xlfn.XLOOKUP(Conferencistas[[#This Row],[Seminario que dirigió]],Seminarios[Seminario],Seminarios[Año])</f>
        <v>2024</v>
      </c>
    </row>
    <row r="34" spans="1:11" x14ac:dyDescent="0.25">
      <c r="A34" t="s">
        <v>1128</v>
      </c>
      <c r="B34" s="128" t="s">
        <v>1129</v>
      </c>
      <c r="C34" t="str">
        <f>_xlfn.CONCAT(Conferencistas[[#This Row],[Nombre]]," ",Conferencistas[[#This Row],[Apellido]])</f>
        <v>Lourdes Casanova</v>
      </c>
      <c r="D34" t="s">
        <v>37</v>
      </c>
      <c r="E34" t="s">
        <v>102</v>
      </c>
      <c r="F34" s="71" t="s">
        <v>46</v>
      </c>
      <c r="G34" s="2" t="s">
        <v>1130</v>
      </c>
      <c r="H34" t="s">
        <v>65</v>
      </c>
      <c r="I34" t="s">
        <v>18</v>
      </c>
      <c r="J3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7</v>
      </c>
      <c r="K34">
        <f>_xlfn.XLOOKUP(Conferencistas[[#This Row],[Seminario que dirigió]],Seminarios[Seminario],Seminarios[Año])</f>
        <v>2024</v>
      </c>
    </row>
    <row r="35" spans="1:11" x14ac:dyDescent="0.25">
      <c r="A35" t="s">
        <v>1109</v>
      </c>
      <c r="B35" t="s">
        <v>1131</v>
      </c>
      <c r="C35" t="str">
        <f>_xlfn.CONCAT(Conferencistas[[#This Row],[Nombre]]," ",Conferencistas[[#This Row],[Apellido]])</f>
        <v>Lina Lozano</v>
      </c>
      <c r="D35" t="s">
        <v>37</v>
      </c>
      <c r="E35" t="s">
        <v>75</v>
      </c>
      <c r="F35" s="71" t="s">
        <v>46</v>
      </c>
      <c r="G35" s="2" t="s">
        <v>1132</v>
      </c>
      <c r="H35" t="s">
        <v>1133</v>
      </c>
      <c r="I35" t="s">
        <v>14</v>
      </c>
      <c r="J3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7</v>
      </c>
      <c r="K35">
        <f>_xlfn.XLOOKUP(Conferencistas[[#This Row],[Seminario que dirigió]],Seminarios[Seminario],Seminarios[Año])</f>
        <v>2025</v>
      </c>
    </row>
    <row r="36" spans="1:11" x14ac:dyDescent="0.25">
      <c r="A36" t="s">
        <v>1134</v>
      </c>
      <c r="B36" t="s">
        <v>1135</v>
      </c>
      <c r="C36" t="str">
        <f>_xlfn.CONCAT(Conferencistas[[#This Row],[Nombre]]," ",Conferencistas[[#This Row],[Apellido]])</f>
        <v>Andres Espitia</v>
      </c>
      <c r="D36" t="s">
        <v>42</v>
      </c>
      <c r="E36" t="s">
        <v>75</v>
      </c>
      <c r="F36" s="71" t="s">
        <v>46</v>
      </c>
      <c r="G36" s="2" t="s">
        <v>1136</v>
      </c>
      <c r="H36" t="s">
        <v>65</v>
      </c>
      <c r="I36" t="s">
        <v>18</v>
      </c>
      <c r="J3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8</v>
      </c>
      <c r="K36">
        <f>_xlfn.XLOOKUP(Conferencistas[[#This Row],[Seminario que dirigió]],Seminarios[Seminario],Seminarios[Año])</f>
        <v>2025</v>
      </c>
    </row>
    <row r="37" spans="1:11" x14ac:dyDescent="0.25">
      <c r="A37" t="s">
        <v>1137</v>
      </c>
      <c r="B37" t="s">
        <v>1138</v>
      </c>
      <c r="C37" t="str">
        <f>_xlfn.CONCAT(Conferencistas[[#This Row],[Nombre]]," ",Conferencistas[[#This Row],[Apellido]])</f>
        <v>Carmen Villa</v>
      </c>
      <c r="D37" t="s">
        <v>37</v>
      </c>
      <c r="E37" t="s">
        <v>102</v>
      </c>
      <c r="F37" s="71" t="s">
        <v>46</v>
      </c>
      <c r="G37" s="2" t="s">
        <v>1139</v>
      </c>
      <c r="H37" t="s">
        <v>1075</v>
      </c>
      <c r="I37" t="s">
        <v>14</v>
      </c>
      <c r="J3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9</v>
      </c>
      <c r="K37">
        <f>_xlfn.XLOOKUP(Conferencistas[[#This Row],[Seminario que dirigió]],Seminarios[Seminario],Seminarios[Año])</f>
        <v>2025</v>
      </c>
    </row>
    <row r="38" spans="1:11" x14ac:dyDescent="0.25">
      <c r="A38" t="s">
        <v>1140</v>
      </c>
      <c r="B38" t="s">
        <v>1141</v>
      </c>
      <c r="C38" t="str">
        <f>_xlfn.CONCAT(Conferencistas[[#This Row],[Nombre]]," ",Conferencistas[[#This Row],[Apellido]])</f>
        <v>Socorro Martínez</v>
      </c>
      <c r="D38" t="s">
        <v>37</v>
      </c>
      <c r="E38" t="s">
        <v>105</v>
      </c>
      <c r="F38" s="71" t="s">
        <v>46</v>
      </c>
      <c r="G38" s="134" t="s">
        <v>1142</v>
      </c>
      <c r="H38" t="s">
        <v>65</v>
      </c>
      <c r="I38" t="s">
        <v>18</v>
      </c>
      <c r="J3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10</v>
      </c>
      <c r="K38">
        <f>_xlfn.XLOOKUP(Conferencistas[[#This Row],[Seminario que dirigió]],Seminarios[Seminario],Seminarios[Año])</f>
        <v>2025</v>
      </c>
    </row>
    <row r="39" spans="1:11" x14ac:dyDescent="0.25">
      <c r="A39" t="s">
        <v>1143</v>
      </c>
      <c r="B39" t="s">
        <v>1144</v>
      </c>
      <c r="C39" t="str">
        <f>_xlfn.CONCAT(Conferencistas[[#This Row],[Nombre]]," ",Conferencistas[[#This Row],[Apellido]])</f>
        <v>Maria Alejandra Erazo</v>
      </c>
      <c r="D39" t="s">
        <v>37</v>
      </c>
      <c r="E39" t="s">
        <v>75</v>
      </c>
      <c r="F39" s="71" t="s">
        <v>46</v>
      </c>
      <c r="G39" s="2" t="s">
        <v>1145</v>
      </c>
      <c r="H39" t="s">
        <v>1094</v>
      </c>
      <c r="I39" t="s">
        <v>14</v>
      </c>
      <c r="J3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11</v>
      </c>
      <c r="K39">
        <f>_xlfn.XLOOKUP(Conferencistas[[#This Row],[Seminario que dirigió]],Seminarios[Seminario],Seminarios[Año])</f>
        <v>2025</v>
      </c>
    </row>
    <row r="40" spans="1:11" x14ac:dyDescent="0.25">
      <c r="A40" t="s">
        <v>1146</v>
      </c>
      <c r="B40" t="s">
        <v>1117</v>
      </c>
      <c r="C40" t="str">
        <f>_xlfn.CONCAT(Conferencistas[[#This Row],[Nombre]]," ",Conferencistas[[#This Row],[Apellido]])</f>
        <v>Felipe Parra</v>
      </c>
      <c r="D40" t="s">
        <v>42</v>
      </c>
      <c r="E40" t="s">
        <v>75</v>
      </c>
      <c r="F40" s="71" t="s">
        <v>46</v>
      </c>
      <c r="G40" s="2" t="s">
        <v>1147</v>
      </c>
      <c r="H40" t="s">
        <v>65</v>
      </c>
      <c r="I40" t="s">
        <v>18</v>
      </c>
      <c r="J4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12</v>
      </c>
      <c r="K40">
        <f>_xlfn.XLOOKUP(Conferencistas[[#This Row],[Seminario que dirigió]],Seminarios[Seminario],Seminarios[Año])</f>
        <v>2025</v>
      </c>
    </row>
    <row r="41" spans="1:11" x14ac:dyDescent="0.25">
      <c r="A41" t="s">
        <v>1148</v>
      </c>
      <c r="B41" t="s">
        <v>1149</v>
      </c>
      <c r="C41" t="str">
        <f>_xlfn.CONCAT(Conferencistas[[#This Row],[Nombre]]," ",Conferencistas[[#This Row],[Apellido]])</f>
        <v>Bruno Souza</v>
      </c>
      <c r="D41" t="s">
        <v>42</v>
      </c>
      <c r="E41" t="s">
        <v>95</v>
      </c>
      <c r="F41" s="71" t="s">
        <v>46</v>
      </c>
      <c r="G41" s="2" t="s">
        <v>1139</v>
      </c>
      <c r="H41" t="s">
        <v>1075</v>
      </c>
      <c r="I41" t="s">
        <v>14</v>
      </c>
      <c r="J4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13</v>
      </c>
      <c r="K41">
        <f>_xlfn.XLOOKUP(Conferencistas[[#This Row],[Seminario que dirigió]],Seminarios[Seminario],Seminarios[Año])</f>
        <v>2025</v>
      </c>
    </row>
    <row r="42" spans="1:11" x14ac:dyDescent="0.25">
      <c r="A42" t="s">
        <v>1150</v>
      </c>
      <c r="B42" t="s">
        <v>1151</v>
      </c>
      <c r="C42" t="str">
        <f>_xlfn.CONCAT(Conferencistas[[#This Row],[Nombre]]," ",Conferencistas[[#This Row],[Apellido]])</f>
        <v>Andrew Parker</v>
      </c>
      <c r="D42" t="s">
        <v>42</v>
      </c>
      <c r="E42" t="s">
        <v>92</v>
      </c>
      <c r="F42" s="71" t="s">
        <v>46</v>
      </c>
      <c r="G42" s="2" t="s">
        <v>1152</v>
      </c>
      <c r="H42" t="s">
        <v>1075</v>
      </c>
      <c r="I42" t="s">
        <v>14</v>
      </c>
      <c r="J4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7</v>
      </c>
      <c r="K42">
        <f>_xlfn.XLOOKUP(Conferencistas[[#This Row],[Seminario que dirigió]],Seminarios[Seminario],Seminarios[Año])</f>
        <v>2025</v>
      </c>
    </row>
    <row r="43" spans="1:11" x14ac:dyDescent="0.25">
      <c r="A43" t="s">
        <v>1153</v>
      </c>
      <c r="B43" s="128" t="s">
        <v>1154</v>
      </c>
      <c r="C43" t="str">
        <f>_xlfn.CONCAT(Conferencistas[[#This Row],[Nombre]]," ",Conferencistas[[#This Row],[Apellido]])</f>
        <v>Behnoosh Lahooti</v>
      </c>
      <c r="D43" t="s">
        <v>37</v>
      </c>
      <c r="E43" t="s">
        <v>108</v>
      </c>
      <c r="F43" s="71" t="s">
        <v>46</v>
      </c>
      <c r="G43" s="2" t="s">
        <v>1155</v>
      </c>
      <c r="H43" t="s">
        <v>1094</v>
      </c>
      <c r="I43" t="s">
        <v>14</v>
      </c>
      <c r="J4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14</v>
      </c>
      <c r="K43">
        <f>_xlfn.XLOOKUP(Conferencistas[[#This Row],[Seminario que dirigió]],Seminarios[Seminario],Seminarios[Año])</f>
        <v>2025</v>
      </c>
    </row>
    <row r="44" spans="1:11" x14ac:dyDescent="0.25">
      <c r="A44" t="s">
        <v>1156</v>
      </c>
      <c r="B44" t="s">
        <v>1157</v>
      </c>
      <c r="C44" t="str">
        <f>_xlfn.CONCAT(Conferencistas[[#This Row],[Nombre]]," ",Conferencistas[[#This Row],[Apellido]])</f>
        <v>Wolf Wagner</v>
      </c>
      <c r="D44" t="s">
        <v>42</v>
      </c>
      <c r="E44" t="s">
        <v>70</v>
      </c>
      <c r="F44" s="71" t="s">
        <v>46</v>
      </c>
      <c r="G44" s="2" t="s">
        <v>1158</v>
      </c>
      <c r="H44" t="s">
        <v>1133</v>
      </c>
      <c r="I44" t="s">
        <v>14</v>
      </c>
      <c r="J4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8</v>
      </c>
      <c r="K44">
        <f>_xlfn.XLOOKUP(Conferencistas[[#This Row],[Seminario que dirigió]],Seminarios[Seminario],Seminarios[Año])</f>
        <v>2025</v>
      </c>
    </row>
    <row r="45" spans="1:11" x14ac:dyDescent="0.25">
      <c r="A45" t="s">
        <v>1159</v>
      </c>
      <c r="B45" t="s">
        <v>1160</v>
      </c>
      <c r="C45" t="str">
        <f>_xlfn.CONCAT(Conferencistas[[#This Row],[Nombre]]," ",Conferencistas[[#This Row],[Apellido]])</f>
        <v>Steven Kilroy</v>
      </c>
      <c r="D45" t="s">
        <v>42</v>
      </c>
      <c r="E45" t="s">
        <v>111</v>
      </c>
      <c r="F45" s="71" t="s">
        <v>46</v>
      </c>
      <c r="G45" s="2" t="s">
        <v>1161</v>
      </c>
      <c r="H45" t="s">
        <v>111</v>
      </c>
      <c r="I45" t="s">
        <v>14</v>
      </c>
      <c r="J4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8</v>
      </c>
      <c r="K45">
        <f>_xlfn.XLOOKUP(Conferencistas[[#This Row],[Seminario que dirigió]],Seminarios[Seminario],Seminarios[Año])</f>
        <v>2025</v>
      </c>
    </row>
    <row r="46" spans="1:11" x14ac:dyDescent="0.25">
      <c r="A46" t="s">
        <v>1162</v>
      </c>
      <c r="B46" t="s">
        <v>1163</v>
      </c>
      <c r="C46" t="str">
        <f>_xlfn.CONCAT(Conferencistas[[#This Row],[Nombre]]," ",Conferencistas[[#This Row],[Apellido]])</f>
        <v>Neal Roese</v>
      </c>
      <c r="D46" t="s">
        <v>42</v>
      </c>
      <c r="E46" t="s">
        <v>65</v>
      </c>
      <c r="F46" s="71" t="s">
        <v>46</v>
      </c>
      <c r="G46" s="2" t="s">
        <v>1164</v>
      </c>
      <c r="H46" t="s">
        <v>65</v>
      </c>
      <c r="I46" t="s">
        <v>18</v>
      </c>
      <c r="J4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9</v>
      </c>
      <c r="K46">
        <f>_xlfn.XLOOKUP(Conferencistas[[#This Row],[Seminario que dirigió]],Seminarios[Seminario],Seminarios[Año])</f>
        <v>2025</v>
      </c>
    </row>
    <row r="47" spans="1:11" x14ac:dyDescent="0.25">
      <c r="A47" t="s">
        <v>1089</v>
      </c>
      <c r="B47" t="s">
        <v>1165</v>
      </c>
      <c r="C47" t="str">
        <f>_xlfn.CONCAT(Conferencistas[[#This Row],[Nombre]]," ",Conferencistas[[#This Row],[Apellido]])</f>
        <v>Carlos Velasco</v>
      </c>
      <c r="D47" t="s">
        <v>42</v>
      </c>
      <c r="E47" t="s">
        <v>75</v>
      </c>
      <c r="F47" s="71" t="s">
        <v>46</v>
      </c>
      <c r="G47" s="2" t="s">
        <v>1166</v>
      </c>
      <c r="H47" t="s">
        <v>1167</v>
      </c>
      <c r="I47" t="s">
        <v>14</v>
      </c>
      <c r="J4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15</v>
      </c>
      <c r="K47">
        <f>_xlfn.XLOOKUP(Conferencistas[[#This Row],[Seminario que dirigió]],Seminarios[Seminario],Seminarios[Año])</f>
        <v>2025</v>
      </c>
    </row>
    <row r="48" spans="1:11" x14ac:dyDescent="0.25">
      <c r="A48" t="s">
        <v>1168</v>
      </c>
      <c r="B48" t="s">
        <v>1169</v>
      </c>
      <c r="C48" t="str">
        <f>_xlfn.CONCAT(Conferencistas[[#This Row],[Nombre]]," ",Conferencistas[[#This Row],[Apellido]])</f>
        <v>Yimin Cheng</v>
      </c>
      <c r="D48" t="s">
        <v>42</v>
      </c>
      <c r="E48" t="s">
        <v>112</v>
      </c>
      <c r="F48" s="71" t="s">
        <v>46</v>
      </c>
      <c r="G48" s="2" t="s">
        <v>1170</v>
      </c>
      <c r="H48" t="s">
        <v>1171</v>
      </c>
      <c r="I48" t="s">
        <v>27</v>
      </c>
      <c r="J4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9</v>
      </c>
      <c r="K48">
        <f>_xlfn.XLOOKUP(Conferencistas[[#This Row],[Seminario que dirigió]],Seminarios[Seminario],Seminarios[Año])</f>
        <v>2025</v>
      </c>
    </row>
    <row r="49" spans="1:11" x14ac:dyDescent="0.25">
      <c r="A49" t="s">
        <v>1172</v>
      </c>
      <c r="B49" t="s">
        <v>1173</v>
      </c>
      <c r="C49" t="str">
        <f>_xlfn.CONCAT(Conferencistas[[#This Row],[Nombre]]," ",Conferencistas[[#This Row],[Apellido]])</f>
        <v>Luis Alfredo Arango</v>
      </c>
      <c r="D49" t="s">
        <v>42</v>
      </c>
      <c r="E49" t="s">
        <v>75</v>
      </c>
      <c r="F49" s="71"/>
      <c r="G49" s="2" t="s">
        <v>1174</v>
      </c>
      <c r="H49" t="s">
        <v>1171</v>
      </c>
      <c r="I49" t="s">
        <v>27</v>
      </c>
      <c r="J4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16</v>
      </c>
      <c r="K49">
        <f>_xlfn.XLOOKUP(Conferencistas[[#This Row],[Seminario que dirigió]],Seminarios[Seminario],Seminarios[Año])</f>
        <v>2025</v>
      </c>
    </row>
    <row r="50" spans="1:11" x14ac:dyDescent="0.25">
      <c r="A50" t="s">
        <v>1175</v>
      </c>
      <c r="B50" t="s">
        <v>1176</v>
      </c>
      <c r="C50" t="str">
        <f>_xlfn.CONCAT(Conferencistas[[#This Row],[Nombre]]," ",Conferencistas[[#This Row],[Apellido]])</f>
        <v>Suresh Sethi</v>
      </c>
      <c r="D50" t="s">
        <v>42</v>
      </c>
      <c r="E50" t="s">
        <v>65</v>
      </c>
      <c r="F50" s="2"/>
      <c r="G50" s="2" t="s">
        <v>1177</v>
      </c>
      <c r="H50" t="s">
        <v>65</v>
      </c>
      <c r="I50" t="s">
        <v>18</v>
      </c>
      <c r="J5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10</v>
      </c>
      <c r="K50">
        <f>_xlfn.XLOOKUP(Conferencistas[[#This Row],[Seminario que dirigió]],Seminarios[Seminario],Seminarios[Año])</f>
        <v>2025</v>
      </c>
    </row>
    <row r="51" spans="1:11" x14ac:dyDescent="0.25">
      <c r="A51" t="s">
        <v>1178</v>
      </c>
      <c r="B51" t="s">
        <v>1179</v>
      </c>
      <c r="C51" t="str">
        <f>_xlfn.CONCAT(Conferencistas[[#This Row],[Nombre]]," ",Conferencistas[[#This Row],[Apellido]])</f>
        <v>Constantin Blome</v>
      </c>
      <c r="D51" t="s">
        <v>42</v>
      </c>
      <c r="E51" t="s">
        <v>70</v>
      </c>
      <c r="F51" s="2"/>
      <c r="G51" s="2" t="s">
        <v>1180</v>
      </c>
      <c r="H51" t="s">
        <v>70</v>
      </c>
      <c r="I51" t="s">
        <v>14</v>
      </c>
      <c r="J5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11</v>
      </c>
      <c r="K51">
        <f>_xlfn.XLOOKUP(Conferencistas[[#This Row],[Seminario que dirigió]],Seminarios[Seminario],Seminarios[Año])</f>
        <v>2025</v>
      </c>
    </row>
    <row r="52" spans="1:11" x14ac:dyDescent="0.25">
      <c r="A52" t="s">
        <v>1181</v>
      </c>
      <c r="B52" t="s">
        <v>1182</v>
      </c>
      <c r="C52" t="str">
        <f>_xlfn.CONCAT(Conferencistas[[#This Row],[Nombre]]," ",Conferencistas[[#This Row],[Apellido]])</f>
        <v>Christian Schott</v>
      </c>
      <c r="D52" t="s">
        <v>42</v>
      </c>
      <c r="E52" t="s">
        <v>70</v>
      </c>
      <c r="F52" s="2"/>
      <c r="G52" s="2" t="s">
        <v>1183</v>
      </c>
      <c r="H52" t="s">
        <v>1184</v>
      </c>
      <c r="I52" t="s">
        <v>27</v>
      </c>
      <c r="J5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12</v>
      </c>
      <c r="K52">
        <f>_xlfn.XLOOKUP(Conferencistas[[#This Row],[Seminario que dirigió]],Seminarios[Seminario],Seminarios[Año])</f>
        <v>2025</v>
      </c>
    </row>
    <row r="53" spans="1:11" x14ac:dyDescent="0.25">
      <c r="A53" t="s">
        <v>1185</v>
      </c>
      <c r="B53" t="s">
        <v>1186</v>
      </c>
      <c r="C53" t="str">
        <f>_xlfn.CONCAT(Conferencistas[[#This Row],[Nombre]]," ",Conferencistas[[#This Row],[Apellido]])</f>
        <v>Teresa da Silva Lopes</v>
      </c>
      <c r="D53" t="s">
        <v>37</v>
      </c>
      <c r="E53" t="s">
        <v>88</v>
      </c>
      <c r="F53" s="2"/>
      <c r="G53" s="2" t="s">
        <v>1187</v>
      </c>
      <c r="H53" t="s">
        <v>1075</v>
      </c>
      <c r="I53" t="s">
        <v>14</v>
      </c>
      <c r="J53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13</v>
      </c>
      <c r="K53">
        <f>_xlfn.XLOOKUP(Conferencistas[[#This Row],[Seminario que dirigió]],Seminarios[Seminario],Seminarios[Año])</f>
        <v>2025</v>
      </c>
    </row>
    <row r="54" spans="1:11" x14ac:dyDescent="0.25">
      <c r="A54" t="s">
        <v>1076</v>
      </c>
      <c r="B54" t="s">
        <v>1219</v>
      </c>
      <c r="C54" t="str">
        <f>_xlfn.CONCAT(Conferencistas[[#This Row],[Nombre]]," ",Conferencistas[[#This Row],[Apellido]])</f>
        <v>David Echeverry</v>
      </c>
      <c r="D54" t="s">
        <v>42</v>
      </c>
      <c r="E54" t="s">
        <v>75</v>
      </c>
      <c r="F54" s="2"/>
      <c r="G54" s="2" t="s">
        <v>1232</v>
      </c>
      <c r="H54" t="s">
        <v>102</v>
      </c>
      <c r="I54" t="s">
        <v>14</v>
      </c>
      <c r="J54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14</v>
      </c>
      <c r="K54">
        <f>_xlfn.XLOOKUP(Conferencistas[[#This Row],[Seminario que dirigió]],Seminarios[Seminario],Seminarios[Año])</f>
        <v>2025</v>
      </c>
    </row>
    <row r="55" spans="1:11" x14ac:dyDescent="0.25">
      <c r="A55" t="s">
        <v>1220</v>
      </c>
      <c r="B55" t="s">
        <v>1229</v>
      </c>
      <c r="C55" t="str">
        <f>_xlfn.CONCAT(Conferencistas[[#This Row],[Nombre]]," ",Conferencistas[[#This Row],[Apellido]])</f>
        <v>Elvira Kaneberg</v>
      </c>
      <c r="D55" t="s">
        <v>37</v>
      </c>
      <c r="E55" t="s">
        <v>75</v>
      </c>
      <c r="F55" s="2"/>
      <c r="G55" s="2" t="s">
        <v>1233</v>
      </c>
      <c r="H55" t="s">
        <v>1234</v>
      </c>
      <c r="I55" t="s">
        <v>14</v>
      </c>
      <c r="J55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15</v>
      </c>
      <c r="K55">
        <f>_xlfn.XLOOKUP(Conferencistas[[#This Row],[Seminario que dirigió]],Seminarios[Seminario],Seminarios[Año])</f>
        <v>2025</v>
      </c>
    </row>
    <row r="56" spans="1:11" x14ac:dyDescent="0.25">
      <c r="A56" t="s">
        <v>1231</v>
      </c>
      <c r="B56" t="s">
        <v>1230</v>
      </c>
      <c r="C56" t="str">
        <f>_xlfn.CONCAT(Conferencistas[[#This Row],[Nombre]]," ",Conferencistas[[#This Row],[Apellido]])</f>
        <v>Ramnath K. Chellappa</v>
      </c>
      <c r="D56" t="s">
        <v>42</v>
      </c>
      <c r="E56" t="s">
        <v>1236</v>
      </c>
      <c r="F56" s="2"/>
      <c r="G56" s="2" t="s">
        <v>1235</v>
      </c>
      <c r="H56" t="s">
        <v>65</v>
      </c>
      <c r="I56" t="s">
        <v>18</v>
      </c>
      <c r="J56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10</v>
      </c>
      <c r="K56">
        <f>_xlfn.XLOOKUP(Conferencistas[[#This Row],[Seminario que dirigió]],Seminarios[Seminario],Seminarios[Año])</f>
        <v>2025</v>
      </c>
    </row>
    <row r="57" spans="1:11" x14ac:dyDescent="0.25">
      <c r="A57" t="s">
        <v>1221</v>
      </c>
      <c r="B57" t="s">
        <v>1222</v>
      </c>
      <c r="C57" t="str">
        <f>_xlfn.CONCAT(Conferencistas[[#This Row],[Nombre]]," ",Conferencistas[[#This Row],[Apellido]])</f>
        <v>Gloria E. Valencia C.</v>
      </c>
      <c r="D57" t="s">
        <v>37</v>
      </c>
      <c r="E57" t="s">
        <v>75</v>
      </c>
      <c r="F57" s="2"/>
      <c r="G57" s="2" t="s">
        <v>1237</v>
      </c>
      <c r="H57" t="s">
        <v>75</v>
      </c>
      <c r="I57" t="s">
        <v>22</v>
      </c>
      <c r="J57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GHE 7</v>
      </c>
      <c r="K57">
        <f>_xlfn.XLOOKUP(Conferencistas[[#This Row],[Seminario que dirigió]],Seminarios[Seminario],Seminarios[Año])</f>
        <v>2025</v>
      </c>
    </row>
    <row r="58" spans="1:11" x14ac:dyDescent="0.25">
      <c r="A58" t="s">
        <v>1223</v>
      </c>
      <c r="B58" t="s">
        <v>1224</v>
      </c>
      <c r="C58" t="str">
        <f>_xlfn.CONCAT(Conferencistas[[#This Row],[Nombre]]," ",Conferencistas[[#This Row],[Apellido]])</f>
        <v>Juan Felipe Imbet</v>
      </c>
      <c r="D58" t="s">
        <v>42</v>
      </c>
      <c r="E58" t="s">
        <v>75</v>
      </c>
      <c r="F58" s="2"/>
      <c r="G58" s="2" t="s">
        <v>1238</v>
      </c>
      <c r="H58" t="s">
        <v>1094</v>
      </c>
      <c r="I58" t="s">
        <v>14</v>
      </c>
      <c r="J58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17</v>
      </c>
      <c r="K58">
        <f>_xlfn.XLOOKUP(Conferencistas[[#This Row],[Seminario que dirigió]],Seminarios[Seminario],Seminarios[Año])</f>
        <v>2025</v>
      </c>
    </row>
    <row r="59" spans="1:11" x14ac:dyDescent="0.25">
      <c r="A59" t="s">
        <v>1225</v>
      </c>
      <c r="B59" t="s">
        <v>1226</v>
      </c>
      <c r="C59" t="str">
        <f>_xlfn.CONCAT(Conferencistas[[#This Row],[Nombre]]," ",Conferencistas[[#This Row],[Apellido]])</f>
        <v>Monika Sońta</v>
      </c>
      <c r="D59" t="s">
        <v>37</v>
      </c>
      <c r="E59" t="s">
        <v>1239</v>
      </c>
      <c r="F59" s="2"/>
      <c r="G59" s="2" t="s">
        <v>1240</v>
      </c>
      <c r="H59" t="s">
        <v>1239</v>
      </c>
      <c r="I59" t="s">
        <v>14</v>
      </c>
      <c r="J59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16</v>
      </c>
      <c r="K59">
        <f>_xlfn.XLOOKUP(Conferencistas[[#This Row],[Seminario que dirigió]],Seminarios[Seminario],Seminarios[Año])</f>
        <v>2025</v>
      </c>
    </row>
    <row r="60" spans="1:11" x14ac:dyDescent="0.25">
      <c r="A60" t="s">
        <v>1227</v>
      </c>
      <c r="B60" t="s">
        <v>1228</v>
      </c>
      <c r="C60" t="str">
        <f>_xlfn.CONCAT(Conferencistas[[#This Row],[Nombre]]," ",Conferencistas[[#This Row],[Apellido]])</f>
        <v>María Angélica Farfán</v>
      </c>
      <c r="D60" t="s">
        <v>37</v>
      </c>
      <c r="E60" t="s">
        <v>75</v>
      </c>
      <c r="F60" s="2"/>
      <c r="G60" s="2" t="s">
        <v>1106</v>
      </c>
      <c r="H60" t="s">
        <v>75</v>
      </c>
      <c r="I60" t="s">
        <v>22</v>
      </c>
      <c r="J60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Recruitment research 18</v>
      </c>
      <c r="K60">
        <f>_xlfn.XLOOKUP(Conferencistas[[#This Row],[Seminario que dirigió]],Seminarios[Seminario],Seminarios[Año])</f>
        <v>2025</v>
      </c>
    </row>
    <row r="61" spans="1:11" x14ac:dyDescent="0.25">
      <c r="A61" t="s">
        <v>1257</v>
      </c>
      <c r="B61" t="s">
        <v>1258</v>
      </c>
      <c r="C61" t="str">
        <f>_xlfn.CONCAT(Conferencistas[[#This Row],[Nombre]]," ",Conferencistas[[#This Row],[Apellido]])</f>
        <v>Cristóbal Miralles</v>
      </c>
      <c r="D61" t="s">
        <v>42</v>
      </c>
      <c r="E61" t="s">
        <v>102</v>
      </c>
      <c r="F61" s="2"/>
      <c r="G61" s="2" t="s">
        <v>1259</v>
      </c>
      <c r="H61" t="s">
        <v>102</v>
      </c>
      <c r="I61" t="s">
        <v>14</v>
      </c>
      <c r="J61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Visiting Scholars 17</v>
      </c>
      <c r="K61">
        <f>_xlfn.XLOOKUP(Conferencistas[[#This Row],[Seminario que dirigió]],Seminarios[Seminario],Seminarios[Año])</f>
        <v>2025</v>
      </c>
    </row>
    <row r="62" spans="1:11" x14ac:dyDescent="0.25">
      <c r="A62" t="s">
        <v>1291</v>
      </c>
      <c r="B62" t="s">
        <v>1292</v>
      </c>
      <c r="C62" t="str">
        <f>_xlfn.CONCAT(Conferencistas[[#This Row],[Nombre]]," ",Conferencistas[[#This Row],[Apellido]])</f>
        <v>Francisco Brahm</v>
      </c>
      <c r="D62" t="s">
        <v>42</v>
      </c>
      <c r="E62" t="s">
        <v>1296</v>
      </c>
      <c r="F62" s="2"/>
      <c r="G62" s="2" t="s">
        <v>1293</v>
      </c>
      <c r="H62" t="s">
        <v>1075</v>
      </c>
      <c r="I62" t="s">
        <v>14</v>
      </c>
      <c r="J62" t="str">
        <f>_xlfn.XLOOKUP(Conferencistas[[#This Row],[Nombre Completo]],Seminarios[Conferencista 1],Seminarios[Seminario],_xlfn.XLOOKUP(Conferencistas[[#This Row],[Nombre Completo]],Seminarios[Conferencista 2],Seminarios[Seminario],_xlfn.XLOOKUP(Conferencistas[[#This Row],[Nombre Completo]],Seminarios[Conferencista 3],Seminarios[Seminario],_xlfn.XLOOKUP(Conferencistas[[#This Row],[Nombre Completo]],Seminarios[Conferencista 4],Seminarios[Seminario],_xlfn.XLOOKUP(Conferencistas[[#This Row],[Nombre Completo]],Seminarios[Conferencista 5],Seminarios[Seminario])))))</f>
        <v>Ágora 11</v>
      </c>
      <c r="K62">
        <f>_xlfn.XLOOKUP(Conferencistas[[#This Row],[Seminario que dirigió]],Seminarios[Seminario],Seminarios[Año])</f>
        <v>2025</v>
      </c>
    </row>
    <row r="67" spans="3:5" ht="15.75" thickBot="1" x14ac:dyDescent="0.3">
      <c r="C67" s="219" t="s">
        <v>1188</v>
      </c>
      <c r="D67" s="219"/>
    </row>
    <row r="68" spans="3:5" ht="15.75" thickBot="1" x14ac:dyDescent="0.3">
      <c r="C68" t="s">
        <v>65</v>
      </c>
      <c r="D68" s="6">
        <f>COUNTIF(Conferencistas[Nacionalidad],C68)</f>
        <v>8</v>
      </c>
      <c r="E68" s="201">
        <f t="shared" ref="E68:E80" si="0">D68/$D$86</f>
        <v>0.13114754098360656</v>
      </c>
    </row>
    <row r="69" spans="3:5" ht="15.75" thickBot="1" x14ac:dyDescent="0.3">
      <c r="C69" t="s">
        <v>70</v>
      </c>
      <c r="D69" s="6">
        <f>COUNTIF(Conferencistas[Nacionalidad],C69)</f>
        <v>6</v>
      </c>
      <c r="E69" s="201">
        <f t="shared" si="0"/>
        <v>9.8360655737704916E-2</v>
      </c>
    </row>
    <row r="70" spans="3:5" ht="15.75" thickBot="1" x14ac:dyDescent="0.3">
      <c r="C70" t="s">
        <v>75</v>
      </c>
      <c r="D70" s="6">
        <f>COUNTIF(Conferencistas[Nacionalidad],C70)</f>
        <v>25</v>
      </c>
      <c r="E70" s="201">
        <f t="shared" si="0"/>
        <v>0.4098360655737705</v>
      </c>
    </row>
    <row r="71" spans="3:5" ht="15.75" thickBot="1" x14ac:dyDescent="0.3">
      <c r="C71" t="s">
        <v>88</v>
      </c>
      <c r="D71" s="6">
        <f>COUNTIF(Conferencistas[Nacionalidad],C71)</f>
        <v>2</v>
      </c>
      <c r="E71" s="201">
        <f t="shared" si="0"/>
        <v>3.2786885245901641E-2</v>
      </c>
    </row>
    <row r="72" spans="3:5" ht="15.75" thickBot="1" x14ac:dyDescent="0.3">
      <c r="C72" t="s">
        <v>92</v>
      </c>
      <c r="D72" s="6">
        <f>COUNTIF(Conferencistas[Nacionalidad],C72)</f>
        <v>2</v>
      </c>
      <c r="E72" s="201">
        <f t="shared" si="0"/>
        <v>3.2786885245901641E-2</v>
      </c>
    </row>
    <row r="73" spans="3:5" ht="15.75" thickBot="1" x14ac:dyDescent="0.3">
      <c r="C73" t="s">
        <v>95</v>
      </c>
      <c r="D73" s="6">
        <f>COUNTIF(Conferencistas[Nacionalidad],C73)</f>
        <v>2</v>
      </c>
      <c r="E73" s="201">
        <f t="shared" si="0"/>
        <v>3.2786885245901641E-2</v>
      </c>
    </row>
    <row r="74" spans="3:5" ht="15.75" thickBot="1" x14ac:dyDescent="0.3">
      <c r="C74" t="s">
        <v>102</v>
      </c>
      <c r="D74" s="6">
        <f>COUNTIF(Conferencistas[Nacionalidad],C74)</f>
        <v>5</v>
      </c>
      <c r="E74" s="201">
        <f t="shared" si="0"/>
        <v>8.1967213114754092E-2</v>
      </c>
    </row>
    <row r="75" spans="3:5" ht="15.75" thickBot="1" x14ac:dyDescent="0.3">
      <c r="C75" t="s">
        <v>96</v>
      </c>
      <c r="D75" s="6">
        <f>COUNTIF(Conferencistas[Nacionalidad],C75)</f>
        <v>1</v>
      </c>
      <c r="E75" s="201">
        <f t="shared" si="0"/>
        <v>1.6393442622950821E-2</v>
      </c>
    </row>
    <row r="76" spans="3:5" ht="15.75" thickBot="1" x14ac:dyDescent="0.3">
      <c r="C76" t="s">
        <v>99</v>
      </c>
      <c r="D76" s="6">
        <f>COUNTIF(Conferencistas[Nacionalidad],C76)</f>
        <v>1</v>
      </c>
      <c r="E76" s="201">
        <f t="shared" si="0"/>
        <v>1.6393442622950821E-2</v>
      </c>
    </row>
    <row r="77" spans="3:5" ht="15.75" thickBot="1" x14ac:dyDescent="0.3">
      <c r="C77" t="s">
        <v>105</v>
      </c>
      <c r="D77" s="6">
        <f>COUNTIF(Conferencistas[Nacionalidad],C77)</f>
        <v>1</v>
      </c>
      <c r="E77" s="201">
        <f t="shared" si="0"/>
        <v>1.6393442622950821E-2</v>
      </c>
    </row>
    <row r="78" spans="3:5" ht="15.75" thickBot="1" x14ac:dyDescent="0.3">
      <c r="C78" t="s">
        <v>108</v>
      </c>
      <c r="D78" s="6">
        <f>COUNTIF(Conferencistas[Nacionalidad],C78)</f>
        <v>1</v>
      </c>
      <c r="E78" s="201">
        <f t="shared" si="0"/>
        <v>1.6393442622950821E-2</v>
      </c>
    </row>
    <row r="79" spans="3:5" ht="15.75" thickBot="1" x14ac:dyDescent="0.3">
      <c r="C79" t="s">
        <v>80</v>
      </c>
      <c r="D79" s="6">
        <f>COUNTIF(Conferencistas[Nacionalidad],C79)</f>
        <v>1</v>
      </c>
      <c r="E79" s="201">
        <f t="shared" si="0"/>
        <v>1.6393442622950821E-2</v>
      </c>
    </row>
    <row r="80" spans="3:5" ht="15.75" thickBot="1" x14ac:dyDescent="0.3">
      <c r="C80" t="s">
        <v>84</v>
      </c>
      <c r="D80" s="6">
        <f>COUNTIF(Conferencistas[Nacionalidad],C80)</f>
        <v>1</v>
      </c>
      <c r="E80" s="201">
        <f t="shared" si="0"/>
        <v>1.6393442622950821E-2</v>
      </c>
    </row>
    <row r="81" spans="3:7" ht="15.75" thickBot="1" x14ac:dyDescent="0.3">
      <c r="C81" t="s">
        <v>1239</v>
      </c>
      <c r="D81" s="6">
        <f>COUNTIF(Conferencistas[Nacionalidad],C81)</f>
        <v>1</v>
      </c>
      <c r="E81" s="201">
        <f t="shared" ref="E81:E82" si="1">D81/$D$86</f>
        <v>1.6393442622950821E-2</v>
      </c>
    </row>
    <row r="82" spans="3:7" ht="15.75" thickBot="1" x14ac:dyDescent="0.3">
      <c r="C82" t="s">
        <v>1296</v>
      </c>
      <c r="D82" s="6">
        <f>COUNTIF(Conferencistas[Nacionalidad],C82)</f>
        <v>1</v>
      </c>
      <c r="E82" s="201">
        <f t="shared" si="1"/>
        <v>1.6393442622950821E-2</v>
      </c>
    </row>
    <row r="83" spans="3:7" ht="15.75" thickBot="1" x14ac:dyDescent="0.3">
      <c r="C83" t="s">
        <v>111</v>
      </c>
      <c r="D83" s="6">
        <f>COUNTIF(Conferencistas[Nacionalidad],C83)</f>
        <v>1</v>
      </c>
      <c r="E83" s="201">
        <f>D83/$D$86</f>
        <v>1.6393442622950821E-2</v>
      </c>
    </row>
    <row r="84" spans="3:7" ht="15.75" thickBot="1" x14ac:dyDescent="0.3">
      <c r="C84" t="s">
        <v>1236</v>
      </c>
      <c r="D84" s="6">
        <f>COUNTIF(Conferencistas[Nacionalidad],C84)</f>
        <v>1</v>
      </c>
      <c r="E84" s="201">
        <f>D84/$D$86</f>
        <v>1.6393442622950821E-2</v>
      </c>
    </row>
    <row r="85" spans="3:7" x14ac:dyDescent="0.25">
      <c r="C85" t="s">
        <v>112</v>
      </c>
      <c r="D85" s="6">
        <f>COUNTIF(Conferencistas[Nacionalidad],C85)</f>
        <v>1</v>
      </c>
      <c r="E85" s="201">
        <f>D85/$D$86</f>
        <v>1.6393442622950821E-2</v>
      </c>
    </row>
    <row r="86" spans="3:7" x14ac:dyDescent="0.25">
      <c r="D86">
        <f>SUM(D68:D85)</f>
        <v>61</v>
      </c>
      <c r="G86"/>
    </row>
  </sheetData>
  <mergeCells count="1">
    <mergeCell ref="C67:D67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1136-A32E-4925-9FC0-0ECB852F701A}">
  <dimension ref="A1:L1097"/>
  <sheetViews>
    <sheetView topLeftCell="A1066" workbookViewId="0">
      <selection activeCell="K1082" sqref="K1082"/>
    </sheetView>
  </sheetViews>
  <sheetFormatPr baseColWidth="10" defaultColWidth="11.42578125" defaultRowHeight="15" x14ac:dyDescent="0.25"/>
  <cols>
    <col min="1" max="1" width="39" customWidth="1"/>
    <col min="2" max="2" width="37.42578125" bestFit="1" customWidth="1"/>
    <col min="3" max="3" width="12" bestFit="1" customWidth="1"/>
    <col min="4" max="4" width="16.42578125" customWidth="1"/>
    <col min="5" max="5" width="12.42578125" customWidth="1"/>
    <col min="6" max="6" width="24.85546875" customWidth="1"/>
    <col min="7" max="7" width="11.42578125" hidden="1" customWidth="1"/>
    <col min="9" max="9" width="23.85546875" bestFit="1" customWidth="1"/>
  </cols>
  <sheetData>
    <row r="1" spans="1:9" ht="15.75" thickBot="1" x14ac:dyDescent="0.3">
      <c r="A1" s="30" t="s">
        <v>164</v>
      </c>
      <c r="B1" s="31" t="s">
        <v>165</v>
      </c>
      <c r="C1" s="31" t="s">
        <v>166</v>
      </c>
      <c r="D1" s="31" t="s">
        <v>167</v>
      </c>
      <c r="E1" s="31" t="s">
        <v>168</v>
      </c>
      <c r="F1" s="36" t="s">
        <v>169</v>
      </c>
      <c r="G1" s="31" t="s">
        <v>180</v>
      </c>
    </row>
    <row r="2" spans="1:9" x14ac:dyDescent="0.25">
      <c r="A2" s="4" t="s">
        <v>260</v>
      </c>
      <c r="B2" s="5" t="s">
        <v>261</v>
      </c>
      <c r="C2" s="5" t="s">
        <v>262</v>
      </c>
      <c r="D2" s="5" t="s">
        <v>56</v>
      </c>
      <c r="E2" s="14" t="str">
        <f>_xlfn.XLOOKUP(Participantes[[#This Row],[Seminario al que asistió]],Seminarios[Seminario],Seminarios[Modalidad])</f>
        <v>On-Campus</v>
      </c>
      <c r="F2" s="6" t="s">
        <v>15</v>
      </c>
      <c r="G2" s="29">
        <f>_xlfn.XLOOKUP(Participantes[[#This Row],[Seminario al que asistió]],Seminarios[Seminario],Seminarios[Año])</f>
        <v>2024</v>
      </c>
      <c r="I2">
        <f>IF(Dashboard!$B$2=2025,COUNTIF(Participantes[Año],2025),IF(Dashboard!$B$2=2024,COUNTIF(Participantes[Año],2024),COUNTA(Participantes[Seminario al que asistió]))+223)</f>
        <v>1319</v>
      </c>
    </row>
    <row r="3" spans="1:9" x14ac:dyDescent="0.25">
      <c r="A3" s="7" t="s">
        <v>263</v>
      </c>
      <c r="B3" s="3" t="s">
        <v>264</v>
      </c>
      <c r="C3" s="3" t="s">
        <v>265</v>
      </c>
      <c r="D3" s="3" t="s">
        <v>56</v>
      </c>
      <c r="E3" s="15" t="str">
        <f>_xlfn.XLOOKUP(Participantes[[#This Row],[Seminario al que asistió]],Seminarios[Seminario],Seminarios[Modalidad])</f>
        <v>On-Campus</v>
      </c>
      <c r="F3" s="8" t="s">
        <v>15</v>
      </c>
      <c r="G3" s="26">
        <f>_xlfn.XLOOKUP(Participantes[[#This Row],[Seminario al que asistió]],Seminarios[Seminario],Seminarios[Año])</f>
        <v>2024</v>
      </c>
    </row>
    <row r="4" spans="1:9" x14ac:dyDescent="0.25">
      <c r="A4" s="7" t="s">
        <v>220</v>
      </c>
      <c r="B4" s="3" t="s">
        <v>266</v>
      </c>
      <c r="C4" s="3" t="s">
        <v>265</v>
      </c>
      <c r="D4" s="3" t="s">
        <v>56</v>
      </c>
      <c r="E4" s="15" t="str">
        <f>_xlfn.XLOOKUP(Participantes[[#This Row],[Seminario al que asistió]],Seminarios[Seminario],Seminarios[Modalidad])</f>
        <v>On-Campus</v>
      </c>
      <c r="F4" s="8" t="s">
        <v>15</v>
      </c>
      <c r="G4" s="26">
        <f>_xlfn.XLOOKUP(Participantes[[#This Row],[Seminario al que asistió]],Seminarios[Seminario],Seminarios[Año])</f>
        <v>2024</v>
      </c>
    </row>
    <row r="5" spans="1:9" x14ac:dyDescent="0.25">
      <c r="A5" s="7" t="s">
        <v>267</v>
      </c>
      <c r="B5" s="3" t="s">
        <v>268</v>
      </c>
      <c r="C5" s="3" t="s">
        <v>265</v>
      </c>
      <c r="D5" s="3" t="s">
        <v>56</v>
      </c>
      <c r="E5" s="15" t="str">
        <f>_xlfn.XLOOKUP(Participantes[[#This Row],[Seminario al que asistió]],Seminarios[Seminario],Seminarios[Modalidad])</f>
        <v>On-Campus</v>
      </c>
      <c r="F5" s="8" t="s">
        <v>15</v>
      </c>
      <c r="G5" s="26">
        <f>_xlfn.XLOOKUP(Participantes[[#This Row],[Seminario al que asistió]],Seminarios[Seminario],Seminarios[Año])</f>
        <v>2024</v>
      </c>
    </row>
    <row r="6" spans="1:9" x14ac:dyDescent="0.25">
      <c r="A6" s="7" t="s">
        <v>269</v>
      </c>
      <c r="B6" s="3" t="s">
        <v>270</v>
      </c>
      <c r="C6" s="3" t="s">
        <v>262</v>
      </c>
      <c r="D6" s="3" t="s">
        <v>56</v>
      </c>
      <c r="E6" s="15" t="str">
        <f>_xlfn.XLOOKUP(Participantes[[#This Row],[Seminario al que asistió]],Seminarios[Seminario],Seminarios[Modalidad])</f>
        <v>On-Campus</v>
      </c>
      <c r="F6" s="8" t="s">
        <v>15</v>
      </c>
      <c r="G6" s="26">
        <f>_xlfn.XLOOKUP(Participantes[[#This Row],[Seminario al que asistió]],Seminarios[Seminario],Seminarios[Año])</f>
        <v>2024</v>
      </c>
    </row>
    <row r="7" spans="1:9" x14ac:dyDescent="0.25">
      <c r="A7" s="7" t="s">
        <v>271</v>
      </c>
      <c r="B7" s="3" t="s">
        <v>272</v>
      </c>
      <c r="C7" s="3" t="s">
        <v>262</v>
      </c>
      <c r="D7" s="3" t="s">
        <v>56</v>
      </c>
      <c r="E7" s="15" t="str">
        <f>_xlfn.XLOOKUP(Participantes[[#This Row],[Seminario al que asistió]],Seminarios[Seminario],Seminarios[Modalidad])</f>
        <v>On-Campus</v>
      </c>
      <c r="F7" s="8" t="s">
        <v>15</v>
      </c>
      <c r="G7" s="26">
        <f>_xlfn.XLOOKUP(Participantes[[#This Row],[Seminario al que asistió]],Seminarios[Seminario],Seminarios[Año])</f>
        <v>2024</v>
      </c>
    </row>
    <row r="8" spans="1:9" x14ac:dyDescent="0.25">
      <c r="A8" s="7" t="s">
        <v>273</v>
      </c>
      <c r="B8" s="3" t="s">
        <v>274</v>
      </c>
      <c r="C8" s="3" t="s">
        <v>262</v>
      </c>
      <c r="D8" s="3" t="s">
        <v>56</v>
      </c>
      <c r="E8" s="15" t="str">
        <f>_xlfn.XLOOKUP(Participantes[[#This Row],[Seminario al que asistió]],Seminarios[Seminario],Seminarios[Modalidad])</f>
        <v>On-Campus</v>
      </c>
      <c r="F8" s="8" t="s">
        <v>15</v>
      </c>
      <c r="G8" s="26">
        <f>_xlfn.XLOOKUP(Participantes[[#This Row],[Seminario al que asistió]],Seminarios[Seminario],Seminarios[Año])</f>
        <v>2024</v>
      </c>
    </row>
    <row r="9" spans="1:9" x14ac:dyDescent="0.25">
      <c r="A9" s="7" t="s">
        <v>275</v>
      </c>
      <c r="B9" s="3" t="s">
        <v>276</v>
      </c>
      <c r="C9" s="3" t="s">
        <v>265</v>
      </c>
      <c r="D9" s="3" t="s">
        <v>277</v>
      </c>
      <c r="E9" s="15" t="str">
        <f>_xlfn.XLOOKUP(Participantes[[#This Row],[Seminario al que asistió]],Seminarios[Seminario],Seminarios[Modalidad])</f>
        <v>On-Campus</v>
      </c>
      <c r="F9" s="8" t="s">
        <v>15</v>
      </c>
      <c r="G9" s="26">
        <f>_xlfn.XLOOKUP(Participantes[[#This Row],[Seminario al que asistió]],Seminarios[Seminario],Seminarios[Año])</f>
        <v>2024</v>
      </c>
    </row>
    <row r="10" spans="1:9" x14ac:dyDescent="0.25">
      <c r="A10" s="7" t="s">
        <v>278</v>
      </c>
      <c r="B10" s="3" t="s">
        <v>279</v>
      </c>
      <c r="C10" s="3" t="s">
        <v>262</v>
      </c>
      <c r="D10" s="3" t="s">
        <v>56</v>
      </c>
      <c r="E10" s="15" t="str">
        <f>_xlfn.XLOOKUP(Participantes[[#This Row],[Seminario al que asistió]],Seminarios[Seminario],Seminarios[Modalidad])</f>
        <v>On-Campus</v>
      </c>
      <c r="F10" s="8" t="s">
        <v>15</v>
      </c>
      <c r="G10" s="26">
        <f>_xlfn.XLOOKUP(Participantes[[#This Row],[Seminario al que asistió]],Seminarios[Seminario],Seminarios[Año])</f>
        <v>2024</v>
      </c>
    </row>
    <row r="11" spans="1:9" x14ac:dyDescent="0.25">
      <c r="A11" s="7" t="s">
        <v>280</v>
      </c>
      <c r="B11" s="3" t="s">
        <v>281</v>
      </c>
      <c r="C11" s="3" t="s">
        <v>262</v>
      </c>
      <c r="D11" s="3" t="s">
        <v>56</v>
      </c>
      <c r="E11" s="15" t="str">
        <f>_xlfn.XLOOKUP(Participantes[[#This Row],[Seminario al que asistió]],Seminarios[Seminario],Seminarios[Modalidad])</f>
        <v>On-Campus</v>
      </c>
      <c r="F11" s="8" t="s">
        <v>15</v>
      </c>
      <c r="G11" s="26">
        <f>_xlfn.XLOOKUP(Participantes[[#This Row],[Seminario al que asistió]],Seminarios[Seminario],Seminarios[Año])</f>
        <v>2024</v>
      </c>
    </row>
    <row r="12" spans="1:9" x14ac:dyDescent="0.25">
      <c r="A12" s="7" t="s">
        <v>282</v>
      </c>
      <c r="B12" s="3" t="s">
        <v>283</v>
      </c>
      <c r="C12" s="3" t="s">
        <v>265</v>
      </c>
      <c r="D12" s="3" t="s">
        <v>56</v>
      </c>
      <c r="E12" s="15" t="str">
        <f>_xlfn.XLOOKUP(Participantes[[#This Row],[Seminario al que asistió]],Seminarios[Seminario],Seminarios[Modalidad])</f>
        <v>On-Campus</v>
      </c>
      <c r="F12" s="8" t="s">
        <v>15</v>
      </c>
      <c r="G12" s="26">
        <f>_xlfn.XLOOKUP(Participantes[[#This Row],[Seminario al que asistió]],Seminarios[Seminario],Seminarios[Año])</f>
        <v>2024</v>
      </c>
    </row>
    <row r="13" spans="1:9" x14ac:dyDescent="0.25">
      <c r="A13" s="7" t="s">
        <v>284</v>
      </c>
      <c r="B13" s="3" t="s">
        <v>285</v>
      </c>
      <c r="C13" s="3" t="s">
        <v>265</v>
      </c>
      <c r="D13" s="3" t="s">
        <v>56</v>
      </c>
      <c r="E13" s="15" t="str">
        <f>_xlfn.XLOOKUP(Participantes[[#This Row],[Seminario al que asistió]],Seminarios[Seminario],Seminarios[Modalidad])</f>
        <v>On-Campus</v>
      </c>
      <c r="F13" s="8" t="s">
        <v>15</v>
      </c>
      <c r="G13" s="26">
        <f>_xlfn.XLOOKUP(Participantes[[#This Row],[Seminario al que asistió]],Seminarios[Seminario],Seminarios[Año])</f>
        <v>2024</v>
      </c>
    </row>
    <row r="14" spans="1:9" x14ac:dyDescent="0.25">
      <c r="A14" s="7" t="s">
        <v>286</v>
      </c>
      <c r="B14" s="3" t="s">
        <v>287</v>
      </c>
      <c r="C14" s="3" t="s">
        <v>262</v>
      </c>
      <c r="D14" s="3" t="s">
        <v>56</v>
      </c>
      <c r="E14" s="15" t="str">
        <f>_xlfn.XLOOKUP(Participantes[[#This Row],[Seminario al que asistió]],Seminarios[Seminario],Seminarios[Modalidad])</f>
        <v>On-Campus</v>
      </c>
      <c r="F14" s="8" t="s">
        <v>15</v>
      </c>
      <c r="G14" s="26">
        <f>_xlfn.XLOOKUP(Participantes[[#This Row],[Seminario al que asistió]],Seminarios[Seminario],Seminarios[Año])</f>
        <v>2024</v>
      </c>
    </row>
    <row r="15" spans="1:9" x14ac:dyDescent="0.25">
      <c r="A15" s="7" t="s">
        <v>288</v>
      </c>
      <c r="B15" s="3" t="s">
        <v>289</v>
      </c>
      <c r="C15" s="3" t="s">
        <v>262</v>
      </c>
      <c r="D15" s="3" t="s">
        <v>56</v>
      </c>
      <c r="E15" s="15" t="str">
        <f>_xlfn.XLOOKUP(Participantes[[#This Row],[Seminario al que asistió]],Seminarios[Seminario],Seminarios[Modalidad])</f>
        <v>On-Campus</v>
      </c>
      <c r="F15" s="8" t="s">
        <v>15</v>
      </c>
      <c r="G15" s="26">
        <f>_xlfn.XLOOKUP(Participantes[[#This Row],[Seminario al que asistió]],Seminarios[Seminario],Seminarios[Año])</f>
        <v>2024</v>
      </c>
    </row>
    <row r="16" spans="1:9" x14ac:dyDescent="0.25">
      <c r="A16" s="7" t="s">
        <v>290</v>
      </c>
      <c r="B16" s="3" t="s">
        <v>291</v>
      </c>
      <c r="C16" s="3" t="s">
        <v>262</v>
      </c>
      <c r="D16" s="3" t="s">
        <v>66</v>
      </c>
      <c r="E16" s="15" t="str">
        <f>_xlfn.XLOOKUP(Participantes[[#This Row],[Seminario al que asistió]],Seminarios[Seminario],Seminarios[Modalidad])</f>
        <v>On-Campus</v>
      </c>
      <c r="F16" s="8" t="s">
        <v>15</v>
      </c>
      <c r="G16" s="26">
        <f>_xlfn.XLOOKUP(Participantes[[#This Row],[Seminario al que asistió]],Seminarios[Seminario],Seminarios[Año])</f>
        <v>2024</v>
      </c>
    </row>
    <row r="17" spans="1:7" x14ac:dyDescent="0.25">
      <c r="A17" s="7" t="s">
        <v>16</v>
      </c>
      <c r="B17" t="s">
        <v>292</v>
      </c>
      <c r="C17" s="3" t="s">
        <v>262</v>
      </c>
      <c r="D17" s="3" t="s">
        <v>76</v>
      </c>
      <c r="E17" s="15" t="str">
        <f>_xlfn.XLOOKUP(Participantes[[#This Row],[Seminario al que asistió]],Seminarios[Seminario],Seminarios[Modalidad])</f>
        <v>On-Campus</v>
      </c>
      <c r="F17" s="8" t="s">
        <v>15</v>
      </c>
      <c r="G17" s="26">
        <f>_xlfn.XLOOKUP(Participantes[[#This Row],[Seminario al que asistió]],Seminarios[Seminario],Seminarios[Año])</f>
        <v>2024</v>
      </c>
    </row>
    <row r="18" spans="1:7" ht="15.75" thickBot="1" x14ac:dyDescent="0.3">
      <c r="A18" s="9" t="s">
        <v>293</v>
      </c>
      <c r="B18" s="10" t="s">
        <v>294</v>
      </c>
      <c r="C18" s="10" t="s">
        <v>262</v>
      </c>
      <c r="D18" s="10" t="s">
        <v>56</v>
      </c>
      <c r="E18" s="16" t="str">
        <f>_xlfn.XLOOKUP(Participantes[[#This Row],[Seminario al que asistió]],Seminarios[Seminario],Seminarios[Modalidad])</f>
        <v>On-Campus</v>
      </c>
      <c r="F18" s="11" t="s">
        <v>15</v>
      </c>
      <c r="G18" s="26">
        <f>_xlfn.XLOOKUP(Participantes[[#This Row],[Seminario al que asistió]],Seminarios[Seminario],Seminarios[Año])</f>
        <v>2024</v>
      </c>
    </row>
    <row r="19" spans="1:7" x14ac:dyDescent="0.25">
      <c r="A19" s="4" t="s">
        <v>295</v>
      </c>
      <c r="B19" s="5" t="s">
        <v>296</v>
      </c>
      <c r="C19" s="5" t="s">
        <v>265</v>
      </c>
      <c r="D19" s="5" t="s">
        <v>66</v>
      </c>
      <c r="E19" s="14" t="str">
        <f>_xlfn.XLOOKUP(Participantes[[#This Row],[Seminario al que asistió]],Seminarios[Seminario],Seminarios[Modalidad])</f>
        <v>On-Campus</v>
      </c>
      <c r="F19" s="6" t="s">
        <v>19</v>
      </c>
      <c r="G19" s="26">
        <f>_xlfn.XLOOKUP(Participantes[[#This Row],[Seminario al que asistió]],Seminarios[Seminario],Seminarios[Año])</f>
        <v>2024</v>
      </c>
    </row>
    <row r="20" spans="1:7" x14ac:dyDescent="0.25">
      <c r="A20" s="7" t="s">
        <v>297</v>
      </c>
      <c r="B20" s="3" t="s">
        <v>298</v>
      </c>
      <c r="C20" s="3" t="s">
        <v>262</v>
      </c>
      <c r="D20" s="3" t="s">
        <v>56</v>
      </c>
      <c r="E20" s="15" t="str">
        <f>_xlfn.XLOOKUP(Participantes[[#This Row],[Seminario al que asistió]],Seminarios[Seminario],Seminarios[Modalidad])</f>
        <v>On-Campus</v>
      </c>
      <c r="F20" s="8" t="s">
        <v>19</v>
      </c>
      <c r="G20" s="26">
        <f>_xlfn.XLOOKUP(Participantes[[#This Row],[Seminario al que asistió]],Seminarios[Seminario],Seminarios[Año])</f>
        <v>2024</v>
      </c>
    </row>
    <row r="21" spans="1:7" x14ac:dyDescent="0.25">
      <c r="A21" s="7" t="s">
        <v>299</v>
      </c>
      <c r="B21" s="3" t="s">
        <v>300</v>
      </c>
      <c r="C21" s="3" t="s">
        <v>262</v>
      </c>
      <c r="D21" s="3" t="s">
        <v>56</v>
      </c>
      <c r="E21" s="15" t="str">
        <f>_xlfn.XLOOKUP(Participantes[[#This Row],[Seminario al que asistió]],Seminarios[Seminario],Seminarios[Modalidad])</f>
        <v>On-Campus</v>
      </c>
      <c r="F21" s="8" t="s">
        <v>19</v>
      </c>
      <c r="G21" s="26">
        <f>_xlfn.XLOOKUP(Participantes[[#This Row],[Seminario al que asistió]],Seminarios[Seminario],Seminarios[Año])</f>
        <v>2024</v>
      </c>
    </row>
    <row r="22" spans="1:7" x14ac:dyDescent="0.25">
      <c r="A22" s="7" t="s">
        <v>301</v>
      </c>
      <c r="B22" s="3" t="s">
        <v>272</v>
      </c>
      <c r="C22" s="3" t="s">
        <v>262</v>
      </c>
      <c r="D22" s="3" t="s">
        <v>56</v>
      </c>
      <c r="E22" s="15" t="str">
        <f>_xlfn.XLOOKUP(Participantes[[#This Row],[Seminario al que asistió]],Seminarios[Seminario],Seminarios[Modalidad])</f>
        <v>On-Campus</v>
      </c>
      <c r="F22" s="8" t="s">
        <v>19</v>
      </c>
      <c r="G22" s="26">
        <f>_xlfn.XLOOKUP(Participantes[[#This Row],[Seminario al que asistió]],Seminarios[Seminario],Seminarios[Año])</f>
        <v>2024</v>
      </c>
    </row>
    <row r="23" spans="1:7" x14ac:dyDescent="0.25">
      <c r="A23" s="7" t="s">
        <v>302</v>
      </c>
      <c r="B23" s="3" t="s">
        <v>303</v>
      </c>
      <c r="C23" s="3" t="s">
        <v>262</v>
      </c>
      <c r="D23" s="3" t="s">
        <v>277</v>
      </c>
      <c r="E23" s="15" t="str">
        <f>_xlfn.XLOOKUP(Participantes[[#This Row],[Seminario al que asistió]],Seminarios[Seminario],Seminarios[Modalidad])</f>
        <v>On-Campus</v>
      </c>
      <c r="F23" s="8" t="s">
        <v>19</v>
      </c>
      <c r="G23" s="26">
        <f>_xlfn.XLOOKUP(Participantes[[#This Row],[Seminario al que asistió]],Seminarios[Seminario],Seminarios[Año])</f>
        <v>2024</v>
      </c>
    </row>
    <row r="24" spans="1:7" x14ac:dyDescent="0.25">
      <c r="A24" s="7" t="s">
        <v>288</v>
      </c>
      <c r="B24" s="3" t="s">
        <v>289</v>
      </c>
      <c r="C24" s="3" t="s">
        <v>262</v>
      </c>
      <c r="D24" s="3" t="s">
        <v>56</v>
      </c>
      <c r="E24" s="15" t="str">
        <f>_xlfn.XLOOKUP(Participantes[[#This Row],[Seminario al que asistió]],Seminarios[Seminario],Seminarios[Modalidad])</f>
        <v>On-Campus</v>
      </c>
      <c r="F24" s="8" t="s">
        <v>19</v>
      </c>
      <c r="G24" s="26">
        <f>_xlfn.XLOOKUP(Participantes[[#This Row],[Seminario al que asistió]],Seminarios[Seminario],Seminarios[Año])</f>
        <v>2024</v>
      </c>
    </row>
    <row r="25" spans="1:7" x14ac:dyDescent="0.25">
      <c r="A25" s="7" t="s">
        <v>304</v>
      </c>
      <c r="B25" s="3" t="s">
        <v>294</v>
      </c>
      <c r="C25" s="3" t="s">
        <v>262</v>
      </c>
      <c r="D25" s="3" t="s">
        <v>56</v>
      </c>
      <c r="E25" s="15" t="str">
        <f>_xlfn.XLOOKUP(Participantes[[#This Row],[Seminario al que asistió]],Seminarios[Seminario],Seminarios[Modalidad])</f>
        <v>On-Campus</v>
      </c>
      <c r="F25" s="8" t="s">
        <v>19</v>
      </c>
      <c r="G25" s="26">
        <f>_xlfn.XLOOKUP(Participantes[[#This Row],[Seminario al que asistió]],Seminarios[Seminario],Seminarios[Año])</f>
        <v>2024</v>
      </c>
    </row>
    <row r="26" spans="1:7" x14ac:dyDescent="0.25">
      <c r="A26" s="7" t="s">
        <v>305</v>
      </c>
      <c r="B26" s="3" t="s">
        <v>306</v>
      </c>
      <c r="C26" s="3" t="s">
        <v>262</v>
      </c>
      <c r="D26" s="3" t="s">
        <v>277</v>
      </c>
      <c r="E26" s="15" t="str">
        <f>_xlfn.XLOOKUP(Participantes[[#This Row],[Seminario al que asistió]],Seminarios[Seminario],Seminarios[Modalidad])</f>
        <v>On-Campus</v>
      </c>
      <c r="F26" s="8" t="s">
        <v>19</v>
      </c>
      <c r="G26" s="26">
        <f>_xlfn.XLOOKUP(Participantes[[#This Row],[Seminario al que asistió]],Seminarios[Seminario],Seminarios[Año])</f>
        <v>2024</v>
      </c>
    </row>
    <row r="27" spans="1:7" x14ac:dyDescent="0.25">
      <c r="A27" s="7" t="s">
        <v>307</v>
      </c>
      <c r="B27" s="3" t="s">
        <v>308</v>
      </c>
      <c r="C27" s="3" t="s">
        <v>265</v>
      </c>
      <c r="D27" s="3" t="s">
        <v>277</v>
      </c>
      <c r="E27" s="15" t="str">
        <f>_xlfn.XLOOKUP(Participantes[[#This Row],[Seminario al que asistió]],Seminarios[Seminario],Seminarios[Modalidad])</f>
        <v>On-Campus</v>
      </c>
      <c r="F27" s="8" t="s">
        <v>19</v>
      </c>
      <c r="G27" s="26">
        <f>_xlfn.XLOOKUP(Participantes[[#This Row],[Seminario al que asistió]],Seminarios[Seminario],Seminarios[Año])</f>
        <v>2024</v>
      </c>
    </row>
    <row r="28" spans="1:7" x14ac:dyDescent="0.25">
      <c r="A28" s="7" t="s">
        <v>309</v>
      </c>
      <c r="B28" s="3" t="s">
        <v>310</v>
      </c>
      <c r="C28" s="3" t="s">
        <v>265</v>
      </c>
      <c r="D28" s="3" t="s">
        <v>277</v>
      </c>
      <c r="E28" s="15" t="str">
        <f>_xlfn.XLOOKUP(Participantes[[#This Row],[Seminario al que asistió]],Seminarios[Seminario],Seminarios[Modalidad])</f>
        <v>On-Campus</v>
      </c>
      <c r="F28" s="8" t="s">
        <v>19</v>
      </c>
      <c r="G28" s="26">
        <f>_xlfn.XLOOKUP(Participantes[[#This Row],[Seminario al que asistió]],Seminarios[Seminario],Seminarios[Año])</f>
        <v>2024</v>
      </c>
    </row>
    <row r="29" spans="1:7" x14ac:dyDescent="0.25">
      <c r="A29" s="7" t="s">
        <v>311</v>
      </c>
      <c r="B29" s="3" t="s">
        <v>312</v>
      </c>
      <c r="C29" s="3" t="s">
        <v>262</v>
      </c>
      <c r="D29" s="3" t="s">
        <v>56</v>
      </c>
      <c r="E29" s="15" t="str">
        <f>_xlfn.XLOOKUP(Participantes[[#This Row],[Seminario al que asistió]],Seminarios[Seminario],Seminarios[Modalidad])</f>
        <v>On-Campus</v>
      </c>
      <c r="F29" s="8" t="s">
        <v>19</v>
      </c>
      <c r="G29" s="26">
        <f>_xlfn.XLOOKUP(Participantes[[#This Row],[Seminario al que asistió]],Seminarios[Seminario],Seminarios[Año])</f>
        <v>2024</v>
      </c>
    </row>
    <row r="30" spans="1:7" x14ac:dyDescent="0.25">
      <c r="A30" s="7" t="s">
        <v>313</v>
      </c>
      <c r="B30" s="3" t="s">
        <v>314</v>
      </c>
      <c r="C30" s="3" t="s">
        <v>262</v>
      </c>
      <c r="D30" s="3" t="s">
        <v>56</v>
      </c>
      <c r="E30" s="15" t="str">
        <f>_xlfn.XLOOKUP(Participantes[[#This Row],[Seminario al que asistió]],Seminarios[Seminario],Seminarios[Modalidad])</f>
        <v>On-Campus</v>
      </c>
      <c r="F30" s="8" t="s">
        <v>19</v>
      </c>
      <c r="G30" s="26">
        <f>_xlfn.XLOOKUP(Participantes[[#This Row],[Seminario al que asistió]],Seminarios[Seminario],Seminarios[Año])</f>
        <v>2024</v>
      </c>
    </row>
    <row r="31" spans="1:7" x14ac:dyDescent="0.25">
      <c r="A31" s="7" t="s">
        <v>290</v>
      </c>
      <c r="B31" s="3" t="s">
        <v>291</v>
      </c>
      <c r="C31" s="3" t="s">
        <v>262</v>
      </c>
      <c r="D31" s="3" t="s">
        <v>66</v>
      </c>
      <c r="E31" s="15" t="str">
        <f>_xlfn.XLOOKUP(Participantes[[#This Row],[Seminario al que asistió]],Seminarios[Seminario],Seminarios[Modalidad])</f>
        <v>On-Campus</v>
      </c>
      <c r="F31" s="8" t="s">
        <v>19</v>
      </c>
      <c r="G31" s="26">
        <f>_xlfn.XLOOKUP(Participantes[[#This Row],[Seminario al que asistió]],Seminarios[Seminario],Seminarios[Año])</f>
        <v>2024</v>
      </c>
    </row>
    <row r="32" spans="1:7" x14ac:dyDescent="0.25">
      <c r="A32" s="7" t="s">
        <v>315</v>
      </c>
      <c r="B32" s="3" t="s">
        <v>316</v>
      </c>
      <c r="C32" s="3" t="s">
        <v>265</v>
      </c>
      <c r="D32" s="3" t="s">
        <v>56</v>
      </c>
      <c r="E32" s="15" t="str">
        <f>_xlfn.XLOOKUP(Participantes[[#This Row],[Seminario al que asistió]],Seminarios[Seminario],Seminarios[Modalidad])</f>
        <v>On-Campus</v>
      </c>
      <c r="F32" s="8" t="s">
        <v>19</v>
      </c>
      <c r="G32" s="26">
        <f>_xlfn.XLOOKUP(Participantes[[#This Row],[Seminario al que asistió]],Seminarios[Seminario],Seminarios[Año])</f>
        <v>2024</v>
      </c>
    </row>
    <row r="33" spans="1:7" x14ac:dyDescent="0.25">
      <c r="A33" s="7" t="s">
        <v>317</v>
      </c>
      <c r="B33" s="3" t="s">
        <v>281</v>
      </c>
      <c r="C33" s="3" t="s">
        <v>262</v>
      </c>
      <c r="D33" s="3" t="s">
        <v>56</v>
      </c>
      <c r="E33" s="15" t="str">
        <f>_xlfn.XLOOKUP(Participantes[[#This Row],[Seminario al que asistió]],Seminarios[Seminario],Seminarios[Modalidad])</f>
        <v>On-Campus</v>
      </c>
      <c r="F33" s="8" t="s">
        <v>19</v>
      </c>
      <c r="G33" s="26">
        <f>_xlfn.XLOOKUP(Participantes[[#This Row],[Seminario al que asistió]],Seminarios[Seminario],Seminarios[Año])</f>
        <v>2024</v>
      </c>
    </row>
    <row r="34" spans="1:7" x14ac:dyDescent="0.25">
      <c r="A34" s="7" t="s">
        <v>318</v>
      </c>
      <c r="B34" s="3" t="s">
        <v>319</v>
      </c>
      <c r="C34" s="3" t="s">
        <v>262</v>
      </c>
      <c r="D34" s="3" t="s">
        <v>56</v>
      </c>
      <c r="E34" s="15" t="str">
        <f>_xlfn.XLOOKUP(Participantes[[#This Row],[Seminario al que asistió]],Seminarios[Seminario],Seminarios[Modalidad])</f>
        <v>On-Campus</v>
      </c>
      <c r="F34" s="8" t="s">
        <v>19</v>
      </c>
      <c r="G34" s="26">
        <f>_xlfn.XLOOKUP(Participantes[[#This Row],[Seminario al que asistió]],Seminarios[Seminario],Seminarios[Año])</f>
        <v>2024</v>
      </c>
    </row>
    <row r="35" spans="1:7" x14ac:dyDescent="0.25">
      <c r="A35" s="7" t="s">
        <v>320</v>
      </c>
      <c r="B35" s="3" t="s">
        <v>321</v>
      </c>
      <c r="C35" s="3" t="s">
        <v>262</v>
      </c>
      <c r="D35" s="3" t="s">
        <v>56</v>
      </c>
      <c r="E35" s="15" t="str">
        <f>_xlfn.XLOOKUP(Participantes[[#This Row],[Seminario al que asistió]],Seminarios[Seminario],Seminarios[Modalidad])</f>
        <v>On-Campus</v>
      </c>
      <c r="F35" s="8" t="s">
        <v>19</v>
      </c>
      <c r="G35" s="26">
        <f>_xlfn.XLOOKUP(Participantes[[#This Row],[Seminario al que asistió]],Seminarios[Seminario],Seminarios[Año])</f>
        <v>2024</v>
      </c>
    </row>
    <row r="36" spans="1:7" x14ac:dyDescent="0.25">
      <c r="A36" s="7" t="s">
        <v>322</v>
      </c>
      <c r="B36" s="3" t="s">
        <v>323</v>
      </c>
      <c r="C36" s="3" t="s">
        <v>262</v>
      </c>
      <c r="D36" s="3" t="s">
        <v>56</v>
      </c>
      <c r="E36" s="15" t="str">
        <f>_xlfn.XLOOKUP(Participantes[[#This Row],[Seminario al que asistió]],Seminarios[Seminario],Seminarios[Modalidad])</f>
        <v>On-Campus</v>
      </c>
      <c r="F36" s="8" t="s">
        <v>19</v>
      </c>
      <c r="G36" s="26">
        <f>_xlfn.XLOOKUP(Participantes[[#This Row],[Seminario al que asistió]],Seminarios[Seminario],Seminarios[Año])</f>
        <v>2024</v>
      </c>
    </row>
    <row r="37" spans="1:7" x14ac:dyDescent="0.25">
      <c r="A37" s="7" t="s">
        <v>324</v>
      </c>
      <c r="B37" s="3" t="s">
        <v>325</v>
      </c>
      <c r="C37" s="3" t="s">
        <v>265</v>
      </c>
      <c r="D37" s="3" t="s">
        <v>56</v>
      </c>
      <c r="E37" s="15" t="str">
        <f>_xlfn.XLOOKUP(Participantes[[#This Row],[Seminario al que asistió]],Seminarios[Seminario],Seminarios[Modalidad])</f>
        <v>On-Campus</v>
      </c>
      <c r="F37" s="8" t="s">
        <v>19</v>
      </c>
      <c r="G37" s="26">
        <f>_xlfn.XLOOKUP(Participantes[[#This Row],[Seminario al que asistió]],Seminarios[Seminario],Seminarios[Año])</f>
        <v>2024</v>
      </c>
    </row>
    <row r="38" spans="1:7" x14ac:dyDescent="0.25">
      <c r="A38" s="7" t="s">
        <v>20</v>
      </c>
      <c r="B38" s="3" t="s">
        <v>326</v>
      </c>
      <c r="C38" s="3" t="s">
        <v>262</v>
      </c>
      <c r="D38" s="3" t="s">
        <v>76</v>
      </c>
      <c r="E38" s="15" t="str">
        <f>_xlfn.XLOOKUP(Participantes[[#This Row],[Seminario al que asistió]],Seminarios[Seminario],Seminarios[Modalidad])</f>
        <v>On-Campus</v>
      </c>
      <c r="F38" s="8" t="s">
        <v>19</v>
      </c>
      <c r="G38" s="26">
        <f>_xlfn.XLOOKUP(Participantes[[#This Row],[Seminario al que asistió]],Seminarios[Seminario],Seminarios[Año])</f>
        <v>2024</v>
      </c>
    </row>
    <row r="39" spans="1:7" x14ac:dyDescent="0.25">
      <c r="A39" s="7" t="s">
        <v>327</v>
      </c>
      <c r="B39" s="3" t="s">
        <v>328</v>
      </c>
      <c r="C39" s="3" t="s">
        <v>262</v>
      </c>
      <c r="D39" s="3" t="s">
        <v>56</v>
      </c>
      <c r="E39" s="15" t="str">
        <f>_xlfn.XLOOKUP(Participantes[[#This Row],[Seminario al que asistió]],Seminarios[Seminario],Seminarios[Modalidad])</f>
        <v>On-Campus</v>
      </c>
      <c r="F39" s="8" t="s">
        <v>19</v>
      </c>
      <c r="G39" s="26">
        <f>_xlfn.XLOOKUP(Participantes[[#This Row],[Seminario al que asistió]],Seminarios[Seminario],Seminarios[Año])</f>
        <v>2024</v>
      </c>
    </row>
    <row r="40" spans="1:7" ht="15.75" thickBot="1" x14ac:dyDescent="0.3">
      <c r="A40" s="9" t="s">
        <v>329</v>
      </c>
      <c r="B40" s="10" t="s">
        <v>330</v>
      </c>
      <c r="C40" s="10" t="s">
        <v>262</v>
      </c>
      <c r="D40" s="10" t="s">
        <v>56</v>
      </c>
      <c r="E40" s="16" t="str">
        <f>_xlfn.XLOOKUP(Participantes[[#This Row],[Seminario al que asistió]],Seminarios[Seminario],Seminarios[Modalidad])</f>
        <v>On-Campus</v>
      </c>
      <c r="F40" s="11" t="s">
        <v>19</v>
      </c>
      <c r="G40" s="26">
        <f>_xlfn.XLOOKUP(Participantes[[#This Row],[Seminario al que asistió]],Seminarios[Seminario],Seminarios[Año])</f>
        <v>2024</v>
      </c>
    </row>
    <row r="41" spans="1:7" x14ac:dyDescent="0.25">
      <c r="A41" s="4" t="s">
        <v>331</v>
      </c>
      <c r="B41" s="5" t="s">
        <v>332</v>
      </c>
      <c r="C41" s="5" t="s">
        <v>262</v>
      </c>
      <c r="D41" s="5" t="s">
        <v>56</v>
      </c>
      <c r="E41" s="14" t="str">
        <f>_xlfn.XLOOKUP(Participantes[[#This Row],[Seminario al que asistió]],Seminarios[Seminario],Seminarios[Modalidad])</f>
        <v>On-Campus</v>
      </c>
      <c r="F41" s="6" t="s">
        <v>24</v>
      </c>
      <c r="G41" s="26">
        <f>_xlfn.XLOOKUP(Participantes[[#This Row],[Seminario al que asistió]],Seminarios[Seminario],Seminarios[Año])</f>
        <v>2024</v>
      </c>
    </row>
    <row r="42" spans="1:7" x14ac:dyDescent="0.25">
      <c r="A42" s="7" t="s">
        <v>320</v>
      </c>
      <c r="B42" s="3" t="s">
        <v>321</v>
      </c>
      <c r="C42" s="3" t="s">
        <v>262</v>
      </c>
      <c r="D42" s="3" t="s">
        <v>56</v>
      </c>
      <c r="E42" s="15" t="str">
        <f>_xlfn.XLOOKUP(Participantes[[#This Row],[Seminario al que asistió]],Seminarios[Seminario],Seminarios[Modalidad])</f>
        <v>On-Campus</v>
      </c>
      <c r="F42" s="8" t="s">
        <v>24</v>
      </c>
      <c r="G42" s="26">
        <f>_xlfn.XLOOKUP(Participantes[[#This Row],[Seminario al que asistió]],Seminarios[Seminario],Seminarios[Año])</f>
        <v>2024</v>
      </c>
    </row>
    <row r="43" spans="1:7" x14ac:dyDescent="0.25">
      <c r="A43" s="7" t="s">
        <v>318</v>
      </c>
      <c r="B43" s="3" t="s">
        <v>319</v>
      </c>
      <c r="C43" s="3" t="s">
        <v>262</v>
      </c>
      <c r="D43" s="3" t="s">
        <v>56</v>
      </c>
      <c r="E43" s="15" t="str">
        <f>_xlfn.XLOOKUP(Participantes[[#This Row],[Seminario al que asistió]],Seminarios[Seminario],Seminarios[Modalidad])</f>
        <v>On-Campus</v>
      </c>
      <c r="F43" s="8" t="s">
        <v>24</v>
      </c>
      <c r="G43" s="26">
        <f>_xlfn.XLOOKUP(Participantes[[#This Row],[Seminario al que asistió]],Seminarios[Seminario],Seminarios[Año])</f>
        <v>2024</v>
      </c>
    </row>
    <row r="44" spans="1:7" x14ac:dyDescent="0.25">
      <c r="A44" s="7" t="s">
        <v>273</v>
      </c>
      <c r="B44" s="3" t="s">
        <v>274</v>
      </c>
      <c r="C44" s="3" t="s">
        <v>262</v>
      </c>
      <c r="D44" s="3" t="s">
        <v>56</v>
      </c>
      <c r="E44" s="15" t="str">
        <f>_xlfn.XLOOKUP(Participantes[[#This Row],[Seminario al que asistió]],Seminarios[Seminario],Seminarios[Modalidad])</f>
        <v>On-Campus</v>
      </c>
      <c r="F44" s="8" t="s">
        <v>24</v>
      </c>
      <c r="G44" s="26">
        <f>_xlfn.XLOOKUP(Participantes[[#This Row],[Seminario al que asistió]],Seminarios[Seminario],Seminarios[Año])</f>
        <v>2024</v>
      </c>
    </row>
    <row r="45" spans="1:7" x14ac:dyDescent="0.25">
      <c r="A45" s="7" t="s">
        <v>297</v>
      </c>
      <c r="B45" s="3" t="s">
        <v>298</v>
      </c>
      <c r="C45" s="3" t="s">
        <v>262</v>
      </c>
      <c r="D45" s="3" t="s">
        <v>56</v>
      </c>
      <c r="E45" s="15" t="str">
        <f>_xlfn.XLOOKUP(Participantes[[#This Row],[Seminario al que asistió]],Seminarios[Seminario],Seminarios[Modalidad])</f>
        <v>On-Campus</v>
      </c>
      <c r="F45" s="8" t="s">
        <v>24</v>
      </c>
      <c r="G45" s="26">
        <f>_xlfn.XLOOKUP(Participantes[[#This Row],[Seminario al que asistió]],Seminarios[Seminario],Seminarios[Año])</f>
        <v>2024</v>
      </c>
    </row>
    <row r="46" spans="1:7" x14ac:dyDescent="0.25">
      <c r="A46" s="7" t="s">
        <v>333</v>
      </c>
      <c r="B46" s="3" t="s">
        <v>334</v>
      </c>
      <c r="C46" s="3" t="s">
        <v>265</v>
      </c>
      <c r="D46" s="3" t="s">
        <v>277</v>
      </c>
      <c r="E46" s="15" t="str">
        <f>_xlfn.XLOOKUP(Participantes[[#This Row],[Seminario al que asistió]],Seminarios[Seminario],Seminarios[Modalidad])</f>
        <v>On-Campus</v>
      </c>
      <c r="F46" s="8" t="s">
        <v>24</v>
      </c>
      <c r="G46" s="26">
        <f>_xlfn.XLOOKUP(Participantes[[#This Row],[Seminario al que asistió]],Seminarios[Seminario],Seminarios[Año])</f>
        <v>2024</v>
      </c>
    </row>
    <row r="47" spans="1:7" x14ac:dyDescent="0.25">
      <c r="A47" s="7" t="s">
        <v>307</v>
      </c>
      <c r="B47" s="3" t="s">
        <v>308</v>
      </c>
      <c r="C47" s="3" t="s">
        <v>265</v>
      </c>
      <c r="D47" s="3" t="s">
        <v>277</v>
      </c>
      <c r="E47" s="15" t="str">
        <f>_xlfn.XLOOKUP(Participantes[[#This Row],[Seminario al que asistió]],Seminarios[Seminario],Seminarios[Modalidad])</f>
        <v>On-Campus</v>
      </c>
      <c r="F47" s="8" t="s">
        <v>24</v>
      </c>
      <c r="G47" s="26">
        <f>_xlfn.XLOOKUP(Participantes[[#This Row],[Seminario al que asistió]],Seminarios[Seminario],Seminarios[Año])</f>
        <v>2024</v>
      </c>
    </row>
    <row r="48" spans="1:7" x14ac:dyDescent="0.25">
      <c r="A48" s="7" t="s">
        <v>293</v>
      </c>
      <c r="B48" s="3" t="s">
        <v>294</v>
      </c>
      <c r="C48" s="3" t="s">
        <v>262</v>
      </c>
      <c r="D48" s="3" t="s">
        <v>56</v>
      </c>
      <c r="E48" s="15" t="str">
        <f>_xlfn.XLOOKUP(Participantes[[#This Row],[Seminario al que asistió]],Seminarios[Seminario],Seminarios[Modalidad])</f>
        <v>On-Campus</v>
      </c>
      <c r="F48" s="8" t="s">
        <v>24</v>
      </c>
      <c r="G48" s="26">
        <f>_xlfn.XLOOKUP(Participantes[[#This Row],[Seminario al que asistió]],Seminarios[Seminario],Seminarios[Año])</f>
        <v>2024</v>
      </c>
    </row>
    <row r="49" spans="1:7" x14ac:dyDescent="0.25">
      <c r="A49" s="7" t="s">
        <v>335</v>
      </c>
      <c r="B49" s="3" t="s">
        <v>336</v>
      </c>
      <c r="C49" s="3" t="s">
        <v>265</v>
      </c>
      <c r="D49" s="3" t="s">
        <v>56</v>
      </c>
      <c r="E49" s="15" t="str">
        <f>_xlfn.XLOOKUP(Participantes[[#This Row],[Seminario al que asistió]],Seminarios[Seminario],Seminarios[Modalidad])</f>
        <v>On-Campus</v>
      </c>
      <c r="F49" s="8" t="s">
        <v>24</v>
      </c>
      <c r="G49" s="26">
        <f>_xlfn.XLOOKUP(Participantes[[#This Row],[Seminario al que asistió]],Seminarios[Seminario],Seminarios[Año])</f>
        <v>2024</v>
      </c>
    </row>
    <row r="50" spans="1:7" x14ac:dyDescent="0.25">
      <c r="A50" s="7" t="s">
        <v>278</v>
      </c>
      <c r="B50" s="3" t="s">
        <v>279</v>
      </c>
      <c r="C50" s="3" t="s">
        <v>262</v>
      </c>
      <c r="D50" s="3" t="s">
        <v>56</v>
      </c>
      <c r="E50" s="15" t="str">
        <f>_xlfn.XLOOKUP(Participantes[[#This Row],[Seminario al que asistió]],Seminarios[Seminario],Seminarios[Modalidad])</f>
        <v>On-Campus</v>
      </c>
      <c r="F50" s="8" t="s">
        <v>24</v>
      </c>
      <c r="G50" s="26">
        <f>_xlfn.XLOOKUP(Participantes[[#This Row],[Seminario al que asistió]],Seminarios[Seminario],Seminarios[Año])</f>
        <v>2024</v>
      </c>
    </row>
    <row r="51" spans="1:7" x14ac:dyDescent="0.25">
      <c r="A51" s="7" t="s">
        <v>337</v>
      </c>
      <c r="B51" s="3" t="s">
        <v>338</v>
      </c>
      <c r="C51" s="3" t="s">
        <v>262</v>
      </c>
      <c r="D51" s="3" t="s">
        <v>56</v>
      </c>
      <c r="E51" s="15" t="str">
        <f>_xlfn.XLOOKUP(Participantes[[#This Row],[Seminario al que asistió]],Seminarios[Seminario],Seminarios[Modalidad])</f>
        <v>On-Campus</v>
      </c>
      <c r="F51" s="8" t="s">
        <v>24</v>
      </c>
      <c r="G51" s="26">
        <f>_xlfn.XLOOKUP(Participantes[[#This Row],[Seminario al que asistió]],Seminarios[Seminario],Seminarios[Año])</f>
        <v>2024</v>
      </c>
    </row>
    <row r="52" spans="1:7" x14ac:dyDescent="0.25">
      <c r="A52" s="7" t="s">
        <v>339</v>
      </c>
      <c r="B52" s="3" t="s">
        <v>303</v>
      </c>
      <c r="C52" s="3" t="s">
        <v>262</v>
      </c>
      <c r="D52" s="3" t="s">
        <v>277</v>
      </c>
      <c r="E52" s="15" t="str">
        <f>_xlfn.XLOOKUP(Participantes[[#This Row],[Seminario al que asistió]],Seminarios[Seminario],Seminarios[Modalidad])</f>
        <v>On-Campus</v>
      </c>
      <c r="F52" s="8" t="s">
        <v>24</v>
      </c>
      <c r="G52" s="26">
        <f>_xlfn.XLOOKUP(Participantes[[#This Row],[Seminario al que asistió]],Seminarios[Seminario],Seminarios[Año])</f>
        <v>2024</v>
      </c>
    </row>
    <row r="53" spans="1:7" x14ac:dyDescent="0.25">
      <c r="A53" s="7" t="s">
        <v>340</v>
      </c>
      <c r="B53" s="3" t="s">
        <v>341</v>
      </c>
      <c r="C53" s="3" t="s">
        <v>265</v>
      </c>
      <c r="D53" s="3" t="s">
        <v>56</v>
      </c>
      <c r="E53" s="15" t="str">
        <f>_xlfn.XLOOKUP(Participantes[[#This Row],[Seminario al que asistió]],Seminarios[Seminario],Seminarios[Modalidad])</f>
        <v>On-Campus</v>
      </c>
      <c r="F53" s="8" t="s">
        <v>24</v>
      </c>
      <c r="G53" s="26">
        <f>_xlfn.XLOOKUP(Participantes[[#This Row],[Seminario al que asistió]],Seminarios[Seminario],Seminarios[Año])</f>
        <v>2024</v>
      </c>
    </row>
    <row r="54" spans="1:7" x14ac:dyDescent="0.25">
      <c r="A54" s="7" t="s">
        <v>342</v>
      </c>
      <c r="B54" s="3" t="s">
        <v>343</v>
      </c>
      <c r="C54" s="3" t="s">
        <v>262</v>
      </c>
      <c r="D54" s="3" t="s">
        <v>277</v>
      </c>
      <c r="E54" s="15" t="str">
        <f>_xlfn.XLOOKUP(Participantes[[#This Row],[Seminario al que asistió]],Seminarios[Seminario],Seminarios[Modalidad])</f>
        <v>On-Campus</v>
      </c>
      <c r="F54" s="8" t="s">
        <v>24</v>
      </c>
      <c r="G54" s="26">
        <f>_xlfn.XLOOKUP(Participantes[[#This Row],[Seminario al que asistió]],Seminarios[Seminario],Seminarios[Año])</f>
        <v>2024</v>
      </c>
    </row>
    <row r="55" spans="1:7" x14ac:dyDescent="0.25">
      <c r="A55" s="7" t="s">
        <v>344</v>
      </c>
      <c r="B55" s="3" t="s">
        <v>345</v>
      </c>
      <c r="C55" s="3" t="s">
        <v>265</v>
      </c>
      <c r="D55" s="3" t="s">
        <v>66</v>
      </c>
      <c r="E55" s="15" t="str">
        <f>_xlfn.XLOOKUP(Participantes[[#This Row],[Seminario al que asistió]],Seminarios[Seminario],Seminarios[Modalidad])</f>
        <v>On-Campus</v>
      </c>
      <c r="F55" s="8" t="s">
        <v>24</v>
      </c>
      <c r="G55" s="26">
        <f>_xlfn.XLOOKUP(Participantes[[#This Row],[Seminario al que asistió]],Seminarios[Seminario],Seminarios[Año])</f>
        <v>2024</v>
      </c>
    </row>
    <row r="56" spans="1:7" x14ac:dyDescent="0.25">
      <c r="A56" s="7" t="s">
        <v>25</v>
      </c>
      <c r="B56" s="3" t="s">
        <v>326</v>
      </c>
      <c r="C56" s="3" t="s">
        <v>262</v>
      </c>
      <c r="D56" s="3" t="s">
        <v>56</v>
      </c>
      <c r="E56" s="15" t="str">
        <f>_xlfn.XLOOKUP(Participantes[[#This Row],[Seminario al que asistió]],Seminarios[Seminario],Seminarios[Modalidad])</f>
        <v>On-Campus</v>
      </c>
      <c r="F56" s="8" t="s">
        <v>24</v>
      </c>
      <c r="G56" s="26">
        <f>_xlfn.XLOOKUP(Participantes[[#This Row],[Seminario al que asistió]],Seminarios[Seminario],Seminarios[Año])</f>
        <v>2024</v>
      </c>
    </row>
    <row r="57" spans="1:7" x14ac:dyDescent="0.25">
      <c r="A57" s="7" t="s">
        <v>346</v>
      </c>
      <c r="B57" s="3" t="s">
        <v>347</v>
      </c>
      <c r="C57" s="3" t="s">
        <v>262</v>
      </c>
      <c r="D57" s="3" t="s">
        <v>56</v>
      </c>
      <c r="E57" s="15" t="str">
        <f>_xlfn.XLOOKUP(Participantes[[#This Row],[Seminario al que asistió]],Seminarios[Seminario],Seminarios[Modalidad])</f>
        <v>On-Campus</v>
      </c>
      <c r="F57" s="8" t="s">
        <v>24</v>
      </c>
      <c r="G57" s="26">
        <f>_xlfn.XLOOKUP(Participantes[[#This Row],[Seminario al que asistió]],Seminarios[Seminario],Seminarios[Año])</f>
        <v>2024</v>
      </c>
    </row>
    <row r="58" spans="1:7" x14ac:dyDescent="0.25">
      <c r="A58" s="7" t="s">
        <v>317</v>
      </c>
      <c r="B58" s="3" t="s">
        <v>281</v>
      </c>
      <c r="C58" s="3" t="s">
        <v>262</v>
      </c>
      <c r="D58" s="3" t="s">
        <v>56</v>
      </c>
      <c r="E58" s="15" t="str">
        <f>_xlfn.XLOOKUP(Participantes[[#This Row],[Seminario al que asistió]],Seminarios[Seminario],Seminarios[Modalidad])</f>
        <v>On-Campus</v>
      </c>
      <c r="F58" s="8" t="s">
        <v>24</v>
      </c>
      <c r="G58" s="26">
        <f>_xlfn.XLOOKUP(Participantes[[#This Row],[Seminario al que asistió]],Seminarios[Seminario],Seminarios[Año])</f>
        <v>2024</v>
      </c>
    </row>
    <row r="59" spans="1:7" ht="15.75" thickBot="1" x14ac:dyDescent="0.3">
      <c r="A59" s="9" t="s">
        <v>271</v>
      </c>
      <c r="B59" s="10" t="s">
        <v>272</v>
      </c>
      <c r="C59" s="10" t="s">
        <v>262</v>
      </c>
      <c r="D59" s="10" t="s">
        <v>56</v>
      </c>
      <c r="E59" s="16" t="str">
        <f>_xlfn.XLOOKUP(Participantes[[#This Row],[Seminario al que asistió]],Seminarios[Seminario],Seminarios[Modalidad])</f>
        <v>On-Campus</v>
      </c>
      <c r="F59" s="11" t="s">
        <v>24</v>
      </c>
      <c r="G59" s="26">
        <f>_xlfn.XLOOKUP(Participantes[[#This Row],[Seminario al que asistió]],Seminarios[Seminario],Seminarios[Año])</f>
        <v>2024</v>
      </c>
    </row>
    <row r="60" spans="1:7" x14ac:dyDescent="0.25">
      <c r="A60" s="7" t="s">
        <v>879</v>
      </c>
      <c r="B60" s="3" t="s">
        <v>348</v>
      </c>
      <c r="C60" s="5" t="s">
        <v>265</v>
      </c>
      <c r="D60" s="5" t="s">
        <v>56</v>
      </c>
      <c r="E60" s="14" t="str">
        <f>_xlfn.XLOOKUP(Participantes[[#This Row],[Seminario al que asistió]],Seminarios[Seminario],Seminarios[Modalidad])</f>
        <v>Online</v>
      </c>
      <c r="F60" s="6" t="s">
        <v>28</v>
      </c>
      <c r="G60" s="26">
        <f>_xlfn.XLOOKUP(Participantes[[#This Row],[Seminario al que asistió]],Seminarios[Seminario],Seminarios[Año])</f>
        <v>2024</v>
      </c>
    </row>
    <row r="61" spans="1:7" x14ac:dyDescent="0.25">
      <c r="A61" s="7" t="s">
        <v>349</v>
      </c>
      <c r="B61" s="3" t="s">
        <v>266</v>
      </c>
      <c r="C61" s="3" t="s">
        <v>265</v>
      </c>
      <c r="D61" s="3" t="s">
        <v>56</v>
      </c>
      <c r="E61" s="15" t="str">
        <f>_xlfn.XLOOKUP(Participantes[[#This Row],[Seminario al que asistió]],Seminarios[Seminario],Seminarios[Modalidad])</f>
        <v>Online</v>
      </c>
      <c r="F61" s="8" t="s">
        <v>28</v>
      </c>
      <c r="G61" s="26">
        <f>_xlfn.XLOOKUP(Participantes[[#This Row],[Seminario al que asistió]],Seminarios[Seminario],Seminarios[Año])</f>
        <v>2024</v>
      </c>
    </row>
    <row r="62" spans="1:7" x14ac:dyDescent="0.25">
      <c r="A62" s="7" t="s">
        <v>350</v>
      </c>
      <c r="B62" s="3" t="s">
        <v>351</v>
      </c>
      <c r="C62" s="3" t="s">
        <v>265</v>
      </c>
      <c r="D62" s="3" t="s">
        <v>56</v>
      </c>
      <c r="E62" s="15" t="str">
        <f>_xlfn.XLOOKUP(Participantes[[#This Row],[Seminario al que asistió]],Seminarios[Seminario],Seminarios[Modalidad])</f>
        <v>Online</v>
      </c>
      <c r="F62" s="8" t="s">
        <v>28</v>
      </c>
      <c r="G62" s="26">
        <f>_xlfn.XLOOKUP(Participantes[[#This Row],[Seminario al que asistió]],Seminarios[Seminario],Seminarios[Año])</f>
        <v>2024</v>
      </c>
    </row>
    <row r="63" spans="1:7" x14ac:dyDescent="0.25">
      <c r="A63" s="7" t="s">
        <v>352</v>
      </c>
      <c r="B63" s="3" t="s">
        <v>353</v>
      </c>
      <c r="C63" s="3" t="s">
        <v>265</v>
      </c>
      <c r="D63" s="3" t="s">
        <v>66</v>
      </c>
      <c r="E63" s="15" t="str">
        <f>_xlfn.XLOOKUP(Participantes[[#This Row],[Seminario al que asistió]],Seminarios[Seminario],Seminarios[Modalidad])</f>
        <v>Online</v>
      </c>
      <c r="F63" s="8" t="s">
        <v>28</v>
      </c>
      <c r="G63" s="26">
        <f>_xlfn.XLOOKUP(Participantes[[#This Row],[Seminario al que asistió]],Seminarios[Seminario],Seminarios[Año])</f>
        <v>2024</v>
      </c>
    </row>
    <row r="64" spans="1:7" x14ac:dyDescent="0.25">
      <c r="A64" s="7" t="s">
        <v>354</v>
      </c>
      <c r="B64" s="3" t="s">
        <v>300</v>
      </c>
      <c r="C64" s="3" t="s">
        <v>262</v>
      </c>
      <c r="D64" s="3" t="s">
        <v>56</v>
      </c>
      <c r="E64" s="15" t="str">
        <f>_xlfn.XLOOKUP(Participantes[[#This Row],[Seminario al que asistió]],Seminarios[Seminario],Seminarios[Modalidad])</f>
        <v>Online</v>
      </c>
      <c r="F64" s="8" t="s">
        <v>28</v>
      </c>
      <c r="G64" s="26">
        <f>_xlfn.XLOOKUP(Participantes[[#This Row],[Seminario al que asistió]],Seminarios[Seminario],Seminarios[Año])</f>
        <v>2024</v>
      </c>
    </row>
    <row r="65" spans="1:12" x14ac:dyDescent="0.25">
      <c r="A65" s="7" t="s">
        <v>355</v>
      </c>
      <c r="B65" s="3" t="s">
        <v>356</v>
      </c>
      <c r="C65" s="3" t="s">
        <v>265</v>
      </c>
      <c r="D65" s="3" t="s">
        <v>56</v>
      </c>
      <c r="E65" s="15" t="str">
        <f>_xlfn.XLOOKUP(Participantes[[#This Row],[Seminario al que asistió]],Seminarios[Seminario],Seminarios[Modalidad])</f>
        <v>Online</v>
      </c>
      <c r="F65" s="8" t="s">
        <v>28</v>
      </c>
      <c r="G65" s="26">
        <f>_xlfn.XLOOKUP(Participantes[[#This Row],[Seminario al que asistió]],Seminarios[Seminario],Seminarios[Año])</f>
        <v>2024</v>
      </c>
    </row>
    <row r="66" spans="1:12" x14ac:dyDescent="0.25">
      <c r="A66" s="7" t="s">
        <v>357</v>
      </c>
      <c r="B66" s="3" t="s">
        <v>358</v>
      </c>
      <c r="C66" s="3" t="s">
        <v>265</v>
      </c>
      <c r="D66" s="3" t="s">
        <v>56</v>
      </c>
      <c r="E66" s="15" t="str">
        <f>_xlfn.XLOOKUP(Participantes[[#This Row],[Seminario al que asistió]],Seminarios[Seminario],Seminarios[Modalidad])</f>
        <v>Online</v>
      </c>
      <c r="F66" s="8" t="s">
        <v>28</v>
      </c>
      <c r="G66" s="26">
        <f>_xlfn.XLOOKUP(Participantes[[#This Row],[Seminario al que asistió]],Seminarios[Seminario],Seminarios[Año])</f>
        <v>2024</v>
      </c>
    </row>
    <row r="67" spans="1:12" x14ac:dyDescent="0.25">
      <c r="A67" s="7" t="s">
        <v>359</v>
      </c>
      <c r="B67" s="3" t="s">
        <v>360</v>
      </c>
      <c r="C67" s="3" t="s">
        <v>262</v>
      </c>
      <c r="D67" s="3" t="s">
        <v>56</v>
      </c>
      <c r="E67" s="15" t="str">
        <f>_xlfn.XLOOKUP(Participantes[[#This Row],[Seminario al que asistió]],Seminarios[Seminario],Seminarios[Modalidad])</f>
        <v>Online</v>
      </c>
      <c r="F67" s="8" t="s">
        <v>28</v>
      </c>
      <c r="G67" s="26">
        <f>_xlfn.XLOOKUP(Participantes[[#This Row],[Seminario al que asistió]],Seminarios[Seminario],Seminarios[Año])</f>
        <v>2024</v>
      </c>
    </row>
    <row r="68" spans="1:12" x14ac:dyDescent="0.25">
      <c r="A68" s="7" t="s">
        <v>361</v>
      </c>
      <c r="B68" s="3" t="s">
        <v>362</v>
      </c>
      <c r="C68" s="3" t="s">
        <v>262</v>
      </c>
      <c r="D68" s="3" t="s">
        <v>56</v>
      </c>
      <c r="E68" s="15" t="str">
        <f>_xlfn.XLOOKUP(Participantes[[#This Row],[Seminario al que asistió]],Seminarios[Seminario],Seminarios[Modalidad])</f>
        <v>Online</v>
      </c>
      <c r="F68" s="8" t="s">
        <v>28</v>
      </c>
      <c r="G68" s="26">
        <f>_xlfn.XLOOKUP(Participantes[[#This Row],[Seminario al que asistió]],Seminarios[Seminario],Seminarios[Año])</f>
        <v>2024</v>
      </c>
    </row>
    <row r="69" spans="1:12" x14ac:dyDescent="0.25">
      <c r="A69" s="7" t="s">
        <v>288</v>
      </c>
      <c r="B69" s="3" t="s">
        <v>289</v>
      </c>
      <c r="C69" s="3" t="s">
        <v>262</v>
      </c>
      <c r="D69" s="3" t="s">
        <v>56</v>
      </c>
      <c r="E69" s="15" t="str">
        <f>_xlfn.XLOOKUP(Participantes[[#This Row],[Seminario al que asistió]],Seminarios[Seminario],Seminarios[Modalidad])</f>
        <v>Online</v>
      </c>
      <c r="F69" s="8" t="s">
        <v>28</v>
      </c>
      <c r="G69" s="26">
        <f>_xlfn.XLOOKUP(Participantes[[#This Row],[Seminario al que asistió]],Seminarios[Seminario],Seminarios[Año])</f>
        <v>2024</v>
      </c>
    </row>
    <row r="70" spans="1:12" x14ac:dyDescent="0.25">
      <c r="A70" s="7" t="s">
        <v>363</v>
      </c>
      <c r="B70" s="3" t="s">
        <v>316</v>
      </c>
      <c r="C70" s="3" t="s">
        <v>265</v>
      </c>
      <c r="D70" s="3" t="s">
        <v>56</v>
      </c>
      <c r="E70" s="15" t="str">
        <f>_xlfn.XLOOKUP(Participantes[[#This Row],[Seminario al que asistió]],Seminarios[Seminario],Seminarios[Modalidad])</f>
        <v>Online</v>
      </c>
      <c r="F70" s="8" t="s">
        <v>28</v>
      </c>
      <c r="G70" s="26">
        <f>_xlfn.XLOOKUP(Participantes[[#This Row],[Seminario al que asistió]],Seminarios[Seminario],Seminarios[Año])</f>
        <v>2024</v>
      </c>
    </row>
    <row r="71" spans="1:12" x14ac:dyDescent="0.25">
      <c r="A71" s="7" t="s">
        <v>364</v>
      </c>
      <c r="B71" s="3" t="s">
        <v>365</v>
      </c>
      <c r="C71" s="3" t="s">
        <v>262</v>
      </c>
      <c r="D71" s="3" t="s">
        <v>56</v>
      </c>
      <c r="E71" s="15" t="str">
        <f>_xlfn.XLOOKUP(Participantes[[#This Row],[Seminario al que asistió]],Seminarios[Seminario],Seminarios[Modalidad])</f>
        <v>Online</v>
      </c>
      <c r="F71" s="8" t="s">
        <v>28</v>
      </c>
      <c r="G71" s="26">
        <f>_xlfn.XLOOKUP(Participantes[[#This Row],[Seminario al que asistió]],Seminarios[Seminario],Seminarios[Año])</f>
        <v>2024</v>
      </c>
    </row>
    <row r="72" spans="1:12" ht="15.75" thickBot="1" x14ac:dyDescent="0.3">
      <c r="A72" s="9" t="s">
        <v>304</v>
      </c>
      <c r="B72" s="10" t="s">
        <v>294</v>
      </c>
      <c r="C72" s="10" t="s">
        <v>262</v>
      </c>
      <c r="D72" s="10" t="s">
        <v>56</v>
      </c>
      <c r="E72" s="16" t="str">
        <f>_xlfn.XLOOKUP(Participantes[[#This Row],[Seminario al que asistió]],Seminarios[Seminario],Seminarios[Modalidad])</f>
        <v>Online</v>
      </c>
      <c r="F72" s="11" t="s">
        <v>28</v>
      </c>
      <c r="G72" s="26">
        <f>_xlfn.XLOOKUP(Participantes[[#This Row],[Seminario al que asistió]],Seminarios[Seminario],Seminarios[Año])</f>
        <v>2024</v>
      </c>
    </row>
    <row r="73" spans="1:12" x14ac:dyDescent="0.25">
      <c r="A73" s="4" t="s">
        <v>290</v>
      </c>
      <c r="B73" s="5" t="s">
        <v>291</v>
      </c>
      <c r="C73" s="5" t="s">
        <v>262</v>
      </c>
      <c r="D73" s="5" t="s">
        <v>66</v>
      </c>
      <c r="E73" s="5" t="str">
        <f>_xlfn.XLOOKUP(Participantes[[#This Row],[Seminario al que asistió]],Seminarios[Seminario],Seminarios[Modalidad])</f>
        <v>Hybrid</v>
      </c>
      <c r="F73" s="6" t="s">
        <v>31</v>
      </c>
      <c r="G73" s="3">
        <f>_xlfn.XLOOKUP(Participantes[[#This Row],[Seminario al que asistió]],Seminarios[Seminario],Seminarios[Año])</f>
        <v>2024</v>
      </c>
      <c r="J73" s="94"/>
      <c r="K73" s="94"/>
      <c r="L73" s="94"/>
    </row>
    <row r="74" spans="1:12" x14ac:dyDescent="0.25">
      <c r="A74" s="7" t="s">
        <v>361</v>
      </c>
      <c r="B74" s="3" t="s">
        <v>362</v>
      </c>
      <c r="C74" s="3" t="s">
        <v>262</v>
      </c>
      <c r="D74" s="3" t="s">
        <v>56</v>
      </c>
      <c r="E74" s="3" t="str">
        <f>_xlfn.XLOOKUP(Participantes[[#This Row],[Seminario al que asistió]],Seminarios[Seminario],Seminarios[Modalidad])</f>
        <v>Hybrid</v>
      </c>
      <c r="F74" s="8" t="s">
        <v>31</v>
      </c>
      <c r="G74" s="3">
        <f>_xlfn.XLOOKUP(Participantes[[#This Row],[Seminario al que asistió]],Seminarios[Seminario],Seminarios[Año])</f>
        <v>2024</v>
      </c>
      <c r="J74" s="63"/>
      <c r="K74" s="63"/>
      <c r="L74" s="63"/>
    </row>
    <row r="75" spans="1:12" x14ac:dyDescent="0.25">
      <c r="A75" s="7" t="s">
        <v>366</v>
      </c>
      <c r="B75" s="3" t="s">
        <v>367</v>
      </c>
      <c r="C75" s="3" t="s">
        <v>265</v>
      </c>
      <c r="D75" s="3" t="s">
        <v>71</v>
      </c>
      <c r="E75" s="3" t="str">
        <f>_xlfn.XLOOKUP(Participantes[[#This Row],[Seminario al que asistió]],Seminarios[Seminario],Seminarios[Modalidad])</f>
        <v>Hybrid</v>
      </c>
      <c r="F75" s="8" t="s">
        <v>31</v>
      </c>
      <c r="G75" s="3">
        <f>_xlfn.XLOOKUP(Participantes[[#This Row],[Seminario al que asistió]],Seminarios[Seminario],Seminarios[Año])</f>
        <v>2024</v>
      </c>
      <c r="J75" s="63"/>
      <c r="K75" s="63"/>
      <c r="L75" s="63"/>
    </row>
    <row r="76" spans="1:12" x14ac:dyDescent="0.25">
      <c r="A76" s="7" t="s">
        <v>368</v>
      </c>
      <c r="B76" s="3" t="s">
        <v>369</v>
      </c>
      <c r="C76" s="3" t="s">
        <v>265</v>
      </c>
      <c r="D76" s="3" t="s">
        <v>71</v>
      </c>
      <c r="E76" s="3" t="str">
        <f>_xlfn.XLOOKUP(Participantes[[#This Row],[Seminario al que asistió]],Seminarios[Seminario],Seminarios[Modalidad])</f>
        <v>Hybrid</v>
      </c>
      <c r="F76" s="8" t="s">
        <v>31</v>
      </c>
      <c r="G76" s="3">
        <f>_xlfn.XLOOKUP(Participantes[[#This Row],[Seminario al que asistió]],Seminarios[Seminario],Seminarios[Año])</f>
        <v>2024</v>
      </c>
      <c r="J76" s="63"/>
      <c r="K76" s="63"/>
      <c r="L76" s="63"/>
    </row>
    <row r="77" spans="1:12" x14ac:dyDescent="0.25">
      <c r="A77" s="7" t="s">
        <v>370</v>
      </c>
      <c r="B77" s="3" t="s">
        <v>371</v>
      </c>
      <c r="C77" s="3" t="s">
        <v>262</v>
      </c>
      <c r="D77" s="3" t="s">
        <v>71</v>
      </c>
      <c r="E77" s="3" t="str">
        <f>_xlfn.XLOOKUP(Participantes[[#This Row],[Seminario al que asistió]],Seminarios[Seminario],Seminarios[Modalidad])</f>
        <v>Hybrid</v>
      </c>
      <c r="F77" s="8" t="s">
        <v>31</v>
      </c>
      <c r="G77" s="3">
        <f>_xlfn.XLOOKUP(Participantes[[#This Row],[Seminario al que asistió]],Seminarios[Seminario],Seminarios[Año])</f>
        <v>2024</v>
      </c>
      <c r="J77" s="63"/>
      <c r="K77" s="63"/>
      <c r="L77" s="63"/>
    </row>
    <row r="78" spans="1:12" x14ac:dyDescent="0.25">
      <c r="A78" s="7" t="s">
        <v>372</v>
      </c>
      <c r="B78" s="3" t="s">
        <v>373</v>
      </c>
      <c r="C78" s="3" t="s">
        <v>262</v>
      </c>
      <c r="D78" s="3" t="s">
        <v>56</v>
      </c>
      <c r="E78" s="3" t="str">
        <f>_xlfn.XLOOKUP(Participantes[[#This Row],[Seminario al que asistió]],Seminarios[Seminario],Seminarios[Modalidad])</f>
        <v>Hybrid</v>
      </c>
      <c r="F78" s="8" t="s">
        <v>31</v>
      </c>
      <c r="G78" s="3">
        <f>_xlfn.XLOOKUP(Participantes[[#This Row],[Seminario al que asistió]],Seminarios[Seminario],Seminarios[Año])</f>
        <v>2024</v>
      </c>
      <c r="J78" s="63"/>
      <c r="K78" s="63"/>
      <c r="L78" s="63"/>
    </row>
    <row r="79" spans="1:12" x14ac:dyDescent="0.25">
      <c r="A79" s="7" t="s">
        <v>220</v>
      </c>
      <c r="B79" s="3" t="s">
        <v>266</v>
      </c>
      <c r="C79" s="3" t="s">
        <v>265</v>
      </c>
      <c r="D79" s="3" t="s">
        <v>56</v>
      </c>
      <c r="E79" s="3" t="str">
        <f>_xlfn.XLOOKUP(Participantes[[#This Row],[Seminario al que asistió]],Seminarios[Seminario],Seminarios[Modalidad])</f>
        <v>Hybrid</v>
      </c>
      <c r="F79" s="8" t="s">
        <v>31</v>
      </c>
      <c r="G79" s="3">
        <f>_xlfn.XLOOKUP(Participantes[[#This Row],[Seminario al que asistió]],Seminarios[Seminario],Seminarios[Año])</f>
        <v>2024</v>
      </c>
      <c r="J79" s="63"/>
      <c r="K79" s="63"/>
      <c r="L79" s="63"/>
    </row>
    <row r="80" spans="1:12" x14ac:dyDescent="0.25">
      <c r="A80" s="7" t="s">
        <v>374</v>
      </c>
      <c r="B80" s="3" t="s">
        <v>375</v>
      </c>
      <c r="C80" s="3" t="s">
        <v>265</v>
      </c>
      <c r="D80" s="3" t="s">
        <v>71</v>
      </c>
      <c r="E80" s="3" t="str">
        <f>_xlfn.XLOOKUP(Participantes[[#This Row],[Seminario al que asistió]],Seminarios[Seminario],Seminarios[Modalidad])</f>
        <v>Hybrid</v>
      </c>
      <c r="F80" s="8" t="s">
        <v>31</v>
      </c>
      <c r="G80" s="3">
        <f>_xlfn.XLOOKUP(Participantes[[#This Row],[Seminario al que asistió]],Seminarios[Seminario],Seminarios[Año])</f>
        <v>2024</v>
      </c>
      <c r="J80" s="63"/>
      <c r="K80" s="63"/>
      <c r="L80" s="63"/>
    </row>
    <row r="81" spans="1:12" x14ac:dyDescent="0.25">
      <c r="A81" s="7" t="s">
        <v>376</v>
      </c>
      <c r="B81" s="3" t="s">
        <v>296</v>
      </c>
      <c r="C81" s="3" t="s">
        <v>265</v>
      </c>
      <c r="D81" s="3" t="s">
        <v>66</v>
      </c>
      <c r="E81" s="3" t="str">
        <f>_xlfn.XLOOKUP(Participantes[[#This Row],[Seminario al que asistió]],Seminarios[Seminario],Seminarios[Modalidad])</f>
        <v>Hybrid</v>
      </c>
      <c r="F81" s="8" t="s">
        <v>31</v>
      </c>
      <c r="G81" s="3">
        <f>_xlfn.XLOOKUP(Participantes[[#This Row],[Seminario al que asistió]],Seminarios[Seminario],Seminarios[Año])</f>
        <v>2024</v>
      </c>
      <c r="J81" s="63"/>
      <c r="K81" s="63"/>
      <c r="L81" s="63"/>
    </row>
    <row r="82" spans="1:12" x14ac:dyDescent="0.25">
      <c r="A82" s="7" t="s">
        <v>331</v>
      </c>
      <c r="B82" s="3" t="s">
        <v>332</v>
      </c>
      <c r="C82" s="3" t="s">
        <v>262</v>
      </c>
      <c r="D82" s="3" t="s">
        <v>56</v>
      </c>
      <c r="E82" s="3" t="str">
        <f>_xlfn.XLOOKUP(Participantes[[#This Row],[Seminario al que asistió]],Seminarios[Seminario],Seminarios[Modalidad])</f>
        <v>Hybrid</v>
      </c>
      <c r="F82" s="8" t="s">
        <v>31</v>
      </c>
      <c r="G82" s="3">
        <f>_xlfn.XLOOKUP(Participantes[[#This Row],[Seminario al que asistió]],Seminarios[Seminario],Seminarios[Año])</f>
        <v>2024</v>
      </c>
      <c r="J82" s="63"/>
      <c r="K82" s="63"/>
      <c r="L82" s="63"/>
    </row>
    <row r="83" spans="1:12" x14ac:dyDescent="0.25">
      <c r="A83" s="7" t="s">
        <v>377</v>
      </c>
      <c r="B83" s="3" t="s">
        <v>378</v>
      </c>
      <c r="C83" s="3" t="s">
        <v>262</v>
      </c>
      <c r="D83" s="3" t="s">
        <v>56</v>
      </c>
      <c r="E83" s="3" t="str">
        <f>_xlfn.XLOOKUP(Participantes[[#This Row],[Seminario al que asistió]],Seminarios[Seminario],Seminarios[Modalidad])</f>
        <v>Hybrid</v>
      </c>
      <c r="F83" s="8" t="s">
        <v>31</v>
      </c>
      <c r="G83" s="3">
        <f>_xlfn.XLOOKUP(Participantes[[#This Row],[Seminario al que asistió]],Seminarios[Seminario],Seminarios[Año])</f>
        <v>2024</v>
      </c>
    </row>
    <row r="84" spans="1:12" x14ac:dyDescent="0.25">
      <c r="A84" s="7" t="s">
        <v>379</v>
      </c>
      <c r="B84" s="3" t="s">
        <v>380</v>
      </c>
      <c r="C84" s="3" t="s">
        <v>265</v>
      </c>
      <c r="D84" s="3" t="s">
        <v>56</v>
      </c>
      <c r="E84" s="3" t="str">
        <f>_xlfn.XLOOKUP(Participantes[[#This Row],[Seminario al que asistió]],Seminarios[Seminario],Seminarios[Modalidad])</f>
        <v>Hybrid</v>
      </c>
      <c r="F84" s="8" t="s">
        <v>31</v>
      </c>
      <c r="G84" s="3">
        <f>_xlfn.XLOOKUP(Participantes[[#This Row],[Seminario al que asistió]],Seminarios[Seminario],Seminarios[Año])</f>
        <v>2024</v>
      </c>
    </row>
    <row r="85" spans="1:12" ht="15.75" thickBot="1" x14ac:dyDescent="0.3">
      <c r="A85" s="9" t="s">
        <v>293</v>
      </c>
      <c r="B85" s="10" t="s">
        <v>294</v>
      </c>
      <c r="C85" s="10" t="s">
        <v>262</v>
      </c>
      <c r="D85" s="10" t="s">
        <v>56</v>
      </c>
      <c r="E85" s="10" t="str">
        <f>_xlfn.XLOOKUP(Participantes[[#This Row],[Seminario al que asistió]],Seminarios[Seminario],Seminarios[Modalidad])</f>
        <v>Hybrid</v>
      </c>
      <c r="F85" s="11" t="s">
        <v>31</v>
      </c>
      <c r="G85" s="3">
        <f>_xlfn.XLOOKUP(Participantes[[#This Row],[Seminario al que asistió]],Seminarios[Seminario],Seminarios[Año])</f>
        <v>2024</v>
      </c>
    </row>
    <row r="86" spans="1:12" x14ac:dyDescent="0.25">
      <c r="A86" s="95" t="s">
        <v>318</v>
      </c>
      <c r="B86" s="12" t="s">
        <v>319</v>
      </c>
      <c r="C86" s="12" t="s">
        <v>262</v>
      </c>
      <c r="D86" s="12" t="s">
        <v>56</v>
      </c>
      <c r="E86" s="17" t="str">
        <f>_xlfn.XLOOKUP(Participantes[[#This Row],[Seminario al que asistió]],Seminarios[Seminario],Seminarios[Modalidad])</f>
        <v>Online</v>
      </c>
      <c r="F86" s="96" t="s">
        <v>57</v>
      </c>
      <c r="G86" s="3">
        <f>_xlfn.XLOOKUP(Participantes[[#This Row],[Seminario al que asistió]],Seminarios[Seminario],Seminarios[Año])</f>
        <v>2024</v>
      </c>
    </row>
    <row r="87" spans="1:12" x14ac:dyDescent="0.25">
      <c r="A87" s="7" t="s">
        <v>381</v>
      </c>
      <c r="B87" s="3" t="s">
        <v>268</v>
      </c>
      <c r="C87" s="3" t="s">
        <v>265</v>
      </c>
      <c r="D87" s="3" t="s">
        <v>56</v>
      </c>
      <c r="E87" s="15" t="str">
        <f>_xlfn.XLOOKUP(Participantes[[#This Row],[Seminario al que asistió]],Seminarios[Seminario],Seminarios[Modalidad])</f>
        <v>Online</v>
      </c>
      <c r="F87" s="8" t="s">
        <v>57</v>
      </c>
      <c r="G87" s="3">
        <f>_xlfn.XLOOKUP(Participantes[[#This Row],[Seminario al que asistió]],Seminarios[Seminario],Seminarios[Año])</f>
        <v>2024</v>
      </c>
    </row>
    <row r="88" spans="1:12" x14ac:dyDescent="0.25">
      <c r="A88" s="7" t="s">
        <v>382</v>
      </c>
      <c r="B88" s="3" t="s">
        <v>383</v>
      </c>
      <c r="C88" s="3" t="s">
        <v>262</v>
      </c>
      <c r="D88" s="3" t="s">
        <v>56</v>
      </c>
      <c r="E88" s="15" t="str">
        <f>_xlfn.XLOOKUP(Participantes[[#This Row],[Seminario al que asistió]],Seminarios[Seminario],Seminarios[Modalidad])</f>
        <v>Online</v>
      </c>
      <c r="F88" s="8" t="s">
        <v>57</v>
      </c>
      <c r="G88" s="3">
        <f>_xlfn.XLOOKUP(Participantes[[#This Row],[Seminario al que asistió]],Seminarios[Seminario],Seminarios[Año])</f>
        <v>2024</v>
      </c>
    </row>
    <row r="89" spans="1:12" x14ac:dyDescent="0.25">
      <c r="A89" s="7" t="s">
        <v>278</v>
      </c>
      <c r="B89" s="3" t="s">
        <v>279</v>
      </c>
      <c r="C89" s="3" t="s">
        <v>262</v>
      </c>
      <c r="D89" s="3" t="s">
        <v>56</v>
      </c>
      <c r="E89" s="15" t="str">
        <f>_xlfn.XLOOKUP(Participantes[[#This Row],[Seminario al que asistió]],Seminarios[Seminario],Seminarios[Modalidad])</f>
        <v>Online</v>
      </c>
      <c r="F89" s="8" t="s">
        <v>57</v>
      </c>
      <c r="G89" s="3">
        <f>_xlfn.XLOOKUP(Participantes[[#This Row],[Seminario al que asistió]],Seminarios[Seminario],Seminarios[Año])</f>
        <v>2024</v>
      </c>
    </row>
    <row r="90" spans="1:12" x14ac:dyDescent="0.25">
      <c r="A90" s="7" t="s">
        <v>384</v>
      </c>
      <c r="B90" s="3" t="s">
        <v>385</v>
      </c>
      <c r="C90" s="3" t="s">
        <v>265</v>
      </c>
      <c r="D90" s="3" t="s">
        <v>71</v>
      </c>
      <c r="E90" s="15" t="str">
        <f>_xlfn.XLOOKUP(Participantes[[#This Row],[Seminario al que asistió]],Seminarios[Seminario],Seminarios[Modalidad])</f>
        <v>Online</v>
      </c>
      <c r="F90" s="8" t="s">
        <v>57</v>
      </c>
      <c r="G90" s="3">
        <f>_xlfn.XLOOKUP(Participantes[[#This Row],[Seminario al que asistió]],Seminarios[Seminario],Seminarios[Año])</f>
        <v>2024</v>
      </c>
    </row>
    <row r="91" spans="1:12" x14ac:dyDescent="0.25">
      <c r="A91" s="7" t="s">
        <v>304</v>
      </c>
      <c r="B91" s="3" t="s">
        <v>386</v>
      </c>
      <c r="C91" s="3" t="s">
        <v>262</v>
      </c>
      <c r="D91" s="3" t="s">
        <v>56</v>
      </c>
      <c r="E91" s="15" t="str">
        <f>_xlfn.XLOOKUP(Participantes[[#This Row],[Seminario al que asistió]],Seminarios[Seminario],Seminarios[Modalidad])</f>
        <v>Online</v>
      </c>
      <c r="F91" s="8" t="s">
        <v>57</v>
      </c>
      <c r="G91" s="3">
        <f>_xlfn.XLOOKUP(Participantes[[#This Row],[Seminario al que asistió]],Seminarios[Seminario],Seminarios[Año])</f>
        <v>2024</v>
      </c>
    </row>
    <row r="92" spans="1:12" x14ac:dyDescent="0.25">
      <c r="A92" s="7" t="s">
        <v>879</v>
      </c>
      <c r="B92" s="3" t="s">
        <v>348</v>
      </c>
      <c r="C92" s="3" t="s">
        <v>265</v>
      </c>
      <c r="D92" s="3" t="s">
        <v>56</v>
      </c>
      <c r="E92" s="15" t="str">
        <f>_xlfn.XLOOKUP(Participantes[[#This Row],[Seminario al que asistió]],Seminarios[Seminario],Seminarios[Modalidad])</f>
        <v>Online</v>
      </c>
      <c r="F92" s="8" t="s">
        <v>57</v>
      </c>
      <c r="G92" s="3">
        <f>_xlfn.XLOOKUP(Participantes[[#This Row],[Seminario al que asistió]],Seminarios[Seminario],Seminarios[Año])</f>
        <v>2024</v>
      </c>
    </row>
    <row r="93" spans="1:12" x14ac:dyDescent="0.25">
      <c r="A93" s="7" t="s">
        <v>324</v>
      </c>
      <c r="B93" s="3" t="s">
        <v>325</v>
      </c>
      <c r="C93" s="3" t="s">
        <v>265</v>
      </c>
      <c r="D93" s="3" t="s">
        <v>56</v>
      </c>
      <c r="E93" s="15" t="str">
        <f>_xlfn.XLOOKUP(Participantes[[#This Row],[Seminario al que asistió]],Seminarios[Seminario],Seminarios[Modalidad])</f>
        <v>Online</v>
      </c>
      <c r="F93" s="8" t="s">
        <v>57</v>
      </c>
      <c r="G93" s="3">
        <f>_xlfn.XLOOKUP(Participantes[[#This Row],[Seminario al que asistió]],Seminarios[Seminario],Seminarios[Año])</f>
        <v>2024</v>
      </c>
    </row>
    <row r="94" spans="1:12" x14ac:dyDescent="0.25">
      <c r="A94" s="7" t="s">
        <v>220</v>
      </c>
      <c r="B94" s="3" t="s">
        <v>266</v>
      </c>
      <c r="C94" s="3" t="s">
        <v>265</v>
      </c>
      <c r="D94" s="3" t="s">
        <v>56</v>
      </c>
      <c r="E94" s="15" t="str">
        <f>_xlfn.XLOOKUP(Participantes[[#This Row],[Seminario al que asistió]],Seminarios[Seminario],Seminarios[Modalidad])</f>
        <v>Online</v>
      </c>
      <c r="F94" s="8" t="s">
        <v>57</v>
      </c>
      <c r="G94" s="3">
        <f>_xlfn.XLOOKUP(Participantes[[#This Row],[Seminario al que asistió]],Seminarios[Seminario],Seminarios[Año])</f>
        <v>2024</v>
      </c>
    </row>
    <row r="95" spans="1:12" x14ac:dyDescent="0.25">
      <c r="A95" s="7" t="s">
        <v>333</v>
      </c>
      <c r="B95" s="3" t="s">
        <v>334</v>
      </c>
      <c r="C95" s="3" t="s">
        <v>265</v>
      </c>
      <c r="D95" s="3" t="s">
        <v>277</v>
      </c>
      <c r="E95" s="15" t="str">
        <f>_xlfn.XLOOKUP(Participantes[[#This Row],[Seminario al que asistió]],Seminarios[Seminario],Seminarios[Modalidad])</f>
        <v>Online</v>
      </c>
      <c r="F95" s="8" t="s">
        <v>57</v>
      </c>
      <c r="G95" s="3">
        <f>_xlfn.XLOOKUP(Participantes[[#This Row],[Seminario al que asistió]],Seminarios[Seminario],Seminarios[Año])</f>
        <v>2024</v>
      </c>
    </row>
    <row r="96" spans="1:12" x14ac:dyDescent="0.25">
      <c r="A96" s="7" t="s">
        <v>387</v>
      </c>
      <c r="B96" s="3" t="s">
        <v>310</v>
      </c>
      <c r="C96" s="3" t="s">
        <v>265</v>
      </c>
      <c r="D96" s="3" t="s">
        <v>277</v>
      </c>
      <c r="E96" s="15" t="str">
        <f>_xlfn.XLOOKUP(Participantes[[#This Row],[Seminario al que asistió]],Seminarios[Seminario],Seminarios[Modalidad])</f>
        <v>Online</v>
      </c>
      <c r="F96" s="8" t="s">
        <v>57</v>
      </c>
      <c r="G96" s="3">
        <f>_xlfn.XLOOKUP(Participantes[[#This Row],[Seminario al que asistió]],Seminarios[Seminario],Seminarios[Año])</f>
        <v>2024</v>
      </c>
    </row>
    <row r="97" spans="1:7" x14ac:dyDescent="0.25">
      <c r="A97" s="7" t="s">
        <v>329</v>
      </c>
      <c r="B97" s="3" t="s">
        <v>388</v>
      </c>
      <c r="C97" s="3" t="s">
        <v>262</v>
      </c>
      <c r="D97" s="3" t="s">
        <v>56</v>
      </c>
      <c r="E97" s="15" t="str">
        <f>_xlfn.XLOOKUP(Participantes[[#This Row],[Seminario al que asistió]],Seminarios[Seminario],Seminarios[Modalidad])</f>
        <v>Online</v>
      </c>
      <c r="F97" s="8" t="s">
        <v>57</v>
      </c>
      <c r="G97" s="3">
        <f>_xlfn.XLOOKUP(Participantes[[#This Row],[Seminario al que asistió]],Seminarios[Seminario],Seminarios[Año])</f>
        <v>2024</v>
      </c>
    </row>
    <row r="98" spans="1:7" x14ac:dyDescent="0.25">
      <c r="A98" s="7" t="s">
        <v>389</v>
      </c>
      <c r="B98" s="3" t="s">
        <v>390</v>
      </c>
      <c r="C98" s="3" t="s">
        <v>262</v>
      </c>
      <c r="D98" s="3" t="s">
        <v>277</v>
      </c>
      <c r="E98" s="15" t="str">
        <f>_xlfn.XLOOKUP(Participantes[[#This Row],[Seminario al que asistió]],Seminarios[Seminario],Seminarios[Modalidad])</f>
        <v>Online</v>
      </c>
      <c r="F98" s="8" t="s">
        <v>57</v>
      </c>
      <c r="G98" s="3">
        <f>_xlfn.XLOOKUP(Participantes[[#This Row],[Seminario al que asistió]],Seminarios[Seminario],Seminarios[Año])</f>
        <v>2024</v>
      </c>
    </row>
    <row r="99" spans="1:7" x14ac:dyDescent="0.25">
      <c r="A99" s="7" t="s">
        <v>221</v>
      </c>
      <c r="B99" s="3" t="s">
        <v>391</v>
      </c>
      <c r="C99" s="3" t="s">
        <v>265</v>
      </c>
      <c r="D99" s="3" t="s">
        <v>56</v>
      </c>
      <c r="E99" s="15" t="str">
        <f>_xlfn.XLOOKUP(Participantes[[#This Row],[Seminario al que asistió]],Seminarios[Seminario],Seminarios[Modalidad])</f>
        <v>Online</v>
      </c>
      <c r="F99" s="8" t="s">
        <v>57</v>
      </c>
      <c r="G99" s="3">
        <f>_xlfn.XLOOKUP(Participantes[[#This Row],[Seminario al que asistió]],Seminarios[Seminario],Seminarios[Año])</f>
        <v>2024</v>
      </c>
    </row>
    <row r="100" spans="1:7" x14ac:dyDescent="0.25">
      <c r="A100" s="7" t="s">
        <v>392</v>
      </c>
      <c r="B100" s="3" t="s">
        <v>393</v>
      </c>
      <c r="C100" s="3" t="s">
        <v>262</v>
      </c>
      <c r="D100" s="3" t="s">
        <v>277</v>
      </c>
      <c r="E100" s="15" t="str">
        <f>_xlfn.XLOOKUP(Participantes[[#This Row],[Seminario al que asistió]],Seminarios[Seminario],Seminarios[Modalidad])</f>
        <v>Online</v>
      </c>
      <c r="F100" s="8" t="s">
        <v>57</v>
      </c>
      <c r="G100" s="3">
        <f>_xlfn.XLOOKUP(Participantes[[#This Row],[Seminario al que asistió]],Seminarios[Seminario],Seminarios[Año])</f>
        <v>2024</v>
      </c>
    </row>
    <row r="101" spans="1:7" x14ac:dyDescent="0.25">
      <c r="A101" s="26" t="s">
        <v>288</v>
      </c>
      <c r="B101" s="3" t="s">
        <v>289</v>
      </c>
      <c r="C101" s="3" t="s">
        <v>262</v>
      </c>
      <c r="D101" s="3" t="s">
        <v>56</v>
      </c>
      <c r="E101" s="15" t="str">
        <f>_xlfn.XLOOKUP(Participantes[[#This Row],[Seminario al que asistió]],Seminarios[Seminario],Seminarios[Modalidad])</f>
        <v>Online</v>
      </c>
      <c r="F101" s="8" t="s">
        <v>57</v>
      </c>
      <c r="G101" s="3">
        <f>_xlfn.XLOOKUP(Participantes[[#This Row],[Seminario al que asistió]],Seminarios[Seminario],Seminarios[Año])</f>
        <v>2024</v>
      </c>
    </row>
    <row r="102" spans="1:7" x14ac:dyDescent="0.25">
      <c r="A102" s="7" t="s">
        <v>394</v>
      </c>
      <c r="B102" s="3" t="s">
        <v>395</v>
      </c>
      <c r="C102" s="3" t="s">
        <v>262</v>
      </c>
      <c r="D102" s="3" t="s">
        <v>71</v>
      </c>
      <c r="E102" s="15" t="str">
        <f>_xlfn.XLOOKUP(Participantes[[#This Row],[Seminario al que asistió]],Seminarios[Seminario],Seminarios[Modalidad])</f>
        <v>Online</v>
      </c>
      <c r="F102" s="8" t="s">
        <v>57</v>
      </c>
      <c r="G102" s="3">
        <f>_xlfn.XLOOKUP(Participantes[[#This Row],[Seminario al que asistió]],Seminarios[Seminario],Seminarios[Año])</f>
        <v>2024</v>
      </c>
    </row>
    <row r="103" spans="1:7" x14ac:dyDescent="0.25">
      <c r="A103" s="7" t="s">
        <v>396</v>
      </c>
      <c r="B103" s="3" t="s">
        <v>358</v>
      </c>
      <c r="C103" s="3" t="s">
        <v>265</v>
      </c>
      <c r="D103" s="3" t="s">
        <v>56</v>
      </c>
      <c r="E103" s="15" t="str">
        <f>_xlfn.XLOOKUP(Participantes[[#This Row],[Seminario al que asistió]],Seminarios[Seminario],Seminarios[Modalidad])</f>
        <v>Online</v>
      </c>
      <c r="F103" s="8" t="s">
        <v>57</v>
      </c>
      <c r="G103" s="3">
        <f>_xlfn.XLOOKUP(Participantes[[#This Row],[Seminario al que asistió]],Seminarios[Seminario],Seminarios[Año])</f>
        <v>2024</v>
      </c>
    </row>
    <row r="104" spans="1:7" x14ac:dyDescent="0.25">
      <c r="A104" s="7" t="s">
        <v>397</v>
      </c>
      <c r="B104" s="3" t="s">
        <v>398</v>
      </c>
      <c r="C104" s="3" t="s">
        <v>262</v>
      </c>
      <c r="D104" s="3" t="s">
        <v>71</v>
      </c>
      <c r="E104" s="15" t="str">
        <f>_xlfn.XLOOKUP(Participantes[[#This Row],[Seminario al que asistió]],Seminarios[Seminario],Seminarios[Modalidad])</f>
        <v>Online</v>
      </c>
      <c r="F104" s="8" t="s">
        <v>57</v>
      </c>
      <c r="G104" s="3">
        <f>_xlfn.XLOOKUP(Participantes[[#This Row],[Seminario al que asistió]],Seminarios[Seminario],Seminarios[Año])</f>
        <v>2024</v>
      </c>
    </row>
    <row r="105" spans="1:7" x14ac:dyDescent="0.25">
      <c r="A105" s="7" t="s">
        <v>364</v>
      </c>
      <c r="B105" s="3" t="s">
        <v>399</v>
      </c>
      <c r="C105" s="3" t="s">
        <v>262</v>
      </c>
      <c r="D105" s="3" t="s">
        <v>56</v>
      </c>
      <c r="E105" s="15" t="str">
        <f>_xlfn.XLOOKUP(Participantes[[#This Row],[Seminario al que asistió]],Seminarios[Seminario],Seminarios[Modalidad])</f>
        <v>Online</v>
      </c>
      <c r="F105" s="8" t="s">
        <v>57</v>
      </c>
      <c r="G105" s="3">
        <f>_xlfn.XLOOKUP(Participantes[[#This Row],[Seminario al que asistió]],Seminarios[Seminario],Seminarios[Año])</f>
        <v>2024</v>
      </c>
    </row>
    <row r="106" spans="1:7" x14ac:dyDescent="0.25">
      <c r="A106" s="7" t="s">
        <v>58</v>
      </c>
      <c r="B106" s="3" t="s">
        <v>326</v>
      </c>
      <c r="C106" s="3" t="s">
        <v>265</v>
      </c>
      <c r="D106" s="3" t="s">
        <v>76</v>
      </c>
      <c r="E106" s="15" t="str">
        <f>_xlfn.XLOOKUP(Participantes[[#This Row],[Seminario al que asistió]],Seminarios[Seminario],Seminarios[Modalidad])</f>
        <v>Online</v>
      </c>
      <c r="F106" s="8" t="s">
        <v>57</v>
      </c>
      <c r="G106" s="3">
        <f>_xlfn.XLOOKUP(Participantes[[#This Row],[Seminario al que asistió]],Seminarios[Seminario],Seminarios[Año])</f>
        <v>2024</v>
      </c>
    </row>
    <row r="107" spans="1:7" ht="15.75" thickBot="1" x14ac:dyDescent="0.3">
      <c r="A107" s="9" t="s">
        <v>359</v>
      </c>
      <c r="B107" s="10" t="s">
        <v>360</v>
      </c>
      <c r="C107" s="10" t="s">
        <v>262</v>
      </c>
      <c r="D107" s="10" t="s">
        <v>56</v>
      </c>
      <c r="E107" s="16" t="str">
        <f>_xlfn.XLOOKUP(Participantes[[#This Row],[Seminario al que asistió]],Seminarios[Seminario],Seminarios[Modalidad])</f>
        <v>Online</v>
      </c>
      <c r="F107" s="11" t="s">
        <v>57</v>
      </c>
      <c r="G107" s="3">
        <f>_xlfn.XLOOKUP(Participantes[[#This Row],[Seminario al que asistió]],Seminarios[Seminario],Seminarios[Año])</f>
        <v>2024</v>
      </c>
    </row>
    <row r="108" spans="1:7" x14ac:dyDescent="0.25">
      <c r="A108" s="4" t="s">
        <v>400</v>
      </c>
      <c r="B108" s="5" t="s">
        <v>401</v>
      </c>
      <c r="C108" s="5" t="s">
        <v>265</v>
      </c>
      <c r="D108" s="5" t="s">
        <v>71</v>
      </c>
      <c r="E108" s="14" t="str">
        <f>_xlfn.XLOOKUP(Participantes[[#This Row],[Seminario al que asistió]],Seminarios[Seminario],Seminarios[Modalidad])</f>
        <v>On-Campus</v>
      </c>
      <c r="F108" s="6" t="s">
        <v>62</v>
      </c>
      <c r="G108" s="26">
        <f>_xlfn.XLOOKUP(Participantes[[#This Row],[Seminario al que asistió]],Seminarios[Seminario],Seminarios[Año])</f>
        <v>2024</v>
      </c>
    </row>
    <row r="109" spans="1:7" x14ac:dyDescent="0.25">
      <c r="A109" s="7" t="s">
        <v>402</v>
      </c>
      <c r="B109" s="3" t="s">
        <v>403</v>
      </c>
      <c r="C109" s="3" t="s">
        <v>262</v>
      </c>
      <c r="D109" s="3" t="s">
        <v>71</v>
      </c>
      <c r="E109" s="15" t="str">
        <f>_xlfn.XLOOKUP(Participantes[[#This Row],[Seminario al que asistió]],Seminarios[Seminario],Seminarios[Modalidad])</f>
        <v>On-Campus</v>
      </c>
      <c r="F109" s="8" t="s">
        <v>62</v>
      </c>
      <c r="G109" s="26">
        <f>_xlfn.XLOOKUP(Participantes[[#This Row],[Seminario al que asistió]],Seminarios[Seminario],Seminarios[Año])</f>
        <v>2024</v>
      </c>
    </row>
    <row r="110" spans="1:7" x14ac:dyDescent="0.25">
      <c r="A110" s="7" t="s">
        <v>404</v>
      </c>
      <c r="B110" s="3" t="s">
        <v>405</v>
      </c>
      <c r="C110" s="3" t="s">
        <v>262</v>
      </c>
      <c r="D110" s="3" t="s">
        <v>71</v>
      </c>
      <c r="E110" s="15" t="str">
        <f>_xlfn.XLOOKUP(Participantes[[#This Row],[Seminario al que asistió]],Seminarios[Seminario],Seminarios[Modalidad])</f>
        <v>On-Campus</v>
      </c>
      <c r="F110" s="8" t="s">
        <v>62</v>
      </c>
      <c r="G110" s="26">
        <f>_xlfn.XLOOKUP(Participantes[[#This Row],[Seminario al que asistió]],Seminarios[Seminario],Seminarios[Año])</f>
        <v>2024</v>
      </c>
    </row>
    <row r="111" spans="1:7" x14ac:dyDescent="0.25">
      <c r="A111" s="7" t="s">
        <v>406</v>
      </c>
      <c r="B111" s="3" t="s">
        <v>407</v>
      </c>
      <c r="C111" s="3" t="s">
        <v>265</v>
      </c>
      <c r="D111" s="3" t="s">
        <v>71</v>
      </c>
      <c r="E111" s="15" t="str">
        <f>_xlfn.XLOOKUP(Participantes[[#This Row],[Seminario al que asistió]],Seminarios[Seminario],Seminarios[Modalidad])</f>
        <v>On-Campus</v>
      </c>
      <c r="F111" s="8" t="s">
        <v>62</v>
      </c>
      <c r="G111" s="26">
        <f>_xlfn.XLOOKUP(Participantes[[#This Row],[Seminario al que asistió]],Seminarios[Seminario],Seminarios[Año])</f>
        <v>2024</v>
      </c>
    </row>
    <row r="112" spans="1:7" x14ac:dyDescent="0.25">
      <c r="A112" s="7" t="s">
        <v>408</v>
      </c>
      <c r="B112" s="3" t="s">
        <v>409</v>
      </c>
      <c r="C112" s="3" t="s">
        <v>262</v>
      </c>
      <c r="D112" s="3" t="s">
        <v>71</v>
      </c>
      <c r="E112" s="15" t="str">
        <f>_xlfn.XLOOKUP(Participantes[[#This Row],[Seminario al que asistió]],Seminarios[Seminario],Seminarios[Modalidad])</f>
        <v>On-Campus</v>
      </c>
      <c r="F112" s="8" t="s">
        <v>62</v>
      </c>
      <c r="G112" s="26">
        <f>_xlfn.XLOOKUP(Participantes[[#This Row],[Seminario al que asistió]],Seminarios[Seminario],Seminarios[Año])</f>
        <v>2024</v>
      </c>
    </row>
    <row r="113" spans="1:7" x14ac:dyDescent="0.25">
      <c r="A113" s="7" t="s">
        <v>410</v>
      </c>
      <c r="B113" s="3" t="s">
        <v>411</v>
      </c>
      <c r="C113" s="3" t="s">
        <v>262</v>
      </c>
      <c r="D113" s="3" t="s">
        <v>71</v>
      </c>
      <c r="E113" s="15" t="str">
        <f>_xlfn.XLOOKUP(Participantes[[#This Row],[Seminario al que asistió]],Seminarios[Seminario],Seminarios[Modalidad])</f>
        <v>On-Campus</v>
      </c>
      <c r="F113" s="8" t="s">
        <v>62</v>
      </c>
      <c r="G113" s="26">
        <f>_xlfn.XLOOKUP(Participantes[[#This Row],[Seminario al que asistió]],Seminarios[Seminario],Seminarios[Año])</f>
        <v>2024</v>
      </c>
    </row>
    <row r="114" spans="1:7" x14ac:dyDescent="0.25">
      <c r="A114" s="7" t="s">
        <v>412</v>
      </c>
      <c r="B114" s="3" t="s">
        <v>413</v>
      </c>
      <c r="C114" s="3" t="s">
        <v>262</v>
      </c>
      <c r="D114" s="3" t="s">
        <v>71</v>
      </c>
      <c r="E114" s="15" t="str">
        <f>_xlfn.XLOOKUP(Participantes[[#This Row],[Seminario al que asistió]],Seminarios[Seminario],Seminarios[Modalidad])</f>
        <v>On-Campus</v>
      </c>
      <c r="F114" s="8" t="s">
        <v>62</v>
      </c>
      <c r="G114" s="26">
        <f>_xlfn.XLOOKUP(Participantes[[#This Row],[Seminario al que asistió]],Seminarios[Seminario],Seminarios[Año])</f>
        <v>2024</v>
      </c>
    </row>
    <row r="115" spans="1:7" x14ac:dyDescent="0.25">
      <c r="A115" s="7" t="s">
        <v>414</v>
      </c>
      <c r="B115" s="3" t="s">
        <v>398</v>
      </c>
      <c r="C115" s="3" t="s">
        <v>262</v>
      </c>
      <c r="D115" s="3" t="s">
        <v>71</v>
      </c>
      <c r="E115" s="15" t="str">
        <f>_xlfn.XLOOKUP(Participantes[[#This Row],[Seminario al que asistió]],Seminarios[Seminario],Seminarios[Modalidad])</f>
        <v>On-Campus</v>
      </c>
      <c r="F115" s="8" t="s">
        <v>62</v>
      </c>
      <c r="G115" s="26">
        <f>_xlfn.XLOOKUP(Participantes[[#This Row],[Seminario al que asistió]],Seminarios[Seminario],Seminarios[Año])</f>
        <v>2024</v>
      </c>
    </row>
    <row r="116" spans="1:7" x14ac:dyDescent="0.25">
      <c r="A116" s="7" t="s">
        <v>415</v>
      </c>
      <c r="B116" s="3" t="s">
        <v>416</v>
      </c>
      <c r="C116" s="3" t="s">
        <v>265</v>
      </c>
      <c r="D116" s="3" t="s">
        <v>71</v>
      </c>
      <c r="E116" s="15" t="str">
        <f>_xlfn.XLOOKUP(Participantes[[#This Row],[Seminario al que asistió]],Seminarios[Seminario],Seminarios[Modalidad])</f>
        <v>On-Campus</v>
      </c>
      <c r="F116" s="8" t="s">
        <v>62</v>
      </c>
      <c r="G116" s="26">
        <f>_xlfn.XLOOKUP(Participantes[[#This Row],[Seminario al que asistió]],Seminarios[Seminario],Seminarios[Año])</f>
        <v>2024</v>
      </c>
    </row>
    <row r="117" spans="1:7" x14ac:dyDescent="0.25">
      <c r="A117" s="7" t="s">
        <v>417</v>
      </c>
      <c r="B117" s="3" t="s">
        <v>418</v>
      </c>
      <c r="C117" s="3" t="s">
        <v>265</v>
      </c>
      <c r="D117" s="3" t="s">
        <v>71</v>
      </c>
      <c r="E117" s="15" t="str">
        <f>_xlfn.XLOOKUP(Participantes[[#This Row],[Seminario al que asistió]],Seminarios[Seminario],Seminarios[Modalidad])</f>
        <v>On-Campus</v>
      </c>
      <c r="F117" s="8" t="s">
        <v>62</v>
      </c>
      <c r="G117" s="26">
        <f>_xlfn.XLOOKUP(Participantes[[#This Row],[Seminario al que asistió]],Seminarios[Seminario],Seminarios[Año])</f>
        <v>2024</v>
      </c>
    </row>
    <row r="118" spans="1:7" x14ac:dyDescent="0.25">
      <c r="A118" s="7" t="s">
        <v>419</v>
      </c>
      <c r="B118" s="3" t="s">
        <v>420</v>
      </c>
      <c r="C118" s="3" t="s">
        <v>262</v>
      </c>
      <c r="D118" s="3" t="s">
        <v>71</v>
      </c>
      <c r="E118" s="15" t="str">
        <f>_xlfn.XLOOKUP(Participantes[[#This Row],[Seminario al que asistió]],Seminarios[Seminario],Seminarios[Modalidad])</f>
        <v>On-Campus</v>
      </c>
      <c r="F118" s="8" t="s">
        <v>62</v>
      </c>
      <c r="G118" s="26">
        <f>_xlfn.XLOOKUP(Participantes[[#This Row],[Seminario al que asistió]],Seminarios[Seminario],Seminarios[Año])</f>
        <v>2024</v>
      </c>
    </row>
    <row r="119" spans="1:7" x14ac:dyDescent="0.25">
      <c r="A119" s="7" t="s">
        <v>421</v>
      </c>
      <c r="B119" s="3" t="s">
        <v>422</v>
      </c>
      <c r="C119" s="3" t="s">
        <v>262</v>
      </c>
      <c r="D119" s="3" t="s">
        <v>71</v>
      </c>
      <c r="E119" s="15" t="str">
        <f>_xlfn.XLOOKUP(Participantes[[#This Row],[Seminario al que asistió]],Seminarios[Seminario],Seminarios[Modalidad])</f>
        <v>On-Campus</v>
      </c>
      <c r="F119" s="8" t="s">
        <v>62</v>
      </c>
      <c r="G119" s="26">
        <f>_xlfn.XLOOKUP(Participantes[[#This Row],[Seminario al que asistió]],Seminarios[Seminario],Seminarios[Año])</f>
        <v>2024</v>
      </c>
    </row>
    <row r="120" spans="1:7" x14ac:dyDescent="0.25">
      <c r="A120" s="7" t="s">
        <v>423</v>
      </c>
      <c r="B120" s="3" t="s">
        <v>424</v>
      </c>
      <c r="C120" s="3" t="s">
        <v>265</v>
      </c>
      <c r="D120" s="3" t="s">
        <v>71</v>
      </c>
      <c r="E120" s="15" t="str">
        <f>_xlfn.XLOOKUP(Participantes[[#This Row],[Seminario al que asistió]],Seminarios[Seminario],Seminarios[Modalidad])</f>
        <v>On-Campus</v>
      </c>
      <c r="F120" s="8" t="s">
        <v>62</v>
      </c>
      <c r="G120" s="26">
        <f>_xlfn.XLOOKUP(Participantes[[#This Row],[Seminario al que asistió]],Seminarios[Seminario],Seminarios[Año])</f>
        <v>2024</v>
      </c>
    </row>
    <row r="121" spans="1:7" x14ac:dyDescent="0.25">
      <c r="A121" s="7" t="s">
        <v>425</v>
      </c>
      <c r="B121" s="3" t="s">
        <v>426</v>
      </c>
      <c r="C121" s="3" t="s">
        <v>262</v>
      </c>
      <c r="D121" s="3" t="s">
        <v>71</v>
      </c>
      <c r="E121" s="15" t="str">
        <f>_xlfn.XLOOKUP(Participantes[[#This Row],[Seminario al que asistió]],Seminarios[Seminario],Seminarios[Modalidad])</f>
        <v>On-Campus</v>
      </c>
      <c r="F121" s="8" t="s">
        <v>62</v>
      </c>
      <c r="G121" s="26">
        <f>_xlfn.XLOOKUP(Participantes[[#This Row],[Seminario al que asistió]],Seminarios[Seminario],Seminarios[Año])</f>
        <v>2024</v>
      </c>
    </row>
    <row r="122" spans="1:7" x14ac:dyDescent="0.25">
      <c r="A122" s="7" t="s">
        <v>427</v>
      </c>
      <c r="B122" s="3" t="s">
        <v>428</v>
      </c>
      <c r="C122" s="3" t="s">
        <v>265</v>
      </c>
      <c r="D122" s="3" t="s">
        <v>71</v>
      </c>
      <c r="E122" s="15" t="str">
        <f>_xlfn.XLOOKUP(Participantes[[#This Row],[Seminario al que asistió]],Seminarios[Seminario],Seminarios[Modalidad])</f>
        <v>On-Campus</v>
      </c>
      <c r="F122" s="8" t="s">
        <v>62</v>
      </c>
      <c r="G122" s="26">
        <f>_xlfn.XLOOKUP(Participantes[[#This Row],[Seminario al que asistió]],Seminarios[Seminario],Seminarios[Año])</f>
        <v>2024</v>
      </c>
    </row>
    <row r="123" spans="1:7" x14ac:dyDescent="0.25">
      <c r="A123" s="7" t="s">
        <v>429</v>
      </c>
      <c r="B123" s="3" t="s">
        <v>430</v>
      </c>
      <c r="C123" s="3" t="s">
        <v>265</v>
      </c>
      <c r="D123" s="3" t="s">
        <v>71</v>
      </c>
      <c r="E123" s="15" t="str">
        <f>_xlfn.XLOOKUP(Participantes[[#This Row],[Seminario al que asistió]],Seminarios[Seminario],Seminarios[Modalidad])</f>
        <v>On-Campus</v>
      </c>
      <c r="F123" s="8" t="s">
        <v>62</v>
      </c>
      <c r="G123" s="26">
        <f>_xlfn.XLOOKUP(Participantes[[#This Row],[Seminario al que asistió]],Seminarios[Seminario],Seminarios[Año])</f>
        <v>2024</v>
      </c>
    </row>
    <row r="124" spans="1:7" x14ac:dyDescent="0.25">
      <c r="A124" s="7" t="s">
        <v>431</v>
      </c>
      <c r="B124" s="3" t="s">
        <v>432</v>
      </c>
      <c r="C124" s="3" t="s">
        <v>265</v>
      </c>
      <c r="D124" s="3" t="s">
        <v>71</v>
      </c>
      <c r="E124" s="15" t="str">
        <f>_xlfn.XLOOKUP(Participantes[[#This Row],[Seminario al que asistió]],Seminarios[Seminario],Seminarios[Modalidad])</f>
        <v>On-Campus</v>
      </c>
      <c r="F124" s="8" t="s">
        <v>62</v>
      </c>
      <c r="G124" s="26">
        <f>_xlfn.XLOOKUP(Participantes[[#This Row],[Seminario al que asistió]],Seminarios[Seminario],Seminarios[Año])</f>
        <v>2024</v>
      </c>
    </row>
    <row r="125" spans="1:7" x14ac:dyDescent="0.25">
      <c r="A125" s="7" t="s">
        <v>433</v>
      </c>
      <c r="B125" s="3" t="s">
        <v>434</v>
      </c>
      <c r="C125" s="3" t="s">
        <v>265</v>
      </c>
      <c r="D125" s="3" t="s">
        <v>71</v>
      </c>
      <c r="E125" s="15" t="str">
        <f>_xlfn.XLOOKUP(Participantes[[#This Row],[Seminario al que asistió]],Seminarios[Seminario],Seminarios[Modalidad])</f>
        <v>On-Campus</v>
      </c>
      <c r="F125" s="8" t="s">
        <v>62</v>
      </c>
      <c r="G125" s="26">
        <f>_xlfn.XLOOKUP(Participantes[[#This Row],[Seminario al que asistió]],Seminarios[Seminario],Seminarios[Año])</f>
        <v>2024</v>
      </c>
    </row>
    <row r="126" spans="1:7" x14ac:dyDescent="0.25">
      <c r="A126" s="7" t="s">
        <v>435</v>
      </c>
      <c r="B126" s="3" t="s">
        <v>436</v>
      </c>
      <c r="C126" s="3" t="s">
        <v>265</v>
      </c>
      <c r="D126" s="3" t="s">
        <v>71</v>
      </c>
      <c r="E126" s="15" t="str">
        <f>_xlfn.XLOOKUP(Participantes[[#This Row],[Seminario al que asistió]],Seminarios[Seminario],Seminarios[Modalidad])</f>
        <v>On-Campus</v>
      </c>
      <c r="F126" s="8" t="s">
        <v>62</v>
      </c>
      <c r="G126" s="26">
        <f>_xlfn.XLOOKUP(Participantes[[#This Row],[Seminario al que asistió]],Seminarios[Seminario],Seminarios[Año])</f>
        <v>2024</v>
      </c>
    </row>
    <row r="127" spans="1:7" x14ac:dyDescent="0.25">
      <c r="A127" s="7" t="s">
        <v>437</v>
      </c>
      <c r="B127" s="3" t="s">
        <v>438</v>
      </c>
      <c r="C127" s="3" t="s">
        <v>265</v>
      </c>
      <c r="D127" s="3" t="s">
        <v>71</v>
      </c>
      <c r="E127" s="15" t="str">
        <f>_xlfn.XLOOKUP(Participantes[[#This Row],[Seminario al que asistió]],Seminarios[Seminario],Seminarios[Modalidad])</f>
        <v>On-Campus</v>
      </c>
      <c r="F127" s="8" t="s">
        <v>62</v>
      </c>
      <c r="G127" s="26">
        <f>_xlfn.XLOOKUP(Participantes[[#This Row],[Seminario al que asistió]],Seminarios[Seminario],Seminarios[Año])</f>
        <v>2024</v>
      </c>
    </row>
    <row r="128" spans="1:7" x14ac:dyDescent="0.25">
      <c r="A128" s="7" t="s">
        <v>439</v>
      </c>
      <c r="B128" s="3" t="s">
        <v>440</v>
      </c>
      <c r="C128" s="3" t="s">
        <v>265</v>
      </c>
      <c r="D128" s="3" t="s">
        <v>71</v>
      </c>
      <c r="E128" s="15" t="str">
        <f>_xlfn.XLOOKUP(Participantes[[#This Row],[Seminario al que asistió]],Seminarios[Seminario],Seminarios[Modalidad])</f>
        <v>On-Campus</v>
      </c>
      <c r="F128" s="8" t="s">
        <v>62</v>
      </c>
      <c r="G128" s="26">
        <f>_xlfn.XLOOKUP(Participantes[[#This Row],[Seminario al que asistió]],Seminarios[Seminario],Seminarios[Año])</f>
        <v>2024</v>
      </c>
    </row>
    <row r="129" spans="1:7" x14ac:dyDescent="0.25">
      <c r="A129" s="7" t="s">
        <v>441</v>
      </c>
      <c r="B129" s="3" t="s">
        <v>442</v>
      </c>
      <c r="C129" s="3" t="s">
        <v>265</v>
      </c>
      <c r="D129" s="3" t="s">
        <v>71</v>
      </c>
      <c r="E129" s="15" t="str">
        <f>_xlfn.XLOOKUP(Participantes[[#This Row],[Seminario al que asistió]],Seminarios[Seminario],Seminarios[Modalidad])</f>
        <v>On-Campus</v>
      </c>
      <c r="F129" s="8" t="s">
        <v>62</v>
      </c>
      <c r="G129" s="26">
        <f>_xlfn.XLOOKUP(Participantes[[#This Row],[Seminario al que asistió]],Seminarios[Seminario],Seminarios[Año])</f>
        <v>2024</v>
      </c>
    </row>
    <row r="130" spans="1:7" x14ac:dyDescent="0.25">
      <c r="A130" s="7" t="s">
        <v>443</v>
      </c>
      <c r="B130" s="3" t="s">
        <v>444</v>
      </c>
      <c r="C130" s="3" t="s">
        <v>265</v>
      </c>
      <c r="D130" s="3" t="s">
        <v>71</v>
      </c>
      <c r="E130" s="15" t="str">
        <f>_xlfn.XLOOKUP(Participantes[[#This Row],[Seminario al que asistió]],Seminarios[Seminario],Seminarios[Modalidad])</f>
        <v>On-Campus</v>
      </c>
      <c r="F130" s="8" t="s">
        <v>62</v>
      </c>
      <c r="G130" s="26">
        <f>_xlfn.XLOOKUP(Participantes[[#This Row],[Seminario al que asistió]],Seminarios[Seminario],Seminarios[Año])</f>
        <v>2024</v>
      </c>
    </row>
    <row r="131" spans="1:7" x14ac:dyDescent="0.25">
      <c r="A131" s="7" t="s">
        <v>445</v>
      </c>
      <c r="B131" s="3" t="s">
        <v>446</v>
      </c>
      <c r="C131" s="3" t="s">
        <v>265</v>
      </c>
      <c r="D131" s="3" t="s">
        <v>71</v>
      </c>
      <c r="E131" s="15" t="str">
        <f>_xlfn.XLOOKUP(Participantes[[#This Row],[Seminario al que asistió]],Seminarios[Seminario],Seminarios[Modalidad])</f>
        <v>On-Campus</v>
      </c>
      <c r="F131" s="8" t="s">
        <v>62</v>
      </c>
      <c r="G131" s="26">
        <f>_xlfn.XLOOKUP(Participantes[[#This Row],[Seminario al que asistió]],Seminarios[Seminario],Seminarios[Año])</f>
        <v>2024</v>
      </c>
    </row>
    <row r="132" spans="1:7" x14ac:dyDescent="0.25">
      <c r="A132" s="7" t="s">
        <v>63</v>
      </c>
      <c r="B132" s="3" t="s">
        <v>326</v>
      </c>
      <c r="C132" s="3" t="s">
        <v>262</v>
      </c>
      <c r="D132" s="3" t="s">
        <v>71</v>
      </c>
      <c r="E132" s="15" t="str">
        <f>_xlfn.XLOOKUP(Participantes[[#This Row],[Seminario al que asistió]],Seminarios[Seminario],Seminarios[Modalidad])</f>
        <v>On-Campus</v>
      </c>
      <c r="F132" s="8" t="s">
        <v>62</v>
      </c>
      <c r="G132" s="26">
        <f>_xlfn.XLOOKUP(Participantes[[#This Row],[Seminario al que asistió]],Seminarios[Seminario],Seminarios[Año])</f>
        <v>2024</v>
      </c>
    </row>
    <row r="133" spans="1:7" x14ac:dyDescent="0.25">
      <c r="A133" s="7" t="s">
        <v>293</v>
      </c>
      <c r="B133" s="3" t="s">
        <v>294</v>
      </c>
      <c r="C133" s="3" t="s">
        <v>262</v>
      </c>
      <c r="D133" s="3" t="s">
        <v>56</v>
      </c>
      <c r="E133" s="15" t="str">
        <f>_xlfn.XLOOKUP(Participantes[[#This Row],[Seminario al que asistió]],Seminarios[Seminario],Seminarios[Modalidad])</f>
        <v>On-Campus</v>
      </c>
      <c r="F133" s="8" t="s">
        <v>62</v>
      </c>
      <c r="G133" s="26">
        <f>_xlfn.XLOOKUP(Participantes[[#This Row],[Seminario al que asistió]],Seminarios[Seminario],Seminarios[Año])</f>
        <v>2024</v>
      </c>
    </row>
    <row r="134" spans="1:7" ht="15.75" thickBot="1" x14ac:dyDescent="0.3">
      <c r="A134" s="7" t="s">
        <v>879</v>
      </c>
      <c r="B134" s="3" t="s">
        <v>348</v>
      </c>
      <c r="C134" s="13" t="s">
        <v>265</v>
      </c>
      <c r="D134" s="13" t="s">
        <v>56</v>
      </c>
      <c r="E134" s="15" t="str">
        <f>_xlfn.XLOOKUP(Participantes[[#This Row],[Seminario al que asistió]],Seminarios[Seminario],Seminarios[Modalidad])</f>
        <v>On-Campus</v>
      </c>
      <c r="F134" s="133" t="s">
        <v>62</v>
      </c>
      <c r="G134" s="26">
        <f>_xlfn.XLOOKUP(Participantes[[#This Row],[Seminario al que asistió]],Seminarios[Seminario],Seminarios[Año])</f>
        <v>2024</v>
      </c>
    </row>
    <row r="135" spans="1:7" x14ac:dyDescent="0.25">
      <c r="A135" s="177" t="s">
        <v>46</v>
      </c>
      <c r="B135" s="5" t="s">
        <v>326</v>
      </c>
      <c r="C135" s="72" t="s">
        <v>46</v>
      </c>
      <c r="D135" s="72" t="s">
        <v>46</v>
      </c>
      <c r="E135" s="5" t="str">
        <f>_xlfn.XLOOKUP(Participantes[[#This Row],[Seminario al que asistió]],Seminarios[Seminario],Seminarios[Modalidad])</f>
        <v>Hybrid</v>
      </c>
      <c r="F135" s="6" t="s">
        <v>97</v>
      </c>
      <c r="G135" s="26">
        <f>_xlfn.XLOOKUP(Participantes[[#This Row],[Seminario al que asistió]],Seminarios[Seminario],Seminarios[Año])</f>
        <v>2024</v>
      </c>
    </row>
    <row r="136" spans="1:7" x14ac:dyDescent="0.25">
      <c r="A136" s="178" t="s">
        <v>46</v>
      </c>
      <c r="B136" s="3" t="s">
        <v>326</v>
      </c>
      <c r="C136" s="73" t="s">
        <v>46</v>
      </c>
      <c r="D136" s="73" t="s">
        <v>46</v>
      </c>
      <c r="E136" s="3" t="str">
        <f>_xlfn.XLOOKUP(Participantes[[#This Row],[Seminario al que asistió]],Seminarios[Seminario],Seminarios[Modalidad])</f>
        <v>Hybrid</v>
      </c>
      <c r="F136" s="8" t="s">
        <v>97</v>
      </c>
      <c r="G136" s="26">
        <f>_xlfn.XLOOKUP(Participantes[[#This Row],[Seminario al que asistió]],Seminarios[Seminario],Seminarios[Año])</f>
        <v>2024</v>
      </c>
    </row>
    <row r="137" spans="1:7" x14ac:dyDescent="0.25">
      <c r="A137" s="178" t="s">
        <v>46</v>
      </c>
      <c r="B137" s="3" t="s">
        <v>326</v>
      </c>
      <c r="C137" s="73" t="s">
        <v>46</v>
      </c>
      <c r="D137" s="73" t="s">
        <v>46</v>
      </c>
      <c r="E137" s="3" t="str">
        <f>_xlfn.XLOOKUP(Participantes[[#This Row],[Seminario al que asistió]],Seminarios[Seminario],Seminarios[Modalidad])</f>
        <v>Hybrid</v>
      </c>
      <c r="F137" s="8" t="s">
        <v>97</v>
      </c>
      <c r="G137" s="26">
        <f>_xlfn.XLOOKUP(Participantes[[#This Row],[Seminario al que asistió]],Seminarios[Seminario],Seminarios[Año])</f>
        <v>2024</v>
      </c>
    </row>
    <row r="138" spans="1:7" x14ac:dyDescent="0.25">
      <c r="A138" s="178" t="s">
        <v>46</v>
      </c>
      <c r="B138" s="3" t="s">
        <v>326</v>
      </c>
      <c r="C138" s="73" t="s">
        <v>46</v>
      </c>
      <c r="D138" s="73" t="s">
        <v>46</v>
      </c>
      <c r="E138" s="3" t="str">
        <f>_xlfn.XLOOKUP(Participantes[[#This Row],[Seminario al que asistió]],Seminarios[Seminario],Seminarios[Modalidad])</f>
        <v>Hybrid</v>
      </c>
      <c r="F138" s="8" t="s">
        <v>97</v>
      </c>
      <c r="G138" s="26">
        <f>_xlfn.XLOOKUP(Participantes[[#This Row],[Seminario al que asistió]],Seminarios[Seminario],Seminarios[Año])</f>
        <v>2024</v>
      </c>
    </row>
    <row r="139" spans="1:7" x14ac:dyDescent="0.25">
      <c r="A139" s="178" t="s">
        <v>46</v>
      </c>
      <c r="B139" s="3" t="s">
        <v>326</v>
      </c>
      <c r="C139" s="73" t="s">
        <v>46</v>
      </c>
      <c r="D139" s="73" t="s">
        <v>46</v>
      </c>
      <c r="E139" s="3" t="str">
        <f>_xlfn.XLOOKUP(Participantes[[#This Row],[Seminario al que asistió]],Seminarios[Seminario],Seminarios[Modalidad])</f>
        <v>Hybrid</v>
      </c>
      <c r="F139" s="8" t="s">
        <v>97</v>
      </c>
      <c r="G139" s="26">
        <f>_xlfn.XLOOKUP(Participantes[[#This Row],[Seminario al que asistió]],Seminarios[Seminario],Seminarios[Año])</f>
        <v>2024</v>
      </c>
    </row>
    <row r="140" spans="1:7" x14ac:dyDescent="0.25">
      <c r="A140" s="178" t="s">
        <v>46</v>
      </c>
      <c r="B140" s="3" t="s">
        <v>326</v>
      </c>
      <c r="C140" s="73" t="s">
        <v>46</v>
      </c>
      <c r="D140" s="73" t="s">
        <v>46</v>
      </c>
      <c r="E140" s="3" t="str">
        <f>_xlfn.XLOOKUP(Participantes[[#This Row],[Seminario al que asistió]],Seminarios[Seminario],Seminarios[Modalidad])</f>
        <v>Hybrid</v>
      </c>
      <c r="F140" s="8" t="s">
        <v>97</v>
      </c>
      <c r="G140" s="26">
        <f>_xlfn.XLOOKUP(Participantes[[#This Row],[Seminario al que asistió]],Seminarios[Seminario],Seminarios[Año])</f>
        <v>2024</v>
      </c>
    </row>
    <row r="141" spans="1:7" x14ac:dyDescent="0.25">
      <c r="A141" s="178" t="s">
        <v>46</v>
      </c>
      <c r="B141" s="3" t="s">
        <v>326</v>
      </c>
      <c r="C141" s="73" t="s">
        <v>46</v>
      </c>
      <c r="D141" s="73" t="s">
        <v>46</v>
      </c>
      <c r="E141" s="3" t="str">
        <f>_xlfn.XLOOKUP(Participantes[[#This Row],[Seminario al que asistió]],Seminarios[Seminario],Seminarios[Modalidad])</f>
        <v>Hybrid</v>
      </c>
      <c r="F141" s="8" t="s">
        <v>97</v>
      </c>
      <c r="G141" s="26">
        <f>_xlfn.XLOOKUP(Participantes[[#This Row],[Seminario al que asistió]],Seminarios[Seminario],Seminarios[Año])</f>
        <v>2024</v>
      </c>
    </row>
    <row r="142" spans="1:7" x14ac:dyDescent="0.25">
      <c r="A142" s="178" t="s">
        <v>46</v>
      </c>
      <c r="B142" s="3" t="s">
        <v>326</v>
      </c>
      <c r="C142" s="73" t="s">
        <v>46</v>
      </c>
      <c r="D142" s="73" t="s">
        <v>46</v>
      </c>
      <c r="E142" s="3" t="str">
        <f>_xlfn.XLOOKUP(Participantes[[#This Row],[Seminario al que asistió]],Seminarios[Seminario],Seminarios[Modalidad])</f>
        <v>Hybrid</v>
      </c>
      <c r="F142" s="8" t="s">
        <v>97</v>
      </c>
      <c r="G142" s="26">
        <f>_xlfn.XLOOKUP(Participantes[[#This Row],[Seminario al que asistió]],Seminarios[Seminario],Seminarios[Año])</f>
        <v>2024</v>
      </c>
    </row>
    <row r="143" spans="1:7" x14ac:dyDescent="0.25">
      <c r="A143" s="178" t="s">
        <v>46</v>
      </c>
      <c r="B143" s="3" t="s">
        <v>326</v>
      </c>
      <c r="C143" s="73" t="s">
        <v>46</v>
      </c>
      <c r="D143" s="73" t="s">
        <v>46</v>
      </c>
      <c r="E143" s="3" t="str">
        <f>_xlfn.XLOOKUP(Participantes[[#This Row],[Seminario al que asistió]],Seminarios[Seminario],Seminarios[Modalidad])</f>
        <v>Hybrid</v>
      </c>
      <c r="F143" s="8" t="s">
        <v>97</v>
      </c>
      <c r="G143" s="26">
        <f>_xlfn.XLOOKUP(Participantes[[#This Row],[Seminario al que asistió]],Seminarios[Seminario],Seminarios[Año])</f>
        <v>2024</v>
      </c>
    </row>
    <row r="144" spans="1:7" x14ac:dyDescent="0.25">
      <c r="A144" s="178" t="s">
        <v>46</v>
      </c>
      <c r="B144" s="3" t="s">
        <v>326</v>
      </c>
      <c r="C144" s="73" t="s">
        <v>46</v>
      </c>
      <c r="D144" s="73" t="s">
        <v>46</v>
      </c>
      <c r="E144" s="3" t="str">
        <f>_xlfn.XLOOKUP(Participantes[[#This Row],[Seminario al que asistió]],Seminarios[Seminario],Seminarios[Modalidad])</f>
        <v>Hybrid</v>
      </c>
      <c r="F144" s="8" t="s">
        <v>97</v>
      </c>
      <c r="G144" s="26">
        <f>_xlfn.XLOOKUP(Participantes[[#This Row],[Seminario al que asistió]],Seminarios[Seminario],Seminarios[Año])</f>
        <v>2024</v>
      </c>
    </row>
    <row r="145" spans="1:7" x14ac:dyDescent="0.25">
      <c r="A145" s="178" t="s">
        <v>46</v>
      </c>
      <c r="B145" s="3" t="s">
        <v>326</v>
      </c>
      <c r="C145" s="73" t="s">
        <v>46</v>
      </c>
      <c r="D145" s="73" t="s">
        <v>46</v>
      </c>
      <c r="E145" s="3" t="str">
        <f>_xlfn.XLOOKUP(Participantes[[#This Row],[Seminario al que asistió]],Seminarios[Seminario],Seminarios[Modalidad])</f>
        <v>Hybrid</v>
      </c>
      <c r="F145" s="8" t="s">
        <v>97</v>
      </c>
      <c r="G145" s="26">
        <f>_xlfn.XLOOKUP(Participantes[[#This Row],[Seminario al que asistió]],Seminarios[Seminario],Seminarios[Año])</f>
        <v>2024</v>
      </c>
    </row>
    <row r="146" spans="1:7" x14ac:dyDescent="0.25">
      <c r="A146" s="178" t="s">
        <v>46</v>
      </c>
      <c r="B146" s="3" t="s">
        <v>326</v>
      </c>
      <c r="C146" s="73" t="s">
        <v>46</v>
      </c>
      <c r="D146" s="73" t="s">
        <v>46</v>
      </c>
      <c r="E146" s="3" t="str">
        <f>_xlfn.XLOOKUP(Participantes[[#This Row],[Seminario al que asistió]],Seminarios[Seminario],Seminarios[Modalidad])</f>
        <v>Hybrid</v>
      </c>
      <c r="F146" s="8" t="s">
        <v>97</v>
      </c>
      <c r="G146" s="26">
        <f>_xlfn.XLOOKUP(Participantes[[#This Row],[Seminario al que asistió]],Seminarios[Seminario],Seminarios[Año])</f>
        <v>2024</v>
      </c>
    </row>
    <row r="147" spans="1:7" x14ac:dyDescent="0.25">
      <c r="A147" s="178" t="s">
        <v>46</v>
      </c>
      <c r="B147" s="3" t="s">
        <v>326</v>
      </c>
      <c r="C147" s="73" t="s">
        <v>46</v>
      </c>
      <c r="D147" s="73" t="s">
        <v>46</v>
      </c>
      <c r="E147" s="3" t="str">
        <f>_xlfn.XLOOKUP(Participantes[[#This Row],[Seminario al que asistió]],Seminarios[Seminario],Seminarios[Modalidad])</f>
        <v>Hybrid</v>
      </c>
      <c r="F147" s="8" t="s">
        <v>97</v>
      </c>
      <c r="G147" s="26">
        <f>_xlfn.XLOOKUP(Participantes[[#This Row],[Seminario al que asistió]],Seminarios[Seminario],Seminarios[Año])</f>
        <v>2024</v>
      </c>
    </row>
    <row r="148" spans="1:7" x14ac:dyDescent="0.25">
      <c r="A148" s="178" t="s">
        <v>46</v>
      </c>
      <c r="B148" s="3" t="s">
        <v>326</v>
      </c>
      <c r="C148" s="73" t="s">
        <v>46</v>
      </c>
      <c r="D148" s="73" t="s">
        <v>46</v>
      </c>
      <c r="E148" s="3" t="str">
        <f>_xlfn.XLOOKUP(Participantes[[#This Row],[Seminario al que asistió]],Seminarios[Seminario],Seminarios[Modalidad])</f>
        <v>Hybrid</v>
      </c>
      <c r="F148" s="8" t="s">
        <v>97</v>
      </c>
      <c r="G148" s="26">
        <f>_xlfn.XLOOKUP(Participantes[[#This Row],[Seminario al que asistió]],Seminarios[Seminario],Seminarios[Año])</f>
        <v>2024</v>
      </c>
    </row>
    <row r="149" spans="1:7" x14ac:dyDescent="0.25">
      <c r="A149" s="178" t="s">
        <v>46</v>
      </c>
      <c r="B149" s="3" t="s">
        <v>326</v>
      </c>
      <c r="C149" s="73" t="s">
        <v>46</v>
      </c>
      <c r="D149" s="73" t="s">
        <v>46</v>
      </c>
      <c r="E149" s="3" t="str">
        <f>_xlfn.XLOOKUP(Participantes[[#This Row],[Seminario al que asistió]],Seminarios[Seminario],Seminarios[Modalidad])</f>
        <v>Hybrid</v>
      </c>
      <c r="F149" s="8" t="s">
        <v>97</v>
      </c>
      <c r="G149" s="26">
        <f>_xlfn.XLOOKUP(Participantes[[#This Row],[Seminario al que asistió]],Seminarios[Seminario],Seminarios[Año])</f>
        <v>2024</v>
      </c>
    </row>
    <row r="150" spans="1:7" x14ac:dyDescent="0.25">
      <c r="A150" s="178" t="s">
        <v>46</v>
      </c>
      <c r="B150" s="3" t="s">
        <v>326</v>
      </c>
      <c r="C150" s="73" t="s">
        <v>46</v>
      </c>
      <c r="D150" s="73" t="s">
        <v>46</v>
      </c>
      <c r="E150" s="3" t="str">
        <f>_xlfn.XLOOKUP(Participantes[[#This Row],[Seminario al que asistió]],Seminarios[Seminario],Seminarios[Modalidad])</f>
        <v>Hybrid</v>
      </c>
      <c r="F150" s="8" t="s">
        <v>97</v>
      </c>
      <c r="G150" s="26">
        <f>_xlfn.XLOOKUP(Participantes[[#This Row],[Seminario al que asistió]],Seminarios[Seminario],Seminarios[Año])</f>
        <v>2024</v>
      </c>
    </row>
    <row r="151" spans="1:7" x14ac:dyDescent="0.25">
      <c r="A151" s="178" t="s">
        <v>46</v>
      </c>
      <c r="B151" s="3" t="s">
        <v>326</v>
      </c>
      <c r="C151" s="73" t="s">
        <v>46</v>
      </c>
      <c r="D151" s="73" t="s">
        <v>46</v>
      </c>
      <c r="E151" s="3" t="str">
        <f>_xlfn.XLOOKUP(Participantes[[#This Row],[Seminario al que asistió]],Seminarios[Seminario],Seminarios[Modalidad])</f>
        <v>Hybrid</v>
      </c>
      <c r="F151" s="8" t="s">
        <v>97</v>
      </c>
      <c r="G151" s="26">
        <f>_xlfn.XLOOKUP(Participantes[[#This Row],[Seminario al que asistió]],Seminarios[Seminario],Seminarios[Año])</f>
        <v>2024</v>
      </c>
    </row>
    <row r="152" spans="1:7" x14ac:dyDescent="0.25">
      <c r="A152" s="178" t="s">
        <v>46</v>
      </c>
      <c r="B152" s="3" t="s">
        <v>326</v>
      </c>
      <c r="C152" s="73" t="s">
        <v>46</v>
      </c>
      <c r="D152" s="73" t="s">
        <v>46</v>
      </c>
      <c r="E152" s="3" t="str">
        <f>_xlfn.XLOOKUP(Participantes[[#This Row],[Seminario al que asistió]],Seminarios[Seminario],Seminarios[Modalidad])</f>
        <v>Hybrid</v>
      </c>
      <c r="F152" s="8" t="s">
        <v>97</v>
      </c>
      <c r="G152" s="26">
        <f>_xlfn.XLOOKUP(Participantes[[#This Row],[Seminario al que asistió]],Seminarios[Seminario],Seminarios[Año])</f>
        <v>2024</v>
      </c>
    </row>
    <row r="153" spans="1:7" x14ac:dyDescent="0.25">
      <c r="A153" s="178" t="s">
        <v>46</v>
      </c>
      <c r="B153" s="3" t="s">
        <v>326</v>
      </c>
      <c r="C153" s="73" t="s">
        <v>46</v>
      </c>
      <c r="D153" s="73" t="s">
        <v>46</v>
      </c>
      <c r="E153" s="3" t="str">
        <f>_xlfn.XLOOKUP(Participantes[[#This Row],[Seminario al que asistió]],Seminarios[Seminario],Seminarios[Modalidad])</f>
        <v>Hybrid</v>
      </c>
      <c r="F153" s="8" t="s">
        <v>97</v>
      </c>
      <c r="G153" s="26">
        <f>_xlfn.XLOOKUP(Participantes[[#This Row],[Seminario al que asistió]],Seminarios[Seminario],Seminarios[Año])</f>
        <v>2024</v>
      </c>
    </row>
    <row r="154" spans="1:7" x14ac:dyDescent="0.25">
      <c r="A154" s="178" t="s">
        <v>46</v>
      </c>
      <c r="B154" s="3" t="s">
        <v>326</v>
      </c>
      <c r="C154" s="73" t="s">
        <v>46</v>
      </c>
      <c r="D154" s="73" t="s">
        <v>46</v>
      </c>
      <c r="E154" s="3" t="str">
        <f>_xlfn.XLOOKUP(Participantes[[#This Row],[Seminario al que asistió]],Seminarios[Seminario],Seminarios[Modalidad])</f>
        <v>Hybrid</v>
      </c>
      <c r="F154" s="8" t="s">
        <v>97</v>
      </c>
      <c r="G154" s="26">
        <f>_xlfn.XLOOKUP(Participantes[[#This Row],[Seminario al que asistió]],Seminarios[Seminario],Seminarios[Año])</f>
        <v>2024</v>
      </c>
    </row>
    <row r="155" spans="1:7" x14ac:dyDescent="0.25">
      <c r="A155" s="178" t="s">
        <v>46</v>
      </c>
      <c r="B155" s="3" t="s">
        <v>326</v>
      </c>
      <c r="C155" s="73" t="s">
        <v>46</v>
      </c>
      <c r="D155" s="73" t="s">
        <v>46</v>
      </c>
      <c r="E155" s="3" t="str">
        <f>_xlfn.XLOOKUP(Participantes[[#This Row],[Seminario al que asistió]],Seminarios[Seminario],Seminarios[Modalidad])</f>
        <v>Hybrid</v>
      </c>
      <c r="F155" s="8" t="s">
        <v>97</v>
      </c>
      <c r="G155" s="26">
        <f>_xlfn.XLOOKUP(Participantes[[#This Row],[Seminario al que asistió]],Seminarios[Seminario],Seminarios[Año])</f>
        <v>2024</v>
      </c>
    </row>
    <row r="156" spans="1:7" x14ac:dyDescent="0.25">
      <c r="A156" s="178" t="s">
        <v>46</v>
      </c>
      <c r="B156" s="3" t="s">
        <v>326</v>
      </c>
      <c r="C156" s="73" t="s">
        <v>46</v>
      </c>
      <c r="D156" s="73" t="s">
        <v>46</v>
      </c>
      <c r="E156" s="3" t="str">
        <f>_xlfn.XLOOKUP(Participantes[[#This Row],[Seminario al que asistió]],Seminarios[Seminario],Seminarios[Modalidad])</f>
        <v>Hybrid</v>
      </c>
      <c r="F156" s="8" t="s">
        <v>97</v>
      </c>
      <c r="G156" s="26">
        <f>_xlfn.XLOOKUP(Participantes[[#This Row],[Seminario al que asistió]],Seminarios[Seminario],Seminarios[Año])</f>
        <v>2024</v>
      </c>
    </row>
    <row r="157" spans="1:7" x14ac:dyDescent="0.25">
      <c r="A157" s="178" t="s">
        <v>46</v>
      </c>
      <c r="B157" s="3" t="s">
        <v>326</v>
      </c>
      <c r="C157" s="73" t="s">
        <v>46</v>
      </c>
      <c r="D157" s="73" t="s">
        <v>46</v>
      </c>
      <c r="E157" s="3" t="str">
        <f>_xlfn.XLOOKUP(Participantes[[#This Row],[Seminario al que asistió]],Seminarios[Seminario],Seminarios[Modalidad])</f>
        <v>Hybrid</v>
      </c>
      <c r="F157" s="8" t="s">
        <v>97</v>
      </c>
      <c r="G157" s="26">
        <f>_xlfn.XLOOKUP(Participantes[[#This Row],[Seminario al que asistió]],Seminarios[Seminario],Seminarios[Año])</f>
        <v>2024</v>
      </c>
    </row>
    <row r="158" spans="1:7" x14ac:dyDescent="0.25">
      <c r="A158" s="178" t="s">
        <v>46</v>
      </c>
      <c r="B158" s="3" t="s">
        <v>326</v>
      </c>
      <c r="C158" s="73" t="s">
        <v>46</v>
      </c>
      <c r="D158" s="73" t="s">
        <v>46</v>
      </c>
      <c r="E158" s="3" t="str">
        <f>_xlfn.XLOOKUP(Participantes[[#This Row],[Seminario al que asistió]],Seminarios[Seminario],Seminarios[Modalidad])</f>
        <v>Hybrid</v>
      </c>
      <c r="F158" s="8" t="s">
        <v>97</v>
      </c>
      <c r="G158" s="26">
        <f>_xlfn.XLOOKUP(Participantes[[#This Row],[Seminario al que asistió]],Seminarios[Seminario],Seminarios[Año])</f>
        <v>2024</v>
      </c>
    </row>
    <row r="159" spans="1:7" x14ac:dyDescent="0.25">
      <c r="A159" s="178" t="s">
        <v>46</v>
      </c>
      <c r="B159" s="3" t="s">
        <v>326</v>
      </c>
      <c r="C159" s="73" t="s">
        <v>46</v>
      </c>
      <c r="D159" s="73" t="s">
        <v>46</v>
      </c>
      <c r="E159" s="3" t="str">
        <f>_xlfn.XLOOKUP(Participantes[[#This Row],[Seminario al que asistió]],Seminarios[Seminario],Seminarios[Modalidad])</f>
        <v>Hybrid</v>
      </c>
      <c r="F159" s="8" t="s">
        <v>97</v>
      </c>
      <c r="G159" s="26">
        <f>_xlfn.XLOOKUP(Participantes[[#This Row],[Seminario al que asistió]],Seminarios[Seminario],Seminarios[Año])</f>
        <v>2024</v>
      </c>
    </row>
    <row r="160" spans="1:7" x14ac:dyDescent="0.25">
      <c r="A160" s="178" t="s">
        <v>46</v>
      </c>
      <c r="B160" s="3" t="s">
        <v>326</v>
      </c>
      <c r="C160" s="73" t="s">
        <v>46</v>
      </c>
      <c r="D160" s="73" t="s">
        <v>46</v>
      </c>
      <c r="E160" s="3" t="str">
        <f>_xlfn.XLOOKUP(Participantes[[#This Row],[Seminario al que asistió]],Seminarios[Seminario],Seminarios[Modalidad])</f>
        <v>Hybrid</v>
      </c>
      <c r="F160" s="8" t="s">
        <v>97</v>
      </c>
      <c r="G160" s="26">
        <f>_xlfn.XLOOKUP(Participantes[[#This Row],[Seminario al que asistió]],Seminarios[Seminario],Seminarios[Año])</f>
        <v>2024</v>
      </c>
    </row>
    <row r="161" spans="1:7" x14ac:dyDescent="0.25">
      <c r="A161" s="178" t="s">
        <v>46</v>
      </c>
      <c r="B161" s="3" t="s">
        <v>326</v>
      </c>
      <c r="C161" s="73" t="s">
        <v>46</v>
      </c>
      <c r="D161" s="73" t="s">
        <v>46</v>
      </c>
      <c r="E161" s="3" t="str">
        <f>_xlfn.XLOOKUP(Participantes[[#This Row],[Seminario al que asistió]],Seminarios[Seminario],Seminarios[Modalidad])</f>
        <v>Hybrid</v>
      </c>
      <c r="F161" s="8" t="s">
        <v>97</v>
      </c>
      <c r="G161" s="26">
        <f>_xlfn.XLOOKUP(Participantes[[#This Row],[Seminario al que asistió]],Seminarios[Seminario],Seminarios[Año])</f>
        <v>2024</v>
      </c>
    </row>
    <row r="162" spans="1:7" x14ac:dyDescent="0.25">
      <c r="A162" s="178" t="s">
        <v>46</v>
      </c>
      <c r="B162" s="3" t="s">
        <v>326</v>
      </c>
      <c r="C162" s="73" t="s">
        <v>46</v>
      </c>
      <c r="D162" s="73" t="s">
        <v>46</v>
      </c>
      <c r="E162" s="3" t="str">
        <f>_xlfn.XLOOKUP(Participantes[[#This Row],[Seminario al que asistió]],Seminarios[Seminario],Seminarios[Modalidad])</f>
        <v>Hybrid</v>
      </c>
      <c r="F162" s="8" t="s">
        <v>97</v>
      </c>
      <c r="G162" s="26">
        <f>_xlfn.XLOOKUP(Participantes[[#This Row],[Seminario al que asistió]],Seminarios[Seminario],Seminarios[Año])</f>
        <v>2024</v>
      </c>
    </row>
    <row r="163" spans="1:7" x14ac:dyDescent="0.25">
      <c r="A163" s="178" t="s">
        <v>46</v>
      </c>
      <c r="B163" s="3" t="s">
        <v>326</v>
      </c>
      <c r="C163" s="73" t="s">
        <v>46</v>
      </c>
      <c r="D163" s="73" t="s">
        <v>46</v>
      </c>
      <c r="E163" s="3" t="str">
        <f>_xlfn.XLOOKUP(Participantes[[#This Row],[Seminario al que asistió]],Seminarios[Seminario],Seminarios[Modalidad])</f>
        <v>Hybrid</v>
      </c>
      <c r="F163" s="8" t="s">
        <v>97</v>
      </c>
      <c r="G163" s="26">
        <f>_xlfn.XLOOKUP(Participantes[[#This Row],[Seminario al que asistió]],Seminarios[Seminario],Seminarios[Año])</f>
        <v>2024</v>
      </c>
    </row>
    <row r="164" spans="1:7" x14ac:dyDescent="0.25">
      <c r="A164" s="178" t="s">
        <v>46</v>
      </c>
      <c r="B164" s="3" t="s">
        <v>326</v>
      </c>
      <c r="C164" s="73" t="s">
        <v>46</v>
      </c>
      <c r="D164" s="73" t="s">
        <v>46</v>
      </c>
      <c r="E164" s="3" t="str">
        <f>_xlfn.XLOOKUP(Participantes[[#This Row],[Seminario al que asistió]],Seminarios[Seminario],Seminarios[Modalidad])</f>
        <v>Hybrid</v>
      </c>
      <c r="F164" s="8" t="s">
        <v>97</v>
      </c>
      <c r="G164" s="26">
        <f>_xlfn.XLOOKUP(Participantes[[#This Row],[Seminario al que asistió]],Seminarios[Seminario],Seminarios[Año])</f>
        <v>2024</v>
      </c>
    </row>
    <row r="165" spans="1:7" x14ac:dyDescent="0.25">
      <c r="A165" s="178" t="s">
        <v>46</v>
      </c>
      <c r="B165" s="3" t="s">
        <v>326</v>
      </c>
      <c r="C165" s="73" t="s">
        <v>46</v>
      </c>
      <c r="D165" s="73" t="s">
        <v>46</v>
      </c>
      <c r="E165" s="3" t="str">
        <f>_xlfn.XLOOKUP(Participantes[[#This Row],[Seminario al que asistió]],Seminarios[Seminario],Seminarios[Modalidad])</f>
        <v>Hybrid</v>
      </c>
      <c r="F165" s="8" t="s">
        <v>97</v>
      </c>
      <c r="G165" s="26">
        <f>_xlfn.XLOOKUP(Participantes[[#This Row],[Seminario al que asistió]],Seminarios[Seminario],Seminarios[Año])</f>
        <v>2024</v>
      </c>
    </row>
    <row r="166" spans="1:7" x14ac:dyDescent="0.25">
      <c r="A166" s="178" t="s">
        <v>46</v>
      </c>
      <c r="B166" s="3" t="s">
        <v>326</v>
      </c>
      <c r="C166" s="73" t="s">
        <v>46</v>
      </c>
      <c r="D166" s="73" t="s">
        <v>46</v>
      </c>
      <c r="E166" s="3" t="str">
        <f>_xlfn.XLOOKUP(Participantes[[#This Row],[Seminario al que asistió]],Seminarios[Seminario],Seminarios[Modalidad])</f>
        <v>Hybrid</v>
      </c>
      <c r="F166" s="8" t="s">
        <v>97</v>
      </c>
      <c r="G166" s="26">
        <f>_xlfn.XLOOKUP(Participantes[[#This Row],[Seminario al que asistió]],Seminarios[Seminario],Seminarios[Año])</f>
        <v>2024</v>
      </c>
    </row>
    <row r="167" spans="1:7" x14ac:dyDescent="0.25">
      <c r="A167" s="178" t="s">
        <v>46</v>
      </c>
      <c r="B167" s="3" t="s">
        <v>326</v>
      </c>
      <c r="C167" s="73" t="s">
        <v>46</v>
      </c>
      <c r="D167" s="73" t="s">
        <v>46</v>
      </c>
      <c r="E167" s="3" t="str">
        <f>_xlfn.XLOOKUP(Participantes[[#This Row],[Seminario al que asistió]],Seminarios[Seminario],Seminarios[Modalidad])</f>
        <v>Hybrid</v>
      </c>
      <c r="F167" s="8" t="s">
        <v>97</v>
      </c>
      <c r="G167" s="26">
        <f>_xlfn.XLOOKUP(Participantes[[#This Row],[Seminario al que asistió]],Seminarios[Seminario],Seminarios[Año])</f>
        <v>2024</v>
      </c>
    </row>
    <row r="168" spans="1:7" x14ac:dyDescent="0.25">
      <c r="A168" s="178" t="s">
        <v>46</v>
      </c>
      <c r="B168" s="3" t="s">
        <v>326</v>
      </c>
      <c r="C168" s="73" t="s">
        <v>46</v>
      </c>
      <c r="D168" s="73" t="s">
        <v>46</v>
      </c>
      <c r="E168" s="3" t="str">
        <f>_xlfn.XLOOKUP(Participantes[[#This Row],[Seminario al que asistió]],Seminarios[Seminario],Seminarios[Modalidad])</f>
        <v>Hybrid</v>
      </c>
      <c r="F168" s="8" t="s">
        <v>97</v>
      </c>
      <c r="G168" s="26">
        <f>_xlfn.XLOOKUP(Participantes[[#This Row],[Seminario al que asistió]],Seminarios[Seminario],Seminarios[Año])</f>
        <v>2024</v>
      </c>
    </row>
    <row r="169" spans="1:7" x14ac:dyDescent="0.25">
      <c r="A169" s="178" t="s">
        <v>46</v>
      </c>
      <c r="B169" s="3" t="s">
        <v>326</v>
      </c>
      <c r="C169" s="73" t="s">
        <v>46</v>
      </c>
      <c r="D169" s="73" t="s">
        <v>46</v>
      </c>
      <c r="E169" s="3" t="str">
        <f>_xlfn.XLOOKUP(Participantes[[#This Row],[Seminario al que asistió]],Seminarios[Seminario],Seminarios[Modalidad])</f>
        <v>Hybrid</v>
      </c>
      <c r="F169" s="8" t="s">
        <v>97</v>
      </c>
      <c r="G169" s="26">
        <f>_xlfn.XLOOKUP(Participantes[[#This Row],[Seminario al que asistió]],Seminarios[Seminario],Seminarios[Año])</f>
        <v>2024</v>
      </c>
    </row>
    <row r="170" spans="1:7" x14ac:dyDescent="0.25">
      <c r="A170" s="178" t="s">
        <v>46</v>
      </c>
      <c r="B170" s="3" t="s">
        <v>326</v>
      </c>
      <c r="C170" s="73" t="s">
        <v>46</v>
      </c>
      <c r="D170" s="73" t="s">
        <v>46</v>
      </c>
      <c r="E170" s="3" t="str">
        <f>_xlfn.XLOOKUP(Participantes[[#This Row],[Seminario al que asistió]],Seminarios[Seminario],Seminarios[Modalidad])</f>
        <v>Hybrid</v>
      </c>
      <c r="F170" s="8" t="s">
        <v>97</v>
      </c>
      <c r="G170" s="26">
        <f>_xlfn.XLOOKUP(Participantes[[#This Row],[Seminario al que asistió]],Seminarios[Seminario],Seminarios[Año])</f>
        <v>2024</v>
      </c>
    </row>
    <row r="171" spans="1:7" x14ac:dyDescent="0.25">
      <c r="A171" s="178" t="s">
        <v>46</v>
      </c>
      <c r="B171" s="3" t="s">
        <v>326</v>
      </c>
      <c r="C171" s="73" t="s">
        <v>46</v>
      </c>
      <c r="D171" s="73" t="s">
        <v>46</v>
      </c>
      <c r="E171" s="3" t="str">
        <f>_xlfn.XLOOKUP(Participantes[[#This Row],[Seminario al que asistió]],Seminarios[Seminario],Seminarios[Modalidad])</f>
        <v>Hybrid</v>
      </c>
      <c r="F171" s="8" t="s">
        <v>97</v>
      </c>
      <c r="G171" s="26">
        <f>_xlfn.XLOOKUP(Participantes[[#This Row],[Seminario al que asistió]],Seminarios[Seminario],Seminarios[Año])</f>
        <v>2024</v>
      </c>
    </row>
    <row r="172" spans="1:7" x14ac:dyDescent="0.25">
      <c r="A172" s="178" t="s">
        <v>46</v>
      </c>
      <c r="B172" s="3" t="s">
        <v>326</v>
      </c>
      <c r="C172" s="73" t="s">
        <v>46</v>
      </c>
      <c r="D172" s="73" t="s">
        <v>46</v>
      </c>
      <c r="E172" s="3" t="str">
        <f>_xlfn.XLOOKUP(Participantes[[#This Row],[Seminario al que asistió]],Seminarios[Seminario],Seminarios[Modalidad])</f>
        <v>Hybrid</v>
      </c>
      <c r="F172" s="8" t="s">
        <v>97</v>
      </c>
      <c r="G172" s="26">
        <f>_xlfn.XLOOKUP(Participantes[[#This Row],[Seminario al que asistió]],Seminarios[Seminario],Seminarios[Año])</f>
        <v>2024</v>
      </c>
    </row>
    <row r="173" spans="1:7" x14ac:dyDescent="0.25">
      <c r="A173" s="178" t="s">
        <v>46</v>
      </c>
      <c r="B173" s="3" t="s">
        <v>326</v>
      </c>
      <c r="C173" s="73" t="s">
        <v>46</v>
      </c>
      <c r="D173" s="73" t="s">
        <v>46</v>
      </c>
      <c r="E173" s="3" t="str">
        <f>_xlfn.XLOOKUP(Participantes[[#This Row],[Seminario al que asistió]],Seminarios[Seminario],Seminarios[Modalidad])</f>
        <v>Hybrid</v>
      </c>
      <c r="F173" s="8" t="s">
        <v>97</v>
      </c>
      <c r="G173" s="26">
        <f>_xlfn.XLOOKUP(Participantes[[#This Row],[Seminario al que asistió]],Seminarios[Seminario],Seminarios[Año])</f>
        <v>2024</v>
      </c>
    </row>
    <row r="174" spans="1:7" x14ac:dyDescent="0.25">
      <c r="A174" s="178" t="s">
        <v>46</v>
      </c>
      <c r="B174" s="3" t="s">
        <v>326</v>
      </c>
      <c r="C174" s="73" t="s">
        <v>46</v>
      </c>
      <c r="D174" s="73" t="s">
        <v>46</v>
      </c>
      <c r="E174" s="3" t="str">
        <f>_xlfn.XLOOKUP(Participantes[[#This Row],[Seminario al que asistió]],Seminarios[Seminario],Seminarios[Modalidad])</f>
        <v>Hybrid</v>
      </c>
      <c r="F174" s="8" t="s">
        <v>97</v>
      </c>
      <c r="G174" s="26">
        <f>_xlfn.XLOOKUP(Participantes[[#This Row],[Seminario al que asistió]],Seminarios[Seminario],Seminarios[Año])</f>
        <v>2024</v>
      </c>
    </row>
    <row r="175" spans="1:7" x14ac:dyDescent="0.25">
      <c r="A175" s="178" t="s">
        <v>46</v>
      </c>
      <c r="B175" s="3" t="s">
        <v>326</v>
      </c>
      <c r="C175" s="73" t="s">
        <v>46</v>
      </c>
      <c r="D175" s="73" t="s">
        <v>46</v>
      </c>
      <c r="E175" s="3" t="str">
        <f>_xlfn.XLOOKUP(Participantes[[#This Row],[Seminario al que asistió]],Seminarios[Seminario],Seminarios[Modalidad])</f>
        <v>Hybrid</v>
      </c>
      <c r="F175" s="8" t="s">
        <v>97</v>
      </c>
      <c r="G175" s="26">
        <f>_xlfn.XLOOKUP(Participantes[[#This Row],[Seminario al que asistió]],Seminarios[Seminario],Seminarios[Año])</f>
        <v>2024</v>
      </c>
    </row>
    <row r="176" spans="1:7" x14ac:dyDescent="0.25">
      <c r="A176" s="178" t="s">
        <v>46</v>
      </c>
      <c r="B176" s="3" t="s">
        <v>326</v>
      </c>
      <c r="C176" s="73" t="s">
        <v>46</v>
      </c>
      <c r="D176" s="73" t="s">
        <v>46</v>
      </c>
      <c r="E176" s="3" t="str">
        <f>_xlfn.XLOOKUP(Participantes[[#This Row],[Seminario al que asistió]],Seminarios[Seminario],Seminarios[Modalidad])</f>
        <v>Hybrid</v>
      </c>
      <c r="F176" s="8" t="s">
        <v>97</v>
      </c>
      <c r="G176" s="26">
        <f>_xlfn.XLOOKUP(Participantes[[#This Row],[Seminario al que asistió]],Seminarios[Seminario],Seminarios[Año])</f>
        <v>2024</v>
      </c>
    </row>
    <row r="177" spans="1:7" x14ac:dyDescent="0.25">
      <c r="A177" s="178" t="s">
        <v>46</v>
      </c>
      <c r="B177" s="3" t="s">
        <v>326</v>
      </c>
      <c r="C177" s="73" t="s">
        <v>46</v>
      </c>
      <c r="D177" s="73" t="s">
        <v>46</v>
      </c>
      <c r="E177" s="3" t="str">
        <f>_xlfn.XLOOKUP(Participantes[[#This Row],[Seminario al que asistió]],Seminarios[Seminario],Seminarios[Modalidad])</f>
        <v>Hybrid</v>
      </c>
      <c r="F177" s="8" t="s">
        <v>97</v>
      </c>
      <c r="G177" s="26">
        <f>_xlfn.XLOOKUP(Participantes[[#This Row],[Seminario al que asistió]],Seminarios[Seminario],Seminarios[Año])</f>
        <v>2024</v>
      </c>
    </row>
    <row r="178" spans="1:7" x14ac:dyDescent="0.25">
      <c r="A178" s="178" t="s">
        <v>46</v>
      </c>
      <c r="B178" s="3" t="s">
        <v>326</v>
      </c>
      <c r="C178" s="73" t="s">
        <v>46</v>
      </c>
      <c r="D178" s="73" t="s">
        <v>46</v>
      </c>
      <c r="E178" s="3" t="str">
        <f>_xlfn.XLOOKUP(Participantes[[#This Row],[Seminario al que asistió]],Seminarios[Seminario],Seminarios[Modalidad])</f>
        <v>Hybrid</v>
      </c>
      <c r="F178" s="8" t="s">
        <v>97</v>
      </c>
      <c r="G178" s="26">
        <f>_xlfn.XLOOKUP(Participantes[[#This Row],[Seminario al que asistió]],Seminarios[Seminario],Seminarios[Año])</f>
        <v>2024</v>
      </c>
    </row>
    <row r="179" spans="1:7" ht="15.75" thickBot="1" x14ac:dyDescent="0.3">
      <c r="A179" s="179" t="s">
        <v>46</v>
      </c>
      <c r="B179" s="13" t="s">
        <v>326</v>
      </c>
      <c r="C179" s="74" t="s">
        <v>46</v>
      </c>
      <c r="D179" s="74" t="s">
        <v>46</v>
      </c>
      <c r="E179" s="13" t="str">
        <f>_xlfn.XLOOKUP(Participantes[[#This Row],[Seminario al que asistió]],Seminarios[Seminario],Seminarios[Modalidad])</f>
        <v>Hybrid</v>
      </c>
      <c r="F179" s="133" t="s">
        <v>97</v>
      </c>
      <c r="G179" s="26">
        <f>_xlfn.XLOOKUP(Participantes[[#This Row],[Seminario al que asistió]],Seminarios[Seminario],Seminarios[Año])</f>
        <v>2024</v>
      </c>
    </row>
    <row r="180" spans="1:7" x14ac:dyDescent="0.25">
      <c r="A180" s="180" t="s">
        <v>447</v>
      </c>
      <c r="B180" s="90" t="s">
        <v>448</v>
      </c>
      <c r="C180" s="5" t="s">
        <v>262</v>
      </c>
      <c r="D180" s="5" t="s">
        <v>56</v>
      </c>
      <c r="E180" s="5" t="str">
        <f>_xlfn.XLOOKUP(Participantes[[#This Row],[Seminario al que asistió]],Seminarios[Seminario],Seminarios[Modalidad])</f>
        <v>Hybrid</v>
      </c>
      <c r="F180" s="6" t="s">
        <v>100</v>
      </c>
      <c r="G180" s="26">
        <f>_xlfn.XLOOKUP(Participantes[[#This Row],[Seminario al que asistió]],Seminarios[Seminario],Seminarios[Año])</f>
        <v>2024</v>
      </c>
    </row>
    <row r="181" spans="1:7" x14ac:dyDescent="0.25">
      <c r="A181" s="181" t="s">
        <v>449</v>
      </c>
      <c r="B181" s="91" t="s">
        <v>450</v>
      </c>
      <c r="C181" s="3" t="s">
        <v>262</v>
      </c>
      <c r="D181" s="3" t="s">
        <v>71</v>
      </c>
      <c r="E181" s="3" t="str">
        <f>_xlfn.XLOOKUP(Participantes[[#This Row],[Seminario al que asistió]],Seminarios[Seminario],Seminarios[Modalidad])</f>
        <v>Hybrid</v>
      </c>
      <c r="F181" s="8" t="s">
        <v>100</v>
      </c>
      <c r="G181" s="26">
        <f>_xlfn.XLOOKUP(Participantes[[#This Row],[Seminario al que asistió]],Seminarios[Seminario],Seminarios[Año])</f>
        <v>2024</v>
      </c>
    </row>
    <row r="182" spans="1:7" x14ac:dyDescent="0.25">
      <c r="A182" s="181" t="s">
        <v>451</v>
      </c>
      <c r="B182" s="91" t="s">
        <v>452</v>
      </c>
      <c r="C182" s="3" t="s">
        <v>262</v>
      </c>
      <c r="D182" s="3" t="s">
        <v>71</v>
      </c>
      <c r="E182" s="3" t="str">
        <f>_xlfn.XLOOKUP(Participantes[[#This Row],[Seminario al que asistió]],Seminarios[Seminario],Seminarios[Modalidad])</f>
        <v>Hybrid</v>
      </c>
      <c r="F182" s="8" t="s">
        <v>100</v>
      </c>
      <c r="G182" s="26">
        <f>_xlfn.XLOOKUP(Participantes[[#This Row],[Seminario al que asistió]],Seminarios[Seminario],Seminarios[Año])</f>
        <v>2024</v>
      </c>
    </row>
    <row r="183" spans="1:7" x14ac:dyDescent="0.25">
      <c r="A183" s="181" t="s">
        <v>453</v>
      </c>
      <c r="B183" s="91" t="s">
        <v>454</v>
      </c>
      <c r="C183" s="3" t="s">
        <v>262</v>
      </c>
      <c r="D183" s="3" t="s">
        <v>71</v>
      </c>
      <c r="E183" s="3" t="str">
        <f>_xlfn.XLOOKUP(Participantes[[#This Row],[Seminario al que asistió]],Seminarios[Seminario],Seminarios[Modalidad])</f>
        <v>Hybrid</v>
      </c>
      <c r="F183" s="8" t="s">
        <v>100</v>
      </c>
      <c r="G183" s="26">
        <f>_xlfn.XLOOKUP(Participantes[[#This Row],[Seminario al que asistió]],Seminarios[Seminario],Seminarios[Año])</f>
        <v>2024</v>
      </c>
    </row>
    <row r="184" spans="1:7" x14ac:dyDescent="0.25">
      <c r="A184" s="181" t="s">
        <v>455</v>
      </c>
      <c r="B184" s="91" t="s">
        <v>456</v>
      </c>
      <c r="C184" s="3" t="s">
        <v>262</v>
      </c>
      <c r="D184" s="3" t="s">
        <v>71</v>
      </c>
      <c r="E184" s="3" t="str">
        <f>_xlfn.XLOOKUP(Participantes[[#This Row],[Seminario al que asistió]],Seminarios[Seminario],Seminarios[Modalidad])</f>
        <v>Hybrid</v>
      </c>
      <c r="F184" s="8" t="s">
        <v>100</v>
      </c>
      <c r="G184" s="26">
        <f>_xlfn.XLOOKUP(Participantes[[#This Row],[Seminario al que asistió]],Seminarios[Seminario],Seminarios[Año])</f>
        <v>2024</v>
      </c>
    </row>
    <row r="185" spans="1:7" x14ac:dyDescent="0.25">
      <c r="A185" s="181" t="s">
        <v>457</v>
      </c>
      <c r="B185" s="91" t="s">
        <v>458</v>
      </c>
      <c r="C185" s="3" t="s">
        <v>262</v>
      </c>
      <c r="D185" s="3" t="s">
        <v>71</v>
      </c>
      <c r="E185" s="3" t="str">
        <f>_xlfn.XLOOKUP(Participantes[[#This Row],[Seminario al que asistió]],Seminarios[Seminario],Seminarios[Modalidad])</f>
        <v>Hybrid</v>
      </c>
      <c r="F185" s="8" t="s">
        <v>100</v>
      </c>
      <c r="G185" s="26">
        <f>_xlfn.XLOOKUP(Participantes[[#This Row],[Seminario al que asistió]],Seminarios[Seminario],Seminarios[Año])</f>
        <v>2024</v>
      </c>
    </row>
    <row r="186" spans="1:7" x14ac:dyDescent="0.25">
      <c r="A186" s="181" t="s">
        <v>459</v>
      </c>
      <c r="B186" s="91" t="s">
        <v>460</v>
      </c>
      <c r="C186" s="3" t="s">
        <v>262</v>
      </c>
      <c r="D186" s="3" t="s">
        <v>71</v>
      </c>
      <c r="E186" s="3" t="str">
        <f>_xlfn.XLOOKUP(Participantes[[#This Row],[Seminario al que asistió]],Seminarios[Seminario],Seminarios[Modalidad])</f>
        <v>Hybrid</v>
      </c>
      <c r="F186" s="8" t="s">
        <v>100</v>
      </c>
      <c r="G186" s="26">
        <f>_xlfn.XLOOKUP(Participantes[[#This Row],[Seminario al que asistió]],Seminarios[Seminario],Seminarios[Año])</f>
        <v>2024</v>
      </c>
    </row>
    <row r="187" spans="1:7" x14ac:dyDescent="0.25">
      <c r="A187" s="181" t="s">
        <v>461</v>
      </c>
      <c r="B187" s="91" t="s">
        <v>462</v>
      </c>
      <c r="C187" s="3" t="s">
        <v>262</v>
      </c>
      <c r="D187" s="3" t="s">
        <v>71</v>
      </c>
      <c r="E187" s="3" t="str">
        <f>_xlfn.XLOOKUP(Participantes[[#This Row],[Seminario al que asistió]],Seminarios[Seminario],Seminarios[Modalidad])</f>
        <v>Hybrid</v>
      </c>
      <c r="F187" s="8" t="s">
        <v>100</v>
      </c>
      <c r="G187" s="26">
        <f>_xlfn.XLOOKUP(Participantes[[#This Row],[Seminario al que asistió]],Seminarios[Seminario],Seminarios[Año])</f>
        <v>2024</v>
      </c>
    </row>
    <row r="188" spans="1:7" x14ac:dyDescent="0.25">
      <c r="A188" s="181" t="s">
        <v>463</v>
      </c>
      <c r="B188" s="91" t="s">
        <v>464</v>
      </c>
      <c r="C188" s="3" t="s">
        <v>262</v>
      </c>
      <c r="D188" s="3" t="s">
        <v>71</v>
      </c>
      <c r="E188" s="3" t="str">
        <f>_xlfn.XLOOKUP(Participantes[[#This Row],[Seminario al que asistió]],Seminarios[Seminario],Seminarios[Modalidad])</f>
        <v>Hybrid</v>
      </c>
      <c r="F188" s="8" t="s">
        <v>100</v>
      </c>
      <c r="G188" s="26">
        <f>_xlfn.XLOOKUP(Participantes[[#This Row],[Seminario al que asistió]],Seminarios[Seminario],Seminarios[Año])</f>
        <v>2024</v>
      </c>
    </row>
    <row r="189" spans="1:7" x14ac:dyDescent="0.25">
      <c r="A189" s="181" t="s">
        <v>465</v>
      </c>
      <c r="B189" s="91" t="s">
        <v>466</v>
      </c>
      <c r="C189" s="3" t="s">
        <v>262</v>
      </c>
      <c r="D189" s="3" t="s">
        <v>71</v>
      </c>
      <c r="E189" s="3" t="str">
        <f>_xlfn.XLOOKUP(Participantes[[#This Row],[Seminario al que asistió]],Seminarios[Seminario],Seminarios[Modalidad])</f>
        <v>Hybrid</v>
      </c>
      <c r="F189" s="8" t="s">
        <v>100</v>
      </c>
      <c r="G189" s="26">
        <f>_xlfn.XLOOKUP(Participantes[[#This Row],[Seminario al que asistió]],Seminarios[Seminario],Seminarios[Año])</f>
        <v>2024</v>
      </c>
    </row>
    <row r="190" spans="1:7" x14ac:dyDescent="0.25">
      <c r="A190" s="181" t="s">
        <v>467</v>
      </c>
      <c r="B190" s="91" t="s">
        <v>468</v>
      </c>
      <c r="C190" s="3" t="s">
        <v>265</v>
      </c>
      <c r="D190" s="3" t="s">
        <v>71</v>
      </c>
      <c r="E190" s="3" t="str">
        <f>_xlfn.XLOOKUP(Participantes[[#This Row],[Seminario al que asistió]],Seminarios[Seminario],Seminarios[Modalidad])</f>
        <v>Hybrid</v>
      </c>
      <c r="F190" s="8" t="s">
        <v>100</v>
      </c>
      <c r="G190" s="26">
        <f>_xlfn.XLOOKUP(Participantes[[#This Row],[Seminario al que asistió]],Seminarios[Seminario],Seminarios[Año])</f>
        <v>2024</v>
      </c>
    </row>
    <row r="191" spans="1:7" x14ac:dyDescent="0.25">
      <c r="A191" s="181" t="s">
        <v>469</v>
      </c>
      <c r="B191" s="91" t="s">
        <v>470</v>
      </c>
      <c r="C191" s="3" t="s">
        <v>262</v>
      </c>
      <c r="D191" s="3" t="s">
        <v>71</v>
      </c>
      <c r="E191" s="3" t="str">
        <f>_xlfn.XLOOKUP(Participantes[[#This Row],[Seminario al que asistió]],Seminarios[Seminario],Seminarios[Modalidad])</f>
        <v>Hybrid</v>
      </c>
      <c r="F191" s="8" t="s">
        <v>100</v>
      </c>
      <c r="G191" s="26">
        <f>_xlfn.XLOOKUP(Participantes[[#This Row],[Seminario al que asistió]],Seminarios[Seminario],Seminarios[Año])</f>
        <v>2024</v>
      </c>
    </row>
    <row r="192" spans="1:7" x14ac:dyDescent="0.25">
      <c r="A192" s="181" t="s">
        <v>471</v>
      </c>
      <c r="B192" s="91" t="s">
        <v>472</v>
      </c>
      <c r="C192" s="3" t="s">
        <v>262</v>
      </c>
      <c r="D192" s="3" t="s">
        <v>71</v>
      </c>
      <c r="E192" s="3" t="str">
        <f>_xlfn.XLOOKUP(Participantes[[#This Row],[Seminario al que asistió]],Seminarios[Seminario],Seminarios[Modalidad])</f>
        <v>Hybrid</v>
      </c>
      <c r="F192" s="8" t="s">
        <v>100</v>
      </c>
      <c r="G192" s="26">
        <f>_xlfn.XLOOKUP(Participantes[[#This Row],[Seminario al que asistió]],Seminarios[Seminario],Seminarios[Año])</f>
        <v>2024</v>
      </c>
    </row>
    <row r="193" spans="1:7" x14ac:dyDescent="0.25">
      <c r="A193" s="181" t="s">
        <v>473</v>
      </c>
      <c r="B193" s="91" t="s">
        <v>474</v>
      </c>
      <c r="C193" s="3" t="s">
        <v>265</v>
      </c>
      <c r="D193" s="3" t="s">
        <v>71</v>
      </c>
      <c r="E193" s="3" t="str">
        <f>_xlfn.XLOOKUP(Participantes[[#This Row],[Seminario al que asistió]],Seminarios[Seminario],Seminarios[Modalidad])</f>
        <v>Hybrid</v>
      </c>
      <c r="F193" s="8" t="s">
        <v>100</v>
      </c>
      <c r="G193" s="26">
        <f>_xlfn.XLOOKUP(Participantes[[#This Row],[Seminario al que asistió]],Seminarios[Seminario],Seminarios[Año])</f>
        <v>2024</v>
      </c>
    </row>
    <row r="194" spans="1:7" x14ac:dyDescent="0.25">
      <c r="A194" s="181" t="s">
        <v>475</v>
      </c>
      <c r="B194" s="91" t="s">
        <v>476</v>
      </c>
      <c r="C194" s="3" t="s">
        <v>262</v>
      </c>
      <c r="D194" s="3" t="s">
        <v>71</v>
      </c>
      <c r="E194" s="3" t="str">
        <f>_xlfn.XLOOKUP(Participantes[[#This Row],[Seminario al que asistió]],Seminarios[Seminario],Seminarios[Modalidad])</f>
        <v>Hybrid</v>
      </c>
      <c r="F194" s="8" t="s">
        <v>100</v>
      </c>
      <c r="G194" s="26">
        <f>_xlfn.XLOOKUP(Participantes[[#This Row],[Seminario al que asistió]],Seminarios[Seminario],Seminarios[Año])</f>
        <v>2024</v>
      </c>
    </row>
    <row r="195" spans="1:7" x14ac:dyDescent="0.25">
      <c r="A195" s="181" t="s">
        <v>477</v>
      </c>
      <c r="B195" s="91" t="s">
        <v>478</v>
      </c>
      <c r="C195" s="3" t="s">
        <v>262</v>
      </c>
      <c r="D195" s="3" t="s">
        <v>71</v>
      </c>
      <c r="E195" s="3" t="str">
        <f>_xlfn.XLOOKUP(Participantes[[#This Row],[Seminario al que asistió]],Seminarios[Seminario],Seminarios[Modalidad])</f>
        <v>Hybrid</v>
      </c>
      <c r="F195" s="8" t="s">
        <v>100</v>
      </c>
      <c r="G195" s="26">
        <f>_xlfn.XLOOKUP(Participantes[[#This Row],[Seminario al que asistió]],Seminarios[Seminario],Seminarios[Año])</f>
        <v>2024</v>
      </c>
    </row>
    <row r="196" spans="1:7" x14ac:dyDescent="0.25">
      <c r="A196" s="181" t="s">
        <v>479</v>
      </c>
      <c r="B196" s="91" t="s">
        <v>480</v>
      </c>
      <c r="C196" s="3" t="s">
        <v>265</v>
      </c>
      <c r="D196" s="3" t="s">
        <v>71</v>
      </c>
      <c r="E196" s="3" t="str">
        <f>_xlfn.XLOOKUP(Participantes[[#This Row],[Seminario al que asistió]],Seminarios[Seminario],Seminarios[Modalidad])</f>
        <v>Hybrid</v>
      </c>
      <c r="F196" s="8" t="s">
        <v>100</v>
      </c>
      <c r="G196" s="26">
        <f>_xlfn.XLOOKUP(Participantes[[#This Row],[Seminario al que asistió]],Seminarios[Seminario],Seminarios[Año])</f>
        <v>2024</v>
      </c>
    </row>
    <row r="197" spans="1:7" x14ac:dyDescent="0.25">
      <c r="A197" s="181" t="s">
        <v>481</v>
      </c>
      <c r="B197" s="91" t="s">
        <v>482</v>
      </c>
      <c r="C197" s="3" t="s">
        <v>265</v>
      </c>
      <c r="D197" s="3" t="s">
        <v>71</v>
      </c>
      <c r="E197" s="3" t="str">
        <f>_xlfn.XLOOKUP(Participantes[[#This Row],[Seminario al que asistió]],Seminarios[Seminario],Seminarios[Modalidad])</f>
        <v>Hybrid</v>
      </c>
      <c r="F197" s="8" t="s">
        <v>100</v>
      </c>
      <c r="G197" s="26">
        <f>_xlfn.XLOOKUP(Participantes[[#This Row],[Seminario al que asistió]],Seminarios[Seminario],Seminarios[Año])</f>
        <v>2024</v>
      </c>
    </row>
    <row r="198" spans="1:7" x14ac:dyDescent="0.25">
      <c r="A198" s="181" t="s">
        <v>483</v>
      </c>
      <c r="B198" s="91" t="s">
        <v>484</v>
      </c>
      <c r="C198" s="3" t="s">
        <v>262</v>
      </c>
      <c r="D198" s="3" t="s">
        <v>71</v>
      </c>
      <c r="E198" s="3" t="str">
        <f>_xlfn.XLOOKUP(Participantes[[#This Row],[Seminario al que asistió]],Seminarios[Seminario],Seminarios[Modalidad])</f>
        <v>Hybrid</v>
      </c>
      <c r="F198" s="8" t="s">
        <v>100</v>
      </c>
      <c r="G198" s="26">
        <f>_xlfn.XLOOKUP(Participantes[[#This Row],[Seminario al que asistió]],Seminarios[Seminario],Seminarios[Año])</f>
        <v>2024</v>
      </c>
    </row>
    <row r="199" spans="1:7" x14ac:dyDescent="0.25">
      <c r="A199" s="181" t="s">
        <v>485</v>
      </c>
      <c r="B199" s="91" t="s">
        <v>486</v>
      </c>
      <c r="C199" s="3" t="s">
        <v>262</v>
      </c>
      <c r="D199" s="3" t="s">
        <v>71</v>
      </c>
      <c r="E199" s="3" t="str">
        <f>_xlfn.XLOOKUP(Participantes[[#This Row],[Seminario al que asistió]],Seminarios[Seminario],Seminarios[Modalidad])</f>
        <v>Hybrid</v>
      </c>
      <c r="F199" s="8" t="s">
        <v>100</v>
      </c>
      <c r="G199" s="26">
        <f>_xlfn.XLOOKUP(Participantes[[#This Row],[Seminario al que asistió]],Seminarios[Seminario],Seminarios[Año])</f>
        <v>2024</v>
      </c>
    </row>
    <row r="200" spans="1:7" x14ac:dyDescent="0.25">
      <c r="A200" s="181" t="s">
        <v>487</v>
      </c>
      <c r="B200" s="91" t="s">
        <v>488</v>
      </c>
      <c r="C200" s="3" t="s">
        <v>262</v>
      </c>
      <c r="D200" s="3" t="s">
        <v>71</v>
      </c>
      <c r="E200" s="3" t="str">
        <f>_xlfn.XLOOKUP(Participantes[[#This Row],[Seminario al que asistió]],Seminarios[Seminario],Seminarios[Modalidad])</f>
        <v>Hybrid</v>
      </c>
      <c r="F200" s="8" t="s">
        <v>100</v>
      </c>
      <c r="G200" s="26">
        <f>_xlfn.XLOOKUP(Participantes[[#This Row],[Seminario al que asistió]],Seminarios[Seminario],Seminarios[Año])</f>
        <v>2024</v>
      </c>
    </row>
    <row r="201" spans="1:7" x14ac:dyDescent="0.25">
      <c r="A201" s="181" t="s">
        <v>489</v>
      </c>
      <c r="B201" s="91" t="s">
        <v>490</v>
      </c>
      <c r="C201" s="3" t="s">
        <v>262</v>
      </c>
      <c r="D201" s="3" t="s">
        <v>71</v>
      </c>
      <c r="E201" s="3" t="str">
        <f>_xlfn.XLOOKUP(Participantes[[#This Row],[Seminario al que asistió]],Seminarios[Seminario],Seminarios[Modalidad])</f>
        <v>Hybrid</v>
      </c>
      <c r="F201" s="8" t="s">
        <v>100</v>
      </c>
      <c r="G201" s="26">
        <f>_xlfn.XLOOKUP(Participantes[[#This Row],[Seminario al que asistió]],Seminarios[Seminario],Seminarios[Año])</f>
        <v>2024</v>
      </c>
    </row>
    <row r="202" spans="1:7" x14ac:dyDescent="0.25">
      <c r="A202" s="181" t="s">
        <v>491</v>
      </c>
      <c r="B202" s="91" t="s">
        <v>492</v>
      </c>
      <c r="C202" s="3" t="s">
        <v>262</v>
      </c>
      <c r="D202" s="3" t="s">
        <v>71</v>
      </c>
      <c r="E202" s="3" t="str">
        <f>_xlfn.XLOOKUP(Participantes[[#This Row],[Seminario al que asistió]],Seminarios[Seminario],Seminarios[Modalidad])</f>
        <v>Hybrid</v>
      </c>
      <c r="F202" s="8" t="s">
        <v>100</v>
      </c>
      <c r="G202" s="26">
        <f>_xlfn.XLOOKUP(Participantes[[#This Row],[Seminario al que asistió]],Seminarios[Seminario],Seminarios[Año])</f>
        <v>2024</v>
      </c>
    </row>
    <row r="203" spans="1:7" x14ac:dyDescent="0.25">
      <c r="A203" s="181" t="s">
        <v>493</v>
      </c>
      <c r="B203" s="91" t="s">
        <v>494</v>
      </c>
      <c r="C203" s="3" t="s">
        <v>265</v>
      </c>
      <c r="D203" s="3" t="s">
        <v>71</v>
      </c>
      <c r="E203" s="3" t="str">
        <f>_xlfn.XLOOKUP(Participantes[[#This Row],[Seminario al que asistió]],Seminarios[Seminario],Seminarios[Modalidad])</f>
        <v>Hybrid</v>
      </c>
      <c r="F203" s="8" t="s">
        <v>100</v>
      </c>
      <c r="G203" s="26">
        <f>_xlfn.XLOOKUP(Participantes[[#This Row],[Seminario al que asistió]],Seminarios[Seminario],Seminarios[Año])</f>
        <v>2024</v>
      </c>
    </row>
    <row r="204" spans="1:7" x14ac:dyDescent="0.25">
      <c r="A204" s="181" t="s">
        <v>495</v>
      </c>
      <c r="B204" s="91" t="s">
        <v>496</v>
      </c>
      <c r="C204" s="3" t="s">
        <v>265</v>
      </c>
      <c r="D204" s="3" t="s">
        <v>71</v>
      </c>
      <c r="E204" s="3" t="str">
        <f>_xlfn.XLOOKUP(Participantes[[#This Row],[Seminario al que asistió]],Seminarios[Seminario],Seminarios[Modalidad])</f>
        <v>Hybrid</v>
      </c>
      <c r="F204" s="8" t="s">
        <v>100</v>
      </c>
      <c r="G204" s="26">
        <f>_xlfn.XLOOKUP(Participantes[[#This Row],[Seminario al que asistió]],Seminarios[Seminario],Seminarios[Año])</f>
        <v>2024</v>
      </c>
    </row>
    <row r="205" spans="1:7" x14ac:dyDescent="0.25">
      <c r="A205" s="181" t="s">
        <v>342</v>
      </c>
      <c r="B205" s="91" t="s">
        <v>343</v>
      </c>
      <c r="C205" s="3" t="s">
        <v>262</v>
      </c>
      <c r="D205" s="3" t="s">
        <v>277</v>
      </c>
      <c r="E205" s="3" t="str">
        <f>_xlfn.XLOOKUP(Participantes[[#This Row],[Seminario al que asistió]],Seminarios[Seminario],Seminarios[Modalidad])</f>
        <v>Hybrid</v>
      </c>
      <c r="F205" s="8" t="s">
        <v>100</v>
      </c>
      <c r="G205" s="26">
        <f>_xlfn.XLOOKUP(Participantes[[#This Row],[Seminario al que asistió]],Seminarios[Seminario],Seminarios[Año])</f>
        <v>2024</v>
      </c>
    </row>
    <row r="206" spans="1:7" x14ac:dyDescent="0.25">
      <c r="A206" s="181" t="s">
        <v>497</v>
      </c>
      <c r="B206" s="91" t="s">
        <v>498</v>
      </c>
      <c r="C206" s="3" t="s">
        <v>262</v>
      </c>
      <c r="D206" s="3" t="s">
        <v>71</v>
      </c>
      <c r="E206" s="3" t="str">
        <f>_xlfn.XLOOKUP(Participantes[[#This Row],[Seminario al que asistió]],Seminarios[Seminario],Seminarios[Modalidad])</f>
        <v>Hybrid</v>
      </c>
      <c r="F206" s="8" t="s">
        <v>100</v>
      </c>
      <c r="G206" s="26">
        <f>_xlfn.XLOOKUP(Participantes[[#This Row],[Seminario al que asistió]],Seminarios[Seminario],Seminarios[Año])</f>
        <v>2024</v>
      </c>
    </row>
    <row r="207" spans="1:7" x14ac:dyDescent="0.25">
      <c r="A207" s="181" t="s">
        <v>497</v>
      </c>
      <c r="B207" s="91" t="s">
        <v>476</v>
      </c>
      <c r="C207" s="3" t="s">
        <v>262</v>
      </c>
      <c r="D207" s="3" t="s">
        <v>71</v>
      </c>
      <c r="E207" s="3" t="str">
        <f>_xlfn.XLOOKUP(Participantes[[#This Row],[Seminario al que asistió]],Seminarios[Seminario],Seminarios[Modalidad])</f>
        <v>Hybrid</v>
      </c>
      <c r="F207" s="8" t="s">
        <v>100</v>
      </c>
      <c r="G207" s="26">
        <f>_xlfn.XLOOKUP(Participantes[[#This Row],[Seminario al que asistió]],Seminarios[Seminario],Seminarios[Año])</f>
        <v>2024</v>
      </c>
    </row>
    <row r="208" spans="1:7" x14ac:dyDescent="0.25">
      <c r="A208" s="181" t="s">
        <v>475</v>
      </c>
      <c r="B208" s="91" t="s">
        <v>499</v>
      </c>
      <c r="C208" s="3" t="s">
        <v>262</v>
      </c>
      <c r="D208" s="3" t="s">
        <v>71</v>
      </c>
      <c r="E208" s="3" t="str">
        <f>_xlfn.XLOOKUP(Participantes[[#This Row],[Seminario al que asistió]],Seminarios[Seminario],Seminarios[Modalidad])</f>
        <v>Hybrid</v>
      </c>
      <c r="F208" s="8" t="s">
        <v>100</v>
      </c>
      <c r="G208" s="26">
        <f>_xlfn.XLOOKUP(Participantes[[#This Row],[Seminario al que asistió]],Seminarios[Seminario],Seminarios[Año])</f>
        <v>2024</v>
      </c>
    </row>
    <row r="209" spans="1:7" x14ac:dyDescent="0.25">
      <c r="A209" s="181" t="s">
        <v>500</v>
      </c>
      <c r="B209" s="91" t="s">
        <v>501</v>
      </c>
      <c r="C209" s="3" t="s">
        <v>262</v>
      </c>
      <c r="D209" s="3" t="s">
        <v>71</v>
      </c>
      <c r="E209" s="3" t="str">
        <f>_xlfn.XLOOKUP(Participantes[[#This Row],[Seminario al que asistió]],Seminarios[Seminario],Seminarios[Modalidad])</f>
        <v>Hybrid</v>
      </c>
      <c r="F209" s="8" t="s">
        <v>100</v>
      </c>
      <c r="G209" s="26">
        <f>_xlfn.XLOOKUP(Participantes[[#This Row],[Seminario al que asistió]],Seminarios[Seminario],Seminarios[Año])</f>
        <v>2024</v>
      </c>
    </row>
    <row r="210" spans="1:7" x14ac:dyDescent="0.25">
      <c r="A210" s="181" t="s">
        <v>502</v>
      </c>
      <c r="B210" s="91" t="s">
        <v>503</v>
      </c>
      <c r="C210" s="3" t="s">
        <v>262</v>
      </c>
      <c r="D210" s="3" t="s">
        <v>71</v>
      </c>
      <c r="E210" s="3" t="str">
        <f>_xlfn.XLOOKUP(Participantes[[#This Row],[Seminario al que asistió]],Seminarios[Seminario],Seminarios[Modalidad])</f>
        <v>Hybrid</v>
      </c>
      <c r="F210" s="8" t="s">
        <v>100</v>
      </c>
      <c r="G210" s="26">
        <f>_xlfn.XLOOKUP(Participantes[[#This Row],[Seminario al que asistió]],Seminarios[Seminario],Seminarios[Año])</f>
        <v>2024</v>
      </c>
    </row>
    <row r="211" spans="1:7" x14ac:dyDescent="0.25">
      <c r="A211" s="181" t="s">
        <v>504</v>
      </c>
      <c r="B211" s="91" t="s">
        <v>505</v>
      </c>
      <c r="C211" s="3" t="s">
        <v>262</v>
      </c>
      <c r="D211" s="3" t="s">
        <v>71</v>
      </c>
      <c r="E211" s="3" t="str">
        <f>_xlfn.XLOOKUP(Participantes[[#This Row],[Seminario al que asistió]],Seminarios[Seminario],Seminarios[Modalidad])</f>
        <v>Hybrid</v>
      </c>
      <c r="F211" s="8" t="s">
        <v>100</v>
      </c>
      <c r="G211" s="26">
        <f>_xlfn.XLOOKUP(Participantes[[#This Row],[Seminario al que asistió]],Seminarios[Seminario],Seminarios[Año])</f>
        <v>2024</v>
      </c>
    </row>
    <row r="212" spans="1:7" x14ac:dyDescent="0.25">
      <c r="A212" s="181" t="s">
        <v>506</v>
      </c>
      <c r="B212" s="91" t="s">
        <v>507</v>
      </c>
      <c r="C212" s="3" t="s">
        <v>262</v>
      </c>
      <c r="D212" s="3" t="s">
        <v>71</v>
      </c>
      <c r="E212" s="3" t="str">
        <f>_xlfn.XLOOKUP(Participantes[[#This Row],[Seminario al que asistió]],Seminarios[Seminario],Seminarios[Modalidad])</f>
        <v>Hybrid</v>
      </c>
      <c r="F212" s="8" t="s">
        <v>100</v>
      </c>
      <c r="G212" s="26">
        <f>_xlfn.XLOOKUP(Participantes[[#This Row],[Seminario al que asistió]],Seminarios[Seminario],Seminarios[Año])</f>
        <v>2024</v>
      </c>
    </row>
    <row r="213" spans="1:7" x14ac:dyDescent="0.25">
      <c r="A213" s="181" t="s">
        <v>508</v>
      </c>
      <c r="B213" s="91" t="s">
        <v>509</v>
      </c>
      <c r="C213" s="3" t="s">
        <v>262</v>
      </c>
      <c r="D213" s="3" t="s">
        <v>71</v>
      </c>
      <c r="E213" s="3" t="str">
        <f>_xlfn.XLOOKUP(Participantes[[#This Row],[Seminario al que asistió]],Seminarios[Seminario],Seminarios[Modalidad])</f>
        <v>Hybrid</v>
      </c>
      <c r="F213" s="8" t="s">
        <v>100</v>
      </c>
      <c r="G213" s="26">
        <f>_xlfn.XLOOKUP(Participantes[[#This Row],[Seminario al que asistió]],Seminarios[Seminario],Seminarios[Año])</f>
        <v>2024</v>
      </c>
    </row>
    <row r="214" spans="1:7" x14ac:dyDescent="0.25">
      <c r="A214" s="181" t="s">
        <v>453</v>
      </c>
      <c r="B214" s="91" t="s">
        <v>510</v>
      </c>
      <c r="C214" s="3" t="s">
        <v>262</v>
      </c>
      <c r="D214" s="3" t="s">
        <v>71</v>
      </c>
      <c r="E214" s="3" t="str">
        <f>_xlfn.XLOOKUP(Participantes[[#This Row],[Seminario al que asistió]],Seminarios[Seminario],Seminarios[Modalidad])</f>
        <v>Hybrid</v>
      </c>
      <c r="F214" s="8" t="s">
        <v>100</v>
      </c>
      <c r="G214" s="26">
        <f>_xlfn.XLOOKUP(Participantes[[#This Row],[Seminario al que asistió]],Seminarios[Seminario],Seminarios[Año])</f>
        <v>2024</v>
      </c>
    </row>
    <row r="215" spans="1:7" x14ac:dyDescent="0.25">
      <c r="A215" s="181" t="s">
        <v>511</v>
      </c>
      <c r="B215" s="91" t="s">
        <v>512</v>
      </c>
      <c r="C215" s="3" t="s">
        <v>262</v>
      </c>
      <c r="D215" s="3" t="s">
        <v>71</v>
      </c>
      <c r="E215" s="3" t="str">
        <f>_xlfn.XLOOKUP(Participantes[[#This Row],[Seminario al que asistió]],Seminarios[Seminario],Seminarios[Modalidad])</f>
        <v>Hybrid</v>
      </c>
      <c r="F215" s="8" t="s">
        <v>100</v>
      </c>
      <c r="G215" s="26">
        <f>_xlfn.XLOOKUP(Participantes[[#This Row],[Seminario al que asistió]],Seminarios[Seminario],Seminarios[Año])</f>
        <v>2024</v>
      </c>
    </row>
    <row r="216" spans="1:7" x14ac:dyDescent="0.25">
      <c r="A216" s="181" t="s">
        <v>513</v>
      </c>
      <c r="B216" s="91" t="s">
        <v>264</v>
      </c>
      <c r="C216" s="3" t="s">
        <v>265</v>
      </c>
      <c r="D216" s="3" t="s">
        <v>56</v>
      </c>
      <c r="E216" s="3" t="str">
        <f>_xlfn.XLOOKUP(Participantes[[#This Row],[Seminario al que asistió]],Seminarios[Seminario],Seminarios[Modalidad])</f>
        <v>Hybrid</v>
      </c>
      <c r="F216" s="8" t="s">
        <v>100</v>
      </c>
      <c r="G216" s="26">
        <f>_xlfn.XLOOKUP(Participantes[[#This Row],[Seminario al que asistió]],Seminarios[Seminario],Seminarios[Año])</f>
        <v>2024</v>
      </c>
    </row>
    <row r="217" spans="1:7" x14ac:dyDescent="0.25">
      <c r="A217" s="181" t="s">
        <v>514</v>
      </c>
      <c r="B217" s="91" t="s">
        <v>515</v>
      </c>
      <c r="C217" s="3" t="s">
        <v>262</v>
      </c>
      <c r="D217" s="3" t="s">
        <v>71</v>
      </c>
      <c r="E217" s="3" t="str">
        <f>_xlfn.XLOOKUP(Participantes[[#This Row],[Seminario al que asistió]],Seminarios[Seminario],Seminarios[Modalidad])</f>
        <v>Hybrid</v>
      </c>
      <c r="F217" s="8" t="s">
        <v>100</v>
      </c>
      <c r="G217" s="26">
        <f>_xlfn.XLOOKUP(Participantes[[#This Row],[Seminario al que asistió]],Seminarios[Seminario],Seminarios[Año])</f>
        <v>2024</v>
      </c>
    </row>
    <row r="218" spans="1:7" x14ac:dyDescent="0.25">
      <c r="A218" s="181" t="s">
        <v>516</v>
      </c>
      <c r="B218" s="91" t="s">
        <v>383</v>
      </c>
      <c r="C218" s="3" t="s">
        <v>262</v>
      </c>
      <c r="D218" s="3" t="s">
        <v>56</v>
      </c>
      <c r="E218" s="3" t="str">
        <f>_xlfn.XLOOKUP(Participantes[[#This Row],[Seminario al que asistió]],Seminarios[Seminario],Seminarios[Modalidad])</f>
        <v>Hybrid</v>
      </c>
      <c r="F218" s="8" t="s">
        <v>100</v>
      </c>
      <c r="G218" s="26">
        <f>_xlfn.XLOOKUP(Participantes[[#This Row],[Seminario al que asistió]],Seminarios[Seminario],Seminarios[Año])</f>
        <v>2024</v>
      </c>
    </row>
    <row r="219" spans="1:7" x14ac:dyDescent="0.25">
      <c r="A219" s="181" t="s">
        <v>517</v>
      </c>
      <c r="B219" s="91" t="s">
        <v>518</v>
      </c>
      <c r="C219" s="3" t="s">
        <v>262</v>
      </c>
      <c r="D219" s="3" t="s">
        <v>277</v>
      </c>
      <c r="E219" s="3" t="str">
        <f>_xlfn.XLOOKUP(Participantes[[#This Row],[Seminario al que asistió]],Seminarios[Seminario],Seminarios[Modalidad])</f>
        <v>Hybrid</v>
      </c>
      <c r="F219" s="8" t="s">
        <v>100</v>
      </c>
      <c r="G219" s="26">
        <f>_xlfn.XLOOKUP(Participantes[[#This Row],[Seminario al que asistió]],Seminarios[Seminario],Seminarios[Año])</f>
        <v>2024</v>
      </c>
    </row>
    <row r="220" spans="1:7" x14ac:dyDescent="0.25">
      <c r="A220" s="181" t="s">
        <v>519</v>
      </c>
      <c r="B220" s="91" t="s">
        <v>520</v>
      </c>
      <c r="C220" s="3" t="s">
        <v>262</v>
      </c>
      <c r="D220" s="3" t="s">
        <v>71</v>
      </c>
      <c r="E220" s="3" t="str">
        <f>_xlfn.XLOOKUP(Participantes[[#This Row],[Seminario al que asistió]],Seminarios[Seminario],Seminarios[Modalidad])</f>
        <v>Hybrid</v>
      </c>
      <c r="F220" s="8" t="s">
        <v>100</v>
      </c>
      <c r="G220" s="26">
        <f>_xlfn.XLOOKUP(Participantes[[#This Row],[Seminario al que asistió]],Seminarios[Seminario],Seminarios[Año])</f>
        <v>2024</v>
      </c>
    </row>
    <row r="221" spans="1:7" x14ac:dyDescent="0.25">
      <c r="A221" s="181" t="s">
        <v>521</v>
      </c>
      <c r="B221" s="91" t="s">
        <v>522</v>
      </c>
      <c r="C221" s="3" t="s">
        <v>262</v>
      </c>
      <c r="D221" s="3" t="s">
        <v>71</v>
      </c>
      <c r="E221" s="3" t="str">
        <f>_xlfn.XLOOKUP(Participantes[[#This Row],[Seminario al que asistió]],Seminarios[Seminario],Seminarios[Modalidad])</f>
        <v>Hybrid</v>
      </c>
      <c r="F221" s="8" t="s">
        <v>100</v>
      </c>
      <c r="G221" s="26">
        <f>_xlfn.XLOOKUP(Participantes[[#This Row],[Seminario al que asistió]],Seminarios[Seminario],Seminarios[Año])</f>
        <v>2024</v>
      </c>
    </row>
    <row r="222" spans="1:7" x14ac:dyDescent="0.25">
      <c r="A222" s="181" t="s">
        <v>523</v>
      </c>
      <c r="B222" s="91" t="s">
        <v>524</v>
      </c>
      <c r="C222" s="3" t="s">
        <v>265</v>
      </c>
      <c r="D222" s="3" t="s">
        <v>71</v>
      </c>
      <c r="E222" s="3" t="str">
        <f>_xlfn.XLOOKUP(Participantes[[#This Row],[Seminario al que asistió]],Seminarios[Seminario],Seminarios[Modalidad])</f>
        <v>Hybrid</v>
      </c>
      <c r="F222" s="8" t="s">
        <v>100</v>
      </c>
      <c r="G222" s="26">
        <f>_xlfn.XLOOKUP(Participantes[[#This Row],[Seminario al que asistió]],Seminarios[Seminario],Seminarios[Año])</f>
        <v>2024</v>
      </c>
    </row>
    <row r="223" spans="1:7" x14ac:dyDescent="0.25">
      <c r="A223" s="181" t="s">
        <v>525</v>
      </c>
      <c r="B223" s="91" t="s">
        <v>503</v>
      </c>
      <c r="C223" s="3" t="s">
        <v>262</v>
      </c>
      <c r="D223" s="3" t="s">
        <v>71</v>
      </c>
      <c r="E223" s="3" t="str">
        <f>_xlfn.XLOOKUP(Participantes[[#This Row],[Seminario al que asistió]],Seminarios[Seminario],Seminarios[Modalidad])</f>
        <v>Hybrid</v>
      </c>
      <c r="F223" s="8" t="s">
        <v>100</v>
      </c>
      <c r="G223" s="26">
        <f>_xlfn.XLOOKUP(Participantes[[#This Row],[Seminario al que asistió]],Seminarios[Seminario],Seminarios[Año])</f>
        <v>2024</v>
      </c>
    </row>
    <row r="224" spans="1:7" x14ac:dyDescent="0.25">
      <c r="A224" s="181" t="s">
        <v>526</v>
      </c>
      <c r="B224" s="91" t="s">
        <v>527</v>
      </c>
      <c r="C224" s="3" t="s">
        <v>262</v>
      </c>
      <c r="D224" s="3" t="s">
        <v>71</v>
      </c>
      <c r="E224" s="3" t="str">
        <f>_xlfn.XLOOKUP(Participantes[[#This Row],[Seminario al que asistió]],Seminarios[Seminario],Seminarios[Modalidad])</f>
        <v>Hybrid</v>
      </c>
      <c r="F224" s="8" t="s">
        <v>100</v>
      </c>
      <c r="G224" s="26">
        <f>_xlfn.XLOOKUP(Participantes[[#This Row],[Seminario al que asistió]],Seminarios[Seminario],Seminarios[Año])</f>
        <v>2024</v>
      </c>
    </row>
    <row r="225" spans="1:7" x14ac:dyDescent="0.25">
      <c r="A225" s="181" t="s">
        <v>528</v>
      </c>
      <c r="B225" s="91" t="s">
        <v>515</v>
      </c>
      <c r="C225" s="3" t="s">
        <v>262</v>
      </c>
      <c r="D225" s="3" t="s">
        <v>71</v>
      </c>
      <c r="E225" s="3" t="str">
        <f>_xlfn.XLOOKUP(Participantes[[#This Row],[Seminario al que asistió]],Seminarios[Seminario],Seminarios[Modalidad])</f>
        <v>Hybrid</v>
      </c>
      <c r="F225" s="8" t="s">
        <v>100</v>
      </c>
      <c r="G225" s="26">
        <f>_xlfn.XLOOKUP(Participantes[[#This Row],[Seminario al que asistió]],Seminarios[Seminario],Seminarios[Año])</f>
        <v>2024</v>
      </c>
    </row>
    <row r="226" spans="1:7" x14ac:dyDescent="0.25">
      <c r="A226" s="181" t="s">
        <v>529</v>
      </c>
      <c r="B226" s="91" t="s">
        <v>530</v>
      </c>
      <c r="C226" s="3" t="s">
        <v>262</v>
      </c>
      <c r="D226" s="3" t="s">
        <v>71</v>
      </c>
      <c r="E226" s="3" t="str">
        <f>_xlfn.XLOOKUP(Participantes[[#This Row],[Seminario al que asistió]],Seminarios[Seminario],Seminarios[Modalidad])</f>
        <v>Hybrid</v>
      </c>
      <c r="F226" s="8" t="s">
        <v>100</v>
      </c>
      <c r="G226" s="26">
        <f>_xlfn.XLOOKUP(Participantes[[#This Row],[Seminario al que asistió]],Seminarios[Seminario],Seminarios[Año])</f>
        <v>2024</v>
      </c>
    </row>
    <row r="227" spans="1:7" x14ac:dyDescent="0.25">
      <c r="A227" s="181" t="s">
        <v>297</v>
      </c>
      <c r="B227" s="91" t="s">
        <v>298</v>
      </c>
      <c r="C227" s="3" t="s">
        <v>262</v>
      </c>
      <c r="D227" s="3" t="s">
        <v>56</v>
      </c>
      <c r="E227" s="3" t="str">
        <f>_xlfn.XLOOKUP(Participantes[[#This Row],[Seminario al que asistió]],Seminarios[Seminario],Seminarios[Modalidad])</f>
        <v>Hybrid</v>
      </c>
      <c r="F227" s="8" t="s">
        <v>100</v>
      </c>
      <c r="G227" s="26">
        <f>_xlfn.XLOOKUP(Participantes[[#This Row],[Seminario al que asistió]],Seminarios[Seminario],Seminarios[Año])</f>
        <v>2024</v>
      </c>
    </row>
    <row r="228" spans="1:7" x14ac:dyDescent="0.25">
      <c r="A228" s="181" t="s">
        <v>307</v>
      </c>
      <c r="B228" s="91" t="s">
        <v>308</v>
      </c>
      <c r="C228" s="3" t="s">
        <v>265</v>
      </c>
      <c r="D228" s="3" t="s">
        <v>66</v>
      </c>
      <c r="E228" s="3" t="str">
        <f>_xlfn.XLOOKUP(Participantes[[#This Row],[Seminario al que asistió]],Seminarios[Seminario],Seminarios[Modalidad])</f>
        <v>Hybrid</v>
      </c>
      <c r="F228" s="8" t="s">
        <v>100</v>
      </c>
      <c r="G228" s="26">
        <f>_xlfn.XLOOKUP(Participantes[[#This Row],[Seminario al que asistió]],Seminarios[Seminario],Seminarios[Año])</f>
        <v>2024</v>
      </c>
    </row>
    <row r="229" spans="1:7" x14ac:dyDescent="0.25">
      <c r="A229" s="181" t="s">
        <v>531</v>
      </c>
      <c r="B229" s="91" t="s">
        <v>532</v>
      </c>
      <c r="C229" s="3" t="s">
        <v>265</v>
      </c>
      <c r="D229" s="3" t="s">
        <v>277</v>
      </c>
      <c r="E229" s="3" t="str">
        <f>_xlfn.XLOOKUP(Participantes[[#This Row],[Seminario al que asistió]],Seminarios[Seminario],Seminarios[Modalidad])</f>
        <v>Hybrid</v>
      </c>
      <c r="F229" s="8" t="s">
        <v>100</v>
      </c>
      <c r="G229" s="26">
        <f>_xlfn.XLOOKUP(Participantes[[#This Row],[Seminario al que asistió]],Seminarios[Seminario],Seminarios[Año])</f>
        <v>2024</v>
      </c>
    </row>
    <row r="230" spans="1:7" x14ac:dyDescent="0.25">
      <c r="A230" s="181" t="s">
        <v>387</v>
      </c>
      <c r="B230" s="91" t="s">
        <v>310</v>
      </c>
      <c r="C230" s="3" t="s">
        <v>265</v>
      </c>
      <c r="D230" s="3" t="s">
        <v>66</v>
      </c>
      <c r="E230" s="3" t="str">
        <f>_xlfn.XLOOKUP(Participantes[[#This Row],[Seminario al que asistió]],Seminarios[Seminario],Seminarios[Modalidad])</f>
        <v>Hybrid</v>
      </c>
      <c r="F230" s="8" t="s">
        <v>100</v>
      </c>
      <c r="G230" s="26">
        <f>_xlfn.XLOOKUP(Participantes[[#This Row],[Seminario al que asistió]],Seminarios[Seminario],Seminarios[Año])</f>
        <v>2024</v>
      </c>
    </row>
    <row r="231" spans="1:7" x14ac:dyDescent="0.25">
      <c r="A231" s="181" t="s">
        <v>339</v>
      </c>
      <c r="B231" s="91" t="s">
        <v>303</v>
      </c>
      <c r="C231" s="3" t="s">
        <v>262</v>
      </c>
      <c r="D231" s="3" t="s">
        <v>277</v>
      </c>
      <c r="E231" s="3" t="str">
        <f>_xlfn.XLOOKUP(Participantes[[#This Row],[Seminario al que asistió]],Seminarios[Seminario],Seminarios[Modalidad])</f>
        <v>Hybrid</v>
      </c>
      <c r="F231" s="8" t="s">
        <v>100</v>
      </c>
      <c r="G231" s="26">
        <f>_xlfn.XLOOKUP(Participantes[[#This Row],[Seminario al que asistió]],Seminarios[Seminario],Seminarios[Año])</f>
        <v>2024</v>
      </c>
    </row>
    <row r="232" spans="1:7" x14ac:dyDescent="0.25">
      <c r="A232" s="181" t="s">
        <v>504</v>
      </c>
      <c r="B232" s="91" t="s">
        <v>505</v>
      </c>
      <c r="C232" s="3" t="s">
        <v>262</v>
      </c>
      <c r="D232" s="3" t="s">
        <v>71</v>
      </c>
      <c r="E232" s="3" t="str">
        <f>_xlfn.XLOOKUP(Participantes[[#This Row],[Seminario al que asistió]],Seminarios[Seminario],Seminarios[Modalidad])</f>
        <v>Hybrid</v>
      </c>
      <c r="F232" s="8" t="s">
        <v>100</v>
      </c>
      <c r="G232" s="26">
        <f>_xlfn.XLOOKUP(Participantes[[#This Row],[Seminario al que asistió]],Seminarios[Seminario],Seminarios[Año])</f>
        <v>2024</v>
      </c>
    </row>
    <row r="233" spans="1:7" x14ac:dyDescent="0.25">
      <c r="A233" s="181" t="s">
        <v>533</v>
      </c>
      <c r="B233" s="91" t="s">
        <v>534</v>
      </c>
      <c r="C233" s="3" t="s">
        <v>265</v>
      </c>
      <c r="D233" s="3" t="s">
        <v>71</v>
      </c>
      <c r="E233" s="3" t="str">
        <f>_xlfn.XLOOKUP(Participantes[[#This Row],[Seminario al que asistió]],Seminarios[Seminario],Seminarios[Modalidad])</f>
        <v>Hybrid</v>
      </c>
      <c r="F233" s="8" t="s">
        <v>100</v>
      </c>
      <c r="G233" s="26">
        <f>_xlfn.XLOOKUP(Participantes[[#This Row],[Seminario al que asistió]],Seminarios[Seminario],Seminarios[Año])</f>
        <v>2024</v>
      </c>
    </row>
    <row r="234" spans="1:7" x14ac:dyDescent="0.25">
      <c r="A234" s="181" t="s">
        <v>101</v>
      </c>
      <c r="B234" s="13" t="s">
        <v>326</v>
      </c>
      <c r="C234" s="3" t="s">
        <v>262</v>
      </c>
      <c r="D234" s="3" t="s">
        <v>71</v>
      </c>
      <c r="E234" s="3" t="str">
        <f>_xlfn.XLOOKUP(Participantes[[#This Row],[Seminario al que asistió]],Seminarios[Seminario],Seminarios[Modalidad])</f>
        <v>Hybrid</v>
      </c>
      <c r="F234" s="8" t="s">
        <v>100</v>
      </c>
      <c r="G234" s="26">
        <f>_xlfn.XLOOKUP(Participantes[[#This Row],[Seminario al que asistió]],Seminarios[Seminario],Seminarios[Año])</f>
        <v>2024</v>
      </c>
    </row>
    <row r="235" spans="1:7" ht="15.75" thickBot="1" x14ac:dyDescent="0.3">
      <c r="A235" s="182" t="s">
        <v>535</v>
      </c>
      <c r="B235" s="92" t="s">
        <v>536</v>
      </c>
      <c r="C235" s="13" t="s">
        <v>265</v>
      </c>
      <c r="D235" s="3" t="s">
        <v>71</v>
      </c>
      <c r="E235" s="13" t="str">
        <f>_xlfn.XLOOKUP(Participantes[[#This Row],[Seminario al que asistió]],Seminarios[Seminario],Seminarios[Modalidad])</f>
        <v>Hybrid</v>
      </c>
      <c r="F235" s="133" t="s">
        <v>100</v>
      </c>
      <c r="G235" s="26">
        <f>_xlfn.XLOOKUP(Participantes[[#This Row],[Seminario al que asistió]],Seminarios[Seminario],Seminarios[Año])</f>
        <v>2024</v>
      </c>
    </row>
    <row r="236" spans="1:7" x14ac:dyDescent="0.25">
      <c r="A236" s="4" t="s">
        <v>526</v>
      </c>
      <c r="B236" s="5" t="s">
        <v>527</v>
      </c>
      <c r="C236" s="5" t="s">
        <v>262</v>
      </c>
      <c r="D236" s="5" t="s">
        <v>56</v>
      </c>
      <c r="E236" s="5" t="str">
        <f>_xlfn.XLOOKUP(Participantes[[#This Row],[Seminario al que asistió]],Seminarios[Seminario],Seminarios[Modalidad])</f>
        <v>On-Campus</v>
      </c>
      <c r="F236" s="6" t="s">
        <v>35</v>
      </c>
      <c r="G236" s="26">
        <f>_xlfn.XLOOKUP(Participantes[[#This Row],[Seminario al que asistió]],Seminarios[Seminario],Seminarios[Año])</f>
        <v>2024</v>
      </c>
    </row>
    <row r="237" spans="1:7" x14ac:dyDescent="0.25">
      <c r="A237" s="7" t="s">
        <v>537</v>
      </c>
      <c r="B237" s="3" t="s">
        <v>538</v>
      </c>
      <c r="C237" s="3" t="s">
        <v>262</v>
      </c>
      <c r="D237" s="3" t="s">
        <v>277</v>
      </c>
      <c r="E237" s="3" t="str">
        <f>_xlfn.XLOOKUP(Participantes[[#This Row],[Seminario al que asistió]],Seminarios[Seminario],Seminarios[Modalidad])</f>
        <v>On-Campus</v>
      </c>
      <c r="F237" s="8" t="s">
        <v>35</v>
      </c>
      <c r="G237" s="26">
        <f>_xlfn.XLOOKUP(Participantes[[#This Row],[Seminario al que asistió]],Seminarios[Seminario],Seminarios[Año])</f>
        <v>2024</v>
      </c>
    </row>
    <row r="238" spans="1:7" x14ac:dyDescent="0.25">
      <c r="A238" s="7" t="s">
        <v>387</v>
      </c>
      <c r="B238" s="3" t="s">
        <v>310</v>
      </c>
      <c r="C238" s="3" t="s">
        <v>265</v>
      </c>
      <c r="D238" s="3" t="s">
        <v>277</v>
      </c>
      <c r="E238" s="3" t="str">
        <f>_xlfn.XLOOKUP(Participantes[[#This Row],[Seminario al que asistió]],Seminarios[Seminario],Seminarios[Modalidad])</f>
        <v>On-Campus</v>
      </c>
      <c r="F238" s="8" t="s">
        <v>35</v>
      </c>
      <c r="G238" s="26">
        <f>_xlfn.XLOOKUP(Participantes[[#This Row],[Seminario al que asistió]],Seminarios[Seminario],Seminarios[Año])</f>
        <v>2024</v>
      </c>
    </row>
    <row r="239" spans="1:7" x14ac:dyDescent="0.25">
      <c r="A239" s="7" t="s">
        <v>297</v>
      </c>
      <c r="B239" s="3" t="s">
        <v>298</v>
      </c>
      <c r="C239" s="3" t="s">
        <v>262</v>
      </c>
      <c r="D239" s="3" t="s">
        <v>56</v>
      </c>
      <c r="E239" s="3" t="str">
        <f>_xlfn.XLOOKUP(Participantes[[#This Row],[Seminario al que asistió]],Seminarios[Seminario],Seminarios[Modalidad])</f>
        <v>On-Campus</v>
      </c>
      <c r="F239" s="8" t="s">
        <v>35</v>
      </c>
      <c r="G239" s="26">
        <f>_xlfn.XLOOKUP(Participantes[[#This Row],[Seminario al que asistió]],Seminarios[Seminario],Seminarios[Año])</f>
        <v>2024</v>
      </c>
    </row>
    <row r="240" spans="1:7" x14ac:dyDescent="0.25">
      <c r="A240" s="7" t="s">
        <v>539</v>
      </c>
      <c r="B240" s="3" t="s">
        <v>303</v>
      </c>
      <c r="C240" s="3" t="s">
        <v>262</v>
      </c>
      <c r="D240" s="3" t="s">
        <v>277</v>
      </c>
      <c r="E240" s="3" t="str">
        <f>_xlfn.XLOOKUP(Participantes[[#This Row],[Seminario al que asistió]],Seminarios[Seminario],Seminarios[Modalidad])</f>
        <v>On-Campus</v>
      </c>
      <c r="F240" s="8" t="s">
        <v>35</v>
      </c>
      <c r="G240" s="26">
        <f>_xlfn.XLOOKUP(Participantes[[#This Row],[Seminario al que asistió]],Seminarios[Seminario],Seminarios[Año])</f>
        <v>2024</v>
      </c>
    </row>
    <row r="241" spans="1:7" x14ac:dyDescent="0.25">
      <c r="A241" s="7" t="s">
        <v>540</v>
      </c>
      <c r="B241" s="3" t="s">
        <v>274</v>
      </c>
      <c r="C241" s="3" t="s">
        <v>262</v>
      </c>
      <c r="D241" s="3" t="s">
        <v>56</v>
      </c>
      <c r="E241" s="3" t="str">
        <f>_xlfn.XLOOKUP(Participantes[[#This Row],[Seminario al que asistió]],Seminarios[Seminario],Seminarios[Modalidad])</f>
        <v>On-Campus</v>
      </c>
      <c r="F241" s="8" t="s">
        <v>35</v>
      </c>
      <c r="G241" s="26">
        <f>_xlfn.XLOOKUP(Participantes[[#This Row],[Seminario al que asistió]],Seminarios[Seminario],Seminarios[Año])</f>
        <v>2024</v>
      </c>
    </row>
    <row r="242" spans="1:7" x14ac:dyDescent="0.25">
      <c r="A242" s="7" t="s">
        <v>288</v>
      </c>
      <c r="B242" s="3" t="s">
        <v>289</v>
      </c>
      <c r="C242" s="3" t="s">
        <v>262</v>
      </c>
      <c r="D242" s="3" t="s">
        <v>56</v>
      </c>
      <c r="E242" s="3" t="str">
        <f>_xlfn.XLOOKUP(Participantes[[#This Row],[Seminario al que asistió]],Seminarios[Seminario],Seminarios[Modalidad])</f>
        <v>On-Campus</v>
      </c>
      <c r="F242" s="8" t="s">
        <v>35</v>
      </c>
      <c r="G242" s="26">
        <f>_xlfn.XLOOKUP(Participantes[[#This Row],[Seminario al que asistió]],Seminarios[Seminario],Seminarios[Año])</f>
        <v>2024</v>
      </c>
    </row>
    <row r="243" spans="1:7" x14ac:dyDescent="0.25">
      <c r="A243" s="7" t="s">
        <v>364</v>
      </c>
      <c r="B243" s="3" t="s">
        <v>365</v>
      </c>
      <c r="C243" s="3" t="s">
        <v>262</v>
      </c>
      <c r="D243" s="3" t="s">
        <v>56</v>
      </c>
      <c r="E243" s="3" t="str">
        <f>_xlfn.XLOOKUP(Participantes[[#This Row],[Seminario al que asistió]],Seminarios[Seminario],Seminarios[Modalidad])</f>
        <v>On-Campus</v>
      </c>
      <c r="F243" s="8" t="s">
        <v>35</v>
      </c>
      <c r="G243" s="26">
        <f>_xlfn.XLOOKUP(Participantes[[#This Row],[Seminario al que asistió]],Seminarios[Seminario],Seminarios[Año])</f>
        <v>2024</v>
      </c>
    </row>
    <row r="244" spans="1:7" x14ac:dyDescent="0.25">
      <c r="A244" s="7" t="s">
        <v>541</v>
      </c>
      <c r="B244" s="3" t="s">
        <v>542</v>
      </c>
      <c r="C244" s="3" t="s">
        <v>262</v>
      </c>
      <c r="D244" s="3" t="s">
        <v>277</v>
      </c>
      <c r="E244" s="3" t="str">
        <f>_xlfn.XLOOKUP(Participantes[[#This Row],[Seminario al que asistió]],Seminarios[Seminario],Seminarios[Modalidad])</f>
        <v>On-Campus</v>
      </c>
      <c r="F244" s="8" t="s">
        <v>35</v>
      </c>
      <c r="G244" s="26">
        <f>_xlfn.XLOOKUP(Participantes[[#This Row],[Seminario al que asistió]],Seminarios[Seminario],Seminarios[Año])</f>
        <v>2024</v>
      </c>
    </row>
    <row r="245" spans="1:7" x14ac:dyDescent="0.25">
      <c r="A245" s="7" t="s">
        <v>543</v>
      </c>
      <c r="B245" s="3" t="s">
        <v>544</v>
      </c>
      <c r="C245" s="3" t="s">
        <v>262</v>
      </c>
      <c r="D245" s="3" t="s">
        <v>277</v>
      </c>
      <c r="E245" s="3" t="str">
        <f>_xlfn.XLOOKUP(Participantes[[#This Row],[Seminario al que asistió]],Seminarios[Seminario],Seminarios[Modalidad])</f>
        <v>On-Campus</v>
      </c>
      <c r="F245" s="8" t="s">
        <v>35</v>
      </c>
      <c r="G245" s="26">
        <f>_xlfn.XLOOKUP(Participantes[[#This Row],[Seminario al que asistió]],Seminarios[Seminario],Seminarios[Año])</f>
        <v>2024</v>
      </c>
    </row>
    <row r="246" spans="1:7" x14ac:dyDescent="0.25">
      <c r="A246" s="7" t="s">
        <v>545</v>
      </c>
      <c r="B246" s="3" t="s">
        <v>358</v>
      </c>
      <c r="C246" s="3" t="s">
        <v>265</v>
      </c>
      <c r="D246" s="3" t="s">
        <v>56</v>
      </c>
      <c r="E246" s="3" t="str">
        <f>_xlfn.XLOOKUP(Participantes[[#This Row],[Seminario al que asistió]],Seminarios[Seminario],Seminarios[Modalidad])</f>
        <v>On-Campus</v>
      </c>
      <c r="F246" s="8" t="s">
        <v>35</v>
      </c>
      <c r="G246" s="26">
        <f>_xlfn.XLOOKUP(Participantes[[#This Row],[Seminario al que asistió]],Seminarios[Seminario],Seminarios[Año])</f>
        <v>2024</v>
      </c>
    </row>
    <row r="247" spans="1:7" x14ac:dyDescent="0.25">
      <c r="A247" s="7" t="s">
        <v>546</v>
      </c>
      <c r="B247" s="3" t="s">
        <v>341</v>
      </c>
      <c r="C247" s="3" t="s">
        <v>265</v>
      </c>
      <c r="D247" s="3" t="s">
        <v>56</v>
      </c>
      <c r="E247" s="3" t="str">
        <f>_xlfn.XLOOKUP(Participantes[[#This Row],[Seminario al que asistió]],Seminarios[Seminario],Seminarios[Modalidad])</f>
        <v>On-Campus</v>
      </c>
      <c r="F247" s="8" t="s">
        <v>35</v>
      </c>
      <c r="G247" s="26">
        <f>_xlfn.XLOOKUP(Participantes[[#This Row],[Seminario al que asistió]],Seminarios[Seminario],Seminarios[Año])</f>
        <v>2024</v>
      </c>
    </row>
    <row r="248" spans="1:7" x14ac:dyDescent="0.25">
      <c r="A248" s="7" t="s">
        <v>382</v>
      </c>
      <c r="B248" s="3" t="s">
        <v>383</v>
      </c>
      <c r="C248" s="3" t="s">
        <v>262</v>
      </c>
      <c r="D248" s="3" t="s">
        <v>56</v>
      </c>
      <c r="E248" s="3" t="str">
        <f>_xlfn.XLOOKUP(Participantes[[#This Row],[Seminario al que asistió]],Seminarios[Seminario],Seminarios[Modalidad])</f>
        <v>On-Campus</v>
      </c>
      <c r="F248" s="8" t="s">
        <v>35</v>
      </c>
      <c r="G248" s="26">
        <f>_xlfn.XLOOKUP(Participantes[[#This Row],[Seminario al que asistió]],Seminarios[Seminario],Seminarios[Año])</f>
        <v>2024</v>
      </c>
    </row>
    <row r="249" spans="1:7" x14ac:dyDescent="0.25">
      <c r="A249" s="7" t="s">
        <v>547</v>
      </c>
      <c r="B249" s="3" t="s">
        <v>548</v>
      </c>
      <c r="C249" s="3" t="s">
        <v>262</v>
      </c>
      <c r="D249" s="3" t="s">
        <v>277</v>
      </c>
      <c r="E249" s="3" t="str">
        <f>_xlfn.XLOOKUP(Participantes[[#This Row],[Seminario al que asistió]],Seminarios[Seminario],Seminarios[Modalidad])</f>
        <v>On-Campus</v>
      </c>
      <c r="F249" s="8" t="s">
        <v>35</v>
      </c>
      <c r="G249" s="26">
        <f>_xlfn.XLOOKUP(Participantes[[#This Row],[Seminario al que asistió]],Seminarios[Seminario],Seminarios[Año])</f>
        <v>2024</v>
      </c>
    </row>
    <row r="250" spans="1:7" x14ac:dyDescent="0.25">
      <c r="A250" s="7" t="s">
        <v>879</v>
      </c>
      <c r="B250" s="3" t="s">
        <v>348</v>
      </c>
      <c r="C250" s="3" t="s">
        <v>265</v>
      </c>
      <c r="D250" s="3" t="s">
        <v>56</v>
      </c>
      <c r="E250" s="3" t="str">
        <f>_xlfn.XLOOKUP(Participantes[[#This Row],[Seminario al que asistió]],Seminarios[Seminario],Seminarios[Modalidad])</f>
        <v>On-Campus</v>
      </c>
      <c r="F250" s="8" t="s">
        <v>35</v>
      </c>
      <c r="G250" s="26">
        <f>_xlfn.XLOOKUP(Participantes[[#This Row],[Seminario al que asistió]],Seminarios[Seminario],Seminarios[Año])</f>
        <v>2024</v>
      </c>
    </row>
    <row r="251" spans="1:7" x14ac:dyDescent="0.25">
      <c r="A251" s="7" t="s">
        <v>549</v>
      </c>
      <c r="B251" s="3" t="s">
        <v>550</v>
      </c>
      <c r="C251" s="3" t="s">
        <v>265</v>
      </c>
      <c r="D251" s="3" t="s">
        <v>277</v>
      </c>
      <c r="E251" s="3" t="str">
        <f>_xlfn.XLOOKUP(Participantes[[#This Row],[Seminario al que asistió]],Seminarios[Seminario],Seminarios[Modalidad])</f>
        <v>On-Campus</v>
      </c>
      <c r="F251" s="8" t="s">
        <v>35</v>
      </c>
      <c r="G251" s="26">
        <f>_xlfn.XLOOKUP(Participantes[[#This Row],[Seminario al que asistió]],Seminarios[Seminario],Seminarios[Año])</f>
        <v>2024</v>
      </c>
    </row>
    <row r="252" spans="1:7" x14ac:dyDescent="0.25">
      <c r="A252" s="7" t="s">
        <v>278</v>
      </c>
      <c r="B252" s="3" t="s">
        <v>279</v>
      </c>
      <c r="C252" s="3" t="s">
        <v>262</v>
      </c>
      <c r="D252" s="3" t="s">
        <v>56</v>
      </c>
      <c r="E252" s="3" t="str">
        <f>_xlfn.XLOOKUP(Participantes[[#This Row],[Seminario al que asistió]],Seminarios[Seminario],Seminarios[Modalidad])</f>
        <v>On-Campus</v>
      </c>
      <c r="F252" s="8" t="s">
        <v>35</v>
      </c>
      <c r="G252" s="26">
        <f>_xlfn.XLOOKUP(Participantes[[#This Row],[Seminario al que asistió]],Seminarios[Seminario],Seminarios[Año])</f>
        <v>2024</v>
      </c>
    </row>
    <row r="253" spans="1:7" x14ac:dyDescent="0.25">
      <c r="A253" s="7" t="s">
        <v>361</v>
      </c>
      <c r="B253" s="3" t="s">
        <v>362</v>
      </c>
      <c r="C253" s="3" t="s">
        <v>262</v>
      </c>
      <c r="D253" s="3" t="s">
        <v>56</v>
      </c>
      <c r="E253" s="3" t="str">
        <f>_xlfn.XLOOKUP(Participantes[[#This Row],[Seminario al que asistió]],Seminarios[Seminario],Seminarios[Modalidad])</f>
        <v>On-Campus</v>
      </c>
      <c r="F253" s="8" t="s">
        <v>35</v>
      </c>
      <c r="G253" s="26">
        <f>_xlfn.XLOOKUP(Participantes[[#This Row],[Seminario al que asistió]],Seminarios[Seminario],Seminarios[Año])</f>
        <v>2024</v>
      </c>
    </row>
    <row r="254" spans="1:7" x14ac:dyDescent="0.25">
      <c r="A254" s="7" t="s">
        <v>551</v>
      </c>
      <c r="B254" s="3" t="s">
        <v>319</v>
      </c>
      <c r="C254" s="3" t="s">
        <v>262</v>
      </c>
      <c r="D254" s="3" t="s">
        <v>56</v>
      </c>
      <c r="E254" s="3" t="str">
        <f>_xlfn.XLOOKUP(Participantes[[#This Row],[Seminario al que asistió]],Seminarios[Seminario],Seminarios[Modalidad])</f>
        <v>On-Campus</v>
      </c>
      <c r="F254" s="8" t="s">
        <v>35</v>
      </c>
      <c r="G254" s="26">
        <f>_xlfn.XLOOKUP(Participantes[[#This Row],[Seminario al que asistió]],Seminarios[Seminario],Seminarios[Año])</f>
        <v>2024</v>
      </c>
    </row>
    <row r="255" spans="1:7" x14ac:dyDescent="0.25">
      <c r="A255" s="7" t="s">
        <v>552</v>
      </c>
      <c r="B255" s="3" t="s">
        <v>553</v>
      </c>
      <c r="C255" s="3" t="s">
        <v>262</v>
      </c>
      <c r="D255" s="3" t="s">
        <v>277</v>
      </c>
      <c r="E255" s="3" t="str">
        <f>_xlfn.XLOOKUP(Participantes[[#This Row],[Seminario al que asistió]],Seminarios[Seminario],Seminarios[Modalidad])</f>
        <v>On-Campus</v>
      </c>
      <c r="F255" s="8" t="s">
        <v>35</v>
      </c>
      <c r="G255" s="26">
        <f>_xlfn.XLOOKUP(Participantes[[#This Row],[Seminario al que asistió]],Seminarios[Seminario],Seminarios[Año])</f>
        <v>2024</v>
      </c>
    </row>
    <row r="256" spans="1:7" x14ac:dyDescent="0.25">
      <c r="A256" s="7" t="s">
        <v>269</v>
      </c>
      <c r="B256" s="3" t="s">
        <v>270</v>
      </c>
      <c r="C256" s="3" t="s">
        <v>262</v>
      </c>
      <c r="D256" s="3" t="s">
        <v>56</v>
      </c>
      <c r="E256" s="3" t="str">
        <f>_xlfn.XLOOKUP(Participantes[[#This Row],[Seminario al que asistió]],Seminarios[Seminario],Seminarios[Modalidad])</f>
        <v>On-Campus</v>
      </c>
      <c r="F256" s="8" t="s">
        <v>35</v>
      </c>
      <c r="G256" s="26">
        <f>_xlfn.XLOOKUP(Participantes[[#This Row],[Seminario al que asistió]],Seminarios[Seminario],Seminarios[Año])</f>
        <v>2024</v>
      </c>
    </row>
    <row r="257" spans="1:7" x14ac:dyDescent="0.25">
      <c r="A257" s="7" t="s">
        <v>554</v>
      </c>
      <c r="B257" s="3" t="s">
        <v>555</v>
      </c>
      <c r="C257" s="3" t="s">
        <v>265</v>
      </c>
      <c r="D257" s="3" t="s">
        <v>277</v>
      </c>
      <c r="E257" s="3" t="str">
        <f>_xlfn.XLOOKUP(Participantes[[#This Row],[Seminario al que asistió]],Seminarios[Seminario],Seminarios[Modalidad])</f>
        <v>On-Campus</v>
      </c>
      <c r="F257" s="8" t="s">
        <v>35</v>
      </c>
      <c r="G257" s="26">
        <f>_xlfn.XLOOKUP(Participantes[[#This Row],[Seminario al que asistió]],Seminarios[Seminario],Seminarios[Año])</f>
        <v>2024</v>
      </c>
    </row>
    <row r="258" spans="1:7" x14ac:dyDescent="0.25">
      <c r="A258" s="7" t="s">
        <v>556</v>
      </c>
      <c r="B258" s="3" t="s">
        <v>557</v>
      </c>
      <c r="C258" s="3" t="s">
        <v>262</v>
      </c>
      <c r="D258" s="3" t="s">
        <v>76</v>
      </c>
      <c r="E258" s="3" t="str">
        <f>_xlfn.XLOOKUP(Participantes[[#This Row],[Seminario al que asistió]],Seminarios[Seminario],Seminarios[Modalidad])</f>
        <v>On-Campus</v>
      </c>
      <c r="F258" s="8" t="s">
        <v>35</v>
      </c>
      <c r="G258" s="26">
        <f>_xlfn.XLOOKUP(Participantes[[#This Row],[Seminario al que asistió]],Seminarios[Seminario],Seminarios[Año])</f>
        <v>2024</v>
      </c>
    </row>
    <row r="259" spans="1:7" x14ac:dyDescent="0.25">
      <c r="A259" s="7" t="s">
        <v>558</v>
      </c>
      <c r="B259" s="3" t="s">
        <v>559</v>
      </c>
      <c r="C259" s="3" t="s">
        <v>265</v>
      </c>
      <c r="D259" s="3" t="s">
        <v>56</v>
      </c>
      <c r="E259" s="3" t="str">
        <f>_xlfn.XLOOKUP(Participantes[[#This Row],[Seminario al que asistió]],Seminarios[Seminario],Seminarios[Modalidad])</f>
        <v>On-Campus</v>
      </c>
      <c r="F259" s="8" t="s">
        <v>35</v>
      </c>
      <c r="G259" s="26">
        <f>_xlfn.XLOOKUP(Participantes[[#This Row],[Seminario al que asistió]],Seminarios[Seminario],Seminarios[Año])</f>
        <v>2024</v>
      </c>
    </row>
    <row r="260" spans="1:7" x14ac:dyDescent="0.25">
      <c r="A260" s="7" t="s">
        <v>560</v>
      </c>
      <c r="B260" s="3" t="s">
        <v>321</v>
      </c>
      <c r="C260" s="3" t="s">
        <v>262</v>
      </c>
      <c r="D260" s="3" t="s">
        <v>56</v>
      </c>
      <c r="E260" s="3" t="str">
        <f>_xlfn.XLOOKUP(Participantes[[#This Row],[Seminario al que asistió]],Seminarios[Seminario],Seminarios[Modalidad])</f>
        <v>On-Campus</v>
      </c>
      <c r="F260" s="8" t="s">
        <v>35</v>
      </c>
      <c r="G260" s="26">
        <f>_xlfn.XLOOKUP(Participantes[[#This Row],[Seminario al que asistió]],Seminarios[Seminario],Seminarios[Año])</f>
        <v>2024</v>
      </c>
    </row>
    <row r="261" spans="1:7" x14ac:dyDescent="0.25">
      <c r="A261" s="7" t="s">
        <v>561</v>
      </c>
      <c r="B261" s="13" t="s">
        <v>326</v>
      </c>
      <c r="C261" s="3" t="s">
        <v>265</v>
      </c>
      <c r="D261" s="3" t="s">
        <v>76</v>
      </c>
      <c r="E261" s="3" t="str">
        <f>_xlfn.XLOOKUP(Participantes[[#This Row],[Seminario al que asistió]],Seminarios[Seminario],Seminarios[Modalidad])</f>
        <v>On-Campus</v>
      </c>
      <c r="F261" s="8" t="s">
        <v>35</v>
      </c>
      <c r="G261" s="26">
        <f>_xlfn.XLOOKUP(Participantes[[#This Row],[Seminario al que asistió]],Seminarios[Seminario],Seminarios[Año])</f>
        <v>2024</v>
      </c>
    </row>
    <row r="262" spans="1:7" x14ac:dyDescent="0.25">
      <c r="A262" s="7" t="s">
        <v>196</v>
      </c>
      <c r="B262" s="13" t="s">
        <v>326</v>
      </c>
      <c r="C262" s="3" t="s">
        <v>265</v>
      </c>
      <c r="D262" s="3" t="s">
        <v>76</v>
      </c>
      <c r="E262" s="3" t="str">
        <f>_xlfn.XLOOKUP(Participantes[[#This Row],[Seminario al que asistió]],Seminarios[Seminario],Seminarios[Modalidad])</f>
        <v>On-Campus</v>
      </c>
      <c r="F262" s="8" t="s">
        <v>35</v>
      </c>
      <c r="G262" s="26">
        <f>_xlfn.XLOOKUP(Participantes[[#This Row],[Seminario al que asistió]],Seminarios[Seminario],Seminarios[Año])</f>
        <v>2024</v>
      </c>
    </row>
    <row r="263" spans="1:7" ht="15.75" thickBot="1" x14ac:dyDescent="0.3">
      <c r="A263" s="9" t="s">
        <v>220</v>
      </c>
      <c r="B263" s="10" t="s">
        <v>266</v>
      </c>
      <c r="C263" s="10" t="s">
        <v>265</v>
      </c>
      <c r="D263" s="10" t="s">
        <v>56</v>
      </c>
      <c r="E263" s="10" t="str">
        <f>_xlfn.XLOOKUP(Participantes[[#This Row],[Seminario al que asistió]],Seminarios[Seminario],Seminarios[Modalidad])</f>
        <v>On-Campus</v>
      </c>
      <c r="F263" s="11" t="s">
        <v>35</v>
      </c>
      <c r="G263" s="26">
        <f>_xlfn.XLOOKUP(Participantes[[#This Row],[Seminario al que asistió]],Seminarios[Seminario],Seminarios[Año])</f>
        <v>2024</v>
      </c>
    </row>
    <row r="264" spans="1:7" x14ac:dyDescent="0.25">
      <c r="A264" s="85" t="s">
        <v>297</v>
      </c>
      <c r="B264" s="86" t="s">
        <v>298</v>
      </c>
      <c r="C264" s="5" t="s">
        <v>262</v>
      </c>
      <c r="D264" s="5" t="s">
        <v>56</v>
      </c>
      <c r="E264" s="86" t="str">
        <f>_xlfn.XLOOKUP(Participantes[[#This Row],[Seminario al que asistió]],Seminarios[Seminario],Seminarios[Modalidad])</f>
        <v>Hybrid</v>
      </c>
      <c r="F264" s="6" t="s">
        <v>146</v>
      </c>
      <c r="G264" s="26">
        <f>_xlfn.XLOOKUP(Participantes[[#This Row],[Seminario al que asistió]],Seminarios[Seminario],Seminarios[Año])</f>
        <v>2024</v>
      </c>
    </row>
    <row r="265" spans="1:7" x14ac:dyDescent="0.25">
      <c r="A265" s="87" t="s">
        <v>327</v>
      </c>
      <c r="B265" s="84" t="s">
        <v>562</v>
      </c>
      <c r="C265" s="3" t="s">
        <v>262</v>
      </c>
      <c r="D265" s="3" t="s">
        <v>56</v>
      </c>
      <c r="E265" s="84" t="str">
        <f>_xlfn.XLOOKUP(Participantes[[#This Row],[Seminario al que asistió]],Seminarios[Seminario],Seminarios[Modalidad])</f>
        <v>Hybrid</v>
      </c>
      <c r="F265" s="8" t="s">
        <v>146</v>
      </c>
      <c r="G265" s="26">
        <f>_xlfn.XLOOKUP(Participantes[[#This Row],[Seminario al que asistió]],Seminarios[Seminario],Seminarios[Año])</f>
        <v>2024</v>
      </c>
    </row>
    <row r="266" spans="1:7" x14ac:dyDescent="0.25">
      <c r="A266" s="87" t="s">
        <v>563</v>
      </c>
      <c r="B266" s="84" t="s">
        <v>266</v>
      </c>
      <c r="C266" s="3" t="s">
        <v>265</v>
      </c>
      <c r="D266" s="3" t="s">
        <v>56</v>
      </c>
      <c r="E266" s="84" t="str">
        <f>_xlfn.XLOOKUP(Participantes[[#This Row],[Seminario al que asistió]],Seminarios[Seminario],Seminarios[Modalidad])</f>
        <v>Hybrid</v>
      </c>
      <c r="F266" s="8" t="s">
        <v>146</v>
      </c>
      <c r="G266" s="26">
        <f>_xlfn.XLOOKUP(Participantes[[#This Row],[Seminario al que asistió]],Seminarios[Seminario],Seminarios[Año])</f>
        <v>2024</v>
      </c>
    </row>
    <row r="267" spans="1:7" x14ac:dyDescent="0.25">
      <c r="A267" s="87" t="s">
        <v>333</v>
      </c>
      <c r="B267" s="84" t="s">
        <v>334</v>
      </c>
      <c r="C267" s="3" t="s">
        <v>265</v>
      </c>
      <c r="D267" s="3" t="s">
        <v>56</v>
      </c>
      <c r="E267" s="84" t="str">
        <f>_xlfn.XLOOKUP(Participantes[[#This Row],[Seminario al que asistió]],Seminarios[Seminario],Seminarios[Modalidad])</f>
        <v>Hybrid</v>
      </c>
      <c r="F267" s="8" t="s">
        <v>146</v>
      </c>
      <c r="G267" s="26">
        <f>_xlfn.XLOOKUP(Participantes[[#This Row],[Seminario al que asistió]],Seminarios[Seminario],Seminarios[Año])</f>
        <v>2024</v>
      </c>
    </row>
    <row r="268" spans="1:7" x14ac:dyDescent="0.25">
      <c r="A268" s="87" t="s">
        <v>564</v>
      </c>
      <c r="B268" s="84" t="s">
        <v>358</v>
      </c>
      <c r="C268" s="3" t="s">
        <v>265</v>
      </c>
      <c r="D268" s="3" t="s">
        <v>56</v>
      </c>
      <c r="E268" s="84" t="str">
        <f>_xlfn.XLOOKUP(Participantes[[#This Row],[Seminario al que asistió]],Seminarios[Seminario],Seminarios[Modalidad])</f>
        <v>Hybrid</v>
      </c>
      <c r="F268" s="8" t="s">
        <v>146</v>
      </c>
      <c r="G268" s="26">
        <f>_xlfn.XLOOKUP(Participantes[[#This Row],[Seminario al que asistió]],Seminarios[Seminario],Seminarios[Año])</f>
        <v>2024</v>
      </c>
    </row>
    <row r="269" spans="1:7" x14ac:dyDescent="0.25">
      <c r="A269" s="7" t="s">
        <v>879</v>
      </c>
      <c r="B269" s="3" t="s">
        <v>348</v>
      </c>
      <c r="C269" s="3" t="s">
        <v>265</v>
      </c>
      <c r="D269" s="3" t="s">
        <v>56</v>
      </c>
      <c r="E269" s="84" t="str">
        <f>_xlfn.XLOOKUP(Participantes[[#This Row],[Seminario al que asistió]],Seminarios[Seminario],Seminarios[Modalidad])</f>
        <v>Hybrid</v>
      </c>
      <c r="F269" s="8" t="s">
        <v>146</v>
      </c>
      <c r="G269" s="26">
        <f>_xlfn.XLOOKUP(Participantes[[#This Row],[Seminario al que asistió]],Seminarios[Seminario],Seminarios[Año])</f>
        <v>2024</v>
      </c>
    </row>
    <row r="270" spans="1:7" x14ac:dyDescent="0.25">
      <c r="A270" s="87" t="s">
        <v>387</v>
      </c>
      <c r="B270" s="84" t="s">
        <v>310</v>
      </c>
      <c r="C270" s="3" t="s">
        <v>265</v>
      </c>
      <c r="D270" s="3" t="s">
        <v>56</v>
      </c>
      <c r="E270" s="84" t="str">
        <f>_xlfn.XLOOKUP(Participantes[[#This Row],[Seminario al que asistió]],Seminarios[Seminario],Seminarios[Modalidad])</f>
        <v>Hybrid</v>
      </c>
      <c r="F270" s="8" t="s">
        <v>146</v>
      </c>
      <c r="G270" s="26">
        <f>_xlfn.XLOOKUP(Participantes[[#This Row],[Seminario al que asistió]],Seminarios[Seminario],Seminarios[Año])</f>
        <v>2024</v>
      </c>
    </row>
    <row r="271" spans="1:7" x14ac:dyDescent="0.25">
      <c r="A271" s="87" t="s">
        <v>565</v>
      </c>
      <c r="B271" s="93" t="s">
        <v>566</v>
      </c>
      <c r="C271" s="3" t="s">
        <v>262</v>
      </c>
      <c r="D271" s="3" t="s">
        <v>71</v>
      </c>
      <c r="E271" s="84" t="str">
        <f>_xlfn.XLOOKUP(Participantes[[#This Row],[Seminario al que asistió]],Seminarios[Seminario],Seminarios[Modalidad])</f>
        <v>Hybrid</v>
      </c>
      <c r="F271" s="8" t="s">
        <v>146</v>
      </c>
      <c r="G271" s="26">
        <f>_xlfn.XLOOKUP(Participantes[[#This Row],[Seminario al que asistió]],Seminarios[Seminario],Seminarios[Año])</f>
        <v>2024</v>
      </c>
    </row>
    <row r="272" spans="1:7" ht="30" x14ac:dyDescent="0.25">
      <c r="A272" s="87" t="s">
        <v>528</v>
      </c>
      <c r="B272" s="93" t="s">
        <v>515</v>
      </c>
      <c r="C272" s="3" t="s">
        <v>262</v>
      </c>
      <c r="D272" s="3" t="s">
        <v>71</v>
      </c>
      <c r="E272" s="84" t="str">
        <f>_xlfn.XLOOKUP(Participantes[[#This Row],[Seminario al que asistió]],Seminarios[Seminario],Seminarios[Modalidad])</f>
        <v>Hybrid</v>
      </c>
      <c r="F272" s="8" t="s">
        <v>146</v>
      </c>
      <c r="G272" s="26">
        <f>_xlfn.XLOOKUP(Participantes[[#This Row],[Seminario al que asistió]],Seminarios[Seminario],Seminarios[Año])</f>
        <v>2024</v>
      </c>
    </row>
    <row r="273" spans="1:7" x14ac:dyDescent="0.25">
      <c r="A273" s="87" t="s">
        <v>567</v>
      </c>
      <c r="B273" s="84" t="s">
        <v>568</v>
      </c>
      <c r="C273" s="3" t="s">
        <v>262</v>
      </c>
      <c r="D273" s="3" t="s">
        <v>71</v>
      </c>
      <c r="E273" s="84" t="str">
        <f>_xlfn.XLOOKUP(Participantes[[#This Row],[Seminario al que asistió]],Seminarios[Seminario],Seminarios[Modalidad])</f>
        <v>Hybrid</v>
      </c>
      <c r="F273" s="8" t="s">
        <v>146</v>
      </c>
      <c r="G273" s="26">
        <f>_xlfn.XLOOKUP(Participantes[[#This Row],[Seminario al que asistió]],Seminarios[Seminario],Seminarios[Año])</f>
        <v>2024</v>
      </c>
    </row>
    <row r="274" spans="1:7" x14ac:dyDescent="0.25">
      <c r="A274" s="87" t="s">
        <v>560</v>
      </c>
      <c r="B274" s="84" t="s">
        <v>321</v>
      </c>
      <c r="C274" s="3" t="s">
        <v>262</v>
      </c>
      <c r="D274" s="3" t="s">
        <v>56</v>
      </c>
      <c r="E274" s="84" t="str">
        <f>_xlfn.XLOOKUP(Participantes[[#This Row],[Seminario al que asistió]],Seminarios[Seminario],Seminarios[Modalidad])</f>
        <v>Hybrid</v>
      </c>
      <c r="F274" s="8" t="s">
        <v>146</v>
      </c>
      <c r="G274" s="26">
        <f>_xlfn.XLOOKUP(Participantes[[#This Row],[Seminario al que asistió]],Seminarios[Seminario],Seminarios[Año])</f>
        <v>2024</v>
      </c>
    </row>
    <row r="275" spans="1:7" x14ac:dyDescent="0.25">
      <c r="A275" s="87" t="s">
        <v>569</v>
      </c>
      <c r="B275" s="84" t="s">
        <v>570</v>
      </c>
      <c r="C275" s="3" t="s">
        <v>262</v>
      </c>
      <c r="D275" s="3" t="s">
        <v>71</v>
      </c>
      <c r="E275" s="84" t="str">
        <f>_xlfn.XLOOKUP(Participantes[[#This Row],[Seminario al que asistió]],Seminarios[Seminario],Seminarios[Modalidad])</f>
        <v>Hybrid</v>
      </c>
      <c r="F275" s="8" t="s">
        <v>146</v>
      </c>
      <c r="G275" s="26">
        <f>_xlfn.XLOOKUP(Participantes[[#This Row],[Seminario al que asistió]],Seminarios[Seminario],Seminarios[Año])</f>
        <v>2024</v>
      </c>
    </row>
    <row r="276" spans="1:7" x14ac:dyDescent="0.25">
      <c r="A276" s="87" t="s">
        <v>571</v>
      </c>
      <c r="B276" s="84" t="s">
        <v>572</v>
      </c>
      <c r="C276" s="3" t="s">
        <v>262</v>
      </c>
      <c r="D276" s="3" t="s">
        <v>56</v>
      </c>
      <c r="E276" s="84" t="str">
        <f>_xlfn.XLOOKUP(Participantes[[#This Row],[Seminario al que asistió]],Seminarios[Seminario],Seminarios[Modalidad])</f>
        <v>Hybrid</v>
      </c>
      <c r="F276" s="8" t="s">
        <v>146</v>
      </c>
      <c r="G276" s="26">
        <f>_xlfn.XLOOKUP(Participantes[[#This Row],[Seminario al que asistió]],Seminarios[Seminario],Seminarios[Año])</f>
        <v>2024</v>
      </c>
    </row>
    <row r="277" spans="1:7" x14ac:dyDescent="0.25">
      <c r="A277" s="87" t="s">
        <v>573</v>
      </c>
      <c r="B277" s="84" t="s">
        <v>574</v>
      </c>
      <c r="C277" s="3" t="s">
        <v>265</v>
      </c>
      <c r="D277" s="3" t="s">
        <v>71</v>
      </c>
      <c r="E277" s="84" t="str">
        <f>_xlfn.XLOOKUP(Participantes[[#This Row],[Seminario al que asistió]],Seminarios[Seminario],Seminarios[Modalidad])</f>
        <v>Hybrid</v>
      </c>
      <c r="F277" s="8" t="s">
        <v>146</v>
      </c>
      <c r="G277" s="26">
        <f>_xlfn.XLOOKUP(Participantes[[#This Row],[Seminario al que asistió]],Seminarios[Seminario],Seminarios[Año])</f>
        <v>2024</v>
      </c>
    </row>
    <row r="278" spans="1:7" x14ac:dyDescent="0.25">
      <c r="A278" s="87" t="s">
        <v>575</v>
      </c>
      <c r="B278" s="93" t="s">
        <v>520</v>
      </c>
      <c r="C278" s="3" t="s">
        <v>262</v>
      </c>
      <c r="D278" s="3" t="s">
        <v>71</v>
      </c>
      <c r="E278" s="84" t="str">
        <f>_xlfn.XLOOKUP(Participantes[[#This Row],[Seminario al que asistió]],Seminarios[Seminario],Seminarios[Modalidad])</f>
        <v>Hybrid</v>
      </c>
      <c r="F278" s="8" t="s">
        <v>146</v>
      </c>
      <c r="G278" s="26">
        <f>_xlfn.XLOOKUP(Participantes[[#This Row],[Seminario al que asistió]],Seminarios[Seminario],Seminarios[Año])</f>
        <v>2024</v>
      </c>
    </row>
    <row r="279" spans="1:7" x14ac:dyDescent="0.25">
      <c r="A279" s="87" t="s">
        <v>271</v>
      </c>
      <c r="B279" s="84" t="s">
        <v>272</v>
      </c>
      <c r="C279" s="3" t="s">
        <v>262</v>
      </c>
      <c r="D279" s="3" t="s">
        <v>56</v>
      </c>
      <c r="E279" s="84" t="str">
        <f>_xlfn.XLOOKUP(Participantes[[#This Row],[Seminario al que asistió]],Seminarios[Seminario],Seminarios[Modalidad])</f>
        <v>Hybrid</v>
      </c>
      <c r="F279" s="8" t="s">
        <v>146</v>
      </c>
      <c r="G279" s="26">
        <f>_xlfn.XLOOKUP(Participantes[[#This Row],[Seminario al que asistió]],Seminarios[Seminario],Seminarios[Año])</f>
        <v>2024</v>
      </c>
    </row>
    <row r="280" spans="1:7" x14ac:dyDescent="0.25">
      <c r="A280" s="87" t="s">
        <v>269</v>
      </c>
      <c r="B280" s="84" t="s">
        <v>270</v>
      </c>
      <c r="C280" s="3" t="s">
        <v>262</v>
      </c>
      <c r="D280" s="3" t="s">
        <v>56</v>
      </c>
      <c r="E280" s="84" t="str">
        <f>_xlfn.XLOOKUP(Participantes[[#This Row],[Seminario al que asistió]],Seminarios[Seminario],Seminarios[Modalidad])</f>
        <v>Hybrid</v>
      </c>
      <c r="F280" s="8" t="s">
        <v>146</v>
      </c>
      <c r="G280" s="26">
        <f>_xlfn.XLOOKUP(Participantes[[#This Row],[Seminario al que asistió]],Seminarios[Seminario],Seminarios[Año])</f>
        <v>2024</v>
      </c>
    </row>
    <row r="281" spans="1:7" x14ac:dyDescent="0.25">
      <c r="A281" s="87" t="s">
        <v>576</v>
      </c>
      <c r="B281" s="93" t="s">
        <v>577</v>
      </c>
      <c r="C281" s="3" t="s">
        <v>265</v>
      </c>
      <c r="D281" s="3" t="s">
        <v>71</v>
      </c>
      <c r="E281" s="84" t="str">
        <f>_xlfn.XLOOKUP(Participantes[[#This Row],[Seminario al que asistió]],Seminarios[Seminario],Seminarios[Modalidad])</f>
        <v>Hybrid</v>
      </c>
      <c r="F281" s="8" t="s">
        <v>146</v>
      </c>
      <c r="G281" s="26">
        <f>_xlfn.XLOOKUP(Participantes[[#This Row],[Seminario al que asistió]],Seminarios[Seminario],Seminarios[Año])</f>
        <v>2024</v>
      </c>
    </row>
    <row r="282" spans="1:7" x14ac:dyDescent="0.25">
      <c r="A282" s="87" t="s">
        <v>578</v>
      </c>
      <c r="B282" s="13" t="s">
        <v>326</v>
      </c>
      <c r="C282" s="3" t="s">
        <v>265</v>
      </c>
      <c r="D282" s="3" t="s">
        <v>71</v>
      </c>
      <c r="E282" s="84" t="str">
        <f>_xlfn.XLOOKUP(Participantes[[#This Row],[Seminario al que asistió]],Seminarios[Seminario],Seminarios[Modalidad])</f>
        <v>Hybrid</v>
      </c>
      <c r="F282" s="8" t="s">
        <v>146</v>
      </c>
      <c r="G282" s="26">
        <f>_xlfn.XLOOKUP(Participantes[[#This Row],[Seminario al que asistió]],Seminarios[Seminario],Seminarios[Año])</f>
        <v>2024</v>
      </c>
    </row>
    <row r="283" spans="1:7" x14ac:dyDescent="0.25">
      <c r="A283" s="87" t="s">
        <v>579</v>
      </c>
      <c r="B283" s="13" t="s">
        <v>326</v>
      </c>
      <c r="C283" s="3" t="s">
        <v>265</v>
      </c>
      <c r="D283" s="3" t="s">
        <v>71</v>
      </c>
      <c r="E283" s="84" t="str">
        <f>_xlfn.XLOOKUP(Participantes[[#This Row],[Seminario al que asistió]],Seminarios[Seminario],Seminarios[Modalidad])</f>
        <v>Hybrid</v>
      </c>
      <c r="F283" s="8" t="s">
        <v>146</v>
      </c>
      <c r="G283" s="26">
        <f>_xlfn.XLOOKUP(Participantes[[#This Row],[Seminario al que asistió]],Seminarios[Seminario],Seminarios[Año])</f>
        <v>2024</v>
      </c>
    </row>
    <row r="284" spans="1:7" x14ac:dyDescent="0.25">
      <c r="A284" s="87" t="s">
        <v>580</v>
      </c>
      <c r="B284" s="13" t="s">
        <v>326</v>
      </c>
      <c r="C284" s="3" t="s">
        <v>265</v>
      </c>
      <c r="D284" s="3" t="s">
        <v>71</v>
      </c>
      <c r="E284" s="84" t="str">
        <f>_xlfn.XLOOKUP(Participantes[[#This Row],[Seminario al que asistió]],Seminarios[Seminario],Seminarios[Modalidad])</f>
        <v>Hybrid</v>
      </c>
      <c r="F284" s="8" t="s">
        <v>146</v>
      </c>
      <c r="G284" s="26">
        <f>_xlfn.XLOOKUP(Participantes[[#This Row],[Seminario al que asistió]],Seminarios[Seminario],Seminarios[Año])</f>
        <v>2024</v>
      </c>
    </row>
    <row r="285" spans="1:7" x14ac:dyDescent="0.25">
      <c r="A285" s="87" t="s">
        <v>581</v>
      </c>
      <c r="B285" s="13" t="s">
        <v>326</v>
      </c>
      <c r="C285" s="3" t="s">
        <v>262</v>
      </c>
      <c r="D285" s="3" t="s">
        <v>71</v>
      </c>
      <c r="E285" s="84" t="str">
        <f>_xlfn.XLOOKUP(Participantes[[#This Row],[Seminario al que asistió]],Seminarios[Seminario],Seminarios[Modalidad])</f>
        <v>Hybrid</v>
      </c>
      <c r="F285" s="8" t="s">
        <v>146</v>
      </c>
      <c r="G285" s="26">
        <f>_xlfn.XLOOKUP(Participantes[[#This Row],[Seminario al que asistió]],Seminarios[Seminario],Seminarios[Año])</f>
        <v>2024</v>
      </c>
    </row>
    <row r="286" spans="1:7" ht="30" x14ac:dyDescent="0.25">
      <c r="A286" s="87" t="s">
        <v>582</v>
      </c>
      <c r="B286" s="13" t="s">
        <v>326</v>
      </c>
      <c r="C286" s="3" t="s">
        <v>262</v>
      </c>
      <c r="D286" s="3" t="s">
        <v>71</v>
      </c>
      <c r="E286" s="84" t="str">
        <f>_xlfn.XLOOKUP(Participantes[[#This Row],[Seminario al que asistió]],Seminarios[Seminario],Seminarios[Modalidad])</f>
        <v>Hybrid</v>
      </c>
      <c r="F286" s="8" t="s">
        <v>146</v>
      </c>
      <c r="G286" s="26">
        <f>_xlfn.XLOOKUP(Participantes[[#This Row],[Seminario al que asistió]],Seminarios[Seminario],Seminarios[Año])</f>
        <v>2024</v>
      </c>
    </row>
    <row r="287" spans="1:7" x14ac:dyDescent="0.25">
      <c r="A287" s="87" t="s">
        <v>583</v>
      </c>
      <c r="B287" s="13" t="s">
        <v>326</v>
      </c>
      <c r="C287" s="3" t="s">
        <v>265</v>
      </c>
      <c r="D287" s="3" t="s">
        <v>71</v>
      </c>
      <c r="E287" s="84" t="str">
        <f>_xlfn.XLOOKUP(Participantes[[#This Row],[Seminario al que asistió]],Seminarios[Seminario],Seminarios[Modalidad])</f>
        <v>Hybrid</v>
      </c>
      <c r="F287" s="8" t="s">
        <v>146</v>
      </c>
      <c r="G287" s="26">
        <f>_xlfn.XLOOKUP(Participantes[[#This Row],[Seminario al que asistió]],Seminarios[Seminario],Seminarios[Año])</f>
        <v>2024</v>
      </c>
    </row>
    <row r="288" spans="1:7" x14ac:dyDescent="0.25">
      <c r="A288" s="87" t="s">
        <v>584</v>
      </c>
      <c r="B288" s="13" t="s">
        <v>326</v>
      </c>
      <c r="C288" s="3" t="s">
        <v>262</v>
      </c>
      <c r="D288" s="3" t="s">
        <v>71</v>
      </c>
      <c r="E288" s="84" t="str">
        <f>_xlfn.XLOOKUP(Participantes[[#This Row],[Seminario al que asistió]],Seminarios[Seminario],Seminarios[Modalidad])</f>
        <v>Hybrid</v>
      </c>
      <c r="F288" s="8" t="s">
        <v>146</v>
      </c>
      <c r="G288" s="26">
        <f>_xlfn.XLOOKUP(Participantes[[#This Row],[Seminario al que asistió]],Seminarios[Seminario],Seminarios[Año])</f>
        <v>2024</v>
      </c>
    </row>
    <row r="289" spans="1:7" x14ac:dyDescent="0.25">
      <c r="A289" s="87" t="s">
        <v>585</v>
      </c>
      <c r="B289" s="13" t="s">
        <v>326</v>
      </c>
      <c r="C289" s="3" t="s">
        <v>262</v>
      </c>
      <c r="D289" s="3" t="s">
        <v>71</v>
      </c>
      <c r="E289" s="84" t="str">
        <f>_xlfn.XLOOKUP(Participantes[[#This Row],[Seminario al que asistió]],Seminarios[Seminario],Seminarios[Modalidad])</f>
        <v>Hybrid</v>
      </c>
      <c r="F289" s="8" t="s">
        <v>146</v>
      </c>
      <c r="G289" s="26">
        <f>_xlfn.XLOOKUP(Participantes[[#This Row],[Seminario al que asistió]],Seminarios[Seminario],Seminarios[Año])</f>
        <v>2024</v>
      </c>
    </row>
    <row r="290" spans="1:7" x14ac:dyDescent="0.25">
      <c r="A290" s="87" t="s">
        <v>586</v>
      </c>
      <c r="B290" s="13" t="s">
        <v>326</v>
      </c>
      <c r="C290" s="3" t="s">
        <v>262</v>
      </c>
      <c r="D290" s="3" t="s">
        <v>71</v>
      </c>
      <c r="E290" s="84" t="str">
        <f>_xlfn.XLOOKUP(Participantes[[#This Row],[Seminario al que asistió]],Seminarios[Seminario],Seminarios[Modalidad])</f>
        <v>Hybrid</v>
      </c>
      <c r="F290" s="8" t="s">
        <v>146</v>
      </c>
      <c r="G290" s="26">
        <f>_xlfn.XLOOKUP(Participantes[[#This Row],[Seminario al que asistió]],Seminarios[Seminario],Seminarios[Año])</f>
        <v>2024</v>
      </c>
    </row>
    <row r="291" spans="1:7" x14ac:dyDescent="0.25">
      <c r="A291" s="87" t="s">
        <v>587</v>
      </c>
      <c r="B291" s="13" t="s">
        <v>326</v>
      </c>
      <c r="C291" s="3" t="s">
        <v>265</v>
      </c>
      <c r="D291" s="3" t="s">
        <v>71</v>
      </c>
      <c r="E291" s="84" t="str">
        <f>_xlfn.XLOOKUP(Participantes[[#This Row],[Seminario al que asistió]],Seminarios[Seminario],Seminarios[Modalidad])</f>
        <v>Hybrid</v>
      </c>
      <c r="F291" s="8" t="s">
        <v>146</v>
      </c>
      <c r="G291" s="26">
        <f>_xlfn.XLOOKUP(Participantes[[#This Row],[Seminario al que asistió]],Seminarios[Seminario],Seminarios[Año])</f>
        <v>2024</v>
      </c>
    </row>
    <row r="292" spans="1:7" x14ac:dyDescent="0.25">
      <c r="A292" s="87" t="s">
        <v>588</v>
      </c>
      <c r="B292" s="13" t="s">
        <v>326</v>
      </c>
      <c r="C292" s="3" t="s">
        <v>262</v>
      </c>
      <c r="D292" s="3" t="s">
        <v>71</v>
      </c>
      <c r="E292" s="84" t="str">
        <f>_xlfn.XLOOKUP(Participantes[[#This Row],[Seminario al que asistió]],Seminarios[Seminario],Seminarios[Modalidad])</f>
        <v>Hybrid</v>
      </c>
      <c r="F292" s="8" t="s">
        <v>146</v>
      </c>
      <c r="G292" s="26">
        <f>_xlfn.XLOOKUP(Participantes[[#This Row],[Seminario al que asistió]],Seminarios[Seminario],Seminarios[Año])</f>
        <v>2024</v>
      </c>
    </row>
    <row r="293" spans="1:7" x14ac:dyDescent="0.25">
      <c r="A293" s="87" t="s">
        <v>589</v>
      </c>
      <c r="B293" s="13" t="s">
        <v>326</v>
      </c>
      <c r="C293" s="3" t="s">
        <v>262</v>
      </c>
      <c r="D293" s="3" t="s">
        <v>71</v>
      </c>
      <c r="E293" s="84" t="str">
        <f>_xlfn.XLOOKUP(Participantes[[#This Row],[Seminario al que asistió]],Seminarios[Seminario],Seminarios[Modalidad])</f>
        <v>Hybrid</v>
      </c>
      <c r="F293" s="8" t="s">
        <v>146</v>
      </c>
      <c r="G293" s="26">
        <f>_xlfn.XLOOKUP(Participantes[[#This Row],[Seminario al que asistió]],Seminarios[Seminario],Seminarios[Año])</f>
        <v>2024</v>
      </c>
    </row>
    <row r="294" spans="1:7" x14ac:dyDescent="0.25">
      <c r="A294" s="87" t="s">
        <v>590</v>
      </c>
      <c r="B294" s="13" t="s">
        <v>326</v>
      </c>
      <c r="C294" s="3" t="s">
        <v>262</v>
      </c>
      <c r="D294" s="3" t="s">
        <v>71</v>
      </c>
      <c r="E294" s="84" t="str">
        <f>_xlfn.XLOOKUP(Participantes[[#This Row],[Seminario al que asistió]],Seminarios[Seminario],Seminarios[Modalidad])</f>
        <v>Hybrid</v>
      </c>
      <c r="F294" s="8" t="s">
        <v>146</v>
      </c>
      <c r="G294" s="26">
        <f>_xlfn.XLOOKUP(Participantes[[#This Row],[Seminario al que asistió]],Seminarios[Seminario],Seminarios[Año])</f>
        <v>2024</v>
      </c>
    </row>
    <row r="295" spans="1:7" ht="30" x14ac:dyDescent="0.25">
      <c r="A295" s="87" t="s">
        <v>591</v>
      </c>
      <c r="B295" s="13" t="s">
        <v>326</v>
      </c>
      <c r="C295" s="3" t="s">
        <v>262</v>
      </c>
      <c r="D295" s="3" t="s">
        <v>71</v>
      </c>
      <c r="E295" s="84" t="str">
        <f>_xlfn.XLOOKUP(Participantes[[#This Row],[Seminario al que asistió]],Seminarios[Seminario],Seminarios[Modalidad])</f>
        <v>Hybrid</v>
      </c>
      <c r="F295" s="8" t="s">
        <v>146</v>
      </c>
      <c r="G295" s="26">
        <f>_xlfn.XLOOKUP(Participantes[[#This Row],[Seminario al que asistió]],Seminarios[Seminario],Seminarios[Año])</f>
        <v>2024</v>
      </c>
    </row>
    <row r="296" spans="1:7" ht="30.75" thickBot="1" x14ac:dyDescent="0.3">
      <c r="A296" s="88" t="s">
        <v>592</v>
      </c>
      <c r="B296" s="104" t="s">
        <v>326</v>
      </c>
      <c r="C296" s="10" t="s">
        <v>265</v>
      </c>
      <c r="D296" s="10" t="s">
        <v>71</v>
      </c>
      <c r="E296" s="89" t="str">
        <f>_xlfn.XLOOKUP(Participantes[[#This Row],[Seminario al que asistió]],Seminarios[Seminario],Seminarios[Modalidad])</f>
        <v>Hybrid</v>
      </c>
      <c r="F296" s="11" t="s">
        <v>146</v>
      </c>
      <c r="G296" s="26">
        <f>_xlfn.XLOOKUP(Participantes[[#This Row],[Seminario al que asistió]],Seminarios[Seminario],Seminarios[Año])</f>
        <v>2024</v>
      </c>
    </row>
    <row r="297" spans="1:7" x14ac:dyDescent="0.25">
      <c r="A297" s="105" t="s">
        <v>337</v>
      </c>
      <c r="B297" s="108" t="s">
        <v>338</v>
      </c>
      <c r="C297" s="25" t="s">
        <v>262</v>
      </c>
      <c r="D297" s="5" t="s">
        <v>56</v>
      </c>
      <c r="E297" s="5" t="str">
        <f>_xlfn.XLOOKUP(Participantes[[#This Row],[Seminario al que asistió]],Seminarios[Seminario],Seminarios[Modalidad])</f>
        <v>Online</v>
      </c>
      <c r="F297" s="6" t="s">
        <v>113</v>
      </c>
      <c r="G297" s="26">
        <f>_xlfn.XLOOKUP(Participantes[[#This Row],[Seminario al que asistió]],Seminarios[Seminario],Seminarios[Año])</f>
        <v>2024</v>
      </c>
    </row>
    <row r="298" spans="1:7" x14ac:dyDescent="0.25">
      <c r="A298" s="106" t="s">
        <v>593</v>
      </c>
      <c r="B298" s="109" t="s">
        <v>594</v>
      </c>
      <c r="C298" s="26" t="s">
        <v>262</v>
      </c>
      <c r="D298" s="3" t="s">
        <v>56</v>
      </c>
      <c r="E298" s="3" t="str">
        <f>_xlfn.XLOOKUP(Participantes[[#This Row],[Seminario al que asistió]],Seminarios[Seminario],Seminarios[Modalidad])</f>
        <v>Online</v>
      </c>
      <c r="F298" s="8" t="s">
        <v>113</v>
      </c>
      <c r="G298" s="26">
        <f>_xlfn.XLOOKUP(Participantes[[#This Row],[Seminario al que asistió]],Seminarios[Seminario],Seminarios[Año])</f>
        <v>2024</v>
      </c>
    </row>
    <row r="299" spans="1:7" x14ac:dyDescent="0.25">
      <c r="A299" s="106" t="s">
        <v>595</v>
      </c>
      <c r="B299" s="109" t="s">
        <v>596</v>
      </c>
      <c r="C299" s="26" t="s">
        <v>265</v>
      </c>
      <c r="D299" s="3" t="s">
        <v>56</v>
      </c>
      <c r="E299" s="3" t="str">
        <f>_xlfn.XLOOKUP(Participantes[[#This Row],[Seminario al que asistió]],Seminarios[Seminario],Seminarios[Modalidad])</f>
        <v>Online</v>
      </c>
      <c r="F299" s="8" t="s">
        <v>113</v>
      </c>
      <c r="G299" s="26">
        <f>_xlfn.XLOOKUP(Participantes[[#This Row],[Seminario al que asistió]],Seminarios[Seminario],Seminarios[Año])</f>
        <v>2024</v>
      </c>
    </row>
    <row r="300" spans="1:7" x14ac:dyDescent="0.25">
      <c r="A300" s="106" t="s">
        <v>377</v>
      </c>
      <c r="B300" s="109" t="s">
        <v>378</v>
      </c>
      <c r="C300" s="26" t="s">
        <v>262</v>
      </c>
      <c r="D300" s="3" t="s">
        <v>56</v>
      </c>
      <c r="E300" s="3" t="str">
        <f>_xlfn.XLOOKUP(Participantes[[#This Row],[Seminario al que asistió]],Seminarios[Seminario],Seminarios[Modalidad])</f>
        <v>Online</v>
      </c>
      <c r="F300" s="8" t="s">
        <v>113</v>
      </c>
      <c r="G300" s="26">
        <f>_xlfn.XLOOKUP(Participantes[[#This Row],[Seminario al que asistió]],Seminarios[Seminario],Seminarios[Año])</f>
        <v>2024</v>
      </c>
    </row>
    <row r="301" spans="1:7" x14ac:dyDescent="0.25">
      <c r="A301" s="106" t="s">
        <v>597</v>
      </c>
      <c r="B301" s="109" t="s">
        <v>598</v>
      </c>
      <c r="C301" s="26" t="s">
        <v>262</v>
      </c>
      <c r="D301" s="3" t="s">
        <v>56</v>
      </c>
      <c r="E301" s="3" t="str">
        <f>_xlfn.XLOOKUP(Participantes[[#This Row],[Seminario al que asistió]],Seminarios[Seminario],Seminarios[Modalidad])</f>
        <v>Online</v>
      </c>
      <c r="F301" s="8" t="s">
        <v>113</v>
      </c>
      <c r="G301" s="26">
        <f>_xlfn.XLOOKUP(Participantes[[#This Row],[Seminario al que asistió]],Seminarios[Seminario],Seminarios[Año])</f>
        <v>2024</v>
      </c>
    </row>
    <row r="302" spans="1:7" x14ac:dyDescent="0.25">
      <c r="A302" s="106" t="s">
        <v>599</v>
      </c>
      <c r="B302" s="109" t="s">
        <v>600</v>
      </c>
      <c r="C302" s="26" t="s">
        <v>265</v>
      </c>
      <c r="D302" s="3" t="s">
        <v>56</v>
      </c>
      <c r="E302" s="3" t="str">
        <f>_xlfn.XLOOKUP(Participantes[[#This Row],[Seminario al que asistió]],Seminarios[Seminario],Seminarios[Modalidad])</f>
        <v>Online</v>
      </c>
      <c r="F302" s="8" t="s">
        <v>113</v>
      </c>
      <c r="G302" s="26">
        <f>_xlfn.XLOOKUP(Participantes[[#This Row],[Seminario al que asistió]],Seminarios[Seminario],Seminarios[Año])</f>
        <v>2024</v>
      </c>
    </row>
    <row r="303" spans="1:7" x14ac:dyDescent="0.25">
      <c r="A303" s="106" t="s">
        <v>363</v>
      </c>
      <c r="B303" s="109" t="s">
        <v>316</v>
      </c>
      <c r="C303" s="26" t="s">
        <v>265</v>
      </c>
      <c r="D303" s="3" t="s">
        <v>56</v>
      </c>
      <c r="E303" s="3" t="str">
        <f>_xlfn.XLOOKUP(Participantes[[#This Row],[Seminario al que asistió]],Seminarios[Seminario],Seminarios[Modalidad])</f>
        <v>Online</v>
      </c>
      <c r="F303" s="8" t="s">
        <v>113</v>
      </c>
      <c r="G303" s="26">
        <f>_xlfn.XLOOKUP(Participantes[[#This Row],[Seminario al que asistió]],Seminarios[Seminario],Seminarios[Año])</f>
        <v>2024</v>
      </c>
    </row>
    <row r="304" spans="1:7" x14ac:dyDescent="0.25">
      <c r="A304" s="7" t="s">
        <v>879</v>
      </c>
      <c r="B304" s="3" t="s">
        <v>348</v>
      </c>
      <c r="C304" s="26" t="s">
        <v>265</v>
      </c>
      <c r="D304" s="3" t="s">
        <v>56</v>
      </c>
      <c r="E304" s="3" t="str">
        <f>_xlfn.XLOOKUP(Participantes[[#This Row],[Seminario al que asistió]],Seminarios[Seminario],Seminarios[Modalidad])</f>
        <v>Online</v>
      </c>
      <c r="F304" s="8" t="s">
        <v>113</v>
      </c>
      <c r="G304" s="26">
        <f>_xlfn.XLOOKUP(Participantes[[#This Row],[Seminario al que asistió]],Seminarios[Seminario],Seminarios[Año])</f>
        <v>2024</v>
      </c>
    </row>
    <row r="305" spans="1:7" x14ac:dyDescent="0.25">
      <c r="A305" s="106" t="s">
        <v>354</v>
      </c>
      <c r="B305" s="109" t="s">
        <v>300</v>
      </c>
      <c r="C305" s="26" t="s">
        <v>262</v>
      </c>
      <c r="D305" s="3" t="s">
        <v>56</v>
      </c>
      <c r="E305" s="3" t="str">
        <f>_xlfn.XLOOKUP(Participantes[[#This Row],[Seminario al que asistió]],Seminarios[Seminario],Seminarios[Modalidad])</f>
        <v>Online</v>
      </c>
      <c r="F305" s="8" t="s">
        <v>113</v>
      </c>
      <c r="G305" s="26">
        <f>_xlfn.XLOOKUP(Participantes[[#This Row],[Seminario al que asistió]],Seminarios[Seminario],Seminarios[Año])</f>
        <v>2024</v>
      </c>
    </row>
    <row r="306" spans="1:7" x14ac:dyDescent="0.25">
      <c r="A306" s="106" t="s">
        <v>601</v>
      </c>
      <c r="B306" s="109" t="s">
        <v>602</v>
      </c>
      <c r="C306" s="26" t="s">
        <v>262</v>
      </c>
      <c r="D306" s="3" t="s">
        <v>56</v>
      </c>
      <c r="E306" s="3" t="str">
        <f>_xlfn.XLOOKUP(Participantes[[#This Row],[Seminario al que asistió]],Seminarios[Seminario],Seminarios[Modalidad])</f>
        <v>Online</v>
      </c>
      <c r="F306" s="8" t="s">
        <v>113</v>
      </c>
      <c r="G306" s="26">
        <f>_xlfn.XLOOKUP(Participantes[[#This Row],[Seminario al que asistió]],Seminarios[Seminario],Seminarios[Año])</f>
        <v>2024</v>
      </c>
    </row>
    <row r="307" spans="1:7" x14ac:dyDescent="0.25">
      <c r="A307" s="106" t="s">
        <v>269</v>
      </c>
      <c r="B307" s="109" t="s">
        <v>270</v>
      </c>
      <c r="C307" s="26" t="s">
        <v>262</v>
      </c>
      <c r="D307" s="3" t="s">
        <v>56</v>
      </c>
      <c r="E307" s="3" t="str">
        <f>_xlfn.XLOOKUP(Participantes[[#This Row],[Seminario al que asistió]],Seminarios[Seminario],Seminarios[Modalidad])</f>
        <v>Online</v>
      </c>
      <c r="F307" s="8" t="s">
        <v>113</v>
      </c>
      <c r="G307" s="26">
        <f>_xlfn.XLOOKUP(Participantes[[#This Row],[Seminario al que asistió]],Seminarios[Seminario],Seminarios[Año])</f>
        <v>2024</v>
      </c>
    </row>
    <row r="308" spans="1:7" x14ac:dyDescent="0.25">
      <c r="A308" s="106" t="s">
        <v>335</v>
      </c>
      <c r="B308" s="109" t="s">
        <v>336</v>
      </c>
      <c r="C308" s="26" t="s">
        <v>265</v>
      </c>
      <c r="D308" s="3" t="s">
        <v>56</v>
      </c>
      <c r="E308" s="3" t="str">
        <f>_xlfn.XLOOKUP(Participantes[[#This Row],[Seminario al que asistió]],Seminarios[Seminario],Seminarios[Modalidad])</f>
        <v>Online</v>
      </c>
      <c r="F308" s="8" t="s">
        <v>113</v>
      </c>
      <c r="G308" s="26">
        <f>_xlfn.XLOOKUP(Participantes[[#This Row],[Seminario al que asistió]],Seminarios[Seminario],Seminarios[Año])</f>
        <v>2024</v>
      </c>
    </row>
    <row r="309" spans="1:7" ht="15.75" thickBot="1" x14ac:dyDescent="0.3">
      <c r="A309" s="107" t="s">
        <v>603</v>
      </c>
      <c r="B309" s="110" t="s">
        <v>332</v>
      </c>
      <c r="C309" s="27" t="s">
        <v>262</v>
      </c>
      <c r="D309" s="10" t="s">
        <v>56</v>
      </c>
      <c r="E309" s="10" t="str">
        <f>_xlfn.XLOOKUP(Participantes[[#This Row],[Seminario al que asistió]],Seminarios[Seminario],Seminarios[Modalidad])</f>
        <v>Online</v>
      </c>
      <c r="F309" s="11" t="s">
        <v>113</v>
      </c>
      <c r="G309" s="26">
        <f>_xlfn.XLOOKUP(Participantes[[#This Row],[Seminario al que asistió]],Seminarios[Seminario],Seminarios[Año])</f>
        <v>2024</v>
      </c>
    </row>
    <row r="310" spans="1:7" x14ac:dyDescent="0.25">
      <c r="A310" s="105" t="s">
        <v>337</v>
      </c>
      <c r="B310" s="108" t="s">
        <v>338</v>
      </c>
      <c r="C310" s="25" t="s">
        <v>262</v>
      </c>
      <c r="D310" s="5" t="s">
        <v>56</v>
      </c>
      <c r="E310" s="5" t="str">
        <f>_xlfn.XLOOKUP(Participantes[[#This Row],[Seminario al que asistió]],Seminarios[Seminario],Seminarios[Modalidad])</f>
        <v>On-Campus</v>
      </c>
      <c r="F310" s="6" t="s">
        <v>115</v>
      </c>
      <c r="G310" s="26">
        <f>_xlfn.XLOOKUP(Participantes[[#This Row],[Seminario al que asistió]],Seminarios[Seminario],Seminarios[Año])</f>
        <v>2024</v>
      </c>
    </row>
    <row r="311" spans="1:7" x14ac:dyDescent="0.25">
      <c r="A311" s="106" t="s">
        <v>363</v>
      </c>
      <c r="B311" s="109" t="s">
        <v>316</v>
      </c>
      <c r="C311" s="26" t="s">
        <v>265</v>
      </c>
      <c r="D311" s="3" t="s">
        <v>56</v>
      </c>
      <c r="E311" s="12" t="str">
        <f>_xlfn.XLOOKUP(Participantes[[#This Row],[Seminario al que asistió]],Seminarios[Seminario],Seminarios[Modalidad])</f>
        <v>On-Campus</v>
      </c>
      <c r="F311" s="8" t="s">
        <v>115</v>
      </c>
      <c r="G311" s="26">
        <f>_xlfn.XLOOKUP(Participantes[[#This Row],[Seminario al que asistió]],Seminarios[Seminario],Seminarios[Año])</f>
        <v>2024</v>
      </c>
    </row>
    <row r="312" spans="1:7" x14ac:dyDescent="0.25">
      <c r="A312" s="106" t="s">
        <v>297</v>
      </c>
      <c r="B312" s="109" t="s">
        <v>298</v>
      </c>
      <c r="C312" s="26" t="s">
        <v>262</v>
      </c>
      <c r="D312" s="3" t="s">
        <v>56</v>
      </c>
      <c r="E312" s="12" t="str">
        <f>_xlfn.XLOOKUP(Participantes[[#This Row],[Seminario al que asistió]],Seminarios[Seminario],Seminarios[Modalidad])</f>
        <v>On-Campus</v>
      </c>
      <c r="F312" s="8" t="s">
        <v>115</v>
      </c>
      <c r="G312" s="26">
        <f>_xlfn.XLOOKUP(Participantes[[#This Row],[Seminario al que asistió]],Seminarios[Seminario],Seminarios[Año])</f>
        <v>2024</v>
      </c>
    </row>
    <row r="313" spans="1:7" x14ac:dyDescent="0.25">
      <c r="A313" s="106" t="s">
        <v>271</v>
      </c>
      <c r="B313" s="109" t="s">
        <v>272</v>
      </c>
      <c r="C313" s="26" t="s">
        <v>262</v>
      </c>
      <c r="D313" s="3" t="s">
        <v>56</v>
      </c>
      <c r="E313" s="12" t="str">
        <f>_xlfn.XLOOKUP(Participantes[[#This Row],[Seminario al que asistió]],Seminarios[Seminario],Seminarios[Modalidad])</f>
        <v>On-Campus</v>
      </c>
      <c r="F313" s="8" t="s">
        <v>115</v>
      </c>
      <c r="G313" s="26">
        <f>_xlfn.XLOOKUP(Participantes[[#This Row],[Seminario al que asistió]],Seminarios[Seminario],Seminarios[Año])</f>
        <v>2024</v>
      </c>
    </row>
    <row r="314" spans="1:7" x14ac:dyDescent="0.25">
      <c r="A314" s="106" t="s">
        <v>318</v>
      </c>
      <c r="B314" s="109" t="s">
        <v>319</v>
      </c>
      <c r="C314" s="26" t="s">
        <v>262</v>
      </c>
      <c r="D314" s="3" t="s">
        <v>56</v>
      </c>
      <c r="E314" s="12" t="str">
        <f>_xlfn.XLOOKUP(Participantes[[#This Row],[Seminario al que asistió]],Seminarios[Seminario],Seminarios[Modalidad])</f>
        <v>On-Campus</v>
      </c>
      <c r="F314" s="8" t="s">
        <v>115</v>
      </c>
      <c r="G314" s="26">
        <f>_xlfn.XLOOKUP(Participantes[[#This Row],[Seminario al que asistió]],Seminarios[Seminario],Seminarios[Año])</f>
        <v>2024</v>
      </c>
    </row>
    <row r="315" spans="1:7" x14ac:dyDescent="0.25">
      <c r="A315" s="106" t="s">
        <v>604</v>
      </c>
      <c r="B315" s="109" t="s">
        <v>594</v>
      </c>
      <c r="C315" s="26" t="s">
        <v>262</v>
      </c>
      <c r="D315" s="3" t="s">
        <v>56</v>
      </c>
      <c r="E315" s="12" t="str">
        <f>_xlfn.XLOOKUP(Participantes[[#This Row],[Seminario al que asistió]],Seminarios[Seminario],Seminarios[Modalidad])</f>
        <v>On-Campus</v>
      </c>
      <c r="F315" s="8" t="s">
        <v>115</v>
      </c>
      <c r="G315" s="26">
        <f>_xlfn.XLOOKUP(Participantes[[#This Row],[Seminario al que asistió]],Seminarios[Seminario],Seminarios[Año])</f>
        <v>2024</v>
      </c>
    </row>
    <row r="316" spans="1:7" x14ac:dyDescent="0.25">
      <c r="A316" s="106" t="s">
        <v>601</v>
      </c>
      <c r="B316" s="109" t="s">
        <v>602</v>
      </c>
      <c r="C316" s="26" t="s">
        <v>262</v>
      </c>
      <c r="D316" s="3" t="s">
        <v>56</v>
      </c>
      <c r="E316" s="12" t="str">
        <f>_xlfn.XLOOKUP(Participantes[[#This Row],[Seminario al que asistió]],Seminarios[Seminario],Seminarios[Modalidad])</f>
        <v>On-Campus</v>
      </c>
      <c r="F316" s="8" t="s">
        <v>115</v>
      </c>
      <c r="G316" s="26">
        <f>_xlfn.XLOOKUP(Participantes[[#This Row],[Seminario al que asistió]],Seminarios[Seminario],Seminarios[Año])</f>
        <v>2024</v>
      </c>
    </row>
    <row r="317" spans="1:7" x14ac:dyDescent="0.25">
      <c r="A317" s="106" t="s">
        <v>595</v>
      </c>
      <c r="B317" s="109" t="s">
        <v>596</v>
      </c>
      <c r="C317" s="26" t="s">
        <v>265</v>
      </c>
      <c r="D317" s="3" t="s">
        <v>56</v>
      </c>
      <c r="E317" s="12" t="str">
        <f>_xlfn.XLOOKUP(Participantes[[#This Row],[Seminario al que asistió]],Seminarios[Seminario],Seminarios[Modalidad])</f>
        <v>On-Campus</v>
      </c>
      <c r="F317" s="8" t="s">
        <v>115</v>
      </c>
      <c r="G317" s="26">
        <f>_xlfn.XLOOKUP(Participantes[[#This Row],[Seminario al que asistió]],Seminarios[Seminario],Seminarios[Año])</f>
        <v>2024</v>
      </c>
    </row>
    <row r="318" spans="1:7" x14ac:dyDescent="0.25">
      <c r="A318" s="106" t="s">
        <v>379</v>
      </c>
      <c r="B318" s="109" t="s">
        <v>380</v>
      </c>
      <c r="C318" s="26" t="s">
        <v>265</v>
      </c>
      <c r="D318" s="3" t="s">
        <v>56</v>
      </c>
      <c r="E318" s="12" t="str">
        <f>_xlfn.XLOOKUP(Participantes[[#This Row],[Seminario al que asistió]],Seminarios[Seminario],Seminarios[Modalidad])</f>
        <v>On-Campus</v>
      </c>
      <c r="F318" s="8" t="s">
        <v>115</v>
      </c>
      <c r="G318" s="26">
        <f>_xlfn.XLOOKUP(Participantes[[#This Row],[Seminario al que asistió]],Seminarios[Seminario],Seminarios[Año])</f>
        <v>2024</v>
      </c>
    </row>
    <row r="319" spans="1:7" x14ac:dyDescent="0.25">
      <c r="A319" s="106" t="s">
        <v>335</v>
      </c>
      <c r="B319" s="109" t="s">
        <v>336</v>
      </c>
      <c r="C319" s="26" t="s">
        <v>265</v>
      </c>
      <c r="D319" s="3" t="s">
        <v>56</v>
      </c>
      <c r="E319" s="12" t="str">
        <f>_xlfn.XLOOKUP(Participantes[[#This Row],[Seminario al que asistió]],Seminarios[Seminario],Seminarios[Modalidad])</f>
        <v>On-Campus</v>
      </c>
      <c r="F319" s="8" t="s">
        <v>115</v>
      </c>
      <c r="G319" s="26">
        <f>_xlfn.XLOOKUP(Participantes[[#This Row],[Seminario al que asistió]],Seminarios[Seminario],Seminarios[Año])</f>
        <v>2024</v>
      </c>
    </row>
    <row r="320" spans="1:7" x14ac:dyDescent="0.25">
      <c r="A320" s="106" t="s">
        <v>605</v>
      </c>
      <c r="B320" s="109" t="s">
        <v>362</v>
      </c>
      <c r="C320" s="26" t="s">
        <v>262</v>
      </c>
      <c r="D320" s="3" t="s">
        <v>56</v>
      </c>
      <c r="E320" s="12" t="str">
        <f>_xlfn.XLOOKUP(Participantes[[#This Row],[Seminario al que asistió]],Seminarios[Seminario],Seminarios[Modalidad])</f>
        <v>On-Campus</v>
      </c>
      <c r="F320" s="8" t="s">
        <v>115</v>
      </c>
      <c r="G320" s="26">
        <f>_xlfn.XLOOKUP(Participantes[[#This Row],[Seminario al que asistió]],Seminarios[Seminario],Seminarios[Año])</f>
        <v>2024</v>
      </c>
    </row>
    <row r="321" spans="1:7" ht="15.75" thickBot="1" x14ac:dyDescent="0.3">
      <c r="A321" s="107" t="s">
        <v>603</v>
      </c>
      <c r="B321" s="110" t="s">
        <v>332</v>
      </c>
      <c r="C321" s="27" t="s">
        <v>262</v>
      </c>
      <c r="D321" s="10" t="s">
        <v>56</v>
      </c>
      <c r="E321" s="115" t="str">
        <f>_xlfn.XLOOKUP(Participantes[[#This Row],[Seminario al que asistió]],Seminarios[Seminario],Seminarios[Modalidad])</f>
        <v>On-Campus</v>
      </c>
      <c r="F321" s="11" t="s">
        <v>115</v>
      </c>
      <c r="G321" s="26">
        <f>_xlfn.XLOOKUP(Participantes[[#This Row],[Seminario al que asistió]],Seminarios[Seminario],Seminarios[Año])</f>
        <v>2024</v>
      </c>
    </row>
    <row r="322" spans="1:7" ht="15.75" x14ac:dyDescent="0.25">
      <c r="A322" s="183" t="s">
        <v>211</v>
      </c>
      <c r="B322" s="113" t="s">
        <v>328</v>
      </c>
      <c r="C322" s="12" t="s">
        <v>262</v>
      </c>
      <c r="D322" s="12" t="s">
        <v>56</v>
      </c>
      <c r="E322" s="111" t="str">
        <f>_xlfn.XLOOKUP(Participantes[[#This Row],[Seminario al que asistió]],Seminarios[Seminario],Seminarios[Modalidad])</f>
        <v>Hybrid</v>
      </c>
      <c r="F322" s="96" t="s">
        <v>106</v>
      </c>
      <c r="G322" s="26">
        <f>_xlfn.XLOOKUP(Participantes[[#This Row],[Seminario al que asistió]],Seminarios[Seminario],Seminarios[Año])</f>
        <v>2024</v>
      </c>
    </row>
    <row r="323" spans="1:7" ht="15.75" x14ac:dyDescent="0.25">
      <c r="A323" s="184" t="s">
        <v>209</v>
      </c>
      <c r="B323" s="185" t="s">
        <v>383</v>
      </c>
      <c r="C323" s="3" t="s">
        <v>262</v>
      </c>
      <c r="D323" s="3" t="s">
        <v>56</v>
      </c>
      <c r="E323" s="112" t="str">
        <f>_xlfn.XLOOKUP(Participantes[[#This Row],[Seminario al que asistió]],Seminarios[Seminario],Seminarios[Modalidad])</f>
        <v>Hybrid</v>
      </c>
      <c r="F323" s="8" t="s">
        <v>106</v>
      </c>
      <c r="G323" s="26">
        <f>_xlfn.XLOOKUP(Participantes[[#This Row],[Seminario al que asistió]],Seminarios[Seminario],Seminarios[Año])</f>
        <v>2024</v>
      </c>
    </row>
    <row r="324" spans="1:7" ht="15.75" x14ac:dyDescent="0.25">
      <c r="A324" s="186" t="s">
        <v>210</v>
      </c>
      <c r="B324" s="114" t="s">
        <v>606</v>
      </c>
      <c r="C324" s="13" t="s">
        <v>262</v>
      </c>
      <c r="D324" s="3" t="s">
        <v>56</v>
      </c>
      <c r="E324" s="112" t="str">
        <f>_xlfn.XLOOKUP(Participantes[[#This Row],[Seminario al que asistió]],Seminarios[Seminario],Seminarios[Modalidad])</f>
        <v>Hybrid</v>
      </c>
      <c r="F324" s="8" t="s">
        <v>106</v>
      </c>
      <c r="G324" s="26">
        <f>_xlfn.XLOOKUP(Participantes[[#This Row],[Seminario al que asistió]],Seminarios[Seminario],Seminarios[Año])</f>
        <v>2024</v>
      </c>
    </row>
    <row r="325" spans="1:7" ht="15.75" x14ac:dyDescent="0.25">
      <c r="A325" s="132" t="s">
        <v>607</v>
      </c>
      <c r="B325" s="114" t="s">
        <v>608</v>
      </c>
      <c r="C325" s="13" t="s">
        <v>262</v>
      </c>
      <c r="D325" s="3" t="s">
        <v>71</v>
      </c>
      <c r="E325" s="112" t="str">
        <f>_xlfn.XLOOKUP(Participantes[[#This Row],[Seminario al que asistió]],Seminarios[Seminario],Seminarios[Modalidad])</f>
        <v>Hybrid</v>
      </c>
      <c r="F325" s="8" t="s">
        <v>106</v>
      </c>
      <c r="G325" s="26">
        <f>_xlfn.XLOOKUP(Participantes[[#This Row],[Seminario al que asistió]],Seminarios[Seminario],Seminarios[Año])</f>
        <v>2024</v>
      </c>
    </row>
    <row r="326" spans="1:7" ht="15.75" x14ac:dyDescent="0.25">
      <c r="A326" s="7" t="s">
        <v>609</v>
      </c>
      <c r="B326" s="185" t="s">
        <v>362</v>
      </c>
      <c r="C326" s="3" t="s">
        <v>262</v>
      </c>
      <c r="D326" s="3" t="s">
        <v>277</v>
      </c>
      <c r="E326" s="112" t="str">
        <f>_xlfn.XLOOKUP(Participantes[[#This Row],[Seminario al que asistió]],Seminarios[Seminario],Seminarios[Modalidad])</f>
        <v>Hybrid</v>
      </c>
      <c r="F326" s="8" t="s">
        <v>106</v>
      </c>
      <c r="G326" s="26">
        <f>_xlfn.XLOOKUP(Participantes[[#This Row],[Seminario al que asistió]],Seminarios[Seminario],Seminarios[Año])</f>
        <v>2024</v>
      </c>
    </row>
    <row r="327" spans="1:7" ht="15.75" x14ac:dyDescent="0.25">
      <c r="A327" s="132" t="s">
        <v>610</v>
      </c>
      <c r="B327" s="114" t="s">
        <v>520</v>
      </c>
      <c r="C327" s="13" t="s">
        <v>262</v>
      </c>
      <c r="D327" s="3" t="s">
        <v>71</v>
      </c>
      <c r="E327" s="112" t="str">
        <f>_xlfn.XLOOKUP(Participantes[[#This Row],[Seminario al que asistió]],Seminarios[Seminario],Seminarios[Modalidad])</f>
        <v>Hybrid</v>
      </c>
      <c r="F327" s="8" t="s">
        <v>106</v>
      </c>
      <c r="G327" s="26">
        <f>_xlfn.XLOOKUP(Participantes[[#This Row],[Seminario al que asistió]],Seminarios[Seminario],Seminarios[Año])</f>
        <v>2024</v>
      </c>
    </row>
    <row r="328" spans="1:7" ht="15.75" x14ac:dyDescent="0.25">
      <c r="A328" s="132" t="s">
        <v>611</v>
      </c>
      <c r="B328" s="185" t="s">
        <v>612</v>
      </c>
      <c r="C328" s="13" t="s">
        <v>262</v>
      </c>
      <c r="D328" s="3" t="s">
        <v>56</v>
      </c>
      <c r="E328" s="112" t="str">
        <f>_xlfn.XLOOKUP(Participantes[[#This Row],[Seminario al que asistió]],Seminarios[Seminario],Seminarios[Modalidad])</f>
        <v>Hybrid</v>
      </c>
      <c r="F328" s="8" t="s">
        <v>106</v>
      </c>
      <c r="G328" s="26">
        <f>_xlfn.XLOOKUP(Participantes[[#This Row],[Seminario al que asistió]],Seminarios[Seminario],Seminarios[Año])</f>
        <v>2024</v>
      </c>
    </row>
    <row r="329" spans="1:7" ht="15.75" x14ac:dyDescent="0.25">
      <c r="A329" s="7" t="s">
        <v>613</v>
      </c>
      <c r="B329" s="76" t="s">
        <v>614</v>
      </c>
      <c r="C329" s="3" t="s">
        <v>265</v>
      </c>
      <c r="D329" s="3" t="s">
        <v>56</v>
      </c>
      <c r="E329" s="112" t="str">
        <f>_xlfn.XLOOKUP(Participantes[[#This Row],[Seminario al que asistió]],Seminarios[Seminario],Seminarios[Modalidad])</f>
        <v>Hybrid</v>
      </c>
      <c r="F329" s="8" t="s">
        <v>106</v>
      </c>
      <c r="G329" s="26">
        <f>_xlfn.XLOOKUP(Participantes[[#This Row],[Seminario al que asistió]],Seminarios[Seminario],Seminarios[Año])</f>
        <v>2024</v>
      </c>
    </row>
    <row r="330" spans="1:7" ht="15.75" x14ac:dyDescent="0.25">
      <c r="A330" s="7" t="s">
        <v>615</v>
      </c>
      <c r="B330" s="185" t="s">
        <v>616</v>
      </c>
      <c r="C330" s="3" t="s">
        <v>262</v>
      </c>
      <c r="D330" s="3" t="s">
        <v>56</v>
      </c>
      <c r="E330" s="112" t="str">
        <f>_xlfn.XLOOKUP(Participantes[[#This Row],[Seminario al que asistió]],Seminarios[Seminario],Seminarios[Modalidad])</f>
        <v>Hybrid</v>
      </c>
      <c r="F330" s="8" t="s">
        <v>106</v>
      </c>
      <c r="G330" s="26">
        <f>_xlfn.XLOOKUP(Participantes[[#This Row],[Seminario al que asistió]],Seminarios[Seminario],Seminarios[Año])</f>
        <v>2024</v>
      </c>
    </row>
    <row r="331" spans="1:7" ht="15.75" x14ac:dyDescent="0.25">
      <c r="A331" s="7" t="s">
        <v>617</v>
      </c>
      <c r="B331" s="114" t="s">
        <v>618</v>
      </c>
      <c r="C331" s="3" t="s">
        <v>262</v>
      </c>
      <c r="D331" s="3" t="s">
        <v>277</v>
      </c>
      <c r="E331" s="112" t="str">
        <f>_xlfn.XLOOKUP(Participantes[[#This Row],[Seminario al que asistió]],Seminarios[Seminario],Seminarios[Modalidad])</f>
        <v>Hybrid</v>
      </c>
      <c r="F331" s="8" t="s">
        <v>106</v>
      </c>
      <c r="G331" s="26">
        <f>_xlfn.XLOOKUP(Participantes[[#This Row],[Seminario al que asistió]],Seminarios[Seminario],Seminarios[Año])</f>
        <v>2024</v>
      </c>
    </row>
    <row r="332" spans="1:7" ht="15.75" x14ac:dyDescent="0.25">
      <c r="A332" s="7" t="s">
        <v>619</v>
      </c>
      <c r="B332" s="114" t="s">
        <v>620</v>
      </c>
      <c r="C332" s="3" t="s">
        <v>262</v>
      </c>
      <c r="D332" s="3" t="s">
        <v>56</v>
      </c>
      <c r="E332" s="112" t="str">
        <f>_xlfn.XLOOKUP(Participantes[[#This Row],[Seminario al que asistió]],Seminarios[Seminario],Seminarios[Modalidad])</f>
        <v>Hybrid</v>
      </c>
      <c r="F332" s="8" t="s">
        <v>106</v>
      </c>
      <c r="G332" s="26">
        <f>_xlfn.XLOOKUP(Participantes[[#This Row],[Seminario al que asistió]],Seminarios[Seminario],Seminarios[Año])</f>
        <v>2024</v>
      </c>
    </row>
    <row r="333" spans="1:7" ht="15.75" x14ac:dyDescent="0.25">
      <c r="A333" s="7" t="s">
        <v>621</v>
      </c>
      <c r="B333" s="114" t="s">
        <v>622</v>
      </c>
      <c r="C333" s="3" t="s">
        <v>265</v>
      </c>
      <c r="D333" s="3" t="s">
        <v>56</v>
      </c>
      <c r="E333" s="112" t="str">
        <f>_xlfn.XLOOKUP(Participantes[[#This Row],[Seminario al que asistió]],Seminarios[Seminario],Seminarios[Modalidad])</f>
        <v>Hybrid</v>
      </c>
      <c r="F333" s="8" t="s">
        <v>106</v>
      </c>
      <c r="G333" s="26">
        <f>_xlfn.XLOOKUP(Participantes[[#This Row],[Seminario al que asistió]],Seminarios[Seminario],Seminarios[Año])</f>
        <v>2024</v>
      </c>
    </row>
    <row r="334" spans="1:7" ht="15.75" x14ac:dyDescent="0.25">
      <c r="A334" s="7" t="s">
        <v>623</v>
      </c>
      <c r="B334" s="114"/>
      <c r="C334" s="3" t="s">
        <v>262</v>
      </c>
      <c r="D334" s="3" t="s">
        <v>71</v>
      </c>
      <c r="E334" s="112" t="str">
        <f>_xlfn.XLOOKUP(Participantes[[#This Row],[Seminario al que asistió]],Seminarios[Seminario],Seminarios[Modalidad])</f>
        <v>Hybrid</v>
      </c>
      <c r="F334" s="8" t="s">
        <v>106</v>
      </c>
      <c r="G334" s="26">
        <f>_xlfn.XLOOKUP(Participantes[[#This Row],[Seminario al que asistió]],Seminarios[Seminario],Seminarios[Año])</f>
        <v>2024</v>
      </c>
    </row>
    <row r="335" spans="1:7" ht="15.75" x14ac:dyDescent="0.25">
      <c r="A335" s="7" t="s">
        <v>624</v>
      </c>
      <c r="B335" s="114" t="s">
        <v>625</v>
      </c>
      <c r="C335" s="3" t="s">
        <v>262</v>
      </c>
      <c r="D335" s="3" t="s">
        <v>71</v>
      </c>
      <c r="E335" s="112" t="str">
        <f>_xlfn.XLOOKUP(Participantes[[#This Row],[Seminario al que asistió]],Seminarios[Seminario],Seminarios[Modalidad])</f>
        <v>Hybrid</v>
      </c>
      <c r="F335" s="8" t="s">
        <v>106</v>
      </c>
      <c r="G335" s="26">
        <f>_xlfn.XLOOKUP(Participantes[[#This Row],[Seminario al que asistió]],Seminarios[Seminario],Seminarios[Año])</f>
        <v>2024</v>
      </c>
    </row>
    <row r="336" spans="1:7" x14ac:dyDescent="0.25">
      <c r="A336" s="7" t="s">
        <v>208</v>
      </c>
      <c r="B336" s="114"/>
      <c r="C336" s="3" t="s">
        <v>262</v>
      </c>
      <c r="D336" s="3" t="s">
        <v>71</v>
      </c>
      <c r="E336" s="3" t="str">
        <f>_xlfn.XLOOKUP(Participantes[[#This Row],[Seminario al que asistió]],Seminarios[Seminario],Seminarios[Modalidad])</f>
        <v>Hybrid</v>
      </c>
      <c r="F336" s="8" t="s">
        <v>106</v>
      </c>
      <c r="G336" s="26">
        <f>_xlfn.XLOOKUP(Participantes[[#This Row],[Seminario al que asistió]],Seminarios[Seminario],Seminarios[Año])</f>
        <v>2024</v>
      </c>
    </row>
    <row r="337" spans="1:7" x14ac:dyDescent="0.25">
      <c r="A337" s="7" t="s">
        <v>626</v>
      </c>
      <c r="B337" s="114"/>
      <c r="C337" s="3" t="s">
        <v>262</v>
      </c>
      <c r="D337" s="3" t="s">
        <v>71</v>
      </c>
      <c r="E337" s="3" t="str">
        <f>_xlfn.XLOOKUP(Participantes[[#This Row],[Seminario al que asistió]],Seminarios[Seminario],Seminarios[Modalidad])</f>
        <v>Hybrid</v>
      </c>
      <c r="F337" s="8" t="s">
        <v>106</v>
      </c>
      <c r="G337" s="26">
        <f>_xlfn.XLOOKUP(Participantes[[#This Row],[Seminario al que asistió]],Seminarios[Seminario],Seminarios[Año])</f>
        <v>2024</v>
      </c>
    </row>
    <row r="338" spans="1:7" x14ac:dyDescent="0.25">
      <c r="A338" s="7" t="s">
        <v>627</v>
      </c>
      <c r="B338" s="114" t="s">
        <v>628</v>
      </c>
      <c r="C338" s="3" t="s">
        <v>262</v>
      </c>
      <c r="D338" s="3" t="s">
        <v>56</v>
      </c>
      <c r="E338" s="3" t="str">
        <f>_xlfn.XLOOKUP(Participantes[[#This Row],[Seminario al que asistió]],Seminarios[Seminario],Seminarios[Modalidad])</f>
        <v>Hybrid</v>
      </c>
      <c r="F338" s="8" t="s">
        <v>106</v>
      </c>
      <c r="G338" s="26">
        <f>_xlfn.XLOOKUP(Participantes[[#This Row],[Seminario al que asistió]],Seminarios[Seminario],Seminarios[Año])</f>
        <v>2024</v>
      </c>
    </row>
    <row r="339" spans="1:7" x14ac:dyDescent="0.25">
      <c r="A339" s="7" t="s">
        <v>629</v>
      </c>
      <c r="B339" s="114" t="s">
        <v>630</v>
      </c>
      <c r="C339" s="3" t="s">
        <v>262</v>
      </c>
      <c r="D339" s="3" t="s">
        <v>56</v>
      </c>
      <c r="E339" s="3" t="str">
        <f>_xlfn.XLOOKUP(Participantes[[#This Row],[Seminario al que asistió]],Seminarios[Seminario],Seminarios[Modalidad])</f>
        <v>Hybrid</v>
      </c>
      <c r="F339" s="8" t="s">
        <v>106</v>
      </c>
      <c r="G339" s="26">
        <f>_xlfn.XLOOKUP(Participantes[[#This Row],[Seminario al que asistió]],Seminarios[Seminario],Seminarios[Año])</f>
        <v>2024</v>
      </c>
    </row>
    <row r="340" spans="1:7" x14ac:dyDescent="0.25">
      <c r="A340" s="7" t="s">
        <v>631</v>
      </c>
      <c r="B340" s="114" t="s">
        <v>632</v>
      </c>
      <c r="C340" s="3" t="s">
        <v>265</v>
      </c>
      <c r="D340" s="3" t="s">
        <v>71</v>
      </c>
      <c r="E340" s="3" t="str">
        <f>_xlfn.XLOOKUP(Participantes[[#This Row],[Seminario al que asistió]],Seminarios[Seminario],Seminarios[Modalidad])</f>
        <v>Hybrid</v>
      </c>
      <c r="F340" s="8" t="s">
        <v>106</v>
      </c>
      <c r="G340" s="26">
        <f>_xlfn.XLOOKUP(Participantes[[#This Row],[Seminario al que asistió]],Seminarios[Seminario],Seminarios[Año])</f>
        <v>2024</v>
      </c>
    </row>
    <row r="341" spans="1:7" x14ac:dyDescent="0.25">
      <c r="A341" s="7" t="s">
        <v>633</v>
      </c>
      <c r="B341" s="114" t="s">
        <v>634</v>
      </c>
      <c r="C341" s="3" t="s">
        <v>265</v>
      </c>
      <c r="D341" s="3" t="s">
        <v>71</v>
      </c>
      <c r="E341" s="3" t="str">
        <f>_xlfn.XLOOKUP(Participantes[[#This Row],[Seminario al que asistió]],Seminarios[Seminario],Seminarios[Modalidad])</f>
        <v>Hybrid</v>
      </c>
      <c r="F341" s="8" t="s">
        <v>106</v>
      </c>
      <c r="G341" s="26">
        <f>_xlfn.XLOOKUP(Participantes[[#This Row],[Seminario al que asistió]],Seminarios[Seminario],Seminarios[Año])</f>
        <v>2024</v>
      </c>
    </row>
    <row r="342" spans="1:7" x14ac:dyDescent="0.25">
      <c r="A342" s="7" t="s">
        <v>635</v>
      </c>
      <c r="B342" s="114" t="s">
        <v>636</v>
      </c>
      <c r="C342" s="3" t="s">
        <v>262</v>
      </c>
      <c r="D342" s="3" t="s">
        <v>71</v>
      </c>
      <c r="E342" s="3" t="str">
        <f>_xlfn.XLOOKUP(Participantes[[#This Row],[Seminario al que asistió]],Seminarios[Seminario],Seminarios[Modalidad])</f>
        <v>Hybrid</v>
      </c>
      <c r="F342" s="8" t="s">
        <v>106</v>
      </c>
      <c r="G342" s="26">
        <f>_xlfn.XLOOKUP(Participantes[[#This Row],[Seminario al que asistió]],Seminarios[Seminario],Seminarios[Año])</f>
        <v>2024</v>
      </c>
    </row>
    <row r="343" spans="1:7" x14ac:dyDescent="0.25">
      <c r="A343" s="7" t="s">
        <v>637</v>
      </c>
      <c r="B343" s="114" t="s">
        <v>458</v>
      </c>
      <c r="C343" s="3" t="s">
        <v>262</v>
      </c>
      <c r="D343" s="3" t="s">
        <v>71</v>
      </c>
      <c r="E343" s="3" t="str">
        <f>_xlfn.XLOOKUP(Participantes[[#This Row],[Seminario al que asistió]],Seminarios[Seminario],Seminarios[Modalidad])</f>
        <v>Hybrid</v>
      </c>
      <c r="F343" s="8" t="s">
        <v>106</v>
      </c>
      <c r="G343" s="26">
        <f>_xlfn.XLOOKUP(Participantes[[#This Row],[Seminario al que asistió]],Seminarios[Seminario],Seminarios[Año])</f>
        <v>2024</v>
      </c>
    </row>
    <row r="344" spans="1:7" x14ac:dyDescent="0.25">
      <c r="A344" s="7" t="s">
        <v>638</v>
      </c>
      <c r="B344" s="3" t="s">
        <v>639</v>
      </c>
      <c r="C344" s="3" t="s">
        <v>265</v>
      </c>
      <c r="D344" s="3" t="s">
        <v>71</v>
      </c>
      <c r="E344" s="3" t="str">
        <f>_xlfn.XLOOKUP(Participantes[[#This Row],[Seminario al que asistió]],Seminarios[Seminario],Seminarios[Modalidad])</f>
        <v>Hybrid</v>
      </c>
      <c r="F344" s="8" t="s">
        <v>106</v>
      </c>
      <c r="G344" s="26">
        <f>_xlfn.XLOOKUP(Participantes[[#This Row],[Seminario al que asistió]],Seminarios[Seminario],Seminarios[Año])</f>
        <v>2024</v>
      </c>
    </row>
    <row r="345" spans="1:7" x14ac:dyDescent="0.25">
      <c r="A345" s="7" t="s">
        <v>640</v>
      </c>
      <c r="B345" t="s">
        <v>641</v>
      </c>
      <c r="C345" s="3" t="s">
        <v>265</v>
      </c>
      <c r="D345" s="3" t="s">
        <v>56</v>
      </c>
      <c r="E345" s="3" t="str">
        <f>_xlfn.XLOOKUP(Participantes[[#This Row],[Seminario al que asistió]],Seminarios[Seminario],Seminarios[Modalidad])</f>
        <v>Hybrid</v>
      </c>
      <c r="F345" s="8" t="s">
        <v>106</v>
      </c>
      <c r="G345" s="26">
        <f>_xlfn.XLOOKUP(Participantes[[#This Row],[Seminario al que asistió]],Seminarios[Seminario],Seminarios[Año])</f>
        <v>2024</v>
      </c>
    </row>
    <row r="346" spans="1:7" x14ac:dyDescent="0.25">
      <c r="A346" s="7" t="s">
        <v>642</v>
      </c>
      <c r="B346" s="114" t="s">
        <v>643</v>
      </c>
      <c r="C346" s="3" t="s">
        <v>262</v>
      </c>
      <c r="D346" s="3" t="s">
        <v>71</v>
      </c>
      <c r="E346" s="3" t="str">
        <f>_xlfn.XLOOKUP(Participantes[[#This Row],[Seminario al que asistió]],Seminarios[Seminario],Seminarios[Modalidad])</f>
        <v>Hybrid</v>
      </c>
      <c r="F346" s="8" t="s">
        <v>106</v>
      </c>
      <c r="G346" s="26">
        <f>_xlfn.XLOOKUP(Participantes[[#This Row],[Seminario al que asistió]],Seminarios[Seminario],Seminarios[Año])</f>
        <v>2024</v>
      </c>
    </row>
    <row r="347" spans="1:7" x14ac:dyDescent="0.25">
      <c r="A347" s="7" t="s">
        <v>644</v>
      </c>
      <c r="B347" s="114"/>
      <c r="C347" s="3" t="s">
        <v>262</v>
      </c>
      <c r="D347" s="3" t="s">
        <v>71</v>
      </c>
      <c r="E347" s="3" t="str">
        <f>_xlfn.XLOOKUP(Participantes[[#This Row],[Seminario al que asistió]],Seminarios[Seminario],Seminarios[Modalidad])</f>
        <v>Hybrid</v>
      </c>
      <c r="F347" s="8" t="s">
        <v>106</v>
      </c>
      <c r="G347" s="26">
        <f>_xlfn.XLOOKUP(Participantes[[#This Row],[Seminario al que asistió]],Seminarios[Seminario],Seminarios[Año])</f>
        <v>2024</v>
      </c>
    </row>
    <row r="348" spans="1:7" x14ac:dyDescent="0.25">
      <c r="A348" s="7" t="s">
        <v>645</v>
      </c>
      <c r="B348" s="114" t="s">
        <v>646</v>
      </c>
      <c r="C348" s="3" t="s">
        <v>265</v>
      </c>
      <c r="D348" s="3" t="s">
        <v>71</v>
      </c>
      <c r="E348" s="3" t="str">
        <f>_xlfn.XLOOKUP(Participantes[[#This Row],[Seminario al que asistió]],Seminarios[Seminario],Seminarios[Modalidad])</f>
        <v>Hybrid</v>
      </c>
      <c r="F348" s="8" t="s">
        <v>106</v>
      </c>
      <c r="G348" s="26">
        <f>_xlfn.XLOOKUP(Participantes[[#This Row],[Seminario al que asistió]],Seminarios[Seminario],Seminarios[Año])</f>
        <v>2024</v>
      </c>
    </row>
    <row r="349" spans="1:7" x14ac:dyDescent="0.25">
      <c r="A349" s="7" t="s">
        <v>647</v>
      </c>
      <c r="B349" s="114"/>
      <c r="C349" s="3" t="s">
        <v>265</v>
      </c>
      <c r="D349" s="3" t="s">
        <v>71</v>
      </c>
      <c r="E349" s="3" t="str">
        <f>_xlfn.XLOOKUP(Participantes[[#This Row],[Seminario al que asistió]],Seminarios[Seminario],Seminarios[Modalidad])</f>
        <v>Hybrid</v>
      </c>
      <c r="F349" s="8" t="s">
        <v>106</v>
      </c>
      <c r="G349" s="26">
        <f>_xlfn.XLOOKUP(Participantes[[#This Row],[Seminario al que asistió]],Seminarios[Seminario],Seminarios[Año])</f>
        <v>2024</v>
      </c>
    </row>
    <row r="350" spans="1:7" x14ac:dyDescent="0.25">
      <c r="A350" s="7" t="s">
        <v>278</v>
      </c>
      <c r="B350" s="185" t="s">
        <v>279</v>
      </c>
      <c r="C350" s="3" t="s">
        <v>262</v>
      </c>
      <c r="D350" s="3" t="s">
        <v>56</v>
      </c>
      <c r="E350" s="3" t="str">
        <f>_xlfn.XLOOKUP(Participantes[[#This Row],[Seminario al que asistió]],Seminarios[Seminario],Seminarios[Modalidad])</f>
        <v>Hybrid</v>
      </c>
      <c r="F350" s="8" t="s">
        <v>106</v>
      </c>
      <c r="G350" s="26">
        <f>_xlfn.XLOOKUP(Participantes[[#This Row],[Seminario al que asistió]],Seminarios[Seminario],Seminarios[Año])</f>
        <v>2024</v>
      </c>
    </row>
    <row r="351" spans="1:7" x14ac:dyDescent="0.25">
      <c r="A351" s="7" t="s">
        <v>648</v>
      </c>
      <c r="B351" s="114" t="s">
        <v>649</v>
      </c>
      <c r="C351" s="3" t="s">
        <v>265</v>
      </c>
      <c r="D351" s="3" t="s">
        <v>277</v>
      </c>
      <c r="E351" s="3" t="str">
        <f>_xlfn.XLOOKUP(Participantes[[#This Row],[Seminario al que asistió]],Seminarios[Seminario],Seminarios[Modalidad])</f>
        <v>Hybrid</v>
      </c>
      <c r="F351" s="8" t="s">
        <v>106</v>
      </c>
      <c r="G351" s="26">
        <f>_xlfn.XLOOKUP(Participantes[[#This Row],[Seminario al que asistió]],Seminarios[Seminario],Seminarios[Año])</f>
        <v>2024</v>
      </c>
    </row>
    <row r="352" spans="1:7" x14ac:dyDescent="0.25">
      <c r="A352" s="7" t="s">
        <v>650</v>
      </c>
      <c r="B352" s="114" t="s">
        <v>651</v>
      </c>
      <c r="C352" s="3" t="s">
        <v>265</v>
      </c>
      <c r="D352" s="3" t="s">
        <v>277</v>
      </c>
      <c r="E352" s="3" t="str">
        <f>_xlfn.XLOOKUP(Participantes[[#This Row],[Seminario al que asistió]],Seminarios[Seminario],Seminarios[Modalidad])</f>
        <v>Hybrid</v>
      </c>
      <c r="F352" s="8" t="s">
        <v>106</v>
      </c>
      <c r="G352" s="26">
        <f>_xlfn.XLOOKUP(Participantes[[#This Row],[Seminario al que asistió]],Seminarios[Seminario],Seminarios[Año])</f>
        <v>2024</v>
      </c>
    </row>
    <row r="353" spans="1:7" x14ac:dyDescent="0.25">
      <c r="A353" s="7" t="s">
        <v>652</v>
      </c>
      <c r="B353" s="114" t="s">
        <v>653</v>
      </c>
      <c r="C353" s="3" t="s">
        <v>265</v>
      </c>
      <c r="D353" s="3" t="s">
        <v>71</v>
      </c>
      <c r="E353" s="3" t="str">
        <f>_xlfn.XLOOKUP(Participantes[[#This Row],[Seminario al que asistió]],Seminarios[Seminario],Seminarios[Modalidad])</f>
        <v>Hybrid</v>
      </c>
      <c r="F353" s="8" t="s">
        <v>106</v>
      </c>
      <c r="G353" s="26">
        <f>_xlfn.XLOOKUP(Participantes[[#This Row],[Seminario al que asistió]],Seminarios[Seminario],Seminarios[Año])</f>
        <v>2024</v>
      </c>
    </row>
    <row r="354" spans="1:7" x14ac:dyDescent="0.25">
      <c r="A354" s="7" t="s">
        <v>654</v>
      </c>
      <c r="B354" s="114" t="s">
        <v>655</v>
      </c>
      <c r="C354" s="3" t="s">
        <v>262</v>
      </c>
      <c r="D354" s="3" t="s">
        <v>66</v>
      </c>
      <c r="E354" s="3" t="str">
        <f>_xlfn.XLOOKUP(Participantes[[#This Row],[Seminario al que asistió]],Seminarios[Seminario],Seminarios[Modalidad])</f>
        <v>Hybrid</v>
      </c>
      <c r="F354" s="8" t="s">
        <v>106</v>
      </c>
      <c r="G354" s="26">
        <f>_xlfn.XLOOKUP(Participantes[[#This Row],[Seminario al que asistió]],Seminarios[Seminario],Seminarios[Año])</f>
        <v>2024</v>
      </c>
    </row>
    <row r="355" spans="1:7" x14ac:dyDescent="0.25">
      <c r="A355" s="7" t="s">
        <v>656</v>
      </c>
      <c r="B355" s="114" t="s">
        <v>657</v>
      </c>
      <c r="C355" s="3" t="s">
        <v>262</v>
      </c>
      <c r="D355" s="3" t="s">
        <v>71</v>
      </c>
      <c r="E355" s="3" t="str">
        <f>_xlfn.XLOOKUP(Participantes[[#This Row],[Seminario al que asistió]],Seminarios[Seminario],Seminarios[Modalidad])</f>
        <v>Hybrid</v>
      </c>
      <c r="F355" s="8" t="s">
        <v>106</v>
      </c>
      <c r="G355" s="26">
        <f>_xlfn.XLOOKUP(Participantes[[#This Row],[Seminario al que asistió]],Seminarios[Seminario],Seminarios[Año])</f>
        <v>2024</v>
      </c>
    </row>
    <row r="356" spans="1:7" x14ac:dyDescent="0.25">
      <c r="A356" s="7" t="s">
        <v>658</v>
      </c>
      <c r="B356" s="114"/>
      <c r="C356" s="3" t="s">
        <v>265</v>
      </c>
      <c r="D356" s="3" t="s">
        <v>71</v>
      </c>
      <c r="E356" s="3" t="str">
        <f>_xlfn.XLOOKUP(Participantes[[#This Row],[Seminario al que asistió]],Seminarios[Seminario],Seminarios[Modalidad])</f>
        <v>Hybrid</v>
      </c>
      <c r="F356" s="8" t="s">
        <v>106</v>
      </c>
      <c r="G356" s="26">
        <f>_xlfn.XLOOKUP(Participantes[[#This Row],[Seminario al que asistió]],Seminarios[Seminario],Seminarios[Año])</f>
        <v>2024</v>
      </c>
    </row>
    <row r="357" spans="1:7" x14ac:dyDescent="0.25">
      <c r="A357" s="7" t="s">
        <v>659</v>
      </c>
      <c r="B357" s="114"/>
      <c r="C357" s="3" t="s">
        <v>265</v>
      </c>
      <c r="D357" s="3" t="s">
        <v>71</v>
      </c>
      <c r="E357" s="3" t="str">
        <f>_xlfn.XLOOKUP(Participantes[[#This Row],[Seminario al que asistió]],Seminarios[Seminario],Seminarios[Modalidad])</f>
        <v>Hybrid</v>
      </c>
      <c r="F357" s="8" t="s">
        <v>106</v>
      </c>
      <c r="G357" s="26">
        <f>_xlfn.XLOOKUP(Participantes[[#This Row],[Seminario al que asistió]],Seminarios[Seminario],Seminarios[Año])</f>
        <v>2024</v>
      </c>
    </row>
    <row r="358" spans="1:7" x14ac:dyDescent="0.25">
      <c r="A358" s="7" t="s">
        <v>660</v>
      </c>
      <c r="B358" s="114"/>
      <c r="C358" s="3" t="s">
        <v>265</v>
      </c>
      <c r="D358" s="3" t="s">
        <v>71</v>
      </c>
      <c r="E358" s="3" t="str">
        <f>_xlfn.XLOOKUP(Participantes[[#This Row],[Seminario al que asistió]],Seminarios[Seminario],Seminarios[Modalidad])</f>
        <v>Hybrid</v>
      </c>
      <c r="F358" s="8" t="s">
        <v>106</v>
      </c>
      <c r="G358" s="26">
        <f>_xlfn.XLOOKUP(Participantes[[#This Row],[Seminario al que asistió]],Seminarios[Seminario],Seminarios[Año])</f>
        <v>2024</v>
      </c>
    </row>
    <row r="359" spans="1:7" x14ac:dyDescent="0.25">
      <c r="A359" s="7" t="s">
        <v>661</v>
      </c>
      <c r="B359" s="185" t="s">
        <v>662</v>
      </c>
      <c r="C359" s="3" t="s">
        <v>265</v>
      </c>
      <c r="D359" s="3" t="s">
        <v>56</v>
      </c>
      <c r="E359" s="3" t="str">
        <f>_xlfn.XLOOKUP(Participantes[[#This Row],[Seminario al que asistió]],Seminarios[Seminario],Seminarios[Modalidad])</f>
        <v>Hybrid</v>
      </c>
      <c r="F359" s="8" t="s">
        <v>106</v>
      </c>
      <c r="G359" s="26">
        <f>_xlfn.XLOOKUP(Participantes[[#This Row],[Seminario al que asistió]],Seminarios[Seminario],Seminarios[Año])</f>
        <v>2024</v>
      </c>
    </row>
    <row r="360" spans="1:7" x14ac:dyDescent="0.25">
      <c r="A360" s="7" t="s">
        <v>663</v>
      </c>
      <c r="B360" s="114" t="s">
        <v>664</v>
      </c>
      <c r="C360" s="3" t="s">
        <v>262</v>
      </c>
      <c r="D360" s="3" t="s">
        <v>56</v>
      </c>
      <c r="E360" s="3" t="str">
        <f>_xlfn.XLOOKUP(Participantes[[#This Row],[Seminario al que asistió]],Seminarios[Seminario],Seminarios[Modalidad])</f>
        <v>Hybrid</v>
      </c>
      <c r="F360" s="8" t="s">
        <v>106</v>
      </c>
      <c r="G360" s="26">
        <f>_xlfn.XLOOKUP(Participantes[[#This Row],[Seminario al que asistió]],Seminarios[Seminario],Seminarios[Año])</f>
        <v>2024</v>
      </c>
    </row>
    <row r="361" spans="1:7" x14ac:dyDescent="0.25">
      <c r="A361" s="7" t="s">
        <v>665</v>
      </c>
      <c r="B361" s="114" t="s">
        <v>666</v>
      </c>
      <c r="C361" s="3" t="s">
        <v>262</v>
      </c>
      <c r="D361" s="3" t="s">
        <v>71</v>
      </c>
      <c r="E361" s="3" t="str">
        <f>_xlfn.XLOOKUP(Participantes[[#This Row],[Seminario al que asistió]],Seminarios[Seminario],Seminarios[Modalidad])</f>
        <v>Hybrid</v>
      </c>
      <c r="F361" s="8" t="s">
        <v>106</v>
      </c>
      <c r="G361" s="26">
        <f>_xlfn.XLOOKUP(Participantes[[#This Row],[Seminario al que asistió]],Seminarios[Seminario],Seminarios[Año])</f>
        <v>2024</v>
      </c>
    </row>
    <row r="362" spans="1:7" x14ac:dyDescent="0.25">
      <c r="A362" s="7" t="s">
        <v>667</v>
      </c>
      <c r="B362" s="114"/>
      <c r="C362" s="3" t="s">
        <v>265</v>
      </c>
      <c r="D362" s="3" t="s">
        <v>71</v>
      </c>
      <c r="E362" s="3" t="str">
        <f>_xlfn.XLOOKUP(Participantes[[#This Row],[Seminario al que asistió]],Seminarios[Seminario],Seminarios[Modalidad])</f>
        <v>Hybrid</v>
      </c>
      <c r="F362" s="8" t="s">
        <v>106</v>
      </c>
      <c r="G362" s="26">
        <f>_xlfn.XLOOKUP(Participantes[[#This Row],[Seminario al que asistió]],Seminarios[Seminario],Seminarios[Año])</f>
        <v>2024</v>
      </c>
    </row>
    <row r="363" spans="1:7" x14ac:dyDescent="0.25">
      <c r="A363" s="7" t="s">
        <v>560</v>
      </c>
      <c r="B363" s="185" t="s">
        <v>321</v>
      </c>
      <c r="C363" s="3" t="s">
        <v>262</v>
      </c>
      <c r="D363" s="3" t="s">
        <v>56</v>
      </c>
      <c r="E363" s="3" t="str">
        <f>_xlfn.XLOOKUP(Participantes[[#This Row],[Seminario al que asistió]],Seminarios[Seminario],Seminarios[Modalidad])</f>
        <v>Hybrid</v>
      </c>
      <c r="F363" s="8" t="s">
        <v>106</v>
      </c>
      <c r="G363" s="26">
        <f>_xlfn.XLOOKUP(Participantes[[#This Row],[Seminario al que asistió]],Seminarios[Seminario],Seminarios[Año])</f>
        <v>2024</v>
      </c>
    </row>
    <row r="364" spans="1:7" x14ac:dyDescent="0.25">
      <c r="A364" s="7" t="s">
        <v>668</v>
      </c>
      <c r="B364" s="114" t="s">
        <v>669</v>
      </c>
      <c r="C364" s="3" t="s">
        <v>262</v>
      </c>
      <c r="D364" s="3" t="s">
        <v>71</v>
      </c>
      <c r="E364" s="3" t="str">
        <f>_xlfn.XLOOKUP(Participantes[[#This Row],[Seminario al que asistió]],Seminarios[Seminario],Seminarios[Modalidad])</f>
        <v>Hybrid</v>
      </c>
      <c r="F364" s="8" t="s">
        <v>106</v>
      </c>
      <c r="G364" s="26">
        <f>_xlfn.XLOOKUP(Participantes[[#This Row],[Seminario al que asistió]],Seminarios[Seminario],Seminarios[Año])</f>
        <v>2024</v>
      </c>
    </row>
    <row r="365" spans="1:7" x14ac:dyDescent="0.25">
      <c r="A365" s="7" t="s">
        <v>670</v>
      </c>
      <c r="B365" s="114" t="s">
        <v>448</v>
      </c>
      <c r="C365" s="3" t="s">
        <v>262</v>
      </c>
      <c r="D365" s="3" t="s">
        <v>56</v>
      </c>
      <c r="E365" s="3" t="str">
        <f>_xlfn.XLOOKUP(Participantes[[#This Row],[Seminario al que asistió]],Seminarios[Seminario],Seminarios[Modalidad])</f>
        <v>Hybrid</v>
      </c>
      <c r="F365" s="8" t="s">
        <v>106</v>
      </c>
      <c r="G365" s="26">
        <f>_xlfn.XLOOKUP(Participantes[[#This Row],[Seminario al que asistió]],Seminarios[Seminario],Seminarios[Año])</f>
        <v>2024</v>
      </c>
    </row>
    <row r="366" spans="1:7" x14ac:dyDescent="0.25">
      <c r="A366" s="7" t="s">
        <v>671</v>
      </c>
      <c r="B366" s="114" t="s">
        <v>672</v>
      </c>
      <c r="C366" s="3" t="s">
        <v>265</v>
      </c>
      <c r="D366" s="3" t="s">
        <v>71</v>
      </c>
      <c r="E366" s="3" t="str">
        <f>_xlfn.XLOOKUP(Participantes[[#This Row],[Seminario al que asistió]],Seminarios[Seminario],Seminarios[Modalidad])</f>
        <v>Hybrid</v>
      </c>
      <c r="F366" s="8" t="s">
        <v>106</v>
      </c>
      <c r="G366" s="26">
        <f>_xlfn.XLOOKUP(Participantes[[#This Row],[Seminario al que asistió]],Seminarios[Seminario],Seminarios[Año])</f>
        <v>2024</v>
      </c>
    </row>
    <row r="367" spans="1:7" x14ac:dyDescent="0.25">
      <c r="A367" s="7" t="s">
        <v>673</v>
      </c>
      <c r="B367" s="114" t="s">
        <v>674</v>
      </c>
      <c r="C367" s="3" t="s">
        <v>265</v>
      </c>
      <c r="D367" s="3" t="s">
        <v>66</v>
      </c>
      <c r="E367" s="3" t="str">
        <f>_xlfn.XLOOKUP(Participantes[[#This Row],[Seminario al que asistió]],Seminarios[Seminario],Seminarios[Modalidad])</f>
        <v>Hybrid</v>
      </c>
      <c r="F367" s="8" t="s">
        <v>106</v>
      </c>
      <c r="G367" s="26">
        <f>_xlfn.XLOOKUP(Participantes[[#This Row],[Seminario al que asistió]],Seminarios[Seminario],Seminarios[Año])</f>
        <v>2024</v>
      </c>
    </row>
    <row r="368" spans="1:7" x14ac:dyDescent="0.25">
      <c r="A368" s="7" t="s">
        <v>675</v>
      </c>
      <c r="B368" s="114"/>
      <c r="C368" s="3" t="s">
        <v>265</v>
      </c>
      <c r="D368" s="3" t="s">
        <v>277</v>
      </c>
      <c r="E368" s="3" t="str">
        <f>_xlfn.XLOOKUP(Participantes[[#This Row],[Seminario al que asistió]],Seminarios[Seminario],Seminarios[Modalidad])</f>
        <v>Hybrid</v>
      </c>
      <c r="F368" s="8" t="s">
        <v>106</v>
      </c>
      <c r="G368" s="26">
        <f>_xlfn.XLOOKUP(Participantes[[#This Row],[Seminario al que asistió]],Seminarios[Seminario],Seminarios[Año])</f>
        <v>2024</v>
      </c>
    </row>
    <row r="369" spans="1:7" x14ac:dyDescent="0.25">
      <c r="A369" s="7" t="s">
        <v>676</v>
      </c>
      <c r="B369" s="114"/>
      <c r="C369" s="3" t="s">
        <v>265</v>
      </c>
      <c r="D369" s="3" t="s">
        <v>71</v>
      </c>
      <c r="E369" s="3" t="str">
        <f>_xlfn.XLOOKUP(Participantes[[#This Row],[Seminario al que asistió]],Seminarios[Seminario],Seminarios[Modalidad])</f>
        <v>Hybrid</v>
      </c>
      <c r="F369" s="8" t="s">
        <v>106</v>
      </c>
      <c r="G369" s="26">
        <f>_xlfn.XLOOKUP(Participantes[[#This Row],[Seminario al que asistió]],Seminarios[Seminario],Seminarios[Año])</f>
        <v>2024</v>
      </c>
    </row>
    <row r="370" spans="1:7" x14ac:dyDescent="0.25">
      <c r="A370" s="7" t="s">
        <v>677</v>
      </c>
      <c r="B370" s="114"/>
      <c r="C370" s="3" t="s">
        <v>262</v>
      </c>
      <c r="D370" s="3" t="s">
        <v>71</v>
      </c>
      <c r="E370" s="3" t="str">
        <f>_xlfn.XLOOKUP(Participantes[[#This Row],[Seminario al que asistió]],Seminarios[Seminario],Seminarios[Modalidad])</f>
        <v>Hybrid</v>
      </c>
      <c r="F370" s="8" t="s">
        <v>106</v>
      </c>
      <c r="G370" s="26">
        <f>_xlfn.XLOOKUP(Participantes[[#This Row],[Seminario al que asistió]],Seminarios[Seminario],Seminarios[Año])</f>
        <v>2024</v>
      </c>
    </row>
    <row r="371" spans="1:7" x14ac:dyDescent="0.25">
      <c r="A371" s="7" t="s">
        <v>678</v>
      </c>
      <c r="B371" s="114" t="s">
        <v>679</v>
      </c>
      <c r="C371" s="3" t="s">
        <v>262</v>
      </c>
      <c r="D371" s="3" t="s">
        <v>277</v>
      </c>
      <c r="E371" s="3" t="str">
        <f>_xlfn.XLOOKUP(Participantes[[#This Row],[Seminario al que asistió]],Seminarios[Seminario],Seminarios[Modalidad])</f>
        <v>Hybrid</v>
      </c>
      <c r="F371" s="8" t="s">
        <v>106</v>
      </c>
      <c r="G371" s="26">
        <f>_xlfn.XLOOKUP(Participantes[[#This Row],[Seminario al que asistió]],Seminarios[Seminario],Seminarios[Año])</f>
        <v>2024</v>
      </c>
    </row>
    <row r="372" spans="1:7" x14ac:dyDescent="0.25">
      <c r="A372" s="7" t="s">
        <v>680</v>
      </c>
      <c r="B372" s="114"/>
      <c r="C372" s="3" t="s">
        <v>262</v>
      </c>
      <c r="D372" s="3" t="s">
        <v>71</v>
      </c>
      <c r="E372" s="3" t="str">
        <f>_xlfn.XLOOKUP(Participantes[[#This Row],[Seminario al que asistió]],Seminarios[Seminario],Seminarios[Modalidad])</f>
        <v>Hybrid</v>
      </c>
      <c r="F372" s="8" t="s">
        <v>106</v>
      </c>
      <c r="G372" s="26">
        <f>_xlfn.XLOOKUP(Participantes[[#This Row],[Seminario al que asistió]],Seminarios[Seminario],Seminarios[Año])</f>
        <v>2024</v>
      </c>
    </row>
    <row r="373" spans="1:7" x14ac:dyDescent="0.25">
      <c r="A373" s="7" t="s">
        <v>681</v>
      </c>
      <c r="B373" s="114"/>
      <c r="C373" s="3" t="s">
        <v>265</v>
      </c>
      <c r="D373" s="3" t="s">
        <v>71</v>
      </c>
      <c r="E373" s="3" t="str">
        <f>_xlfn.XLOOKUP(Participantes[[#This Row],[Seminario al que asistió]],Seminarios[Seminario],Seminarios[Modalidad])</f>
        <v>Hybrid</v>
      </c>
      <c r="F373" s="8" t="s">
        <v>106</v>
      </c>
      <c r="G373" s="26">
        <f>_xlfn.XLOOKUP(Participantes[[#This Row],[Seminario al que asistió]],Seminarios[Seminario],Seminarios[Año])</f>
        <v>2024</v>
      </c>
    </row>
    <row r="374" spans="1:7" x14ac:dyDescent="0.25">
      <c r="A374" s="7" t="s">
        <v>682</v>
      </c>
      <c r="B374" s="114" t="s">
        <v>683</v>
      </c>
      <c r="C374" s="3" t="s">
        <v>265</v>
      </c>
      <c r="D374" s="3" t="s">
        <v>71</v>
      </c>
      <c r="E374" s="3" t="str">
        <f>_xlfn.XLOOKUP(Participantes[[#This Row],[Seminario al que asistió]],Seminarios[Seminario],Seminarios[Modalidad])</f>
        <v>Hybrid</v>
      </c>
      <c r="F374" s="8" t="s">
        <v>106</v>
      </c>
      <c r="G374" s="26">
        <f>_xlfn.XLOOKUP(Participantes[[#This Row],[Seminario al que asistió]],Seminarios[Seminario],Seminarios[Año])</f>
        <v>2024</v>
      </c>
    </row>
    <row r="375" spans="1:7" x14ac:dyDescent="0.25">
      <c r="A375" s="7" t="s">
        <v>684</v>
      </c>
      <c r="B375" s="114"/>
      <c r="C375" s="3" t="s">
        <v>265</v>
      </c>
      <c r="D375" s="3" t="s">
        <v>71</v>
      </c>
      <c r="E375" s="3" t="str">
        <f>_xlfn.XLOOKUP(Participantes[[#This Row],[Seminario al que asistió]],Seminarios[Seminario],Seminarios[Modalidad])</f>
        <v>Hybrid</v>
      </c>
      <c r="F375" s="8" t="s">
        <v>106</v>
      </c>
      <c r="G375" s="26">
        <f>_xlfn.XLOOKUP(Participantes[[#This Row],[Seminario al que asistió]],Seminarios[Seminario],Seminarios[Año])</f>
        <v>2024</v>
      </c>
    </row>
    <row r="376" spans="1:7" ht="15.75" thickBot="1" x14ac:dyDescent="0.3">
      <c r="A376" s="132" t="s">
        <v>685</v>
      </c>
      <c r="B376" s="185"/>
      <c r="C376" s="13" t="s">
        <v>265</v>
      </c>
      <c r="D376" s="13" t="s">
        <v>71</v>
      </c>
      <c r="E376" s="13" t="str">
        <f>_xlfn.XLOOKUP(Participantes[[#This Row],[Seminario al que asistió]],Seminarios[Seminario],Seminarios[Modalidad])</f>
        <v>Hybrid</v>
      </c>
      <c r="F376" s="133" t="s">
        <v>106</v>
      </c>
      <c r="G376" s="26">
        <f>_xlfn.XLOOKUP(Participantes[[#This Row],[Seminario al que asistió]],Seminarios[Seminario],Seminarios[Año])</f>
        <v>2024</v>
      </c>
    </row>
    <row r="377" spans="1:7" x14ac:dyDescent="0.25">
      <c r="A377" s="4" t="s">
        <v>686</v>
      </c>
      <c r="B377" s="130" t="s">
        <v>574</v>
      </c>
      <c r="C377" s="5" t="s">
        <v>265</v>
      </c>
      <c r="D377" s="5" t="s">
        <v>71</v>
      </c>
      <c r="E377" s="5" t="str">
        <f>_xlfn.XLOOKUP(Participantes[[#This Row],[Seminario al que asistió]],Seminarios[Seminario],Seminarios[Modalidad])</f>
        <v>Hybrid</v>
      </c>
      <c r="F377" s="6" t="s">
        <v>67</v>
      </c>
      <c r="G377" s="26">
        <f>_xlfn.XLOOKUP(Participantes[[#This Row],[Seminario al que asistió]],Seminarios[Seminario],Seminarios[Año])</f>
        <v>2024</v>
      </c>
    </row>
    <row r="378" spans="1:7" x14ac:dyDescent="0.25">
      <c r="A378" s="7" t="s">
        <v>687</v>
      </c>
      <c r="B378" s="76"/>
      <c r="C378" s="3" t="s">
        <v>262</v>
      </c>
      <c r="D378" s="3" t="s">
        <v>71</v>
      </c>
      <c r="E378" s="3" t="str">
        <f>_xlfn.XLOOKUP(Participantes[[#This Row],[Seminario al que asistió]],Seminarios[Seminario],Seminarios[Modalidad])</f>
        <v>Hybrid</v>
      </c>
      <c r="F378" s="8" t="s">
        <v>67</v>
      </c>
      <c r="G378" s="26">
        <f>_xlfn.XLOOKUP(Participantes[[#This Row],[Seminario al que asistió]],Seminarios[Seminario],Seminarios[Año])</f>
        <v>2024</v>
      </c>
    </row>
    <row r="379" spans="1:7" x14ac:dyDescent="0.25">
      <c r="A379" s="7" t="s">
        <v>688</v>
      </c>
      <c r="B379" s="76" t="s">
        <v>689</v>
      </c>
      <c r="C379" s="3" t="s">
        <v>262</v>
      </c>
      <c r="D379" s="3" t="s">
        <v>71</v>
      </c>
      <c r="E379" s="3" t="str">
        <f>_xlfn.XLOOKUP(Participantes[[#This Row],[Seminario al que asistió]],Seminarios[Seminario],Seminarios[Modalidad])</f>
        <v>Hybrid</v>
      </c>
      <c r="F379" s="8" t="s">
        <v>67</v>
      </c>
      <c r="G379" s="26">
        <f>_xlfn.XLOOKUP(Participantes[[#This Row],[Seminario al que asistió]],Seminarios[Seminario],Seminarios[Año])</f>
        <v>2024</v>
      </c>
    </row>
    <row r="380" spans="1:7" x14ac:dyDescent="0.25">
      <c r="A380" s="7" t="s">
        <v>661</v>
      </c>
      <c r="B380" s="76" t="s">
        <v>662</v>
      </c>
      <c r="C380" s="3" t="s">
        <v>265</v>
      </c>
      <c r="D380" s="3" t="s">
        <v>56</v>
      </c>
      <c r="E380" s="3" t="str">
        <f>_xlfn.XLOOKUP(Participantes[[#This Row],[Seminario al que asistió]],Seminarios[Seminario],Seminarios[Modalidad])</f>
        <v>Hybrid</v>
      </c>
      <c r="F380" s="8" t="s">
        <v>67</v>
      </c>
      <c r="G380" s="26">
        <f>_xlfn.XLOOKUP(Participantes[[#This Row],[Seminario al que asistió]],Seminarios[Seminario],Seminarios[Año])</f>
        <v>2024</v>
      </c>
    </row>
    <row r="381" spans="1:7" x14ac:dyDescent="0.25">
      <c r="A381" s="7" t="s">
        <v>690</v>
      </c>
      <c r="B381" s="76" t="s">
        <v>691</v>
      </c>
      <c r="C381" s="3" t="s">
        <v>262</v>
      </c>
      <c r="D381" s="3" t="s">
        <v>56</v>
      </c>
      <c r="E381" s="3" t="str">
        <f>_xlfn.XLOOKUP(Participantes[[#This Row],[Seminario al que asistió]],Seminarios[Seminario],Seminarios[Modalidad])</f>
        <v>Hybrid</v>
      </c>
      <c r="F381" s="8" t="s">
        <v>67</v>
      </c>
      <c r="G381" s="26">
        <f>_xlfn.XLOOKUP(Participantes[[#This Row],[Seminario al que asistió]],Seminarios[Seminario],Seminarios[Año])</f>
        <v>2024</v>
      </c>
    </row>
    <row r="382" spans="1:7" x14ac:dyDescent="0.25">
      <c r="A382" s="7" t="s">
        <v>519</v>
      </c>
      <c r="B382" s="76" t="s">
        <v>520</v>
      </c>
      <c r="C382" s="3" t="s">
        <v>262</v>
      </c>
      <c r="D382" s="3" t="s">
        <v>71</v>
      </c>
      <c r="E382" s="3" t="str">
        <f>_xlfn.XLOOKUP(Participantes[[#This Row],[Seminario al que asistió]],Seminarios[Seminario],Seminarios[Modalidad])</f>
        <v>Hybrid</v>
      </c>
      <c r="F382" s="8" t="s">
        <v>67</v>
      </c>
      <c r="G382" s="26">
        <f>_xlfn.XLOOKUP(Participantes[[#This Row],[Seminario al que asistió]],Seminarios[Seminario],Seminarios[Año])</f>
        <v>2024</v>
      </c>
    </row>
    <row r="383" spans="1:7" x14ac:dyDescent="0.25">
      <c r="A383" s="7" t="s">
        <v>313</v>
      </c>
      <c r="B383" s="76" t="s">
        <v>314</v>
      </c>
      <c r="C383" s="3" t="s">
        <v>262</v>
      </c>
      <c r="D383" s="3" t="s">
        <v>56</v>
      </c>
      <c r="E383" s="3" t="str">
        <f>_xlfn.XLOOKUP(Participantes[[#This Row],[Seminario al que asistió]],Seminarios[Seminario],Seminarios[Modalidad])</f>
        <v>Hybrid</v>
      </c>
      <c r="F383" s="8" t="s">
        <v>67</v>
      </c>
      <c r="G383" s="26">
        <f>_xlfn.XLOOKUP(Participantes[[#This Row],[Seminario al que asistió]],Seminarios[Seminario],Seminarios[Año])</f>
        <v>2024</v>
      </c>
    </row>
    <row r="384" spans="1:7" x14ac:dyDescent="0.25">
      <c r="A384" s="7" t="s">
        <v>692</v>
      </c>
      <c r="B384" s="76" t="s">
        <v>693</v>
      </c>
      <c r="C384" s="3" t="s">
        <v>262</v>
      </c>
      <c r="D384" s="3" t="s">
        <v>56</v>
      </c>
      <c r="E384" s="3" t="str">
        <f>_xlfn.XLOOKUP(Participantes[[#This Row],[Seminario al que asistió]],Seminarios[Seminario],Seminarios[Modalidad])</f>
        <v>Hybrid</v>
      </c>
      <c r="F384" s="8" t="s">
        <v>67</v>
      </c>
      <c r="G384" s="26">
        <f>_xlfn.XLOOKUP(Participantes[[#This Row],[Seminario al que asistió]],Seminarios[Seminario],Seminarios[Año])</f>
        <v>2024</v>
      </c>
    </row>
    <row r="385" spans="1:7" x14ac:dyDescent="0.25">
      <c r="A385" s="7" t="s">
        <v>211</v>
      </c>
      <c r="B385" s="76" t="s">
        <v>328</v>
      </c>
      <c r="C385" s="3" t="s">
        <v>262</v>
      </c>
      <c r="D385" s="3" t="s">
        <v>56</v>
      </c>
      <c r="E385" s="3" t="str">
        <f>_xlfn.XLOOKUP(Participantes[[#This Row],[Seminario al que asistió]],Seminarios[Seminario],Seminarios[Modalidad])</f>
        <v>Hybrid</v>
      </c>
      <c r="F385" s="8" t="s">
        <v>67</v>
      </c>
      <c r="G385" s="26">
        <f>_xlfn.XLOOKUP(Participantes[[#This Row],[Seminario al que asistió]],Seminarios[Seminario],Seminarios[Año])</f>
        <v>2024</v>
      </c>
    </row>
    <row r="386" spans="1:7" x14ac:dyDescent="0.25">
      <c r="A386" s="7" t="s">
        <v>694</v>
      </c>
      <c r="B386" s="76" t="s">
        <v>612</v>
      </c>
      <c r="C386" s="3" t="s">
        <v>262</v>
      </c>
      <c r="D386" s="3" t="s">
        <v>56</v>
      </c>
      <c r="E386" s="3" t="str">
        <f>_xlfn.XLOOKUP(Participantes[[#This Row],[Seminario al que asistió]],Seminarios[Seminario],Seminarios[Modalidad])</f>
        <v>Hybrid</v>
      </c>
      <c r="F386" s="8" t="s">
        <v>67</v>
      </c>
      <c r="G386" s="26">
        <f>_xlfn.XLOOKUP(Participantes[[#This Row],[Seminario al que asistió]],Seminarios[Seminario],Seminarios[Año])</f>
        <v>2024</v>
      </c>
    </row>
    <row r="387" spans="1:7" x14ac:dyDescent="0.25">
      <c r="A387" s="7" t="s">
        <v>695</v>
      </c>
      <c r="B387" s="76" t="s">
        <v>696</v>
      </c>
      <c r="C387" s="3" t="s">
        <v>262</v>
      </c>
      <c r="D387" s="3" t="s">
        <v>71</v>
      </c>
      <c r="E387" s="3" t="str">
        <f>_xlfn.XLOOKUP(Participantes[[#This Row],[Seminario al que asistió]],Seminarios[Seminario],Seminarios[Modalidad])</f>
        <v>Hybrid</v>
      </c>
      <c r="F387" s="8" t="s">
        <v>67</v>
      </c>
      <c r="G387" s="26">
        <f>_xlfn.XLOOKUP(Participantes[[#This Row],[Seminario al que asistió]],Seminarios[Seminario],Seminarios[Año])</f>
        <v>2024</v>
      </c>
    </row>
    <row r="388" spans="1:7" x14ac:dyDescent="0.25">
      <c r="A388" s="7" t="s">
        <v>376</v>
      </c>
      <c r="B388" s="76" t="s">
        <v>296</v>
      </c>
      <c r="C388" s="3" t="s">
        <v>265</v>
      </c>
      <c r="D388" s="3" t="s">
        <v>66</v>
      </c>
      <c r="E388" s="3" t="str">
        <f>_xlfn.XLOOKUP(Participantes[[#This Row],[Seminario al que asistió]],Seminarios[Seminario],Seminarios[Modalidad])</f>
        <v>Hybrid</v>
      </c>
      <c r="F388" s="8" t="s">
        <v>67</v>
      </c>
      <c r="G388" s="26">
        <f>_xlfn.XLOOKUP(Participantes[[#This Row],[Seminario al que asistió]],Seminarios[Seminario],Seminarios[Año])</f>
        <v>2024</v>
      </c>
    </row>
    <row r="389" spans="1:7" x14ac:dyDescent="0.25">
      <c r="A389" s="7" t="s">
        <v>697</v>
      </c>
      <c r="B389" s="76" t="s">
        <v>698</v>
      </c>
      <c r="C389" s="3" t="s">
        <v>262</v>
      </c>
      <c r="D389" s="3" t="s">
        <v>56</v>
      </c>
      <c r="E389" s="3" t="str">
        <f>_xlfn.XLOOKUP(Participantes[[#This Row],[Seminario al que asistió]],Seminarios[Seminario],Seminarios[Modalidad])</f>
        <v>Hybrid</v>
      </c>
      <c r="F389" s="8" t="s">
        <v>67</v>
      </c>
      <c r="G389" s="26">
        <f>_xlfn.XLOOKUP(Participantes[[#This Row],[Seminario al que asistió]],Seminarios[Seminario],Seminarios[Año])</f>
        <v>2024</v>
      </c>
    </row>
    <row r="390" spans="1:7" x14ac:dyDescent="0.25">
      <c r="A390" s="7" t="s">
        <v>699</v>
      </c>
      <c r="B390" s="76" t="s">
        <v>700</v>
      </c>
      <c r="C390" s="3" t="s">
        <v>262</v>
      </c>
      <c r="D390" s="3" t="s">
        <v>56</v>
      </c>
      <c r="E390" s="3" t="str">
        <f>_xlfn.XLOOKUP(Participantes[[#This Row],[Seminario al que asistió]],Seminarios[Seminario],Seminarios[Modalidad])</f>
        <v>Hybrid</v>
      </c>
      <c r="F390" s="8" t="s">
        <v>67</v>
      </c>
      <c r="G390" s="26">
        <f>_xlfn.XLOOKUP(Participantes[[#This Row],[Seminario al que asistió]],Seminarios[Seminario],Seminarios[Año])</f>
        <v>2024</v>
      </c>
    </row>
    <row r="391" spans="1:7" x14ac:dyDescent="0.25">
      <c r="A391" s="7" t="s">
        <v>654</v>
      </c>
      <c r="B391" s="76" t="s">
        <v>655</v>
      </c>
      <c r="C391" s="3" t="s">
        <v>262</v>
      </c>
      <c r="D391" s="3" t="s">
        <v>56</v>
      </c>
      <c r="E391" s="3" t="str">
        <f>_xlfn.XLOOKUP(Participantes[[#This Row],[Seminario al que asistió]],Seminarios[Seminario],Seminarios[Modalidad])</f>
        <v>Hybrid</v>
      </c>
      <c r="F391" s="8" t="s">
        <v>67</v>
      </c>
      <c r="G391" s="26">
        <f>_xlfn.XLOOKUP(Participantes[[#This Row],[Seminario al que asistió]],Seminarios[Seminario],Seminarios[Año])</f>
        <v>2024</v>
      </c>
    </row>
    <row r="392" spans="1:7" x14ac:dyDescent="0.25">
      <c r="A392" s="7" t="s">
        <v>701</v>
      </c>
      <c r="B392" s="76" t="s">
        <v>702</v>
      </c>
      <c r="C392" s="3" t="s">
        <v>262</v>
      </c>
      <c r="D392" s="3" t="s">
        <v>71</v>
      </c>
      <c r="E392" s="3" t="str">
        <f>_xlfn.XLOOKUP(Participantes[[#This Row],[Seminario al que asistió]],Seminarios[Seminario],Seminarios[Modalidad])</f>
        <v>Hybrid</v>
      </c>
      <c r="F392" s="8" t="s">
        <v>67</v>
      </c>
      <c r="G392" s="26">
        <f>_xlfn.XLOOKUP(Participantes[[#This Row],[Seminario al que asistió]],Seminarios[Seminario],Seminarios[Año])</f>
        <v>2024</v>
      </c>
    </row>
    <row r="393" spans="1:7" x14ac:dyDescent="0.25">
      <c r="A393" s="7" t="s">
        <v>703</v>
      </c>
      <c r="B393" s="76"/>
      <c r="C393" s="3" t="s">
        <v>265</v>
      </c>
      <c r="D393" s="3" t="s">
        <v>71</v>
      </c>
      <c r="E393" s="3" t="str">
        <f>_xlfn.XLOOKUP(Participantes[[#This Row],[Seminario al que asistió]],Seminarios[Seminario],Seminarios[Modalidad])</f>
        <v>Hybrid</v>
      </c>
      <c r="F393" s="8" t="s">
        <v>67</v>
      </c>
      <c r="G393" s="26">
        <f>_xlfn.XLOOKUP(Participantes[[#This Row],[Seminario al que asistió]],Seminarios[Seminario],Seminarios[Año])</f>
        <v>2024</v>
      </c>
    </row>
    <row r="394" spans="1:7" x14ac:dyDescent="0.25">
      <c r="A394" s="7" t="s">
        <v>603</v>
      </c>
      <c r="B394" s="76" t="s">
        <v>332</v>
      </c>
      <c r="C394" s="3" t="s">
        <v>262</v>
      </c>
      <c r="D394" s="3" t="s">
        <v>56</v>
      </c>
      <c r="E394" s="3" t="str">
        <f>_xlfn.XLOOKUP(Participantes[[#This Row],[Seminario al que asistió]],Seminarios[Seminario],Seminarios[Modalidad])</f>
        <v>Hybrid</v>
      </c>
      <c r="F394" s="8" t="s">
        <v>67</v>
      </c>
      <c r="G394" s="26">
        <f>_xlfn.XLOOKUP(Participantes[[#This Row],[Seminario al que asistió]],Seminarios[Seminario],Seminarios[Año])</f>
        <v>2024</v>
      </c>
    </row>
    <row r="395" spans="1:7" x14ac:dyDescent="0.25">
      <c r="A395" s="7" t="s">
        <v>704</v>
      </c>
      <c r="B395" s="76" t="s">
        <v>448</v>
      </c>
      <c r="C395" s="3" t="s">
        <v>262</v>
      </c>
      <c r="D395" s="3" t="s">
        <v>56</v>
      </c>
      <c r="E395" s="3" t="str">
        <f>_xlfn.XLOOKUP(Participantes[[#This Row],[Seminario al que asistió]],Seminarios[Seminario],Seminarios[Modalidad])</f>
        <v>Hybrid</v>
      </c>
      <c r="F395" s="8" t="s">
        <v>67</v>
      </c>
      <c r="G395" s="26">
        <f>_xlfn.XLOOKUP(Participantes[[#This Row],[Seminario al que asistió]],Seminarios[Seminario],Seminarios[Año])</f>
        <v>2024</v>
      </c>
    </row>
    <row r="396" spans="1:7" x14ac:dyDescent="0.25">
      <c r="A396" s="7" t="s">
        <v>297</v>
      </c>
      <c r="B396" s="76" t="s">
        <v>298</v>
      </c>
      <c r="C396" s="3" t="s">
        <v>262</v>
      </c>
      <c r="D396" s="3" t="s">
        <v>56</v>
      </c>
      <c r="E396" s="3" t="str">
        <f>_xlfn.XLOOKUP(Participantes[[#This Row],[Seminario al que asistió]],Seminarios[Seminario],Seminarios[Modalidad])</f>
        <v>Hybrid</v>
      </c>
      <c r="F396" s="8" t="s">
        <v>67</v>
      </c>
      <c r="G396" s="26">
        <f>_xlfn.XLOOKUP(Participantes[[#This Row],[Seminario al que asistió]],Seminarios[Seminario],Seminarios[Año])</f>
        <v>2024</v>
      </c>
    </row>
    <row r="397" spans="1:7" x14ac:dyDescent="0.25">
      <c r="A397" s="7" t="s">
        <v>705</v>
      </c>
      <c r="B397" s="76" t="s">
        <v>706</v>
      </c>
      <c r="C397" s="3" t="s">
        <v>265</v>
      </c>
      <c r="D397" s="3" t="s">
        <v>56</v>
      </c>
      <c r="E397" s="3" t="str">
        <f>_xlfn.XLOOKUP(Participantes[[#This Row],[Seminario al que asistió]],Seminarios[Seminario],Seminarios[Modalidad])</f>
        <v>Hybrid</v>
      </c>
      <c r="F397" s="8" t="s">
        <v>67</v>
      </c>
      <c r="G397" s="26">
        <f>_xlfn.XLOOKUP(Participantes[[#This Row],[Seminario al que asistió]],Seminarios[Seminario],Seminarios[Año])</f>
        <v>2024</v>
      </c>
    </row>
    <row r="398" spans="1:7" x14ac:dyDescent="0.25">
      <c r="A398" s="7" t="s">
        <v>707</v>
      </c>
      <c r="B398" s="76" t="s">
        <v>274</v>
      </c>
      <c r="C398" s="3" t="s">
        <v>262</v>
      </c>
      <c r="D398" s="3" t="s">
        <v>56</v>
      </c>
      <c r="E398" s="3" t="str">
        <f>_xlfn.XLOOKUP(Participantes[[#This Row],[Seminario al que asistió]],Seminarios[Seminario],Seminarios[Modalidad])</f>
        <v>Hybrid</v>
      </c>
      <c r="F398" s="8" t="s">
        <v>67</v>
      </c>
      <c r="G398" s="26">
        <f>_xlfn.XLOOKUP(Participantes[[#This Row],[Seminario al que asistió]],Seminarios[Seminario],Seminarios[Año])</f>
        <v>2024</v>
      </c>
    </row>
    <row r="399" spans="1:7" x14ac:dyDescent="0.25">
      <c r="A399" s="7" t="s">
        <v>708</v>
      </c>
      <c r="B399" s="76" t="s">
        <v>628</v>
      </c>
      <c r="C399" s="3" t="s">
        <v>262</v>
      </c>
      <c r="D399" s="3" t="s">
        <v>56</v>
      </c>
      <c r="E399" s="3" t="str">
        <f>_xlfn.XLOOKUP(Participantes[[#This Row],[Seminario al que asistió]],Seminarios[Seminario],Seminarios[Modalidad])</f>
        <v>Hybrid</v>
      </c>
      <c r="F399" s="8" t="s">
        <v>67</v>
      </c>
      <c r="G399" s="26">
        <f>_xlfn.XLOOKUP(Participantes[[#This Row],[Seminario al que asistió]],Seminarios[Seminario],Seminarios[Año])</f>
        <v>2024</v>
      </c>
    </row>
    <row r="400" spans="1:7" x14ac:dyDescent="0.25">
      <c r="A400" s="7" t="s">
        <v>709</v>
      </c>
      <c r="B400" s="76"/>
      <c r="C400" s="3" t="s">
        <v>262</v>
      </c>
      <c r="D400" s="3" t="s">
        <v>71</v>
      </c>
      <c r="E400" s="3" t="str">
        <f>_xlfn.XLOOKUP(Participantes[[#This Row],[Seminario al que asistió]],Seminarios[Seminario],Seminarios[Modalidad])</f>
        <v>Hybrid</v>
      </c>
      <c r="F400" s="8" t="s">
        <v>67</v>
      </c>
      <c r="G400" s="26">
        <f>_xlfn.XLOOKUP(Participantes[[#This Row],[Seminario al que asistió]],Seminarios[Seminario],Seminarios[Año])</f>
        <v>2024</v>
      </c>
    </row>
    <row r="401" spans="1:7" x14ac:dyDescent="0.25">
      <c r="A401" s="7" t="s">
        <v>710</v>
      </c>
      <c r="B401" s="76" t="s">
        <v>711</v>
      </c>
      <c r="C401" s="3" t="s">
        <v>262</v>
      </c>
      <c r="D401" s="3" t="s">
        <v>56</v>
      </c>
      <c r="E401" s="3" t="str">
        <f>_xlfn.XLOOKUP(Participantes[[#This Row],[Seminario al que asistió]],Seminarios[Seminario],Seminarios[Modalidad])</f>
        <v>Hybrid</v>
      </c>
      <c r="F401" s="8" t="s">
        <v>67</v>
      </c>
      <c r="G401" s="26">
        <f>_xlfn.XLOOKUP(Participantes[[#This Row],[Seminario al que asistió]],Seminarios[Seminario],Seminarios[Año])</f>
        <v>2024</v>
      </c>
    </row>
    <row r="402" spans="1:7" x14ac:dyDescent="0.25">
      <c r="A402" s="7" t="s">
        <v>617</v>
      </c>
      <c r="B402" s="76" t="s">
        <v>618</v>
      </c>
      <c r="C402" s="3" t="s">
        <v>262</v>
      </c>
      <c r="D402" s="3" t="s">
        <v>277</v>
      </c>
      <c r="E402" s="3" t="str">
        <f>_xlfn.XLOOKUP(Participantes[[#This Row],[Seminario al que asistió]],Seminarios[Seminario],Seminarios[Modalidad])</f>
        <v>Hybrid</v>
      </c>
      <c r="F402" s="8" t="s">
        <v>67</v>
      </c>
      <c r="G402" s="26">
        <f>_xlfn.XLOOKUP(Participantes[[#This Row],[Seminario al que asistió]],Seminarios[Seminario],Seminarios[Año])</f>
        <v>2024</v>
      </c>
    </row>
    <row r="403" spans="1:7" x14ac:dyDescent="0.25">
      <c r="A403" s="7" t="s">
        <v>712</v>
      </c>
      <c r="B403" s="76" t="s">
        <v>713</v>
      </c>
      <c r="C403" s="3" t="s">
        <v>265</v>
      </c>
      <c r="D403" s="3" t="s">
        <v>56</v>
      </c>
      <c r="E403" s="3" t="str">
        <f>_xlfn.XLOOKUP(Participantes[[#This Row],[Seminario al que asistió]],Seminarios[Seminario],Seminarios[Modalidad])</f>
        <v>Hybrid</v>
      </c>
      <c r="F403" s="8" t="s">
        <v>67</v>
      </c>
      <c r="G403" s="26">
        <f>_xlfn.XLOOKUP(Participantes[[#This Row],[Seminario al que asistió]],Seminarios[Seminario],Seminarios[Año])</f>
        <v>2024</v>
      </c>
    </row>
    <row r="404" spans="1:7" x14ac:dyDescent="0.25">
      <c r="A404" s="7" t="s">
        <v>714</v>
      </c>
      <c r="B404" s="76" t="s">
        <v>715</v>
      </c>
      <c r="C404" s="3" t="s">
        <v>265</v>
      </c>
      <c r="D404" s="3" t="s">
        <v>56</v>
      </c>
      <c r="E404" s="3" t="str">
        <f>_xlfn.XLOOKUP(Participantes[[#This Row],[Seminario al que asistió]],Seminarios[Seminario],Seminarios[Modalidad])</f>
        <v>Hybrid</v>
      </c>
      <c r="F404" s="8" t="s">
        <v>67</v>
      </c>
      <c r="G404" s="26">
        <f>_xlfn.XLOOKUP(Participantes[[#This Row],[Seminario al que asistió]],Seminarios[Seminario],Seminarios[Año])</f>
        <v>2024</v>
      </c>
    </row>
    <row r="405" spans="1:7" x14ac:dyDescent="0.25">
      <c r="A405" s="7" t="s">
        <v>221</v>
      </c>
      <c r="B405" s="76" t="s">
        <v>351</v>
      </c>
      <c r="C405" s="3" t="s">
        <v>265</v>
      </c>
      <c r="D405" s="3" t="s">
        <v>56</v>
      </c>
      <c r="E405" s="3" t="str">
        <f>_xlfn.XLOOKUP(Participantes[[#This Row],[Seminario al que asistió]],Seminarios[Seminario],Seminarios[Modalidad])</f>
        <v>Hybrid</v>
      </c>
      <c r="F405" s="8" t="s">
        <v>67</v>
      </c>
      <c r="G405" s="26">
        <f>_xlfn.XLOOKUP(Participantes[[#This Row],[Seminario al que asistió]],Seminarios[Seminario],Seminarios[Año])</f>
        <v>2024</v>
      </c>
    </row>
    <row r="406" spans="1:7" x14ac:dyDescent="0.25">
      <c r="A406" s="7" t="s">
        <v>716</v>
      </c>
      <c r="B406" s="76" t="s">
        <v>717</v>
      </c>
      <c r="C406" s="3" t="s">
        <v>262</v>
      </c>
      <c r="D406" s="3" t="s">
        <v>56</v>
      </c>
      <c r="E406" s="3" t="str">
        <f>_xlfn.XLOOKUP(Participantes[[#This Row],[Seminario al que asistió]],Seminarios[Seminario],Seminarios[Modalidad])</f>
        <v>Hybrid</v>
      </c>
      <c r="F406" s="8" t="s">
        <v>67</v>
      </c>
      <c r="G406" s="26">
        <f>_xlfn.XLOOKUP(Participantes[[#This Row],[Seminario al que asistió]],Seminarios[Seminario],Seminarios[Año])</f>
        <v>2024</v>
      </c>
    </row>
    <row r="407" spans="1:7" x14ac:dyDescent="0.25">
      <c r="A407" s="7" t="s">
        <v>516</v>
      </c>
      <c r="B407" s="76" t="s">
        <v>383</v>
      </c>
      <c r="C407" s="3" t="s">
        <v>262</v>
      </c>
      <c r="D407" s="3" t="s">
        <v>56</v>
      </c>
      <c r="E407" s="3" t="str">
        <f>_xlfn.XLOOKUP(Participantes[[#This Row],[Seminario al que asistió]],Seminarios[Seminario],Seminarios[Modalidad])</f>
        <v>Hybrid</v>
      </c>
      <c r="F407" s="8" t="s">
        <v>67</v>
      </c>
      <c r="G407" s="26">
        <f>_xlfn.XLOOKUP(Participantes[[#This Row],[Seminario al que asistió]],Seminarios[Seminario],Seminarios[Año])</f>
        <v>2024</v>
      </c>
    </row>
    <row r="408" spans="1:7" x14ac:dyDescent="0.25">
      <c r="A408" s="7" t="s">
        <v>718</v>
      </c>
      <c r="B408" s="76" t="s">
        <v>616</v>
      </c>
      <c r="C408" s="3" t="s">
        <v>262</v>
      </c>
      <c r="D408" s="3" t="s">
        <v>56</v>
      </c>
      <c r="E408" s="3" t="str">
        <f>_xlfn.XLOOKUP(Participantes[[#This Row],[Seminario al que asistió]],Seminarios[Seminario],Seminarios[Modalidad])</f>
        <v>Hybrid</v>
      </c>
      <c r="F408" s="8" t="s">
        <v>67</v>
      </c>
      <c r="G408" s="26">
        <f>_xlfn.XLOOKUP(Participantes[[#This Row],[Seminario al que asistió]],Seminarios[Seminario],Seminarios[Año])</f>
        <v>2024</v>
      </c>
    </row>
    <row r="409" spans="1:7" x14ac:dyDescent="0.25">
      <c r="A409" s="7" t="s">
        <v>719</v>
      </c>
      <c r="B409" s="76" t="s">
        <v>720</v>
      </c>
      <c r="C409" s="3" t="s">
        <v>265</v>
      </c>
      <c r="D409" s="3" t="s">
        <v>56</v>
      </c>
      <c r="E409" s="3" t="str">
        <f>_xlfn.XLOOKUP(Participantes[[#This Row],[Seminario al que asistió]],Seminarios[Seminario],Seminarios[Modalidad])</f>
        <v>Hybrid</v>
      </c>
      <c r="F409" s="8" t="s">
        <v>67</v>
      </c>
      <c r="G409" s="26">
        <f>_xlfn.XLOOKUP(Participantes[[#This Row],[Seminario al que asistió]],Seminarios[Seminario],Seminarios[Año])</f>
        <v>2024</v>
      </c>
    </row>
    <row r="410" spans="1:7" x14ac:dyDescent="0.25">
      <c r="A410" s="7" t="s">
        <v>721</v>
      </c>
      <c r="B410" s="76"/>
      <c r="C410" s="3" t="s">
        <v>265</v>
      </c>
      <c r="D410" s="3" t="s">
        <v>71</v>
      </c>
      <c r="E410" s="3" t="str">
        <f>_xlfn.XLOOKUP(Participantes[[#This Row],[Seminario al que asistió]],Seminarios[Seminario],Seminarios[Modalidad])</f>
        <v>Hybrid</v>
      </c>
      <c r="F410" s="8" t="s">
        <v>67</v>
      </c>
      <c r="G410" s="26">
        <f>_xlfn.XLOOKUP(Participantes[[#This Row],[Seminario al que asistió]],Seminarios[Seminario],Seminarios[Año])</f>
        <v>2024</v>
      </c>
    </row>
    <row r="411" spans="1:7" x14ac:dyDescent="0.25">
      <c r="A411" s="7" t="s">
        <v>722</v>
      </c>
      <c r="B411" s="76" t="s">
        <v>300</v>
      </c>
      <c r="C411" s="3" t="s">
        <v>262</v>
      </c>
      <c r="D411" s="3" t="s">
        <v>56</v>
      </c>
      <c r="E411" s="3" t="str">
        <f>_xlfn.XLOOKUP(Participantes[[#This Row],[Seminario al que asistió]],Seminarios[Seminario],Seminarios[Modalidad])</f>
        <v>Hybrid</v>
      </c>
      <c r="F411" s="8" t="s">
        <v>67</v>
      </c>
      <c r="G411" s="26">
        <f>_xlfn.XLOOKUP(Participantes[[#This Row],[Seminario al que asistió]],Seminarios[Seminario],Seminarios[Año])</f>
        <v>2024</v>
      </c>
    </row>
    <row r="412" spans="1:7" x14ac:dyDescent="0.25">
      <c r="A412" s="7" t="s">
        <v>723</v>
      </c>
      <c r="B412" s="76" t="s">
        <v>347</v>
      </c>
      <c r="C412" s="3" t="s">
        <v>262</v>
      </c>
      <c r="D412" s="3" t="s">
        <v>56</v>
      </c>
      <c r="E412" s="3" t="str">
        <f>_xlfn.XLOOKUP(Participantes[[#This Row],[Seminario al que asistió]],Seminarios[Seminario],Seminarios[Modalidad])</f>
        <v>Hybrid</v>
      </c>
      <c r="F412" s="8" t="s">
        <v>67</v>
      </c>
      <c r="G412" s="26">
        <f>_xlfn.XLOOKUP(Participantes[[#This Row],[Seminario al que asistió]],Seminarios[Seminario],Seminarios[Año])</f>
        <v>2024</v>
      </c>
    </row>
    <row r="413" spans="1:7" x14ac:dyDescent="0.25">
      <c r="A413" s="7" t="s">
        <v>278</v>
      </c>
      <c r="B413" s="76" t="s">
        <v>724</v>
      </c>
      <c r="C413" s="3" t="s">
        <v>262</v>
      </c>
      <c r="D413" s="3" t="s">
        <v>56</v>
      </c>
      <c r="E413" s="3" t="str">
        <f>_xlfn.XLOOKUP(Participantes[[#This Row],[Seminario al que asistió]],Seminarios[Seminario],Seminarios[Modalidad])</f>
        <v>Hybrid</v>
      </c>
      <c r="F413" s="8" t="s">
        <v>67</v>
      </c>
      <c r="G413" s="26">
        <f>_xlfn.XLOOKUP(Participantes[[#This Row],[Seminario al que asistió]],Seminarios[Seminario],Seminarios[Año])</f>
        <v>2024</v>
      </c>
    </row>
    <row r="414" spans="1:7" x14ac:dyDescent="0.25">
      <c r="A414" s="7" t="s">
        <v>304</v>
      </c>
      <c r="B414" s="76" t="s">
        <v>602</v>
      </c>
      <c r="C414" s="3" t="s">
        <v>262</v>
      </c>
      <c r="D414" s="3" t="s">
        <v>56</v>
      </c>
      <c r="E414" s="3" t="str">
        <f>_xlfn.XLOOKUP(Participantes[[#This Row],[Seminario al que asistió]],Seminarios[Seminario],Seminarios[Modalidad])</f>
        <v>Hybrid</v>
      </c>
      <c r="F414" s="8" t="s">
        <v>67</v>
      </c>
      <c r="G414" s="26">
        <f>_xlfn.XLOOKUP(Participantes[[#This Row],[Seminario al que asistió]],Seminarios[Seminario],Seminarios[Año])</f>
        <v>2024</v>
      </c>
    </row>
    <row r="415" spans="1:7" x14ac:dyDescent="0.25">
      <c r="A415" s="7" t="s">
        <v>263</v>
      </c>
      <c r="B415" s="76" t="s">
        <v>264</v>
      </c>
      <c r="C415" s="3" t="s">
        <v>265</v>
      </c>
      <c r="D415" s="3" t="s">
        <v>56</v>
      </c>
      <c r="E415" s="3" t="str">
        <f>_xlfn.XLOOKUP(Participantes[[#This Row],[Seminario al que asistió]],Seminarios[Seminario],Seminarios[Modalidad])</f>
        <v>Hybrid</v>
      </c>
      <c r="F415" s="8" t="s">
        <v>67</v>
      </c>
      <c r="G415" s="26">
        <f>_xlfn.XLOOKUP(Participantes[[#This Row],[Seminario al que asistió]],Seminarios[Seminario],Seminarios[Año])</f>
        <v>2024</v>
      </c>
    </row>
    <row r="416" spans="1:7" x14ac:dyDescent="0.25">
      <c r="A416" s="7" t="s">
        <v>725</v>
      </c>
      <c r="B416" s="76" t="s">
        <v>726</v>
      </c>
      <c r="C416" s="3" t="s">
        <v>262</v>
      </c>
      <c r="D416" s="3" t="s">
        <v>56</v>
      </c>
      <c r="E416" s="3" t="str">
        <f>_xlfn.XLOOKUP(Participantes[[#This Row],[Seminario al que asistió]],Seminarios[Seminario],Seminarios[Modalidad])</f>
        <v>Hybrid</v>
      </c>
      <c r="F416" s="8" t="s">
        <v>67</v>
      </c>
      <c r="G416" s="26">
        <f>_xlfn.XLOOKUP(Participantes[[#This Row],[Seminario al que asistió]],Seminarios[Seminario],Seminarios[Año])</f>
        <v>2024</v>
      </c>
    </row>
    <row r="417" spans="1:7" x14ac:dyDescent="0.25">
      <c r="A417" s="7" t="s">
        <v>727</v>
      </c>
      <c r="B417" s="76" t="s">
        <v>728</v>
      </c>
      <c r="C417" s="3" t="s">
        <v>262</v>
      </c>
      <c r="D417" s="3" t="s">
        <v>56</v>
      </c>
      <c r="E417" s="3" t="str">
        <f>_xlfn.XLOOKUP(Participantes[[#This Row],[Seminario al que asistió]],Seminarios[Seminario],Seminarios[Modalidad])</f>
        <v>Hybrid</v>
      </c>
      <c r="F417" s="8" t="s">
        <v>67</v>
      </c>
      <c r="G417" s="26">
        <f>_xlfn.XLOOKUP(Participantes[[#This Row],[Seminario al que asistió]],Seminarios[Seminario],Seminarios[Año])</f>
        <v>2024</v>
      </c>
    </row>
    <row r="418" spans="1:7" x14ac:dyDescent="0.25">
      <c r="A418" s="7" t="s">
        <v>729</v>
      </c>
      <c r="B418" s="76" t="s">
        <v>730</v>
      </c>
      <c r="C418" s="3" t="s">
        <v>262</v>
      </c>
      <c r="D418" s="3" t="s">
        <v>71</v>
      </c>
      <c r="E418" s="3" t="str">
        <f>_xlfn.XLOOKUP(Participantes[[#This Row],[Seminario al que asistió]],Seminarios[Seminario],Seminarios[Modalidad])</f>
        <v>Hybrid</v>
      </c>
      <c r="F418" s="8" t="s">
        <v>67</v>
      </c>
      <c r="G418" s="26">
        <f>_xlfn.XLOOKUP(Participantes[[#This Row],[Seminario al que asistió]],Seminarios[Seminario],Seminarios[Año])</f>
        <v>2024</v>
      </c>
    </row>
    <row r="419" spans="1:7" x14ac:dyDescent="0.25">
      <c r="A419" s="7" t="s">
        <v>361</v>
      </c>
      <c r="B419" s="76" t="s">
        <v>362</v>
      </c>
      <c r="C419" s="3" t="s">
        <v>262</v>
      </c>
      <c r="D419" s="3" t="s">
        <v>56</v>
      </c>
      <c r="E419" s="3" t="str">
        <f>_xlfn.XLOOKUP(Participantes[[#This Row],[Seminario al que asistió]],Seminarios[Seminario],Seminarios[Modalidad])</f>
        <v>Hybrid</v>
      </c>
      <c r="F419" s="8" t="s">
        <v>67</v>
      </c>
      <c r="G419" s="26">
        <f>_xlfn.XLOOKUP(Participantes[[#This Row],[Seminario al que asistió]],Seminarios[Seminario],Seminarios[Año])</f>
        <v>2024</v>
      </c>
    </row>
    <row r="420" spans="1:7" x14ac:dyDescent="0.25">
      <c r="A420" s="7" t="s">
        <v>731</v>
      </c>
      <c r="B420" s="76"/>
      <c r="C420" s="3" t="s">
        <v>265</v>
      </c>
      <c r="D420" s="3" t="s">
        <v>71</v>
      </c>
      <c r="E420" s="3" t="str">
        <f>_xlfn.XLOOKUP(Participantes[[#This Row],[Seminario al que asistió]],Seminarios[Seminario],Seminarios[Modalidad])</f>
        <v>Hybrid</v>
      </c>
      <c r="F420" s="8" t="s">
        <v>67</v>
      </c>
      <c r="G420" s="26">
        <f>_xlfn.XLOOKUP(Participantes[[#This Row],[Seminario al que asistió]],Seminarios[Seminario],Seminarios[Año])</f>
        <v>2024</v>
      </c>
    </row>
    <row r="421" spans="1:7" x14ac:dyDescent="0.25">
      <c r="A421" s="7" t="s">
        <v>329</v>
      </c>
      <c r="B421" s="76" t="s">
        <v>330</v>
      </c>
      <c r="C421" s="3" t="s">
        <v>262</v>
      </c>
      <c r="D421" s="3" t="s">
        <v>56</v>
      </c>
      <c r="E421" s="3" t="str">
        <f>_xlfn.XLOOKUP(Participantes[[#This Row],[Seminario al que asistió]],Seminarios[Seminario],Seminarios[Modalidad])</f>
        <v>Hybrid</v>
      </c>
      <c r="F421" s="8" t="s">
        <v>67</v>
      </c>
      <c r="G421" s="26">
        <f>_xlfn.XLOOKUP(Participantes[[#This Row],[Seminario al que asistió]],Seminarios[Seminario],Seminarios[Año])</f>
        <v>2024</v>
      </c>
    </row>
    <row r="422" spans="1:7" x14ac:dyDescent="0.25">
      <c r="A422" s="7" t="s">
        <v>732</v>
      </c>
      <c r="B422" s="76" t="s">
        <v>733</v>
      </c>
      <c r="C422" s="3" t="s">
        <v>262</v>
      </c>
      <c r="D422" s="3" t="s">
        <v>277</v>
      </c>
      <c r="E422" s="3" t="str">
        <f>_xlfn.XLOOKUP(Participantes[[#This Row],[Seminario al que asistió]],Seminarios[Seminario],Seminarios[Modalidad])</f>
        <v>Hybrid</v>
      </c>
      <c r="F422" s="8" t="s">
        <v>67</v>
      </c>
      <c r="G422" s="26">
        <f>_xlfn.XLOOKUP(Participantes[[#This Row],[Seminario al que asistió]],Seminarios[Seminario],Seminarios[Año])</f>
        <v>2024</v>
      </c>
    </row>
    <row r="423" spans="1:7" x14ac:dyDescent="0.25">
      <c r="A423" s="7" t="s">
        <v>734</v>
      </c>
      <c r="B423" s="76" t="s">
        <v>735</v>
      </c>
      <c r="C423" s="3" t="s">
        <v>265</v>
      </c>
      <c r="D423" s="3" t="s">
        <v>66</v>
      </c>
      <c r="E423" s="3" t="str">
        <f>_xlfn.XLOOKUP(Participantes[[#This Row],[Seminario al que asistió]],Seminarios[Seminario],Seminarios[Modalidad])</f>
        <v>Hybrid</v>
      </c>
      <c r="F423" s="8" t="s">
        <v>67</v>
      </c>
      <c r="G423" s="26">
        <f>_xlfn.XLOOKUP(Participantes[[#This Row],[Seminario al que asistió]],Seminarios[Seminario],Seminarios[Año])</f>
        <v>2024</v>
      </c>
    </row>
    <row r="424" spans="1:7" x14ac:dyDescent="0.25">
      <c r="A424" s="7" t="s">
        <v>736</v>
      </c>
      <c r="B424" s="76" t="s">
        <v>737</v>
      </c>
      <c r="C424" s="3" t="s">
        <v>265</v>
      </c>
      <c r="D424" s="3" t="s">
        <v>277</v>
      </c>
      <c r="E424" s="3" t="str">
        <f>_xlfn.XLOOKUP(Participantes[[#This Row],[Seminario al que asistió]],Seminarios[Seminario],Seminarios[Modalidad])</f>
        <v>Hybrid</v>
      </c>
      <c r="F424" s="8" t="s">
        <v>67</v>
      </c>
      <c r="G424" s="26">
        <f>_xlfn.XLOOKUP(Participantes[[#This Row],[Seminario al que asistió]],Seminarios[Seminario],Seminarios[Año])</f>
        <v>2024</v>
      </c>
    </row>
    <row r="425" spans="1:7" ht="15.75" thickBot="1" x14ac:dyDescent="0.3">
      <c r="A425" s="9" t="s">
        <v>320</v>
      </c>
      <c r="B425" s="131" t="s">
        <v>321</v>
      </c>
      <c r="C425" s="10" t="s">
        <v>262</v>
      </c>
      <c r="D425" s="10" t="s">
        <v>56</v>
      </c>
      <c r="E425" s="10" t="str">
        <f>_xlfn.XLOOKUP(Participantes[[#This Row],[Seminario al que asistió]],Seminarios[Seminario],Seminarios[Modalidad])</f>
        <v>Hybrid</v>
      </c>
      <c r="F425" s="11" t="s">
        <v>67</v>
      </c>
      <c r="G425" s="26">
        <f>_xlfn.XLOOKUP(Participantes[[#This Row],[Seminario al que asistió]],Seminarios[Seminario],Seminarios[Año])</f>
        <v>2024</v>
      </c>
    </row>
    <row r="426" spans="1:7" x14ac:dyDescent="0.25">
      <c r="A426" s="95" t="s">
        <v>738</v>
      </c>
      <c r="B426" s="12" t="s">
        <v>739</v>
      </c>
      <c r="C426" s="12" t="s">
        <v>265</v>
      </c>
      <c r="D426" s="12" t="s">
        <v>277</v>
      </c>
      <c r="E426" s="12" t="str">
        <f>_xlfn.XLOOKUP(Participantes[[#This Row],[Seminario al que asistió]],Seminarios[Seminario],Seminarios[Modalidad])</f>
        <v>On-Campus</v>
      </c>
      <c r="F426" s="96" t="s">
        <v>72</v>
      </c>
      <c r="G426" s="26">
        <f>_xlfn.XLOOKUP(Participantes[[#This Row],[Seminario al que asistió]],Seminarios[Seminario],Seminarios[Año])</f>
        <v>2024</v>
      </c>
    </row>
    <row r="427" spans="1:7" x14ac:dyDescent="0.25">
      <c r="A427" s="7" t="s">
        <v>740</v>
      </c>
      <c r="B427" s="3" t="s">
        <v>741</v>
      </c>
      <c r="C427" s="3" t="s">
        <v>262</v>
      </c>
      <c r="D427" s="3" t="s">
        <v>277</v>
      </c>
      <c r="E427" s="3" t="str">
        <f>_xlfn.XLOOKUP(Participantes[[#This Row],[Seminario al que asistió]],Seminarios[Seminario],Seminarios[Modalidad])</f>
        <v>On-Campus</v>
      </c>
      <c r="F427" s="8" t="s">
        <v>72</v>
      </c>
      <c r="G427" s="26">
        <f>_xlfn.XLOOKUP(Participantes[[#This Row],[Seminario al que asistió]],Seminarios[Seminario],Seminarios[Año])</f>
        <v>2024</v>
      </c>
    </row>
    <row r="428" spans="1:7" x14ac:dyDescent="0.25">
      <c r="A428" s="7" t="s">
        <v>333</v>
      </c>
      <c r="B428" s="3" t="s">
        <v>334</v>
      </c>
      <c r="C428" s="3" t="s">
        <v>265</v>
      </c>
      <c r="D428" s="3" t="s">
        <v>277</v>
      </c>
      <c r="E428" s="3" t="str">
        <f>_xlfn.XLOOKUP(Participantes[[#This Row],[Seminario al que asistió]],Seminarios[Seminario],Seminarios[Modalidad])</f>
        <v>On-Campus</v>
      </c>
      <c r="F428" s="8" t="s">
        <v>72</v>
      </c>
      <c r="G428" s="26">
        <f>_xlfn.XLOOKUP(Participantes[[#This Row],[Seminario al que asistió]],Seminarios[Seminario],Seminarios[Año])</f>
        <v>2024</v>
      </c>
    </row>
    <row r="429" spans="1:7" x14ac:dyDescent="0.25">
      <c r="A429" s="7" t="s">
        <v>742</v>
      </c>
      <c r="B429" s="3" t="s">
        <v>743</v>
      </c>
      <c r="C429" s="3" t="s">
        <v>262</v>
      </c>
      <c r="D429" s="3" t="s">
        <v>277</v>
      </c>
      <c r="E429" s="3" t="str">
        <f>_xlfn.XLOOKUP(Participantes[[#This Row],[Seminario al que asistió]],Seminarios[Seminario],Seminarios[Modalidad])</f>
        <v>On-Campus</v>
      </c>
      <c r="F429" s="8" t="s">
        <v>72</v>
      </c>
      <c r="G429" s="26">
        <f>_xlfn.XLOOKUP(Participantes[[#This Row],[Seminario al que asistió]],Seminarios[Seminario],Seminarios[Año])</f>
        <v>2024</v>
      </c>
    </row>
    <row r="430" spans="1:7" x14ac:dyDescent="0.25">
      <c r="A430" s="7" t="s">
        <v>565</v>
      </c>
      <c r="B430" s="3" t="s">
        <v>744</v>
      </c>
      <c r="C430" s="3" t="s">
        <v>262</v>
      </c>
      <c r="D430" s="3" t="s">
        <v>71</v>
      </c>
      <c r="E430" s="3" t="str">
        <f>_xlfn.XLOOKUP(Participantes[[#This Row],[Seminario al que asistió]],Seminarios[Seminario],Seminarios[Modalidad])</f>
        <v>On-Campus</v>
      </c>
      <c r="F430" s="8" t="s">
        <v>72</v>
      </c>
      <c r="G430" s="26">
        <f>_xlfn.XLOOKUP(Participantes[[#This Row],[Seminario al que asistió]],Seminarios[Seminario],Seminarios[Año])</f>
        <v>2024</v>
      </c>
    </row>
    <row r="431" spans="1:7" x14ac:dyDescent="0.25">
      <c r="A431" s="7" t="s">
        <v>387</v>
      </c>
      <c r="B431" s="3" t="s">
        <v>745</v>
      </c>
      <c r="C431" s="3" t="s">
        <v>265</v>
      </c>
      <c r="D431" s="3" t="s">
        <v>56</v>
      </c>
      <c r="E431" s="3" t="str">
        <f>_xlfn.XLOOKUP(Participantes[[#This Row],[Seminario al que asistió]],Seminarios[Seminario],Seminarios[Modalidad])</f>
        <v>On-Campus</v>
      </c>
      <c r="F431" s="8" t="s">
        <v>72</v>
      </c>
      <c r="G431" s="26">
        <f>_xlfn.XLOOKUP(Participantes[[#This Row],[Seminario al que asistió]],Seminarios[Seminario],Seminarios[Año])</f>
        <v>2024</v>
      </c>
    </row>
    <row r="432" spans="1:7" x14ac:dyDescent="0.25">
      <c r="A432" s="7" t="s">
        <v>297</v>
      </c>
      <c r="B432" s="3" t="s">
        <v>298</v>
      </c>
      <c r="C432" s="3" t="s">
        <v>262</v>
      </c>
      <c r="D432" s="3" t="s">
        <v>56</v>
      </c>
      <c r="E432" s="3" t="str">
        <f>_xlfn.XLOOKUP(Participantes[[#This Row],[Seminario al que asistió]],Seminarios[Seminario],Seminarios[Modalidad])</f>
        <v>On-Campus</v>
      </c>
      <c r="F432" s="8" t="s">
        <v>72</v>
      </c>
      <c r="G432" s="26">
        <f>_xlfn.XLOOKUP(Participantes[[#This Row],[Seminario al que asistió]],Seminarios[Seminario],Seminarios[Año])</f>
        <v>2024</v>
      </c>
    </row>
    <row r="433" spans="1:7" x14ac:dyDescent="0.25">
      <c r="A433" s="7" t="s">
        <v>746</v>
      </c>
      <c r="B433" s="3" t="s">
        <v>274</v>
      </c>
      <c r="C433" s="3" t="s">
        <v>262</v>
      </c>
      <c r="D433" s="3" t="s">
        <v>56</v>
      </c>
      <c r="E433" s="3" t="str">
        <f>_xlfn.XLOOKUP(Participantes[[#This Row],[Seminario al que asistió]],Seminarios[Seminario],Seminarios[Modalidad])</f>
        <v>On-Campus</v>
      </c>
      <c r="F433" s="8" t="s">
        <v>72</v>
      </c>
      <c r="G433" s="26">
        <f>_xlfn.XLOOKUP(Participantes[[#This Row],[Seminario al que asistió]],Seminarios[Seminario],Seminarios[Año])</f>
        <v>2024</v>
      </c>
    </row>
    <row r="434" spans="1:7" x14ac:dyDescent="0.25">
      <c r="A434" s="7" t="s">
        <v>747</v>
      </c>
      <c r="B434" s="3" t="s">
        <v>748</v>
      </c>
      <c r="C434" s="3" t="s">
        <v>265</v>
      </c>
      <c r="D434" s="3" t="s">
        <v>71</v>
      </c>
      <c r="E434" s="3" t="str">
        <f>_xlfn.XLOOKUP(Participantes[[#This Row],[Seminario al que asistió]],Seminarios[Seminario],Seminarios[Modalidad])</f>
        <v>On-Campus</v>
      </c>
      <c r="F434" s="8" t="s">
        <v>72</v>
      </c>
      <c r="G434" s="26">
        <f>_xlfn.XLOOKUP(Participantes[[#This Row],[Seminario al que asistió]],Seminarios[Seminario],Seminarios[Año])</f>
        <v>2024</v>
      </c>
    </row>
    <row r="435" spans="1:7" x14ac:dyDescent="0.25">
      <c r="A435" s="7" t="s">
        <v>749</v>
      </c>
      <c r="B435" s="3" t="s">
        <v>306</v>
      </c>
      <c r="C435" s="3" t="s">
        <v>262</v>
      </c>
      <c r="D435" s="3" t="s">
        <v>277</v>
      </c>
      <c r="E435" s="3" t="str">
        <f>_xlfn.XLOOKUP(Participantes[[#This Row],[Seminario al que asistió]],Seminarios[Seminario],Seminarios[Modalidad])</f>
        <v>On-Campus</v>
      </c>
      <c r="F435" s="8" t="s">
        <v>72</v>
      </c>
      <c r="G435" s="26">
        <f>_xlfn.XLOOKUP(Participantes[[#This Row],[Seminario al que asistió]],Seminarios[Seminario],Seminarios[Año])</f>
        <v>2024</v>
      </c>
    </row>
    <row r="436" spans="1:7" x14ac:dyDescent="0.25">
      <c r="A436" s="7" t="s">
        <v>750</v>
      </c>
      <c r="B436" s="3" t="s">
        <v>751</v>
      </c>
      <c r="C436" s="3" t="s">
        <v>265</v>
      </c>
      <c r="D436" s="3" t="s">
        <v>71</v>
      </c>
      <c r="E436" s="3" t="str">
        <f>_xlfn.XLOOKUP(Participantes[[#This Row],[Seminario al que asistió]],Seminarios[Seminario],Seminarios[Modalidad])</f>
        <v>On-Campus</v>
      </c>
      <c r="F436" s="8" t="s">
        <v>72</v>
      </c>
      <c r="G436" s="26">
        <f>_xlfn.XLOOKUP(Participantes[[#This Row],[Seminario al que asistió]],Seminarios[Seminario],Seminarios[Año])</f>
        <v>2024</v>
      </c>
    </row>
    <row r="437" spans="1:7" x14ac:dyDescent="0.25">
      <c r="A437" s="7" t="s">
        <v>752</v>
      </c>
      <c r="B437" s="3" t="s">
        <v>753</v>
      </c>
      <c r="C437" s="3" t="s">
        <v>262</v>
      </c>
      <c r="D437" s="3" t="s">
        <v>277</v>
      </c>
      <c r="E437" s="3" t="str">
        <f>_xlfn.XLOOKUP(Participantes[[#This Row],[Seminario al que asistió]],Seminarios[Seminario],Seminarios[Modalidad])</f>
        <v>On-Campus</v>
      </c>
      <c r="F437" s="8" t="s">
        <v>72</v>
      </c>
      <c r="G437" s="26">
        <f>_xlfn.XLOOKUP(Participantes[[#This Row],[Seminario al que asistió]],Seminarios[Seminario],Seminarios[Año])</f>
        <v>2024</v>
      </c>
    </row>
    <row r="438" spans="1:7" x14ac:dyDescent="0.25">
      <c r="A438" s="7" t="s">
        <v>754</v>
      </c>
      <c r="B438" s="3" t="s">
        <v>755</v>
      </c>
      <c r="C438" s="3" t="s">
        <v>262</v>
      </c>
      <c r="D438" s="3" t="s">
        <v>277</v>
      </c>
      <c r="E438" s="3" t="str">
        <f>_xlfn.XLOOKUP(Participantes[[#This Row],[Seminario al que asistió]],Seminarios[Seminario],Seminarios[Modalidad])</f>
        <v>On-Campus</v>
      </c>
      <c r="F438" s="8" t="s">
        <v>72</v>
      </c>
      <c r="G438" s="26">
        <f>_xlfn.XLOOKUP(Participantes[[#This Row],[Seminario al que asistió]],Seminarios[Seminario],Seminarios[Año])</f>
        <v>2024</v>
      </c>
    </row>
    <row r="439" spans="1:7" x14ac:dyDescent="0.25">
      <c r="A439" s="7" t="s">
        <v>284</v>
      </c>
      <c r="B439" s="3" t="s">
        <v>756</v>
      </c>
      <c r="C439" s="3" t="s">
        <v>265</v>
      </c>
      <c r="D439" s="3" t="s">
        <v>56</v>
      </c>
      <c r="E439" s="3" t="str">
        <f>_xlfn.XLOOKUP(Participantes[[#This Row],[Seminario al que asistió]],Seminarios[Seminario],Seminarios[Modalidad])</f>
        <v>On-Campus</v>
      </c>
      <c r="F439" s="8" t="s">
        <v>72</v>
      </c>
      <c r="G439" s="26">
        <f>_xlfn.XLOOKUP(Participantes[[#This Row],[Seminario al que asistió]],Seminarios[Seminario],Seminarios[Año])</f>
        <v>2024</v>
      </c>
    </row>
    <row r="440" spans="1:7" x14ac:dyDescent="0.25">
      <c r="A440" s="7" t="s">
        <v>879</v>
      </c>
      <c r="B440" s="3" t="s">
        <v>348</v>
      </c>
      <c r="C440" s="3" t="s">
        <v>265</v>
      </c>
      <c r="D440" s="3" t="s">
        <v>56</v>
      </c>
      <c r="E440" s="3" t="str">
        <f>_xlfn.XLOOKUP(Participantes[[#This Row],[Seminario al que asistió]],Seminarios[Seminario],Seminarios[Modalidad])</f>
        <v>On-Campus</v>
      </c>
      <c r="F440" s="8" t="s">
        <v>72</v>
      </c>
      <c r="G440" s="26">
        <f>_xlfn.XLOOKUP(Participantes[[#This Row],[Seminario al que asistió]],Seminarios[Seminario],Seminarios[Año])</f>
        <v>2024</v>
      </c>
    </row>
    <row r="441" spans="1:7" x14ac:dyDescent="0.25">
      <c r="A441" s="7" t="s">
        <v>278</v>
      </c>
      <c r="B441" s="3" t="s">
        <v>279</v>
      </c>
      <c r="C441" s="3" t="s">
        <v>262</v>
      </c>
      <c r="D441" s="3" t="s">
        <v>56</v>
      </c>
      <c r="E441" s="3" t="str">
        <f>_xlfn.XLOOKUP(Participantes[[#This Row],[Seminario al que asistió]],Seminarios[Seminario],Seminarios[Modalidad])</f>
        <v>On-Campus</v>
      </c>
      <c r="F441" s="8" t="s">
        <v>72</v>
      </c>
      <c r="G441" s="26">
        <f>_xlfn.XLOOKUP(Participantes[[#This Row],[Seminario al que asistió]],Seminarios[Seminario],Seminarios[Año])</f>
        <v>2024</v>
      </c>
    </row>
    <row r="442" spans="1:7" x14ac:dyDescent="0.25">
      <c r="A442" s="7" t="s">
        <v>293</v>
      </c>
      <c r="B442" s="3" t="s">
        <v>602</v>
      </c>
      <c r="C442" s="3" t="s">
        <v>262</v>
      </c>
      <c r="D442" s="3" t="s">
        <v>56</v>
      </c>
      <c r="E442" s="3" t="str">
        <f>_xlfn.XLOOKUP(Participantes[[#This Row],[Seminario al que asistió]],Seminarios[Seminario],Seminarios[Modalidad])</f>
        <v>On-Campus</v>
      </c>
      <c r="F442" s="8" t="s">
        <v>72</v>
      </c>
      <c r="G442" s="26">
        <f>_xlfn.XLOOKUP(Participantes[[#This Row],[Seminario al que asistió]],Seminarios[Seminario],Seminarios[Año])</f>
        <v>2024</v>
      </c>
    </row>
    <row r="443" spans="1:7" x14ac:dyDescent="0.25">
      <c r="A443" s="7" t="s">
        <v>757</v>
      </c>
      <c r="B443" s="3" t="s">
        <v>264</v>
      </c>
      <c r="C443" s="3" t="s">
        <v>265</v>
      </c>
      <c r="D443" s="3" t="s">
        <v>56</v>
      </c>
      <c r="E443" s="3" t="str">
        <f>_xlfn.XLOOKUP(Participantes[[#This Row],[Seminario al que asistió]],Seminarios[Seminario],Seminarios[Modalidad])</f>
        <v>On-Campus</v>
      </c>
      <c r="F443" s="8" t="s">
        <v>72</v>
      </c>
      <c r="G443" s="26">
        <f>_xlfn.XLOOKUP(Participantes[[#This Row],[Seminario al que asistió]],Seminarios[Seminario],Seminarios[Año])</f>
        <v>2024</v>
      </c>
    </row>
    <row r="444" spans="1:7" x14ac:dyDescent="0.25">
      <c r="A444" s="7" t="s">
        <v>361</v>
      </c>
      <c r="B444" s="3" t="s">
        <v>362</v>
      </c>
      <c r="C444" s="3" t="s">
        <v>262</v>
      </c>
      <c r="D444" s="3" t="s">
        <v>56</v>
      </c>
      <c r="E444" s="3" t="str">
        <f>_xlfn.XLOOKUP(Participantes[[#This Row],[Seminario al que asistió]],Seminarios[Seminario],Seminarios[Modalidad])</f>
        <v>On-Campus</v>
      </c>
      <c r="F444" s="8" t="s">
        <v>72</v>
      </c>
      <c r="G444" s="26">
        <f>_xlfn.XLOOKUP(Participantes[[#This Row],[Seminario al que asistió]],Seminarios[Seminario],Seminarios[Año])</f>
        <v>2024</v>
      </c>
    </row>
    <row r="445" spans="1:7" x14ac:dyDescent="0.25">
      <c r="A445" s="7" t="s">
        <v>551</v>
      </c>
      <c r="B445" s="3" t="s">
        <v>319</v>
      </c>
      <c r="C445" s="3" t="s">
        <v>262</v>
      </c>
      <c r="D445" s="3" t="s">
        <v>56</v>
      </c>
      <c r="E445" s="3" t="str">
        <f>_xlfn.XLOOKUP(Participantes[[#This Row],[Seminario al que asistió]],Seminarios[Seminario],Seminarios[Modalidad])</f>
        <v>On-Campus</v>
      </c>
      <c r="F445" s="8" t="s">
        <v>72</v>
      </c>
      <c r="G445" s="26">
        <f>_xlfn.XLOOKUP(Participantes[[#This Row],[Seminario al que asistió]],Seminarios[Seminario],Seminarios[Año])</f>
        <v>2024</v>
      </c>
    </row>
    <row r="446" spans="1:7" x14ac:dyDescent="0.25">
      <c r="A446" s="7" t="s">
        <v>758</v>
      </c>
      <c r="B446" s="3" t="s">
        <v>308</v>
      </c>
      <c r="C446" s="3" t="s">
        <v>265</v>
      </c>
      <c r="D446" s="3" t="s">
        <v>56</v>
      </c>
      <c r="E446" s="3" t="str">
        <f>_xlfn.XLOOKUP(Participantes[[#This Row],[Seminario al que asistió]],Seminarios[Seminario],Seminarios[Modalidad])</f>
        <v>On-Campus</v>
      </c>
      <c r="F446" s="8" t="s">
        <v>72</v>
      </c>
      <c r="G446" s="26">
        <f>_xlfn.XLOOKUP(Participantes[[#This Row],[Seminario al que asistió]],Seminarios[Seminario],Seminarios[Año])</f>
        <v>2024</v>
      </c>
    </row>
    <row r="447" spans="1:7" x14ac:dyDescent="0.25">
      <c r="A447" s="7" t="s">
        <v>271</v>
      </c>
      <c r="B447" s="3" t="s">
        <v>272</v>
      </c>
      <c r="C447" s="3" t="s">
        <v>262</v>
      </c>
      <c r="D447" s="3" t="s">
        <v>56</v>
      </c>
      <c r="E447" s="3" t="str">
        <f>_xlfn.XLOOKUP(Participantes[[#This Row],[Seminario al que asistió]],Seminarios[Seminario],Seminarios[Modalidad])</f>
        <v>On-Campus</v>
      </c>
      <c r="F447" s="8" t="s">
        <v>72</v>
      </c>
      <c r="G447" s="26">
        <f>_xlfn.XLOOKUP(Participantes[[#This Row],[Seminario al que asistió]],Seminarios[Seminario],Seminarios[Año])</f>
        <v>2024</v>
      </c>
    </row>
    <row r="448" spans="1:7" x14ac:dyDescent="0.25">
      <c r="A448" s="7" t="s">
        <v>759</v>
      </c>
      <c r="B448" s="3" t="s">
        <v>760</v>
      </c>
      <c r="C448" s="3" t="s">
        <v>262</v>
      </c>
      <c r="D448" s="3" t="s">
        <v>71</v>
      </c>
      <c r="E448" s="3" t="str">
        <f>_xlfn.XLOOKUP(Participantes[[#This Row],[Seminario al que asistió]],Seminarios[Seminario],Seminarios[Modalidad])</f>
        <v>On-Campus</v>
      </c>
      <c r="F448" s="8" t="s">
        <v>72</v>
      </c>
      <c r="G448" s="26">
        <f>_xlfn.XLOOKUP(Participantes[[#This Row],[Seminario al que asistió]],Seminarios[Seminario],Seminarios[Año])</f>
        <v>2024</v>
      </c>
    </row>
    <row r="449" spans="1:7" x14ac:dyDescent="0.25">
      <c r="A449" s="7" t="s">
        <v>761</v>
      </c>
      <c r="B449" s="3" t="s">
        <v>270</v>
      </c>
      <c r="C449" s="3" t="s">
        <v>262</v>
      </c>
      <c r="D449" s="3" t="s">
        <v>56</v>
      </c>
      <c r="E449" s="3" t="str">
        <f>_xlfn.XLOOKUP(Participantes[[#This Row],[Seminario al que asistió]],Seminarios[Seminario],Seminarios[Modalidad])</f>
        <v>On-Campus</v>
      </c>
      <c r="F449" s="8" t="s">
        <v>72</v>
      </c>
      <c r="G449" s="26">
        <f>_xlfn.XLOOKUP(Participantes[[#This Row],[Seminario al que asistió]],Seminarios[Seminario],Seminarios[Año])</f>
        <v>2024</v>
      </c>
    </row>
    <row r="450" spans="1:7" x14ac:dyDescent="0.25">
      <c r="A450" s="7" t="s">
        <v>762</v>
      </c>
      <c r="B450" s="3" t="s">
        <v>763</v>
      </c>
      <c r="C450" s="3" t="s">
        <v>262</v>
      </c>
      <c r="D450" s="3" t="s">
        <v>56</v>
      </c>
      <c r="E450" s="3" t="str">
        <f>_xlfn.XLOOKUP(Participantes[[#This Row],[Seminario al que asistió]],Seminarios[Seminario],Seminarios[Modalidad])</f>
        <v>On-Campus</v>
      </c>
      <c r="F450" s="8" t="s">
        <v>72</v>
      </c>
      <c r="G450" s="26">
        <f>_xlfn.XLOOKUP(Participantes[[#This Row],[Seminario al que asistió]],Seminarios[Seminario],Seminarios[Año])</f>
        <v>2024</v>
      </c>
    </row>
    <row r="451" spans="1:7" ht="15.75" thickBot="1" x14ac:dyDescent="0.3">
      <c r="A451" s="9" t="s">
        <v>764</v>
      </c>
      <c r="B451" s="10" t="s">
        <v>448</v>
      </c>
      <c r="C451" s="10" t="s">
        <v>262</v>
      </c>
      <c r="D451" s="10" t="s">
        <v>56</v>
      </c>
      <c r="E451" s="10" t="str">
        <f>_xlfn.XLOOKUP(Participantes[[#This Row],[Seminario al que asistió]],Seminarios[Seminario],Seminarios[Modalidad])</f>
        <v>On-Campus</v>
      </c>
      <c r="F451" s="11" t="s">
        <v>72</v>
      </c>
      <c r="G451" s="26">
        <f>_xlfn.XLOOKUP(Participantes[[#This Row],[Seminario al que asistió]],Seminarios[Seminario],Seminarios[Año])</f>
        <v>2024</v>
      </c>
    </row>
    <row r="452" spans="1:7" x14ac:dyDescent="0.25">
      <c r="A452" s="4" t="s">
        <v>765</v>
      </c>
      <c r="B452" s="5"/>
      <c r="C452" s="5" t="s">
        <v>265</v>
      </c>
      <c r="D452" s="5" t="s">
        <v>71</v>
      </c>
      <c r="E452" s="5" t="str">
        <f>_xlfn.XLOOKUP(Participantes[[#This Row],[Seminario al que asistió]],Seminarios[Seminario],Seminarios[Modalidad])</f>
        <v>Hybrid</v>
      </c>
      <c r="F452" s="6" t="s">
        <v>109</v>
      </c>
      <c r="G452" s="26">
        <f>_xlfn.XLOOKUP(Participantes[[#This Row],[Seminario al que asistió]],Seminarios[Seminario],Seminarios[Año])</f>
        <v>2024</v>
      </c>
    </row>
    <row r="453" spans="1:7" x14ac:dyDescent="0.25">
      <c r="A453" s="7" t="s">
        <v>766</v>
      </c>
      <c r="B453" s="3"/>
      <c r="C453" s="3" t="s">
        <v>262</v>
      </c>
      <c r="D453" s="3" t="s">
        <v>71</v>
      </c>
      <c r="E453" s="3" t="str">
        <f>_xlfn.XLOOKUP(Participantes[[#This Row],[Seminario al que asistió]],Seminarios[Seminario],Seminarios[Modalidad])</f>
        <v>Hybrid</v>
      </c>
      <c r="F453" s="8" t="s">
        <v>109</v>
      </c>
      <c r="G453" s="26">
        <f>_xlfn.XLOOKUP(Participantes[[#This Row],[Seminario al que asistió]],Seminarios[Seminario],Seminarios[Año])</f>
        <v>2024</v>
      </c>
    </row>
    <row r="454" spans="1:7" x14ac:dyDescent="0.25">
      <c r="A454" s="7" t="s">
        <v>767</v>
      </c>
      <c r="B454" s="3"/>
      <c r="C454" s="3" t="s">
        <v>262</v>
      </c>
      <c r="D454" s="3" t="s">
        <v>71</v>
      </c>
      <c r="E454" s="3" t="str">
        <f>_xlfn.XLOOKUP(Participantes[[#This Row],[Seminario al que asistió]],Seminarios[Seminario],Seminarios[Modalidad])</f>
        <v>Hybrid</v>
      </c>
      <c r="F454" s="8" t="s">
        <v>109</v>
      </c>
      <c r="G454" s="26">
        <f>_xlfn.XLOOKUP(Participantes[[#This Row],[Seminario al que asistió]],Seminarios[Seminario],Seminarios[Año])</f>
        <v>2024</v>
      </c>
    </row>
    <row r="455" spans="1:7" x14ac:dyDescent="0.25">
      <c r="A455" s="7" t="s">
        <v>768</v>
      </c>
      <c r="B455" s="3" t="s">
        <v>769</v>
      </c>
      <c r="C455" s="3" t="s">
        <v>262</v>
      </c>
      <c r="D455" s="3" t="s">
        <v>71</v>
      </c>
      <c r="E455" s="3" t="str">
        <f>_xlfn.XLOOKUP(Participantes[[#This Row],[Seminario al que asistió]],Seminarios[Seminario],Seminarios[Modalidad])</f>
        <v>Hybrid</v>
      </c>
      <c r="F455" s="8" t="s">
        <v>109</v>
      </c>
      <c r="G455" s="26">
        <f>_xlfn.XLOOKUP(Participantes[[#This Row],[Seminario al que asistió]],Seminarios[Seminario],Seminarios[Año])</f>
        <v>2024</v>
      </c>
    </row>
    <row r="456" spans="1:7" x14ac:dyDescent="0.25">
      <c r="A456" s="7" t="s">
        <v>770</v>
      </c>
      <c r="B456" s="3" t="s">
        <v>771</v>
      </c>
      <c r="C456" s="3" t="s">
        <v>265</v>
      </c>
      <c r="D456" s="3" t="s">
        <v>66</v>
      </c>
      <c r="E456" s="3" t="str">
        <f>_xlfn.XLOOKUP(Participantes[[#This Row],[Seminario al que asistió]],Seminarios[Seminario],Seminarios[Modalidad])</f>
        <v>Hybrid</v>
      </c>
      <c r="F456" s="8" t="s">
        <v>109</v>
      </c>
      <c r="G456" s="26">
        <f>_xlfn.XLOOKUP(Participantes[[#This Row],[Seminario al que asistió]],Seminarios[Seminario],Seminarios[Año])</f>
        <v>2024</v>
      </c>
    </row>
    <row r="457" spans="1:7" x14ac:dyDescent="0.25">
      <c r="A457" s="7" t="s">
        <v>661</v>
      </c>
      <c r="B457" s="3" t="s">
        <v>772</v>
      </c>
      <c r="C457" s="3" t="s">
        <v>265</v>
      </c>
      <c r="D457" s="3" t="s">
        <v>56</v>
      </c>
      <c r="E457" s="3" t="str">
        <f>_xlfn.XLOOKUP(Participantes[[#This Row],[Seminario al que asistió]],Seminarios[Seminario],Seminarios[Modalidad])</f>
        <v>Hybrid</v>
      </c>
      <c r="F457" s="8" t="s">
        <v>109</v>
      </c>
      <c r="G457" s="26">
        <f>_xlfn.XLOOKUP(Participantes[[#This Row],[Seminario al que asistió]],Seminarios[Seminario],Seminarios[Año])</f>
        <v>2024</v>
      </c>
    </row>
    <row r="458" spans="1:7" x14ac:dyDescent="0.25">
      <c r="A458" s="7" t="s">
        <v>773</v>
      </c>
      <c r="B458" s="3"/>
      <c r="C458" s="3" t="s">
        <v>262</v>
      </c>
      <c r="D458" s="3" t="s">
        <v>71</v>
      </c>
      <c r="E458" s="3" t="str">
        <f>_xlfn.XLOOKUP(Participantes[[#This Row],[Seminario al que asistió]],Seminarios[Seminario],Seminarios[Modalidad])</f>
        <v>Hybrid</v>
      </c>
      <c r="F458" s="8" t="s">
        <v>109</v>
      </c>
      <c r="G458" s="26">
        <f>_xlfn.XLOOKUP(Participantes[[#This Row],[Seminario al que asistió]],Seminarios[Seminario],Seminarios[Año])</f>
        <v>2024</v>
      </c>
    </row>
    <row r="459" spans="1:7" x14ac:dyDescent="0.25">
      <c r="A459" s="7" t="s">
        <v>313</v>
      </c>
      <c r="B459" s="3" t="s">
        <v>314</v>
      </c>
      <c r="C459" s="3" t="s">
        <v>262</v>
      </c>
      <c r="D459" s="3" t="s">
        <v>56</v>
      </c>
      <c r="E459" s="3" t="str">
        <f>_xlfn.XLOOKUP(Participantes[[#This Row],[Seminario al que asistió]],Seminarios[Seminario],Seminarios[Modalidad])</f>
        <v>Hybrid</v>
      </c>
      <c r="F459" s="8" t="s">
        <v>109</v>
      </c>
      <c r="G459" s="26">
        <f>_xlfn.XLOOKUP(Participantes[[#This Row],[Seminario al que asistió]],Seminarios[Seminario],Seminarios[Año])</f>
        <v>2024</v>
      </c>
    </row>
    <row r="460" spans="1:7" x14ac:dyDescent="0.25">
      <c r="A460" s="7" t="s">
        <v>774</v>
      </c>
      <c r="B460" s="3" t="s">
        <v>775</v>
      </c>
      <c r="C460" s="3" t="s">
        <v>265</v>
      </c>
      <c r="D460" s="3" t="s">
        <v>71</v>
      </c>
      <c r="E460" s="3" t="str">
        <f>_xlfn.XLOOKUP(Participantes[[#This Row],[Seminario al que asistió]],Seminarios[Seminario],Seminarios[Modalidad])</f>
        <v>Hybrid</v>
      </c>
      <c r="F460" s="8" t="s">
        <v>109</v>
      </c>
      <c r="G460" s="26">
        <f>_xlfn.XLOOKUP(Participantes[[#This Row],[Seminario al que asistió]],Seminarios[Seminario],Seminarios[Año])</f>
        <v>2024</v>
      </c>
    </row>
    <row r="461" spans="1:7" x14ac:dyDescent="0.25">
      <c r="A461" s="7" t="s">
        <v>211</v>
      </c>
      <c r="B461" s="3" t="s">
        <v>328</v>
      </c>
      <c r="C461" s="3" t="s">
        <v>262</v>
      </c>
      <c r="D461" s="3" t="s">
        <v>56</v>
      </c>
      <c r="E461" s="3" t="str">
        <f>_xlfn.XLOOKUP(Participantes[[#This Row],[Seminario al que asistió]],Seminarios[Seminario],Seminarios[Modalidad])</f>
        <v>Hybrid</v>
      </c>
      <c r="F461" s="8" t="s">
        <v>109</v>
      </c>
      <c r="G461" s="26">
        <f>_xlfn.XLOOKUP(Participantes[[#This Row],[Seminario al que asistió]],Seminarios[Seminario],Seminarios[Año])</f>
        <v>2024</v>
      </c>
    </row>
    <row r="462" spans="1:7" x14ac:dyDescent="0.25">
      <c r="A462" s="7" t="s">
        <v>333</v>
      </c>
      <c r="B462" s="3" t="s">
        <v>334</v>
      </c>
      <c r="C462" s="3" t="s">
        <v>265</v>
      </c>
      <c r="D462" s="3" t="s">
        <v>56</v>
      </c>
      <c r="E462" s="3" t="str">
        <f>_xlfn.XLOOKUP(Participantes[[#This Row],[Seminario al que asistió]],Seminarios[Seminario],Seminarios[Modalidad])</f>
        <v>Hybrid</v>
      </c>
      <c r="F462" s="8" t="s">
        <v>109</v>
      </c>
      <c r="G462" s="26">
        <f>_xlfn.XLOOKUP(Participantes[[#This Row],[Seminario al que asistió]],Seminarios[Seminario],Seminarios[Año])</f>
        <v>2024</v>
      </c>
    </row>
    <row r="463" spans="1:7" x14ac:dyDescent="0.25">
      <c r="A463" s="7" t="s">
        <v>776</v>
      </c>
      <c r="B463" s="3" t="s">
        <v>777</v>
      </c>
      <c r="C463" s="3" t="s">
        <v>265</v>
      </c>
      <c r="D463" s="3" t="s">
        <v>71</v>
      </c>
      <c r="E463" s="3" t="str">
        <f>_xlfn.XLOOKUP(Participantes[[#This Row],[Seminario al que asistió]],Seminarios[Seminario],Seminarios[Modalidad])</f>
        <v>Hybrid</v>
      </c>
      <c r="F463" s="8" t="s">
        <v>109</v>
      </c>
      <c r="G463" s="26">
        <f>_xlfn.XLOOKUP(Participantes[[#This Row],[Seminario al que asistió]],Seminarios[Seminario],Seminarios[Año])</f>
        <v>2024</v>
      </c>
    </row>
    <row r="464" spans="1:7" x14ac:dyDescent="0.25">
      <c r="A464" s="7" t="s">
        <v>778</v>
      </c>
      <c r="B464" s="3"/>
      <c r="C464" s="3" t="s">
        <v>262</v>
      </c>
      <c r="D464" s="3" t="s">
        <v>71</v>
      </c>
      <c r="E464" s="3" t="str">
        <f>_xlfn.XLOOKUP(Participantes[[#This Row],[Seminario al que asistió]],Seminarios[Seminario],Seminarios[Modalidad])</f>
        <v>Hybrid</v>
      </c>
      <c r="F464" s="8" t="s">
        <v>109</v>
      </c>
      <c r="G464" s="26">
        <f>_xlfn.XLOOKUP(Participantes[[#This Row],[Seminario al que asistió]],Seminarios[Seminario],Seminarios[Año])</f>
        <v>2024</v>
      </c>
    </row>
    <row r="465" spans="1:7" x14ac:dyDescent="0.25">
      <c r="A465" s="7" t="s">
        <v>779</v>
      </c>
      <c r="B465" s="3" t="s">
        <v>780</v>
      </c>
      <c r="C465" s="3" t="s">
        <v>265</v>
      </c>
      <c r="D465" s="3" t="s">
        <v>56</v>
      </c>
      <c r="E465" s="3" t="str">
        <f>_xlfn.XLOOKUP(Participantes[[#This Row],[Seminario al que asistió]],Seminarios[Seminario],Seminarios[Modalidad])</f>
        <v>Hybrid</v>
      </c>
      <c r="F465" s="8" t="s">
        <v>109</v>
      </c>
      <c r="G465" s="26">
        <f>_xlfn.XLOOKUP(Participantes[[#This Row],[Seminario al que asistió]],Seminarios[Seminario],Seminarios[Año])</f>
        <v>2024</v>
      </c>
    </row>
    <row r="466" spans="1:7" x14ac:dyDescent="0.25">
      <c r="A466" s="135" t="s">
        <v>607</v>
      </c>
      <c r="B466" s="3"/>
      <c r="C466" s="3" t="s">
        <v>262</v>
      </c>
      <c r="D466" s="3" t="s">
        <v>71</v>
      </c>
      <c r="E466" s="3" t="str">
        <f>_xlfn.XLOOKUP(Participantes[[#This Row],[Seminario al que asistió]],Seminarios[Seminario],Seminarios[Modalidad])</f>
        <v>Hybrid</v>
      </c>
      <c r="F466" s="8" t="s">
        <v>109</v>
      </c>
      <c r="G466" s="26">
        <f>_xlfn.XLOOKUP(Participantes[[#This Row],[Seminario al que asistió]],Seminarios[Seminario],Seminarios[Año])</f>
        <v>2024</v>
      </c>
    </row>
    <row r="467" spans="1:7" x14ac:dyDescent="0.25">
      <c r="A467" s="7" t="s">
        <v>781</v>
      </c>
      <c r="B467" s="3"/>
      <c r="C467" s="3" t="s">
        <v>262</v>
      </c>
      <c r="D467" s="3" t="s">
        <v>71</v>
      </c>
      <c r="E467" s="3" t="str">
        <f>_xlfn.XLOOKUP(Participantes[[#This Row],[Seminario al que asistió]],Seminarios[Seminario],Seminarios[Modalidad])</f>
        <v>Hybrid</v>
      </c>
      <c r="F467" s="8" t="s">
        <v>109</v>
      </c>
      <c r="G467" s="26">
        <f>_xlfn.XLOOKUP(Participantes[[#This Row],[Seminario al que asistió]],Seminarios[Seminario],Seminarios[Año])</f>
        <v>2024</v>
      </c>
    </row>
    <row r="468" spans="1:7" x14ac:dyDescent="0.25">
      <c r="A468" s="7" t="s">
        <v>782</v>
      </c>
      <c r="B468" s="3" t="s">
        <v>745</v>
      </c>
      <c r="C468" s="3" t="s">
        <v>265</v>
      </c>
      <c r="D468" s="3" t="s">
        <v>56</v>
      </c>
      <c r="E468" s="3" t="str">
        <f>_xlfn.XLOOKUP(Participantes[[#This Row],[Seminario al que asistió]],Seminarios[Seminario],Seminarios[Modalidad])</f>
        <v>Hybrid</v>
      </c>
      <c r="F468" s="8" t="s">
        <v>109</v>
      </c>
      <c r="G468" s="26">
        <f>_xlfn.XLOOKUP(Participantes[[#This Row],[Seminario al que asistió]],Seminarios[Seminario],Seminarios[Año])</f>
        <v>2024</v>
      </c>
    </row>
    <row r="469" spans="1:7" x14ac:dyDescent="0.25">
      <c r="A469" s="7" t="s">
        <v>290</v>
      </c>
      <c r="B469" s="3" t="s">
        <v>783</v>
      </c>
      <c r="C469" s="3" t="s">
        <v>262</v>
      </c>
      <c r="D469" s="3" t="s">
        <v>56</v>
      </c>
      <c r="E469" s="3" t="str">
        <f>_xlfn.XLOOKUP(Participantes[[#This Row],[Seminario al que asistió]],Seminarios[Seminario],Seminarios[Modalidad])</f>
        <v>Hybrid</v>
      </c>
      <c r="F469" s="8" t="s">
        <v>109</v>
      </c>
      <c r="G469" s="26">
        <f>_xlfn.XLOOKUP(Participantes[[#This Row],[Seminario al que asistió]],Seminarios[Seminario],Seminarios[Año])</f>
        <v>2024</v>
      </c>
    </row>
    <row r="470" spans="1:7" x14ac:dyDescent="0.25">
      <c r="A470" s="7" t="s">
        <v>784</v>
      </c>
      <c r="B470" s="3"/>
      <c r="C470" s="3" t="s">
        <v>262</v>
      </c>
      <c r="D470" s="3" t="s">
        <v>71</v>
      </c>
      <c r="E470" s="3" t="str">
        <f>_xlfn.XLOOKUP(Participantes[[#This Row],[Seminario al que asistió]],Seminarios[Seminario],Seminarios[Modalidad])</f>
        <v>Hybrid</v>
      </c>
      <c r="F470" s="8" t="s">
        <v>109</v>
      </c>
      <c r="G470" s="26">
        <f>_xlfn.XLOOKUP(Participantes[[#This Row],[Seminario al que asistió]],Seminarios[Seminario],Seminarios[Año])</f>
        <v>2024</v>
      </c>
    </row>
    <row r="471" spans="1:7" x14ac:dyDescent="0.25">
      <c r="A471" s="7" t="s">
        <v>297</v>
      </c>
      <c r="B471" s="3" t="s">
        <v>298</v>
      </c>
      <c r="C471" s="3" t="s">
        <v>262</v>
      </c>
      <c r="D471" s="3" t="s">
        <v>56</v>
      </c>
      <c r="E471" s="3" t="str">
        <f>_xlfn.XLOOKUP(Participantes[[#This Row],[Seminario al que asistió]],Seminarios[Seminario],Seminarios[Modalidad])</f>
        <v>Hybrid</v>
      </c>
      <c r="F471" s="8" t="s">
        <v>109</v>
      </c>
      <c r="G471" s="26">
        <f>_xlfn.XLOOKUP(Participantes[[#This Row],[Seminario al que asistió]],Seminarios[Seminario],Seminarios[Año])</f>
        <v>2024</v>
      </c>
    </row>
    <row r="472" spans="1:7" x14ac:dyDescent="0.25">
      <c r="A472" s="7" t="s">
        <v>785</v>
      </c>
      <c r="B472" s="3"/>
      <c r="C472" s="3" t="s">
        <v>262</v>
      </c>
      <c r="D472" s="3" t="s">
        <v>71</v>
      </c>
      <c r="E472" s="3" t="str">
        <f>_xlfn.XLOOKUP(Participantes[[#This Row],[Seminario al que asistió]],Seminarios[Seminario],Seminarios[Modalidad])</f>
        <v>Hybrid</v>
      </c>
      <c r="F472" s="8" t="s">
        <v>109</v>
      </c>
      <c r="G472" s="26">
        <f>_xlfn.XLOOKUP(Participantes[[#This Row],[Seminario al que asistió]],Seminarios[Seminario],Seminarios[Año])</f>
        <v>2024</v>
      </c>
    </row>
    <row r="473" spans="1:7" x14ac:dyDescent="0.25">
      <c r="A473" s="7" t="s">
        <v>786</v>
      </c>
      <c r="B473" s="3" t="s">
        <v>303</v>
      </c>
      <c r="C473" s="3" t="s">
        <v>262</v>
      </c>
      <c r="D473" s="3" t="s">
        <v>56</v>
      </c>
      <c r="E473" s="3" t="str">
        <f>_xlfn.XLOOKUP(Participantes[[#This Row],[Seminario al que asistió]],Seminarios[Seminario],Seminarios[Modalidad])</f>
        <v>Hybrid</v>
      </c>
      <c r="F473" s="8" t="s">
        <v>109</v>
      </c>
      <c r="G473" s="26">
        <f>_xlfn.XLOOKUP(Participantes[[#This Row],[Seminario al que asistió]],Seminarios[Seminario],Seminarios[Año])</f>
        <v>2024</v>
      </c>
    </row>
    <row r="474" spans="1:7" x14ac:dyDescent="0.25">
      <c r="A474" s="7" t="s">
        <v>787</v>
      </c>
      <c r="B474" s="3" t="s">
        <v>788</v>
      </c>
      <c r="C474" s="3" t="s">
        <v>262</v>
      </c>
      <c r="D474" s="3" t="s">
        <v>66</v>
      </c>
      <c r="E474" s="3" t="str">
        <f>_xlfn.XLOOKUP(Participantes[[#This Row],[Seminario al que asistió]],Seminarios[Seminario],Seminarios[Modalidad])</f>
        <v>Hybrid</v>
      </c>
      <c r="F474" s="8" t="s">
        <v>109</v>
      </c>
      <c r="G474" s="26">
        <f>_xlfn.XLOOKUP(Participantes[[#This Row],[Seminario al que asistió]],Seminarios[Seminario],Seminarios[Año])</f>
        <v>2024</v>
      </c>
    </row>
    <row r="475" spans="1:7" x14ac:dyDescent="0.25">
      <c r="A475" s="7" t="s">
        <v>789</v>
      </c>
      <c r="B475" s="3"/>
      <c r="C475" s="3" t="s">
        <v>262</v>
      </c>
      <c r="D475" s="3" t="s">
        <v>71</v>
      </c>
      <c r="E475" s="3" t="str">
        <f>_xlfn.XLOOKUP(Participantes[[#This Row],[Seminario al que asistió]],Seminarios[Seminario],Seminarios[Modalidad])</f>
        <v>Hybrid</v>
      </c>
      <c r="F475" s="8" t="s">
        <v>109</v>
      </c>
      <c r="G475" s="26">
        <f>_xlfn.XLOOKUP(Participantes[[#This Row],[Seminario al que asistió]],Seminarios[Seminario],Seminarios[Año])</f>
        <v>2024</v>
      </c>
    </row>
    <row r="476" spans="1:7" x14ac:dyDescent="0.25">
      <c r="A476" s="7" t="s">
        <v>790</v>
      </c>
      <c r="B476" s="3" t="s">
        <v>791</v>
      </c>
      <c r="C476" s="3" t="s">
        <v>262</v>
      </c>
      <c r="D476" s="3" t="s">
        <v>56</v>
      </c>
      <c r="E476" s="3" t="str">
        <f>_xlfn.XLOOKUP(Participantes[[#This Row],[Seminario al que asistió]],Seminarios[Seminario],Seminarios[Modalidad])</f>
        <v>Hybrid</v>
      </c>
      <c r="F476" s="8" t="s">
        <v>109</v>
      </c>
      <c r="G476" s="26">
        <f>_xlfn.XLOOKUP(Participantes[[#This Row],[Seminario al que asistió]],Seminarios[Seminario],Seminarios[Año])</f>
        <v>2024</v>
      </c>
    </row>
    <row r="477" spans="1:7" x14ac:dyDescent="0.25">
      <c r="A477" s="7" t="s">
        <v>792</v>
      </c>
      <c r="B477" s="3"/>
      <c r="C477" s="3" t="s">
        <v>265</v>
      </c>
      <c r="D477" s="3" t="s">
        <v>71</v>
      </c>
      <c r="E477" s="3" t="str">
        <f>_xlfn.XLOOKUP(Participantes[[#This Row],[Seminario al que asistió]],Seminarios[Seminario],Seminarios[Modalidad])</f>
        <v>Hybrid</v>
      </c>
      <c r="F477" s="8" t="s">
        <v>109</v>
      </c>
      <c r="G477" s="26">
        <f>_xlfn.XLOOKUP(Participantes[[#This Row],[Seminario al que asistió]],Seminarios[Seminario],Seminarios[Año])</f>
        <v>2024</v>
      </c>
    </row>
    <row r="478" spans="1:7" x14ac:dyDescent="0.25">
      <c r="A478" s="7" t="s">
        <v>793</v>
      </c>
      <c r="B478" s="3"/>
      <c r="C478" s="3" t="s">
        <v>262</v>
      </c>
      <c r="D478" s="3" t="s">
        <v>71</v>
      </c>
      <c r="E478" s="3" t="str">
        <f>_xlfn.XLOOKUP(Participantes[[#This Row],[Seminario al que asistió]],Seminarios[Seminario],Seminarios[Modalidad])</f>
        <v>Hybrid</v>
      </c>
      <c r="F478" s="8" t="s">
        <v>109</v>
      </c>
      <c r="G478" s="26">
        <f>_xlfn.XLOOKUP(Participantes[[#This Row],[Seminario al que asistió]],Seminarios[Seminario],Seminarios[Año])</f>
        <v>2024</v>
      </c>
    </row>
    <row r="479" spans="1:7" x14ac:dyDescent="0.25">
      <c r="A479" s="7" t="s">
        <v>794</v>
      </c>
      <c r="B479" s="3"/>
      <c r="C479" s="3" t="s">
        <v>262</v>
      </c>
      <c r="D479" s="3" t="s">
        <v>56</v>
      </c>
      <c r="E479" s="3" t="str">
        <f>_xlfn.XLOOKUP(Participantes[[#This Row],[Seminario al que asistió]],Seminarios[Seminario],Seminarios[Modalidad])</f>
        <v>Hybrid</v>
      </c>
      <c r="F479" s="8" t="s">
        <v>109</v>
      </c>
      <c r="G479" s="26">
        <f>_xlfn.XLOOKUP(Participantes[[#This Row],[Seminario al que asistió]],Seminarios[Seminario],Seminarios[Año])</f>
        <v>2024</v>
      </c>
    </row>
    <row r="480" spans="1:7" x14ac:dyDescent="0.25">
      <c r="A480" s="136" t="s">
        <v>795</v>
      </c>
      <c r="B480" s="3"/>
      <c r="C480" s="3" t="s">
        <v>262</v>
      </c>
      <c r="D480" s="3" t="s">
        <v>71</v>
      </c>
      <c r="E480" s="3" t="str">
        <f>_xlfn.XLOOKUP(Participantes[[#This Row],[Seminario al que asistió]],Seminarios[Seminario],Seminarios[Modalidad])</f>
        <v>Hybrid</v>
      </c>
      <c r="F480" s="8" t="s">
        <v>109</v>
      </c>
      <c r="G480" s="26">
        <f>_xlfn.XLOOKUP(Participantes[[#This Row],[Seminario al que asistió]],Seminarios[Seminario],Seminarios[Año])</f>
        <v>2024</v>
      </c>
    </row>
    <row r="481" spans="1:7" x14ac:dyDescent="0.25">
      <c r="A481" s="7" t="s">
        <v>796</v>
      </c>
      <c r="B481" s="3" t="s">
        <v>797</v>
      </c>
      <c r="C481" s="3" t="s">
        <v>262</v>
      </c>
      <c r="D481" s="3" t="s">
        <v>56</v>
      </c>
      <c r="E481" s="3" t="str">
        <f>_xlfn.XLOOKUP(Participantes[[#This Row],[Seminario al que asistió]],Seminarios[Seminario],Seminarios[Modalidad])</f>
        <v>Hybrid</v>
      </c>
      <c r="F481" s="8" t="s">
        <v>109</v>
      </c>
      <c r="G481" s="26">
        <f>_xlfn.XLOOKUP(Participantes[[#This Row],[Seminario al que asistió]],Seminarios[Seminario],Seminarios[Año])</f>
        <v>2024</v>
      </c>
    </row>
    <row r="482" spans="1:7" x14ac:dyDescent="0.25">
      <c r="A482" s="7" t="s">
        <v>798</v>
      </c>
      <c r="B482" s="3"/>
      <c r="C482" s="3" t="s">
        <v>265</v>
      </c>
      <c r="D482" s="3" t="s">
        <v>56</v>
      </c>
      <c r="E482" s="3" t="str">
        <f>_xlfn.XLOOKUP(Participantes[[#This Row],[Seminario al que asistió]],Seminarios[Seminario],Seminarios[Modalidad])</f>
        <v>Hybrid</v>
      </c>
      <c r="F482" s="8" t="s">
        <v>109</v>
      </c>
      <c r="G482" s="26">
        <f>_xlfn.XLOOKUP(Participantes[[#This Row],[Seminario al que asistió]],Seminarios[Seminario],Seminarios[Año])</f>
        <v>2024</v>
      </c>
    </row>
    <row r="483" spans="1:7" x14ac:dyDescent="0.25">
      <c r="A483" s="7" t="s">
        <v>799</v>
      </c>
      <c r="B483" s="3"/>
      <c r="C483" s="3" t="s">
        <v>262</v>
      </c>
      <c r="D483" s="3" t="s">
        <v>71</v>
      </c>
      <c r="E483" s="3" t="str">
        <f>_xlfn.XLOOKUP(Participantes[[#This Row],[Seminario al que asistió]],Seminarios[Seminario],Seminarios[Modalidad])</f>
        <v>Hybrid</v>
      </c>
      <c r="F483" s="8" t="s">
        <v>109</v>
      </c>
      <c r="G483" s="26">
        <f>_xlfn.XLOOKUP(Participantes[[#This Row],[Seminario al que asistió]],Seminarios[Seminario],Seminarios[Año])</f>
        <v>2024</v>
      </c>
    </row>
    <row r="484" spans="1:7" x14ac:dyDescent="0.25">
      <c r="A484" s="7" t="s">
        <v>800</v>
      </c>
      <c r="B484" s="3" t="s">
        <v>801</v>
      </c>
      <c r="C484" s="3" t="s">
        <v>265</v>
      </c>
      <c r="D484" s="3" t="s">
        <v>56</v>
      </c>
      <c r="E484" s="3" t="str">
        <f>_xlfn.XLOOKUP(Participantes[[#This Row],[Seminario al que asistió]],Seminarios[Seminario],Seminarios[Modalidad])</f>
        <v>Hybrid</v>
      </c>
      <c r="F484" s="8" t="s">
        <v>109</v>
      </c>
      <c r="G484" s="26">
        <f>_xlfn.XLOOKUP(Participantes[[#This Row],[Seminario al que asistió]],Seminarios[Seminario],Seminarios[Año])</f>
        <v>2024</v>
      </c>
    </row>
    <row r="485" spans="1:7" x14ac:dyDescent="0.25">
      <c r="A485" s="7" t="s">
        <v>802</v>
      </c>
      <c r="B485" s="3"/>
      <c r="C485" s="3" t="s">
        <v>262</v>
      </c>
      <c r="D485" s="3" t="s">
        <v>71</v>
      </c>
      <c r="E485" s="3" t="str">
        <f>_xlfn.XLOOKUP(Participantes[[#This Row],[Seminario al que asistió]],Seminarios[Seminario],Seminarios[Modalidad])</f>
        <v>Hybrid</v>
      </c>
      <c r="F485" s="8" t="s">
        <v>109</v>
      </c>
      <c r="G485" s="26">
        <f>_xlfn.XLOOKUP(Participantes[[#This Row],[Seminario al que asistió]],Seminarios[Seminario],Seminarios[Año])</f>
        <v>2024</v>
      </c>
    </row>
    <row r="486" spans="1:7" x14ac:dyDescent="0.25">
      <c r="A486" s="7" t="s">
        <v>803</v>
      </c>
      <c r="B486" s="3" t="s">
        <v>804</v>
      </c>
      <c r="C486" s="3" t="s">
        <v>265</v>
      </c>
      <c r="D486" s="3" t="s">
        <v>71</v>
      </c>
      <c r="E486" s="3" t="str">
        <f>_xlfn.XLOOKUP(Participantes[[#This Row],[Seminario al que asistió]],Seminarios[Seminario],Seminarios[Modalidad])</f>
        <v>Hybrid</v>
      </c>
      <c r="F486" s="8" t="s">
        <v>109</v>
      </c>
      <c r="G486" s="26">
        <f>_xlfn.XLOOKUP(Participantes[[#This Row],[Seminario al que asistió]],Seminarios[Seminario],Seminarios[Año])</f>
        <v>2024</v>
      </c>
    </row>
    <row r="487" spans="1:7" x14ac:dyDescent="0.25">
      <c r="A487" s="7" t="s">
        <v>221</v>
      </c>
      <c r="B487" s="3"/>
      <c r="C487" s="3" t="s">
        <v>265</v>
      </c>
      <c r="D487" s="3" t="s">
        <v>56</v>
      </c>
      <c r="E487" s="3" t="str">
        <f>_xlfn.XLOOKUP(Participantes[[#This Row],[Seminario al que asistió]],Seminarios[Seminario],Seminarios[Modalidad])</f>
        <v>Hybrid</v>
      </c>
      <c r="F487" s="8" t="s">
        <v>109</v>
      </c>
      <c r="G487" s="26">
        <f>_xlfn.XLOOKUP(Participantes[[#This Row],[Seminario al que asistió]],Seminarios[Seminario],Seminarios[Año])</f>
        <v>2024</v>
      </c>
    </row>
    <row r="488" spans="1:7" x14ac:dyDescent="0.25">
      <c r="A488" s="7" t="s">
        <v>805</v>
      </c>
      <c r="B488" s="3"/>
      <c r="C488" s="3" t="s">
        <v>262</v>
      </c>
      <c r="D488" s="3" t="s">
        <v>71</v>
      </c>
      <c r="E488" s="3" t="str">
        <f>_xlfn.XLOOKUP(Participantes[[#This Row],[Seminario al que asistió]],Seminarios[Seminario],Seminarios[Modalidad])</f>
        <v>Hybrid</v>
      </c>
      <c r="F488" s="8" t="s">
        <v>109</v>
      </c>
      <c r="G488" s="26">
        <f>_xlfn.XLOOKUP(Participantes[[#This Row],[Seminario al que asistió]],Seminarios[Seminario],Seminarios[Año])</f>
        <v>2024</v>
      </c>
    </row>
    <row r="489" spans="1:7" x14ac:dyDescent="0.25">
      <c r="A489" s="7" t="s">
        <v>209</v>
      </c>
      <c r="B489" s="3" t="s">
        <v>383</v>
      </c>
      <c r="C489" s="3" t="s">
        <v>262</v>
      </c>
      <c r="D489" s="3" t="s">
        <v>56</v>
      </c>
      <c r="E489" s="3" t="str">
        <f>_xlfn.XLOOKUP(Participantes[[#This Row],[Seminario al que asistió]],Seminarios[Seminario],Seminarios[Modalidad])</f>
        <v>Hybrid</v>
      </c>
      <c r="F489" s="8" t="s">
        <v>109</v>
      </c>
      <c r="G489" s="26">
        <f>_xlfn.XLOOKUP(Participantes[[#This Row],[Seminario al que asistió]],Seminarios[Seminario],Seminarios[Año])</f>
        <v>2024</v>
      </c>
    </row>
    <row r="490" spans="1:7" x14ac:dyDescent="0.25">
      <c r="A490" s="7" t="s">
        <v>806</v>
      </c>
      <c r="B490" s="3"/>
      <c r="C490" s="3" t="s">
        <v>262</v>
      </c>
      <c r="D490" s="3" t="s">
        <v>56</v>
      </c>
      <c r="E490" s="3" t="str">
        <f>_xlfn.XLOOKUP(Participantes[[#This Row],[Seminario al que asistió]],Seminarios[Seminario],Seminarios[Modalidad])</f>
        <v>Hybrid</v>
      </c>
      <c r="F490" s="8" t="s">
        <v>109</v>
      </c>
      <c r="G490" s="26">
        <f>_xlfn.XLOOKUP(Participantes[[#This Row],[Seminario al que asistió]],Seminarios[Seminario],Seminarios[Año])</f>
        <v>2024</v>
      </c>
    </row>
    <row r="491" spans="1:7" x14ac:dyDescent="0.25">
      <c r="A491" s="7" t="s">
        <v>718</v>
      </c>
      <c r="B491" s="3"/>
      <c r="C491" s="3" t="s">
        <v>262</v>
      </c>
      <c r="D491" s="3" t="s">
        <v>56</v>
      </c>
      <c r="E491" s="3" t="str">
        <f>_xlfn.XLOOKUP(Participantes[[#This Row],[Seminario al que asistió]],Seminarios[Seminario],Seminarios[Modalidad])</f>
        <v>Hybrid</v>
      </c>
      <c r="F491" s="8" t="s">
        <v>109</v>
      </c>
      <c r="G491" s="26">
        <f>_xlfn.XLOOKUP(Participantes[[#This Row],[Seminario al que asistió]],Seminarios[Seminario],Seminarios[Año])</f>
        <v>2024</v>
      </c>
    </row>
    <row r="492" spans="1:7" x14ac:dyDescent="0.25">
      <c r="A492" s="7" t="s">
        <v>807</v>
      </c>
      <c r="B492" s="3" t="s">
        <v>268</v>
      </c>
      <c r="C492" s="3" t="s">
        <v>265</v>
      </c>
      <c r="D492" s="3" t="s">
        <v>56</v>
      </c>
      <c r="E492" s="3" t="str">
        <f>_xlfn.XLOOKUP(Participantes[[#This Row],[Seminario al que asistió]],Seminarios[Seminario],Seminarios[Modalidad])</f>
        <v>Hybrid</v>
      </c>
      <c r="F492" s="8" t="s">
        <v>109</v>
      </c>
      <c r="G492" s="26">
        <f>_xlfn.XLOOKUP(Participantes[[#This Row],[Seminario al que asistió]],Seminarios[Seminario],Seminarios[Año])</f>
        <v>2024</v>
      </c>
    </row>
    <row r="493" spans="1:7" x14ac:dyDescent="0.25">
      <c r="A493" s="7" t="s">
        <v>808</v>
      </c>
      <c r="B493" s="3" t="s">
        <v>809</v>
      </c>
      <c r="C493" s="3" t="s">
        <v>265</v>
      </c>
      <c r="D493" s="3" t="s">
        <v>66</v>
      </c>
      <c r="E493" s="3" t="str">
        <f>_xlfn.XLOOKUP(Participantes[[#This Row],[Seminario al que asistió]],Seminarios[Seminario],Seminarios[Modalidad])</f>
        <v>Hybrid</v>
      </c>
      <c r="F493" s="8" t="s">
        <v>109</v>
      </c>
      <c r="G493" s="26">
        <f>_xlfn.XLOOKUP(Participantes[[#This Row],[Seminario al que asistió]],Seminarios[Seminario],Seminarios[Año])</f>
        <v>2024</v>
      </c>
    </row>
    <row r="494" spans="1:7" x14ac:dyDescent="0.25">
      <c r="A494" s="7" t="s">
        <v>810</v>
      </c>
      <c r="B494" s="3" t="s">
        <v>811</v>
      </c>
      <c r="C494" s="3" t="s">
        <v>262</v>
      </c>
      <c r="D494" s="3" t="s">
        <v>71</v>
      </c>
      <c r="E494" s="3" t="str">
        <f>_xlfn.XLOOKUP(Participantes[[#This Row],[Seminario al que asistió]],Seminarios[Seminario],Seminarios[Modalidad])</f>
        <v>Hybrid</v>
      </c>
      <c r="F494" s="8" t="s">
        <v>109</v>
      </c>
      <c r="G494" s="26">
        <f>_xlfn.XLOOKUP(Participantes[[#This Row],[Seminario al que asistió]],Seminarios[Seminario],Seminarios[Año])</f>
        <v>2024</v>
      </c>
    </row>
    <row r="495" spans="1:7" x14ac:dyDescent="0.25">
      <c r="A495" s="7" t="s">
        <v>660</v>
      </c>
      <c r="B495" s="3"/>
      <c r="C495" s="3" t="s">
        <v>265</v>
      </c>
      <c r="D495" s="3" t="s">
        <v>71</v>
      </c>
      <c r="E495" s="3" t="str">
        <f>_xlfn.XLOOKUP(Participantes[[#This Row],[Seminario al que asistió]],Seminarios[Seminario],Seminarios[Modalidad])</f>
        <v>Hybrid</v>
      </c>
      <c r="F495" s="8" t="s">
        <v>109</v>
      </c>
      <c r="G495" s="26">
        <f>_xlfn.XLOOKUP(Participantes[[#This Row],[Seminario al que asistió]],Seminarios[Seminario],Seminarios[Año])</f>
        <v>2024</v>
      </c>
    </row>
    <row r="496" spans="1:7" x14ac:dyDescent="0.25">
      <c r="A496" s="7" t="s">
        <v>812</v>
      </c>
      <c r="B496" s="3"/>
      <c r="C496" s="3" t="s">
        <v>265</v>
      </c>
      <c r="D496" s="3" t="s">
        <v>71</v>
      </c>
      <c r="E496" s="3" t="str">
        <f>_xlfn.XLOOKUP(Participantes[[#This Row],[Seminario al que asistió]],Seminarios[Seminario],Seminarios[Modalidad])</f>
        <v>Hybrid</v>
      </c>
      <c r="F496" s="8" t="s">
        <v>109</v>
      </c>
      <c r="G496" s="26">
        <f>_xlfn.XLOOKUP(Participantes[[#This Row],[Seminario al que asistió]],Seminarios[Seminario],Seminarios[Año])</f>
        <v>2024</v>
      </c>
    </row>
    <row r="497" spans="1:7" x14ac:dyDescent="0.25">
      <c r="A497" s="7" t="s">
        <v>813</v>
      </c>
      <c r="B497" s="3" t="s">
        <v>814</v>
      </c>
      <c r="C497" s="3" t="s">
        <v>262</v>
      </c>
      <c r="D497" s="3" t="s">
        <v>66</v>
      </c>
      <c r="E497" s="3" t="str">
        <f>_xlfn.XLOOKUP(Participantes[[#This Row],[Seminario al que asistió]],Seminarios[Seminario],Seminarios[Modalidad])</f>
        <v>Hybrid</v>
      </c>
      <c r="F497" s="8" t="s">
        <v>109</v>
      </c>
      <c r="G497" s="26">
        <f>_xlfn.XLOOKUP(Participantes[[#This Row],[Seminario al que asistió]],Seminarios[Seminario],Seminarios[Año])</f>
        <v>2024</v>
      </c>
    </row>
    <row r="498" spans="1:7" x14ac:dyDescent="0.25">
      <c r="A498" s="135" t="s">
        <v>815</v>
      </c>
      <c r="B498" s="3"/>
      <c r="C498" s="3" t="s">
        <v>262</v>
      </c>
      <c r="D498" s="3" t="s">
        <v>56</v>
      </c>
      <c r="E498" s="3" t="str">
        <f>_xlfn.XLOOKUP(Participantes[[#This Row],[Seminario al que asistió]],Seminarios[Seminario],Seminarios[Modalidad])</f>
        <v>Hybrid</v>
      </c>
      <c r="F498" s="8" t="s">
        <v>109</v>
      </c>
      <c r="G498" s="26">
        <f>_xlfn.XLOOKUP(Participantes[[#This Row],[Seminario al que asistió]],Seminarios[Seminario],Seminarios[Año])</f>
        <v>2024</v>
      </c>
    </row>
    <row r="499" spans="1:7" x14ac:dyDescent="0.25">
      <c r="A499" s="7" t="s">
        <v>816</v>
      </c>
      <c r="B499" s="3"/>
      <c r="C499" s="3" t="s">
        <v>262</v>
      </c>
      <c r="D499" s="3" t="s">
        <v>71</v>
      </c>
      <c r="E499" s="3" t="str">
        <f>_xlfn.XLOOKUP(Participantes[[#This Row],[Seminario al que asistió]],Seminarios[Seminario],Seminarios[Modalidad])</f>
        <v>Hybrid</v>
      </c>
      <c r="F499" s="8" t="s">
        <v>109</v>
      </c>
      <c r="G499" s="26">
        <f>_xlfn.XLOOKUP(Participantes[[#This Row],[Seminario al que asistió]],Seminarios[Seminario],Seminarios[Año])</f>
        <v>2024</v>
      </c>
    </row>
    <row r="500" spans="1:7" x14ac:dyDescent="0.25">
      <c r="A500" s="7" t="s">
        <v>817</v>
      </c>
      <c r="B500" s="3" t="s">
        <v>818</v>
      </c>
      <c r="C500" s="3" t="s">
        <v>265</v>
      </c>
      <c r="D500" s="3" t="s">
        <v>56</v>
      </c>
      <c r="E500" s="3" t="str">
        <f>_xlfn.XLOOKUP(Participantes[[#This Row],[Seminario al que asistió]],Seminarios[Seminario],Seminarios[Modalidad])</f>
        <v>Hybrid</v>
      </c>
      <c r="F500" s="8" t="s">
        <v>109</v>
      </c>
      <c r="G500" s="26">
        <f>_xlfn.XLOOKUP(Participantes[[#This Row],[Seminario al que asistió]],Seminarios[Seminario],Seminarios[Año])</f>
        <v>2024</v>
      </c>
    </row>
    <row r="501" spans="1:7" x14ac:dyDescent="0.25">
      <c r="A501" s="7" t="s">
        <v>819</v>
      </c>
      <c r="B501" s="3"/>
      <c r="C501" s="3" t="s">
        <v>265</v>
      </c>
      <c r="D501" s="3" t="s">
        <v>71</v>
      </c>
      <c r="E501" s="3" t="str">
        <f>_xlfn.XLOOKUP(Participantes[[#This Row],[Seminario al que asistió]],Seminarios[Seminario],Seminarios[Modalidad])</f>
        <v>Hybrid</v>
      </c>
      <c r="F501" s="8" t="s">
        <v>109</v>
      </c>
      <c r="G501" s="26">
        <f>_xlfn.XLOOKUP(Participantes[[#This Row],[Seminario al que asistió]],Seminarios[Seminario],Seminarios[Año])</f>
        <v>2024</v>
      </c>
    </row>
    <row r="502" spans="1:7" x14ac:dyDescent="0.25">
      <c r="A502" s="7" t="s">
        <v>638</v>
      </c>
      <c r="B502" s="3" t="s">
        <v>639</v>
      </c>
      <c r="C502" s="3" t="s">
        <v>265</v>
      </c>
      <c r="D502" s="3" t="s">
        <v>71</v>
      </c>
      <c r="E502" s="3" t="str">
        <f>_xlfn.XLOOKUP(Participantes[[#This Row],[Seminario al que asistió]],Seminarios[Seminario],Seminarios[Modalidad])</f>
        <v>Hybrid</v>
      </c>
      <c r="F502" s="8" t="s">
        <v>109</v>
      </c>
      <c r="G502" s="26">
        <f>_xlfn.XLOOKUP(Participantes[[#This Row],[Seminario al que asistió]],Seminarios[Seminario],Seminarios[Año])</f>
        <v>2024</v>
      </c>
    </row>
    <row r="503" spans="1:7" x14ac:dyDescent="0.25">
      <c r="A503" s="7" t="s">
        <v>820</v>
      </c>
      <c r="B503" s="3" t="s">
        <v>336</v>
      </c>
      <c r="C503" s="3" t="s">
        <v>265</v>
      </c>
      <c r="D503" s="3" t="s">
        <v>56</v>
      </c>
      <c r="E503" s="3" t="str">
        <f>_xlfn.XLOOKUP(Participantes[[#This Row],[Seminario al que asistió]],Seminarios[Seminario],Seminarios[Modalidad])</f>
        <v>Hybrid</v>
      </c>
      <c r="F503" s="8" t="s">
        <v>109</v>
      </c>
      <c r="G503" s="26">
        <f>_xlfn.XLOOKUP(Participantes[[#This Row],[Seminario al que asistió]],Seminarios[Seminario],Seminarios[Año])</f>
        <v>2024</v>
      </c>
    </row>
    <row r="504" spans="1:7" x14ac:dyDescent="0.25">
      <c r="A504" s="7" t="s">
        <v>821</v>
      </c>
      <c r="B504" s="3" t="s">
        <v>321</v>
      </c>
      <c r="C504" s="3" t="s">
        <v>262</v>
      </c>
      <c r="D504" s="3" t="s">
        <v>56</v>
      </c>
      <c r="E504" s="3" t="str">
        <f>_xlfn.XLOOKUP(Participantes[[#This Row],[Seminario al que asistió]],Seminarios[Seminario],Seminarios[Modalidad])</f>
        <v>Hybrid</v>
      </c>
      <c r="F504" s="8" t="s">
        <v>109</v>
      </c>
      <c r="G504" s="26">
        <f>_xlfn.XLOOKUP(Participantes[[#This Row],[Seminario al que asistió]],Seminarios[Seminario],Seminarios[Año])</f>
        <v>2024</v>
      </c>
    </row>
    <row r="505" spans="1:7" x14ac:dyDescent="0.25">
      <c r="A505" s="7" t="s">
        <v>822</v>
      </c>
      <c r="B505" s="3" t="s">
        <v>266</v>
      </c>
      <c r="C505" s="3" t="s">
        <v>265</v>
      </c>
      <c r="D505" s="3" t="s">
        <v>56</v>
      </c>
      <c r="E505" s="3" t="str">
        <f>_xlfn.XLOOKUP(Participantes[[#This Row],[Seminario al que asistió]],Seminarios[Seminario],Seminarios[Modalidad])</f>
        <v>Hybrid</v>
      </c>
      <c r="F505" s="8" t="s">
        <v>109</v>
      </c>
      <c r="G505" s="26">
        <f>_xlfn.XLOOKUP(Participantes[[#This Row],[Seminario al que asistió]],Seminarios[Seminario],Seminarios[Año])</f>
        <v>2024</v>
      </c>
    </row>
    <row r="506" spans="1:7" ht="15.75" thickBot="1" x14ac:dyDescent="0.3">
      <c r="A506" s="137" t="s">
        <v>823</v>
      </c>
      <c r="B506" s="10"/>
      <c r="C506" s="10" t="s">
        <v>265</v>
      </c>
      <c r="D506" s="10" t="s">
        <v>71</v>
      </c>
      <c r="E506" s="10" t="str">
        <f>_xlfn.XLOOKUP(Participantes[[#This Row],[Seminario al que asistió]],Seminarios[Seminario],Seminarios[Modalidad])</f>
        <v>Hybrid</v>
      </c>
      <c r="F506" s="11" t="s">
        <v>109</v>
      </c>
      <c r="G506" s="26">
        <f>_xlfn.XLOOKUP(Participantes[[#This Row],[Seminario al que asistió]],Seminarios[Seminario],Seminarios[Año])</f>
        <v>2024</v>
      </c>
    </row>
    <row r="507" spans="1:7" x14ac:dyDescent="0.25">
      <c r="A507" s="116" t="s">
        <v>361</v>
      </c>
      <c r="B507" s="5" t="s">
        <v>362</v>
      </c>
      <c r="C507" s="5" t="s">
        <v>262</v>
      </c>
      <c r="D507" s="5" t="s">
        <v>56</v>
      </c>
      <c r="E507" s="5" t="str">
        <f>_xlfn.XLOOKUP(Participantes[[#This Row],[Seminario al que asistió]],Seminarios[Seminario],Seminarios[Modalidad])</f>
        <v>Online</v>
      </c>
      <c r="F507" s="118" t="s">
        <v>117</v>
      </c>
      <c r="G507" s="26">
        <f>_xlfn.XLOOKUP(Participantes[[#This Row],[Seminario al que asistió]],Seminarios[Seminario],Seminarios[Año])</f>
        <v>2024</v>
      </c>
    </row>
    <row r="508" spans="1:7" x14ac:dyDescent="0.25">
      <c r="A508" s="117" t="s">
        <v>824</v>
      </c>
      <c r="B508" s="3" t="s">
        <v>323</v>
      </c>
      <c r="C508" s="3" t="s">
        <v>262</v>
      </c>
      <c r="D508" s="3" t="s">
        <v>56</v>
      </c>
      <c r="E508" s="3" t="str">
        <f>_xlfn.XLOOKUP(Participantes[[#This Row],[Seminario al que asistió]],Seminarios[Seminario],Seminarios[Modalidad])</f>
        <v>Online</v>
      </c>
      <c r="F508" s="119" t="s">
        <v>117</v>
      </c>
      <c r="G508" s="26">
        <f>_xlfn.XLOOKUP(Participantes[[#This Row],[Seminario al que asistió]],Seminarios[Seminario],Seminarios[Año])</f>
        <v>2024</v>
      </c>
    </row>
    <row r="509" spans="1:7" x14ac:dyDescent="0.25">
      <c r="A509" s="117" t="s">
        <v>825</v>
      </c>
      <c r="B509" t="s">
        <v>298</v>
      </c>
      <c r="C509" s="3" t="s">
        <v>262</v>
      </c>
      <c r="D509" s="3" t="s">
        <v>56</v>
      </c>
      <c r="E509" s="3" t="str">
        <f>_xlfn.XLOOKUP(Participantes[[#This Row],[Seminario al que asistió]],Seminarios[Seminario],Seminarios[Modalidad])</f>
        <v>Online</v>
      </c>
      <c r="F509" s="119" t="s">
        <v>117</v>
      </c>
      <c r="G509" s="26">
        <f>_xlfn.XLOOKUP(Participantes[[#This Row],[Seminario al que asistió]],Seminarios[Seminario],Seminarios[Año])</f>
        <v>2024</v>
      </c>
    </row>
    <row r="510" spans="1:7" x14ac:dyDescent="0.25">
      <c r="A510" s="117" t="s">
        <v>564</v>
      </c>
      <c r="B510" s="3" t="s">
        <v>358</v>
      </c>
      <c r="C510" s="3" t="s">
        <v>265</v>
      </c>
      <c r="D510" s="3" t="s">
        <v>56</v>
      </c>
      <c r="E510" s="3" t="str">
        <f>_xlfn.XLOOKUP(Participantes[[#This Row],[Seminario al que asistió]],Seminarios[Seminario],Seminarios[Modalidad])</f>
        <v>Online</v>
      </c>
      <c r="F510" s="119" t="s">
        <v>117</v>
      </c>
      <c r="G510" s="26">
        <f>_xlfn.XLOOKUP(Participantes[[#This Row],[Seminario al que asistió]],Seminarios[Seminario],Seminarios[Año])</f>
        <v>2024</v>
      </c>
    </row>
    <row r="511" spans="1:7" x14ac:dyDescent="0.25">
      <c r="A511" s="7" t="s">
        <v>879</v>
      </c>
      <c r="B511" s="3" t="s">
        <v>348</v>
      </c>
      <c r="C511" s="3" t="s">
        <v>265</v>
      </c>
      <c r="D511" s="3" t="s">
        <v>56</v>
      </c>
      <c r="E511" s="3" t="str">
        <f>_xlfn.XLOOKUP(Participantes[[#This Row],[Seminario al que asistió]],Seminarios[Seminario],Seminarios[Modalidad])</f>
        <v>Online</v>
      </c>
      <c r="F511" s="119" t="s">
        <v>117</v>
      </c>
      <c r="G511" s="26">
        <f>_xlfn.XLOOKUP(Participantes[[#This Row],[Seminario al que asistió]],Seminarios[Seminario],Seminarios[Año])</f>
        <v>2024</v>
      </c>
    </row>
    <row r="512" spans="1:7" x14ac:dyDescent="0.25">
      <c r="A512" s="117" t="s">
        <v>271</v>
      </c>
      <c r="B512" s="3" t="s">
        <v>272</v>
      </c>
      <c r="C512" s="3" t="s">
        <v>262</v>
      </c>
      <c r="D512" s="3" t="s">
        <v>56</v>
      </c>
      <c r="E512" s="3" t="str">
        <f>_xlfn.XLOOKUP(Participantes[[#This Row],[Seminario al que asistió]],Seminarios[Seminario],Seminarios[Modalidad])</f>
        <v>Online</v>
      </c>
      <c r="F512" s="119" t="s">
        <v>117</v>
      </c>
      <c r="G512" s="26">
        <f>_xlfn.XLOOKUP(Participantes[[#This Row],[Seminario al que asistió]],Seminarios[Seminario],Seminarios[Año])</f>
        <v>2024</v>
      </c>
    </row>
    <row r="513" spans="1:7" x14ac:dyDescent="0.25">
      <c r="A513" s="117" t="s">
        <v>826</v>
      </c>
      <c r="B513" s="3" t="s">
        <v>827</v>
      </c>
      <c r="C513" s="3" t="s">
        <v>265</v>
      </c>
      <c r="D513" s="3" t="s">
        <v>56</v>
      </c>
      <c r="E513" s="3" t="str">
        <f>_xlfn.XLOOKUP(Participantes[[#This Row],[Seminario al que asistió]],Seminarios[Seminario],Seminarios[Modalidad])</f>
        <v>Online</v>
      </c>
      <c r="F513" s="119" t="s">
        <v>117</v>
      </c>
      <c r="G513" s="26">
        <f>_xlfn.XLOOKUP(Participantes[[#This Row],[Seminario al que asistió]],Seminarios[Seminario],Seminarios[Año])</f>
        <v>2024</v>
      </c>
    </row>
    <row r="514" spans="1:7" x14ac:dyDescent="0.25">
      <c r="A514" s="117" t="s">
        <v>346</v>
      </c>
      <c r="B514" s="3" t="s">
        <v>347</v>
      </c>
      <c r="C514" s="3" t="s">
        <v>262</v>
      </c>
      <c r="D514" s="3" t="s">
        <v>56</v>
      </c>
      <c r="E514" s="3" t="str">
        <f>_xlfn.XLOOKUP(Participantes[[#This Row],[Seminario al que asistió]],Seminarios[Seminario],Seminarios[Modalidad])</f>
        <v>Online</v>
      </c>
      <c r="F514" s="119" t="s">
        <v>117</v>
      </c>
      <c r="G514" s="26">
        <f>_xlfn.XLOOKUP(Participantes[[#This Row],[Seminario al que asistió]],Seminarios[Seminario],Seminarios[Año])</f>
        <v>2024</v>
      </c>
    </row>
    <row r="515" spans="1:7" x14ac:dyDescent="0.25">
      <c r="A515" s="117" t="s">
        <v>269</v>
      </c>
      <c r="B515" s="3" t="s">
        <v>270</v>
      </c>
      <c r="C515" s="3" t="s">
        <v>262</v>
      </c>
      <c r="D515" s="3" t="s">
        <v>56</v>
      </c>
      <c r="E515" s="3" t="str">
        <f>_xlfn.XLOOKUP(Participantes[[#This Row],[Seminario al que asistió]],Seminarios[Seminario],Seminarios[Modalidad])</f>
        <v>Online</v>
      </c>
      <c r="F515" s="119" t="s">
        <v>117</v>
      </c>
      <c r="G515" s="26">
        <f>_xlfn.XLOOKUP(Participantes[[#This Row],[Seminario al que asistió]],Seminarios[Seminario],Seminarios[Año])</f>
        <v>2024</v>
      </c>
    </row>
    <row r="516" spans="1:7" x14ac:dyDescent="0.25">
      <c r="A516" s="117" t="s">
        <v>601</v>
      </c>
      <c r="B516" s="3" t="s">
        <v>602</v>
      </c>
      <c r="C516" s="3" t="s">
        <v>262</v>
      </c>
      <c r="D516" s="3" t="s">
        <v>56</v>
      </c>
      <c r="E516" s="3" t="str">
        <f>_xlfn.XLOOKUP(Participantes[[#This Row],[Seminario al que asistió]],Seminarios[Seminario],Seminarios[Modalidad])</f>
        <v>Online</v>
      </c>
      <c r="F516" s="119" t="s">
        <v>117</v>
      </c>
      <c r="G516" s="26">
        <f>_xlfn.XLOOKUP(Participantes[[#This Row],[Seminario al que asistió]],Seminarios[Seminario],Seminarios[Año])</f>
        <v>2024</v>
      </c>
    </row>
    <row r="517" spans="1:7" ht="15.75" thickBot="1" x14ac:dyDescent="0.3">
      <c r="A517" s="121" t="s">
        <v>828</v>
      </c>
      <c r="B517" s="13" t="s">
        <v>829</v>
      </c>
      <c r="C517" s="13" t="s">
        <v>265</v>
      </c>
      <c r="D517" s="13" t="s">
        <v>66</v>
      </c>
      <c r="E517" s="13" t="str">
        <f>_xlfn.XLOOKUP(Participantes[[#This Row],[Seminario al que asistió]],Seminarios[Seminario],Seminarios[Modalidad])</f>
        <v>Online</v>
      </c>
      <c r="F517" s="122" t="s">
        <v>117</v>
      </c>
      <c r="G517" s="26">
        <f>_xlfn.XLOOKUP(Participantes[[#This Row],[Seminario al que asistió]],Seminarios[Seminario],Seminarios[Año])</f>
        <v>2024</v>
      </c>
    </row>
    <row r="518" spans="1:7" x14ac:dyDescent="0.25">
      <c r="A518" s="187" t="s">
        <v>329</v>
      </c>
      <c r="B518" s="125" t="s">
        <v>330</v>
      </c>
      <c r="C518" s="125" t="s">
        <v>262</v>
      </c>
      <c r="D518" s="125" t="s">
        <v>56</v>
      </c>
      <c r="E518" s="125" t="str">
        <f>_xlfn.XLOOKUP(Participantes[[#This Row],[Seminario al que asistió]],Seminarios[Seminario],Seminarios[Modalidad])</f>
        <v>Online</v>
      </c>
      <c r="F518" s="188" t="s">
        <v>119</v>
      </c>
      <c r="G518" s="26">
        <f>_xlfn.XLOOKUP(Participantes[[#This Row],[Seminario al que asistió]],Seminarios[Seminario],Seminarios[Año])</f>
        <v>2024</v>
      </c>
    </row>
    <row r="519" spans="1:7" x14ac:dyDescent="0.25">
      <c r="A519" s="189" t="s">
        <v>318</v>
      </c>
      <c r="B519" s="123" t="s">
        <v>319</v>
      </c>
      <c r="C519" s="123" t="s">
        <v>262</v>
      </c>
      <c r="D519" s="123" t="s">
        <v>56</v>
      </c>
      <c r="E519" s="123" t="str">
        <f>_xlfn.XLOOKUP(Participantes[[#This Row],[Seminario al que asistió]],Seminarios[Seminario],Seminarios[Modalidad])</f>
        <v>Online</v>
      </c>
      <c r="F519" s="190" t="s">
        <v>119</v>
      </c>
      <c r="G519" s="26">
        <f>_xlfn.XLOOKUP(Participantes[[#This Row],[Seminario al que asistió]],Seminarios[Seminario],Seminarios[Año])</f>
        <v>2024</v>
      </c>
    </row>
    <row r="520" spans="1:7" x14ac:dyDescent="0.25">
      <c r="A520" s="189" t="s">
        <v>830</v>
      </c>
      <c r="B520" s="123" t="s">
        <v>831</v>
      </c>
      <c r="C520" s="123" t="s">
        <v>262</v>
      </c>
      <c r="D520" s="123" t="s">
        <v>56</v>
      </c>
      <c r="E520" s="123" t="str">
        <f>_xlfn.XLOOKUP(Participantes[[#This Row],[Seminario al que asistió]],Seminarios[Seminario],Seminarios[Modalidad])</f>
        <v>Online</v>
      </c>
      <c r="F520" s="190" t="s">
        <v>119</v>
      </c>
      <c r="G520" s="26">
        <f>_xlfn.XLOOKUP(Participantes[[#This Row],[Seminario al que asistió]],Seminarios[Seminario],Seminarios[Año])</f>
        <v>2024</v>
      </c>
    </row>
    <row r="521" spans="1:7" x14ac:dyDescent="0.25">
      <c r="A521" s="7" t="s">
        <v>879</v>
      </c>
      <c r="B521" s="3" t="s">
        <v>348</v>
      </c>
      <c r="C521" s="123" t="s">
        <v>265</v>
      </c>
      <c r="D521" s="123" t="s">
        <v>56</v>
      </c>
      <c r="E521" s="123" t="str">
        <f>_xlfn.XLOOKUP(Participantes[[#This Row],[Seminario al que asistió]],Seminarios[Seminario],Seminarios[Modalidad])</f>
        <v>Online</v>
      </c>
      <c r="F521" s="190" t="s">
        <v>119</v>
      </c>
      <c r="G521" s="26">
        <f>_xlfn.XLOOKUP(Participantes[[#This Row],[Seminario al que asistió]],Seminarios[Seminario],Seminarios[Año])</f>
        <v>2024</v>
      </c>
    </row>
    <row r="522" spans="1:7" x14ac:dyDescent="0.25">
      <c r="A522" s="189" t="s">
        <v>269</v>
      </c>
      <c r="B522" s="123" t="s">
        <v>270</v>
      </c>
      <c r="C522" s="123" t="s">
        <v>262</v>
      </c>
      <c r="D522" s="123" t="s">
        <v>56</v>
      </c>
      <c r="E522" s="123" t="str">
        <f>_xlfn.XLOOKUP(Participantes[[#This Row],[Seminario al que asistió]],Seminarios[Seminario],Seminarios[Modalidad])</f>
        <v>Online</v>
      </c>
      <c r="F522" s="190" t="s">
        <v>119</v>
      </c>
      <c r="G522" s="26">
        <f>_xlfn.XLOOKUP(Participantes[[#This Row],[Seminario al que asistió]],Seminarios[Seminario],Seminarios[Año])</f>
        <v>2024</v>
      </c>
    </row>
    <row r="523" spans="1:7" x14ac:dyDescent="0.25">
      <c r="A523" s="189" t="s">
        <v>824</v>
      </c>
      <c r="B523" s="123" t="s">
        <v>323</v>
      </c>
      <c r="C523" s="123" t="s">
        <v>262</v>
      </c>
      <c r="D523" s="123" t="s">
        <v>56</v>
      </c>
      <c r="E523" s="123" t="str">
        <f>_xlfn.XLOOKUP(Participantes[[#This Row],[Seminario al que asistió]],Seminarios[Seminario],Seminarios[Modalidad])</f>
        <v>Online</v>
      </c>
      <c r="F523" s="190" t="s">
        <v>119</v>
      </c>
      <c r="G523" s="26">
        <f>_xlfn.XLOOKUP(Participantes[[#This Row],[Seminario al que asistió]],Seminarios[Seminario],Seminarios[Año])</f>
        <v>2024</v>
      </c>
    </row>
    <row r="524" spans="1:7" x14ac:dyDescent="0.25">
      <c r="A524" s="189" t="s">
        <v>825</v>
      </c>
      <c r="B524" s="123" t="s">
        <v>298</v>
      </c>
      <c r="C524" s="123" t="s">
        <v>262</v>
      </c>
      <c r="D524" s="123" t="s">
        <v>56</v>
      </c>
      <c r="E524" s="123" t="str">
        <f>_xlfn.XLOOKUP(Participantes[[#This Row],[Seminario al que asistió]],Seminarios[Seminario],Seminarios[Modalidad])</f>
        <v>Online</v>
      </c>
      <c r="F524" s="190" t="s">
        <v>119</v>
      </c>
      <c r="G524" s="26">
        <f>_xlfn.XLOOKUP(Participantes[[#This Row],[Seminario al que asistió]],Seminarios[Seminario],Seminarios[Año])</f>
        <v>2024</v>
      </c>
    </row>
    <row r="525" spans="1:7" x14ac:dyDescent="0.25">
      <c r="A525" s="189" t="s">
        <v>320</v>
      </c>
      <c r="B525" s="123" t="s">
        <v>321</v>
      </c>
      <c r="C525" s="123" t="s">
        <v>262</v>
      </c>
      <c r="D525" s="123" t="s">
        <v>56</v>
      </c>
      <c r="E525" s="123" t="str">
        <f>_xlfn.XLOOKUP(Participantes[[#This Row],[Seminario al que asistió]],Seminarios[Seminario],Seminarios[Modalidad])</f>
        <v>Online</v>
      </c>
      <c r="F525" s="190" t="s">
        <v>119</v>
      </c>
      <c r="G525" s="26">
        <f>_xlfn.XLOOKUP(Participantes[[#This Row],[Seminario al que asistió]],Seminarios[Seminario],Seminarios[Año])</f>
        <v>2024</v>
      </c>
    </row>
    <row r="526" spans="1:7" x14ac:dyDescent="0.25">
      <c r="A526" s="189" t="s">
        <v>826</v>
      </c>
      <c r="B526" s="123" t="s">
        <v>827</v>
      </c>
      <c r="C526" s="123" t="s">
        <v>265</v>
      </c>
      <c r="D526" s="123" t="s">
        <v>56</v>
      </c>
      <c r="E526" s="123" t="str">
        <f>_xlfn.XLOOKUP(Participantes[[#This Row],[Seminario al que asistió]],Seminarios[Seminario],Seminarios[Modalidad])</f>
        <v>Online</v>
      </c>
      <c r="F526" s="190" t="s">
        <v>119</v>
      </c>
      <c r="G526" s="26">
        <f>_xlfn.XLOOKUP(Participantes[[#This Row],[Seminario al que asistió]],Seminarios[Seminario],Seminarios[Año])</f>
        <v>2024</v>
      </c>
    </row>
    <row r="527" spans="1:7" x14ac:dyDescent="0.25">
      <c r="A527" s="189" t="s">
        <v>311</v>
      </c>
      <c r="B527" s="123" t="s">
        <v>312</v>
      </c>
      <c r="C527" s="123" t="s">
        <v>262</v>
      </c>
      <c r="D527" s="123" t="s">
        <v>56</v>
      </c>
      <c r="E527" s="123" t="str">
        <f>_xlfn.XLOOKUP(Participantes[[#This Row],[Seminario al que asistió]],Seminarios[Seminario],Seminarios[Modalidad])</f>
        <v>Online</v>
      </c>
      <c r="F527" s="190" t="s">
        <v>119</v>
      </c>
      <c r="G527" s="26">
        <f>_xlfn.XLOOKUP(Participantes[[#This Row],[Seminario al que asistió]],Seminarios[Seminario],Seminarios[Año])</f>
        <v>2024</v>
      </c>
    </row>
    <row r="528" spans="1:7" ht="15.75" thickBot="1" x14ac:dyDescent="0.3">
      <c r="A528" s="191" t="s">
        <v>564</v>
      </c>
      <c r="B528" s="126" t="s">
        <v>358</v>
      </c>
      <c r="C528" s="126" t="s">
        <v>265</v>
      </c>
      <c r="D528" s="126" t="s">
        <v>56</v>
      </c>
      <c r="E528" s="126" t="str">
        <f>_xlfn.XLOOKUP(Participantes[[#This Row],[Seminario al que asistió]],Seminarios[Seminario],Seminarios[Modalidad])</f>
        <v>Online</v>
      </c>
      <c r="F528" s="192" t="s">
        <v>119</v>
      </c>
      <c r="G528" s="26">
        <f>_xlfn.XLOOKUP(Participantes[[#This Row],[Seminario al que asistió]],Seminarios[Seminario],Seminarios[Año])</f>
        <v>2024</v>
      </c>
    </row>
    <row r="529" spans="1:10" x14ac:dyDescent="0.25">
      <c r="A529" s="193" t="s">
        <v>832</v>
      </c>
      <c r="B529" s="127" t="s">
        <v>833</v>
      </c>
      <c r="C529" s="125" t="s">
        <v>262</v>
      </c>
      <c r="D529" s="125" t="s">
        <v>56</v>
      </c>
      <c r="E529" s="125" t="str">
        <f>_xlfn.XLOOKUP(Participantes[[#This Row],[Seminario al que asistió]],Seminarios[Seminario],Seminarios[Modalidad])</f>
        <v>On-Campus</v>
      </c>
      <c r="F529" s="194" t="s">
        <v>77</v>
      </c>
      <c r="G529" s="26">
        <f>_xlfn.XLOOKUP(Participantes[[#This Row],[Seminario al que asistió]],Seminarios[Seminario],Seminarios[Año])</f>
        <v>2024</v>
      </c>
    </row>
    <row r="530" spans="1:10" x14ac:dyDescent="0.25">
      <c r="A530" s="195" t="s">
        <v>278</v>
      </c>
      <c r="B530" s="124" t="s">
        <v>279</v>
      </c>
      <c r="C530" s="123" t="s">
        <v>262</v>
      </c>
      <c r="D530" s="123" t="s">
        <v>56</v>
      </c>
      <c r="E530" s="123" t="str">
        <f>_xlfn.XLOOKUP(Participantes[[#This Row],[Seminario al que asistió]],Seminarios[Seminario],Seminarios[Modalidad])</f>
        <v>On-Campus</v>
      </c>
      <c r="F530" s="196" t="s">
        <v>77</v>
      </c>
      <c r="G530" s="26">
        <f>_xlfn.XLOOKUP(Participantes[[#This Row],[Seminario al que asistió]],Seminarios[Seminario],Seminarios[Año])</f>
        <v>2024</v>
      </c>
    </row>
    <row r="531" spans="1:10" x14ac:dyDescent="0.25">
      <c r="A531" s="195" t="s">
        <v>834</v>
      </c>
      <c r="B531" s="124" t="s">
        <v>835</v>
      </c>
      <c r="C531" s="123" t="s">
        <v>265</v>
      </c>
      <c r="D531" s="123" t="s">
        <v>71</v>
      </c>
      <c r="E531" s="123" t="str">
        <f>_xlfn.XLOOKUP(Participantes[[#This Row],[Seminario al que asistió]],Seminarios[Seminario],Seminarios[Modalidad])</f>
        <v>On-Campus</v>
      </c>
      <c r="F531" s="196" t="s">
        <v>77</v>
      </c>
      <c r="G531" s="26">
        <f>_xlfn.XLOOKUP(Participantes[[#This Row],[Seminario al que asistió]],Seminarios[Seminario],Seminarios[Año])</f>
        <v>2024</v>
      </c>
    </row>
    <row r="532" spans="1:10" x14ac:dyDescent="0.25">
      <c r="A532" s="195" t="s">
        <v>516</v>
      </c>
      <c r="B532" s="124" t="s">
        <v>383</v>
      </c>
      <c r="C532" s="123" t="s">
        <v>262</v>
      </c>
      <c r="D532" s="123" t="s">
        <v>56</v>
      </c>
      <c r="E532" s="123" t="str">
        <f>_xlfn.XLOOKUP(Participantes[[#This Row],[Seminario al que asistió]],Seminarios[Seminario],Seminarios[Modalidad])</f>
        <v>On-Campus</v>
      </c>
      <c r="F532" s="196" t="s">
        <v>77</v>
      </c>
      <c r="G532" s="26">
        <f>_xlfn.XLOOKUP(Participantes[[#This Row],[Seminario al que asistió]],Seminarios[Seminario],Seminarios[Año])</f>
        <v>2024</v>
      </c>
      <c r="H532" s="63"/>
      <c r="I532" s="63"/>
      <c r="J532" s="63"/>
    </row>
    <row r="533" spans="1:10" x14ac:dyDescent="0.25">
      <c r="A533" s="195" t="s">
        <v>836</v>
      </c>
      <c r="B533" s="124" t="s">
        <v>837</v>
      </c>
      <c r="C533" s="123" t="s">
        <v>265</v>
      </c>
      <c r="D533" s="123" t="s">
        <v>56</v>
      </c>
      <c r="E533" s="123" t="str">
        <f>_xlfn.XLOOKUP(Participantes[[#This Row],[Seminario al que asistió]],Seminarios[Seminario],Seminarios[Modalidad])</f>
        <v>On-Campus</v>
      </c>
      <c r="F533" s="196" t="s">
        <v>77</v>
      </c>
      <c r="G533" s="26">
        <f>_xlfn.XLOOKUP(Participantes[[#This Row],[Seminario al que asistió]],Seminarios[Seminario],Seminarios[Año])</f>
        <v>2024</v>
      </c>
      <c r="H533" s="63"/>
      <c r="I533" s="63"/>
      <c r="J533" s="63"/>
    </row>
    <row r="534" spans="1:10" x14ac:dyDescent="0.25">
      <c r="A534" s="195" t="s">
        <v>318</v>
      </c>
      <c r="B534" s="124" t="s">
        <v>319</v>
      </c>
      <c r="C534" s="123" t="s">
        <v>262</v>
      </c>
      <c r="D534" s="123" t="s">
        <v>56</v>
      </c>
      <c r="E534" s="123" t="str">
        <f>_xlfn.XLOOKUP(Participantes[[#This Row],[Seminario al que asistió]],Seminarios[Seminario],Seminarios[Modalidad])</f>
        <v>On-Campus</v>
      </c>
      <c r="F534" s="196" t="s">
        <v>77</v>
      </c>
      <c r="G534" s="26">
        <f>_xlfn.XLOOKUP(Participantes[[#This Row],[Seminario al que asistió]],Seminarios[Seminario],Seminarios[Año])</f>
        <v>2024</v>
      </c>
      <c r="H534" s="63"/>
      <c r="I534" s="63"/>
      <c r="J534" s="63"/>
    </row>
    <row r="535" spans="1:10" ht="16.5" customHeight="1" x14ac:dyDescent="0.25">
      <c r="A535" s="195" t="s">
        <v>838</v>
      </c>
      <c r="B535" t="s">
        <v>839</v>
      </c>
      <c r="C535" s="123" t="s">
        <v>262</v>
      </c>
      <c r="D535" s="123" t="s">
        <v>71</v>
      </c>
      <c r="E535" s="123" t="str">
        <f>_xlfn.XLOOKUP(Participantes[[#This Row],[Seminario al que asistió]],Seminarios[Seminario],Seminarios[Modalidad])</f>
        <v>On-Campus</v>
      </c>
      <c r="F535" s="196" t="s">
        <v>77</v>
      </c>
      <c r="G535" s="26">
        <f>_xlfn.XLOOKUP(Participantes[[#This Row],[Seminario al que asistió]],Seminarios[Seminario],Seminarios[Año])</f>
        <v>2024</v>
      </c>
      <c r="H535" s="63"/>
      <c r="I535" s="63"/>
      <c r="J535" s="63"/>
    </row>
    <row r="536" spans="1:10" x14ac:dyDescent="0.25">
      <c r="A536" s="195" t="s">
        <v>840</v>
      </c>
      <c r="B536" s="124" t="s">
        <v>841</v>
      </c>
      <c r="C536" s="123" t="s">
        <v>262</v>
      </c>
      <c r="D536" s="123" t="s">
        <v>71</v>
      </c>
      <c r="E536" s="123" t="str">
        <f>_xlfn.XLOOKUP(Participantes[[#This Row],[Seminario al que asistió]],Seminarios[Seminario],Seminarios[Modalidad])</f>
        <v>On-Campus</v>
      </c>
      <c r="F536" s="196" t="s">
        <v>77</v>
      </c>
      <c r="G536" s="26">
        <f>_xlfn.XLOOKUP(Participantes[[#This Row],[Seminario al que asistió]],Seminarios[Seminario],Seminarios[Año])</f>
        <v>2024</v>
      </c>
      <c r="H536" s="63"/>
      <c r="I536" s="63"/>
      <c r="J536" s="63"/>
    </row>
    <row r="537" spans="1:10" x14ac:dyDescent="0.25">
      <c r="A537" s="195" t="s">
        <v>842</v>
      </c>
      <c r="B537" s="124" t="s">
        <v>602</v>
      </c>
      <c r="C537" s="123" t="s">
        <v>262</v>
      </c>
      <c r="D537" s="123" t="s">
        <v>56</v>
      </c>
      <c r="E537" s="123" t="str">
        <f>_xlfn.XLOOKUP(Participantes[[#This Row],[Seminario al que asistió]],Seminarios[Seminario],Seminarios[Modalidad])</f>
        <v>On-Campus</v>
      </c>
      <c r="F537" s="196" t="s">
        <v>77</v>
      </c>
      <c r="G537" s="26">
        <f>_xlfn.XLOOKUP(Participantes[[#This Row],[Seminario al que asistió]],Seminarios[Seminario],Seminarios[Año])</f>
        <v>2024</v>
      </c>
      <c r="H537" s="63"/>
      <c r="I537" s="63"/>
      <c r="J537" s="63"/>
    </row>
    <row r="538" spans="1:10" x14ac:dyDescent="0.25">
      <c r="A538" s="195" t="s">
        <v>843</v>
      </c>
      <c r="B538" t="s">
        <v>844</v>
      </c>
      <c r="C538" s="123" t="s">
        <v>262</v>
      </c>
      <c r="D538" s="123" t="s">
        <v>71</v>
      </c>
      <c r="E538" s="123" t="str">
        <f>_xlfn.XLOOKUP(Participantes[[#This Row],[Seminario al que asistió]],Seminarios[Seminario],Seminarios[Modalidad])</f>
        <v>On-Campus</v>
      </c>
      <c r="F538" s="196" t="s">
        <v>77</v>
      </c>
      <c r="G538" s="26">
        <f>_xlfn.XLOOKUP(Participantes[[#This Row],[Seminario al que asistió]],Seminarios[Seminario],Seminarios[Año])</f>
        <v>2024</v>
      </c>
      <c r="H538" s="63"/>
      <c r="I538" s="63"/>
      <c r="J538" s="63"/>
    </row>
    <row r="539" spans="1:10" x14ac:dyDescent="0.25">
      <c r="A539" s="195" t="s">
        <v>845</v>
      </c>
      <c r="B539" s="124" t="s">
        <v>846</v>
      </c>
      <c r="C539" s="123" t="s">
        <v>262</v>
      </c>
      <c r="D539" s="123" t="s">
        <v>71</v>
      </c>
      <c r="E539" s="123" t="str">
        <f>_xlfn.XLOOKUP(Participantes[[#This Row],[Seminario al que asistió]],Seminarios[Seminario],Seminarios[Modalidad])</f>
        <v>On-Campus</v>
      </c>
      <c r="F539" s="196" t="s">
        <v>77</v>
      </c>
      <c r="G539" s="26">
        <f>_xlfn.XLOOKUP(Participantes[[#This Row],[Seminario al que asistió]],Seminarios[Seminario],Seminarios[Año])</f>
        <v>2024</v>
      </c>
      <c r="H539" s="63"/>
      <c r="I539" s="63"/>
      <c r="J539" s="63"/>
    </row>
    <row r="540" spans="1:10" x14ac:dyDescent="0.25">
      <c r="A540" s="195" t="s">
        <v>263</v>
      </c>
      <c r="B540" s="124" t="s">
        <v>264</v>
      </c>
      <c r="C540" s="123" t="s">
        <v>265</v>
      </c>
      <c r="D540" s="123" t="s">
        <v>56</v>
      </c>
      <c r="E540" s="123" t="str">
        <f>_xlfn.XLOOKUP(Participantes[[#This Row],[Seminario al que asistió]],Seminarios[Seminario],Seminarios[Modalidad])</f>
        <v>On-Campus</v>
      </c>
      <c r="F540" s="196" t="s">
        <v>77</v>
      </c>
      <c r="G540" s="26">
        <f>_xlfn.XLOOKUP(Participantes[[#This Row],[Seminario al que asistió]],Seminarios[Seminario],Seminarios[Año])</f>
        <v>2024</v>
      </c>
      <c r="H540" s="63"/>
      <c r="I540" s="63"/>
      <c r="J540" s="63"/>
    </row>
    <row r="541" spans="1:10" x14ac:dyDescent="0.25">
      <c r="A541" s="195" t="s">
        <v>847</v>
      </c>
      <c r="B541" s="124" t="s">
        <v>848</v>
      </c>
      <c r="C541" s="123" t="s">
        <v>265</v>
      </c>
      <c r="D541" s="123" t="s">
        <v>71</v>
      </c>
      <c r="E541" s="123" t="str">
        <f>_xlfn.XLOOKUP(Participantes[[#This Row],[Seminario al que asistió]],Seminarios[Seminario],Seminarios[Modalidad])</f>
        <v>On-Campus</v>
      </c>
      <c r="F541" s="196" t="s">
        <v>77</v>
      </c>
      <c r="G541" s="26">
        <f>_xlfn.XLOOKUP(Participantes[[#This Row],[Seminario al que asistió]],Seminarios[Seminario],Seminarios[Año])</f>
        <v>2024</v>
      </c>
      <c r="H541" s="63"/>
      <c r="I541" s="63"/>
      <c r="J541" s="120"/>
    </row>
    <row r="542" spans="1:10" x14ac:dyDescent="0.25">
      <c r="A542" s="195" t="s">
        <v>849</v>
      </c>
      <c r="B542" s="124" t="s">
        <v>850</v>
      </c>
      <c r="C542" s="123" t="s">
        <v>265</v>
      </c>
      <c r="D542" s="123" t="s">
        <v>71</v>
      </c>
      <c r="E542" s="123" t="str">
        <f>_xlfn.XLOOKUP(Participantes[[#This Row],[Seminario al que asistió]],Seminarios[Seminario],Seminarios[Modalidad])</f>
        <v>On-Campus</v>
      </c>
      <c r="F542" s="196" t="s">
        <v>77</v>
      </c>
      <c r="G542" s="26">
        <f>_xlfn.XLOOKUP(Participantes[[#This Row],[Seminario al que asistió]],Seminarios[Seminario],Seminarios[Año])</f>
        <v>2024</v>
      </c>
      <c r="H542" s="63"/>
      <c r="I542" s="63"/>
      <c r="J542" s="63"/>
    </row>
    <row r="543" spans="1:10" x14ac:dyDescent="0.25">
      <c r="A543" s="195" t="s">
        <v>297</v>
      </c>
      <c r="B543" s="124" t="s">
        <v>298</v>
      </c>
      <c r="C543" s="123" t="s">
        <v>262</v>
      </c>
      <c r="D543" s="123" t="s">
        <v>56</v>
      </c>
      <c r="E543" s="123" t="str">
        <f>_xlfn.XLOOKUP(Participantes[[#This Row],[Seminario al que asistió]],Seminarios[Seminario],Seminarios[Modalidad])</f>
        <v>On-Campus</v>
      </c>
      <c r="F543" s="196" t="s">
        <v>77</v>
      </c>
      <c r="G543" s="26">
        <f>_xlfn.XLOOKUP(Participantes[[#This Row],[Seminario al que asistió]],Seminarios[Seminario],Seminarios[Año])</f>
        <v>2024</v>
      </c>
      <c r="H543" s="63"/>
      <c r="I543" s="63"/>
      <c r="J543" s="63"/>
    </row>
    <row r="544" spans="1:10" x14ac:dyDescent="0.25">
      <c r="A544" s="195" t="s">
        <v>851</v>
      </c>
      <c r="B544" s="124" t="s">
        <v>852</v>
      </c>
      <c r="C544" s="123" t="s">
        <v>262</v>
      </c>
      <c r="D544" s="123" t="s">
        <v>71</v>
      </c>
      <c r="E544" s="123" t="str">
        <f>_xlfn.XLOOKUP(Participantes[[#This Row],[Seminario al que asistió]],Seminarios[Seminario],Seminarios[Modalidad])</f>
        <v>On-Campus</v>
      </c>
      <c r="F544" s="196" t="s">
        <v>77</v>
      </c>
      <c r="G544" s="26">
        <f>_xlfn.XLOOKUP(Participantes[[#This Row],[Seminario al que asistió]],Seminarios[Seminario],Seminarios[Año])</f>
        <v>2024</v>
      </c>
      <c r="H544" s="63"/>
      <c r="I544" s="63"/>
      <c r="J544" s="63"/>
    </row>
    <row r="545" spans="1:10" x14ac:dyDescent="0.25">
      <c r="A545" s="195" t="s">
        <v>853</v>
      </c>
      <c r="B545" s="124" t="s">
        <v>854</v>
      </c>
      <c r="C545" s="123" t="s">
        <v>262</v>
      </c>
      <c r="D545" s="123" t="s">
        <v>71</v>
      </c>
      <c r="E545" s="123" t="str">
        <f>_xlfn.XLOOKUP(Participantes[[#This Row],[Seminario al que asistió]],Seminarios[Seminario],Seminarios[Modalidad])</f>
        <v>On-Campus</v>
      </c>
      <c r="F545" s="196" t="s">
        <v>77</v>
      </c>
      <c r="G545" s="26">
        <f>_xlfn.XLOOKUP(Participantes[[#This Row],[Seminario al que asistió]],Seminarios[Seminario],Seminarios[Año])</f>
        <v>2024</v>
      </c>
      <c r="H545" s="63"/>
      <c r="I545" s="63"/>
      <c r="J545" s="63"/>
    </row>
    <row r="546" spans="1:10" x14ac:dyDescent="0.25">
      <c r="A546" s="195" t="s">
        <v>855</v>
      </c>
      <c r="B546" s="124" t="s">
        <v>856</v>
      </c>
      <c r="C546" s="123" t="s">
        <v>262</v>
      </c>
      <c r="D546" s="123" t="s">
        <v>56</v>
      </c>
      <c r="E546" s="123" t="str">
        <f>_xlfn.XLOOKUP(Participantes[[#This Row],[Seminario al que asistió]],Seminarios[Seminario],Seminarios[Modalidad])</f>
        <v>On-Campus</v>
      </c>
      <c r="F546" s="196" t="s">
        <v>77</v>
      </c>
      <c r="G546" s="26">
        <f>_xlfn.XLOOKUP(Participantes[[#This Row],[Seminario al que asistió]],Seminarios[Seminario],Seminarios[Año])</f>
        <v>2024</v>
      </c>
      <c r="H546" s="63"/>
      <c r="I546" s="63"/>
      <c r="J546" s="63"/>
    </row>
    <row r="547" spans="1:10" x14ac:dyDescent="0.25">
      <c r="A547" s="195" t="s">
        <v>857</v>
      </c>
      <c r="B547" s="124" t="s">
        <v>858</v>
      </c>
      <c r="C547" s="123" t="s">
        <v>265</v>
      </c>
      <c r="D547" s="123" t="s">
        <v>71</v>
      </c>
      <c r="E547" s="123" t="str">
        <f>_xlfn.XLOOKUP(Participantes[[#This Row],[Seminario al que asistió]],Seminarios[Seminario],Seminarios[Modalidad])</f>
        <v>On-Campus</v>
      </c>
      <c r="F547" s="196" t="s">
        <v>77</v>
      </c>
      <c r="G547" s="26">
        <f>_xlfn.XLOOKUP(Participantes[[#This Row],[Seminario al que asistió]],Seminarios[Seminario],Seminarios[Año])</f>
        <v>2024</v>
      </c>
      <c r="H547" s="63"/>
      <c r="I547" s="63"/>
      <c r="J547" s="63"/>
    </row>
    <row r="548" spans="1:10" x14ac:dyDescent="0.25">
      <c r="A548" s="195" t="s">
        <v>859</v>
      </c>
      <c r="B548" s="124" t="s">
        <v>860</v>
      </c>
      <c r="C548" s="123" t="s">
        <v>265</v>
      </c>
      <c r="D548" s="123" t="s">
        <v>56</v>
      </c>
      <c r="E548" s="123" t="str">
        <f>_xlfn.XLOOKUP(Participantes[[#This Row],[Seminario al que asistió]],Seminarios[Seminario],Seminarios[Modalidad])</f>
        <v>On-Campus</v>
      </c>
      <c r="F548" s="196" t="s">
        <v>77</v>
      </c>
      <c r="G548" s="26">
        <f>_xlfn.XLOOKUP(Participantes[[#This Row],[Seminario al que asistió]],Seminarios[Seminario],Seminarios[Año])</f>
        <v>2024</v>
      </c>
      <c r="H548" s="63"/>
      <c r="I548" s="63"/>
      <c r="J548" s="63"/>
    </row>
    <row r="549" spans="1:10" x14ac:dyDescent="0.25">
      <c r="A549" s="195" t="s">
        <v>861</v>
      </c>
      <c r="B549" s="124" t="s">
        <v>862</v>
      </c>
      <c r="C549" s="123" t="s">
        <v>262</v>
      </c>
      <c r="D549" s="123" t="s">
        <v>71</v>
      </c>
      <c r="E549" s="123" t="str">
        <f>_xlfn.XLOOKUP(Participantes[[#This Row],[Seminario al que asistió]],Seminarios[Seminario],Seminarios[Modalidad])</f>
        <v>On-Campus</v>
      </c>
      <c r="F549" s="196" t="s">
        <v>77</v>
      </c>
      <c r="G549" s="26">
        <f>_xlfn.XLOOKUP(Participantes[[#This Row],[Seminario al que asistió]],Seminarios[Seminario],Seminarios[Año])</f>
        <v>2024</v>
      </c>
      <c r="H549" s="63"/>
      <c r="I549" s="63"/>
      <c r="J549" s="63"/>
    </row>
    <row r="550" spans="1:10" x14ac:dyDescent="0.25">
      <c r="A550" s="195" t="s">
        <v>863</v>
      </c>
      <c r="B550" s="124" t="s">
        <v>717</v>
      </c>
      <c r="C550" s="123" t="s">
        <v>262</v>
      </c>
      <c r="D550" s="123" t="s">
        <v>56</v>
      </c>
      <c r="E550" s="123" t="str">
        <f>_xlfn.XLOOKUP(Participantes[[#This Row],[Seminario al que asistió]],Seminarios[Seminario],Seminarios[Modalidad])</f>
        <v>On-Campus</v>
      </c>
      <c r="F550" s="196" t="s">
        <v>77</v>
      </c>
      <c r="G550" s="26">
        <f>_xlfn.XLOOKUP(Participantes[[#This Row],[Seminario al que asistió]],Seminarios[Seminario],Seminarios[Año])</f>
        <v>2024</v>
      </c>
      <c r="H550" s="63"/>
      <c r="I550" s="63"/>
      <c r="J550" s="63"/>
    </row>
    <row r="551" spans="1:10" x14ac:dyDescent="0.25">
      <c r="A551" s="7" t="s">
        <v>879</v>
      </c>
      <c r="B551" s="3" t="s">
        <v>348</v>
      </c>
      <c r="C551" s="123" t="s">
        <v>265</v>
      </c>
      <c r="D551" s="123" t="s">
        <v>56</v>
      </c>
      <c r="E551" s="123" t="str">
        <f>_xlfn.XLOOKUP(Participantes[[#This Row],[Seminario al que asistió]],Seminarios[Seminario],Seminarios[Modalidad])</f>
        <v>On-Campus</v>
      </c>
      <c r="F551" s="196" t="s">
        <v>77</v>
      </c>
      <c r="G551" s="26">
        <f>_xlfn.XLOOKUP(Participantes[[#This Row],[Seminario al que asistió]],Seminarios[Seminario],Seminarios[Año])</f>
        <v>2024</v>
      </c>
      <c r="H551" s="63"/>
      <c r="I551" s="63"/>
      <c r="J551" s="63"/>
    </row>
    <row r="552" spans="1:10" x14ac:dyDescent="0.25">
      <c r="A552" s="195" t="s">
        <v>392</v>
      </c>
      <c r="B552" s="124" t="s">
        <v>393</v>
      </c>
      <c r="C552" s="123" t="s">
        <v>262</v>
      </c>
      <c r="D552" s="123" t="s">
        <v>277</v>
      </c>
      <c r="E552" s="123" t="str">
        <f>_xlfn.XLOOKUP(Participantes[[#This Row],[Seminario al que asistió]],Seminarios[Seminario],Seminarios[Modalidad])</f>
        <v>On-Campus</v>
      </c>
      <c r="F552" s="196" t="s">
        <v>77</v>
      </c>
      <c r="G552" s="26">
        <f>_xlfn.XLOOKUP(Participantes[[#This Row],[Seminario al que asistió]],Seminarios[Seminario],Seminarios[Año])</f>
        <v>2024</v>
      </c>
      <c r="H552" s="63"/>
      <c r="I552" s="63"/>
      <c r="J552" s="63"/>
    </row>
    <row r="553" spans="1:10" x14ac:dyDescent="0.25">
      <c r="A553" s="195" t="s">
        <v>864</v>
      </c>
      <c r="B553" s="124" t="s">
        <v>865</v>
      </c>
      <c r="C553" s="123" t="s">
        <v>262</v>
      </c>
      <c r="D553" s="123" t="s">
        <v>66</v>
      </c>
      <c r="E553" s="123" t="str">
        <f>_xlfn.XLOOKUP(Participantes[[#This Row],[Seminario al que asistió]],Seminarios[Seminario],Seminarios[Modalidad])</f>
        <v>On-Campus</v>
      </c>
      <c r="F553" s="196" t="s">
        <v>77</v>
      </c>
      <c r="G553" s="26">
        <f>_xlfn.XLOOKUP(Participantes[[#This Row],[Seminario al que asistió]],Seminarios[Seminario],Seminarios[Año])</f>
        <v>2024</v>
      </c>
      <c r="H553" s="63"/>
      <c r="I553" s="63"/>
      <c r="J553" s="63"/>
    </row>
    <row r="554" spans="1:10" x14ac:dyDescent="0.25">
      <c r="A554" s="195" t="s">
        <v>866</v>
      </c>
      <c r="B554" s="124" t="s">
        <v>867</v>
      </c>
      <c r="C554" s="123" t="s">
        <v>262</v>
      </c>
      <c r="D554" s="123" t="s">
        <v>56</v>
      </c>
      <c r="E554" s="123" t="str">
        <f>_xlfn.XLOOKUP(Participantes[[#This Row],[Seminario al que asistió]],Seminarios[Seminario],Seminarios[Modalidad])</f>
        <v>On-Campus</v>
      </c>
      <c r="F554" s="196" t="s">
        <v>77</v>
      </c>
      <c r="G554" s="26">
        <f>_xlfn.XLOOKUP(Participantes[[#This Row],[Seminario al que asistió]],Seminarios[Seminario],Seminarios[Año])</f>
        <v>2024</v>
      </c>
      <c r="H554" s="63"/>
      <c r="I554" s="63"/>
      <c r="J554" s="63"/>
    </row>
    <row r="555" spans="1:10" x14ac:dyDescent="0.25">
      <c r="A555" s="195" t="s">
        <v>868</v>
      </c>
      <c r="B555" s="124" t="s">
        <v>347</v>
      </c>
      <c r="C555" s="123" t="s">
        <v>262</v>
      </c>
      <c r="D555" s="123" t="s">
        <v>56</v>
      </c>
      <c r="E555" s="123" t="str">
        <f>_xlfn.XLOOKUP(Participantes[[#This Row],[Seminario al que asistió]],Seminarios[Seminario],Seminarios[Modalidad])</f>
        <v>On-Campus</v>
      </c>
      <c r="F555" s="196" t="s">
        <v>77</v>
      </c>
      <c r="G555" s="26">
        <f>_xlfn.XLOOKUP(Participantes[[#This Row],[Seminario al que asistió]],Seminarios[Seminario],Seminarios[Año])</f>
        <v>2024</v>
      </c>
      <c r="H555" s="63"/>
      <c r="I555" s="63"/>
      <c r="J555" s="63"/>
    </row>
    <row r="556" spans="1:10" x14ac:dyDescent="0.25">
      <c r="A556" s="195" t="s">
        <v>560</v>
      </c>
      <c r="B556" s="124" t="s">
        <v>869</v>
      </c>
      <c r="C556" s="123" t="s">
        <v>262</v>
      </c>
      <c r="D556" s="123" t="s">
        <v>56</v>
      </c>
      <c r="E556" s="123" t="str">
        <f>_xlfn.XLOOKUP(Participantes[[#This Row],[Seminario al que asistió]],Seminarios[Seminario],Seminarios[Modalidad])</f>
        <v>On-Campus</v>
      </c>
      <c r="F556" s="196" t="s">
        <v>77</v>
      </c>
      <c r="G556" s="26">
        <f>_xlfn.XLOOKUP(Participantes[[#This Row],[Seminario al que asistió]],Seminarios[Seminario],Seminarios[Año])</f>
        <v>2024</v>
      </c>
      <c r="H556" s="63"/>
      <c r="I556" s="63"/>
      <c r="J556" s="63"/>
    </row>
    <row r="557" spans="1:10" x14ac:dyDescent="0.25">
      <c r="A557" s="195" t="s">
        <v>361</v>
      </c>
      <c r="B557" s="124" t="s">
        <v>362</v>
      </c>
      <c r="C557" s="123" t="s">
        <v>262</v>
      </c>
      <c r="D557" s="123" t="s">
        <v>56</v>
      </c>
      <c r="E557" s="123" t="str">
        <f>_xlfn.XLOOKUP(Participantes[[#This Row],[Seminario al que asistió]],Seminarios[Seminario],Seminarios[Modalidad])</f>
        <v>On-Campus</v>
      </c>
      <c r="F557" s="196" t="s">
        <v>77</v>
      </c>
      <c r="G557" s="26">
        <f>_xlfn.XLOOKUP(Participantes[[#This Row],[Seminario al que asistió]],Seminarios[Seminario],Seminarios[Año])</f>
        <v>2024</v>
      </c>
      <c r="H557" s="63"/>
      <c r="I557" s="63"/>
      <c r="J557" s="63"/>
    </row>
    <row r="558" spans="1:10" x14ac:dyDescent="0.25">
      <c r="A558" s="195" t="s">
        <v>870</v>
      </c>
      <c r="B558" s="124" t="s">
        <v>308</v>
      </c>
      <c r="C558" s="123" t="s">
        <v>265</v>
      </c>
      <c r="D558" s="123" t="s">
        <v>56</v>
      </c>
      <c r="E558" s="123" t="str">
        <f>_xlfn.XLOOKUP(Participantes[[#This Row],[Seminario al que asistió]],Seminarios[Seminario],Seminarios[Modalidad])</f>
        <v>On-Campus</v>
      </c>
      <c r="F558" s="196" t="s">
        <v>77</v>
      </c>
      <c r="G558" s="26">
        <f>_xlfn.XLOOKUP(Participantes[[#This Row],[Seminario al que asistió]],Seminarios[Seminario],Seminarios[Año])</f>
        <v>2024</v>
      </c>
      <c r="H558" s="63"/>
      <c r="I558" s="63"/>
      <c r="J558" s="63"/>
    </row>
    <row r="559" spans="1:10" x14ac:dyDescent="0.25">
      <c r="A559" s="195" t="s">
        <v>871</v>
      </c>
      <c r="B559" s="123" t="s">
        <v>872</v>
      </c>
      <c r="C559" s="123" t="s">
        <v>262</v>
      </c>
      <c r="D559" s="123" t="s">
        <v>56</v>
      </c>
      <c r="E559" s="123" t="str">
        <f>_xlfn.XLOOKUP(Participantes[[#This Row],[Seminario al que asistió]],Seminarios[Seminario],Seminarios[Modalidad])</f>
        <v>On-Campus</v>
      </c>
      <c r="F559" s="196" t="s">
        <v>77</v>
      </c>
      <c r="G559" s="26">
        <f>_xlfn.XLOOKUP(Participantes[[#This Row],[Seminario al que asistió]],Seminarios[Seminario],Seminarios[Año])</f>
        <v>2024</v>
      </c>
      <c r="H559" s="63"/>
      <c r="I559" s="63"/>
      <c r="J559" s="63"/>
    </row>
    <row r="560" spans="1:10" x14ac:dyDescent="0.25">
      <c r="A560" s="195" t="s">
        <v>873</v>
      </c>
      <c r="B560" s="123"/>
      <c r="C560" s="123" t="s">
        <v>262</v>
      </c>
      <c r="D560" s="123" t="s">
        <v>76</v>
      </c>
      <c r="E560" s="123" t="str">
        <f>_xlfn.XLOOKUP(Participantes[[#This Row],[Seminario al que asistió]],Seminarios[Seminario],Seminarios[Modalidad])</f>
        <v>On-Campus</v>
      </c>
      <c r="F560" s="196" t="s">
        <v>77</v>
      </c>
      <c r="G560" s="26">
        <f>_xlfn.XLOOKUP(Participantes[[#This Row],[Seminario al que asistió]],Seminarios[Seminario],Seminarios[Año])</f>
        <v>2024</v>
      </c>
      <c r="H560" s="63"/>
      <c r="I560" s="63"/>
      <c r="J560" s="63"/>
    </row>
    <row r="561" spans="1:10" x14ac:dyDescent="0.25">
      <c r="A561" s="195" t="s">
        <v>874</v>
      </c>
      <c r="B561" t="s">
        <v>753</v>
      </c>
      <c r="C561" s="123" t="s">
        <v>262</v>
      </c>
      <c r="D561" s="123" t="s">
        <v>56</v>
      </c>
      <c r="E561" s="123" t="str">
        <f>_xlfn.XLOOKUP(Participantes[[#This Row],[Seminario al que asistió]],Seminarios[Seminario],Seminarios[Modalidad])</f>
        <v>On-Campus</v>
      </c>
      <c r="F561" s="196" t="s">
        <v>77</v>
      </c>
      <c r="G561" s="26">
        <f>_xlfn.XLOOKUP(Participantes[[#This Row],[Seminario al que asistió]],Seminarios[Seminario],Seminarios[Año])</f>
        <v>2024</v>
      </c>
      <c r="H561" s="63"/>
      <c r="I561" s="63"/>
      <c r="J561" s="63"/>
    </row>
    <row r="562" spans="1:10" x14ac:dyDescent="0.25">
      <c r="A562" s="195" t="s">
        <v>875</v>
      </c>
      <c r="B562" s="123" t="s">
        <v>876</v>
      </c>
      <c r="C562" s="123" t="s">
        <v>262</v>
      </c>
      <c r="D562" s="123" t="s">
        <v>277</v>
      </c>
      <c r="E562" s="123" t="str">
        <f>_xlfn.XLOOKUP(Participantes[[#This Row],[Seminario al que asistió]],Seminarios[Seminario],Seminarios[Modalidad])</f>
        <v>On-Campus</v>
      </c>
      <c r="F562" s="196" t="s">
        <v>77</v>
      </c>
      <c r="G562" s="26">
        <f>_xlfn.XLOOKUP(Participantes[[#This Row],[Seminario al que asistió]],Seminarios[Seminario],Seminarios[Año])</f>
        <v>2024</v>
      </c>
      <c r="H562" s="63"/>
      <c r="I562" s="63"/>
      <c r="J562" s="63"/>
    </row>
    <row r="563" spans="1:10" ht="15.75" thickBot="1" x14ac:dyDescent="0.3">
      <c r="A563" s="197" t="s">
        <v>333</v>
      </c>
      <c r="B563" s="126" t="s">
        <v>334</v>
      </c>
      <c r="C563" s="126" t="s">
        <v>265</v>
      </c>
      <c r="D563" s="126" t="s">
        <v>277</v>
      </c>
      <c r="E563" s="126" t="str">
        <f>_xlfn.XLOOKUP(Participantes[[#This Row],[Seminario al que asistió]],Seminarios[Seminario],Seminarios[Modalidad])</f>
        <v>On-Campus</v>
      </c>
      <c r="F563" s="198" t="s">
        <v>77</v>
      </c>
      <c r="G563" s="26">
        <f>_xlfn.XLOOKUP(Participantes[[#This Row],[Seminario al que asistió]],Seminarios[Seminario],Seminarios[Año])</f>
        <v>2024</v>
      </c>
      <c r="H563" s="63"/>
      <c r="I563" s="63"/>
      <c r="J563" s="63"/>
    </row>
    <row r="564" spans="1:10" x14ac:dyDescent="0.25">
      <c r="A564" s="4" t="s">
        <v>879</v>
      </c>
      <c r="B564" s="5" t="s">
        <v>348</v>
      </c>
      <c r="C564" s="5" t="s">
        <v>265</v>
      </c>
      <c r="D564" s="5" t="s">
        <v>56</v>
      </c>
      <c r="E564" s="5" t="str">
        <f>_xlfn.XLOOKUP(Participantes[[#This Row],[Seminario al que asistió]],Seminarios[Seminario],Seminarios[Modalidad])</f>
        <v>Online</v>
      </c>
      <c r="F564" s="6" t="s">
        <v>121</v>
      </c>
      <c r="G564" s="26">
        <f>_xlfn.XLOOKUP(Participantes[[#This Row],[Seminario al que asistió]],Seminarios[Seminario],Seminarios[Año])</f>
        <v>2024</v>
      </c>
      <c r="H564" s="63"/>
      <c r="I564" s="63"/>
      <c r="J564" s="63"/>
    </row>
    <row r="565" spans="1:10" x14ac:dyDescent="0.25">
      <c r="A565" s="7" t="s">
        <v>318</v>
      </c>
      <c r="B565" s="3" t="s">
        <v>319</v>
      </c>
      <c r="C565" s="3" t="s">
        <v>262</v>
      </c>
      <c r="D565" s="3" t="s">
        <v>56</v>
      </c>
      <c r="E565" s="3" t="str">
        <f>_xlfn.XLOOKUP(Participantes[[#This Row],[Seminario al que asistió]],Seminarios[Seminario],Seminarios[Modalidad])</f>
        <v>Online</v>
      </c>
      <c r="F565" s="8" t="s">
        <v>121</v>
      </c>
      <c r="G565" s="26">
        <f>_xlfn.XLOOKUP(Participantes[[#This Row],[Seminario al que asistió]],Seminarios[Seminario],Seminarios[Año])</f>
        <v>2024</v>
      </c>
    </row>
    <row r="566" spans="1:10" x14ac:dyDescent="0.25">
      <c r="A566" s="7" t="s">
        <v>877</v>
      </c>
      <c r="B566" s="3" t="s">
        <v>274</v>
      </c>
      <c r="C566" s="3" t="s">
        <v>262</v>
      </c>
      <c r="D566" s="3" t="s">
        <v>56</v>
      </c>
      <c r="E566" s="3" t="str">
        <f>_xlfn.XLOOKUP(Participantes[[#This Row],[Seminario al que asistió]],Seminarios[Seminario],Seminarios[Modalidad])</f>
        <v>Online</v>
      </c>
      <c r="F566" s="8" t="s">
        <v>121</v>
      </c>
      <c r="G566" s="26">
        <f>_xlfn.XLOOKUP(Participantes[[#This Row],[Seminario al que asistió]],Seminarios[Seminario],Seminarios[Año])</f>
        <v>2024</v>
      </c>
    </row>
    <row r="567" spans="1:10" x14ac:dyDescent="0.25">
      <c r="A567" s="7" t="s">
        <v>284</v>
      </c>
      <c r="B567" s="3" t="s">
        <v>285</v>
      </c>
      <c r="C567" s="3" t="s">
        <v>265</v>
      </c>
      <c r="D567" s="3" t="s">
        <v>56</v>
      </c>
      <c r="E567" s="3" t="str">
        <f>_xlfn.XLOOKUP(Participantes[[#This Row],[Seminario al que asistió]],Seminarios[Seminario],Seminarios[Modalidad])</f>
        <v>Online</v>
      </c>
      <c r="F567" s="8" t="s">
        <v>121</v>
      </c>
      <c r="G567" s="26">
        <f>_xlfn.XLOOKUP(Participantes[[#This Row],[Seminario al que asistió]],Seminarios[Seminario],Seminarios[Año])</f>
        <v>2024</v>
      </c>
    </row>
    <row r="568" spans="1:10" x14ac:dyDescent="0.25">
      <c r="A568" s="7" t="s">
        <v>878</v>
      </c>
      <c r="B568" s="3" t="s">
        <v>283</v>
      </c>
      <c r="C568" s="3" t="s">
        <v>265</v>
      </c>
      <c r="D568" s="3" t="s">
        <v>56</v>
      </c>
      <c r="E568" s="3" t="str">
        <f>_xlfn.XLOOKUP(Participantes[[#This Row],[Seminario al que asistió]],Seminarios[Seminario],Seminarios[Modalidad])</f>
        <v>Online</v>
      </c>
      <c r="F568" s="8" t="s">
        <v>121</v>
      </c>
      <c r="G568" s="26">
        <f>_xlfn.XLOOKUP(Participantes[[#This Row],[Seminario al que asistió]],Seminarios[Seminario],Seminarios[Año])</f>
        <v>2024</v>
      </c>
    </row>
    <row r="569" spans="1:10" x14ac:dyDescent="0.25">
      <c r="A569" s="7" t="s">
        <v>271</v>
      </c>
      <c r="B569" s="3" t="s">
        <v>272</v>
      </c>
      <c r="C569" s="3" t="s">
        <v>262</v>
      </c>
      <c r="D569" s="3" t="s">
        <v>56</v>
      </c>
      <c r="E569" s="3" t="str">
        <f>_xlfn.XLOOKUP(Participantes[[#This Row],[Seminario al que asistió]],Seminarios[Seminario],Seminarios[Modalidad])</f>
        <v>Online</v>
      </c>
      <c r="F569" s="8" t="s">
        <v>121</v>
      </c>
      <c r="G569" s="26">
        <f>_xlfn.XLOOKUP(Participantes[[#This Row],[Seminario al que asistió]],Seminarios[Seminario],Seminarios[Año])</f>
        <v>2024</v>
      </c>
    </row>
    <row r="570" spans="1:10" x14ac:dyDescent="0.25">
      <c r="A570" s="7" t="s">
        <v>317</v>
      </c>
      <c r="B570" s="3" t="s">
        <v>281</v>
      </c>
      <c r="C570" s="3" t="s">
        <v>262</v>
      </c>
      <c r="D570" s="3" t="s">
        <v>56</v>
      </c>
      <c r="E570" s="3" t="str">
        <f>_xlfn.XLOOKUP(Participantes[[#This Row],[Seminario al que asistió]],Seminarios[Seminario],Seminarios[Modalidad])</f>
        <v>Online</v>
      </c>
      <c r="F570" s="8" t="s">
        <v>121</v>
      </c>
      <c r="G570" s="26">
        <f>_xlfn.XLOOKUP(Participantes[[#This Row],[Seminario al que asistió]],Seminarios[Seminario],Seminarios[Año])</f>
        <v>2024</v>
      </c>
    </row>
    <row r="571" spans="1:10" x14ac:dyDescent="0.25">
      <c r="A571" s="7" t="s">
        <v>361</v>
      </c>
      <c r="B571" s="3" t="s">
        <v>362</v>
      </c>
      <c r="C571" s="3" t="s">
        <v>262</v>
      </c>
      <c r="D571" s="3" t="s">
        <v>56</v>
      </c>
      <c r="E571" s="3" t="str">
        <f>_xlfn.XLOOKUP(Participantes[[#This Row],[Seminario al que asistió]],Seminarios[Seminario],Seminarios[Modalidad])</f>
        <v>Online</v>
      </c>
      <c r="F571" s="8" t="s">
        <v>121</v>
      </c>
      <c r="G571" s="26">
        <f>_xlfn.XLOOKUP(Participantes[[#This Row],[Seminario al que asistió]],Seminarios[Seminario],Seminarios[Año])</f>
        <v>2024</v>
      </c>
    </row>
    <row r="572" spans="1:10" x14ac:dyDescent="0.25">
      <c r="A572" s="7" t="s">
        <v>564</v>
      </c>
      <c r="B572" s="3" t="s">
        <v>358</v>
      </c>
      <c r="C572" s="3" t="s">
        <v>265</v>
      </c>
      <c r="D572" s="3" t="s">
        <v>56</v>
      </c>
      <c r="E572" s="3" t="str">
        <f>_xlfn.XLOOKUP(Participantes[[#This Row],[Seminario al que asistió]],Seminarios[Seminario],Seminarios[Modalidad])</f>
        <v>Online</v>
      </c>
      <c r="F572" s="8" t="s">
        <v>121</v>
      </c>
      <c r="G572" s="26">
        <f>_xlfn.XLOOKUP(Participantes[[#This Row],[Seminario al que asistió]],Seminarios[Seminario],Seminarios[Año])</f>
        <v>2024</v>
      </c>
    </row>
    <row r="573" spans="1:10" x14ac:dyDescent="0.25">
      <c r="A573" s="7" t="s">
        <v>211</v>
      </c>
      <c r="B573" s="3" t="s">
        <v>328</v>
      </c>
      <c r="C573" s="3" t="s">
        <v>262</v>
      </c>
      <c r="D573" s="3" t="s">
        <v>56</v>
      </c>
      <c r="E573" s="3" t="str">
        <f>_xlfn.XLOOKUP(Participantes[[#This Row],[Seminario al que asistió]],Seminarios[Seminario],Seminarios[Modalidad])</f>
        <v>Online</v>
      </c>
      <c r="F573" s="8" t="s">
        <v>121</v>
      </c>
      <c r="G573" s="26">
        <f>_xlfn.XLOOKUP(Participantes[[#This Row],[Seminario al que asistió]],Seminarios[Seminario],Seminarios[Año])</f>
        <v>2024</v>
      </c>
    </row>
    <row r="574" spans="1:10" ht="15.75" thickBot="1" x14ac:dyDescent="0.3">
      <c r="A574" s="9" t="s">
        <v>269</v>
      </c>
      <c r="B574" s="10" t="s">
        <v>270</v>
      </c>
      <c r="C574" s="10" t="s">
        <v>262</v>
      </c>
      <c r="D574" s="10" t="s">
        <v>56</v>
      </c>
      <c r="E574" s="10" t="str">
        <f>_xlfn.XLOOKUP(Participantes[[#This Row],[Seminario al que asistió]],Seminarios[Seminario],Seminarios[Modalidad])</f>
        <v>Online</v>
      </c>
      <c r="F574" s="11" t="s">
        <v>121</v>
      </c>
      <c r="G574" s="26">
        <f>_xlfn.XLOOKUP(Participantes[[#This Row],[Seminario al que asistió]],Seminarios[Seminario],Seminarios[Año])</f>
        <v>2024</v>
      </c>
    </row>
    <row r="575" spans="1:10" x14ac:dyDescent="0.25">
      <c r="A575" s="95" t="s">
        <v>284</v>
      </c>
      <c r="B575" s="12" t="s">
        <v>285</v>
      </c>
      <c r="C575" s="12" t="s">
        <v>265</v>
      </c>
      <c r="D575" s="12" t="s">
        <v>56</v>
      </c>
      <c r="E575" s="12" t="str">
        <f>_xlfn.XLOOKUP(Participantes[[#This Row],[Seminario al que asistió]],Seminarios[Seminario],Seminarios[Modalidad])</f>
        <v>Online</v>
      </c>
      <c r="F575" s="96" t="s">
        <v>123</v>
      </c>
      <c r="G575" s="26">
        <f>_xlfn.XLOOKUP(Participantes[[#This Row],[Seminario al que asistió]],Seminarios[Seminario],Seminarios[Año])</f>
        <v>2024</v>
      </c>
    </row>
    <row r="576" spans="1:10" x14ac:dyDescent="0.25">
      <c r="A576" s="7" t="s">
        <v>708</v>
      </c>
      <c r="B576" s="3" t="s">
        <v>628</v>
      </c>
      <c r="C576" s="3" t="s">
        <v>262</v>
      </c>
      <c r="D576" s="3" t="s">
        <v>56</v>
      </c>
      <c r="E576" s="3" t="str">
        <f>_xlfn.XLOOKUP(Participantes[[#This Row],[Seminario al que asistió]],Seminarios[Seminario],Seminarios[Modalidad])</f>
        <v>Online</v>
      </c>
      <c r="F576" s="8" t="s">
        <v>123</v>
      </c>
      <c r="G576" s="26">
        <f>_xlfn.XLOOKUP(Participantes[[#This Row],[Seminario al que asistió]],Seminarios[Seminario],Seminarios[Año])</f>
        <v>2024</v>
      </c>
    </row>
    <row r="577" spans="1:7" x14ac:dyDescent="0.25">
      <c r="A577" s="7" t="s">
        <v>320</v>
      </c>
      <c r="B577" s="3" t="s">
        <v>321</v>
      </c>
      <c r="C577" s="3" t="s">
        <v>262</v>
      </c>
      <c r="D577" s="3" t="s">
        <v>56</v>
      </c>
      <c r="E577" s="3" t="str">
        <f>_xlfn.XLOOKUP(Participantes[[#This Row],[Seminario al que asistió]],Seminarios[Seminario],Seminarios[Modalidad])</f>
        <v>Online</v>
      </c>
      <c r="F577" s="8" t="s">
        <v>123</v>
      </c>
      <c r="G577" s="26">
        <f>_xlfn.XLOOKUP(Participantes[[#This Row],[Seminario al que asistió]],Seminarios[Seminario],Seminarios[Año])</f>
        <v>2024</v>
      </c>
    </row>
    <row r="578" spans="1:7" x14ac:dyDescent="0.25">
      <c r="A578" s="7" t="s">
        <v>879</v>
      </c>
      <c r="B578" s="3" t="s">
        <v>348</v>
      </c>
      <c r="C578" s="3" t="s">
        <v>265</v>
      </c>
      <c r="D578" s="3" t="s">
        <v>56</v>
      </c>
      <c r="E578" s="3" t="str">
        <f>_xlfn.XLOOKUP(Participantes[[#This Row],[Seminario al que asistió]],Seminarios[Seminario],Seminarios[Modalidad])</f>
        <v>Online</v>
      </c>
      <c r="F578" s="8" t="s">
        <v>123</v>
      </c>
      <c r="G578" s="26">
        <f>_xlfn.XLOOKUP(Participantes[[#This Row],[Seminario al que asistió]],Seminarios[Seminario],Seminarios[Año])</f>
        <v>2024</v>
      </c>
    </row>
    <row r="579" spans="1:7" x14ac:dyDescent="0.25">
      <c r="A579" s="7" t="s">
        <v>354</v>
      </c>
      <c r="B579" s="3" t="s">
        <v>300</v>
      </c>
      <c r="C579" s="3" t="s">
        <v>262</v>
      </c>
      <c r="D579" s="3" t="s">
        <v>56</v>
      </c>
      <c r="E579" s="3" t="str">
        <f>_xlfn.XLOOKUP(Participantes[[#This Row],[Seminario al que asistió]],Seminarios[Seminario],Seminarios[Modalidad])</f>
        <v>Online</v>
      </c>
      <c r="F579" s="8" t="s">
        <v>123</v>
      </c>
      <c r="G579" s="26">
        <f>_xlfn.XLOOKUP(Participantes[[#This Row],[Seminario al que asistió]],Seminarios[Seminario],Seminarios[Año])</f>
        <v>2024</v>
      </c>
    </row>
    <row r="580" spans="1:7" x14ac:dyDescent="0.25">
      <c r="A580" s="7" t="s">
        <v>825</v>
      </c>
      <c r="B580" s="3" t="s">
        <v>298</v>
      </c>
      <c r="C580" s="3" t="s">
        <v>262</v>
      </c>
      <c r="D580" s="3" t="s">
        <v>56</v>
      </c>
      <c r="E580" s="3" t="str">
        <f>_xlfn.XLOOKUP(Participantes[[#This Row],[Seminario al que asistió]],Seminarios[Seminario],Seminarios[Modalidad])</f>
        <v>Online</v>
      </c>
      <c r="F580" s="8" t="s">
        <v>123</v>
      </c>
      <c r="G580" s="26">
        <f>_xlfn.XLOOKUP(Participantes[[#This Row],[Seminario al que asistió]],Seminarios[Seminario],Seminarios[Año])</f>
        <v>2024</v>
      </c>
    </row>
    <row r="581" spans="1:7" x14ac:dyDescent="0.25">
      <c r="A581" s="7" t="s">
        <v>267</v>
      </c>
      <c r="B581" s="3" t="s">
        <v>268</v>
      </c>
      <c r="C581" s="3" t="s">
        <v>265</v>
      </c>
      <c r="D581" s="3" t="s">
        <v>56</v>
      </c>
      <c r="E581" s="3" t="str">
        <f>_xlfn.XLOOKUP(Participantes[[#This Row],[Seminario al que asistió]],Seminarios[Seminario],Seminarios[Modalidad])</f>
        <v>Online</v>
      </c>
      <c r="F581" s="8" t="s">
        <v>123</v>
      </c>
      <c r="G581" s="26">
        <f>_xlfn.XLOOKUP(Participantes[[#This Row],[Seminario al que asistió]],Seminarios[Seminario],Seminarios[Año])</f>
        <v>2024</v>
      </c>
    </row>
    <row r="582" spans="1:7" x14ac:dyDescent="0.25">
      <c r="A582" s="7" t="s">
        <v>271</v>
      </c>
      <c r="B582" s="3" t="s">
        <v>272</v>
      </c>
      <c r="C582" s="3" t="s">
        <v>262</v>
      </c>
      <c r="D582" s="3" t="s">
        <v>56</v>
      </c>
      <c r="E582" s="3" t="str">
        <f>_xlfn.XLOOKUP(Participantes[[#This Row],[Seminario al que asistió]],Seminarios[Seminario],Seminarios[Modalidad])</f>
        <v>Online</v>
      </c>
      <c r="F582" s="8" t="s">
        <v>123</v>
      </c>
      <c r="G582" s="26">
        <f>_xlfn.XLOOKUP(Participantes[[#This Row],[Seminario al que asistió]],Seminarios[Seminario],Seminarios[Año])</f>
        <v>2024</v>
      </c>
    </row>
    <row r="583" spans="1:7" x14ac:dyDescent="0.25">
      <c r="A583" s="7" t="s">
        <v>877</v>
      </c>
      <c r="B583" s="3" t="s">
        <v>274</v>
      </c>
      <c r="C583" s="3" t="s">
        <v>262</v>
      </c>
      <c r="D583" s="3" t="s">
        <v>56</v>
      </c>
      <c r="E583" s="3" t="str">
        <f>_xlfn.XLOOKUP(Participantes[[#This Row],[Seminario al que asistió]],Seminarios[Seminario],Seminarios[Modalidad])</f>
        <v>Online</v>
      </c>
      <c r="F583" s="8" t="s">
        <v>123</v>
      </c>
      <c r="G583" s="26">
        <f>_xlfn.XLOOKUP(Participantes[[#This Row],[Seminario al que asistió]],Seminarios[Seminario],Seminarios[Año])</f>
        <v>2024</v>
      </c>
    </row>
    <row r="584" spans="1:7" x14ac:dyDescent="0.25">
      <c r="A584" s="7" t="s">
        <v>317</v>
      </c>
      <c r="B584" s="3" t="s">
        <v>281</v>
      </c>
      <c r="C584" s="3" t="s">
        <v>262</v>
      </c>
      <c r="D584" s="3" t="s">
        <v>56</v>
      </c>
      <c r="E584" s="3" t="str">
        <f>_xlfn.XLOOKUP(Participantes[[#This Row],[Seminario al que asistió]],Seminarios[Seminario],Seminarios[Modalidad])</f>
        <v>Online</v>
      </c>
      <c r="F584" s="8" t="s">
        <v>123</v>
      </c>
      <c r="G584" s="26">
        <f>_xlfn.XLOOKUP(Participantes[[#This Row],[Seminario al que asistió]],Seminarios[Seminario],Seminarios[Año])</f>
        <v>2024</v>
      </c>
    </row>
    <row r="585" spans="1:7" ht="15.75" thickBot="1" x14ac:dyDescent="0.3">
      <c r="A585" s="132" t="s">
        <v>269</v>
      </c>
      <c r="B585" s="13" t="s">
        <v>270</v>
      </c>
      <c r="C585" s="13" t="s">
        <v>262</v>
      </c>
      <c r="D585" s="13" t="s">
        <v>56</v>
      </c>
      <c r="E585" s="13" t="str">
        <f>_xlfn.XLOOKUP(Participantes[[#This Row],[Seminario al que asistió]],Seminarios[Seminario],Seminarios[Modalidad])</f>
        <v>Online</v>
      </c>
      <c r="F585" s="133" t="s">
        <v>123</v>
      </c>
      <c r="G585" s="26">
        <f>_xlfn.XLOOKUP(Participantes[[#This Row],[Seminario al que asistió]],Seminarios[Seminario],Seminarios[Año])</f>
        <v>2024</v>
      </c>
    </row>
    <row r="586" spans="1:7" x14ac:dyDescent="0.25">
      <c r="A586" s="4" t="s">
        <v>880</v>
      </c>
      <c r="B586" s="5" t="s">
        <v>312</v>
      </c>
      <c r="C586" s="5" t="s">
        <v>262</v>
      </c>
      <c r="D586" s="5" t="s">
        <v>56</v>
      </c>
      <c r="E586" s="5" t="str">
        <f>_xlfn.XLOOKUP(Participantes[[#This Row],[Seminario al que asistió]],Seminarios[Seminario],Seminarios[Modalidad])</f>
        <v>On-Campus</v>
      </c>
      <c r="F586" s="6" t="s">
        <v>38</v>
      </c>
      <c r="G586" s="26">
        <f>_xlfn.XLOOKUP(Participantes[[#This Row],[Seminario al que asistió]],Seminarios[Seminario],Seminarios[Año])</f>
        <v>2024</v>
      </c>
    </row>
    <row r="587" spans="1:7" x14ac:dyDescent="0.25">
      <c r="A587" s="7" t="s">
        <v>333</v>
      </c>
      <c r="B587" s="3" t="s">
        <v>334</v>
      </c>
      <c r="C587" s="3" t="s">
        <v>265</v>
      </c>
      <c r="D587" s="3" t="s">
        <v>277</v>
      </c>
      <c r="E587" s="3" t="str">
        <f>_xlfn.XLOOKUP(Participantes[[#This Row],[Seminario al que asistió]],Seminarios[Seminario],Seminarios[Modalidad])</f>
        <v>On-Campus</v>
      </c>
      <c r="F587" s="8" t="s">
        <v>38</v>
      </c>
      <c r="G587" s="26">
        <f>_xlfn.XLOOKUP(Participantes[[#This Row],[Seminario al que asistió]],Seminarios[Seminario],Seminarios[Año])</f>
        <v>2024</v>
      </c>
    </row>
    <row r="588" spans="1:7" x14ac:dyDescent="0.25">
      <c r="A588" s="7" t="s">
        <v>881</v>
      </c>
      <c r="B588" s="3" t="s">
        <v>882</v>
      </c>
      <c r="C588" s="3" t="s">
        <v>265</v>
      </c>
      <c r="D588" s="3" t="s">
        <v>56</v>
      </c>
      <c r="E588" s="3" t="str">
        <f>_xlfn.XLOOKUP(Participantes[[#This Row],[Seminario al que asistió]],Seminarios[Seminario],Seminarios[Modalidad])</f>
        <v>On-Campus</v>
      </c>
      <c r="F588" s="8" t="s">
        <v>38</v>
      </c>
      <c r="G588" s="26">
        <f>_xlfn.XLOOKUP(Participantes[[#This Row],[Seminario al que asistió]],Seminarios[Seminario],Seminarios[Año])</f>
        <v>2024</v>
      </c>
    </row>
    <row r="589" spans="1:7" x14ac:dyDescent="0.25">
      <c r="A589" s="7" t="s">
        <v>286</v>
      </c>
      <c r="B589" s="3" t="s">
        <v>883</v>
      </c>
      <c r="C589" s="3" t="s">
        <v>262</v>
      </c>
      <c r="D589" s="3" t="s">
        <v>56</v>
      </c>
      <c r="E589" s="3" t="str">
        <f>_xlfn.XLOOKUP(Participantes[[#This Row],[Seminario al que asistió]],Seminarios[Seminario],Seminarios[Modalidad])</f>
        <v>On-Campus</v>
      </c>
      <c r="F589" s="8" t="s">
        <v>38</v>
      </c>
      <c r="G589" s="26">
        <f>_xlfn.XLOOKUP(Participantes[[#This Row],[Seminario al que asistió]],Seminarios[Seminario],Seminarios[Año])</f>
        <v>2024</v>
      </c>
    </row>
    <row r="590" spans="1:7" x14ac:dyDescent="0.25">
      <c r="A590" s="7" t="s">
        <v>884</v>
      </c>
      <c r="B590" s="3" t="s">
        <v>885</v>
      </c>
      <c r="C590" s="3" t="s">
        <v>262</v>
      </c>
      <c r="D590" s="3" t="s">
        <v>277</v>
      </c>
      <c r="E590" s="3" t="str">
        <f>_xlfn.XLOOKUP(Participantes[[#This Row],[Seminario al que asistió]],Seminarios[Seminario],Seminarios[Modalidad])</f>
        <v>On-Campus</v>
      </c>
      <c r="F590" s="8" t="s">
        <v>38</v>
      </c>
      <c r="G590" s="26">
        <f>_xlfn.XLOOKUP(Participantes[[#This Row],[Seminario al que asistió]],Seminarios[Seminario],Seminarios[Año])</f>
        <v>2024</v>
      </c>
    </row>
    <row r="591" spans="1:7" x14ac:dyDescent="0.25">
      <c r="A591" s="7" t="s">
        <v>886</v>
      </c>
      <c r="B591" s="3" t="s">
        <v>887</v>
      </c>
      <c r="C591" s="3" t="s">
        <v>262</v>
      </c>
      <c r="D591" s="3" t="s">
        <v>277</v>
      </c>
      <c r="E591" s="3" t="str">
        <f>_xlfn.XLOOKUP(Participantes[[#This Row],[Seminario al que asistió]],Seminarios[Seminario],Seminarios[Modalidad])</f>
        <v>On-Campus</v>
      </c>
      <c r="F591" s="8" t="s">
        <v>38</v>
      </c>
      <c r="G591" s="26">
        <f>_xlfn.XLOOKUP(Participantes[[#This Row],[Seminario al que asistió]],Seminarios[Seminario],Seminarios[Año])</f>
        <v>2024</v>
      </c>
    </row>
    <row r="592" spans="1:7" x14ac:dyDescent="0.25">
      <c r="A592" s="7" t="s">
        <v>888</v>
      </c>
      <c r="B592" s="3" t="s">
        <v>889</v>
      </c>
      <c r="C592" s="3" t="s">
        <v>265</v>
      </c>
      <c r="D592" s="3" t="s">
        <v>277</v>
      </c>
      <c r="E592" s="3" t="str">
        <f>_xlfn.XLOOKUP(Participantes[[#This Row],[Seminario al que asistió]],Seminarios[Seminario],Seminarios[Modalidad])</f>
        <v>On-Campus</v>
      </c>
      <c r="F592" s="8" t="s">
        <v>38</v>
      </c>
      <c r="G592" s="26">
        <f>_xlfn.XLOOKUP(Participantes[[#This Row],[Seminario al que asistió]],Seminarios[Seminario],Seminarios[Año])</f>
        <v>2024</v>
      </c>
    </row>
    <row r="593" spans="1:7" x14ac:dyDescent="0.25">
      <c r="A593" s="7" t="s">
        <v>890</v>
      </c>
      <c r="B593" s="3" t="s">
        <v>891</v>
      </c>
      <c r="C593" s="3" t="s">
        <v>265</v>
      </c>
      <c r="D593" s="3" t="s">
        <v>277</v>
      </c>
      <c r="E593" s="3" t="str">
        <f>_xlfn.XLOOKUP(Participantes[[#This Row],[Seminario al que asistió]],Seminarios[Seminario],Seminarios[Modalidad])</f>
        <v>On-Campus</v>
      </c>
      <c r="F593" s="8" t="s">
        <v>38</v>
      </c>
      <c r="G593" s="26">
        <f>_xlfn.XLOOKUP(Participantes[[#This Row],[Seminario al que asistió]],Seminarios[Seminario],Seminarios[Año])</f>
        <v>2024</v>
      </c>
    </row>
    <row r="594" spans="1:7" x14ac:dyDescent="0.25">
      <c r="A594" s="7" t="s">
        <v>892</v>
      </c>
      <c r="B594" s="3" t="s">
        <v>893</v>
      </c>
      <c r="C594" s="3" t="s">
        <v>265</v>
      </c>
      <c r="D594" s="3" t="s">
        <v>71</v>
      </c>
      <c r="E594" s="3" t="str">
        <f>_xlfn.XLOOKUP(Participantes[[#This Row],[Seminario al que asistió]],Seminarios[Seminario],Seminarios[Modalidad])</f>
        <v>On-Campus</v>
      </c>
      <c r="F594" s="8" t="s">
        <v>38</v>
      </c>
      <c r="G594" s="26">
        <f>_xlfn.XLOOKUP(Participantes[[#This Row],[Seminario al que asistió]],Seminarios[Seminario],Seminarios[Año])</f>
        <v>2024</v>
      </c>
    </row>
    <row r="595" spans="1:7" x14ac:dyDescent="0.25">
      <c r="A595" s="7" t="s">
        <v>894</v>
      </c>
      <c r="B595" s="3" t="s">
        <v>895</v>
      </c>
      <c r="C595" s="3" t="s">
        <v>262</v>
      </c>
      <c r="D595" s="3" t="s">
        <v>71</v>
      </c>
      <c r="E595" s="3" t="str">
        <f>_xlfn.XLOOKUP(Participantes[[#This Row],[Seminario al que asistió]],Seminarios[Seminario],Seminarios[Modalidad])</f>
        <v>On-Campus</v>
      </c>
      <c r="F595" s="8" t="s">
        <v>38</v>
      </c>
      <c r="G595" s="26">
        <f>_xlfn.XLOOKUP(Participantes[[#This Row],[Seminario al que asistió]],Seminarios[Seminario],Seminarios[Año])</f>
        <v>2024</v>
      </c>
    </row>
    <row r="596" spans="1:7" x14ac:dyDescent="0.25">
      <c r="A596" s="7" t="s">
        <v>896</v>
      </c>
      <c r="B596" s="3" t="s">
        <v>897</v>
      </c>
      <c r="C596" s="3" t="s">
        <v>262</v>
      </c>
      <c r="D596" s="3" t="s">
        <v>277</v>
      </c>
      <c r="E596" s="3" t="str">
        <f>_xlfn.XLOOKUP(Participantes[[#This Row],[Seminario al que asistió]],Seminarios[Seminario],Seminarios[Modalidad])</f>
        <v>On-Campus</v>
      </c>
      <c r="F596" s="8" t="s">
        <v>38</v>
      </c>
      <c r="G596" s="26">
        <f>_xlfn.XLOOKUP(Participantes[[#This Row],[Seminario al que asistió]],Seminarios[Seminario],Seminarios[Año])</f>
        <v>2024</v>
      </c>
    </row>
    <row r="597" spans="1:7" x14ac:dyDescent="0.25">
      <c r="A597" s="7" t="s">
        <v>898</v>
      </c>
      <c r="B597" s="3" t="s">
        <v>899</v>
      </c>
      <c r="C597" s="3" t="s">
        <v>265</v>
      </c>
      <c r="D597" s="3" t="s">
        <v>277</v>
      </c>
      <c r="E597" s="3" t="str">
        <f>_xlfn.XLOOKUP(Participantes[[#This Row],[Seminario al que asistió]],Seminarios[Seminario],Seminarios[Modalidad])</f>
        <v>On-Campus</v>
      </c>
      <c r="F597" s="8" t="s">
        <v>38</v>
      </c>
      <c r="G597" s="26">
        <f>_xlfn.XLOOKUP(Participantes[[#This Row],[Seminario al que asistió]],Seminarios[Seminario],Seminarios[Año])</f>
        <v>2024</v>
      </c>
    </row>
    <row r="598" spans="1:7" x14ac:dyDescent="0.25">
      <c r="A598" s="7" t="s">
        <v>297</v>
      </c>
      <c r="B598" s="3" t="s">
        <v>298</v>
      </c>
      <c r="C598" s="3" t="s">
        <v>262</v>
      </c>
      <c r="D598" s="3" t="s">
        <v>56</v>
      </c>
      <c r="E598" s="3" t="str">
        <f>_xlfn.XLOOKUP(Participantes[[#This Row],[Seminario al que asistió]],Seminarios[Seminario],Seminarios[Modalidad])</f>
        <v>On-Campus</v>
      </c>
      <c r="F598" s="8" t="s">
        <v>38</v>
      </c>
      <c r="G598" s="26">
        <f>_xlfn.XLOOKUP(Participantes[[#This Row],[Seminario al que asistió]],Seminarios[Seminario],Seminarios[Año])</f>
        <v>2024</v>
      </c>
    </row>
    <row r="599" spans="1:7" x14ac:dyDescent="0.25">
      <c r="A599" s="7" t="s">
        <v>273</v>
      </c>
      <c r="B599" s="3" t="s">
        <v>274</v>
      </c>
      <c r="C599" s="3" t="s">
        <v>262</v>
      </c>
      <c r="D599" s="3" t="s">
        <v>56</v>
      </c>
      <c r="E599" s="3" t="str">
        <f>_xlfn.XLOOKUP(Participantes[[#This Row],[Seminario al que asistió]],Seminarios[Seminario],Seminarios[Modalidad])</f>
        <v>On-Campus</v>
      </c>
      <c r="F599" s="8" t="s">
        <v>38</v>
      </c>
      <c r="G599" s="26">
        <f>_xlfn.XLOOKUP(Participantes[[#This Row],[Seminario al que asistió]],Seminarios[Seminario],Seminarios[Año])</f>
        <v>2024</v>
      </c>
    </row>
    <row r="600" spans="1:7" x14ac:dyDescent="0.25">
      <c r="A600" s="7" t="s">
        <v>564</v>
      </c>
      <c r="B600" s="3" t="s">
        <v>713</v>
      </c>
      <c r="C600" s="3" t="s">
        <v>265</v>
      </c>
      <c r="D600" s="3" t="s">
        <v>56</v>
      </c>
      <c r="E600" s="3" t="str">
        <f>_xlfn.XLOOKUP(Participantes[[#This Row],[Seminario al que asistió]],Seminarios[Seminario],Seminarios[Modalidad])</f>
        <v>On-Campus</v>
      </c>
      <c r="F600" s="8" t="s">
        <v>38</v>
      </c>
      <c r="G600" s="26">
        <f>_xlfn.XLOOKUP(Participantes[[#This Row],[Seminario al que asistió]],Seminarios[Seminario],Seminarios[Año])</f>
        <v>2024</v>
      </c>
    </row>
    <row r="601" spans="1:7" x14ac:dyDescent="0.25">
      <c r="A601" s="7" t="s">
        <v>863</v>
      </c>
      <c r="B601" s="3" t="s">
        <v>717</v>
      </c>
      <c r="C601" s="3" t="s">
        <v>262</v>
      </c>
      <c r="D601" s="3" t="s">
        <v>56</v>
      </c>
      <c r="E601" s="3" t="str">
        <f>_xlfn.XLOOKUP(Participantes[[#This Row],[Seminario al que asistió]],Seminarios[Seminario],Seminarios[Modalidad])</f>
        <v>On-Campus</v>
      </c>
      <c r="F601" s="8" t="s">
        <v>38</v>
      </c>
      <c r="G601" s="26">
        <f>_xlfn.XLOOKUP(Participantes[[#This Row],[Seminario al que asistió]],Seminarios[Seminario],Seminarios[Año])</f>
        <v>2024</v>
      </c>
    </row>
    <row r="602" spans="1:7" x14ac:dyDescent="0.25">
      <c r="A602" s="7" t="s">
        <v>516</v>
      </c>
      <c r="B602" s="3" t="s">
        <v>383</v>
      </c>
      <c r="C602" s="3" t="s">
        <v>262</v>
      </c>
      <c r="D602" s="3" t="s">
        <v>56</v>
      </c>
      <c r="E602" s="3" t="str">
        <f>_xlfn.XLOOKUP(Participantes[[#This Row],[Seminario al que asistió]],Seminarios[Seminario],Seminarios[Modalidad])</f>
        <v>On-Campus</v>
      </c>
      <c r="F602" s="8" t="s">
        <v>38</v>
      </c>
      <c r="G602" s="26">
        <f>_xlfn.XLOOKUP(Participantes[[#This Row],[Seminario al que asistió]],Seminarios[Seminario],Seminarios[Año])</f>
        <v>2024</v>
      </c>
    </row>
    <row r="603" spans="1:7" x14ac:dyDescent="0.25">
      <c r="A603" s="7" t="s">
        <v>900</v>
      </c>
      <c r="B603" s="3" t="s">
        <v>281</v>
      </c>
      <c r="C603" s="3" t="s">
        <v>262</v>
      </c>
      <c r="D603" s="3" t="s">
        <v>56</v>
      </c>
      <c r="E603" s="3" t="str">
        <f>_xlfn.XLOOKUP(Participantes[[#This Row],[Seminario al que asistió]],Seminarios[Seminario],Seminarios[Modalidad])</f>
        <v>On-Campus</v>
      </c>
      <c r="F603" s="8" t="s">
        <v>38</v>
      </c>
      <c r="G603" s="26">
        <f>_xlfn.XLOOKUP(Participantes[[#This Row],[Seminario al que asistió]],Seminarios[Seminario],Seminarios[Año])</f>
        <v>2024</v>
      </c>
    </row>
    <row r="604" spans="1:7" x14ac:dyDescent="0.25">
      <c r="A604" s="7" t="s">
        <v>901</v>
      </c>
      <c r="B604" s="3" t="s">
        <v>902</v>
      </c>
      <c r="C604" s="3" t="s">
        <v>265</v>
      </c>
      <c r="D604" s="3" t="s">
        <v>277</v>
      </c>
      <c r="E604" s="3" t="str">
        <f>_xlfn.XLOOKUP(Participantes[[#This Row],[Seminario al que asistió]],Seminarios[Seminario],Seminarios[Modalidad])</f>
        <v>On-Campus</v>
      </c>
      <c r="F604" s="8" t="s">
        <v>38</v>
      </c>
      <c r="G604" s="26">
        <f>_xlfn.XLOOKUP(Participantes[[#This Row],[Seminario al que asistió]],Seminarios[Seminario],Seminarios[Año])</f>
        <v>2024</v>
      </c>
    </row>
    <row r="605" spans="1:7" x14ac:dyDescent="0.25">
      <c r="A605" s="7" t="s">
        <v>879</v>
      </c>
      <c r="B605" s="3" t="s">
        <v>348</v>
      </c>
      <c r="C605" s="3" t="s">
        <v>265</v>
      </c>
      <c r="D605" s="3" t="s">
        <v>56</v>
      </c>
      <c r="E605" s="3" t="str">
        <f>_xlfn.XLOOKUP(Participantes[[#This Row],[Seminario al que asistió]],Seminarios[Seminario],Seminarios[Modalidad])</f>
        <v>On-Campus</v>
      </c>
      <c r="F605" s="8" t="s">
        <v>38</v>
      </c>
      <c r="G605" s="26">
        <f>_xlfn.XLOOKUP(Participantes[[#This Row],[Seminario al que asistió]],Seminarios[Seminario],Seminarios[Año])</f>
        <v>2024</v>
      </c>
    </row>
    <row r="606" spans="1:7" x14ac:dyDescent="0.25">
      <c r="A606" s="7" t="s">
        <v>722</v>
      </c>
      <c r="B606" s="3" t="s">
        <v>300</v>
      </c>
      <c r="C606" s="3" t="s">
        <v>262</v>
      </c>
      <c r="D606" s="3" t="s">
        <v>56</v>
      </c>
      <c r="E606" s="3" t="str">
        <f>_xlfn.XLOOKUP(Participantes[[#This Row],[Seminario al que asistió]],Seminarios[Seminario],Seminarios[Modalidad])</f>
        <v>On-Campus</v>
      </c>
      <c r="F606" s="8" t="s">
        <v>38</v>
      </c>
      <c r="G606" s="26">
        <f>_xlfn.XLOOKUP(Participantes[[#This Row],[Seminario al que asistió]],Seminarios[Seminario],Seminarios[Año])</f>
        <v>2024</v>
      </c>
    </row>
    <row r="607" spans="1:7" x14ac:dyDescent="0.25">
      <c r="A607" s="7" t="s">
        <v>903</v>
      </c>
      <c r="B607" s="3" t="s">
        <v>347</v>
      </c>
      <c r="C607" s="3" t="s">
        <v>262</v>
      </c>
      <c r="D607" s="3" t="s">
        <v>56</v>
      </c>
      <c r="E607" s="3" t="str">
        <f>_xlfn.XLOOKUP(Participantes[[#This Row],[Seminario al que asistió]],Seminarios[Seminario],Seminarios[Modalidad])</f>
        <v>On-Campus</v>
      </c>
      <c r="F607" s="8" t="s">
        <v>38</v>
      </c>
      <c r="G607" s="26">
        <f>_xlfn.XLOOKUP(Participantes[[#This Row],[Seminario al que asistió]],Seminarios[Seminario],Seminarios[Año])</f>
        <v>2024</v>
      </c>
    </row>
    <row r="608" spans="1:7" x14ac:dyDescent="0.25">
      <c r="A608" s="7" t="s">
        <v>904</v>
      </c>
      <c r="B608" s="3" t="s">
        <v>905</v>
      </c>
      <c r="C608" s="3" t="s">
        <v>265</v>
      </c>
      <c r="D608" s="3" t="s">
        <v>66</v>
      </c>
      <c r="E608" s="3" t="str">
        <f>_xlfn.XLOOKUP(Participantes[[#This Row],[Seminario al que asistió]],Seminarios[Seminario],Seminarios[Modalidad])</f>
        <v>On-Campus</v>
      </c>
      <c r="F608" s="8" t="s">
        <v>38</v>
      </c>
      <c r="G608" s="26">
        <f>_xlfn.XLOOKUP(Participantes[[#This Row],[Seminario al que asistió]],Seminarios[Seminario],Seminarios[Año])</f>
        <v>2024</v>
      </c>
    </row>
    <row r="609" spans="1:7" x14ac:dyDescent="0.25">
      <c r="A609" s="7" t="s">
        <v>361</v>
      </c>
      <c r="B609" s="3" t="s">
        <v>362</v>
      </c>
      <c r="C609" s="3" t="s">
        <v>262</v>
      </c>
      <c r="D609" s="3" t="s">
        <v>56</v>
      </c>
      <c r="E609" s="3" t="str">
        <f>_xlfn.XLOOKUP(Participantes[[#This Row],[Seminario al que asistió]],Seminarios[Seminario],Seminarios[Modalidad])</f>
        <v>On-Campus</v>
      </c>
      <c r="F609" s="8" t="s">
        <v>38</v>
      </c>
      <c r="G609" s="26">
        <f>_xlfn.XLOOKUP(Participantes[[#This Row],[Seminario al que asistió]],Seminarios[Seminario],Seminarios[Año])</f>
        <v>2024</v>
      </c>
    </row>
    <row r="610" spans="1:7" x14ac:dyDescent="0.25">
      <c r="A610" s="7" t="s">
        <v>551</v>
      </c>
      <c r="B610" s="3" t="s">
        <v>319</v>
      </c>
      <c r="C610" s="3" t="s">
        <v>262</v>
      </c>
      <c r="D610" s="3" t="s">
        <v>56</v>
      </c>
      <c r="E610" s="3" t="str">
        <f>_xlfn.XLOOKUP(Participantes[[#This Row],[Seminario al que asistió]],Seminarios[Seminario],Seminarios[Modalidad])</f>
        <v>On-Campus</v>
      </c>
      <c r="F610" s="8" t="s">
        <v>38</v>
      </c>
      <c r="G610" s="26">
        <f>_xlfn.XLOOKUP(Participantes[[#This Row],[Seminario al que asistió]],Seminarios[Seminario],Seminarios[Año])</f>
        <v>2024</v>
      </c>
    </row>
    <row r="611" spans="1:7" x14ac:dyDescent="0.25">
      <c r="A611" s="7" t="s">
        <v>906</v>
      </c>
      <c r="B611" s="3" t="s">
        <v>907</v>
      </c>
      <c r="C611" s="3" t="s">
        <v>265</v>
      </c>
      <c r="D611" s="3" t="s">
        <v>277</v>
      </c>
      <c r="E611" s="3" t="str">
        <f>_xlfn.XLOOKUP(Participantes[[#This Row],[Seminario al que asistió]],Seminarios[Seminario],Seminarios[Modalidad])</f>
        <v>On-Campus</v>
      </c>
      <c r="F611" s="8" t="s">
        <v>38</v>
      </c>
      <c r="G611" s="26">
        <f>_xlfn.XLOOKUP(Participantes[[#This Row],[Seminario al que asistió]],Seminarios[Seminario],Seminarios[Año])</f>
        <v>2024</v>
      </c>
    </row>
    <row r="612" spans="1:7" x14ac:dyDescent="0.25">
      <c r="A612" s="7" t="s">
        <v>307</v>
      </c>
      <c r="B612" s="3" t="s">
        <v>308</v>
      </c>
      <c r="C612" s="3" t="s">
        <v>265</v>
      </c>
      <c r="D612" s="3" t="s">
        <v>277</v>
      </c>
      <c r="E612" s="3" t="str">
        <f>_xlfn.XLOOKUP(Participantes[[#This Row],[Seminario al que asistió]],Seminarios[Seminario],Seminarios[Modalidad])</f>
        <v>On-Campus</v>
      </c>
      <c r="F612" s="8" t="s">
        <v>38</v>
      </c>
      <c r="G612" s="26">
        <f>_xlfn.XLOOKUP(Participantes[[#This Row],[Seminario al que asistió]],Seminarios[Seminario],Seminarios[Año])</f>
        <v>2024</v>
      </c>
    </row>
    <row r="613" spans="1:7" x14ac:dyDescent="0.25">
      <c r="A613" s="7" t="s">
        <v>908</v>
      </c>
      <c r="B613" s="3" t="s">
        <v>909</v>
      </c>
      <c r="C613" s="3" t="s">
        <v>265</v>
      </c>
      <c r="D613" s="3" t="s">
        <v>277</v>
      </c>
      <c r="E613" s="3" t="str">
        <f>_xlfn.XLOOKUP(Participantes[[#This Row],[Seminario al que asistió]],Seminarios[Seminario],Seminarios[Modalidad])</f>
        <v>On-Campus</v>
      </c>
      <c r="F613" s="8" t="s">
        <v>38</v>
      </c>
      <c r="G613" s="26">
        <f>_xlfn.XLOOKUP(Participantes[[#This Row],[Seminario al que asistió]],Seminarios[Seminario],Seminarios[Año])</f>
        <v>2024</v>
      </c>
    </row>
    <row r="614" spans="1:7" x14ac:dyDescent="0.25">
      <c r="A614" s="7" t="s">
        <v>320</v>
      </c>
      <c r="B614" s="3" t="s">
        <v>321</v>
      </c>
      <c r="C614" s="3" t="s">
        <v>262</v>
      </c>
      <c r="D614" s="3" t="s">
        <v>56</v>
      </c>
      <c r="E614" s="3" t="str">
        <f>_xlfn.XLOOKUP(Participantes[[#This Row],[Seminario al que asistió]],Seminarios[Seminario],Seminarios[Modalidad])</f>
        <v>On-Campus</v>
      </c>
      <c r="F614" s="8" t="s">
        <v>38</v>
      </c>
      <c r="G614" s="26">
        <f>_xlfn.XLOOKUP(Participantes[[#This Row],[Seminario al que asistió]],Seminarios[Seminario],Seminarios[Año])</f>
        <v>2024</v>
      </c>
    </row>
    <row r="615" spans="1:7" x14ac:dyDescent="0.25">
      <c r="A615" s="7" t="s">
        <v>263</v>
      </c>
      <c r="B615" s="3" t="s">
        <v>264</v>
      </c>
      <c r="C615" s="3" t="s">
        <v>265</v>
      </c>
      <c r="D615" s="3" t="s">
        <v>56</v>
      </c>
      <c r="E615" s="3" t="str">
        <f>_xlfn.XLOOKUP(Participantes[[#This Row],[Seminario al que asistió]],Seminarios[Seminario],Seminarios[Modalidad])</f>
        <v>On-Campus</v>
      </c>
      <c r="F615" s="8" t="s">
        <v>38</v>
      </c>
      <c r="G615" s="26">
        <f>_xlfn.XLOOKUP(Participantes[[#This Row],[Seminario al que asistió]],Seminarios[Seminario],Seminarios[Año])</f>
        <v>2024</v>
      </c>
    </row>
    <row r="616" spans="1:7" x14ac:dyDescent="0.25">
      <c r="A616" s="7" t="s">
        <v>699</v>
      </c>
      <c r="B616" s="3" t="s">
        <v>700</v>
      </c>
      <c r="C616" s="3" t="s">
        <v>262</v>
      </c>
      <c r="D616" s="3" t="s">
        <v>56</v>
      </c>
      <c r="E616" s="3" t="str">
        <f>_xlfn.XLOOKUP(Participantes[[#This Row],[Seminario al que asistió]],Seminarios[Seminario],Seminarios[Modalidad])</f>
        <v>On-Campus</v>
      </c>
      <c r="F616" s="8" t="s">
        <v>38</v>
      </c>
      <c r="G616" s="26">
        <f>_xlfn.XLOOKUP(Participantes[[#This Row],[Seminario al que asistió]],Seminarios[Seminario],Seminarios[Año])</f>
        <v>2024</v>
      </c>
    </row>
    <row r="617" spans="1:7" x14ac:dyDescent="0.25">
      <c r="A617" s="7" t="s">
        <v>910</v>
      </c>
      <c r="B617" s="3" t="s">
        <v>662</v>
      </c>
      <c r="C617" s="3" t="s">
        <v>265</v>
      </c>
      <c r="D617" s="3" t="s">
        <v>56</v>
      </c>
      <c r="E617" s="3" t="str">
        <f>_xlfn.XLOOKUP(Participantes[[#This Row],[Seminario al que asistió]],Seminarios[Seminario],Seminarios[Modalidad])</f>
        <v>On-Campus</v>
      </c>
      <c r="F617" s="8" t="s">
        <v>38</v>
      </c>
      <c r="G617" s="26">
        <f>_xlfn.XLOOKUP(Participantes[[#This Row],[Seminario al que asistió]],Seminarios[Seminario],Seminarios[Año])</f>
        <v>2024</v>
      </c>
    </row>
    <row r="618" spans="1:7" x14ac:dyDescent="0.25">
      <c r="A618" s="7" t="s">
        <v>911</v>
      </c>
      <c r="B618" s="3" t="s">
        <v>373</v>
      </c>
      <c r="C618" s="3" t="s">
        <v>262</v>
      </c>
      <c r="D618" s="3" t="s">
        <v>56</v>
      </c>
      <c r="E618" s="3" t="str">
        <f>_xlfn.XLOOKUP(Participantes[[#This Row],[Seminario al que asistió]],Seminarios[Seminario],Seminarios[Modalidad])</f>
        <v>On-Campus</v>
      </c>
      <c r="F618" s="8" t="s">
        <v>38</v>
      </c>
      <c r="G618" s="26">
        <f>_xlfn.XLOOKUP(Participantes[[#This Row],[Seminario al que asistió]],Seminarios[Seminario],Seminarios[Año])</f>
        <v>2024</v>
      </c>
    </row>
    <row r="619" spans="1:7" ht="15.75" thickBot="1" x14ac:dyDescent="0.3">
      <c r="A619" s="9" t="s">
        <v>912</v>
      </c>
      <c r="B619" s="10" t="s">
        <v>741</v>
      </c>
      <c r="C619" s="10" t="s">
        <v>262</v>
      </c>
      <c r="D619" s="10" t="s">
        <v>277</v>
      </c>
      <c r="E619" s="10" t="str">
        <f>_xlfn.XLOOKUP(Participantes[[#This Row],[Seminario al que asistió]],Seminarios[Seminario],Seminarios[Modalidad])</f>
        <v>On-Campus</v>
      </c>
      <c r="F619" s="11" t="s">
        <v>38</v>
      </c>
      <c r="G619" s="26">
        <f>_xlfn.XLOOKUP(Participantes[[#This Row],[Seminario al que asistió]],Seminarios[Seminario],Seminarios[Año])</f>
        <v>2024</v>
      </c>
    </row>
    <row r="620" spans="1:7" x14ac:dyDescent="0.25">
      <c r="A620" s="4" t="s">
        <v>913</v>
      </c>
      <c r="B620" s="5"/>
      <c r="C620" s="5" t="s">
        <v>265</v>
      </c>
      <c r="D620" s="5" t="s">
        <v>277</v>
      </c>
      <c r="E620" s="5" t="str">
        <f>_xlfn.XLOOKUP(Participantes[[#This Row],[Seminario al que asistió]],Seminarios[Seminario],Seminarios[Modalidad])</f>
        <v>On-Campus</v>
      </c>
      <c r="F620" s="6" t="s">
        <v>81</v>
      </c>
      <c r="G620" s="26">
        <f>_xlfn.XLOOKUP(Participantes[[#This Row],[Seminario al que asistió]],Seminarios[Seminario],Seminarios[Año])</f>
        <v>2024</v>
      </c>
    </row>
    <row r="621" spans="1:7" x14ac:dyDescent="0.25">
      <c r="A621" s="7" t="s">
        <v>914</v>
      </c>
      <c r="B621" s="3" t="s">
        <v>915</v>
      </c>
      <c r="C621" s="3" t="s">
        <v>265</v>
      </c>
      <c r="D621" s="3" t="s">
        <v>277</v>
      </c>
      <c r="E621" s="3" t="str">
        <f>_xlfn.XLOOKUP(Participantes[[#This Row],[Seminario al que asistió]],Seminarios[Seminario],Seminarios[Modalidad])</f>
        <v>On-Campus</v>
      </c>
      <c r="F621" s="8" t="s">
        <v>81</v>
      </c>
      <c r="G621" s="26">
        <f>_xlfn.XLOOKUP(Participantes[[#This Row],[Seminario al que asistió]],Seminarios[Seminario],Seminarios[Año])</f>
        <v>2024</v>
      </c>
    </row>
    <row r="622" spans="1:7" x14ac:dyDescent="0.25">
      <c r="A622" s="7" t="s">
        <v>916</v>
      </c>
      <c r="B622" s="3"/>
      <c r="C622" s="3" t="s">
        <v>262</v>
      </c>
      <c r="D622" s="3" t="s">
        <v>277</v>
      </c>
      <c r="E622" s="3" t="str">
        <f>_xlfn.XLOOKUP(Participantes[[#This Row],[Seminario al que asistió]],Seminarios[Seminario],Seminarios[Modalidad])</f>
        <v>On-Campus</v>
      </c>
      <c r="F622" s="8" t="s">
        <v>81</v>
      </c>
      <c r="G622" s="26">
        <f>_xlfn.XLOOKUP(Participantes[[#This Row],[Seminario al que asistió]],Seminarios[Seminario],Seminarios[Año])</f>
        <v>2024</v>
      </c>
    </row>
    <row r="623" spans="1:7" x14ac:dyDescent="0.25">
      <c r="A623" s="7" t="s">
        <v>917</v>
      </c>
      <c r="B623" s="3" t="s">
        <v>918</v>
      </c>
      <c r="C623" s="3" t="s">
        <v>262</v>
      </c>
      <c r="D623" s="3" t="s">
        <v>277</v>
      </c>
      <c r="E623" s="3" t="str">
        <f>_xlfn.XLOOKUP(Participantes[[#This Row],[Seminario al que asistió]],Seminarios[Seminario],Seminarios[Modalidad])</f>
        <v>On-Campus</v>
      </c>
      <c r="F623" s="8" t="s">
        <v>81</v>
      </c>
      <c r="G623" s="26">
        <f>_xlfn.XLOOKUP(Participantes[[#This Row],[Seminario al que asistió]],Seminarios[Seminario],Seminarios[Año])</f>
        <v>2024</v>
      </c>
    </row>
    <row r="624" spans="1:7" x14ac:dyDescent="0.25">
      <c r="A624" s="7" t="s">
        <v>919</v>
      </c>
      <c r="B624" s="3"/>
      <c r="C624" s="3" t="s">
        <v>262</v>
      </c>
      <c r="D624" s="3" t="s">
        <v>277</v>
      </c>
      <c r="E624" s="3" t="str">
        <f>_xlfn.XLOOKUP(Participantes[[#This Row],[Seminario al que asistió]],Seminarios[Seminario],Seminarios[Modalidad])</f>
        <v>On-Campus</v>
      </c>
      <c r="F624" s="8" t="s">
        <v>81</v>
      </c>
      <c r="G624" s="26">
        <f>_xlfn.XLOOKUP(Participantes[[#This Row],[Seminario al que asistió]],Seminarios[Seminario],Seminarios[Año])</f>
        <v>2024</v>
      </c>
    </row>
    <row r="625" spans="1:7" x14ac:dyDescent="0.25">
      <c r="A625" s="7" t="s">
        <v>304</v>
      </c>
      <c r="B625" s="3" t="s">
        <v>294</v>
      </c>
      <c r="C625" s="3" t="s">
        <v>262</v>
      </c>
      <c r="D625" s="3" t="s">
        <v>56</v>
      </c>
      <c r="E625" s="3" t="str">
        <f>_xlfn.XLOOKUP(Participantes[[#This Row],[Seminario al que asistió]],Seminarios[Seminario],Seminarios[Modalidad])</f>
        <v>On-Campus</v>
      </c>
      <c r="F625" s="8" t="s">
        <v>81</v>
      </c>
      <c r="G625" s="26">
        <f>_xlfn.XLOOKUP(Participantes[[#This Row],[Seminario al que asistió]],Seminarios[Seminario],Seminarios[Año])</f>
        <v>2024</v>
      </c>
    </row>
    <row r="626" spans="1:7" x14ac:dyDescent="0.25">
      <c r="A626" s="7" t="s">
        <v>603</v>
      </c>
      <c r="B626" s="3" t="s">
        <v>332</v>
      </c>
      <c r="C626" s="3" t="s">
        <v>262</v>
      </c>
      <c r="D626" s="3" t="s">
        <v>56</v>
      </c>
      <c r="E626" s="3" t="str">
        <f>_xlfn.XLOOKUP(Participantes[[#This Row],[Seminario al que asistió]],Seminarios[Seminario],Seminarios[Modalidad])</f>
        <v>On-Campus</v>
      </c>
      <c r="F626" s="8" t="s">
        <v>81</v>
      </c>
      <c r="G626" s="26">
        <f>_xlfn.XLOOKUP(Participantes[[#This Row],[Seminario al que asistió]],Seminarios[Seminario],Seminarios[Año])</f>
        <v>2024</v>
      </c>
    </row>
    <row r="627" spans="1:7" x14ac:dyDescent="0.25">
      <c r="A627" s="7" t="s">
        <v>377</v>
      </c>
      <c r="B627" s="3" t="s">
        <v>378</v>
      </c>
      <c r="C627" s="3" t="s">
        <v>262</v>
      </c>
      <c r="D627" s="3" t="s">
        <v>56</v>
      </c>
      <c r="E627" s="3" t="str">
        <f>_xlfn.XLOOKUP(Participantes[[#This Row],[Seminario al que asistió]],Seminarios[Seminario],Seminarios[Modalidad])</f>
        <v>On-Campus</v>
      </c>
      <c r="F627" s="8" t="s">
        <v>81</v>
      </c>
      <c r="G627" s="26">
        <f>_xlfn.XLOOKUP(Participantes[[#This Row],[Seminario al que asistió]],Seminarios[Seminario],Seminarios[Año])</f>
        <v>2024</v>
      </c>
    </row>
    <row r="628" spans="1:7" x14ac:dyDescent="0.25">
      <c r="A628" s="7" t="s">
        <v>920</v>
      </c>
      <c r="B628" s="3" t="s">
        <v>921</v>
      </c>
      <c r="C628" s="3" t="s">
        <v>262</v>
      </c>
      <c r="D628" s="3" t="s">
        <v>277</v>
      </c>
      <c r="E628" s="3" t="str">
        <f>_xlfn.XLOOKUP(Participantes[[#This Row],[Seminario al que asistió]],Seminarios[Seminario],Seminarios[Modalidad])</f>
        <v>On-Campus</v>
      </c>
      <c r="F628" s="8" t="s">
        <v>81</v>
      </c>
      <c r="G628" s="26">
        <f>_xlfn.XLOOKUP(Participantes[[#This Row],[Seminario al que asistió]],Seminarios[Seminario],Seminarios[Año])</f>
        <v>2024</v>
      </c>
    </row>
    <row r="629" spans="1:7" x14ac:dyDescent="0.25">
      <c r="A629" s="7" t="s">
        <v>922</v>
      </c>
      <c r="B629" s="3" t="s">
        <v>572</v>
      </c>
      <c r="C629" s="3" t="s">
        <v>262</v>
      </c>
      <c r="D629" s="3" t="s">
        <v>277</v>
      </c>
      <c r="E629" s="3" t="str">
        <f>_xlfn.XLOOKUP(Participantes[[#This Row],[Seminario al que asistió]],Seminarios[Seminario],Seminarios[Modalidad])</f>
        <v>On-Campus</v>
      </c>
      <c r="F629" s="8" t="s">
        <v>81</v>
      </c>
      <c r="G629" s="26">
        <f>_xlfn.XLOOKUP(Participantes[[#This Row],[Seminario al que asistió]],Seminarios[Seminario],Seminarios[Año])</f>
        <v>2024</v>
      </c>
    </row>
    <row r="630" spans="1:7" x14ac:dyDescent="0.25">
      <c r="A630" s="7" t="s">
        <v>297</v>
      </c>
      <c r="B630" s="3" t="s">
        <v>298</v>
      </c>
      <c r="C630" s="3" t="s">
        <v>262</v>
      </c>
      <c r="D630" s="3" t="s">
        <v>56</v>
      </c>
      <c r="E630" s="3" t="str">
        <f>_xlfn.XLOOKUP(Participantes[[#This Row],[Seminario al que asistió]],Seminarios[Seminario],Seminarios[Modalidad])</f>
        <v>On-Campus</v>
      </c>
      <c r="F630" s="8" t="s">
        <v>81</v>
      </c>
      <c r="G630" s="26">
        <f>_xlfn.XLOOKUP(Participantes[[#This Row],[Seminario al que asistió]],Seminarios[Seminario],Seminarios[Año])</f>
        <v>2024</v>
      </c>
    </row>
    <row r="631" spans="1:7" x14ac:dyDescent="0.25">
      <c r="A631" s="7" t="s">
        <v>220</v>
      </c>
      <c r="B631" s="3" t="s">
        <v>266</v>
      </c>
      <c r="C631" s="3" t="s">
        <v>265</v>
      </c>
      <c r="D631" s="3" t="s">
        <v>56</v>
      </c>
      <c r="E631" s="3" t="str">
        <f>_xlfn.XLOOKUP(Participantes[[#This Row],[Seminario al que asistió]],Seminarios[Seminario],Seminarios[Modalidad])</f>
        <v>On-Campus</v>
      </c>
      <c r="F631" s="8" t="s">
        <v>81</v>
      </c>
      <c r="G631" s="26">
        <f>_xlfn.XLOOKUP(Participantes[[#This Row],[Seminario al que asistió]],Seminarios[Seminario],Seminarios[Año])</f>
        <v>2024</v>
      </c>
    </row>
    <row r="632" spans="1:7" x14ac:dyDescent="0.25">
      <c r="A632" s="7" t="s">
        <v>879</v>
      </c>
      <c r="B632" s="3" t="s">
        <v>348</v>
      </c>
      <c r="C632" s="3" t="s">
        <v>265</v>
      </c>
      <c r="D632" s="3" t="s">
        <v>56</v>
      </c>
      <c r="E632" s="3" t="str">
        <f>_xlfn.XLOOKUP(Participantes[[#This Row],[Seminario al que asistió]],Seminarios[Seminario],Seminarios[Modalidad])</f>
        <v>On-Campus</v>
      </c>
      <c r="F632" s="8" t="s">
        <v>81</v>
      </c>
      <c r="G632" s="26">
        <f>_xlfn.XLOOKUP(Participantes[[#This Row],[Seminario al que asistió]],Seminarios[Seminario],Seminarios[Año])</f>
        <v>2024</v>
      </c>
    </row>
    <row r="633" spans="1:7" x14ac:dyDescent="0.25">
      <c r="A633" s="7" t="s">
        <v>392</v>
      </c>
      <c r="B633" s="3" t="s">
        <v>393</v>
      </c>
      <c r="C633" s="3" t="s">
        <v>262</v>
      </c>
      <c r="D633" s="3" t="s">
        <v>56</v>
      </c>
      <c r="E633" s="3" t="str">
        <f>_xlfn.XLOOKUP(Participantes[[#This Row],[Seminario al que asistió]],Seminarios[Seminario],Seminarios[Modalidad])</f>
        <v>On-Campus</v>
      </c>
      <c r="F633" s="8" t="s">
        <v>81</v>
      </c>
      <c r="G633" s="26">
        <f>_xlfn.XLOOKUP(Participantes[[#This Row],[Seminario al que asistió]],Seminarios[Seminario],Seminarios[Año])</f>
        <v>2024</v>
      </c>
    </row>
    <row r="634" spans="1:7" x14ac:dyDescent="0.25">
      <c r="A634" s="7" t="s">
        <v>263</v>
      </c>
      <c r="B634" s="3" t="s">
        <v>264</v>
      </c>
      <c r="C634" s="3" t="s">
        <v>265</v>
      </c>
      <c r="D634" s="3" t="s">
        <v>56</v>
      </c>
      <c r="E634" s="3" t="str">
        <f>_xlfn.XLOOKUP(Participantes[[#This Row],[Seminario al que asistió]],Seminarios[Seminario],Seminarios[Modalidad])</f>
        <v>On-Campus</v>
      </c>
      <c r="F634" s="8" t="s">
        <v>81</v>
      </c>
      <c r="G634" s="26">
        <f>_xlfn.XLOOKUP(Participantes[[#This Row],[Seminario al que asistió]],Seminarios[Seminario],Seminarios[Año])</f>
        <v>2024</v>
      </c>
    </row>
    <row r="635" spans="1:7" x14ac:dyDescent="0.25">
      <c r="A635" s="7" t="s">
        <v>923</v>
      </c>
      <c r="B635" s="3"/>
      <c r="C635" s="3" t="s">
        <v>262</v>
      </c>
      <c r="D635" s="3" t="s">
        <v>71</v>
      </c>
      <c r="E635" s="3" t="str">
        <f>_xlfn.XLOOKUP(Participantes[[#This Row],[Seminario al que asistió]],Seminarios[Seminario],Seminarios[Modalidad])</f>
        <v>On-Campus</v>
      </c>
      <c r="F635" s="8" t="s">
        <v>81</v>
      </c>
      <c r="G635" s="26">
        <f>_xlfn.XLOOKUP(Participantes[[#This Row],[Seminario al que asistió]],Seminarios[Seminario],Seminarios[Año])</f>
        <v>2024</v>
      </c>
    </row>
    <row r="636" spans="1:7" x14ac:dyDescent="0.25">
      <c r="A636" s="7" t="s">
        <v>924</v>
      </c>
      <c r="B636" s="3" t="s">
        <v>745</v>
      </c>
      <c r="C636" s="3" t="s">
        <v>265</v>
      </c>
      <c r="D636" s="3" t="s">
        <v>56</v>
      </c>
      <c r="E636" s="3" t="str">
        <f>_xlfn.XLOOKUP(Participantes[[#This Row],[Seminario al que asistió]],Seminarios[Seminario],Seminarios[Modalidad])</f>
        <v>On-Campus</v>
      </c>
      <c r="F636" s="8" t="s">
        <v>81</v>
      </c>
      <c r="G636" s="26">
        <f>_xlfn.XLOOKUP(Participantes[[#This Row],[Seminario al que asistió]],Seminarios[Seminario],Seminarios[Año])</f>
        <v>2024</v>
      </c>
    </row>
    <row r="637" spans="1:7" x14ac:dyDescent="0.25">
      <c r="A637" s="7" t="s">
        <v>337</v>
      </c>
      <c r="B637" s="3" t="s">
        <v>338</v>
      </c>
      <c r="C637" s="3" t="s">
        <v>262</v>
      </c>
      <c r="D637" s="3" t="s">
        <v>56</v>
      </c>
      <c r="E637" s="3" t="str">
        <f>_xlfn.XLOOKUP(Participantes[[#This Row],[Seminario al que asistió]],Seminarios[Seminario],Seminarios[Modalidad])</f>
        <v>On-Campus</v>
      </c>
      <c r="F637" s="8" t="s">
        <v>81</v>
      </c>
      <c r="G637" s="26">
        <f>_xlfn.XLOOKUP(Participantes[[#This Row],[Seminario al que asistió]],Seminarios[Seminario],Seminarios[Año])</f>
        <v>2024</v>
      </c>
    </row>
    <row r="638" spans="1:7" x14ac:dyDescent="0.25">
      <c r="A638" s="7" t="s">
        <v>708</v>
      </c>
      <c r="B638" s="3" t="s">
        <v>628</v>
      </c>
      <c r="C638" s="3" t="s">
        <v>262</v>
      </c>
      <c r="D638" s="3" t="s">
        <v>56</v>
      </c>
      <c r="E638" s="3" t="str">
        <f>_xlfn.XLOOKUP(Participantes[[#This Row],[Seminario al que asistió]],Seminarios[Seminario],Seminarios[Modalidad])</f>
        <v>On-Campus</v>
      </c>
      <c r="F638" s="8" t="s">
        <v>81</v>
      </c>
      <c r="G638" s="26">
        <f>_xlfn.XLOOKUP(Participantes[[#This Row],[Seminario al que asistió]],Seminarios[Seminario],Seminarios[Año])</f>
        <v>2024</v>
      </c>
    </row>
    <row r="639" spans="1:7" x14ac:dyDescent="0.25">
      <c r="A639" s="7" t="s">
        <v>925</v>
      </c>
      <c r="B639" s="3"/>
      <c r="C639" s="3" t="s">
        <v>262</v>
      </c>
      <c r="D639" s="3" t="s">
        <v>277</v>
      </c>
      <c r="E639" s="3" t="str">
        <f>_xlfn.XLOOKUP(Participantes[[#This Row],[Seminario al que asistió]],Seminarios[Seminario],Seminarios[Modalidad])</f>
        <v>On-Campus</v>
      </c>
      <c r="F639" s="8" t="s">
        <v>81</v>
      </c>
      <c r="G639" s="26">
        <f>_xlfn.XLOOKUP(Participantes[[#This Row],[Seminario al que asistió]],Seminarios[Seminario],Seminarios[Año])</f>
        <v>2024</v>
      </c>
    </row>
    <row r="640" spans="1:7" x14ac:dyDescent="0.25">
      <c r="A640" s="7" t="s">
        <v>604</v>
      </c>
      <c r="B640" s="3" t="s">
        <v>594</v>
      </c>
      <c r="C640" s="3" t="s">
        <v>262</v>
      </c>
      <c r="D640" s="3" t="s">
        <v>56</v>
      </c>
      <c r="E640" s="3" t="str">
        <f>_xlfn.XLOOKUP(Participantes[[#This Row],[Seminario al que asistió]],Seminarios[Seminario],Seminarios[Modalidad])</f>
        <v>On-Campus</v>
      </c>
      <c r="F640" s="8" t="s">
        <v>81</v>
      </c>
      <c r="G640" s="26">
        <f>_xlfn.XLOOKUP(Participantes[[#This Row],[Seminario al que asistió]],Seminarios[Seminario],Seminarios[Año])</f>
        <v>2024</v>
      </c>
    </row>
    <row r="641" spans="1:7" x14ac:dyDescent="0.25">
      <c r="A641" s="7" t="s">
        <v>346</v>
      </c>
      <c r="B641" s="3" t="s">
        <v>347</v>
      </c>
      <c r="C641" s="3" t="s">
        <v>262</v>
      </c>
      <c r="D641" s="3" t="s">
        <v>56</v>
      </c>
      <c r="E641" s="3" t="str">
        <f>_xlfn.XLOOKUP(Participantes[[#This Row],[Seminario al que asistió]],Seminarios[Seminario],Seminarios[Modalidad])</f>
        <v>On-Campus</v>
      </c>
      <c r="F641" s="8" t="s">
        <v>81</v>
      </c>
      <c r="G641" s="26">
        <f>_xlfn.XLOOKUP(Participantes[[#This Row],[Seminario al que asistió]],Seminarios[Seminario],Seminarios[Año])</f>
        <v>2024</v>
      </c>
    </row>
    <row r="642" spans="1:7" x14ac:dyDescent="0.25">
      <c r="A642" s="7" t="s">
        <v>877</v>
      </c>
      <c r="B642" s="3" t="s">
        <v>274</v>
      </c>
      <c r="C642" s="3" t="s">
        <v>262</v>
      </c>
      <c r="D642" s="3" t="s">
        <v>56</v>
      </c>
      <c r="E642" s="3" t="str">
        <f>_xlfn.XLOOKUP(Participantes[[#This Row],[Seminario al que asistió]],Seminarios[Seminario],Seminarios[Modalidad])</f>
        <v>On-Campus</v>
      </c>
      <c r="F642" s="8" t="s">
        <v>81</v>
      </c>
      <c r="G642" s="26">
        <f>_xlfn.XLOOKUP(Participantes[[#This Row],[Seminario al que asistió]],Seminarios[Seminario],Seminarios[Año])</f>
        <v>2024</v>
      </c>
    </row>
    <row r="643" spans="1:7" ht="15.75" thickBot="1" x14ac:dyDescent="0.3">
      <c r="A643" s="132" t="s">
        <v>269</v>
      </c>
      <c r="B643" s="13" t="s">
        <v>270</v>
      </c>
      <c r="C643" s="13" t="s">
        <v>262</v>
      </c>
      <c r="D643" s="13" t="s">
        <v>56</v>
      </c>
      <c r="E643" s="13" t="str">
        <f>_xlfn.XLOOKUP(Participantes[[#This Row],[Seminario al que asistió]],Seminarios[Seminario],Seminarios[Modalidad])</f>
        <v>On-Campus</v>
      </c>
      <c r="F643" s="133" t="s">
        <v>81</v>
      </c>
      <c r="G643" s="26">
        <f>_xlfn.XLOOKUP(Participantes[[#This Row],[Seminario al que asistió]],Seminarios[Seminario],Seminarios[Año])</f>
        <v>2024</v>
      </c>
    </row>
    <row r="644" spans="1:7" x14ac:dyDescent="0.25">
      <c r="A644" s="4" t="s">
        <v>297</v>
      </c>
      <c r="B644" s="5" t="s">
        <v>298</v>
      </c>
      <c r="C644" s="5" t="s">
        <v>262</v>
      </c>
      <c r="D644" s="5" t="s">
        <v>56</v>
      </c>
      <c r="E644" s="5" t="str">
        <f>_xlfn.XLOOKUP(Participantes[[#This Row],[Seminario al que asistió]],Seminarios[Seminario],Seminarios[Modalidad])</f>
        <v>Online</v>
      </c>
      <c r="F644" s="6" t="s">
        <v>125</v>
      </c>
      <c r="G644" s="26">
        <f>_xlfn.XLOOKUP(Participantes[[#This Row],[Seminario al que asistió]],Seminarios[Seminario],Seminarios[Año])</f>
        <v>2025</v>
      </c>
    </row>
    <row r="645" spans="1:7" x14ac:dyDescent="0.25">
      <c r="A645" s="7" t="s">
        <v>288</v>
      </c>
      <c r="B645" s="3" t="s">
        <v>289</v>
      </c>
      <c r="C645" s="3" t="s">
        <v>262</v>
      </c>
      <c r="D645" s="3" t="s">
        <v>56</v>
      </c>
      <c r="E645" s="3" t="str">
        <f>_xlfn.XLOOKUP(Participantes[[#This Row],[Seminario al que asistió]],Seminarios[Seminario],Seminarios[Modalidad])</f>
        <v>Online</v>
      </c>
      <c r="F645" s="8" t="s">
        <v>125</v>
      </c>
      <c r="G645" s="26">
        <f>_xlfn.XLOOKUP(Participantes[[#This Row],[Seminario al que asistió]],Seminarios[Seminario],Seminarios[Año])</f>
        <v>2025</v>
      </c>
    </row>
    <row r="646" spans="1:7" x14ac:dyDescent="0.25">
      <c r="A646" s="7" t="s">
        <v>363</v>
      </c>
      <c r="B646" s="3" t="s">
        <v>316</v>
      </c>
      <c r="C646" s="3" t="s">
        <v>265</v>
      </c>
      <c r="D646" s="3" t="s">
        <v>56</v>
      </c>
      <c r="E646" s="3" t="str">
        <f>_xlfn.XLOOKUP(Participantes[[#This Row],[Seminario al que asistió]],Seminarios[Seminario],Seminarios[Modalidad])</f>
        <v>Online</v>
      </c>
      <c r="F646" s="8" t="s">
        <v>125</v>
      </c>
      <c r="G646" s="26">
        <f>_xlfn.XLOOKUP(Participantes[[#This Row],[Seminario al que asistió]],Seminarios[Seminario],Seminarios[Año])</f>
        <v>2025</v>
      </c>
    </row>
    <row r="647" spans="1:7" x14ac:dyDescent="0.25">
      <c r="A647" s="7" t="s">
        <v>926</v>
      </c>
      <c r="B647" s="3" t="s">
        <v>365</v>
      </c>
      <c r="C647" s="3" t="s">
        <v>262</v>
      </c>
      <c r="D647" s="3" t="s">
        <v>56</v>
      </c>
      <c r="E647" s="3" t="str">
        <f>_xlfn.XLOOKUP(Participantes[[#This Row],[Seminario al que asistió]],Seminarios[Seminario],Seminarios[Modalidad])</f>
        <v>Online</v>
      </c>
      <c r="F647" s="8" t="s">
        <v>125</v>
      </c>
      <c r="G647" s="26">
        <f>_xlfn.XLOOKUP(Participantes[[#This Row],[Seminario al que asistió]],Seminarios[Seminario],Seminarios[Año])</f>
        <v>2025</v>
      </c>
    </row>
    <row r="648" spans="1:7" x14ac:dyDescent="0.25">
      <c r="A648" s="7" t="s">
        <v>209</v>
      </c>
      <c r="B648" s="3" t="s">
        <v>383</v>
      </c>
      <c r="C648" s="3" t="s">
        <v>262</v>
      </c>
      <c r="D648" s="3" t="s">
        <v>56</v>
      </c>
      <c r="E648" s="3" t="str">
        <f>_xlfn.XLOOKUP(Participantes[[#This Row],[Seminario al que asistió]],Seminarios[Seminario],Seminarios[Modalidad])</f>
        <v>Online</v>
      </c>
      <c r="F648" s="8" t="s">
        <v>125</v>
      </c>
      <c r="G648" s="26">
        <f>_xlfn.XLOOKUP(Participantes[[#This Row],[Seminario al que asistió]],Seminarios[Seminario],Seminarios[Año])</f>
        <v>2025</v>
      </c>
    </row>
    <row r="649" spans="1:7" x14ac:dyDescent="0.25">
      <c r="A649" s="7" t="s">
        <v>879</v>
      </c>
      <c r="B649" s="3" t="s">
        <v>348</v>
      </c>
      <c r="C649" s="3" t="s">
        <v>265</v>
      </c>
      <c r="D649" s="3" t="s">
        <v>56</v>
      </c>
      <c r="E649" s="3" t="str">
        <f>_xlfn.XLOOKUP(Participantes[[#This Row],[Seminario al que asistió]],Seminarios[Seminario],Seminarios[Modalidad])</f>
        <v>Online</v>
      </c>
      <c r="F649" s="8" t="s">
        <v>125</v>
      </c>
      <c r="G649" s="26">
        <f>_xlfn.XLOOKUP(Participantes[[#This Row],[Seminario al que asistió]],Seminarios[Seminario],Seminarios[Año])</f>
        <v>2025</v>
      </c>
    </row>
    <row r="650" spans="1:7" x14ac:dyDescent="0.25">
      <c r="A650" s="7" t="s">
        <v>220</v>
      </c>
      <c r="B650" s="3" t="s">
        <v>266</v>
      </c>
      <c r="C650" s="3" t="s">
        <v>265</v>
      </c>
      <c r="D650" s="3" t="s">
        <v>56</v>
      </c>
      <c r="E650" s="3" t="str">
        <f>_xlfn.XLOOKUP(Participantes[[#This Row],[Seminario al que asistió]],Seminarios[Seminario],Seminarios[Modalidad])</f>
        <v>Online</v>
      </c>
      <c r="F650" s="8" t="s">
        <v>125</v>
      </c>
      <c r="G650" s="26">
        <f>_xlfn.XLOOKUP(Participantes[[#This Row],[Seminario al que asistió]],Seminarios[Seminario],Seminarios[Año])</f>
        <v>2025</v>
      </c>
    </row>
    <row r="651" spans="1:7" x14ac:dyDescent="0.25">
      <c r="A651" s="7" t="s">
        <v>221</v>
      </c>
      <c r="B651" s="3" t="s">
        <v>351</v>
      </c>
      <c r="C651" s="3" t="s">
        <v>265</v>
      </c>
      <c r="D651" s="3" t="s">
        <v>56</v>
      </c>
      <c r="E651" s="3" t="str">
        <f>_xlfn.XLOOKUP(Participantes[[#This Row],[Seminario al que asistió]],Seminarios[Seminario],Seminarios[Modalidad])</f>
        <v>Online</v>
      </c>
      <c r="F651" s="8" t="s">
        <v>125</v>
      </c>
      <c r="G651" s="26">
        <f>_xlfn.XLOOKUP(Participantes[[#This Row],[Seminario al que asistió]],Seminarios[Seminario],Seminarios[Año])</f>
        <v>2025</v>
      </c>
    </row>
    <row r="652" spans="1:7" x14ac:dyDescent="0.25">
      <c r="A652" s="7" t="s">
        <v>376</v>
      </c>
      <c r="B652" s="3" t="s">
        <v>296</v>
      </c>
      <c r="C652" s="3" t="s">
        <v>265</v>
      </c>
      <c r="D652" s="3" t="s">
        <v>66</v>
      </c>
      <c r="E652" s="3" t="str">
        <f>_xlfn.XLOOKUP(Participantes[[#This Row],[Seminario al que asistió]],Seminarios[Seminario],Seminarios[Modalidad])</f>
        <v>Online</v>
      </c>
      <c r="F652" s="8" t="s">
        <v>125</v>
      </c>
      <c r="G652" s="26">
        <f>_xlfn.XLOOKUP(Participantes[[#This Row],[Seminario al que asistió]],Seminarios[Seminario],Seminarios[Año])</f>
        <v>2025</v>
      </c>
    </row>
    <row r="653" spans="1:7" x14ac:dyDescent="0.25">
      <c r="A653" s="7" t="s">
        <v>346</v>
      </c>
      <c r="B653" s="3" t="s">
        <v>347</v>
      </c>
      <c r="C653" s="3" t="s">
        <v>262</v>
      </c>
      <c r="D653" s="3" t="s">
        <v>56</v>
      </c>
      <c r="E653" s="3" t="str">
        <f>_xlfn.XLOOKUP(Participantes[[#This Row],[Seminario al que asistió]],Seminarios[Seminario],Seminarios[Modalidad])</f>
        <v>Online</v>
      </c>
      <c r="F653" s="8" t="s">
        <v>125</v>
      </c>
      <c r="G653" s="26">
        <f>_xlfn.XLOOKUP(Participantes[[#This Row],[Seminario al que asistió]],Seminarios[Seminario],Seminarios[Año])</f>
        <v>2025</v>
      </c>
    </row>
    <row r="654" spans="1:7" x14ac:dyDescent="0.25">
      <c r="A654" s="7" t="s">
        <v>278</v>
      </c>
      <c r="B654" s="3" t="s">
        <v>279</v>
      </c>
      <c r="C654" s="3" t="s">
        <v>262</v>
      </c>
      <c r="D654" s="3" t="s">
        <v>56</v>
      </c>
      <c r="E654" s="3" t="str">
        <f>_xlfn.XLOOKUP(Participantes[[#This Row],[Seminario al que asistió]],Seminarios[Seminario],Seminarios[Modalidad])</f>
        <v>Online</v>
      </c>
      <c r="F654" s="8" t="s">
        <v>125</v>
      </c>
      <c r="G654" s="26">
        <f>_xlfn.XLOOKUP(Participantes[[#This Row],[Seminario al que asistió]],Seminarios[Seminario],Seminarios[Año])</f>
        <v>2025</v>
      </c>
    </row>
    <row r="655" spans="1:7" x14ac:dyDescent="0.25">
      <c r="A655" s="7" t="s">
        <v>927</v>
      </c>
      <c r="B655" s="3" t="s">
        <v>928</v>
      </c>
      <c r="C655" s="3" t="s">
        <v>262</v>
      </c>
      <c r="D655" s="3" t="s">
        <v>56</v>
      </c>
      <c r="E655" s="3" t="str">
        <f>_xlfn.XLOOKUP(Participantes[[#This Row],[Seminario al que asistió]],Seminarios[Seminario],Seminarios[Modalidad])</f>
        <v>Online</v>
      </c>
      <c r="F655" s="8" t="s">
        <v>125</v>
      </c>
      <c r="G655" s="26">
        <f>_xlfn.XLOOKUP(Participantes[[#This Row],[Seminario al que asistió]],Seminarios[Seminario],Seminarios[Año])</f>
        <v>2025</v>
      </c>
    </row>
    <row r="656" spans="1:7" x14ac:dyDescent="0.25">
      <c r="A656" s="7" t="s">
        <v>271</v>
      </c>
      <c r="B656" s="3" t="s">
        <v>272</v>
      </c>
      <c r="C656" s="3" t="s">
        <v>262</v>
      </c>
      <c r="D656" s="3" t="s">
        <v>56</v>
      </c>
      <c r="E656" s="3" t="str">
        <f>_xlfn.XLOOKUP(Participantes[[#This Row],[Seminario al que asistió]],Seminarios[Seminario],Seminarios[Modalidad])</f>
        <v>Online</v>
      </c>
      <c r="F656" s="8" t="s">
        <v>125</v>
      </c>
      <c r="G656" s="26">
        <f>_xlfn.XLOOKUP(Participantes[[#This Row],[Seminario al que asistió]],Seminarios[Seminario],Seminarios[Año])</f>
        <v>2025</v>
      </c>
    </row>
    <row r="657" spans="1:7" x14ac:dyDescent="0.25">
      <c r="A657" s="7" t="s">
        <v>329</v>
      </c>
      <c r="B657" s="3" t="s">
        <v>330</v>
      </c>
      <c r="C657" s="3" t="s">
        <v>262</v>
      </c>
      <c r="D657" s="3" t="s">
        <v>56</v>
      </c>
      <c r="E657" s="3" t="str">
        <f>_xlfn.XLOOKUP(Participantes[[#This Row],[Seminario al que asistió]],Seminarios[Seminario],Seminarios[Modalidad])</f>
        <v>Online</v>
      </c>
      <c r="F657" s="8" t="s">
        <v>125</v>
      </c>
      <c r="G657" s="26">
        <f>_xlfn.XLOOKUP(Participantes[[#This Row],[Seminario al que asistió]],Seminarios[Seminario],Seminarios[Año])</f>
        <v>2025</v>
      </c>
    </row>
    <row r="658" spans="1:7" ht="15.75" thickBot="1" x14ac:dyDescent="0.3">
      <c r="A658" s="9" t="s">
        <v>320</v>
      </c>
      <c r="B658" s="10" t="s">
        <v>321</v>
      </c>
      <c r="C658" s="10" t="s">
        <v>262</v>
      </c>
      <c r="D658" s="10" t="s">
        <v>56</v>
      </c>
      <c r="E658" s="10" t="str">
        <f>_xlfn.XLOOKUP(Participantes[[#This Row],[Seminario al que asistió]],Seminarios[Seminario],Seminarios[Modalidad])</f>
        <v>Online</v>
      </c>
      <c r="F658" s="11" t="s">
        <v>125</v>
      </c>
      <c r="G658" s="26">
        <f>_xlfn.XLOOKUP(Participantes[[#This Row],[Seminario al que asistió]],Seminarios[Seminario],Seminarios[Año])</f>
        <v>2025</v>
      </c>
    </row>
    <row r="659" spans="1:7" x14ac:dyDescent="0.25">
      <c r="A659" s="4" t="s">
        <v>699</v>
      </c>
      <c r="B659" s="5" t="s">
        <v>700</v>
      </c>
      <c r="C659" s="5" t="s">
        <v>262</v>
      </c>
      <c r="D659" s="5" t="s">
        <v>56</v>
      </c>
      <c r="E659" s="5" t="str">
        <f>_xlfn.XLOOKUP(Participantes[[#This Row],[Seminario al que asistió]],Seminarios[Seminario],Seminarios[Modalidad])</f>
        <v>Online</v>
      </c>
      <c r="F659" s="6" t="s">
        <v>127</v>
      </c>
      <c r="G659" s="26">
        <f>_xlfn.XLOOKUP(Participantes[[#This Row],[Seminario al que asistió]],Seminarios[Seminario],Seminarios[Año])</f>
        <v>2025</v>
      </c>
    </row>
    <row r="660" spans="1:7" x14ac:dyDescent="0.25">
      <c r="A660" s="7" t="s">
        <v>209</v>
      </c>
      <c r="B660" s="3" t="s">
        <v>383</v>
      </c>
      <c r="C660" s="3" t="s">
        <v>262</v>
      </c>
      <c r="D660" s="3" t="s">
        <v>56</v>
      </c>
      <c r="E660" s="3" t="str">
        <f>_xlfn.XLOOKUP(Participantes[[#This Row],[Seminario al que asistió]],Seminarios[Seminario],Seminarios[Modalidad])</f>
        <v>Online</v>
      </c>
      <c r="F660" s="8" t="s">
        <v>127</v>
      </c>
      <c r="G660" s="26">
        <f>_xlfn.XLOOKUP(Participantes[[#This Row],[Seminario al que asistió]],Seminarios[Seminario],Seminarios[Año])</f>
        <v>2025</v>
      </c>
    </row>
    <row r="661" spans="1:7" x14ac:dyDescent="0.25">
      <c r="A661" s="7" t="s">
        <v>877</v>
      </c>
      <c r="B661" s="3" t="s">
        <v>274</v>
      </c>
      <c r="C661" s="3" t="s">
        <v>262</v>
      </c>
      <c r="D661" s="3" t="s">
        <v>56</v>
      </c>
      <c r="E661" s="3" t="str">
        <f>_xlfn.XLOOKUP(Participantes[[#This Row],[Seminario al que asistió]],Seminarios[Seminario],Seminarios[Modalidad])</f>
        <v>Online</v>
      </c>
      <c r="F661" s="8" t="s">
        <v>127</v>
      </c>
      <c r="G661" s="26">
        <f>_xlfn.XLOOKUP(Participantes[[#This Row],[Seminario al que asistió]],Seminarios[Seminario],Seminarios[Año])</f>
        <v>2025</v>
      </c>
    </row>
    <row r="662" spans="1:7" x14ac:dyDescent="0.25">
      <c r="A662" s="7" t="s">
        <v>288</v>
      </c>
      <c r="B662" s="3" t="s">
        <v>289</v>
      </c>
      <c r="C662" s="3" t="s">
        <v>262</v>
      </c>
      <c r="D662" s="3" t="s">
        <v>56</v>
      </c>
      <c r="E662" s="3" t="str">
        <f>_xlfn.XLOOKUP(Participantes[[#This Row],[Seminario al que asistió]],Seminarios[Seminario],Seminarios[Modalidad])</f>
        <v>Online</v>
      </c>
      <c r="F662" s="8" t="s">
        <v>127</v>
      </c>
      <c r="G662" s="26">
        <f>_xlfn.XLOOKUP(Participantes[[#This Row],[Seminario al que asistió]],Seminarios[Seminario],Seminarios[Año])</f>
        <v>2025</v>
      </c>
    </row>
    <row r="663" spans="1:7" x14ac:dyDescent="0.25">
      <c r="A663" s="7" t="s">
        <v>315</v>
      </c>
      <c r="B663" s="3" t="s">
        <v>316</v>
      </c>
      <c r="C663" s="3" t="s">
        <v>265</v>
      </c>
      <c r="D663" s="3" t="s">
        <v>56</v>
      </c>
      <c r="E663" s="3" t="str">
        <f>_xlfn.XLOOKUP(Participantes[[#This Row],[Seminario al que asistió]],Seminarios[Seminario],Seminarios[Modalidad])</f>
        <v>Online</v>
      </c>
      <c r="F663" s="8" t="s">
        <v>127</v>
      </c>
      <c r="G663" s="26">
        <f>_xlfn.XLOOKUP(Participantes[[#This Row],[Seminario al que asistió]],Seminarios[Seminario],Seminarios[Año])</f>
        <v>2025</v>
      </c>
    </row>
    <row r="664" spans="1:7" x14ac:dyDescent="0.25">
      <c r="A664" s="7" t="s">
        <v>879</v>
      </c>
      <c r="B664" s="3" t="s">
        <v>348</v>
      </c>
      <c r="C664" s="3" t="s">
        <v>265</v>
      </c>
      <c r="D664" s="3" t="s">
        <v>56</v>
      </c>
      <c r="E664" s="3" t="str">
        <f>_xlfn.XLOOKUP(Participantes[[#This Row],[Seminario al que asistió]],Seminarios[Seminario],Seminarios[Modalidad])</f>
        <v>Online</v>
      </c>
      <c r="F664" s="8" t="s">
        <v>127</v>
      </c>
      <c r="G664" s="26">
        <f>_xlfn.XLOOKUP(Participantes[[#This Row],[Seminario al que asistió]],Seminarios[Seminario],Seminarios[Año])</f>
        <v>2025</v>
      </c>
    </row>
    <row r="665" spans="1:7" x14ac:dyDescent="0.25">
      <c r="A665" s="7" t="s">
        <v>354</v>
      </c>
      <c r="B665" s="3" t="s">
        <v>300</v>
      </c>
      <c r="C665" s="3" t="s">
        <v>262</v>
      </c>
      <c r="D665" s="3" t="s">
        <v>56</v>
      </c>
      <c r="E665" s="3" t="str">
        <f>_xlfn.XLOOKUP(Participantes[[#This Row],[Seminario al que asistió]],Seminarios[Seminario],Seminarios[Modalidad])</f>
        <v>Online</v>
      </c>
      <c r="F665" s="8" t="s">
        <v>127</v>
      </c>
      <c r="G665" s="26">
        <f>_xlfn.XLOOKUP(Participantes[[#This Row],[Seminario al que asistió]],Seminarios[Seminario],Seminarios[Año])</f>
        <v>2025</v>
      </c>
    </row>
    <row r="666" spans="1:7" x14ac:dyDescent="0.25">
      <c r="A666" s="7" t="s">
        <v>346</v>
      </c>
      <c r="B666" s="3" t="s">
        <v>347</v>
      </c>
      <c r="C666" s="3" t="s">
        <v>262</v>
      </c>
      <c r="D666" s="3" t="s">
        <v>56</v>
      </c>
      <c r="E666" s="3" t="str">
        <f>_xlfn.XLOOKUP(Participantes[[#This Row],[Seminario al que asistió]],Seminarios[Seminario],Seminarios[Modalidad])</f>
        <v>Online</v>
      </c>
      <c r="F666" s="8" t="s">
        <v>127</v>
      </c>
      <c r="G666" s="26">
        <f>_xlfn.XLOOKUP(Participantes[[#This Row],[Seminario al que asistió]],Seminarios[Seminario],Seminarios[Año])</f>
        <v>2025</v>
      </c>
    </row>
    <row r="667" spans="1:7" x14ac:dyDescent="0.25">
      <c r="A667" s="7" t="s">
        <v>278</v>
      </c>
      <c r="B667" s="3" t="s">
        <v>279</v>
      </c>
      <c r="C667" s="3" t="s">
        <v>262</v>
      </c>
      <c r="D667" s="3" t="s">
        <v>56</v>
      </c>
      <c r="E667" s="3" t="str">
        <f>_xlfn.XLOOKUP(Participantes[[#This Row],[Seminario al que asistió]],Seminarios[Seminario],Seminarios[Modalidad])</f>
        <v>Online</v>
      </c>
      <c r="F667" s="8" t="s">
        <v>127</v>
      </c>
      <c r="G667" s="26">
        <f>_xlfn.XLOOKUP(Participantes[[#This Row],[Seminario al que asistió]],Seminarios[Seminario],Seminarios[Año])</f>
        <v>2025</v>
      </c>
    </row>
    <row r="668" spans="1:7" x14ac:dyDescent="0.25">
      <c r="A668" s="7" t="s">
        <v>929</v>
      </c>
      <c r="B668" s="3" t="s">
        <v>930</v>
      </c>
      <c r="C668" s="3" t="s">
        <v>262</v>
      </c>
      <c r="D668" s="3" t="s">
        <v>56</v>
      </c>
      <c r="E668" s="3" t="str">
        <f>_xlfn.XLOOKUP(Participantes[[#This Row],[Seminario al que asistió]],Seminarios[Seminario],Seminarios[Modalidad])</f>
        <v>Online</v>
      </c>
      <c r="F668" s="8" t="s">
        <v>127</v>
      </c>
      <c r="G668" s="26">
        <f>_xlfn.XLOOKUP(Participantes[[#This Row],[Seminario al que asistió]],Seminarios[Seminario],Seminarios[Año])</f>
        <v>2025</v>
      </c>
    </row>
    <row r="669" spans="1:7" x14ac:dyDescent="0.25">
      <c r="A669" s="7" t="s">
        <v>329</v>
      </c>
      <c r="B669" s="3" t="s">
        <v>330</v>
      </c>
      <c r="C669" s="3" t="s">
        <v>262</v>
      </c>
      <c r="D669" s="3" t="s">
        <v>56</v>
      </c>
      <c r="E669" s="3" t="str">
        <f>_xlfn.XLOOKUP(Participantes[[#This Row],[Seminario al que asistió]],Seminarios[Seminario],Seminarios[Modalidad])</f>
        <v>Online</v>
      </c>
      <c r="F669" s="8" t="s">
        <v>127</v>
      </c>
      <c r="G669" s="26">
        <f>_xlfn.XLOOKUP(Participantes[[#This Row],[Seminario al que asistió]],Seminarios[Seminario],Seminarios[Año])</f>
        <v>2025</v>
      </c>
    </row>
    <row r="670" spans="1:7" x14ac:dyDescent="0.25">
      <c r="A670" s="7" t="s">
        <v>927</v>
      </c>
      <c r="B670" s="3" t="s">
        <v>928</v>
      </c>
      <c r="C670" s="3" t="s">
        <v>262</v>
      </c>
      <c r="D670" s="3" t="s">
        <v>56</v>
      </c>
      <c r="E670" s="3" t="str">
        <f>_xlfn.XLOOKUP(Participantes[[#This Row],[Seminario al que asistió]],Seminarios[Seminario],Seminarios[Modalidad])</f>
        <v>Online</v>
      </c>
      <c r="F670" s="8" t="s">
        <v>127</v>
      </c>
      <c r="G670" s="26">
        <f>_xlfn.XLOOKUP(Participantes[[#This Row],[Seminario al que asistió]],Seminarios[Seminario],Seminarios[Año])</f>
        <v>2025</v>
      </c>
    </row>
    <row r="671" spans="1:7" x14ac:dyDescent="0.25">
      <c r="A671" s="7" t="s">
        <v>931</v>
      </c>
      <c r="B671" s="3" t="s">
        <v>932</v>
      </c>
      <c r="C671" s="3" t="s">
        <v>262</v>
      </c>
      <c r="D671" s="3" t="s">
        <v>56</v>
      </c>
      <c r="E671" s="3" t="str">
        <f>_xlfn.XLOOKUP(Participantes[[#This Row],[Seminario al que asistió]],Seminarios[Seminario],Seminarios[Modalidad])</f>
        <v>Online</v>
      </c>
      <c r="F671" s="8" t="s">
        <v>127</v>
      </c>
      <c r="G671" s="26">
        <f>_xlfn.XLOOKUP(Participantes[[#This Row],[Seminario al que asistió]],Seminarios[Seminario],Seminarios[Año])</f>
        <v>2025</v>
      </c>
    </row>
    <row r="672" spans="1:7" x14ac:dyDescent="0.25">
      <c r="A672" s="7" t="s">
        <v>355</v>
      </c>
      <c r="B672" s="3" t="s">
        <v>356</v>
      </c>
      <c r="C672" s="3" t="s">
        <v>265</v>
      </c>
      <c r="D672" s="3" t="s">
        <v>56</v>
      </c>
      <c r="E672" s="3" t="str">
        <f>_xlfn.XLOOKUP(Participantes[[#This Row],[Seminario al que asistió]],Seminarios[Seminario],Seminarios[Modalidad])</f>
        <v>Online</v>
      </c>
      <c r="F672" s="8" t="s">
        <v>127</v>
      </c>
      <c r="G672" s="26">
        <f>_xlfn.XLOOKUP(Participantes[[#This Row],[Seminario al que asistió]],Seminarios[Seminario],Seminarios[Año])</f>
        <v>2025</v>
      </c>
    </row>
    <row r="673" spans="1:7" x14ac:dyDescent="0.25">
      <c r="A673" s="7" t="s">
        <v>220</v>
      </c>
      <c r="B673" s="3" t="s">
        <v>266</v>
      </c>
      <c r="C673" s="3" t="s">
        <v>265</v>
      </c>
      <c r="D673" s="3" t="s">
        <v>56</v>
      </c>
      <c r="E673" s="3" t="str">
        <f>_xlfn.XLOOKUP(Participantes[[#This Row],[Seminario al que asistió]],Seminarios[Seminario],Seminarios[Modalidad])</f>
        <v>Online</v>
      </c>
      <c r="F673" s="8" t="s">
        <v>127</v>
      </c>
      <c r="G673" s="26">
        <f>_xlfn.XLOOKUP(Participantes[[#This Row],[Seminario al que asistió]],Seminarios[Seminario],Seminarios[Año])</f>
        <v>2025</v>
      </c>
    </row>
    <row r="674" spans="1:7" ht="15.75" thickBot="1" x14ac:dyDescent="0.3">
      <c r="A674" s="9" t="s">
        <v>320</v>
      </c>
      <c r="B674" s="10" t="s">
        <v>321</v>
      </c>
      <c r="C674" s="10" t="s">
        <v>262</v>
      </c>
      <c r="D674" s="10" t="s">
        <v>56</v>
      </c>
      <c r="E674" s="10" t="str">
        <f>_xlfn.XLOOKUP(Participantes[[#This Row],[Seminario al que asistió]],Seminarios[Seminario],Seminarios[Modalidad])</f>
        <v>Online</v>
      </c>
      <c r="F674" s="11" t="s">
        <v>127</v>
      </c>
      <c r="G674" s="26">
        <f>_xlfn.XLOOKUP(Participantes[[#This Row],[Seminario al que asistió]],Seminarios[Seminario],Seminarios[Año])</f>
        <v>2025</v>
      </c>
    </row>
    <row r="675" spans="1:7" x14ac:dyDescent="0.25">
      <c r="A675" s="4" t="s">
        <v>337</v>
      </c>
      <c r="B675" s="5" t="s">
        <v>338</v>
      </c>
      <c r="C675" s="5" t="s">
        <v>262</v>
      </c>
      <c r="D675" s="5" t="s">
        <v>56</v>
      </c>
      <c r="E675" s="5" t="str">
        <f>_xlfn.XLOOKUP(Participantes[[#This Row],[Seminario al que asistió]],Seminarios[Seminario],Seminarios[Modalidad])</f>
        <v>Online</v>
      </c>
      <c r="F675" s="6" t="s">
        <v>135</v>
      </c>
      <c r="G675" s="26">
        <f>_xlfn.XLOOKUP(Participantes[[#This Row],[Seminario al que asistió]],Seminarios[Seminario],Seminarios[Año])</f>
        <v>2025</v>
      </c>
    </row>
    <row r="676" spans="1:7" x14ac:dyDescent="0.25">
      <c r="A676" s="7" t="s">
        <v>116</v>
      </c>
      <c r="B676" s="3" t="s">
        <v>933</v>
      </c>
      <c r="C676" s="3" t="s">
        <v>262</v>
      </c>
      <c r="D676" s="3" t="s">
        <v>71</v>
      </c>
      <c r="E676" s="3" t="str">
        <f>_xlfn.XLOOKUP(Participantes[[#This Row],[Seminario al que asistió]],Seminarios[Seminario],Seminarios[Modalidad])</f>
        <v>Online</v>
      </c>
      <c r="F676" s="8" t="s">
        <v>135</v>
      </c>
      <c r="G676" s="26">
        <f>_xlfn.XLOOKUP(Participantes[[#This Row],[Seminario al que asistió]],Seminarios[Seminario],Seminarios[Año])</f>
        <v>2025</v>
      </c>
    </row>
    <row r="677" spans="1:7" x14ac:dyDescent="0.25">
      <c r="A677" s="7" t="s">
        <v>871</v>
      </c>
      <c r="B677" s="3" t="s">
        <v>872</v>
      </c>
      <c r="C677" s="3" t="s">
        <v>262</v>
      </c>
      <c r="D677" s="3" t="s">
        <v>56</v>
      </c>
      <c r="E677" s="3" t="str">
        <f>_xlfn.XLOOKUP(Participantes[[#This Row],[Seminario al que asistió]],Seminarios[Seminario],Seminarios[Modalidad])</f>
        <v>Online</v>
      </c>
      <c r="F677" s="8" t="s">
        <v>135</v>
      </c>
      <c r="G677" s="26">
        <f>_xlfn.XLOOKUP(Participantes[[#This Row],[Seminario al que asistió]],Seminarios[Seminario],Seminarios[Año])</f>
        <v>2025</v>
      </c>
    </row>
    <row r="678" spans="1:7" x14ac:dyDescent="0.25">
      <c r="A678" s="7" t="s">
        <v>297</v>
      </c>
      <c r="B678" s="3" t="s">
        <v>298</v>
      </c>
      <c r="C678" s="3" t="s">
        <v>262</v>
      </c>
      <c r="D678" s="3" t="s">
        <v>56</v>
      </c>
      <c r="E678" s="3" t="str">
        <f>_xlfn.XLOOKUP(Participantes[[#This Row],[Seminario al que asistió]],Seminarios[Seminario],Seminarios[Modalidad])</f>
        <v>Online</v>
      </c>
      <c r="F678" s="8" t="s">
        <v>135</v>
      </c>
      <c r="G678" s="26">
        <f>_xlfn.XLOOKUP(Participantes[[#This Row],[Seminario al que asistió]],Seminarios[Seminario],Seminarios[Año])</f>
        <v>2025</v>
      </c>
    </row>
    <row r="679" spans="1:7" x14ac:dyDescent="0.25">
      <c r="A679" s="7" t="s">
        <v>288</v>
      </c>
      <c r="B679" s="3" t="s">
        <v>289</v>
      </c>
      <c r="C679" s="3" t="s">
        <v>262</v>
      </c>
      <c r="D679" s="3" t="s">
        <v>56</v>
      </c>
      <c r="E679" s="3" t="str">
        <f>_xlfn.XLOOKUP(Participantes[[#This Row],[Seminario al que asistió]],Seminarios[Seminario],Seminarios[Modalidad])</f>
        <v>Online</v>
      </c>
      <c r="F679" s="8" t="s">
        <v>135</v>
      </c>
      <c r="G679" s="26">
        <f>_xlfn.XLOOKUP(Participantes[[#This Row],[Seminario al que asistió]],Seminarios[Seminario],Seminarios[Año])</f>
        <v>2025</v>
      </c>
    </row>
    <row r="680" spans="1:7" x14ac:dyDescent="0.25">
      <c r="A680" s="7" t="s">
        <v>209</v>
      </c>
      <c r="B680" s="3" t="s">
        <v>383</v>
      </c>
      <c r="C680" s="3" t="s">
        <v>262</v>
      </c>
      <c r="D680" s="3" t="s">
        <v>56</v>
      </c>
      <c r="E680" s="3" t="str">
        <f>_xlfn.XLOOKUP(Participantes[[#This Row],[Seminario al que asistió]],Seminarios[Seminario],Seminarios[Modalidad])</f>
        <v>Online</v>
      </c>
      <c r="F680" s="8" t="s">
        <v>135</v>
      </c>
      <c r="G680" s="26">
        <f>_xlfn.XLOOKUP(Participantes[[#This Row],[Seminario al que asistió]],Seminarios[Seminario],Seminarios[Año])</f>
        <v>2025</v>
      </c>
    </row>
    <row r="681" spans="1:7" x14ac:dyDescent="0.25">
      <c r="A681" s="7" t="s">
        <v>879</v>
      </c>
      <c r="B681" s="3" t="s">
        <v>348</v>
      </c>
      <c r="C681" s="3" t="s">
        <v>265</v>
      </c>
      <c r="D681" s="3" t="s">
        <v>56</v>
      </c>
      <c r="E681" s="3" t="str">
        <f>_xlfn.XLOOKUP(Participantes[[#This Row],[Seminario al que asistió]],Seminarios[Seminario],Seminarios[Modalidad])</f>
        <v>Online</v>
      </c>
      <c r="F681" s="8" t="s">
        <v>135</v>
      </c>
      <c r="G681" s="26">
        <f>_xlfn.XLOOKUP(Participantes[[#This Row],[Seminario al que asistió]],Seminarios[Seminario],Seminarios[Año])</f>
        <v>2025</v>
      </c>
    </row>
    <row r="682" spans="1:7" x14ac:dyDescent="0.25">
      <c r="A682" s="7" t="s">
        <v>346</v>
      </c>
      <c r="B682" s="3" t="s">
        <v>347</v>
      </c>
      <c r="C682" s="3" t="s">
        <v>262</v>
      </c>
      <c r="D682" s="3" t="s">
        <v>56</v>
      </c>
      <c r="E682" s="3" t="str">
        <f>_xlfn.XLOOKUP(Participantes[[#This Row],[Seminario al que asistió]],Seminarios[Seminario],Seminarios[Modalidad])</f>
        <v>Online</v>
      </c>
      <c r="F682" s="8" t="s">
        <v>135</v>
      </c>
      <c r="G682" s="26">
        <f>_xlfn.XLOOKUP(Participantes[[#This Row],[Seminario al que asistió]],Seminarios[Seminario],Seminarios[Año])</f>
        <v>2025</v>
      </c>
    </row>
    <row r="683" spans="1:7" x14ac:dyDescent="0.25">
      <c r="A683" s="7" t="s">
        <v>278</v>
      </c>
      <c r="B683" s="3" t="s">
        <v>279</v>
      </c>
      <c r="C683" s="3" t="s">
        <v>262</v>
      </c>
      <c r="D683" s="3" t="s">
        <v>56</v>
      </c>
      <c r="E683" s="3" t="str">
        <f>_xlfn.XLOOKUP(Participantes[[#This Row],[Seminario al que asistió]],Seminarios[Seminario],Seminarios[Modalidad])</f>
        <v>Online</v>
      </c>
      <c r="F683" s="8" t="s">
        <v>135</v>
      </c>
      <c r="G683" s="26">
        <f>_xlfn.XLOOKUP(Participantes[[#This Row],[Seminario al que asistió]],Seminarios[Seminario],Seminarios[Año])</f>
        <v>2025</v>
      </c>
    </row>
    <row r="684" spans="1:7" x14ac:dyDescent="0.25">
      <c r="A684" s="7" t="s">
        <v>927</v>
      </c>
      <c r="B684" s="3" t="s">
        <v>928</v>
      </c>
      <c r="C684" s="3" t="s">
        <v>262</v>
      </c>
      <c r="D684" s="3" t="s">
        <v>56</v>
      </c>
      <c r="E684" s="3" t="str">
        <f>_xlfn.XLOOKUP(Participantes[[#This Row],[Seminario al que asistió]],Seminarios[Seminario],Seminarios[Modalidad])</f>
        <v>Online</v>
      </c>
      <c r="F684" s="8" t="s">
        <v>135</v>
      </c>
      <c r="G684" s="26">
        <f>_xlfn.XLOOKUP(Participantes[[#This Row],[Seminario al que asistió]],Seminarios[Seminario],Seminarios[Año])</f>
        <v>2025</v>
      </c>
    </row>
    <row r="685" spans="1:7" x14ac:dyDescent="0.25">
      <c r="A685" s="7" t="s">
        <v>335</v>
      </c>
      <c r="B685" s="3" t="s">
        <v>336</v>
      </c>
      <c r="C685" s="3" t="s">
        <v>262</v>
      </c>
      <c r="D685" s="3" t="s">
        <v>56</v>
      </c>
      <c r="E685" s="3" t="str">
        <f>_xlfn.XLOOKUP(Participantes[[#This Row],[Seminario al que asistió]],Seminarios[Seminario],Seminarios[Modalidad])</f>
        <v>Online</v>
      </c>
      <c r="F685" s="8" t="s">
        <v>135</v>
      </c>
      <c r="G685" s="26">
        <f>_xlfn.XLOOKUP(Participantes[[#This Row],[Seminario al que asistió]],Seminarios[Seminario],Seminarios[Año])</f>
        <v>2025</v>
      </c>
    </row>
    <row r="686" spans="1:7" x14ac:dyDescent="0.25">
      <c r="A686" s="7" t="s">
        <v>329</v>
      </c>
      <c r="B686" s="3" t="s">
        <v>388</v>
      </c>
      <c r="C686" s="3" t="s">
        <v>262</v>
      </c>
      <c r="D686" s="3" t="s">
        <v>56</v>
      </c>
      <c r="E686" s="3" t="str">
        <f>_xlfn.XLOOKUP(Participantes[[#This Row],[Seminario al que asistió]],Seminarios[Seminario],Seminarios[Modalidad])</f>
        <v>Online</v>
      </c>
      <c r="F686" s="8" t="s">
        <v>135</v>
      </c>
      <c r="G686" s="26">
        <f>_xlfn.XLOOKUP(Participantes[[#This Row],[Seminario al que asistió]],Seminarios[Seminario],Seminarios[Año])</f>
        <v>2025</v>
      </c>
    </row>
    <row r="687" spans="1:7" ht="15.75" thickBot="1" x14ac:dyDescent="0.3">
      <c r="A687" s="9" t="s">
        <v>320</v>
      </c>
      <c r="B687" s="10" t="s">
        <v>321</v>
      </c>
      <c r="C687" s="10" t="s">
        <v>262</v>
      </c>
      <c r="D687" s="10" t="s">
        <v>56</v>
      </c>
      <c r="E687" s="10" t="str">
        <f>_xlfn.XLOOKUP(Participantes[[#This Row],[Seminario al que asistió]],Seminarios[Seminario],Seminarios[Modalidad])</f>
        <v>Online</v>
      </c>
      <c r="F687" s="11" t="s">
        <v>135</v>
      </c>
      <c r="G687" s="26">
        <f>_xlfn.XLOOKUP(Participantes[[#This Row],[Seminario al que asistió]],Seminarios[Seminario],Seminarios[Año])</f>
        <v>2025</v>
      </c>
    </row>
    <row r="688" spans="1:7" x14ac:dyDescent="0.25">
      <c r="A688" s="4" t="s">
        <v>116</v>
      </c>
      <c r="B688" s="5" t="s">
        <v>933</v>
      </c>
      <c r="C688" s="5" t="s">
        <v>262</v>
      </c>
      <c r="D688" s="5" t="s">
        <v>71</v>
      </c>
      <c r="E688" s="5" t="str">
        <f>_xlfn.XLOOKUP(Participantes[[#This Row],[Seminario al que asistió]],Seminarios[Seminario],Seminarios[Modalidad])</f>
        <v>Online</v>
      </c>
      <c r="F688" s="6" t="s">
        <v>129</v>
      </c>
      <c r="G688" s="26">
        <f>_xlfn.XLOOKUP(Participantes[[#This Row],[Seminario al que asistió]],Seminarios[Seminario],Seminarios[Año])</f>
        <v>2025</v>
      </c>
    </row>
    <row r="689" spans="1:7" x14ac:dyDescent="0.25">
      <c r="A689" s="7" t="s">
        <v>297</v>
      </c>
      <c r="B689" s="3" t="s">
        <v>298</v>
      </c>
      <c r="C689" s="3" t="s">
        <v>262</v>
      </c>
      <c r="D689" s="3" t="s">
        <v>56</v>
      </c>
      <c r="E689" s="3" t="str">
        <f>_xlfn.XLOOKUP(Participantes[[#This Row],[Seminario al que asistió]],Seminarios[Seminario],Seminarios[Modalidad])</f>
        <v>Online</v>
      </c>
      <c r="F689" s="8" t="s">
        <v>129</v>
      </c>
      <c r="G689" s="26">
        <f>_xlfn.XLOOKUP(Participantes[[#This Row],[Seminario al que asistió]],Seminarios[Seminario],Seminarios[Año])</f>
        <v>2025</v>
      </c>
    </row>
    <row r="690" spans="1:7" x14ac:dyDescent="0.25">
      <c r="A690" s="7" t="s">
        <v>288</v>
      </c>
      <c r="B690" s="3" t="s">
        <v>289</v>
      </c>
      <c r="C690" s="3" t="s">
        <v>262</v>
      </c>
      <c r="D690" s="3" t="s">
        <v>56</v>
      </c>
      <c r="E690" s="3" t="str">
        <f>_xlfn.XLOOKUP(Participantes[[#This Row],[Seminario al que asistió]],Seminarios[Seminario],Seminarios[Modalidad])</f>
        <v>Online</v>
      </c>
      <c r="F690" s="8" t="s">
        <v>129</v>
      </c>
      <c r="G690" s="26">
        <f>_xlfn.XLOOKUP(Participantes[[#This Row],[Seminario al que asistió]],Seminarios[Seminario],Seminarios[Año])</f>
        <v>2025</v>
      </c>
    </row>
    <row r="691" spans="1:7" x14ac:dyDescent="0.25">
      <c r="A691" s="7" t="s">
        <v>363</v>
      </c>
      <c r="B691" s="3" t="s">
        <v>316</v>
      </c>
      <c r="C691" s="3" t="s">
        <v>265</v>
      </c>
      <c r="D691" s="3" t="s">
        <v>56</v>
      </c>
      <c r="E691" s="3" t="str">
        <f>_xlfn.XLOOKUP(Participantes[[#This Row],[Seminario al que asistió]],Seminarios[Seminario],Seminarios[Modalidad])</f>
        <v>Online</v>
      </c>
      <c r="F691" s="8" t="s">
        <v>129</v>
      </c>
      <c r="G691" s="26">
        <f>_xlfn.XLOOKUP(Participantes[[#This Row],[Seminario al que asistió]],Seminarios[Seminario],Seminarios[Año])</f>
        <v>2025</v>
      </c>
    </row>
    <row r="692" spans="1:7" x14ac:dyDescent="0.25">
      <c r="A692" s="7" t="s">
        <v>871</v>
      </c>
      <c r="B692" s="3" t="s">
        <v>872</v>
      </c>
      <c r="C692" s="3" t="s">
        <v>262</v>
      </c>
      <c r="D692" s="3" t="s">
        <v>56</v>
      </c>
      <c r="E692" s="3" t="str">
        <f>_xlfn.XLOOKUP(Participantes[[#This Row],[Seminario al que asistió]],Seminarios[Seminario],Seminarios[Modalidad])</f>
        <v>Online</v>
      </c>
      <c r="F692" s="8" t="s">
        <v>129</v>
      </c>
      <c r="G692" s="26">
        <f>_xlfn.XLOOKUP(Participantes[[#This Row],[Seminario al que asistió]],Seminarios[Seminario],Seminarios[Año])</f>
        <v>2025</v>
      </c>
    </row>
    <row r="693" spans="1:7" x14ac:dyDescent="0.25">
      <c r="A693" s="7" t="s">
        <v>877</v>
      </c>
      <c r="B693" s="3" t="s">
        <v>274</v>
      </c>
      <c r="C693" s="3" t="s">
        <v>262</v>
      </c>
      <c r="D693" s="3" t="s">
        <v>56</v>
      </c>
      <c r="E693" s="3" t="str">
        <f>_xlfn.XLOOKUP(Participantes[[#This Row],[Seminario al que asistió]],Seminarios[Seminario],Seminarios[Modalidad])</f>
        <v>Online</v>
      </c>
      <c r="F693" s="8" t="s">
        <v>129</v>
      </c>
      <c r="G693" s="26">
        <f>_xlfn.XLOOKUP(Participantes[[#This Row],[Seminario al que asistió]],Seminarios[Seminario],Seminarios[Año])</f>
        <v>2025</v>
      </c>
    </row>
    <row r="694" spans="1:7" x14ac:dyDescent="0.25">
      <c r="A694" s="7" t="s">
        <v>599</v>
      </c>
      <c r="B694" s="3" t="s">
        <v>600</v>
      </c>
      <c r="C694" s="3" t="s">
        <v>265</v>
      </c>
      <c r="D694" s="3" t="s">
        <v>56</v>
      </c>
      <c r="E694" s="3" t="str">
        <f>_xlfn.XLOOKUP(Participantes[[#This Row],[Seminario al que asistió]],Seminarios[Seminario],Seminarios[Modalidad])</f>
        <v>Online</v>
      </c>
      <c r="F694" s="8" t="s">
        <v>129</v>
      </c>
      <c r="G694" s="26">
        <f>_xlfn.XLOOKUP(Participantes[[#This Row],[Seminario al que asistió]],Seminarios[Seminario],Seminarios[Año])</f>
        <v>2025</v>
      </c>
    </row>
    <row r="695" spans="1:7" x14ac:dyDescent="0.25">
      <c r="A695" s="7" t="s">
        <v>209</v>
      </c>
      <c r="B695" s="3" t="s">
        <v>383</v>
      </c>
      <c r="C695" s="3" t="s">
        <v>262</v>
      </c>
      <c r="D695" s="3" t="s">
        <v>56</v>
      </c>
      <c r="E695" s="3" t="str">
        <f>_xlfn.XLOOKUP(Participantes[[#This Row],[Seminario al que asistió]],Seminarios[Seminario],Seminarios[Modalidad])</f>
        <v>Online</v>
      </c>
      <c r="F695" s="8" t="s">
        <v>129</v>
      </c>
      <c r="G695" s="26">
        <f>_xlfn.XLOOKUP(Participantes[[#This Row],[Seminario al que asistió]],Seminarios[Seminario],Seminarios[Año])</f>
        <v>2025</v>
      </c>
    </row>
    <row r="696" spans="1:7" x14ac:dyDescent="0.25">
      <c r="A696" s="7" t="s">
        <v>354</v>
      </c>
      <c r="B696" s="3" t="s">
        <v>300</v>
      </c>
      <c r="C696" s="3" t="s">
        <v>262</v>
      </c>
      <c r="D696" s="3" t="s">
        <v>56</v>
      </c>
      <c r="E696" s="3" t="str">
        <f>_xlfn.XLOOKUP(Participantes[[#This Row],[Seminario al que asistió]],Seminarios[Seminario],Seminarios[Modalidad])</f>
        <v>Online</v>
      </c>
      <c r="F696" s="8" t="s">
        <v>129</v>
      </c>
      <c r="G696" s="26">
        <f>_xlfn.XLOOKUP(Participantes[[#This Row],[Seminario al que asistió]],Seminarios[Seminario],Seminarios[Año])</f>
        <v>2025</v>
      </c>
    </row>
    <row r="697" spans="1:7" x14ac:dyDescent="0.25">
      <c r="A697" s="7" t="s">
        <v>346</v>
      </c>
      <c r="B697" s="3" t="s">
        <v>347</v>
      </c>
      <c r="C697" s="3" t="s">
        <v>262</v>
      </c>
      <c r="D697" s="3" t="s">
        <v>56</v>
      </c>
      <c r="E697" s="3" t="str">
        <f>_xlfn.XLOOKUP(Participantes[[#This Row],[Seminario al que asistió]],Seminarios[Seminario],Seminarios[Modalidad])</f>
        <v>Online</v>
      </c>
      <c r="F697" s="8" t="s">
        <v>129</v>
      </c>
      <c r="G697" s="26">
        <f>_xlfn.XLOOKUP(Participantes[[#This Row],[Seminario al que asistió]],Seminarios[Seminario],Seminarios[Año])</f>
        <v>2025</v>
      </c>
    </row>
    <row r="698" spans="1:7" x14ac:dyDescent="0.25">
      <c r="A698" s="7" t="s">
        <v>278</v>
      </c>
      <c r="B698" s="3" t="s">
        <v>279</v>
      </c>
      <c r="C698" s="3" t="s">
        <v>262</v>
      </c>
      <c r="D698" s="3" t="s">
        <v>56</v>
      </c>
      <c r="E698" s="3" t="str">
        <f>_xlfn.XLOOKUP(Participantes[[#This Row],[Seminario al que asistió]],Seminarios[Seminario],Seminarios[Modalidad])</f>
        <v>Online</v>
      </c>
      <c r="F698" s="8" t="s">
        <v>129</v>
      </c>
      <c r="G698" s="26">
        <f>_xlfn.XLOOKUP(Participantes[[#This Row],[Seminario al que asistió]],Seminarios[Seminario],Seminarios[Año])</f>
        <v>2025</v>
      </c>
    </row>
    <row r="699" spans="1:7" x14ac:dyDescent="0.25">
      <c r="A699" s="7" t="s">
        <v>836</v>
      </c>
      <c r="B699" s="3" t="s">
        <v>837</v>
      </c>
      <c r="C699" s="3" t="s">
        <v>265</v>
      </c>
      <c r="D699" s="3" t="s">
        <v>56</v>
      </c>
      <c r="E699" s="3" t="str">
        <f>_xlfn.XLOOKUP(Participantes[[#This Row],[Seminario al que asistió]],Seminarios[Seminario],Seminarios[Modalidad])</f>
        <v>Online</v>
      </c>
      <c r="F699" s="8" t="s">
        <v>129</v>
      </c>
      <c r="G699" s="26">
        <f>_xlfn.XLOOKUP(Participantes[[#This Row],[Seminario al que asistió]],Seminarios[Seminario],Seminarios[Año])</f>
        <v>2025</v>
      </c>
    </row>
    <row r="700" spans="1:7" x14ac:dyDescent="0.25">
      <c r="A700" s="7" t="s">
        <v>320</v>
      </c>
      <c r="B700" s="3" t="s">
        <v>321</v>
      </c>
      <c r="C700" s="3" t="s">
        <v>262</v>
      </c>
      <c r="D700" s="3" t="s">
        <v>56</v>
      </c>
      <c r="E700" s="3" t="str">
        <f>_xlfn.XLOOKUP(Participantes[[#This Row],[Seminario al que asistió]],Seminarios[Seminario],Seminarios[Modalidad])</f>
        <v>Online</v>
      </c>
      <c r="F700" s="8" t="s">
        <v>129</v>
      </c>
      <c r="G700" s="26">
        <f>_xlfn.XLOOKUP(Participantes[[#This Row],[Seminario al que asistió]],Seminarios[Seminario],Seminarios[Año])</f>
        <v>2025</v>
      </c>
    </row>
    <row r="701" spans="1:7" ht="15.75" thickBot="1" x14ac:dyDescent="0.3">
      <c r="A701" s="9" t="s">
        <v>269</v>
      </c>
      <c r="B701" s="10" t="s">
        <v>270</v>
      </c>
      <c r="C701" s="10" t="s">
        <v>262</v>
      </c>
      <c r="D701" s="10" t="s">
        <v>56</v>
      </c>
      <c r="E701" s="10" t="str">
        <f>_xlfn.XLOOKUP(Participantes[[#This Row],[Seminario al que asistió]],Seminarios[Seminario],Seminarios[Modalidad])</f>
        <v>Online</v>
      </c>
      <c r="F701" s="11" t="s">
        <v>129</v>
      </c>
      <c r="G701" s="26">
        <f>_xlfn.XLOOKUP(Participantes[[#This Row],[Seminario al que asistió]],Seminarios[Seminario],Seminarios[Año])</f>
        <v>2025</v>
      </c>
    </row>
    <row r="702" spans="1:7" x14ac:dyDescent="0.25">
      <c r="A702" s="4" t="s">
        <v>927</v>
      </c>
      <c r="B702" s="5" t="s">
        <v>928</v>
      </c>
      <c r="C702" s="5" t="s">
        <v>262</v>
      </c>
      <c r="D702" s="5" t="s">
        <v>56</v>
      </c>
      <c r="E702" s="5" t="str">
        <f>_xlfn.XLOOKUP(Participantes[[#This Row],[Seminario al que asistió]],Seminarios[Seminario],Seminarios[Modalidad])</f>
        <v>Online</v>
      </c>
      <c r="F702" s="6" t="s">
        <v>131</v>
      </c>
      <c r="G702" s="26">
        <f>_xlfn.XLOOKUP(Participantes[[#This Row],[Seminario al que asistió]],Seminarios[Seminario],Seminarios[Año])</f>
        <v>2025</v>
      </c>
    </row>
    <row r="703" spans="1:7" x14ac:dyDescent="0.25">
      <c r="A703" s="7" t="s">
        <v>116</v>
      </c>
      <c r="B703" s="3" t="s">
        <v>933</v>
      </c>
      <c r="C703" s="3" t="s">
        <v>262</v>
      </c>
      <c r="D703" s="3" t="s">
        <v>71</v>
      </c>
      <c r="E703" s="3" t="str">
        <f>_xlfn.XLOOKUP(Participantes[[#This Row],[Seminario al que asistió]],Seminarios[Seminario],Seminarios[Modalidad])</f>
        <v>Online</v>
      </c>
      <c r="F703" s="8" t="s">
        <v>131</v>
      </c>
      <c r="G703" s="26">
        <f>_xlfn.XLOOKUP(Participantes[[#This Row],[Seminario al que asistió]],Seminarios[Seminario],Seminarios[Año])</f>
        <v>2025</v>
      </c>
    </row>
    <row r="704" spans="1:7" x14ac:dyDescent="0.25">
      <c r="A704" s="7" t="s">
        <v>372</v>
      </c>
      <c r="B704" s="3" t="s">
        <v>373</v>
      </c>
      <c r="C704" s="3" t="s">
        <v>262</v>
      </c>
      <c r="D704" s="3" t="s">
        <v>56</v>
      </c>
      <c r="E704" s="3" t="str">
        <f>_xlfn.XLOOKUP(Participantes[[#This Row],[Seminario al que asistió]],Seminarios[Seminario],Seminarios[Modalidad])</f>
        <v>Online</v>
      </c>
      <c r="F704" s="8" t="s">
        <v>131</v>
      </c>
      <c r="G704" s="26">
        <f>_xlfn.XLOOKUP(Participantes[[#This Row],[Seminario al que asistió]],Seminarios[Seminario],Seminarios[Año])</f>
        <v>2025</v>
      </c>
    </row>
    <row r="705" spans="1:7" x14ac:dyDescent="0.25">
      <c r="A705" s="7" t="s">
        <v>376</v>
      </c>
      <c r="B705" s="3" t="s">
        <v>296</v>
      </c>
      <c r="C705" s="3" t="s">
        <v>265</v>
      </c>
      <c r="D705" s="3" t="s">
        <v>66</v>
      </c>
      <c r="E705" s="3" t="str">
        <f>_xlfn.XLOOKUP(Participantes[[#This Row],[Seminario al que asistió]],Seminarios[Seminario],Seminarios[Modalidad])</f>
        <v>Online</v>
      </c>
      <c r="F705" s="8" t="s">
        <v>131</v>
      </c>
      <c r="G705" s="26">
        <f>_xlfn.XLOOKUP(Participantes[[#This Row],[Seminario al que asistió]],Seminarios[Seminario],Seminarios[Año])</f>
        <v>2025</v>
      </c>
    </row>
    <row r="706" spans="1:7" x14ac:dyDescent="0.25">
      <c r="A706" s="7" t="s">
        <v>931</v>
      </c>
      <c r="B706" s="3" t="s">
        <v>932</v>
      </c>
      <c r="C706" s="3" t="s">
        <v>262</v>
      </c>
      <c r="D706" s="3" t="s">
        <v>56</v>
      </c>
      <c r="E706" s="3" t="str">
        <f>_xlfn.XLOOKUP(Participantes[[#This Row],[Seminario al que asistió]],Seminarios[Seminario],Seminarios[Modalidad])</f>
        <v>Online</v>
      </c>
      <c r="F706" s="8" t="s">
        <v>131</v>
      </c>
      <c r="G706" s="26">
        <f>_xlfn.XLOOKUP(Participantes[[#This Row],[Seminario al que asistió]],Seminarios[Seminario],Seminarios[Año])</f>
        <v>2025</v>
      </c>
    </row>
    <row r="707" spans="1:7" x14ac:dyDescent="0.25">
      <c r="A707" s="7" t="s">
        <v>271</v>
      </c>
      <c r="B707" s="3" t="s">
        <v>272</v>
      </c>
      <c r="C707" s="3" t="s">
        <v>262</v>
      </c>
      <c r="D707" s="3" t="s">
        <v>56</v>
      </c>
      <c r="E707" s="3" t="str">
        <f>_xlfn.XLOOKUP(Participantes[[#This Row],[Seminario al que asistió]],Seminarios[Seminario],Seminarios[Modalidad])</f>
        <v>Online</v>
      </c>
      <c r="F707" s="8" t="s">
        <v>131</v>
      </c>
      <c r="G707" s="26">
        <f>_xlfn.XLOOKUP(Participantes[[#This Row],[Seminario al que asistió]],Seminarios[Seminario],Seminarios[Año])</f>
        <v>2025</v>
      </c>
    </row>
    <row r="708" spans="1:7" x14ac:dyDescent="0.25">
      <c r="A708" s="7" t="s">
        <v>825</v>
      </c>
      <c r="B708" s="3" t="s">
        <v>298</v>
      </c>
      <c r="C708" s="3" t="s">
        <v>262</v>
      </c>
      <c r="D708" s="3" t="s">
        <v>56</v>
      </c>
      <c r="E708" s="3" t="str">
        <f>_xlfn.XLOOKUP(Participantes[[#This Row],[Seminario al que asistió]],Seminarios[Seminario],Seminarios[Modalidad])</f>
        <v>Online</v>
      </c>
      <c r="F708" s="8" t="s">
        <v>131</v>
      </c>
      <c r="G708" s="26">
        <f>_xlfn.XLOOKUP(Participantes[[#This Row],[Seminario al que asistió]],Seminarios[Seminario],Seminarios[Año])</f>
        <v>2025</v>
      </c>
    </row>
    <row r="709" spans="1:7" x14ac:dyDescent="0.25">
      <c r="A709" s="7" t="s">
        <v>220</v>
      </c>
      <c r="B709" s="3" t="s">
        <v>266</v>
      </c>
      <c r="C709" s="3" t="s">
        <v>265</v>
      </c>
      <c r="D709" s="3" t="s">
        <v>56</v>
      </c>
      <c r="E709" s="3" t="str">
        <f>_xlfn.XLOOKUP(Participantes[[#This Row],[Seminario al que asistió]],Seminarios[Seminario],Seminarios[Modalidad])</f>
        <v>Online</v>
      </c>
      <c r="F709" s="8" t="s">
        <v>131</v>
      </c>
      <c r="G709" s="26">
        <f>_xlfn.XLOOKUP(Participantes[[#This Row],[Seminario al que asistió]],Seminarios[Seminario],Seminarios[Año])</f>
        <v>2025</v>
      </c>
    </row>
    <row r="710" spans="1:7" x14ac:dyDescent="0.25">
      <c r="A710" s="7" t="s">
        <v>288</v>
      </c>
      <c r="B710" s="3" t="s">
        <v>289</v>
      </c>
      <c r="C710" s="3" t="s">
        <v>262</v>
      </c>
      <c r="D710" s="3" t="s">
        <v>56</v>
      </c>
      <c r="E710" s="3" t="str">
        <f>_xlfn.XLOOKUP(Participantes[[#This Row],[Seminario al que asistió]],Seminarios[Seminario],Seminarios[Modalidad])</f>
        <v>Online</v>
      </c>
      <c r="F710" s="8" t="s">
        <v>131</v>
      </c>
      <c r="G710" s="26">
        <f>_xlfn.XLOOKUP(Participantes[[#This Row],[Seminario al que asistió]],Seminarios[Seminario],Seminarios[Año])</f>
        <v>2025</v>
      </c>
    </row>
    <row r="711" spans="1:7" x14ac:dyDescent="0.25">
      <c r="A711" s="7" t="s">
        <v>710</v>
      </c>
      <c r="B711" s="3" t="s">
        <v>711</v>
      </c>
      <c r="C711" s="3" t="s">
        <v>262</v>
      </c>
      <c r="D711" s="3" t="s">
        <v>56</v>
      </c>
      <c r="E711" s="3" t="str">
        <f>_xlfn.XLOOKUP(Participantes[[#This Row],[Seminario al que asistió]],Seminarios[Seminario],Seminarios[Modalidad])</f>
        <v>Online</v>
      </c>
      <c r="F711" s="8" t="s">
        <v>131</v>
      </c>
      <c r="G711" s="26">
        <f>_xlfn.XLOOKUP(Participantes[[#This Row],[Seminario al que asistió]],Seminarios[Seminario],Seminarios[Año])</f>
        <v>2025</v>
      </c>
    </row>
    <row r="712" spans="1:7" x14ac:dyDescent="0.25">
      <c r="A712" s="7" t="s">
        <v>599</v>
      </c>
      <c r="B712" s="3" t="s">
        <v>600</v>
      </c>
      <c r="C712" s="3" t="s">
        <v>265</v>
      </c>
      <c r="D712" s="3" t="s">
        <v>56</v>
      </c>
      <c r="E712" s="3" t="str">
        <f>_xlfn.XLOOKUP(Participantes[[#This Row],[Seminario al que asistió]],Seminarios[Seminario],Seminarios[Modalidad])</f>
        <v>Online</v>
      </c>
      <c r="F712" s="8" t="s">
        <v>131</v>
      </c>
      <c r="G712" s="26">
        <f>_xlfn.XLOOKUP(Participantes[[#This Row],[Seminario al que asistió]],Seminarios[Seminario],Seminarios[Año])</f>
        <v>2025</v>
      </c>
    </row>
    <row r="713" spans="1:7" x14ac:dyDescent="0.25">
      <c r="A713" s="7" t="s">
        <v>269</v>
      </c>
      <c r="B713" s="3" t="s">
        <v>270</v>
      </c>
      <c r="C713" s="3" t="s">
        <v>262</v>
      </c>
      <c r="D713" s="3" t="s">
        <v>56</v>
      </c>
      <c r="E713" s="3" t="str">
        <f>_xlfn.XLOOKUP(Participantes[[#This Row],[Seminario al que asistió]],Seminarios[Seminario],Seminarios[Modalidad])</f>
        <v>Online</v>
      </c>
      <c r="F713" s="8" t="s">
        <v>131</v>
      </c>
      <c r="G713" s="26">
        <f>_xlfn.XLOOKUP(Participantes[[#This Row],[Seminario al que asistió]],Seminarios[Seminario],Seminarios[Año])</f>
        <v>2025</v>
      </c>
    </row>
    <row r="714" spans="1:7" x14ac:dyDescent="0.25">
      <c r="A714" s="7" t="s">
        <v>363</v>
      </c>
      <c r="B714" s="3" t="s">
        <v>316</v>
      </c>
      <c r="C714" s="3" t="s">
        <v>265</v>
      </c>
      <c r="D714" s="3" t="s">
        <v>56</v>
      </c>
      <c r="E714" s="3" t="str">
        <f>_xlfn.XLOOKUP(Participantes[[#This Row],[Seminario al que asistió]],Seminarios[Seminario],Seminarios[Modalidad])</f>
        <v>Online</v>
      </c>
      <c r="F714" s="8" t="s">
        <v>131</v>
      </c>
      <c r="G714" s="26">
        <f>_xlfn.XLOOKUP(Participantes[[#This Row],[Seminario al que asistió]],Seminarios[Seminario],Seminarios[Año])</f>
        <v>2025</v>
      </c>
    </row>
    <row r="715" spans="1:7" x14ac:dyDescent="0.25">
      <c r="A715" s="7" t="s">
        <v>209</v>
      </c>
      <c r="B715" s="3" t="s">
        <v>383</v>
      </c>
      <c r="C715" s="3" t="s">
        <v>262</v>
      </c>
      <c r="D715" s="3" t="s">
        <v>56</v>
      </c>
      <c r="E715" s="3" t="str">
        <f>_xlfn.XLOOKUP(Participantes[[#This Row],[Seminario al que asistió]],Seminarios[Seminario],Seminarios[Modalidad])</f>
        <v>Online</v>
      </c>
      <c r="F715" s="8" t="s">
        <v>131</v>
      </c>
      <c r="G715" s="26">
        <f>_xlfn.XLOOKUP(Participantes[[#This Row],[Seminario al que asistió]],Seminarios[Seminario],Seminarios[Año])</f>
        <v>2025</v>
      </c>
    </row>
    <row r="716" spans="1:7" x14ac:dyDescent="0.25">
      <c r="A716" s="7" t="s">
        <v>879</v>
      </c>
      <c r="B716" s="3" t="s">
        <v>348</v>
      </c>
      <c r="C716" s="3" t="s">
        <v>265</v>
      </c>
      <c r="D716" s="3" t="s">
        <v>56</v>
      </c>
      <c r="E716" s="3" t="str">
        <f>_xlfn.XLOOKUP(Participantes[[#This Row],[Seminario al que asistió]],Seminarios[Seminario],Seminarios[Modalidad])</f>
        <v>Online</v>
      </c>
      <c r="F716" s="8" t="s">
        <v>131</v>
      </c>
      <c r="G716" s="26">
        <f>_xlfn.XLOOKUP(Participantes[[#This Row],[Seminario al que asistió]],Seminarios[Seminario],Seminarios[Año])</f>
        <v>2025</v>
      </c>
    </row>
    <row r="717" spans="1:7" x14ac:dyDescent="0.25">
      <c r="A717" s="7" t="s">
        <v>354</v>
      </c>
      <c r="B717" s="3" t="s">
        <v>300</v>
      </c>
      <c r="C717" s="3" t="s">
        <v>262</v>
      </c>
      <c r="D717" s="3" t="s">
        <v>56</v>
      </c>
      <c r="E717" s="3" t="str">
        <f>_xlfn.XLOOKUP(Participantes[[#This Row],[Seminario al que asistió]],Seminarios[Seminario],Seminarios[Modalidad])</f>
        <v>Online</v>
      </c>
      <c r="F717" s="8" t="s">
        <v>131</v>
      </c>
      <c r="G717" s="26">
        <f>_xlfn.XLOOKUP(Participantes[[#This Row],[Seminario al que asistió]],Seminarios[Seminario],Seminarios[Año])</f>
        <v>2025</v>
      </c>
    </row>
    <row r="718" spans="1:7" x14ac:dyDescent="0.25">
      <c r="A718" s="7" t="s">
        <v>346</v>
      </c>
      <c r="B718" s="3" t="s">
        <v>347</v>
      </c>
      <c r="C718" s="3" t="s">
        <v>262</v>
      </c>
      <c r="D718" s="3" t="s">
        <v>56</v>
      </c>
      <c r="E718" s="3" t="str">
        <f>_xlfn.XLOOKUP(Participantes[[#This Row],[Seminario al que asistió]],Seminarios[Seminario],Seminarios[Modalidad])</f>
        <v>Online</v>
      </c>
      <c r="F718" s="8" t="s">
        <v>131</v>
      </c>
      <c r="G718" s="26">
        <f>_xlfn.XLOOKUP(Participantes[[#This Row],[Seminario al que asistió]],Seminarios[Seminario],Seminarios[Año])</f>
        <v>2025</v>
      </c>
    </row>
    <row r="719" spans="1:7" x14ac:dyDescent="0.25">
      <c r="A719" s="7" t="s">
        <v>877</v>
      </c>
      <c r="B719" s="3" t="s">
        <v>274</v>
      </c>
      <c r="C719" s="3" t="s">
        <v>262</v>
      </c>
      <c r="D719" s="3" t="s">
        <v>56</v>
      </c>
      <c r="E719" s="3" t="str">
        <f>_xlfn.XLOOKUP(Participantes[[#This Row],[Seminario al que asistió]],Seminarios[Seminario],Seminarios[Modalidad])</f>
        <v>Online</v>
      </c>
      <c r="F719" s="8" t="s">
        <v>131</v>
      </c>
      <c r="G719" s="26">
        <f>_xlfn.XLOOKUP(Participantes[[#This Row],[Seminario al que asistió]],Seminarios[Seminario],Seminarios[Año])</f>
        <v>2025</v>
      </c>
    </row>
    <row r="720" spans="1:7" x14ac:dyDescent="0.25">
      <c r="A720" s="7" t="s">
        <v>278</v>
      </c>
      <c r="B720" s="3" t="s">
        <v>279</v>
      </c>
      <c r="C720" s="3" t="s">
        <v>262</v>
      </c>
      <c r="D720" s="3" t="s">
        <v>56</v>
      </c>
      <c r="E720" s="3" t="str">
        <f>_xlfn.XLOOKUP(Participantes[[#This Row],[Seminario al que asistió]],Seminarios[Seminario],Seminarios[Modalidad])</f>
        <v>Online</v>
      </c>
      <c r="F720" s="8" t="s">
        <v>131</v>
      </c>
      <c r="G720" s="26">
        <f>_xlfn.XLOOKUP(Participantes[[#This Row],[Seminario al que asistió]],Seminarios[Seminario],Seminarios[Año])</f>
        <v>2025</v>
      </c>
    </row>
    <row r="721" spans="1:7" x14ac:dyDescent="0.25">
      <c r="A721" s="7" t="s">
        <v>263</v>
      </c>
      <c r="B721" s="3" t="s">
        <v>264</v>
      </c>
      <c r="C721" s="3" t="s">
        <v>265</v>
      </c>
      <c r="D721" s="3" t="s">
        <v>56</v>
      </c>
      <c r="E721" s="3" t="str">
        <f>_xlfn.XLOOKUP(Participantes[[#This Row],[Seminario al que asistió]],Seminarios[Seminario],Seminarios[Modalidad])</f>
        <v>Online</v>
      </c>
      <c r="F721" s="8" t="s">
        <v>131</v>
      </c>
      <c r="G721" s="26">
        <f>_xlfn.XLOOKUP(Participantes[[#This Row],[Seminario al que asistió]],Seminarios[Seminario],Seminarios[Año])</f>
        <v>2025</v>
      </c>
    </row>
    <row r="722" spans="1:7" x14ac:dyDescent="0.25">
      <c r="A722" s="7" t="s">
        <v>605</v>
      </c>
      <c r="B722" s="3" t="s">
        <v>362</v>
      </c>
      <c r="C722" s="3" t="s">
        <v>262</v>
      </c>
      <c r="D722" s="3" t="s">
        <v>56</v>
      </c>
      <c r="E722" s="3" t="str">
        <f>_xlfn.XLOOKUP(Participantes[[#This Row],[Seminario al que asistió]],Seminarios[Seminario],Seminarios[Modalidad])</f>
        <v>Online</v>
      </c>
      <c r="F722" s="8" t="s">
        <v>131</v>
      </c>
      <c r="G722" s="26">
        <f>_xlfn.XLOOKUP(Participantes[[#This Row],[Seminario al que asistió]],Seminarios[Seminario],Seminarios[Año])</f>
        <v>2025</v>
      </c>
    </row>
    <row r="723" spans="1:7" x14ac:dyDescent="0.25">
      <c r="A723" s="7" t="s">
        <v>329</v>
      </c>
      <c r="B723" s="3" t="s">
        <v>388</v>
      </c>
      <c r="C723" s="3" t="s">
        <v>262</v>
      </c>
      <c r="D723" s="3" t="s">
        <v>56</v>
      </c>
      <c r="E723" s="3" t="str">
        <f>_xlfn.XLOOKUP(Participantes[[#This Row],[Seminario al que asistió]],Seminarios[Seminario],Seminarios[Modalidad])</f>
        <v>Online</v>
      </c>
      <c r="F723" s="8" t="s">
        <v>131</v>
      </c>
      <c r="G723" s="26">
        <f>_xlfn.XLOOKUP(Participantes[[#This Row],[Seminario al que asistió]],Seminarios[Seminario],Seminarios[Año])</f>
        <v>2025</v>
      </c>
    </row>
    <row r="724" spans="1:7" ht="15.75" thickBot="1" x14ac:dyDescent="0.3">
      <c r="A724" s="9" t="s">
        <v>320</v>
      </c>
      <c r="B724" s="10" t="s">
        <v>321</v>
      </c>
      <c r="C724" s="10" t="s">
        <v>262</v>
      </c>
      <c r="D724" s="10" t="s">
        <v>56</v>
      </c>
      <c r="E724" s="10" t="str">
        <f>_xlfn.XLOOKUP(Participantes[[#This Row],[Seminario al que asistió]],Seminarios[Seminario],Seminarios[Modalidad])</f>
        <v>Online</v>
      </c>
      <c r="F724" s="11" t="s">
        <v>131</v>
      </c>
      <c r="G724" s="26">
        <f>_xlfn.XLOOKUP(Participantes[[#This Row],[Seminario al que asistió]],Seminarios[Seminario],Seminarios[Año])</f>
        <v>2025</v>
      </c>
    </row>
    <row r="725" spans="1:7" x14ac:dyDescent="0.25">
      <c r="A725" s="4" t="s">
        <v>603</v>
      </c>
      <c r="B725" s="5" t="s">
        <v>332</v>
      </c>
      <c r="C725" s="5" t="s">
        <v>262</v>
      </c>
      <c r="D725" s="5" t="s">
        <v>56</v>
      </c>
      <c r="E725" s="5" t="str">
        <f>_xlfn.XLOOKUP(Participantes[[#This Row],[Seminario al que asistió]],Seminarios[Seminario],Seminarios[Modalidad])</f>
        <v>Online</v>
      </c>
      <c r="F725" s="6" t="s">
        <v>133</v>
      </c>
      <c r="G725" s="26">
        <f>_xlfn.XLOOKUP(Participantes[[#This Row],[Seminario al que asistió]],Seminarios[Seminario],Seminarios[Año])</f>
        <v>2025</v>
      </c>
    </row>
    <row r="726" spans="1:7" x14ac:dyDescent="0.25">
      <c r="A726" s="7" t="s">
        <v>116</v>
      </c>
      <c r="B726" s="3" t="s">
        <v>933</v>
      </c>
      <c r="C726" s="3" t="s">
        <v>262</v>
      </c>
      <c r="D726" s="3" t="s">
        <v>71</v>
      </c>
      <c r="E726" s="3" t="str">
        <f>_xlfn.XLOOKUP(Participantes[[#This Row],[Seminario al que asistió]],Seminarios[Seminario],Seminarios[Modalidad])</f>
        <v>Online</v>
      </c>
      <c r="F726" s="8" t="s">
        <v>133</v>
      </c>
      <c r="G726" s="26">
        <f>_xlfn.XLOOKUP(Participantes[[#This Row],[Seminario al que asistió]],Seminarios[Seminario],Seminarios[Año])</f>
        <v>2025</v>
      </c>
    </row>
    <row r="727" spans="1:7" x14ac:dyDescent="0.25">
      <c r="A727" s="7" t="s">
        <v>825</v>
      </c>
      <c r="B727" s="3" t="s">
        <v>298</v>
      </c>
      <c r="C727" s="3" t="s">
        <v>262</v>
      </c>
      <c r="D727" s="3" t="s">
        <v>56</v>
      </c>
      <c r="E727" s="3" t="str">
        <f>_xlfn.XLOOKUP(Participantes[[#This Row],[Seminario al que asistió]],Seminarios[Seminario],Seminarios[Modalidad])</f>
        <v>Online</v>
      </c>
      <c r="F727" s="8" t="s">
        <v>133</v>
      </c>
      <c r="G727" s="26">
        <f>_xlfn.XLOOKUP(Participantes[[#This Row],[Seminario al que asistió]],Seminarios[Seminario],Seminarios[Año])</f>
        <v>2025</v>
      </c>
    </row>
    <row r="728" spans="1:7" x14ac:dyDescent="0.25">
      <c r="A728" s="7" t="s">
        <v>288</v>
      </c>
      <c r="B728" s="3" t="s">
        <v>289</v>
      </c>
      <c r="C728" s="3" t="s">
        <v>262</v>
      </c>
      <c r="D728" s="3" t="s">
        <v>56</v>
      </c>
      <c r="E728" s="3" t="str">
        <f>_xlfn.XLOOKUP(Participantes[[#This Row],[Seminario al que asistió]],Seminarios[Seminario],Seminarios[Modalidad])</f>
        <v>Online</v>
      </c>
      <c r="F728" s="8" t="s">
        <v>133</v>
      </c>
      <c r="G728" s="26">
        <f>_xlfn.XLOOKUP(Participantes[[#This Row],[Seminario al que asistió]],Seminarios[Seminario],Seminarios[Año])</f>
        <v>2025</v>
      </c>
    </row>
    <row r="729" spans="1:7" x14ac:dyDescent="0.25">
      <c r="A729" s="7" t="s">
        <v>329</v>
      </c>
      <c r="B729" s="3" t="s">
        <v>388</v>
      </c>
      <c r="C729" s="3" t="s">
        <v>262</v>
      </c>
      <c r="D729" s="3" t="s">
        <v>56</v>
      </c>
      <c r="E729" s="3" t="str">
        <f>_xlfn.XLOOKUP(Participantes[[#This Row],[Seminario al que asistió]],Seminarios[Seminario],Seminarios[Modalidad])</f>
        <v>Online</v>
      </c>
      <c r="F729" s="8" t="s">
        <v>133</v>
      </c>
      <c r="G729" s="26">
        <f>_xlfn.XLOOKUP(Participantes[[#This Row],[Seminario al que asistió]],Seminarios[Seminario],Seminarios[Año])</f>
        <v>2025</v>
      </c>
    </row>
    <row r="730" spans="1:7" x14ac:dyDescent="0.25">
      <c r="A730" s="7" t="s">
        <v>599</v>
      </c>
      <c r="B730" s="3" t="s">
        <v>600</v>
      </c>
      <c r="C730" s="3" t="s">
        <v>265</v>
      </c>
      <c r="D730" s="3" t="s">
        <v>56</v>
      </c>
      <c r="E730" s="3" t="str">
        <f>_xlfn.XLOOKUP(Participantes[[#This Row],[Seminario al que asistió]],Seminarios[Seminario],Seminarios[Modalidad])</f>
        <v>Online</v>
      </c>
      <c r="F730" s="8" t="s">
        <v>133</v>
      </c>
      <c r="G730" s="26">
        <f>_xlfn.XLOOKUP(Participantes[[#This Row],[Seminario al que asistió]],Seminarios[Seminario],Seminarios[Año])</f>
        <v>2025</v>
      </c>
    </row>
    <row r="731" spans="1:7" x14ac:dyDescent="0.25">
      <c r="A731" s="7" t="s">
        <v>825</v>
      </c>
      <c r="B731" s="3" t="s">
        <v>298</v>
      </c>
      <c r="C731" s="3" t="s">
        <v>262</v>
      </c>
      <c r="D731" s="3" t="s">
        <v>56</v>
      </c>
      <c r="E731" s="3" t="str">
        <f>_xlfn.XLOOKUP(Participantes[[#This Row],[Seminario al que asistió]],Seminarios[Seminario],Seminarios[Modalidad])</f>
        <v>Online</v>
      </c>
      <c r="F731" s="8" t="s">
        <v>133</v>
      </c>
      <c r="G731" s="26">
        <f>_xlfn.XLOOKUP(Participantes[[#This Row],[Seminario al que asistió]],Seminarios[Seminario],Seminarios[Año])</f>
        <v>2025</v>
      </c>
    </row>
    <row r="732" spans="1:7" x14ac:dyDescent="0.25">
      <c r="A732" s="7" t="s">
        <v>877</v>
      </c>
      <c r="B732" s="3" t="s">
        <v>274</v>
      </c>
      <c r="C732" s="3" t="s">
        <v>262</v>
      </c>
      <c r="D732" s="3" t="s">
        <v>56</v>
      </c>
      <c r="E732" s="3" t="str">
        <f>_xlfn.XLOOKUP(Participantes[[#This Row],[Seminario al que asistió]],Seminarios[Seminario],Seminarios[Modalidad])</f>
        <v>Online</v>
      </c>
      <c r="F732" s="8" t="s">
        <v>133</v>
      </c>
      <c r="G732" s="26">
        <f>_xlfn.XLOOKUP(Participantes[[#This Row],[Seminario al que asistió]],Seminarios[Seminario],Seminarios[Año])</f>
        <v>2025</v>
      </c>
    </row>
    <row r="733" spans="1:7" x14ac:dyDescent="0.25">
      <c r="A733" s="7" t="s">
        <v>934</v>
      </c>
      <c r="B733" s="3" t="s">
        <v>365</v>
      </c>
      <c r="C733" s="3" t="s">
        <v>262</v>
      </c>
      <c r="D733" s="3" t="s">
        <v>56</v>
      </c>
      <c r="E733" s="3" t="str">
        <f>_xlfn.XLOOKUP(Participantes[[#This Row],[Seminario al que asistió]],Seminarios[Seminario],Seminarios[Modalidad])</f>
        <v>Online</v>
      </c>
      <c r="F733" s="8" t="s">
        <v>133</v>
      </c>
      <c r="G733" s="26">
        <f>_xlfn.XLOOKUP(Participantes[[#This Row],[Seminario al que asistió]],Seminarios[Seminario],Seminarios[Año])</f>
        <v>2025</v>
      </c>
    </row>
    <row r="734" spans="1:7" x14ac:dyDescent="0.25">
      <c r="A734" s="7" t="s">
        <v>546</v>
      </c>
      <c r="B734" s="3" t="s">
        <v>341</v>
      </c>
      <c r="C734" s="3" t="s">
        <v>265</v>
      </c>
      <c r="D734" s="3" t="s">
        <v>56</v>
      </c>
      <c r="E734" s="3" t="str">
        <f>_xlfn.XLOOKUP(Participantes[[#This Row],[Seminario al que asistió]],Seminarios[Seminario],Seminarios[Modalidad])</f>
        <v>Online</v>
      </c>
      <c r="F734" s="8" t="s">
        <v>133</v>
      </c>
      <c r="G734" s="26">
        <f>_xlfn.XLOOKUP(Participantes[[#This Row],[Seminario al que asistió]],Seminarios[Seminario],Seminarios[Año])</f>
        <v>2025</v>
      </c>
    </row>
    <row r="735" spans="1:7" x14ac:dyDescent="0.25">
      <c r="A735" s="7" t="s">
        <v>209</v>
      </c>
      <c r="B735" s="3" t="s">
        <v>383</v>
      </c>
      <c r="C735" s="3" t="s">
        <v>262</v>
      </c>
      <c r="D735" s="3" t="s">
        <v>56</v>
      </c>
      <c r="E735" s="3" t="str">
        <f>_xlfn.XLOOKUP(Participantes[[#This Row],[Seminario al que asistió]],Seminarios[Seminario],Seminarios[Modalidad])</f>
        <v>Online</v>
      </c>
      <c r="F735" s="8" t="s">
        <v>133</v>
      </c>
      <c r="G735" s="26">
        <f>_xlfn.XLOOKUP(Participantes[[#This Row],[Seminario al que asistió]],Seminarios[Seminario],Seminarios[Año])</f>
        <v>2025</v>
      </c>
    </row>
    <row r="736" spans="1:7" x14ac:dyDescent="0.25">
      <c r="A736" s="7" t="s">
        <v>879</v>
      </c>
      <c r="B736" s="3" t="s">
        <v>348</v>
      </c>
      <c r="C736" s="3" t="s">
        <v>265</v>
      </c>
      <c r="D736" s="3" t="s">
        <v>56</v>
      </c>
      <c r="E736" s="3" t="str">
        <f>_xlfn.XLOOKUP(Participantes[[#This Row],[Seminario al que asistió]],Seminarios[Seminario],Seminarios[Modalidad])</f>
        <v>Online</v>
      </c>
      <c r="F736" s="8" t="s">
        <v>133</v>
      </c>
      <c r="G736" s="26">
        <f>_xlfn.XLOOKUP(Participantes[[#This Row],[Seminario al que asistió]],Seminarios[Seminario],Seminarios[Año])</f>
        <v>2025</v>
      </c>
    </row>
    <row r="737" spans="1:7" x14ac:dyDescent="0.25">
      <c r="A737" s="7" t="s">
        <v>927</v>
      </c>
      <c r="B737" s="3" t="s">
        <v>928</v>
      </c>
      <c r="C737" s="3" t="s">
        <v>262</v>
      </c>
      <c r="D737" s="3" t="s">
        <v>56</v>
      </c>
      <c r="E737" s="3" t="str">
        <f>_xlfn.XLOOKUP(Participantes[[#This Row],[Seminario al que asistió]],Seminarios[Seminario],Seminarios[Modalidad])</f>
        <v>Online</v>
      </c>
      <c r="F737" s="8" t="s">
        <v>133</v>
      </c>
      <c r="G737" s="26">
        <f>_xlfn.XLOOKUP(Participantes[[#This Row],[Seminario al que asistió]],Seminarios[Seminario],Seminarios[Año])</f>
        <v>2025</v>
      </c>
    </row>
    <row r="738" spans="1:7" x14ac:dyDescent="0.25">
      <c r="A738" s="7" t="s">
        <v>935</v>
      </c>
      <c r="B738" s="3" t="s">
        <v>325</v>
      </c>
      <c r="C738" s="3" t="s">
        <v>265</v>
      </c>
      <c r="D738" s="3" t="s">
        <v>56</v>
      </c>
      <c r="E738" s="3" t="str">
        <f>_xlfn.XLOOKUP(Participantes[[#This Row],[Seminario al que asistió]],Seminarios[Seminario],Seminarios[Modalidad])</f>
        <v>Online</v>
      </c>
      <c r="F738" s="8" t="s">
        <v>133</v>
      </c>
      <c r="G738" s="26">
        <f>_xlfn.XLOOKUP(Participantes[[#This Row],[Seminario al que asistió]],Seminarios[Seminario],Seminarios[Año])</f>
        <v>2025</v>
      </c>
    </row>
    <row r="739" spans="1:7" x14ac:dyDescent="0.25">
      <c r="A739" s="7" t="s">
        <v>315</v>
      </c>
      <c r="B739" s="3" t="s">
        <v>316</v>
      </c>
      <c r="C739" s="3" t="s">
        <v>265</v>
      </c>
      <c r="D739" s="3" t="s">
        <v>56</v>
      </c>
      <c r="E739" s="3" t="str">
        <f>_xlfn.XLOOKUP(Participantes[[#This Row],[Seminario al que asistió]],Seminarios[Seminario],Seminarios[Modalidad])</f>
        <v>Online</v>
      </c>
      <c r="F739" s="8" t="s">
        <v>133</v>
      </c>
      <c r="G739" s="26">
        <f>_xlfn.XLOOKUP(Participantes[[#This Row],[Seminario al que asistió]],Seminarios[Seminario],Seminarios[Año])</f>
        <v>2025</v>
      </c>
    </row>
    <row r="740" spans="1:7" x14ac:dyDescent="0.25">
      <c r="A740" s="7" t="s">
        <v>354</v>
      </c>
      <c r="B740" s="3" t="s">
        <v>300</v>
      </c>
      <c r="C740" s="3" t="s">
        <v>262</v>
      </c>
      <c r="D740" s="3" t="s">
        <v>56</v>
      </c>
      <c r="E740" s="3" t="str">
        <f>_xlfn.XLOOKUP(Participantes[[#This Row],[Seminario al que asistió]],Seminarios[Seminario],Seminarios[Modalidad])</f>
        <v>Online</v>
      </c>
      <c r="F740" s="8" t="s">
        <v>133</v>
      </c>
      <c r="G740" s="26">
        <f>_xlfn.XLOOKUP(Participantes[[#This Row],[Seminario al que asistió]],Seminarios[Seminario],Seminarios[Año])</f>
        <v>2025</v>
      </c>
    </row>
    <row r="741" spans="1:7" x14ac:dyDescent="0.25">
      <c r="A741" s="7" t="s">
        <v>320</v>
      </c>
      <c r="B741" s="3" t="s">
        <v>321</v>
      </c>
      <c r="C741" s="3" t="s">
        <v>262</v>
      </c>
      <c r="D741" s="3" t="s">
        <v>56</v>
      </c>
      <c r="E741" s="3" t="str">
        <f>_xlfn.XLOOKUP(Participantes[[#This Row],[Seminario al que asistió]],Seminarios[Seminario],Seminarios[Modalidad])</f>
        <v>Online</v>
      </c>
      <c r="F741" s="8" t="s">
        <v>133</v>
      </c>
      <c r="G741" s="26">
        <f>_xlfn.XLOOKUP(Participantes[[#This Row],[Seminario al que asistió]],Seminarios[Seminario],Seminarios[Año])</f>
        <v>2025</v>
      </c>
    </row>
    <row r="742" spans="1:7" x14ac:dyDescent="0.25">
      <c r="A742" s="7" t="s">
        <v>718</v>
      </c>
      <c r="B742" s="3" t="s">
        <v>616</v>
      </c>
      <c r="C742" s="3" t="s">
        <v>262</v>
      </c>
      <c r="D742" s="3" t="s">
        <v>56</v>
      </c>
      <c r="E742" s="3" t="str">
        <f>_xlfn.XLOOKUP(Participantes[[#This Row],[Seminario al que asistió]],Seminarios[Seminario],Seminarios[Modalidad])</f>
        <v>Online</v>
      </c>
      <c r="F742" s="8" t="s">
        <v>133</v>
      </c>
      <c r="G742" s="26">
        <f>_xlfn.XLOOKUP(Participantes[[#This Row],[Seminario al que asistió]],Seminarios[Seminario],Seminarios[Año])</f>
        <v>2025</v>
      </c>
    </row>
    <row r="743" spans="1:7" x14ac:dyDescent="0.25">
      <c r="A743" s="7" t="s">
        <v>278</v>
      </c>
      <c r="B743" s="3" t="s">
        <v>279</v>
      </c>
      <c r="C743" s="3" t="s">
        <v>262</v>
      </c>
      <c r="D743" s="3" t="s">
        <v>56</v>
      </c>
      <c r="E743" s="3" t="str">
        <f>_xlfn.XLOOKUP(Participantes[[#This Row],[Seminario al que asistió]],Seminarios[Seminario],Seminarios[Modalidad])</f>
        <v>Online</v>
      </c>
      <c r="F743" s="8" t="s">
        <v>133</v>
      </c>
      <c r="G743" s="26">
        <f>_xlfn.XLOOKUP(Participantes[[#This Row],[Seminario al que asistió]],Seminarios[Seminario],Seminarios[Año])</f>
        <v>2025</v>
      </c>
    </row>
    <row r="744" spans="1:7" x14ac:dyDescent="0.25">
      <c r="A744" s="7" t="s">
        <v>269</v>
      </c>
      <c r="B744" s="3" t="s">
        <v>270</v>
      </c>
      <c r="C744" s="3" t="s">
        <v>262</v>
      </c>
      <c r="D744" s="3" t="s">
        <v>56</v>
      </c>
      <c r="E744" s="3" t="str">
        <f>_xlfn.XLOOKUP(Participantes[[#This Row],[Seminario al que asistió]],Seminarios[Seminario],Seminarios[Modalidad])</f>
        <v>Online</v>
      </c>
      <c r="F744" s="8" t="s">
        <v>133</v>
      </c>
      <c r="G744" s="26">
        <f>_xlfn.XLOOKUP(Participantes[[#This Row],[Seminario al que asistió]],Seminarios[Seminario],Seminarios[Año])</f>
        <v>2025</v>
      </c>
    </row>
    <row r="745" spans="1:7" x14ac:dyDescent="0.25">
      <c r="A745" s="7" t="s">
        <v>605</v>
      </c>
      <c r="B745" s="3" t="s">
        <v>362</v>
      </c>
      <c r="C745" s="3" t="s">
        <v>262</v>
      </c>
      <c r="D745" s="3" t="s">
        <v>56</v>
      </c>
      <c r="E745" s="3" t="str">
        <f>_xlfn.XLOOKUP(Participantes[[#This Row],[Seminario al que asistió]],Seminarios[Seminario],Seminarios[Modalidad])</f>
        <v>Online</v>
      </c>
      <c r="F745" s="8" t="s">
        <v>133</v>
      </c>
      <c r="G745" s="26">
        <f>_xlfn.XLOOKUP(Participantes[[#This Row],[Seminario al que asistió]],Seminarios[Seminario],Seminarios[Año])</f>
        <v>2025</v>
      </c>
    </row>
    <row r="746" spans="1:7" ht="15.75" thickBot="1" x14ac:dyDescent="0.3">
      <c r="A746" s="9" t="s">
        <v>320</v>
      </c>
      <c r="B746" s="10" t="s">
        <v>321</v>
      </c>
      <c r="C746" s="10" t="s">
        <v>262</v>
      </c>
      <c r="D746" s="10" t="s">
        <v>56</v>
      </c>
      <c r="E746" s="10" t="str">
        <f>_xlfn.XLOOKUP(Participantes[[#This Row],[Seminario al que asistió]],Seminarios[Seminario],Seminarios[Modalidad])</f>
        <v>Online</v>
      </c>
      <c r="F746" s="11" t="s">
        <v>133</v>
      </c>
      <c r="G746" s="26">
        <f>_xlfn.XLOOKUP(Participantes[[#This Row],[Seminario al que asistió]],Seminarios[Seminario],Seminarios[Año])</f>
        <v>2025</v>
      </c>
    </row>
    <row r="747" spans="1:7" x14ac:dyDescent="0.25">
      <c r="A747" s="4" t="s">
        <v>927</v>
      </c>
      <c r="B747" s="5" t="s">
        <v>928</v>
      </c>
      <c r="C747" s="5" t="s">
        <v>262</v>
      </c>
      <c r="D747" s="5" t="s">
        <v>56</v>
      </c>
      <c r="E747" s="5" t="str">
        <f>_xlfn.XLOOKUP(Participantes[[#This Row],[Seminario al que asistió]],Seminarios[Seminario],Seminarios[Modalidad])</f>
        <v>Online</v>
      </c>
      <c r="F747" s="6" t="s">
        <v>137</v>
      </c>
      <c r="G747" s="26">
        <f>_xlfn.XLOOKUP(Participantes[[#This Row],[Seminario al que asistió]],Seminarios[Seminario],Seminarios[Año])</f>
        <v>2025</v>
      </c>
    </row>
    <row r="748" spans="1:7" x14ac:dyDescent="0.25">
      <c r="A748" s="7" t="s">
        <v>116</v>
      </c>
      <c r="B748" s="3" t="s">
        <v>933</v>
      </c>
      <c r="C748" s="3" t="s">
        <v>262</v>
      </c>
      <c r="D748" s="3" t="s">
        <v>71</v>
      </c>
      <c r="E748" s="3" t="str">
        <f>_xlfn.XLOOKUP(Participantes[[#This Row],[Seminario al que asistió]],Seminarios[Seminario],Seminarios[Modalidad])</f>
        <v>Online</v>
      </c>
      <c r="F748" s="8" t="s">
        <v>137</v>
      </c>
      <c r="G748" s="26">
        <f>_xlfn.XLOOKUP(Participantes[[#This Row],[Seminario al que asistió]],Seminarios[Seminario],Seminarios[Año])</f>
        <v>2025</v>
      </c>
    </row>
    <row r="749" spans="1:7" x14ac:dyDescent="0.25">
      <c r="A749" s="7" t="s">
        <v>286</v>
      </c>
      <c r="B749" s="3" t="s">
        <v>883</v>
      </c>
      <c r="C749" s="3" t="s">
        <v>262</v>
      </c>
      <c r="D749" s="3" t="s">
        <v>56</v>
      </c>
      <c r="E749" s="3" t="str">
        <f>_xlfn.XLOOKUP(Participantes[[#This Row],[Seminario al que asistió]],Seminarios[Seminario],Seminarios[Modalidad])</f>
        <v>Online</v>
      </c>
      <c r="F749" s="8" t="s">
        <v>137</v>
      </c>
      <c r="G749" s="26">
        <f>_xlfn.XLOOKUP(Participantes[[#This Row],[Seminario al que asistió]],Seminarios[Seminario],Seminarios[Año])</f>
        <v>2025</v>
      </c>
    </row>
    <row r="750" spans="1:7" x14ac:dyDescent="0.25">
      <c r="A750" s="7" t="s">
        <v>288</v>
      </c>
      <c r="B750" s="3" t="s">
        <v>289</v>
      </c>
      <c r="C750" s="3" t="s">
        <v>262</v>
      </c>
      <c r="D750" s="3" t="s">
        <v>56</v>
      </c>
      <c r="E750" s="3" t="str">
        <f>_xlfn.XLOOKUP(Participantes[[#This Row],[Seminario al que asistió]],Seminarios[Seminario],Seminarios[Modalidad])</f>
        <v>Online</v>
      </c>
      <c r="F750" s="8" t="s">
        <v>137</v>
      </c>
      <c r="G750" s="26">
        <f>_xlfn.XLOOKUP(Participantes[[#This Row],[Seminario al que asistió]],Seminarios[Seminario],Seminarios[Año])</f>
        <v>2025</v>
      </c>
    </row>
    <row r="751" spans="1:7" x14ac:dyDescent="0.25">
      <c r="A751" s="7" t="s">
        <v>825</v>
      </c>
      <c r="B751" s="3" t="s">
        <v>298</v>
      </c>
      <c r="C751" s="3" t="s">
        <v>262</v>
      </c>
      <c r="D751" s="3" t="s">
        <v>56</v>
      </c>
      <c r="E751" s="3" t="str">
        <f>_xlfn.XLOOKUP(Participantes[[#This Row],[Seminario al que asistió]],Seminarios[Seminario],Seminarios[Modalidad])</f>
        <v>Online</v>
      </c>
      <c r="F751" s="8" t="s">
        <v>137</v>
      </c>
      <c r="G751" s="26">
        <f>_xlfn.XLOOKUP(Participantes[[#This Row],[Seminario al que asistió]],Seminarios[Seminario],Seminarios[Año])</f>
        <v>2025</v>
      </c>
    </row>
    <row r="752" spans="1:7" x14ac:dyDescent="0.25">
      <c r="A752" s="7" t="s">
        <v>599</v>
      </c>
      <c r="B752" s="3" t="s">
        <v>600</v>
      </c>
      <c r="C752" s="3" t="s">
        <v>265</v>
      </c>
      <c r="D752" s="3" t="s">
        <v>56</v>
      </c>
      <c r="E752" s="3" t="str">
        <f>_xlfn.XLOOKUP(Participantes[[#This Row],[Seminario al que asistió]],Seminarios[Seminario],Seminarios[Modalidad])</f>
        <v>Online</v>
      </c>
      <c r="F752" s="8" t="s">
        <v>137</v>
      </c>
      <c r="G752" s="26">
        <f>_xlfn.XLOOKUP(Participantes[[#This Row],[Seminario al que asistió]],Seminarios[Seminario],Seminarios[Año])</f>
        <v>2025</v>
      </c>
    </row>
    <row r="753" spans="1:7" x14ac:dyDescent="0.25">
      <c r="A753" s="7" t="s">
        <v>708</v>
      </c>
      <c r="B753" s="3" t="s">
        <v>628</v>
      </c>
      <c r="C753" s="3" t="s">
        <v>262</v>
      </c>
      <c r="D753" s="3" t="s">
        <v>56</v>
      </c>
      <c r="E753" s="3" t="str">
        <f>_xlfn.XLOOKUP(Participantes[[#This Row],[Seminario al que asistió]],Seminarios[Seminario],Seminarios[Modalidad])</f>
        <v>Online</v>
      </c>
      <c r="F753" s="8" t="s">
        <v>137</v>
      </c>
      <c r="G753" s="26">
        <f>_xlfn.XLOOKUP(Participantes[[#This Row],[Seminario al que asistió]],Seminarios[Seminario],Seminarios[Año])</f>
        <v>2025</v>
      </c>
    </row>
    <row r="754" spans="1:7" x14ac:dyDescent="0.25">
      <c r="A754" s="7" t="s">
        <v>315</v>
      </c>
      <c r="B754" s="3" t="s">
        <v>316</v>
      </c>
      <c r="C754" s="3" t="s">
        <v>265</v>
      </c>
      <c r="D754" s="3" t="s">
        <v>56</v>
      </c>
      <c r="E754" s="3" t="str">
        <f>_xlfn.XLOOKUP(Participantes[[#This Row],[Seminario al que asistió]],Seminarios[Seminario],Seminarios[Modalidad])</f>
        <v>Online</v>
      </c>
      <c r="F754" s="8" t="s">
        <v>137</v>
      </c>
      <c r="G754" s="26">
        <f>_xlfn.XLOOKUP(Participantes[[#This Row],[Seminario al que asistió]],Seminarios[Seminario],Seminarios[Año])</f>
        <v>2025</v>
      </c>
    </row>
    <row r="755" spans="1:7" x14ac:dyDescent="0.25">
      <c r="A755" s="7" t="s">
        <v>209</v>
      </c>
      <c r="B755" s="3" t="s">
        <v>383</v>
      </c>
      <c r="C755" s="3" t="s">
        <v>262</v>
      </c>
      <c r="D755" s="3" t="s">
        <v>56</v>
      </c>
      <c r="E755" s="3" t="str">
        <f>_xlfn.XLOOKUP(Participantes[[#This Row],[Seminario al que asistió]],Seminarios[Seminario],Seminarios[Modalidad])</f>
        <v>Online</v>
      </c>
      <c r="F755" s="8" t="s">
        <v>137</v>
      </c>
      <c r="G755" s="26">
        <f>_xlfn.XLOOKUP(Participantes[[#This Row],[Seminario al que asistió]],Seminarios[Seminario],Seminarios[Año])</f>
        <v>2025</v>
      </c>
    </row>
    <row r="756" spans="1:7" x14ac:dyDescent="0.25">
      <c r="A756" s="7" t="s">
        <v>879</v>
      </c>
      <c r="B756" s="3" t="s">
        <v>348</v>
      </c>
      <c r="C756" s="3" t="s">
        <v>265</v>
      </c>
      <c r="D756" s="3" t="s">
        <v>56</v>
      </c>
      <c r="E756" s="3" t="str">
        <f>_xlfn.XLOOKUP(Participantes[[#This Row],[Seminario al que asistió]],Seminarios[Seminario],Seminarios[Modalidad])</f>
        <v>Online</v>
      </c>
      <c r="F756" s="8" t="s">
        <v>137</v>
      </c>
      <c r="G756" s="26">
        <f>_xlfn.XLOOKUP(Participantes[[#This Row],[Seminario al que asistió]],Seminarios[Seminario],Seminarios[Año])</f>
        <v>2025</v>
      </c>
    </row>
    <row r="757" spans="1:7" x14ac:dyDescent="0.25">
      <c r="A757" s="7" t="s">
        <v>936</v>
      </c>
      <c r="B757" s="3" t="s">
        <v>347</v>
      </c>
      <c r="C757" s="3" t="s">
        <v>262</v>
      </c>
      <c r="D757" s="3" t="s">
        <v>56</v>
      </c>
      <c r="E757" s="3" t="str">
        <f>_xlfn.XLOOKUP(Participantes[[#This Row],[Seminario al que asistió]],Seminarios[Seminario],Seminarios[Modalidad])</f>
        <v>Online</v>
      </c>
      <c r="F757" s="8" t="s">
        <v>137</v>
      </c>
      <c r="G757" s="26">
        <f>_xlfn.XLOOKUP(Participantes[[#This Row],[Seminario al que asistió]],Seminarios[Seminario],Seminarios[Año])</f>
        <v>2025</v>
      </c>
    </row>
    <row r="758" spans="1:7" x14ac:dyDescent="0.25">
      <c r="A758" s="7" t="s">
        <v>278</v>
      </c>
      <c r="B758" s="3" t="s">
        <v>279</v>
      </c>
      <c r="C758" s="3" t="s">
        <v>262</v>
      </c>
      <c r="D758" s="3" t="s">
        <v>56</v>
      </c>
      <c r="E758" s="3" t="str">
        <f>_xlfn.XLOOKUP(Participantes[[#This Row],[Seminario al que asistió]],Seminarios[Seminario],Seminarios[Modalidad])</f>
        <v>Online</v>
      </c>
      <c r="F758" s="8" t="s">
        <v>137</v>
      </c>
      <c r="G758" s="26">
        <f>_xlfn.XLOOKUP(Participantes[[#This Row],[Seminario al que asistió]],Seminarios[Seminario],Seminarios[Año])</f>
        <v>2025</v>
      </c>
    </row>
    <row r="759" spans="1:7" x14ac:dyDescent="0.25">
      <c r="A759" s="7" t="s">
        <v>329</v>
      </c>
      <c r="B759" s="3" t="s">
        <v>330</v>
      </c>
      <c r="C759" s="3" t="s">
        <v>262</v>
      </c>
      <c r="D759" s="3" t="s">
        <v>56</v>
      </c>
      <c r="E759" s="3" t="str">
        <f>_xlfn.XLOOKUP(Participantes[[#This Row],[Seminario al que asistió]],Seminarios[Seminario],Seminarios[Modalidad])</f>
        <v>Online</v>
      </c>
      <c r="F759" s="8" t="s">
        <v>137</v>
      </c>
      <c r="G759" s="26">
        <f>_xlfn.XLOOKUP(Participantes[[#This Row],[Seminario al que asistió]],Seminarios[Seminario],Seminarios[Año])</f>
        <v>2025</v>
      </c>
    </row>
    <row r="760" spans="1:7" ht="15.75" thickBot="1" x14ac:dyDescent="0.3">
      <c r="A760" s="9" t="s">
        <v>320</v>
      </c>
      <c r="B760" s="10" t="s">
        <v>321</v>
      </c>
      <c r="C760" s="10" t="s">
        <v>262</v>
      </c>
      <c r="D760" s="10" t="s">
        <v>56</v>
      </c>
      <c r="E760" s="10" t="str">
        <f>_xlfn.XLOOKUP(Participantes[[#This Row],[Seminario al que asistió]],Seminarios[Seminario],Seminarios[Modalidad])</f>
        <v>Online</v>
      </c>
      <c r="F760" s="11" t="s">
        <v>137</v>
      </c>
      <c r="G760" s="26">
        <f>_xlfn.XLOOKUP(Participantes[[#This Row],[Seminario al que asistió]],Seminarios[Seminario],Seminarios[Año])</f>
        <v>2025</v>
      </c>
    </row>
    <row r="761" spans="1:7" ht="15.75" x14ac:dyDescent="0.25">
      <c r="A761" s="199" t="s">
        <v>937</v>
      </c>
      <c r="B761" s="3" t="str">
        <f>_xlfn.XLOOKUP(Participantes[[#This Row],[Nombre]],$A1:$A760,$B1:$B760)</f>
        <v>ea.terhorst@uniandes.edu.co</v>
      </c>
      <c r="C761" s="3" t="str">
        <f>_xlfn.XLOOKUP(Participantes[[#This Row],[Nombre]],$A1:$A760,$C1:$C760)</f>
        <v>M</v>
      </c>
      <c r="D761" s="3" t="str">
        <f>_xlfn.XLOOKUP(Participantes[[#This Row],[Nombre]],$A1:$A760,$D1:$D760)</f>
        <v>Professor</v>
      </c>
      <c r="E761" s="3" t="str">
        <f>_xlfn.XLOOKUP(Participantes[[#This Row],[Seminario al que asistió]],Seminarios[Seminario],Seminarios[Modalidad])</f>
        <v>Online</v>
      </c>
      <c r="F761" s="8" t="s">
        <v>139</v>
      </c>
      <c r="G761" s="26">
        <f>_xlfn.XLOOKUP(Participantes[[#This Row],[Seminario al que asistió]],Seminarios[Seminario],Seminarios[Año])</f>
        <v>2025</v>
      </c>
    </row>
    <row r="762" spans="1:7" ht="15.75" x14ac:dyDescent="0.25">
      <c r="A762" s="199" t="s">
        <v>297</v>
      </c>
      <c r="B762" s="3" t="str">
        <f>_xlfn.XLOOKUP(Participantes[[#This Row],[Nombre]],$A2:$A761,$B2:$B761)</f>
        <v>g.triulzi@uniandes.edu.co</v>
      </c>
      <c r="C762" s="3" t="str">
        <f>_xlfn.XLOOKUP(Participantes[[#This Row],[Nombre]],$A2:$A761,$C2:$C761)</f>
        <v>M</v>
      </c>
      <c r="D762" s="3" t="str">
        <f>_xlfn.XLOOKUP(Participantes[[#This Row],[Nombre]],$A2:$A761,$D2:$D761)</f>
        <v>Professor</v>
      </c>
      <c r="E762" s="3" t="str">
        <f>_xlfn.XLOOKUP(Participantes[[#This Row],[Seminario al que asistió]],Seminarios[Seminario],Seminarios[Modalidad])</f>
        <v>Online</v>
      </c>
      <c r="F762" s="8" t="s">
        <v>139</v>
      </c>
      <c r="G762" s="26">
        <f>_xlfn.XLOOKUP(Participantes[[#This Row],[Seminario al que asistió]],Seminarios[Seminario],Seminarios[Año])</f>
        <v>2025</v>
      </c>
    </row>
    <row r="763" spans="1:7" ht="15.75" x14ac:dyDescent="0.25">
      <c r="A763" s="199" t="s">
        <v>877</v>
      </c>
      <c r="B763" s="3" t="str">
        <f>_xlfn.XLOOKUP(Participantes[[#This Row],[Nombre]],$A3:$A762,$B3:$B762)</f>
        <v>id.sanchez41@uniandes.edu.co</v>
      </c>
      <c r="C763" s="3" t="str">
        <f>_xlfn.XLOOKUP(Participantes[[#This Row],[Nombre]],$A3:$A762,$C3:$C762)</f>
        <v>M</v>
      </c>
      <c r="D763" s="3" t="str">
        <f>_xlfn.XLOOKUP(Participantes[[#This Row],[Nombre]],$A3:$A762,$D3:$D762)</f>
        <v>Professor</v>
      </c>
      <c r="E763" s="3" t="str">
        <f>_xlfn.XLOOKUP(Participantes[[#This Row],[Seminario al que asistió]],Seminarios[Seminario],Seminarios[Modalidad])</f>
        <v>Online</v>
      </c>
      <c r="F763" s="8" t="s">
        <v>139</v>
      </c>
      <c r="G763" s="26">
        <f>_xlfn.XLOOKUP(Participantes[[#This Row],[Seminario al que asistió]],Seminarios[Seminario],Seminarios[Año])</f>
        <v>2025</v>
      </c>
    </row>
    <row r="764" spans="1:7" ht="15.75" x14ac:dyDescent="0.25">
      <c r="A764" s="199" t="s">
        <v>708</v>
      </c>
      <c r="B764" s="3" t="str">
        <f>_xlfn.XLOOKUP(Participantes[[#This Row],[Nombre]],$A4:$A763,$B4:$B763)</f>
        <v>jruiz@uniandes.edu.co</v>
      </c>
      <c r="C764" s="3" t="str">
        <f>_xlfn.XLOOKUP(Participantes[[#This Row],[Nombre]],$A4:$A763,$C4:$C763)</f>
        <v>M</v>
      </c>
      <c r="D764" s="3" t="str">
        <f>_xlfn.XLOOKUP(Participantes[[#This Row],[Nombre]],$A4:$A763,$D4:$D763)</f>
        <v>Professor</v>
      </c>
      <c r="E764" s="3" t="str">
        <f>_xlfn.XLOOKUP(Participantes[[#This Row],[Seminario al que asistió]],Seminarios[Seminario],Seminarios[Modalidad])</f>
        <v>Online</v>
      </c>
      <c r="F764" s="8" t="s">
        <v>139</v>
      </c>
      <c r="G764" s="26">
        <f>_xlfn.XLOOKUP(Participantes[[#This Row],[Seminario al que asistió]],Seminarios[Seminario],Seminarios[Año])</f>
        <v>2025</v>
      </c>
    </row>
    <row r="765" spans="1:7" ht="15.75" x14ac:dyDescent="0.25">
      <c r="A765" s="199" t="s">
        <v>317</v>
      </c>
      <c r="B765" s="3" t="str">
        <f>_xlfn.XLOOKUP(Participantes[[#This Row],[Nombre]],$A5:$A764,$B5:$B764)</f>
        <v>mazuero@uniandes.edu.co</v>
      </c>
      <c r="C765" s="3" t="str">
        <f>_xlfn.XLOOKUP(Participantes[[#This Row],[Nombre]],$A5:$A764,$C5:$C764)</f>
        <v>M</v>
      </c>
      <c r="D765" s="3" t="str">
        <f>_xlfn.XLOOKUP(Participantes[[#This Row],[Nombre]],$A5:$A764,$D5:$D764)</f>
        <v>Professor</v>
      </c>
      <c r="E765" s="3" t="str">
        <f>_xlfn.XLOOKUP(Participantes[[#This Row],[Seminario al que asistió]],Seminarios[Seminario],Seminarios[Modalidad])</f>
        <v>Online</v>
      </c>
      <c r="F765" s="8" t="s">
        <v>139</v>
      </c>
      <c r="G765" s="26">
        <f>_xlfn.XLOOKUP(Participantes[[#This Row],[Seminario al que asistió]],Seminarios[Seminario],Seminarios[Año])</f>
        <v>2025</v>
      </c>
    </row>
    <row r="766" spans="1:7" x14ac:dyDescent="0.25">
      <c r="A766" s="7" t="s">
        <v>879</v>
      </c>
      <c r="B766" s="3" t="s">
        <v>348</v>
      </c>
      <c r="C766" s="3" t="str">
        <f>_xlfn.XLOOKUP(Participantes[[#This Row],[Nombre]],$A6:$A765,$C6:$C765)</f>
        <v>F</v>
      </c>
      <c r="D766" s="3" t="str">
        <f>_xlfn.XLOOKUP(Participantes[[#This Row],[Nombre]],$A6:$A765,$D6:$D765)</f>
        <v>Professor</v>
      </c>
      <c r="E766" s="3" t="str">
        <f>_xlfn.XLOOKUP(Participantes[[#This Row],[Seminario al que asistió]],Seminarios[Seminario],Seminarios[Modalidad])</f>
        <v>Online</v>
      </c>
      <c r="F766" s="8" t="s">
        <v>139</v>
      </c>
      <c r="G766" s="26">
        <f>_xlfn.XLOOKUP(Participantes[[#This Row],[Seminario al que asistió]],Seminarios[Seminario],Seminarios[Año])</f>
        <v>2025</v>
      </c>
    </row>
    <row r="767" spans="1:7" ht="15.75" x14ac:dyDescent="0.25">
      <c r="A767" s="199" t="s">
        <v>354</v>
      </c>
      <c r="B767" s="3" t="str">
        <f>_xlfn.XLOOKUP(Participantes[[#This Row],[Nombre]],$A7:$A766,$B7:$B766)</f>
        <v>maxgonza@uniandes.edu.co</v>
      </c>
      <c r="C767" s="3" t="str">
        <f>_xlfn.XLOOKUP(Participantes[[#This Row],[Nombre]],$A7:$A766,$C7:$C766)</f>
        <v>M</v>
      </c>
      <c r="D767" s="3" t="str">
        <f>_xlfn.XLOOKUP(Participantes[[#This Row],[Nombre]],$A7:$A766,$D7:$D766)</f>
        <v>Professor</v>
      </c>
      <c r="E767" s="3" t="str">
        <f>_xlfn.XLOOKUP(Participantes[[#This Row],[Seminario al que asistió]],Seminarios[Seminario],Seminarios[Modalidad])</f>
        <v>Online</v>
      </c>
      <c r="F767" s="8" t="s">
        <v>139</v>
      </c>
      <c r="G767" s="26">
        <f>_xlfn.XLOOKUP(Participantes[[#This Row],[Seminario al que asistió]],Seminarios[Seminario],Seminarios[Año])</f>
        <v>2025</v>
      </c>
    </row>
    <row r="768" spans="1:7" ht="15.75" x14ac:dyDescent="0.25">
      <c r="A768" s="199" t="s">
        <v>346</v>
      </c>
      <c r="B768" s="3" t="str">
        <f>_xlfn.XLOOKUP(Participantes[[#This Row],[Nombre]],$A8:$A767,$B8:$B767)</f>
        <v>ma.martinezc1@uniandes.edu.co</v>
      </c>
      <c r="C768" s="3" t="str">
        <f>_xlfn.XLOOKUP(Participantes[[#This Row],[Nombre]],$A8:$A767,$C8:$C767)</f>
        <v>M</v>
      </c>
      <c r="D768" s="3" t="str">
        <f>_xlfn.XLOOKUP(Participantes[[#This Row],[Nombre]],$A8:$A767,$D8:$D767)</f>
        <v>Professor</v>
      </c>
      <c r="E768" s="3" t="str">
        <f>_xlfn.XLOOKUP(Participantes[[#This Row],[Seminario al que asistió]],Seminarios[Seminario],Seminarios[Modalidad])</f>
        <v>Online</v>
      </c>
      <c r="F768" s="8" t="s">
        <v>139</v>
      </c>
      <c r="G768" s="26">
        <f>_xlfn.XLOOKUP(Participantes[[#This Row],[Seminario al que asistió]],Seminarios[Seminario],Seminarios[Año])</f>
        <v>2025</v>
      </c>
    </row>
    <row r="769" spans="1:7" ht="15.75" x14ac:dyDescent="0.25">
      <c r="A769" s="199" t="s">
        <v>278</v>
      </c>
      <c r="B769" s="3" t="str">
        <f>_xlfn.XLOOKUP(Participantes[[#This Row],[Nombre]],$A9:$A768,$B9:$B768)</f>
        <v>d.higa@uniandes.edu.co</v>
      </c>
      <c r="C769" s="3" t="str">
        <f>_xlfn.XLOOKUP(Participantes[[#This Row],[Nombre]],$A9:$A768,$C9:$C768)</f>
        <v>M</v>
      </c>
      <c r="D769" s="3" t="str">
        <f>_xlfn.XLOOKUP(Participantes[[#This Row],[Nombre]],$A9:$A768,$D9:$D768)</f>
        <v>Professor</v>
      </c>
      <c r="E769" s="3" t="str">
        <f>_xlfn.XLOOKUP(Participantes[[#This Row],[Seminario al que asistió]],Seminarios[Seminario],Seminarios[Modalidad])</f>
        <v>Online</v>
      </c>
      <c r="F769" s="8" t="s">
        <v>139</v>
      </c>
      <c r="G769" s="26">
        <f>_xlfn.XLOOKUP(Participantes[[#This Row],[Seminario al que asistió]],Seminarios[Seminario],Seminarios[Año])</f>
        <v>2025</v>
      </c>
    </row>
    <row r="770" spans="1:7" ht="15.75" x14ac:dyDescent="0.25">
      <c r="A770" s="199" t="s">
        <v>263</v>
      </c>
      <c r="B770" s="3" t="str">
        <f>_xlfn.XLOOKUP(Participantes[[#This Row],[Nombre]],$A10:$A769,$B10:$B769)</f>
        <v>p.sanchez1@uniandes.edu.co</v>
      </c>
      <c r="C770" s="3" t="str">
        <f>_xlfn.XLOOKUP(Participantes[[#This Row],[Nombre]],$A10:$A769,$C10:$C769)</f>
        <v>F</v>
      </c>
      <c r="D770" s="3" t="str">
        <f>_xlfn.XLOOKUP(Participantes[[#This Row],[Nombre]],$A10:$A769,$D10:$D769)</f>
        <v>Professor</v>
      </c>
      <c r="E770" s="3" t="str">
        <f>_xlfn.XLOOKUP(Participantes[[#This Row],[Seminario al que asistió]],Seminarios[Seminario],Seminarios[Modalidad])</f>
        <v>Online</v>
      </c>
      <c r="F770" s="8" t="s">
        <v>139</v>
      </c>
      <c r="G770" s="26">
        <f>_xlfn.XLOOKUP(Participantes[[#This Row],[Seminario al que asistió]],Seminarios[Seminario],Seminarios[Año])</f>
        <v>2025</v>
      </c>
    </row>
    <row r="771" spans="1:7" ht="15.75" x14ac:dyDescent="0.25">
      <c r="A771" s="199" t="s">
        <v>271</v>
      </c>
      <c r="B771" s="3" t="str">
        <f>_xlfn.XLOOKUP(Participantes[[#This Row],[Nombre]],$A11:$A770,$B11:$B770)</f>
        <v>sl.schorch@uniandes.edu.co</v>
      </c>
      <c r="C771" s="3" t="str">
        <f>_xlfn.XLOOKUP(Participantes[[#This Row],[Nombre]],$A11:$A770,$C11:$C770)</f>
        <v>M</v>
      </c>
      <c r="D771" s="3" t="str">
        <f>_xlfn.XLOOKUP(Participantes[[#This Row],[Nombre]],$A11:$A770,$D11:$D770)</f>
        <v>Professor</v>
      </c>
      <c r="E771" s="3" t="str">
        <f>_xlfn.XLOOKUP(Participantes[[#This Row],[Seminario al que asistió]],Seminarios[Seminario],Seminarios[Modalidad])</f>
        <v>Online</v>
      </c>
      <c r="F771" s="8" t="s">
        <v>139</v>
      </c>
      <c r="G771" s="26">
        <f>_xlfn.XLOOKUP(Participantes[[#This Row],[Seminario al que asistió]],Seminarios[Seminario],Seminarios[Año])</f>
        <v>2025</v>
      </c>
    </row>
    <row r="772" spans="1:7" ht="15.75" x14ac:dyDescent="0.25">
      <c r="A772" s="199" t="s">
        <v>329</v>
      </c>
      <c r="B772" s="3" t="str">
        <f>_xlfn.XLOOKUP(Participantes[[#This Row],[Nombre]],$A12:$A771,$B12:$B771)</f>
        <v>ro-britt@uniandes.edu.co</v>
      </c>
      <c r="C772" s="3" t="str">
        <f>_xlfn.XLOOKUP(Participantes[[#This Row],[Nombre]],$A12:$A771,$C12:$C771)</f>
        <v>M</v>
      </c>
      <c r="D772" s="3" t="str">
        <f>_xlfn.XLOOKUP(Participantes[[#This Row],[Nombre]],$A12:$A771,$D12:$D771)</f>
        <v>Professor</v>
      </c>
      <c r="E772" s="3" t="str">
        <f>_xlfn.XLOOKUP(Participantes[[#This Row],[Seminario al que asistió]],Seminarios[Seminario],Seminarios[Modalidad])</f>
        <v>Online</v>
      </c>
      <c r="F772" s="8" t="s">
        <v>139</v>
      </c>
      <c r="G772" s="26">
        <f>_xlfn.XLOOKUP(Participantes[[#This Row],[Seminario al que asistió]],Seminarios[Seminario],Seminarios[Año])</f>
        <v>2025</v>
      </c>
    </row>
    <row r="773" spans="1:7" ht="15.75" x14ac:dyDescent="0.25">
      <c r="A773" s="199" t="s">
        <v>116</v>
      </c>
      <c r="B773" s="3" t="str">
        <f>_xlfn.XLOOKUP(Participantes[[#This Row],[Nombre]],$A13:$A772,$B13:$B772)</f>
        <v>c.rojasl@uniandes.edu.co</v>
      </c>
      <c r="C773" s="3" t="str">
        <f>_xlfn.XLOOKUP(Participantes[[#This Row],[Nombre]],$A13:$A772,$C13:$C772)</f>
        <v>M</v>
      </c>
      <c r="D773" s="3" t="str">
        <f>_xlfn.XLOOKUP(Participantes[[#This Row],[Nombre]],$A13:$A772,$D13:$D772)</f>
        <v>External</v>
      </c>
      <c r="E773" s="3" t="str">
        <f>_xlfn.XLOOKUP(Participantes[[#This Row],[Seminario al que asistió]],Seminarios[Seminario],Seminarios[Modalidad])</f>
        <v>Online</v>
      </c>
      <c r="F773" s="8" t="s">
        <v>139</v>
      </c>
      <c r="G773" s="26">
        <f>_xlfn.XLOOKUP(Participantes[[#This Row],[Seminario al que asistió]],Seminarios[Seminario],Seminarios[Año])</f>
        <v>2025</v>
      </c>
    </row>
    <row r="774" spans="1:7" ht="15.75" x14ac:dyDescent="0.25">
      <c r="A774" s="199" t="s">
        <v>318</v>
      </c>
      <c r="B774" s="3" t="str">
        <f>_xlfn.XLOOKUP(Participantes[[#This Row],[Nombre]],$A14:$A773,$B14:$B773)</f>
        <v>r.londonovanrutten@uniandes.edu.co</v>
      </c>
      <c r="C774" s="3" t="str">
        <f>_xlfn.XLOOKUP(Participantes[[#This Row],[Nombre]],$A14:$A773,$C14:$C773)</f>
        <v>M</v>
      </c>
      <c r="D774" s="3" t="str">
        <f>_xlfn.XLOOKUP(Participantes[[#This Row],[Nombre]],$A14:$A773,$D14:$D773)</f>
        <v>Professor</v>
      </c>
      <c r="E774" s="3" t="str">
        <f>_xlfn.XLOOKUP(Participantes[[#This Row],[Seminario al que asistió]],Seminarios[Seminario],Seminarios[Modalidad])</f>
        <v>Online</v>
      </c>
      <c r="F774" s="8" t="s">
        <v>139</v>
      </c>
      <c r="G774" s="26">
        <f>_xlfn.XLOOKUP(Participantes[[#This Row],[Seminario al que asistió]],Seminarios[Seminario],Seminarios[Año])</f>
        <v>2025</v>
      </c>
    </row>
    <row r="775" spans="1:7" ht="15.75" x14ac:dyDescent="0.25">
      <c r="A775" s="199" t="s">
        <v>363</v>
      </c>
      <c r="B775" s="3" t="str">
        <f>_xlfn.XLOOKUP(Participantes[[#This Row],[Nombre]],$A15:$A774,$B15:$B774)</f>
        <v>j.malagon@uniandes.edu.co</v>
      </c>
      <c r="C775" s="3" t="str">
        <f>_xlfn.XLOOKUP(Participantes[[#This Row],[Nombre]],$A15:$A774,$C15:$C774)</f>
        <v>F</v>
      </c>
      <c r="D775" s="3" t="str">
        <f>_xlfn.XLOOKUP(Participantes[[#This Row],[Nombre]],$A15:$A774,$D15:$D774)</f>
        <v>Professor</v>
      </c>
      <c r="E775" s="3" t="str">
        <f>_xlfn.XLOOKUP(Participantes[[#This Row],[Seminario al que asistió]],Seminarios[Seminario],Seminarios[Modalidad])</f>
        <v>Online</v>
      </c>
      <c r="F775" s="8" t="s">
        <v>139</v>
      </c>
      <c r="G775" s="26">
        <f>_xlfn.XLOOKUP(Participantes[[#This Row],[Seminario al que asistió]],Seminarios[Seminario],Seminarios[Año])</f>
        <v>2025</v>
      </c>
    </row>
    <row r="776" spans="1:7" ht="15.75" x14ac:dyDescent="0.25">
      <c r="A776" s="199" t="s">
        <v>604</v>
      </c>
      <c r="B776" s="3" t="str">
        <f>_xlfn.XLOOKUP(Participantes[[#This Row],[Nombre]],$A16:$A775,$B16:$B775)</f>
        <v>a.sengupta@uniandes.edu.co</v>
      </c>
      <c r="C776" s="3" t="str">
        <f>_xlfn.XLOOKUP(Participantes[[#This Row],[Nombre]],$A16:$A775,$C16:$C775)</f>
        <v>M</v>
      </c>
      <c r="D776" s="3" t="str">
        <f>_xlfn.XLOOKUP(Participantes[[#This Row],[Nombre]],$A16:$A775,$D16:$D775)</f>
        <v>Professor</v>
      </c>
      <c r="E776" s="3" t="str">
        <f>_xlfn.XLOOKUP(Participantes[[#This Row],[Seminario al que asistió]],Seminarios[Seminario],Seminarios[Modalidad])</f>
        <v>Online</v>
      </c>
      <c r="F776" s="8" t="s">
        <v>139</v>
      </c>
      <c r="G776" s="26">
        <f>_xlfn.XLOOKUP(Participantes[[#This Row],[Seminario al que asistió]],Seminarios[Seminario],Seminarios[Año])</f>
        <v>2025</v>
      </c>
    </row>
    <row r="777" spans="1:7" ht="15.75" x14ac:dyDescent="0.25">
      <c r="A777" s="199" t="s">
        <v>220</v>
      </c>
      <c r="B777" s="3" t="str">
        <f>_xlfn.XLOOKUP(Participantes[[#This Row],[Nombre]],$A17:$A776,$B17:$B776)</f>
        <v>x.rueda@uniandes.edu.co</v>
      </c>
      <c r="C777" s="3" t="str">
        <f>_xlfn.XLOOKUP(Participantes[[#This Row],[Nombre]],$A17:$A776,$C17:$C776)</f>
        <v>F</v>
      </c>
      <c r="D777" s="3" t="str">
        <f>_xlfn.XLOOKUP(Participantes[[#This Row],[Nombre]],$A17:$A776,$D17:$D776)</f>
        <v>Professor</v>
      </c>
      <c r="E777" s="3" t="str">
        <f>_xlfn.XLOOKUP(Participantes[[#This Row],[Seminario al que asistió]],Seminarios[Seminario],Seminarios[Modalidad])</f>
        <v>Online</v>
      </c>
      <c r="F777" s="8" t="s">
        <v>139</v>
      </c>
      <c r="G777" s="26">
        <f>_xlfn.XLOOKUP(Participantes[[#This Row],[Seminario al que asistió]],Seminarios[Seminario],Seminarios[Año])</f>
        <v>2025</v>
      </c>
    </row>
    <row r="778" spans="1:7" ht="15.75" x14ac:dyDescent="0.25">
      <c r="A778" s="199" t="s">
        <v>267</v>
      </c>
      <c r="B778" s="3" t="str">
        <f>_xlfn.XLOOKUP(Participantes[[#This Row],[Nombre]],$A18:$A777,$B18:$B777)</f>
        <v>marcarde@uniandes.edu.co</v>
      </c>
      <c r="C778" s="3" t="str">
        <f>_xlfn.XLOOKUP(Participantes[[#This Row],[Nombre]],$A18:$A777,$C18:$C777)</f>
        <v>F</v>
      </c>
      <c r="D778" s="3" t="str">
        <f>_xlfn.XLOOKUP(Participantes[[#This Row],[Nombre]],$A18:$A777,$D18:$D777)</f>
        <v>Professor</v>
      </c>
      <c r="E778" s="3" t="str">
        <f>_xlfn.XLOOKUP(Participantes[[#This Row],[Seminario al que asistió]],Seminarios[Seminario],Seminarios[Modalidad])</f>
        <v>Online</v>
      </c>
      <c r="F778" s="8" t="s">
        <v>139</v>
      </c>
      <c r="G778" s="26">
        <f>_xlfn.XLOOKUP(Participantes[[#This Row],[Seminario al que asistió]],Seminarios[Seminario],Seminarios[Año])</f>
        <v>2025</v>
      </c>
    </row>
    <row r="779" spans="1:7" ht="16.5" thickBot="1" x14ac:dyDescent="0.3">
      <c r="A779" s="200" t="s">
        <v>269</v>
      </c>
      <c r="B779" s="13" t="str">
        <f>_xlfn.XLOOKUP(Participantes[[#This Row],[Nombre]],$A19:$A778,$B19:$B778)</f>
        <v>s.turner@uniandes.edu.co</v>
      </c>
      <c r="C779" s="13" t="str">
        <f>_xlfn.XLOOKUP(Participantes[[#This Row],[Nombre]],$A19:$A778,$C19:$C778)</f>
        <v>M</v>
      </c>
      <c r="D779" s="13" t="str">
        <f>_xlfn.XLOOKUP(Participantes[[#This Row],[Nombre]],$A19:$A778,$D19:$D778)</f>
        <v>Professor</v>
      </c>
      <c r="E779" s="13" t="str">
        <f>_xlfn.XLOOKUP(Participantes[[#This Row],[Seminario al que asistió]],Seminarios[Seminario],Seminarios[Modalidad])</f>
        <v>Online</v>
      </c>
      <c r="F779" s="133" t="s">
        <v>139</v>
      </c>
      <c r="G779" s="26">
        <f>_xlfn.XLOOKUP(Participantes[[#This Row],[Seminario al que asistió]],Seminarios[Seminario],Seminarios[Año])</f>
        <v>2025</v>
      </c>
    </row>
    <row r="780" spans="1:7" x14ac:dyDescent="0.25">
      <c r="A780" s="4" t="s">
        <v>938</v>
      </c>
      <c r="B780" s="5" t="s">
        <v>939</v>
      </c>
      <c r="C780" s="5" t="s">
        <v>262</v>
      </c>
      <c r="D780" s="5" t="s">
        <v>277</v>
      </c>
      <c r="E780" s="5" t="str">
        <f>_xlfn.XLOOKUP(Participantes[[#This Row],[Seminario al que asistió]],Seminarios[Seminario],Seminarios[Modalidad])</f>
        <v>On-Campus</v>
      </c>
      <c r="F780" s="6" t="s">
        <v>85</v>
      </c>
      <c r="G780" s="26">
        <f>_xlfn.XLOOKUP(Participantes[[#This Row],[Seminario al que asistió]],Seminarios[Seminario],Seminarios[Año])</f>
        <v>2025</v>
      </c>
    </row>
    <row r="781" spans="1:7" x14ac:dyDescent="0.25">
      <c r="A781" s="7" t="s">
        <v>940</v>
      </c>
      <c r="B781" s="3" t="s">
        <v>941</v>
      </c>
      <c r="C781" s="3" t="s">
        <v>262</v>
      </c>
      <c r="D781" s="3" t="s">
        <v>277</v>
      </c>
      <c r="E781" s="3" t="str">
        <f>_xlfn.XLOOKUP(Participantes[[#This Row],[Seminario al que asistió]],Seminarios[Seminario],Seminarios[Modalidad])</f>
        <v>On-Campus</v>
      </c>
      <c r="F781" s="8" t="s">
        <v>85</v>
      </c>
      <c r="G781" s="26">
        <f>_xlfn.XLOOKUP(Participantes[[#This Row],[Seminario al que asistió]],Seminarios[Seminario],Seminarios[Año])</f>
        <v>2025</v>
      </c>
    </row>
    <row r="782" spans="1:7" x14ac:dyDescent="0.25">
      <c r="A782" s="141" t="s">
        <v>942</v>
      </c>
      <c r="B782" s="3" t="s">
        <v>943</v>
      </c>
      <c r="C782" s="3" t="s">
        <v>262</v>
      </c>
      <c r="D782" s="3" t="s">
        <v>56</v>
      </c>
      <c r="E782" s="3" t="str">
        <f>_xlfn.XLOOKUP(Participantes[[#This Row],[Seminario al que asistió]],Seminarios[Seminario],Seminarios[Modalidad])</f>
        <v>On-Campus</v>
      </c>
      <c r="F782" s="8" t="s">
        <v>85</v>
      </c>
      <c r="G782" s="26">
        <f>_xlfn.XLOOKUP(Participantes[[#This Row],[Seminario al que asistió]],Seminarios[Seminario],Seminarios[Año])</f>
        <v>2025</v>
      </c>
    </row>
    <row r="783" spans="1:7" x14ac:dyDescent="0.25">
      <c r="A783" s="141" t="s">
        <v>944</v>
      </c>
      <c r="B783" s="3" t="s">
        <v>945</v>
      </c>
      <c r="C783" s="3" t="s">
        <v>262</v>
      </c>
      <c r="D783" s="3" t="s">
        <v>277</v>
      </c>
      <c r="E783" s="3" t="str">
        <f>_xlfn.XLOOKUP(Participantes[[#This Row],[Seminario al que asistió]],Seminarios[Seminario],Seminarios[Modalidad])</f>
        <v>On-Campus</v>
      </c>
      <c r="F783" s="8" t="s">
        <v>85</v>
      </c>
      <c r="G783" s="26">
        <f>_xlfn.XLOOKUP(Participantes[[#This Row],[Seminario al que asistió]],Seminarios[Seminario],Seminarios[Año])</f>
        <v>2025</v>
      </c>
    </row>
    <row r="784" spans="1:7" x14ac:dyDescent="0.25">
      <c r="A784" s="141" t="s">
        <v>278</v>
      </c>
      <c r="B784" s="3" t="str">
        <f>_xlfn.XLOOKUP(Participantes[[#This Row],[Nombre]],$A6:$A783,$B6:$B783)</f>
        <v>d.higa@uniandes.edu.co</v>
      </c>
      <c r="C784" s="3" t="str">
        <f>_xlfn.XLOOKUP(Participantes[[#This Row],[Nombre]],$A6:$A783,$C6:$C783)</f>
        <v>M</v>
      </c>
      <c r="D784" s="3" t="str">
        <f>_xlfn.XLOOKUP(Participantes[[#This Row],[Nombre]],$A6:$A783,$D6:$D783)</f>
        <v>Professor</v>
      </c>
      <c r="E784" s="3" t="str">
        <f>_xlfn.XLOOKUP(Participantes[[#This Row],[Seminario al que asistió]],Seminarios[Seminario],Seminarios[Modalidad])</f>
        <v>On-Campus</v>
      </c>
      <c r="F784" s="8" t="s">
        <v>85</v>
      </c>
      <c r="G784" s="26">
        <f>_xlfn.XLOOKUP(Participantes[[#This Row],[Seminario al que asistió]],Seminarios[Seminario],Seminarios[Año])</f>
        <v>2025</v>
      </c>
    </row>
    <row r="785" spans="1:7" x14ac:dyDescent="0.25">
      <c r="A785" s="141" t="s">
        <v>931</v>
      </c>
      <c r="B785" s="3" t="str">
        <f>_xlfn.XLOOKUP(Participantes[[#This Row],[Nombre]],$A7:$A784,$B7:$B784)</f>
        <v>d.mantillag@uniandes.edu.co</v>
      </c>
      <c r="C785" s="3" t="str">
        <f>_xlfn.XLOOKUP(Participantes[[#This Row],[Nombre]],$A7:$A784,$C7:$C784)</f>
        <v>M</v>
      </c>
      <c r="D785" s="3" t="str">
        <f>_xlfn.XLOOKUP(Participantes[[#This Row],[Nombre]],$A7:$A784,$D7:$D784)</f>
        <v>Professor</v>
      </c>
      <c r="E785" s="3" t="str">
        <f>_xlfn.XLOOKUP(Participantes[[#This Row],[Seminario al que asistió]],Seminarios[Seminario],Seminarios[Modalidad])</f>
        <v>On-Campus</v>
      </c>
      <c r="F785" s="8" t="s">
        <v>85</v>
      </c>
      <c r="G785" s="26">
        <f>_xlfn.XLOOKUP(Participantes[[#This Row],[Seminario al que asistió]],Seminarios[Seminario],Seminarios[Año])</f>
        <v>2025</v>
      </c>
    </row>
    <row r="786" spans="1:7" x14ac:dyDescent="0.25">
      <c r="A786" s="141" t="s">
        <v>387</v>
      </c>
      <c r="B786" s="3" t="str">
        <f>_xlfn.XLOOKUP(Participantes[[#This Row],[Nombre]],$A8:$A785,$B8:$B785)</f>
        <v>e.her-ndez12@uniandes.edu.co</v>
      </c>
      <c r="C786" s="3" t="str">
        <f>_xlfn.XLOOKUP(Participantes[[#This Row],[Nombre]],$A8:$A785,$C8:$C785)</f>
        <v>F</v>
      </c>
      <c r="D786" s="3" t="str">
        <f>_xlfn.XLOOKUP(Participantes[[#This Row],[Nombre]],$A8:$A785,$D8:$D785)</f>
        <v>PhD Student</v>
      </c>
      <c r="E786" s="3" t="str">
        <f>_xlfn.XLOOKUP(Participantes[[#This Row],[Seminario al que asistió]],Seminarios[Seminario],Seminarios[Modalidad])</f>
        <v>On-Campus</v>
      </c>
      <c r="F786" s="8" t="s">
        <v>85</v>
      </c>
      <c r="G786" s="26">
        <f>_xlfn.XLOOKUP(Participantes[[#This Row],[Seminario al que asistió]],Seminarios[Seminario],Seminarios[Año])</f>
        <v>2025</v>
      </c>
    </row>
    <row r="787" spans="1:7" x14ac:dyDescent="0.25">
      <c r="A787" s="141" t="s">
        <v>297</v>
      </c>
      <c r="B787" s="3" t="str">
        <f>_xlfn.XLOOKUP(Participantes[[#This Row],[Nombre]],$A9:$A786,$B9:$B786)</f>
        <v>g.triulzi@uniandes.edu.co</v>
      </c>
      <c r="C787" s="3" t="str">
        <f>_xlfn.XLOOKUP(Participantes[[#This Row],[Nombre]],$A9:$A786,$C9:$C786)</f>
        <v>M</v>
      </c>
      <c r="D787" s="3" t="str">
        <f>_xlfn.XLOOKUP(Participantes[[#This Row],[Nombre]],$A9:$A786,$D9:$D786)</f>
        <v>Professor</v>
      </c>
      <c r="E787" s="3" t="str">
        <f>_xlfn.XLOOKUP(Participantes[[#This Row],[Seminario al que asistió]],Seminarios[Seminario],Seminarios[Modalidad])</f>
        <v>On-Campus</v>
      </c>
      <c r="F787" s="8" t="s">
        <v>85</v>
      </c>
      <c r="G787" s="26">
        <f>_xlfn.XLOOKUP(Participantes[[#This Row],[Seminario al que asistió]],Seminarios[Seminario],Seminarios[Año])</f>
        <v>2025</v>
      </c>
    </row>
    <row r="788" spans="1:7" x14ac:dyDescent="0.25">
      <c r="A788" s="141" t="s">
        <v>946</v>
      </c>
      <c r="B788" s="3" t="s">
        <v>947</v>
      </c>
      <c r="C788" s="3" t="s">
        <v>262</v>
      </c>
      <c r="D788" s="3" t="s">
        <v>277</v>
      </c>
      <c r="E788" s="3" t="str">
        <f>_xlfn.XLOOKUP(Participantes[[#This Row],[Seminario al que asistió]],Seminarios[Seminario],Seminarios[Modalidad])</f>
        <v>On-Campus</v>
      </c>
      <c r="F788" s="8" t="s">
        <v>85</v>
      </c>
      <c r="G788" s="26">
        <f>_xlfn.XLOOKUP(Participantes[[#This Row],[Seminario al que asistió]],Seminarios[Seminario],Seminarios[Año])</f>
        <v>2025</v>
      </c>
    </row>
    <row r="789" spans="1:7" x14ac:dyDescent="0.25">
      <c r="A789" s="141" t="s">
        <v>273</v>
      </c>
      <c r="B789" s="3" t="str">
        <f>_xlfn.XLOOKUP(Participantes[[#This Row],[Nombre]],$A11:$A788,$B11:$B788)</f>
        <v>id.sanchez41@uniandes.edu.co</v>
      </c>
      <c r="C789" s="3" t="str">
        <f>_xlfn.XLOOKUP(Participantes[[#This Row],[Nombre]],$A11:$A788,$C11:$C788)</f>
        <v>M</v>
      </c>
      <c r="D789" s="3" t="str">
        <f>_xlfn.XLOOKUP(Participantes[[#This Row],[Nombre]],$A11:$A788,$D11:$D788)</f>
        <v>Professor</v>
      </c>
      <c r="E789" s="3" t="str">
        <f>_xlfn.XLOOKUP(Participantes[[#This Row],[Seminario al que asistió]],Seminarios[Seminario],Seminarios[Modalidad])</f>
        <v>On-Campus</v>
      </c>
      <c r="F789" s="8" t="s">
        <v>85</v>
      </c>
      <c r="G789" s="26">
        <f>_xlfn.XLOOKUP(Participantes[[#This Row],[Seminario al que asistió]],Seminarios[Seminario],Seminarios[Año])</f>
        <v>2025</v>
      </c>
    </row>
    <row r="790" spans="1:7" x14ac:dyDescent="0.25">
      <c r="A790" s="7" t="s">
        <v>288</v>
      </c>
      <c r="B790" s="3" t="str">
        <f>_xlfn.XLOOKUP(Participantes[[#This Row],[Nombre]],$A12:$A789,$B12:$B789)</f>
        <v>ilobo@uniandes.edu.co</v>
      </c>
      <c r="C790" s="3" t="str">
        <f>_xlfn.XLOOKUP(Participantes[[#This Row],[Nombre]],$A12:$A789,$C12:$C789)</f>
        <v>M</v>
      </c>
      <c r="D790" s="3" t="str">
        <f>_xlfn.XLOOKUP(Participantes[[#This Row],[Nombre]],$A12:$A789,$D12:$D789)</f>
        <v>Professor</v>
      </c>
      <c r="E790" s="3" t="str">
        <f>_xlfn.XLOOKUP(Participantes[[#This Row],[Seminario al que asistió]],Seminarios[Seminario],Seminarios[Modalidad])</f>
        <v>On-Campus</v>
      </c>
      <c r="F790" s="8" t="s">
        <v>85</v>
      </c>
      <c r="G790" s="26">
        <f>_xlfn.XLOOKUP(Participantes[[#This Row],[Seminario al que asistió]],Seminarios[Seminario],Seminarios[Año])</f>
        <v>2025</v>
      </c>
    </row>
    <row r="791" spans="1:7" x14ac:dyDescent="0.25">
      <c r="A791" s="141" t="s">
        <v>859</v>
      </c>
      <c r="B791" s="3" t="str">
        <f>_xlfn.XLOOKUP(Participantes[[#This Row],[Nombre]],$A13:$A790,$B13:$B790)</f>
        <v>j.garciaf@uniandes.educo</v>
      </c>
      <c r="C791" s="3" t="str">
        <f>_xlfn.XLOOKUP(Participantes[[#This Row],[Nombre]],$A13:$A790,$C13:$C790)</f>
        <v>F</v>
      </c>
      <c r="D791" s="3" t="str">
        <f>_xlfn.XLOOKUP(Participantes[[#This Row],[Nombre]],$A13:$A790,$D13:$D790)</f>
        <v>Professor</v>
      </c>
      <c r="E791" s="3" t="str">
        <f>_xlfn.XLOOKUP(Participantes[[#This Row],[Seminario al que asistió]],Seminarios[Seminario],Seminarios[Modalidad])</f>
        <v>On-Campus</v>
      </c>
      <c r="F791" s="8" t="s">
        <v>85</v>
      </c>
      <c r="G791" s="26">
        <f>_xlfn.XLOOKUP(Participantes[[#This Row],[Seminario al que asistió]],Seminarios[Seminario],Seminarios[Año])</f>
        <v>2025</v>
      </c>
    </row>
    <row r="792" spans="1:7" x14ac:dyDescent="0.25">
      <c r="A792" s="141" t="s">
        <v>903</v>
      </c>
      <c r="B792" s="3" t="str">
        <f>_xlfn.XLOOKUP(Participantes[[#This Row],[Nombre]],$A14:$A791,$B14:$B791)</f>
        <v>ma.martinezc1@uniandes.edu.co</v>
      </c>
      <c r="C792" s="3" t="str">
        <f>_xlfn.XLOOKUP(Participantes[[#This Row],[Nombre]],$A14:$A791,$C14:$C791)</f>
        <v>M</v>
      </c>
      <c r="D792" s="3" t="str">
        <f>_xlfn.XLOOKUP(Participantes[[#This Row],[Nombre]],$A14:$A791,$D14:$D791)</f>
        <v>Professor</v>
      </c>
      <c r="E792" s="3" t="str">
        <f>_xlfn.XLOOKUP(Participantes[[#This Row],[Seminario al que asistió]],Seminarios[Seminario],Seminarios[Modalidad])</f>
        <v>On-Campus</v>
      </c>
      <c r="F792" s="8" t="s">
        <v>85</v>
      </c>
      <c r="G792" s="26">
        <f>_xlfn.XLOOKUP(Participantes[[#This Row],[Seminario al que asistió]],Seminarios[Seminario],Seminarios[Año])</f>
        <v>2025</v>
      </c>
    </row>
    <row r="793" spans="1:7" x14ac:dyDescent="0.25">
      <c r="A793" s="141" t="s">
        <v>317</v>
      </c>
      <c r="B793" s="3" t="str">
        <f>_xlfn.XLOOKUP(Participantes[[#This Row],[Nombre]],$A15:$A792,$B15:$B792)</f>
        <v>mazuero@uniandes.edu.co</v>
      </c>
      <c r="C793" s="3" t="str">
        <f>_xlfn.XLOOKUP(Participantes[[#This Row],[Nombre]],$A15:$A792,$C15:$C792)</f>
        <v>M</v>
      </c>
      <c r="D793" s="3" t="str">
        <f>_xlfn.XLOOKUP(Participantes[[#This Row],[Nombre]],$A15:$A792,$D15:$D792)</f>
        <v>Professor</v>
      </c>
      <c r="E793" s="3" t="str">
        <f>_xlfn.XLOOKUP(Participantes[[#This Row],[Seminario al que asistió]],Seminarios[Seminario],Seminarios[Modalidad])</f>
        <v>On-Campus</v>
      </c>
      <c r="F793" s="8" t="s">
        <v>85</v>
      </c>
      <c r="G793" s="26">
        <f>_xlfn.XLOOKUP(Participantes[[#This Row],[Seminario al que asistió]],Seminarios[Seminario],Seminarios[Año])</f>
        <v>2025</v>
      </c>
    </row>
    <row r="794" spans="1:7" x14ac:dyDescent="0.25">
      <c r="A794" s="7" t="s">
        <v>879</v>
      </c>
      <c r="B794" s="3" t="s">
        <v>348</v>
      </c>
      <c r="C794" s="3" t="str">
        <f>_xlfn.XLOOKUP(Participantes[[#This Row],[Nombre]],$A16:$A793,$C16:$C793)</f>
        <v>F</v>
      </c>
      <c r="D794" s="3" t="str">
        <f>_xlfn.XLOOKUP(Participantes[[#This Row],[Nombre]],$A16:$A793,$D16:$D793)</f>
        <v>Professor</v>
      </c>
      <c r="E794" s="3" t="str">
        <f>_xlfn.XLOOKUP(Participantes[[#This Row],[Seminario al que asistió]],Seminarios[Seminario],Seminarios[Modalidad])</f>
        <v>On-Campus</v>
      </c>
      <c r="F794" s="8" t="s">
        <v>85</v>
      </c>
      <c r="G794" s="26">
        <f>_xlfn.XLOOKUP(Participantes[[#This Row],[Seminario al que asistió]],Seminarios[Seminario],Seminarios[Año])</f>
        <v>2025</v>
      </c>
    </row>
    <row r="795" spans="1:7" x14ac:dyDescent="0.25">
      <c r="A795" s="141" t="s">
        <v>948</v>
      </c>
      <c r="B795" s="3" t="s">
        <v>949</v>
      </c>
      <c r="C795" s="3" t="s">
        <v>262</v>
      </c>
      <c r="D795" s="3" t="s">
        <v>277</v>
      </c>
      <c r="E795" s="3" t="str">
        <f>_xlfn.XLOOKUP(Participantes[[#This Row],[Seminario al que asistió]],Seminarios[Seminario],Seminarios[Modalidad])</f>
        <v>On-Campus</v>
      </c>
      <c r="F795" s="8" t="s">
        <v>85</v>
      </c>
      <c r="G795" s="26">
        <f>_xlfn.XLOOKUP(Participantes[[#This Row],[Seminario al que asistió]],Seminarios[Seminario],Seminarios[Año])</f>
        <v>2025</v>
      </c>
    </row>
    <row r="796" spans="1:7" x14ac:dyDescent="0.25">
      <c r="A796" s="141" t="s">
        <v>304</v>
      </c>
      <c r="B796" s="3" t="str">
        <f>_xlfn.XLOOKUP(Participantes[[#This Row],[Nombre]],$A18:$A795,$B18:$B795)</f>
        <v>o.-ranjodelgiudice@uniandes.edu.co</v>
      </c>
      <c r="C796" s="3" t="str">
        <f>_xlfn.XLOOKUP(Participantes[[#This Row],[Nombre]],$A18:$A795,$C18:$C795)</f>
        <v>M</v>
      </c>
      <c r="D796" s="3" t="str">
        <f>_xlfn.XLOOKUP(Participantes[[#This Row],[Nombre]],$A18:$A795,$D18:$D795)</f>
        <v>Professor</v>
      </c>
      <c r="E796" s="3" t="str">
        <f>_xlfn.XLOOKUP(Participantes[[#This Row],[Seminario al que asistió]],Seminarios[Seminario],Seminarios[Modalidad])</f>
        <v>On-Campus</v>
      </c>
      <c r="F796" s="8" t="s">
        <v>85</v>
      </c>
      <c r="G796" s="26">
        <f>_xlfn.XLOOKUP(Participantes[[#This Row],[Seminario al que asistió]],Seminarios[Seminario],Seminarios[Año])</f>
        <v>2025</v>
      </c>
    </row>
    <row r="797" spans="1:7" x14ac:dyDescent="0.25">
      <c r="A797" s="141" t="s">
        <v>513</v>
      </c>
      <c r="B797" s="3" t="str">
        <f>_xlfn.XLOOKUP(Participantes[[#This Row],[Nombre]],$A19:$A796,$B19:$B796)</f>
        <v>p.sanchez1@uniandes.edu.co</v>
      </c>
      <c r="C797" s="3" t="str">
        <f>_xlfn.XLOOKUP(Participantes[[#This Row],[Nombre]],$A19:$A796,$C19:$C796)</f>
        <v>F</v>
      </c>
      <c r="D797" s="3" t="str">
        <f>_xlfn.XLOOKUP(Participantes[[#This Row],[Nombre]],$A19:$A796,$D19:$D796)</f>
        <v>Professor</v>
      </c>
      <c r="E797" s="3" t="str">
        <f>_xlfn.XLOOKUP(Participantes[[#This Row],[Seminario al que asistió]],Seminarios[Seminario],Seminarios[Modalidad])</f>
        <v>On-Campus</v>
      </c>
      <c r="F797" s="8" t="s">
        <v>85</v>
      </c>
      <c r="G797" s="26">
        <f>_xlfn.XLOOKUP(Participantes[[#This Row],[Seminario al que asistió]],Seminarios[Seminario],Seminarios[Año])</f>
        <v>2025</v>
      </c>
    </row>
    <row r="798" spans="1:7" x14ac:dyDescent="0.25">
      <c r="A798" s="141" t="s">
        <v>318</v>
      </c>
      <c r="B798" s="3" t="str">
        <f>_xlfn.XLOOKUP(Participantes[[#This Row],[Nombre]],$A20:$A797,$B20:$B797)</f>
        <v>r.londonovanrutten@uniandes.edu.co</v>
      </c>
      <c r="C798" s="3" t="str">
        <f>_xlfn.XLOOKUP(Participantes[[#This Row],[Nombre]],$A20:$A797,$C20:$C797)</f>
        <v>M</v>
      </c>
      <c r="D798" s="3" t="str">
        <f>_xlfn.XLOOKUP(Participantes[[#This Row],[Nombre]],$A20:$A797,$D20:$D797)</f>
        <v>Professor</v>
      </c>
      <c r="E798" s="3" t="str">
        <f>_xlfn.XLOOKUP(Participantes[[#This Row],[Seminario al que asistió]],Seminarios[Seminario],Seminarios[Modalidad])</f>
        <v>On-Campus</v>
      </c>
      <c r="F798" s="8" t="s">
        <v>85</v>
      </c>
      <c r="G798" s="26">
        <f>_xlfn.XLOOKUP(Participantes[[#This Row],[Seminario al que asistió]],Seminarios[Seminario],Seminarios[Año])</f>
        <v>2025</v>
      </c>
    </row>
    <row r="799" spans="1:7" x14ac:dyDescent="0.25">
      <c r="A799" s="141" t="s">
        <v>329</v>
      </c>
      <c r="B799" s="3" t="str">
        <f>_xlfn.XLOOKUP(Participantes[[#This Row],[Nombre]],$A21:$A798,$B21:$B798)</f>
        <v>ro-britt@uniandes.edu.co</v>
      </c>
      <c r="C799" s="3" t="str">
        <f>_xlfn.XLOOKUP(Participantes[[#This Row],[Nombre]],$A21:$A798,$C21:$C798)</f>
        <v>M</v>
      </c>
      <c r="D799" s="3" t="str">
        <f>_xlfn.XLOOKUP(Participantes[[#This Row],[Nombre]],$A21:$A798,$D21:$D798)</f>
        <v>Professor</v>
      </c>
      <c r="E799" s="3" t="str">
        <f>_xlfn.XLOOKUP(Participantes[[#This Row],[Seminario al que asistió]],Seminarios[Seminario],Seminarios[Modalidad])</f>
        <v>On-Campus</v>
      </c>
      <c r="F799" s="8" t="s">
        <v>85</v>
      </c>
      <c r="G799" s="26">
        <f>_xlfn.XLOOKUP(Participantes[[#This Row],[Seminario al que asistió]],Seminarios[Seminario],Seminarios[Año])</f>
        <v>2025</v>
      </c>
    </row>
    <row r="800" spans="1:7" x14ac:dyDescent="0.25">
      <c r="A800" s="141" t="s">
        <v>269</v>
      </c>
      <c r="B800" s="3" t="str">
        <f>_xlfn.XLOOKUP(Participantes[[#This Row],[Nombre]],$A22:$A799,$B22:$B799)</f>
        <v>s.turner@uniandes.edu.co</v>
      </c>
      <c r="C800" s="3" t="str">
        <f>_xlfn.XLOOKUP(Participantes[[#This Row],[Nombre]],$A22:$A799,$C22:$C799)</f>
        <v>M</v>
      </c>
      <c r="D800" s="3" t="str">
        <f>_xlfn.XLOOKUP(Participantes[[#This Row],[Nombre]],$A22:$A799,$D22:$D799)</f>
        <v>Professor</v>
      </c>
      <c r="E800" s="3" t="str">
        <f>_xlfn.XLOOKUP(Participantes[[#This Row],[Seminario al que asistió]],Seminarios[Seminario],Seminarios[Modalidad])</f>
        <v>On-Campus</v>
      </c>
      <c r="F800" s="8" t="s">
        <v>85</v>
      </c>
      <c r="G800" s="26">
        <f>_xlfn.XLOOKUP(Participantes[[#This Row],[Seminario al que asistió]],Seminarios[Seminario],Seminarios[Año])</f>
        <v>2025</v>
      </c>
    </row>
    <row r="801" spans="1:7" x14ac:dyDescent="0.25">
      <c r="A801" s="141" t="s">
        <v>271</v>
      </c>
      <c r="B801" s="3" t="str">
        <f>_xlfn.XLOOKUP(Participantes[[#This Row],[Nombre]],$A23:$A800,$B23:$B800)</f>
        <v>sl.schorch@uniandes.edu.co</v>
      </c>
      <c r="C801" s="3" t="str">
        <f>_xlfn.XLOOKUP(Participantes[[#This Row],[Nombre]],$A23:$A800,$C23:$C800)</f>
        <v>M</v>
      </c>
      <c r="D801" s="3" t="str">
        <f>_xlfn.XLOOKUP(Participantes[[#This Row],[Nombre]],$A23:$A800,$D23:$D800)</f>
        <v>Professor</v>
      </c>
      <c r="E801" s="3" t="str">
        <f>_xlfn.XLOOKUP(Participantes[[#This Row],[Seminario al que asistió]],Seminarios[Seminario],Seminarios[Modalidad])</f>
        <v>On-Campus</v>
      </c>
      <c r="F801" s="8" t="s">
        <v>85</v>
      </c>
      <c r="G801" s="26">
        <f>_xlfn.XLOOKUP(Participantes[[#This Row],[Seminario al que asistió]],Seminarios[Seminario],Seminarios[Año])</f>
        <v>2025</v>
      </c>
    </row>
    <row r="802" spans="1:7" ht="15.75" thickBot="1" x14ac:dyDescent="0.3">
      <c r="A802" s="142" t="s">
        <v>320</v>
      </c>
      <c r="B802" s="10" t="str">
        <f>_xlfn.XLOOKUP(Participantes[[#This Row],[Nombre]],$A24:$A801,$B24:$B801)</f>
        <v>xh.duran21@uniandes.edu.co</v>
      </c>
      <c r="C802" s="10" t="str">
        <f>_xlfn.XLOOKUP(Participantes[[#This Row],[Nombre]],$A24:$A801,$C24:$C801)</f>
        <v>M</v>
      </c>
      <c r="D802" s="10" t="str">
        <f>_xlfn.XLOOKUP(Participantes[[#This Row],[Nombre]],$A24:$A801,$D24:$D801)</f>
        <v>Professor</v>
      </c>
      <c r="E802" s="10" t="str">
        <f>_xlfn.XLOOKUP(Participantes[[#This Row],[Seminario al que asistió]],Seminarios[Seminario],Seminarios[Modalidad])</f>
        <v>On-Campus</v>
      </c>
      <c r="F802" s="11" t="s">
        <v>85</v>
      </c>
      <c r="G802" s="26">
        <f>_xlfn.XLOOKUP(Participantes[[#This Row],[Seminario al que asistió]],Seminarios[Seminario],Seminarios[Año])</f>
        <v>2025</v>
      </c>
    </row>
    <row r="803" spans="1:7" x14ac:dyDescent="0.25">
      <c r="A803" s="146" t="s">
        <v>609</v>
      </c>
      <c r="B803" s="13" t="str">
        <f>_xlfn.XLOOKUP(Participantes[[#This Row],[Nombre]],$A25:$A802,$B25:$B802)</f>
        <v>robgutie@uniandes.edu.co</v>
      </c>
      <c r="C803" s="13" t="str">
        <f>_xlfn.XLOOKUP(Participantes[[#This Row],[Nombre]],$A25:$A802,$C25:$C802)</f>
        <v>M</v>
      </c>
      <c r="D803" s="13" t="str">
        <f>_xlfn.XLOOKUP(Participantes[[#This Row],[Nombre]],$A25:$A802,$D25:$D802)</f>
        <v>PhD Student</v>
      </c>
      <c r="E803" s="13" t="str">
        <f>_xlfn.XLOOKUP(Participantes[[#This Row],[Seminario al que asistió]],Seminarios[Seminario],Seminarios[Modalidad])</f>
        <v>On-Campus</v>
      </c>
      <c r="F803" s="8" t="s">
        <v>89</v>
      </c>
      <c r="G803" s="26">
        <f>_xlfn.XLOOKUP(Participantes[[#This Row],[Seminario al que asistió]],Seminarios[Seminario],Seminarios[Año])</f>
        <v>2025</v>
      </c>
    </row>
    <row r="804" spans="1:7" x14ac:dyDescent="0.25">
      <c r="A804" s="146" t="s">
        <v>513</v>
      </c>
      <c r="B804" s="13" t="str">
        <f>_xlfn.XLOOKUP(Participantes[[#This Row],[Nombre]],$A26:$A803,$B26:$B803)</f>
        <v>p.sanchez1@uniandes.edu.co</v>
      </c>
      <c r="C804" s="13" t="str">
        <f>_xlfn.XLOOKUP(Participantes[[#This Row],[Nombre]],$A26:$A803,$C26:$C803)</f>
        <v>F</v>
      </c>
      <c r="D804" s="13" t="str">
        <f>_xlfn.XLOOKUP(Participantes[[#This Row],[Nombre]],$A26:$A803,$D26:$D803)</f>
        <v>Professor</v>
      </c>
      <c r="E804" s="13" t="str">
        <f>_xlfn.XLOOKUP(Participantes[[#This Row],[Seminario al que asistió]],Seminarios[Seminario],Seminarios[Modalidad])</f>
        <v>On-Campus</v>
      </c>
      <c r="F804" s="8" t="s">
        <v>89</v>
      </c>
      <c r="G804" s="26">
        <f>_xlfn.XLOOKUP(Participantes[[#This Row],[Seminario al que asistió]],Seminarios[Seminario],Seminarios[Año])</f>
        <v>2025</v>
      </c>
    </row>
    <row r="805" spans="1:7" x14ac:dyDescent="0.25">
      <c r="A805" s="146" t="s">
        <v>871</v>
      </c>
      <c r="B805" s="13" t="str">
        <f>_xlfn.XLOOKUP(Participantes[[#This Row],[Nombre]],$A27:$A804,$B27:$B804)</f>
        <v>cpombo@uniandes.edu.co</v>
      </c>
      <c r="C805" s="13" t="str">
        <f>_xlfn.XLOOKUP(Participantes[[#This Row],[Nombre]],$A27:$A804,$C27:$C804)</f>
        <v>M</v>
      </c>
      <c r="D805" s="13" t="str">
        <f>_xlfn.XLOOKUP(Participantes[[#This Row],[Nombre]],$A27:$A804,$D27:$D804)</f>
        <v>Professor</v>
      </c>
      <c r="E805" s="13" t="str">
        <f>_xlfn.XLOOKUP(Participantes[[#This Row],[Seminario al que asistió]],Seminarios[Seminario],Seminarios[Modalidad])</f>
        <v>On-Campus</v>
      </c>
      <c r="F805" s="8" t="s">
        <v>89</v>
      </c>
      <c r="G805" s="26">
        <f>_xlfn.XLOOKUP(Participantes[[#This Row],[Seminario al que asistió]],Seminarios[Seminario],Seminarios[Año])</f>
        <v>2025</v>
      </c>
    </row>
    <row r="806" spans="1:7" x14ac:dyDescent="0.25">
      <c r="A806" s="146" t="s">
        <v>392</v>
      </c>
      <c r="B806" s="13" t="str">
        <f>_xlfn.XLOOKUP(Participantes[[#This Row],[Nombre]],$A28:$A805,$B28:$B805)</f>
        <v>jo.mendez@uniandes.edu.co</v>
      </c>
      <c r="C806" s="13" t="str">
        <f>_xlfn.XLOOKUP(Participantes[[#This Row],[Nombre]],$A28:$A805,$C28:$C805)</f>
        <v>M</v>
      </c>
      <c r="D806" s="13" t="str">
        <f>_xlfn.XLOOKUP(Participantes[[#This Row],[Nombre]],$A28:$A805,$D28:$D805)</f>
        <v>PhD Student</v>
      </c>
      <c r="E806" s="13" t="str">
        <f>_xlfn.XLOOKUP(Participantes[[#This Row],[Seminario al que asistió]],Seminarios[Seminario],Seminarios[Modalidad])</f>
        <v>On-Campus</v>
      </c>
      <c r="F806" s="8" t="s">
        <v>89</v>
      </c>
      <c r="G806" s="26">
        <f>_xlfn.XLOOKUP(Participantes[[#This Row],[Seminario al que asistió]],Seminarios[Seminario],Seminarios[Año])</f>
        <v>2025</v>
      </c>
    </row>
    <row r="807" spans="1:7" x14ac:dyDescent="0.25">
      <c r="A807" s="146" t="s">
        <v>278</v>
      </c>
      <c r="B807" s="13" t="str">
        <f>_xlfn.XLOOKUP(Participantes[[#This Row],[Nombre]],$A29:$A806,$B29:$B806)</f>
        <v>d.higa@uniandes.edu.co</v>
      </c>
      <c r="C807" s="13" t="str">
        <f>_xlfn.XLOOKUP(Participantes[[#This Row],[Nombre]],$A29:$A806,$C29:$C806)</f>
        <v>M</v>
      </c>
      <c r="D807" s="13" t="str">
        <f>_xlfn.XLOOKUP(Participantes[[#This Row],[Nombre]],$A29:$A806,$D29:$D806)</f>
        <v>Professor</v>
      </c>
      <c r="E807" s="13" t="str">
        <f>_xlfn.XLOOKUP(Participantes[[#This Row],[Seminario al que asistió]],Seminarios[Seminario],Seminarios[Modalidad])</f>
        <v>On-Campus</v>
      </c>
      <c r="F807" s="8" t="s">
        <v>89</v>
      </c>
      <c r="G807" s="26">
        <f>_xlfn.XLOOKUP(Participantes[[#This Row],[Seminario al que asistió]],Seminarios[Seminario],Seminarios[Año])</f>
        <v>2025</v>
      </c>
    </row>
    <row r="808" spans="1:7" x14ac:dyDescent="0.25">
      <c r="A808" s="146" t="s">
        <v>950</v>
      </c>
      <c r="B808" s="13" t="s">
        <v>951</v>
      </c>
      <c r="C808" s="13" t="s">
        <v>262</v>
      </c>
      <c r="D808" s="13" t="s">
        <v>277</v>
      </c>
      <c r="E808" s="13" t="str">
        <f>_xlfn.XLOOKUP(Participantes[[#This Row],[Seminario al que asistió]],Seminarios[Seminario],Seminarios[Modalidad])</f>
        <v>On-Campus</v>
      </c>
      <c r="F808" s="8" t="s">
        <v>89</v>
      </c>
      <c r="G808" s="26">
        <f>_xlfn.XLOOKUP(Participantes[[#This Row],[Seminario al que asistió]],Seminarios[Seminario],Seminarios[Año])</f>
        <v>2025</v>
      </c>
    </row>
    <row r="809" spans="1:7" x14ac:dyDescent="0.25">
      <c r="A809" s="146" t="s">
        <v>564</v>
      </c>
      <c r="B809" s="13" t="str">
        <f>_xlfn.XLOOKUP(Participantes[[#This Row],[Nombre]],$A31:$A808,$B31:$B808)</f>
        <v>jua-garcia@uniandes.edu.co</v>
      </c>
      <c r="C809" s="13" t="str">
        <f>_xlfn.XLOOKUP(Participantes[[#This Row],[Nombre]],$A31:$A808,$C31:$C808)</f>
        <v>F</v>
      </c>
      <c r="D809" s="13" t="str">
        <f>_xlfn.XLOOKUP(Participantes[[#This Row],[Nombre]],$A31:$A808,$D31:$D808)</f>
        <v>Professor</v>
      </c>
      <c r="E809" s="13" t="str">
        <f>_xlfn.XLOOKUP(Participantes[[#This Row],[Seminario al que asistió]],Seminarios[Seminario],Seminarios[Modalidad])</f>
        <v>On-Campus</v>
      </c>
      <c r="F809" s="8" t="s">
        <v>89</v>
      </c>
      <c r="G809" s="26">
        <f>_xlfn.XLOOKUP(Participantes[[#This Row],[Seminario al que asistió]],Seminarios[Seminario],Seminarios[Año])</f>
        <v>2025</v>
      </c>
    </row>
    <row r="810" spans="1:7" x14ac:dyDescent="0.25">
      <c r="A810" s="146" t="s">
        <v>293</v>
      </c>
      <c r="B810" s="13" t="str">
        <f>_xlfn.XLOOKUP(Participantes[[#This Row],[Nombre]],$A32:$A809,$B32:$B809)</f>
        <v>o.-ranjodelgiudice@uniandes.edu.co</v>
      </c>
      <c r="C810" s="13" t="str">
        <f>_xlfn.XLOOKUP(Participantes[[#This Row],[Nombre]],$A32:$A809,$C32:$C809)</f>
        <v>M</v>
      </c>
      <c r="D810" s="13" t="str">
        <f>_xlfn.XLOOKUP(Participantes[[#This Row],[Nombre]],$A32:$A809,$D32:$D809)</f>
        <v>Professor</v>
      </c>
      <c r="E810" s="13" t="str">
        <f>_xlfn.XLOOKUP(Participantes[[#This Row],[Seminario al que asistió]],Seminarios[Seminario],Seminarios[Modalidad])</f>
        <v>On-Campus</v>
      </c>
      <c r="F810" s="8" t="s">
        <v>89</v>
      </c>
      <c r="G810" s="26">
        <f>_xlfn.XLOOKUP(Participantes[[#This Row],[Seminario al que asistió]],Seminarios[Seminario],Seminarios[Año])</f>
        <v>2025</v>
      </c>
    </row>
    <row r="811" spans="1:7" x14ac:dyDescent="0.25">
      <c r="A811" s="146" t="s">
        <v>859</v>
      </c>
      <c r="B811" s="13" t="str">
        <f>_xlfn.XLOOKUP(Participantes[[#This Row],[Nombre]],$A33:$A810,$B33:$B810)</f>
        <v>j.garciaf@uniandes.educo</v>
      </c>
      <c r="C811" s="13" t="str">
        <f>_xlfn.XLOOKUP(Participantes[[#This Row],[Nombre]],$A33:$A810,$C33:$C810)</f>
        <v>F</v>
      </c>
      <c r="D811" s="13" t="str">
        <f>_xlfn.XLOOKUP(Participantes[[#This Row],[Nombre]],$A33:$A810,$D33:$D810)</f>
        <v>Professor</v>
      </c>
      <c r="E811" s="13" t="str">
        <f>_xlfn.XLOOKUP(Participantes[[#This Row],[Seminario al que asistió]],Seminarios[Seminario],Seminarios[Modalidad])</f>
        <v>On-Campus</v>
      </c>
      <c r="F811" s="8" t="s">
        <v>89</v>
      </c>
      <c r="G811" s="26">
        <f>_xlfn.XLOOKUP(Participantes[[#This Row],[Seminario al que asistió]],Seminarios[Seminario],Seminarios[Año])</f>
        <v>2025</v>
      </c>
    </row>
    <row r="812" spans="1:7" x14ac:dyDescent="0.25">
      <c r="A812" s="7" t="s">
        <v>879</v>
      </c>
      <c r="B812" s="3" t="s">
        <v>348</v>
      </c>
      <c r="C812" s="13" t="str">
        <f>_xlfn.XLOOKUP(Participantes[[#This Row],[Nombre]],$A34:$A811,$C34:$C811)</f>
        <v>F</v>
      </c>
      <c r="D812" s="13" t="str">
        <f>_xlfn.XLOOKUP(Participantes[[#This Row],[Nombre]],$A34:$A811,$D34:$D811)</f>
        <v>Professor</v>
      </c>
      <c r="E812" s="13" t="str">
        <f>_xlfn.XLOOKUP(Participantes[[#This Row],[Seminario al que asistió]],Seminarios[Seminario],Seminarios[Modalidad])</f>
        <v>On-Campus</v>
      </c>
      <c r="F812" s="8" t="s">
        <v>89</v>
      </c>
      <c r="G812" s="26">
        <f>_xlfn.XLOOKUP(Participantes[[#This Row],[Seminario al que asistió]],Seminarios[Seminario],Seminarios[Año])</f>
        <v>2025</v>
      </c>
    </row>
    <row r="813" spans="1:7" x14ac:dyDescent="0.25">
      <c r="A813" s="146" t="s">
        <v>516</v>
      </c>
      <c r="B813" s="13" t="str">
        <f>_xlfn.XLOOKUP(Participantes[[#This Row],[Nombre]],$A35:$A812,$B35:$B812)</f>
        <v>lg.galan92@uniandes.edu.co</v>
      </c>
      <c r="C813" s="13" t="str">
        <f>_xlfn.XLOOKUP(Participantes[[#This Row],[Nombre]],$A35:$A812,$C35:$C812)</f>
        <v>M</v>
      </c>
      <c r="D813" s="13" t="str">
        <f>_xlfn.XLOOKUP(Participantes[[#This Row],[Nombre]],$A35:$A812,$D35:$D812)</f>
        <v>Professor</v>
      </c>
      <c r="E813" s="13" t="str">
        <f>_xlfn.XLOOKUP(Participantes[[#This Row],[Seminario al que asistió]],Seminarios[Seminario],Seminarios[Modalidad])</f>
        <v>On-Campus</v>
      </c>
      <c r="F813" s="8" t="s">
        <v>89</v>
      </c>
      <c r="G813" s="26">
        <f>_xlfn.XLOOKUP(Participantes[[#This Row],[Seminario al que asistió]],Seminarios[Seminario],Seminarios[Año])</f>
        <v>2025</v>
      </c>
    </row>
    <row r="814" spans="1:7" x14ac:dyDescent="0.25">
      <c r="A814" s="146" t="s">
        <v>952</v>
      </c>
      <c r="B814" s="13">
        <v>0</v>
      </c>
      <c r="C814" s="13" t="s">
        <v>262</v>
      </c>
      <c r="D814" s="13" t="s">
        <v>277</v>
      </c>
      <c r="E814" s="13" t="str">
        <f>_xlfn.XLOOKUP(Participantes[[#This Row],[Seminario al que asistió]],Seminarios[Seminario],Seminarios[Modalidad])</f>
        <v>On-Campus</v>
      </c>
      <c r="F814" s="8" t="s">
        <v>89</v>
      </c>
      <c r="G814" s="26">
        <f>_xlfn.XLOOKUP(Participantes[[#This Row],[Seminario al que asistió]],Seminarios[Seminario],Seminarios[Año])</f>
        <v>2025</v>
      </c>
    </row>
    <row r="815" spans="1:7" x14ac:dyDescent="0.25">
      <c r="A815" s="146" t="s">
        <v>273</v>
      </c>
      <c r="B815" s="13" t="str">
        <f>_xlfn.XLOOKUP(Participantes[[#This Row],[Nombre]],$A37:$A814,$B37:$B814)</f>
        <v>id.sanchez41@uniandes.edu.co</v>
      </c>
      <c r="C815" s="13" t="str">
        <f>_xlfn.XLOOKUP(Participantes[[#This Row],[Nombre]],$A37:$A814,$C37:$C814)</f>
        <v>M</v>
      </c>
      <c r="D815" s="13" t="str">
        <f>_xlfn.XLOOKUP(Participantes[[#This Row],[Nombre]],$A37:$A814,$D37:$D814)</f>
        <v>Professor</v>
      </c>
      <c r="E815" s="13" t="str">
        <f>_xlfn.XLOOKUP(Participantes[[#This Row],[Seminario al que asistió]],Seminarios[Seminario],Seminarios[Modalidad])</f>
        <v>On-Campus</v>
      </c>
      <c r="F815" s="8" t="s">
        <v>89</v>
      </c>
      <c r="G815" s="26">
        <f>_xlfn.XLOOKUP(Participantes[[#This Row],[Seminario al que asistió]],Seminarios[Seminario],Seminarios[Año])</f>
        <v>2025</v>
      </c>
    </row>
    <row r="816" spans="1:7" x14ac:dyDescent="0.25">
      <c r="A816" s="146" t="s">
        <v>931</v>
      </c>
      <c r="B816" s="13" t="str">
        <f>_xlfn.XLOOKUP(Participantes[[#This Row],[Nombre]],$A38:$A815,$B38:$B815)</f>
        <v>d.mantillag@uniandes.edu.co</v>
      </c>
      <c r="C816" s="13" t="str">
        <f>_xlfn.XLOOKUP(Participantes[[#This Row],[Nombre]],$A38:$A815,$C38:$C815)</f>
        <v>M</v>
      </c>
      <c r="D816" s="13" t="str">
        <f>_xlfn.XLOOKUP(Participantes[[#This Row],[Nombre]],$A38:$A815,$D38:$D815)</f>
        <v>Professor</v>
      </c>
      <c r="E816" s="13" t="str">
        <f>_xlfn.XLOOKUP(Participantes[[#This Row],[Seminario al que asistió]],Seminarios[Seminario],Seminarios[Modalidad])</f>
        <v>On-Campus</v>
      </c>
      <c r="F816" s="8" t="s">
        <v>89</v>
      </c>
      <c r="G816" s="26">
        <f>_xlfn.XLOOKUP(Participantes[[#This Row],[Seminario al que asistió]],Seminarios[Seminario],Seminarios[Año])</f>
        <v>2025</v>
      </c>
    </row>
    <row r="817" spans="1:7" x14ac:dyDescent="0.25">
      <c r="A817" s="146" t="s">
        <v>836</v>
      </c>
      <c r="B817" s="13" t="str">
        <f>_xlfn.XLOOKUP(Participantes[[#This Row],[Nombre]],$A39:$A816,$B39:$B816)</f>
        <v>nc.ortiz@uniandes.edu.co</v>
      </c>
      <c r="C817" s="13" t="str">
        <f>_xlfn.XLOOKUP(Participantes[[#This Row],[Nombre]],$A39:$A816,$C39:$C816)</f>
        <v>F</v>
      </c>
      <c r="D817" s="13" t="str">
        <f>_xlfn.XLOOKUP(Participantes[[#This Row],[Nombre]],$A39:$A816,$D39:$D816)</f>
        <v>Professor</v>
      </c>
      <c r="E817" s="13" t="str">
        <f>_xlfn.XLOOKUP(Participantes[[#This Row],[Seminario al que asistió]],Seminarios[Seminario],Seminarios[Modalidad])</f>
        <v>On-Campus</v>
      </c>
      <c r="F817" s="8" t="s">
        <v>89</v>
      </c>
      <c r="G817" s="26">
        <f>_xlfn.XLOOKUP(Participantes[[#This Row],[Seminario al que asistió]],Seminarios[Seminario],Seminarios[Año])</f>
        <v>2025</v>
      </c>
    </row>
    <row r="818" spans="1:7" x14ac:dyDescent="0.25">
      <c r="A818" s="146" t="s">
        <v>953</v>
      </c>
      <c r="B818" s="13" t="s">
        <v>954</v>
      </c>
      <c r="C818" s="13" t="s">
        <v>265</v>
      </c>
      <c r="D818" s="13" t="s">
        <v>56</v>
      </c>
      <c r="E818" s="13" t="str">
        <f>_xlfn.XLOOKUP(Participantes[[#This Row],[Seminario al que asistió]],Seminarios[Seminario],Seminarios[Modalidad])</f>
        <v>On-Campus</v>
      </c>
      <c r="F818" s="8" t="s">
        <v>89</v>
      </c>
      <c r="G818" s="26">
        <f>_xlfn.XLOOKUP(Participantes[[#This Row],[Seminario al que asistió]],Seminarios[Seminario],Seminarios[Año])</f>
        <v>2025</v>
      </c>
    </row>
    <row r="819" spans="1:7" ht="15.75" thickBot="1" x14ac:dyDescent="0.3">
      <c r="A819" s="146" t="s">
        <v>318</v>
      </c>
      <c r="B819" s="13" t="str">
        <f>_xlfn.XLOOKUP(Participantes[[#This Row],[Nombre]],$A41:$A818,$B41:$B818)</f>
        <v>r.londonovanrutten@uniandes.edu.co</v>
      </c>
      <c r="C819" s="13" t="str">
        <f>_xlfn.XLOOKUP(Participantes[[#This Row],[Nombre]],$A41:$A818,$C41:$C818)</f>
        <v>M</v>
      </c>
      <c r="D819" s="13" t="str">
        <f>_xlfn.XLOOKUP(Participantes[[#This Row],[Nombre]],$A41:$A818,$D41:$D818)</f>
        <v>Professor</v>
      </c>
      <c r="E819" s="13" t="str">
        <f>_xlfn.XLOOKUP(Participantes[[#This Row],[Seminario al que asistió]],Seminarios[Seminario],Seminarios[Modalidad])</f>
        <v>On-Campus</v>
      </c>
      <c r="F819" s="133" t="s">
        <v>89</v>
      </c>
      <c r="G819" s="26">
        <f>_xlfn.XLOOKUP(Participantes[[#This Row],[Seminario al que asistió]],Seminarios[Seminario],Seminarios[Año])</f>
        <v>2025</v>
      </c>
    </row>
    <row r="820" spans="1:7" x14ac:dyDescent="0.25">
      <c r="A820" s="143" t="s">
        <v>271</v>
      </c>
      <c r="B820" s="144" t="str">
        <f>_xlfn.XLOOKUP(Participantes[[#This Row],[Nombre]],$A42:$A819,$B42:$B819)</f>
        <v>sl.schorch@uniandes.edu.co</v>
      </c>
      <c r="C820" s="144" t="str">
        <f>_xlfn.XLOOKUP(Participantes[[#This Row],[Nombre]],$A42:$A819,$C42:$C819)</f>
        <v>M</v>
      </c>
      <c r="D820" s="144" t="str">
        <f>_xlfn.XLOOKUP(Participantes[[#This Row],[Nombre]],$A42:$A819,$D42:$D819)</f>
        <v>Professor</v>
      </c>
      <c r="E820" s="144" t="str">
        <f>_xlfn.XLOOKUP(Participantes[[#This Row],[Seminario al que asistió]],Seminarios[Seminario],Seminarios[Modalidad])</f>
        <v>On-Campus</v>
      </c>
      <c r="F820" s="145" t="s">
        <v>43</v>
      </c>
      <c r="G820" s="26">
        <f>_xlfn.XLOOKUP(Participantes[[#This Row],[Seminario al que asistió]],Seminarios[Seminario],Seminarios[Año])</f>
        <v>2025</v>
      </c>
    </row>
    <row r="821" spans="1:7" x14ac:dyDescent="0.25">
      <c r="A821" s="146" t="s">
        <v>770</v>
      </c>
      <c r="B821" s="13" t="str">
        <f>_xlfn.XLOOKUP(Participantes[[#This Row],[Nombre]],$A43:$A820,$B43:$B820)</f>
        <v xml:space="preserve">atrujill@uniandes.edu.co </v>
      </c>
      <c r="C821" s="13" t="str">
        <f>_xlfn.XLOOKUP(Participantes[[#This Row],[Nombre]],$A43:$A820,$C43:$C820)</f>
        <v>F</v>
      </c>
      <c r="D821" s="13" t="str">
        <f>_xlfn.XLOOKUP(Participantes[[#This Row],[Nombre]],$A43:$A820,$D43:$D820)</f>
        <v>Administrative</v>
      </c>
      <c r="E821" s="13" t="str">
        <f>_xlfn.XLOOKUP(Participantes[[#This Row],[Seminario al que asistió]],Seminarios[Seminario],Seminarios[Modalidad])</f>
        <v>On-Campus</v>
      </c>
      <c r="F821" s="133" t="s">
        <v>43</v>
      </c>
      <c r="G821" s="26">
        <f>_xlfn.XLOOKUP(Participantes[[#This Row],[Seminario al que asistió]],Seminarios[Seminario],Seminarios[Año])</f>
        <v>2025</v>
      </c>
    </row>
    <row r="822" spans="1:7" x14ac:dyDescent="0.25">
      <c r="A822" s="146" t="s">
        <v>881</v>
      </c>
      <c r="B822" s="13" t="str">
        <f>_xlfn.XLOOKUP(Participantes[[#This Row],[Nombre]],$A44:$A821,$B44:$B821)</f>
        <v>c.chauhan@uniandes.edu.co</v>
      </c>
      <c r="C822" s="13" t="str">
        <f>_xlfn.XLOOKUP(Participantes[[#This Row],[Nombre]],$A44:$A821,$C44:$C821)</f>
        <v>F</v>
      </c>
      <c r="D822" s="13" t="str">
        <f>_xlfn.XLOOKUP(Participantes[[#This Row],[Nombre]],$A44:$A821,$D44:$D821)</f>
        <v>Professor</v>
      </c>
      <c r="E822" s="13" t="str">
        <f>_xlfn.XLOOKUP(Participantes[[#This Row],[Seminario al que asistió]],Seminarios[Seminario],Seminarios[Modalidad])</f>
        <v>On-Campus</v>
      </c>
      <c r="F822" s="133" t="s">
        <v>43</v>
      </c>
      <c r="G822" s="26">
        <f>_xlfn.XLOOKUP(Participantes[[#This Row],[Seminario al que asistió]],Seminarios[Seminario],Seminarios[Año])</f>
        <v>2025</v>
      </c>
    </row>
    <row r="823" spans="1:7" x14ac:dyDescent="0.25">
      <c r="A823" s="146" t="s">
        <v>546</v>
      </c>
      <c r="B823" s="13" t="str">
        <f>_xlfn.XLOOKUP(Participantes[[#This Row],[Nombre]],$A45:$A822,$B45:$B822)</f>
        <v>ml.rivera@uniandes.edu.co</v>
      </c>
      <c r="C823" s="13" t="str">
        <f>_xlfn.XLOOKUP(Participantes[[#This Row],[Nombre]],$A45:$A822,$C45:$C822)</f>
        <v>F</v>
      </c>
      <c r="D823" s="13" t="str">
        <f>_xlfn.XLOOKUP(Participantes[[#This Row],[Nombre]],$A45:$A822,$D45:$D822)</f>
        <v>Professor</v>
      </c>
      <c r="E823" s="13" t="str">
        <f>_xlfn.XLOOKUP(Participantes[[#This Row],[Seminario al que asistió]],Seminarios[Seminario],Seminarios[Modalidad])</f>
        <v>On-Campus</v>
      </c>
      <c r="F823" s="133" t="s">
        <v>43</v>
      </c>
      <c r="G823" s="26">
        <f>_xlfn.XLOOKUP(Participantes[[#This Row],[Seminario al que asistió]],Seminarios[Seminario],Seminarios[Año])</f>
        <v>2025</v>
      </c>
    </row>
    <row r="824" spans="1:7" x14ac:dyDescent="0.25">
      <c r="A824" s="146" t="s">
        <v>317</v>
      </c>
      <c r="B824" s="13" t="str">
        <f>_xlfn.XLOOKUP(Participantes[[#This Row],[Nombre]],$A46:$A823,$B46:$B823)</f>
        <v>mazuero@uniandes.edu.co</v>
      </c>
      <c r="C824" s="13" t="str">
        <f>_xlfn.XLOOKUP(Participantes[[#This Row],[Nombre]],$A46:$A823,$C46:$C823)</f>
        <v>M</v>
      </c>
      <c r="D824" s="13" t="str">
        <f>_xlfn.XLOOKUP(Participantes[[#This Row],[Nombre]],$A46:$A823,$D46:$D823)</f>
        <v>Professor</v>
      </c>
      <c r="E824" s="13" t="str">
        <f>_xlfn.XLOOKUP(Participantes[[#This Row],[Seminario al que asistió]],Seminarios[Seminario],Seminarios[Modalidad])</f>
        <v>On-Campus</v>
      </c>
      <c r="F824" s="133" t="s">
        <v>43</v>
      </c>
      <c r="G824" s="26">
        <f>_xlfn.XLOOKUP(Participantes[[#This Row],[Seminario al que asistió]],Seminarios[Seminario],Seminarios[Año])</f>
        <v>2025</v>
      </c>
    </row>
    <row r="825" spans="1:7" x14ac:dyDescent="0.25">
      <c r="A825" s="7" t="s">
        <v>879</v>
      </c>
      <c r="B825" s="3" t="s">
        <v>348</v>
      </c>
      <c r="C825" s="13" t="str">
        <f>_xlfn.XLOOKUP(Participantes[[#This Row],[Nombre]],$A47:$A824,$C47:$C824)</f>
        <v>F</v>
      </c>
      <c r="D825" s="13" t="str">
        <f>_xlfn.XLOOKUP(Participantes[[#This Row],[Nombre]],$A47:$A824,$D47:$D824)</f>
        <v>Professor</v>
      </c>
      <c r="E825" s="13" t="str">
        <f>_xlfn.XLOOKUP(Participantes[[#This Row],[Seminario al que asistió]],Seminarios[Seminario],Seminarios[Modalidad])</f>
        <v>On-Campus</v>
      </c>
      <c r="F825" s="133" t="s">
        <v>43</v>
      </c>
      <c r="G825" s="26">
        <f>_xlfn.XLOOKUP(Participantes[[#This Row],[Seminario al que asistió]],Seminarios[Seminario],Seminarios[Año])</f>
        <v>2025</v>
      </c>
    </row>
    <row r="826" spans="1:7" x14ac:dyDescent="0.25">
      <c r="A826" s="146" t="s">
        <v>808</v>
      </c>
      <c r="B826" s="13" t="str">
        <f>_xlfn.XLOOKUP(Participantes[[#This Row],[Nombre]],$A48:$A825,$B48:$B825)</f>
        <v>mc.barrios@uniandes.edu.co</v>
      </c>
      <c r="C826" s="13" t="str">
        <f>_xlfn.XLOOKUP(Participantes[[#This Row],[Nombre]],$A48:$A825,$C48:$C825)</f>
        <v>F</v>
      </c>
      <c r="D826" s="13" t="str">
        <f>_xlfn.XLOOKUP(Participantes[[#This Row],[Nombre]],$A48:$A825,$D48:$D825)</f>
        <v>Administrative</v>
      </c>
      <c r="E826" s="13" t="str">
        <f>_xlfn.XLOOKUP(Participantes[[#This Row],[Seminario al que asistió]],Seminarios[Seminario],Seminarios[Modalidad])</f>
        <v>On-Campus</v>
      </c>
      <c r="F826" s="133" t="s">
        <v>43</v>
      </c>
      <c r="G826" s="26">
        <f>_xlfn.XLOOKUP(Participantes[[#This Row],[Seminario al que asistió]],Seminarios[Seminario],Seminarios[Año])</f>
        <v>2025</v>
      </c>
    </row>
    <row r="827" spans="1:7" x14ac:dyDescent="0.25">
      <c r="A827" s="146" t="s">
        <v>354</v>
      </c>
      <c r="B827" s="13" t="str">
        <f>_xlfn.XLOOKUP(Participantes[[#This Row],[Nombre]],$A49:$A826,$B49:$B826)</f>
        <v>maxgonza@uniandes.edu.co</v>
      </c>
      <c r="C827" s="13" t="str">
        <f>_xlfn.XLOOKUP(Participantes[[#This Row],[Nombre]],$A49:$A826,$C49:$C826)</f>
        <v>M</v>
      </c>
      <c r="D827" s="13" t="str">
        <f>_xlfn.XLOOKUP(Participantes[[#This Row],[Nombre]],$A49:$A826,$D49:$D826)</f>
        <v>Professor</v>
      </c>
      <c r="E827" s="13" t="str">
        <f>_xlfn.XLOOKUP(Participantes[[#This Row],[Seminario al que asistió]],Seminarios[Seminario],Seminarios[Modalidad])</f>
        <v>On-Campus</v>
      </c>
      <c r="F827" s="133" t="s">
        <v>43</v>
      </c>
      <c r="G827" s="26">
        <f>_xlfn.XLOOKUP(Participantes[[#This Row],[Seminario al que asistió]],Seminarios[Seminario],Seminarios[Año])</f>
        <v>2025</v>
      </c>
    </row>
    <row r="828" spans="1:7" x14ac:dyDescent="0.25">
      <c r="A828" s="146" t="s">
        <v>278</v>
      </c>
      <c r="B828" s="13" t="str">
        <f>_xlfn.XLOOKUP(Participantes[[#This Row],[Nombre]],$A50:$A827,$B50:$B827)</f>
        <v>d.higa@uniandes.edu.co</v>
      </c>
      <c r="C828" s="13" t="str">
        <f>_xlfn.XLOOKUP(Participantes[[#This Row],[Nombre]],$A50:$A827,$C50:$C827)</f>
        <v>M</v>
      </c>
      <c r="D828" s="13" t="str">
        <f>_xlfn.XLOOKUP(Participantes[[#This Row],[Nombre]],$A50:$A827,$D50:$D827)</f>
        <v>Professor</v>
      </c>
      <c r="E828" s="13" t="str">
        <f>_xlfn.XLOOKUP(Participantes[[#This Row],[Seminario al que asistió]],Seminarios[Seminario],Seminarios[Modalidad])</f>
        <v>On-Campus</v>
      </c>
      <c r="F828" s="133" t="s">
        <v>43</v>
      </c>
      <c r="G828" s="26">
        <f>_xlfn.XLOOKUP(Participantes[[#This Row],[Seminario al que asistió]],Seminarios[Seminario],Seminarios[Año])</f>
        <v>2025</v>
      </c>
    </row>
    <row r="829" spans="1:7" x14ac:dyDescent="0.25">
      <c r="A829" s="146" t="s">
        <v>513</v>
      </c>
      <c r="B829" s="13" t="str">
        <f>_xlfn.XLOOKUP(Participantes[[#This Row],[Nombre]],$A51:$A828,$B51:$B828)</f>
        <v>p.sanchez1@uniandes.edu.co</v>
      </c>
      <c r="C829" s="13" t="str">
        <f>_xlfn.XLOOKUP(Participantes[[#This Row],[Nombre]],$A51:$A828,$C51:$C828)</f>
        <v>F</v>
      </c>
      <c r="D829" s="13" t="str">
        <f>_xlfn.XLOOKUP(Participantes[[#This Row],[Nombre]],$A51:$A828,$D51:$D828)</f>
        <v>Professor</v>
      </c>
      <c r="E829" s="13" t="str">
        <f>_xlfn.XLOOKUP(Participantes[[#This Row],[Seminario al que asistió]],Seminarios[Seminario],Seminarios[Modalidad])</f>
        <v>On-Campus</v>
      </c>
      <c r="F829" s="133" t="s">
        <v>43</v>
      </c>
      <c r="G829" s="26">
        <f>_xlfn.XLOOKUP(Participantes[[#This Row],[Seminario al que asistió]],Seminarios[Seminario],Seminarios[Año])</f>
        <v>2025</v>
      </c>
    </row>
    <row r="830" spans="1:7" ht="15.75" thickBot="1" x14ac:dyDescent="0.3">
      <c r="A830" s="132" t="s">
        <v>318</v>
      </c>
      <c r="B830" s="13" t="str">
        <f>_xlfn.XLOOKUP(Participantes[[#This Row],[Nombre]],$A52:$A829,$B52:$B829)</f>
        <v>r.londonovanrutten@uniandes.edu.co</v>
      </c>
      <c r="C830" s="13" t="str">
        <f>_xlfn.XLOOKUP(Participantes[[#This Row],[Nombre]],$A52:$A829,$C52:$C829)</f>
        <v>M</v>
      </c>
      <c r="D830" s="13" t="str">
        <f>_xlfn.XLOOKUP(Participantes[[#This Row],[Nombre]],$A52:$A829,$D52:$D829)</f>
        <v>Professor</v>
      </c>
      <c r="E830" s="13" t="str">
        <f>_xlfn.XLOOKUP(Participantes[[#This Row],[Seminario al que asistió]],Seminarios[Seminario],Seminarios[Modalidad])</f>
        <v>On-Campus</v>
      </c>
      <c r="F830" s="133" t="s">
        <v>43</v>
      </c>
      <c r="G830" s="26">
        <f>_xlfn.XLOOKUP(Participantes[[#This Row],[Seminario al que asistió]],Seminarios[Seminario],Seminarios[Año])</f>
        <v>2025</v>
      </c>
    </row>
    <row r="831" spans="1:7" x14ac:dyDescent="0.25">
      <c r="A831" s="4" t="s">
        <v>318</v>
      </c>
      <c r="B831" s="5" t="str">
        <f>_xlfn.XLOOKUP(Participantes[[#This Row],[Nombre]],$A53:$A830,$B53:$B830)</f>
        <v>r.londonovanrutten@uniandes.edu.co</v>
      </c>
      <c r="C831" s="5" t="str">
        <f>_xlfn.XLOOKUP(Participantes[[#This Row],[Nombre]],$A53:$A830,$C53:$C830)</f>
        <v>M</v>
      </c>
      <c r="D831" s="5" t="str">
        <f>_xlfn.XLOOKUP(Participantes[[#This Row],[Nombre]],$A53:$A830,$D53:$D830)</f>
        <v>Professor</v>
      </c>
      <c r="E831" s="5" t="str">
        <f>_xlfn.XLOOKUP(Participantes[[#This Row],[Seminario al que asistió]],Seminarios[Seminario],Seminarios[Modalidad])</f>
        <v>On-Campus</v>
      </c>
      <c r="F831" s="6" t="s">
        <v>93</v>
      </c>
      <c r="G831" s="26">
        <f>_xlfn.XLOOKUP(Participantes[[#This Row],[Seminario al que asistió]],Seminarios[Seminario],Seminarios[Año])</f>
        <v>2025</v>
      </c>
    </row>
    <row r="832" spans="1:7" x14ac:dyDescent="0.25">
      <c r="A832" s="7" t="s">
        <v>278</v>
      </c>
      <c r="B832" s="3" t="str">
        <f>_xlfn.XLOOKUP(Participantes[[#This Row],[Nombre]],$A54:$A831,$B54:$B831)</f>
        <v>d.higa@uniandes.edu.co</v>
      </c>
      <c r="C832" s="3" t="str">
        <f>_xlfn.XLOOKUP(Participantes[[#This Row],[Nombre]],$A54:$A831,$C54:$C831)</f>
        <v>M</v>
      </c>
      <c r="D832" s="3" t="str">
        <f>_xlfn.XLOOKUP(Participantes[[#This Row],[Nombre]],$A54:$A831,$D54:$D831)</f>
        <v>Professor</v>
      </c>
      <c r="E832" s="3" t="str">
        <f>_xlfn.XLOOKUP(Participantes[[#This Row],[Seminario al que asistió]],Seminarios[Seminario],Seminarios[Modalidad])</f>
        <v>On-Campus</v>
      </c>
      <c r="F832" s="8" t="s">
        <v>93</v>
      </c>
      <c r="G832" s="26">
        <f>_xlfn.XLOOKUP(Participantes[[#This Row],[Seminario al que asistió]],Seminarios[Seminario],Seminarios[Año])</f>
        <v>2025</v>
      </c>
    </row>
    <row r="833" spans="1:7" x14ac:dyDescent="0.25">
      <c r="A833" s="7" t="s">
        <v>290</v>
      </c>
      <c r="B833" s="3" t="str">
        <f>_xlfn.XLOOKUP(Participantes[[#This Row],[Nombre]],$A55:$A832,$B55:$B832)</f>
        <v>lsamper@uniandes.edu.co</v>
      </c>
      <c r="C833" s="3" t="str">
        <f>_xlfn.XLOOKUP(Participantes[[#This Row],[Nombre]],$A55:$A832,$C55:$C832)</f>
        <v>M</v>
      </c>
      <c r="D833" s="3" t="str">
        <f>_xlfn.XLOOKUP(Participantes[[#This Row],[Nombre]],$A55:$A832,$D55:$D832)</f>
        <v>Administrative</v>
      </c>
      <c r="E833" s="3" t="str">
        <f>_xlfn.XLOOKUP(Participantes[[#This Row],[Seminario al que asistió]],Seminarios[Seminario],Seminarios[Modalidad])</f>
        <v>On-Campus</v>
      </c>
      <c r="F833" s="8" t="s">
        <v>93</v>
      </c>
      <c r="G833" s="26">
        <f>_xlfn.XLOOKUP(Participantes[[#This Row],[Seminario al que asistió]],Seminarios[Seminario],Seminarios[Año])</f>
        <v>2025</v>
      </c>
    </row>
    <row r="834" spans="1:7" x14ac:dyDescent="0.25">
      <c r="A834" s="7" t="s">
        <v>942</v>
      </c>
      <c r="B834" s="3" t="str">
        <f>_xlfn.XLOOKUP(Participantes[[#This Row],[Nombre]],$A56:$A833,$B56:$B833)</f>
        <v>caa.rojasc@uniandes.edu.co</v>
      </c>
      <c r="C834" s="3" t="str">
        <f>_xlfn.XLOOKUP(Participantes[[#This Row],[Nombre]],$A56:$A833,$C56:$C833)</f>
        <v>M</v>
      </c>
      <c r="D834" s="3" t="str">
        <f>_xlfn.XLOOKUP(Participantes[[#This Row],[Nombre]],$A56:$A833,$D56:$D833)</f>
        <v>Professor</v>
      </c>
      <c r="E834" s="3" t="str">
        <f>_xlfn.XLOOKUP(Participantes[[#This Row],[Seminario al que asistió]],Seminarios[Seminario],Seminarios[Modalidad])</f>
        <v>On-Campus</v>
      </c>
      <c r="F834" s="8" t="s">
        <v>93</v>
      </c>
      <c r="G834" s="26">
        <f>_xlfn.XLOOKUP(Participantes[[#This Row],[Seminario al que asistió]],Seminarios[Seminario],Seminarios[Año])</f>
        <v>2025</v>
      </c>
    </row>
    <row r="835" spans="1:7" x14ac:dyDescent="0.25">
      <c r="A835" s="7" t="s">
        <v>354</v>
      </c>
      <c r="B835" s="3" t="str">
        <f>_xlfn.XLOOKUP(Participantes[[#This Row],[Nombre]],$A57:$A834,$B57:$B834)</f>
        <v>maxgonza@uniandes.edu.co</v>
      </c>
      <c r="C835" s="3" t="str">
        <f>_xlfn.XLOOKUP(Participantes[[#This Row],[Nombre]],$A57:$A834,$C57:$C834)</f>
        <v>M</v>
      </c>
      <c r="D835" s="3" t="str">
        <f>_xlfn.XLOOKUP(Participantes[[#This Row],[Nombre]],$A57:$A834,$D57:$D834)</f>
        <v>Professor</v>
      </c>
      <c r="E835" s="3" t="str">
        <f>_xlfn.XLOOKUP(Participantes[[#This Row],[Seminario al que asistió]],Seminarios[Seminario],Seminarios[Modalidad])</f>
        <v>On-Campus</v>
      </c>
      <c r="F835" s="8" t="s">
        <v>93</v>
      </c>
      <c r="G835" s="26">
        <f>_xlfn.XLOOKUP(Participantes[[#This Row],[Seminario al que asistió]],Seminarios[Seminario],Seminarios[Año])</f>
        <v>2025</v>
      </c>
    </row>
    <row r="836" spans="1:7" x14ac:dyDescent="0.25">
      <c r="A836" s="7" t="s">
        <v>387</v>
      </c>
      <c r="B836" s="3" t="str">
        <f>_xlfn.XLOOKUP(Participantes[[#This Row],[Nombre]],$A58:$A835,$B58:$B835)</f>
        <v>e.her-ndez12@uniandes.edu.co</v>
      </c>
      <c r="C836" s="3" t="str">
        <f>_xlfn.XLOOKUP(Participantes[[#This Row],[Nombre]],$A58:$A835,$C58:$C835)</f>
        <v>F</v>
      </c>
      <c r="D836" s="3" t="str">
        <f>_xlfn.XLOOKUP(Participantes[[#This Row],[Nombre]],$A58:$A835,$D58:$D835)</f>
        <v>PhD Student</v>
      </c>
      <c r="E836" s="3" t="str">
        <f>_xlfn.XLOOKUP(Participantes[[#This Row],[Seminario al que asistió]],Seminarios[Seminario],Seminarios[Modalidad])</f>
        <v>On-Campus</v>
      </c>
      <c r="F836" s="8" t="s">
        <v>93</v>
      </c>
      <c r="G836" s="26">
        <f>_xlfn.XLOOKUP(Participantes[[#This Row],[Seminario al que asistió]],Seminarios[Seminario],Seminarios[Año])</f>
        <v>2025</v>
      </c>
    </row>
    <row r="837" spans="1:7" x14ac:dyDescent="0.25">
      <c r="A837" s="7" t="s">
        <v>220</v>
      </c>
      <c r="B837" s="3" t="str">
        <f>_xlfn.XLOOKUP(Participantes[[#This Row],[Nombre]],$A59:$A836,$B59:$B836)</f>
        <v>x.rueda@uniandes.edu.co</v>
      </c>
      <c r="C837" s="3" t="str">
        <f>_xlfn.XLOOKUP(Participantes[[#This Row],[Nombre]],$A59:$A836,$C59:$C836)</f>
        <v>F</v>
      </c>
      <c r="D837" s="3" t="str">
        <f>_xlfn.XLOOKUP(Participantes[[#This Row],[Nombre]],$A59:$A836,$D59:$D836)</f>
        <v>Professor</v>
      </c>
      <c r="E837" s="3" t="str">
        <f>_xlfn.XLOOKUP(Participantes[[#This Row],[Seminario al que asistió]],Seminarios[Seminario],Seminarios[Modalidad])</f>
        <v>On-Campus</v>
      </c>
      <c r="F837" s="8" t="s">
        <v>93</v>
      </c>
      <c r="G837" s="26">
        <f>_xlfn.XLOOKUP(Participantes[[#This Row],[Seminario al que asistió]],Seminarios[Seminario],Seminarios[Año])</f>
        <v>2025</v>
      </c>
    </row>
    <row r="838" spans="1:7" x14ac:dyDescent="0.25">
      <c r="A838" s="7" t="s">
        <v>263</v>
      </c>
      <c r="B838" s="3" t="str">
        <f>_xlfn.XLOOKUP(Participantes[[#This Row],[Nombre]],$A60:$A837,$B60:$B837)</f>
        <v>p.sanchez1@uniandes.edu.co</v>
      </c>
      <c r="C838" s="3" t="str">
        <f>_xlfn.XLOOKUP(Participantes[[#This Row],[Nombre]],$A60:$A837,$C60:$C837)</f>
        <v>F</v>
      </c>
      <c r="D838" s="3" t="str">
        <f>_xlfn.XLOOKUP(Participantes[[#This Row],[Nombre]],$A60:$A837,$D60:$D837)</f>
        <v>Professor</v>
      </c>
      <c r="E838" s="3" t="str">
        <f>_xlfn.XLOOKUP(Participantes[[#This Row],[Seminario al que asistió]],Seminarios[Seminario],Seminarios[Modalidad])</f>
        <v>On-Campus</v>
      </c>
      <c r="F838" s="8" t="s">
        <v>93</v>
      </c>
      <c r="G838" s="26">
        <f>_xlfn.XLOOKUP(Participantes[[#This Row],[Seminario al que asistió]],Seminarios[Seminario],Seminarios[Año])</f>
        <v>2025</v>
      </c>
    </row>
    <row r="839" spans="1:7" x14ac:dyDescent="0.25">
      <c r="A839" s="7" t="s">
        <v>271</v>
      </c>
      <c r="B839" s="3" t="str">
        <f>_xlfn.XLOOKUP(Participantes[[#This Row],[Nombre]],$A61:$A838,$B61:$B838)</f>
        <v>sl.schorch@uniandes.edu.co</v>
      </c>
      <c r="C839" s="3" t="str">
        <f>_xlfn.XLOOKUP(Participantes[[#This Row],[Nombre]],$A61:$A838,$C61:$C838)</f>
        <v>M</v>
      </c>
      <c r="D839" s="3" t="str">
        <f>_xlfn.XLOOKUP(Participantes[[#This Row],[Nombre]],$A61:$A838,$D61:$D838)</f>
        <v>Professor</v>
      </c>
      <c r="E839" s="3" t="str">
        <f>_xlfn.XLOOKUP(Participantes[[#This Row],[Seminario al que asistió]],Seminarios[Seminario],Seminarios[Modalidad])</f>
        <v>On-Campus</v>
      </c>
      <c r="F839" s="8" t="s">
        <v>93</v>
      </c>
      <c r="G839" s="26">
        <f>_xlfn.XLOOKUP(Participantes[[#This Row],[Seminario al que asistió]],Seminarios[Seminario],Seminarios[Año])</f>
        <v>2025</v>
      </c>
    </row>
    <row r="840" spans="1:7" x14ac:dyDescent="0.25">
      <c r="A840" s="7" t="s">
        <v>752</v>
      </c>
      <c r="B840" s="3" t="str">
        <f>_xlfn.XLOOKUP(Participantes[[#This Row],[Nombre]],$A62:$A839,$B62:$B839)</f>
        <v>l.bravor2@uniandes.edu.co</v>
      </c>
      <c r="C840" s="3" t="str">
        <f>_xlfn.XLOOKUP(Participantes[[#This Row],[Nombre]],$A62:$A839,$C62:$C839)</f>
        <v>M</v>
      </c>
      <c r="D840" s="3" t="str">
        <f>_xlfn.XLOOKUP(Participantes[[#This Row],[Nombre]],$A62:$A839,$D62:$D839)</f>
        <v>PhD Student</v>
      </c>
      <c r="E840" s="3" t="str">
        <f>_xlfn.XLOOKUP(Participantes[[#This Row],[Seminario al que asistió]],Seminarios[Seminario],Seminarios[Modalidad])</f>
        <v>On-Campus</v>
      </c>
      <c r="F840" s="8" t="s">
        <v>93</v>
      </c>
      <c r="G840" s="26">
        <f>_xlfn.XLOOKUP(Participantes[[#This Row],[Seminario al que asistió]],Seminarios[Seminario],Seminarios[Año])</f>
        <v>2025</v>
      </c>
    </row>
    <row r="841" spans="1:7" x14ac:dyDescent="0.25">
      <c r="A841" s="7" t="s">
        <v>333</v>
      </c>
      <c r="B841" s="3" t="str">
        <f>_xlfn.XLOOKUP(Participantes[[#This Row],[Nombre]],$A63:$A840,$B63:$B840)</f>
        <v>c.arizaq@uniandes.edu.co</v>
      </c>
      <c r="C841" s="3" t="str">
        <f>_xlfn.XLOOKUP(Participantes[[#This Row],[Nombre]],$A63:$A840,$C63:$C840)</f>
        <v>F</v>
      </c>
      <c r="D841" s="3" t="str">
        <f>_xlfn.XLOOKUP(Participantes[[#This Row],[Nombre]],$A63:$A840,$D63:$D840)</f>
        <v>PhD Student</v>
      </c>
      <c r="E841" s="3" t="str">
        <f>_xlfn.XLOOKUP(Participantes[[#This Row],[Seminario al que asistió]],Seminarios[Seminario],Seminarios[Modalidad])</f>
        <v>On-Campus</v>
      </c>
      <c r="F841" s="8" t="s">
        <v>93</v>
      </c>
      <c r="G841" s="26">
        <f>_xlfn.XLOOKUP(Participantes[[#This Row],[Seminario al que asistió]],Seminarios[Seminario],Seminarios[Año])</f>
        <v>2025</v>
      </c>
    </row>
    <row r="842" spans="1:7" x14ac:dyDescent="0.25">
      <c r="A842" s="7" t="s">
        <v>361</v>
      </c>
      <c r="B842" s="3" t="str">
        <f>_xlfn.XLOOKUP(Participantes[[#This Row],[Nombre]],$A64:$A841,$B64:$B841)</f>
        <v>robgutie@uniandes.edu.co</v>
      </c>
      <c r="C842" s="3" t="str">
        <f>_xlfn.XLOOKUP(Participantes[[#This Row],[Nombre]],$A64:$A841,$C64:$C841)</f>
        <v>M</v>
      </c>
      <c r="D842" s="3" t="str">
        <f>_xlfn.XLOOKUP(Participantes[[#This Row],[Nombre]],$A64:$A841,$D64:$D841)</f>
        <v>Professor</v>
      </c>
      <c r="E842" s="3" t="str">
        <f>_xlfn.XLOOKUP(Participantes[[#This Row],[Seminario al que asistió]],Seminarios[Seminario],Seminarios[Modalidad])</f>
        <v>On-Campus</v>
      </c>
      <c r="F842" s="8" t="s">
        <v>93</v>
      </c>
      <c r="G842" s="26">
        <f>_xlfn.XLOOKUP(Participantes[[#This Row],[Seminario al que asistió]],Seminarios[Seminario],Seminarios[Año])</f>
        <v>2025</v>
      </c>
    </row>
    <row r="843" spans="1:7" x14ac:dyDescent="0.25">
      <c r="A843" s="7" t="s">
        <v>955</v>
      </c>
      <c r="B843" s="3" t="str">
        <f>_xlfn.XLOOKUP(Participantes[[#This Row],[Nombre]],$A65:$A842,$B65:$B842)</f>
        <v>o.-ranjodelgiudice@uniandes.edu.co</v>
      </c>
      <c r="C843" s="3" t="str">
        <f>_xlfn.XLOOKUP(Participantes[[#This Row],[Nombre]],$A65:$A842,$C65:$C842)</f>
        <v>M</v>
      </c>
      <c r="D843" s="3" t="str">
        <f>_xlfn.XLOOKUP(Participantes[[#This Row],[Nombre]],$A65:$A842,$D65:$D842)</f>
        <v>Professor</v>
      </c>
      <c r="E843" s="3" t="str">
        <f>_xlfn.XLOOKUP(Participantes[[#This Row],[Seminario al que asistió]],Seminarios[Seminario],Seminarios[Modalidad])</f>
        <v>On-Campus</v>
      </c>
      <c r="F843" s="8" t="s">
        <v>93</v>
      </c>
      <c r="G843" s="26">
        <f>_xlfn.XLOOKUP(Participantes[[#This Row],[Seminario al que asistió]],Seminarios[Seminario],Seminarios[Año])</f>
        <v>2025</v>
      </c>
    </row>
    <row r="844" spans="1:7" x14ac:dyDescent="0.25">
      <c r="A844" s="7" t="s">
        <v>956</v>
      </c>
      <c r="B844" s="3" t="str">
        <f>_xlfn.XLOOKUP(Participantes[[#This Row],[Nombre]],$A66:$A843,$B66:$B843)</f>
        <v>f.reinosoc@uniandes.edu.co</v>
      </c>
      <c r="C844" s="3" t="str">
        <f>_xlfn.XLOOKUP(Participantes[[#This Row],[Nombre]],$A66:$A843,$C66:$C843)</f>
        <v>M</v>
      </c>
      <c r="D844" s="3" t="str">
        <f>_xlfn.XLOOKUP(Participantes[[#This Row],[Nombre]],$A66:$A843,$D66:$D843)</f>
        <v>Professor</v>
      </c>
      <c r="E844" s="3" t="str">
        <f>_xlfn.XLOOKUP(Participantes[[#This Row],[Seminario al que asistió]],Seminarios[Seminario],Seminarios[Modalidad])</f>
        <v>On-Campus</v>
      </c>
      <c r="F844" s="8" t="s">
        <v>93</v>
      </c>
      <c r="G844" s="26">
        <f>_xlfn.XLOOKUP(Participantes[[#This Row],[Seminario al que asistió]],Seminarios[Seminario],Seminarios[Año])</f>
        <v>2025</v>
      </c>
    </row>
    <row r="845" spans="1:7" x14ac:dyDescent="0.25">
      <c r="A845" s="7" t="s">
        <v>593</v>
      </c>
      <c r="B845" s="3" t="str">
        <f>_xlfn.XLOOKUP(Participantes[[#This Row],[Nombre]],$A67:$A844,$B67:$B844)</f>
        <v>a.sengupta@uniandes.edu.co</v>
      </c>
      <c r="C845" s="3" t="str">
        <f>_xlfn.XLOOKUP(Participantes[[#This Row],[Nombre]],$A67:$A844,$C67:$C844)</f>
        <v>M</v>
      </c>
      <c r="D845" s="3" t="str">
        <f>_xlfn.XLOOKUP(Participantes[[#This Row],[Nombre]],$A67:$A844,$D67:$D844)</f>
        <v>Professor</v>
      </c>
      <c r="E845" s="3" t="str">
        <f>_xlfn.XLOOKUP(Participantes[[#This Row],[Seminario al que asistió]],Seminarios[Seminario],Seminarios[Modalidad])</f>
        <v>On-Campus</v>
      </c>
      <c r="F845" s="8" t="s">
        <v>93</v>
      </c>
      <c r="G845" s="26">
        <f>_xlfn.XLOOKUP(Participantes[[#This Row],[Seminario al que asistió]],Seminarios[Seminario],Seminarios[Año])</f>
        <v>2025</v>
      </c>
    </row>
    <row r="846" spans="1:7" x14ac:dyDescent="0.25">
      <c r="A846" s="7" t="s">
        <v>392</v>
      </c>
      <c r="B846" s="3" t="str">
        <f>_xlfn.XLOOKUP(Participantes[[#This Row],[Nombre]],$A68:$A845,$B68:$B845)</f>
        <v>jo.mendez@uniandes.edu.co</v>
      </c>
      <c r="C846" s="3" t="str">
        <f>_xlfn.XLOOKUP(Participantes[[#This Row],[Nombre]],$A68:$A845,$C68:$C845)</f>
        <v>M</v>
      </c>
      <c r="D846" s="3" t="str">
        <f>_xlfn.XLOOKUP(Participantes[[#This Row],[Nombre]],$A68:$A845,$D68:$D845)</f>
        <v>PhD Student</v>
      </c>
      <c r="E846" s="3" t="str">
        <f>_xlfn.XLOOKUP(Participantes[[#This Row],[Seminario al que asistió]],Seminarios[Seminario],Seminarios[Modalidad])</f>
        <v>On-Campus</v>
      </c>
      <c r="F846" s="8" t="s">
        <v>93</v>
      </c>
      <c r="G846" s="26">
        <f>_xlfn.XLOOKUP(Participantes[[#This Row],[Seminario al que asistió]],Seminarios[Seminario],Seminarios[Año])</f>
        <v>2025</v>
      </c>
    </row>
    <row r="847" spans="1:7" x14ac:dyDescent="0.25">
      <c r="A847" s="7" t="s">
        <v>597</v>
      </c>
      <c r="B847" s="3" t="str">
        <f>_xlfn.XLOOKUP(Participantes[[#This Row],[Nombre]],$A69:$A846,$B69:$B846)</f>
        <v>joospina@uniandes.edu.co</v>
      </c>
      <c r="C847" s="3" t="str">
        <f>_xlfn.XLOOKUP(Participantes[[#This Row],[Nombre]],$A69:$A846,$C69:$C846)</f>
        <v>M</v>
      </c>
      <c r="D847" s="3" t="str">
        <f>_xlfn.XLOOKUP(Participantes[[#This Row],[Nombre]],$A69:$A846,$D69:$D846)</f>
        <v>Professor</v>
      </c>
      <c r="E847" s="3" t="str">
        <f>_xlfn.XLOOKUP(Participantes[[#This Row],[Seminario al que asistió]],Seminarios[Seminario],Seminarios[Modalidad])</f>
        <v>On-Campus</v>
      </c>
      <c r="F847" s="8" t="s">
        <v>93</v>
      </c>
      <c r="G847" s="26">
        <f>_xlfn.XLOOKUP(Participantes[[#This Row],[Seminario al que asistió]],Seminarios[Seminario],Seminarios[Año])</f>
        <v>2025</v>
      </c>
    </row>
    <row r="848" spans="1:7" x14ac:dyDescent="0.25">
      <c r="A848" s="7" t="s">
        <v>564</v>
      </c>
      <c r="B848" s="3" t="str">
        <f>_xlfn.XLOOKUP(Participantes[[#This Row],[Nombre]],$A70:$A847,$B70:$B847)</f>
        <v>jua-garcia@uniandes.edu.co</v>
      </c>
      <c r="C848" s="3" t="str">
        <f>_xlfn.XLOOKUP(Participantes[[#This Row],[Nombre]],$A70:$A847,$C70:$C847)</f>
        <v>F</v>
      </c>
      <c r="D848" s="3" t="str">
        <f>_xlfn.XLOOKUP(Participantes[[#This Row],[Nombre]],$A70:$A847,$D70:$D847)</f>
        <v>Professor</v>
      </c>
      <c r="E848" s="3" t="str">
        <f>_xlfn.XLOOKUP(Participantes[[#This Row],[Seminario al que asistió]],Seminarios[Seminario],Seminarios[Modalidad])</f>
        <v>On-Campus</v>
      </c>
      <c r="F848" s="8" t="s">
        <v>93</v>
      </c>
      <c r="G848" s="26">
        <f>_xlfn.XLOOKUP(Participantes[[#This Row],[Seminario al que asistió]],Seminarios[Seminario],Seminarios[Año])</f>
        <v>2025</v>
      </c>
    </row>
    <row r="849" spans="1:7" x14ac:dyDescent="0.25">
      <c r="A849" s="7" t="s">
        <v>335</v>
      </c>
      <c r="B849" s="3" t="str">
        <f>_xlfn.XLOOKUP(Participantes[[#This Row],[Nombre]],$A71:$A848,$B71:$B848)</f>
        <v>so-camac@uniandes.edu.co</v>
      </c>
      <c r="C849" s="3" t="str">
        <f>_xlfn.XLOOKUP(Participantes[[#This Row],[Nombre]],$A71:$A848,$C71:$C848)</f>
        <v>F</v>
      </c>
      <c r="D849" s="3" t="str">
        <f>_xlfn.XLOOKUP(Participantes[[#This Row],[Nombre]],$A71:$A848,$D71:$D848)</f>
        <v>Professor</v>
      </c>
      <c r="E849" s="3" t="str">
        <f>_xlfn.XLOOKUP(Participantes[[#This Row],[Seminario al que asistió]],Seminarios[Seminario],Seminarios[Modalidad])</f>
        <v>On-Campus</v>
      </c>
      <c r="F849" s="8" t="s">
        <v>93</v>
      </c>
      <c r="G849" s="26">
        <f>_xlfn.XLOOKUP(Participantes[[#This Row],[Seminario al que asistió]],Seminarios[Seminario],Seminarios[Año])</f>
        <v>2025</v>
      </c>
    </row>
    <row r="850" spans="1:7" x14ac:dyDescent="0.25">
      <c r="A850" s="7" t="s">
        <v>337</v>
      </c>
      <c r="B850" s="3" t="str">
        <f>_xlfn.XLOOKUP(Participantes[[#This Row],[Nombre]],$A72:$A849,$B72:$B849)</f>
        <v>andr-bar@uniandes.edu.co</v>
      </c>
      <c r="C850" s="3" t="str">
        <f>_xlfn.XLOOKUP(Participantes[[#This Row],[Nombre]],$A72:$A849,$C72:$C849)</f>
        <v>M</v>
      </c>
      <c r="D850" s="3" t="str">
        <f>_xlfn.XLOOKUP(Participantes[[#This Row],[Nombre]],$A72:$A849,$D72:$D849)</f>
        <v>Professor</v>
      </c>
      <c r="E850" s="3" t="str">
        <f>_xlfn.XLOOKUP(Participantes[[#This Row],[Seminario al que asistió]],Seminarios[Seminario],Seminarios[Modalidad])</f>
        <v>On-Campus</v>
      </c>
      <c r="F850" s="8" t="s">
        <v>93</v>
      </c>
      <c r="G850" s="26">
        <f>_xlfn.XLOOKUP(Participantes[[#This Row],[Seminario al que asistió]],Seminarios[Seminario],Seminarios[Año])</f>
        <v>2025</v>
      </c>
    </row>
    <row r="851" spans="1:7" x14ac:dyDescent="0.25">
      <c r="A851" s="7" t="s">
        <v>379</v>
      </c>
      <c r="B851" s="3" t="str">
        <f>_xlfn.XLOOKUP(Participantes[[#This Row],[Nombre]],$A73:$A850,$B73:$B850)</f>
        <v>sm.dakduk@uniandes.edu.co</v>
      </c>
      <c r="C851" s="3" t="str">
        <f>_xlfn.XLOOKUP(Participantes[[#This Row],[Nombre]],$A73:$A850,$C73:$C850)</f>
        <v>F</v>
      </c>
      <c r="D851" s="3" t="str">
        <f>_xlfn.XLOOKUP(Participantes[[#This Row],[Nombre]],$A73:$A850,$D73:$D850)</f>
        <v>Professor</v>
      </c>
      <c r="E851" s="3" t="str">
        <f>_xlfn.XLOOKUP(Participantes[[#This Row],[Seminario al que asistió]],Seminarios[Seminario],Seminarios[Modalidad])</f>
        <v>On-Campus</v>
      </c>
      <c r="F851" s="8" t="s">
        <v>93</v>
      </c>
      <c r="G851" s="26">
        <f>_xlfn.XLOOKUP(Participantes[[#This Row],[Seminario al que asistió]],Seminarios[Seminario],Seminarios[Año])</f>
        <v>2025</v>
      </c>
    </row>
    <row r="852" spans="1:7" x14ac:dyDescent="0.25">
      <c r="A852" s="7" t="s">
        <v>931</v>
      </c>
      <c r="B852" s="3" t="str">
        <f>_xlfn.XLOOKUP(Participantes[[#This Row],[Nombre]],$A74:$A851,$B74:$B851)</f>
        <v>d.mantillag@uniandes.edu.co</v>
      </c>
      <c r="C852" s="3" t="str">
        <f>_xlfn.XLOOKUP(Participantes[[#This Row],[Nombre]],$A74:$A851,$C74:$C851)</f>
        <v>M</v>
      </c>
      <c r="D852" s="3" t="str">
        <f>_xlfn.XLOOKUP(Participantes[[#This Row],[Nombre]],$A74:$A851,$D74:$D851)</f>
        <v>Professor</v>
      </c>
      <c r="E852" s="3" t="str">
        <f>_xlfn.XLOOKUP(Participantes[[#This Row],[Seminario al que asistió]],Seminarios[Seminario],Seminarios[Modalidad])</f>
        <v>On-Campus</v>
      </c>
      <c r="F852" s="8" t="s">
        <v>93</v>
      </c>
      <c r="G852" s="26">
        <f>_xlfn.XLOOKUP(Participantes[[#This Row],[Seminario al que asistió]],Seminarios[Seminario],Seminarios[Año])</f>
        <v>2025</v>
      </c>
    </row>
    <row r="853" spans="1:7" x14ac:dyDescent="0.25">
      <c r="A853" s="7" t="s">
        <v>957</v>
      </c>
      <c r="B853" s="3" t="s">
        <v>958</v>
      </c>
      <c r="C853" s="3" t="s">
        <v>262</v>
      </c>
      <c r="D853" s="3" t="s">
        <v>56</v>
      </c>
      <c r="E853" s="3" t="str">
        <f>_xlfn.XLOOKUP(Participantes[[#This Row],[Seminario al que asistió]],Seminarios[Seminario],Seminarios[Modalidad])</f>
        <v>On-Campus</v>
      </c>
      <c r="F853" s="8" t="s">
        <v>93</v>
      </c>
      <c r="G853" s="26">
        <f>_xlfn.XLOOKUP(Participantes[[#This Row],[Seminario al que asistió]],Seminarios[Seminario],Seminarios[Año])</f>
        <v>2025</v>
      </c>
    </row>
    <row r="854" spans="1:7" x14ac:dyDescent="0.25">
      <c r="A854" s="7" t="s">
        <v>329</v>
      </c>
      <c r="B854" s="3" t="str">
        <f>_xlfn.XLOOKUP(Participantes[[#This Row],[Nombre]],$A76:$A853,$B76:$B853)</f>
        <v>rabritto@gmail.com</v>
      </c>
      <c r="C854" s="3" t="str">
        <f>_xlfn.XLOOKUP(Participantes[[#This Row],[Nombre]],$A76:$A853,$C76:$C853)</f>
        <v>M</v>
      </c>
      <c r="D854" s="3" t="str">
        <f>_xlfn.XLOOKUP(Participantes[[#This Row],[Nombre]],$A76:$A853,$D76:$D853)</f>
        <v>Professor</v>
      </c>
      <c r="E854" s="3" t="str">
        <f>_xlfn.XLOOKUP(Participantes[[#This Row],[Seminario al que asistió]],Seminarios[Seminario],Seminarios[Modalidad])</f>
        <v>On-Campus</v>
      </c>
      <c r="F854" s="8" t="s">
        <v>93</v>
      </c>
      <c r="G854" s="26">
        <f>_xlfn.XLOOKUP(Participantes[[#This Row],[Seminario al que asistió]],Seminarios[Seminario],Seminarios[Año])</f>
        <v>2025</v>
      </c>
    </row>
    <row r="855" spans="1:7" ht="15.75" thickBot="1" x14ac:dyDescent="0.3">
      <c r="A855" s="9" t="s">
        <v>959</v>
      </c>
      <c r="B855" s="10" t="s">
        <v>960</v>
      </c>
      <c r="C855" s="10" t="s">
        <v>262</v>
      </c>
      <c r="D855" s="10" t="s">
        <v>56</v>
      </c>
      <c r="E855" s="10" t="str">
        <f>_xlfn.XLOOKUP(Participantes[[#This Row],[Seminario al que asistió]],Seminarios[Seminario],Seminarios[Modalidad])</f>
        <v>On-Campus</v>
      </c>
      <c r="F855" s="11" t="s">
        <v>93</v>
      </c>
      <c r="G855" s="26">
        <f>_xlfn.XLOOKUP(Participantes[[#This Row],[Seminario al que asistió]],Seminarios[Seminario],Seminarios[Año])</f>
        <v>2025</v>
      </c>
    </row>
    <row r="856" spans="1:7" x14ac:dyDescent="0.25">
      <c r="A856" s="158" t="s">
        <v>961</v>
      </c>
      <c r="B856" s="159" t="s">
        <v>390</v>
      </c>
      <c r="C856" s="151" t="s">
        <v>262</v>
      </c>
      <c r="D856" s="151" t="s">
        <v>277</v>
      </c>
      <c r="E856" s="151" t="str">
        <f>_xlfn.XLOOKUP(Participantes[[#This Row],[Seminario al que asistió]],Seminarios[Seminario],Seminarios[Modalidad])</f>
        <v>On-Campus</v>
      </c>
      <c r="F856" s="155" t="s">
        <v>47</v>
      </c>
      <c r="G856" s="26">
        <f>_xlfn.XLOOKUP(Participantes[[#This Row],[Seminario al que asistió]],Seminarios[Seminario],Seminarios[Año])</f>
        <v>2025</v>
      </c>
    </row>
    <row r="857" spans="1:7" x14ac:dyDescent="0.25">
      <c r="A857" s="160" t="s">
        <v>962</v>
      </c>
      <c r="B857" s="149" t="s">
        <v>572</v>
      </c>
      <c r="C857" s="148" t="s">
        <v>262</v>
      </c>
      <c r="D857" s="147" t="s">
        <v>277</v>
      </c>
      <c r="E857" s="147" t="str">
        <f>_xlfn.XLOOKUP(Participantes[[#This Row],[Seminario al que asistió]],Seminarios[Seminario],Seminarios[Modalidad])</f>
        <v>On-Campus</v>
      </c>
      <c r="F857" s="152" t="s">
        <v>47</v>
      </c>
      <c r="G857" s="26">
        <f>_xlfn.XLOOKUP(Participantes[[#This Row],[Seminario al que asistió]],Seminarios[Seminario],Seminarios[Año])</f>
        <v>2025</v>
      </c>
    </row>
    <row r="858" spans="1:7" x14ac:dyDescent="0.25">
      <c r="A858" s="160" t="s">
        <v>293</v>
      </c>
      <c r="B858" s="150" t="s">
        <v>294</v>
      </c>
      <c r="C858" s="148" t="s">
        <v>262</v>
      </c>
      <c r="D858" s="147" t="s">
        <v>56</v>
      </c>
      <c r="E858" s="147" t="str">
        <f>_xlfn.XLOOKUP(Participantes[[#This Row],[Seminario al que asistió]],Seminarios[Seminario],Seminarios[Modalidad])</f>
        <v>On-Campus</v>
      </c>
      <c r="F858" s="152" t="s">
        <v>47</v>
      </c>
      <c r="G858" s="26">
        <f>_xlfn.XLOOKUP(Participantes[[#This Row],[Seminario al que asistió]],Seminarios[Seminario],Seminarios[Año])</f>
        <v>2025</v>
      </c>
    </row>
    <row r="859" spans="1:7" x14ac:dyDescent="0.25">
      <c r="A859" s="160" t="s">
        <v>116</v>
      </c>
      <c r="B859" s="150" t="s">
        <v>933</v>
      </c>
      <c r="C859" s="148" t="s">
        <v>262</v>
      </c>
      <c r="D859" s="147" t="s">
        <v>56</v>
      </c>
      <c r="E859" s="147" t="str">
        <f>_xlfn.XLOOKUP(Participantes[[#This Row],[Seminario al que asistió]],Seminarios[Seminario],Seminarios[Modalidad])</f>
        <v>On-Campus</v>
      </c>
      <c r="F859" s="152" t="s">
        <v>47</v>
      </c>
      <c r="G859" s="26">
        <f>_xlfn.XLOOKUP(Participantes[[#This Row],[Seminario al que asistió]],Seminarios[Seminario],Seminarios[Año])</f>
        <v>2025</v>
      </c>
    </row>
    <row r="860" spans="1:7" x14ac:dyDescent="0.25">
      <c r="A860" s="160" t="s">
        <v>604</v>
      </c>
      <c r="B860" s="150" t="s">
        <v>594</v>
      </c>
      <c r="C860" s="148" t="s">
        <v>262</v>
      </c>
      <c r="D860" s="147" t="s">
        <v>56</v>
      </c>
      <c r="E860" s="147" t="str">
        <f>_xlfn.XLOOKUP(Participantes[[#This Row],[Seminario al que asistió]],Seminarios[Seminario],Seminarios[Modalidad])</f>
        <v>On-Campus</v>
      </c>
      <c r="F860" s="152" t="s">
        <v>47</v>
      </c>
      <c r="G860" s="26">
        <f>_xlfn.XLOOKUP(Participantes[[#This Row],[Seminario al que asistió]],Seminarios[Seminario],Seminarios[Año])</f>
        <v>2025</v>
      </c>
    </row>
    <row r="861" spans="1:7" x14ac:dyDescent="0.25">
      <c r="A861" s="160" t="s">
        <v>297</v>
      </c>
      <c r="B861" s="150" t="s">
        <v>298</v>
      </c>
      <c r="C861" s="148" t="s">
        <v>262</v>
      </c>
      <c r="D861" s="147" t="s">
        <v>56</v>
      </c>
      <c r="E861" s="147" t="str">
        <f>_xlfn.XLOOKUP(Participantes[[#This Row],[Seminario al que asistió]],Seminarios[Seminario],Seminarios[Modalidad])</f>
        <v>On-Campus</v>
      </c>
      <c r="F861" s="152" t="s">
        <v>47</v>
      </c>
      <c r="G861" s="26">
        <f>_xlfn.XLOOKUP(Participantes[[#This Row],[Seminario al que asistió]],Seminarios[Seminario],Seminarios[Año])</f>
        <v>2025</v>
      </c>
    </row>
    <row r="862" spans="1:7" x14ac:dyDescent="0.25">
      <c r="A862" s="160" t="s">
        <v>963</v>
      </c>
      <c r="B862" s="149" t="s">
        <v>964</v>
      </c>
      <c r="C862" s="148" t="s">
        <v>265</v>
      </c>
      <c r="D862" s="147" t="s">
        <v>71</v>
      </c>
      <c r="E862" s="147" t="str">
        <f>_xlfn.XLOOKUP(Participantes[[#This Row],[Seminario al que asistió]],Seminarios[Seminario],Seminarios[Modalidad])</f>
        <v>On-Campus</v>
      </c>
      <c r="F862" s="152" t="s">
        <v>47</v>
      </c>
      <c r="G862" s="26">
        <f>_xlfn.XLOOKUP(Participantes[[#This Row],[Seminario al que asistió]],Seminarios[Seminario],Seminarios[Año])</f>
        <v>2025</v>
      </c>
    </row>
    <row r="863" spans="1:7" x14ac:dyDescent="0.25">
      <c r="A863" s="160" t="s">
        <v>722</v>
      </c>
      <c r="B863" s="150" t="s">
        <v>300</v>
      </c>
      <c r="C863" s="148" t="s">
        <v>262</v>
      </c>
      <c r="D863" s="147" t="s">
        <v>56</v>
      </c>
      <c r="E863" s="147" t="str">
        <f>_xlfn.XLOOKUP(Participantes[[#This Row],[Seminario al que asistió]],Seminarios[Seminario],Seminarios[Modalidad])</f>
        <v>On-Campus</v>
      </c>
      <c r="F863" s="152" t="s">
        <v>47</v>
      </c>
      <c r="G863" s="26">
        <f>_xlfn.XLOOKUP(Participantes[[#This Row],[Seminario al que asistió]],Seminarios[Seminario],Seminarios[Año])</f>
        <v>2025</v>
      </c>
    </row>
    <row r="864" spans="1:7" x14ac:dyDescent="0.25">
      <c r="A864" s="160" t="s">
        <v>609</v>
      </c>
      <c r="B864" s="150" t="s">
        <v>362</v>
      </c>
      <c r="C864" s="148" t="s">
        <v>262</v>
      </c>
      <c r="D864" s="147" t="s">
        <v>56</v>
      </c>
      <c r="E864" s="147" t="str">
        <f>_xlfn.XLOOKUP(Participantes[[#This Row],[Seminario al que asistió]],Seminarios[Seminario],Seminarios[Modalidad])</f>
        <v>On-Campus</v>
      </c>
      <c r="F864" s="152" t="s">
        <v>47</v>
      </c>
      <c r="G864" s="26">
        <f>_xlfn.XLOOKUP(Participantes[[#This Row],[Seminario al que asistió]],Seminarios[Seminario],Seminarios[Año])</f>
        <v>2025</v>
      </c>
    </row>
    <row r="865" spans="1:7" x14ac:dyDescent="0.25">
      <c r="A865" s="160" t="s">
        <v>329</v>
      </c>
      <c r="B865" s="150" t="s">
        <v>330</v>
      </c>
      <c r="C865" s="148" t="s">
        <v>262</v>
      </c>
      <c r="D865" s="147" t="s">
        <v>56</v>
      </c>
      <c r="E865" s="147" t="str">
        <f>_xlfn.XLOOKUP(Participantes[[#This Row],[Seminario al que asistió]],Seminarios[Seminario],Seminarios[Modalidad])</f>
        <v>On-Campus</v>
      </c>
      <c r="F865" s="152" t="s">
        <v>47</v>
      </c>
      <c r="G865" s="26">
        <f>_xlfn.XLOOKUP(Participantes[[#This Row],[Seminario al que asistió]],Seminarios[Seminario],Seminarios[Año])</f>
        <v>2025</v>
      </c>
    </row>
    <row r="866" spans="1:7" x14ac:dyDescent="0.25">
      <c r="A866" s="160" t="s">
        <v>278</v>
      </c>
      <c r="B866" s="150" t="s">
        <v>279</v>
      </c>
      <c r="C866" s="148" t="s">
        <v>262</v>
      </c>
      <c r="D866" s="147" t="s">
        <v>56</v>
      </c>
      <c r="E866" s="147" t="str">
        <f>_xlfn.XLOOKUP(Participantes[[#This Row],[Seminario al que asistió]],Seminarios[Seminario],Seminarios[Modalidad])</f>
        <v>On-Campus</v>
      </c>
      <c r="F866" s="152" t="s">
        <v>47</v>
      </c>
      <c r="G866" s="26">
        <f>_xlfn.XLOOKUP(Participantes[[#This Row],[Seminario al que asistió]],Seminarios[Seminario],Seminarios[Año])</f>
        <v>2025</v>
      </c>
    </row>
    <row r="867" spans="1:7" x14ac:dyDescent="0.25">
      <c r="A867" s="160" t="s">
        <v>924</v>
      </c>
      <c r="B867" s="150" t="s">
        <v>745</v>
      </c>
      <c r="C867" s="148" t="s">
        <v>265</v>
      </c>
      <c r="D867" s="147" t="s">
        <v>71</v>
      </c>
      <c r="E867" s="147" t="str">
        <f>_xlfn.XLOOKUP(Participantes[[#This Row],[Seminario al que asistió]],Seminarios[Seminario],Seminarios[Modalidad])</f>
        <v>On-Campus</v>
      </c>
      <c r="F867" s="152" t="s">
        <v>47</v>
      </c>
      <c r="G867" s="26">
        <f>_xlfn.XLOOKUP(Participantes[[#This Row],[Seminario al que asistió]],Seminarios[Seminario],Seminarios[Año])</f>
        <v>2025</v>
      </c>
    </row>
    <row r="868" spans="1:7" x14ac:dyDescent="0.25">
      <c r="A868" s="160" t="s">
        <v>965</v>
      </c>
      <c r="B868" s="150" t="s">
        <v>598</v>
      </c>
      <c r="C868" s="148" t="s">
        <v>262</v>
      </c>
      <c r="D868" s="147" t="s">
        <v>56</v>
      </c>
      <c r="E868" s="147" t="str">
        <f>_xlfn.XLOOKUP(Participantes[[#This Row],[Seminario al que asistió]],Seminarios[Seminario],Seminarios[Modalidad])</f>
        <v>On-Campus</v>
      </c>
      <c r="F868" s="152" t="s">
        <v>47</v>
      </c>
      <c r="G868" s="26">
        <f>_xlfn.XLOOKUP(Participantes[[#This Row],[Seminario al que asistió]],Seminarios[Seminario],Seminarios[Año])</f>
        <v>2025</v>
      </c>
    </row>
    <row r="869" spans="1:7" x14ac:dyDescent="0.25">
      <c r="A869" s="160" t="s">
        <v>603</v>
      </c>
      <c r="B869" s="150" t="s">
        <v>332</v>
      </c>
      <c r="C869" s="148" t="s">
        <v>262</v>
      </c>
      <c r="D869" s="147" t="s">
        <v>56</v>
      </c>
      <c r="E869" s="147" t="str">
        <f>_xlfn.XLOOKUP(Participantes[[#This Row],[Seminario al que asistió]],Seminarios[Seminario],Seminarios[Modalidad])</f>
        <v>On-Campus</v>
      </c>
      <c r="F869" s="152" t="s">
        <v>47</v>
      </c>
      <c r="G869" s="26">
        <f>_xlfn.XLOOKUP(Participantes[[#This Row],[Seminario al que asistió]],Seminarios[Seminario],Seminarios[Año])</f>
        <v>2025</v>
      </c>
    </row>
    <row r="870" spans="1:7" x14ac:dyDescent="0.25">
      <c r="A870" s="160" t="s">
        <v>966</v>
      </c>
      <c r="B870" s="150"/>
      <c r="C870" s="148" t="s">
        <v>265</v>
      </c>
      <c r="D870" s="147" t="s">
        <v>71</v>
      </c>
      <c r="E870" s="147" t="str">
        <f>_xlfn.XLOOKUP(Participantes[[#This Row],[Seminario al que asistió]],Seminarios[Seminario],Seminarios[Modalidad])</f>
        <v>On-Campus</v>
      </c>
      <c r="F870" s="152" t="s">
        <v>47</v>
      </c>
      <c r="G870" s="26">
        <f>_xlfn.XLOOKUP(Participantes[[#This Row],[Seminario al que asistió]],Seminarios[Seminario],Seminarios[Año])</f>
        <v>2025</v>
      </c>
    </row>
    <row r="871" spans="1:7" x14ac:dyDescent="0.25">
      <c r="A871" s="160" t="s">
        <v>934</v>
      </c>
      <c r="B871" s="150" t="s">
        <v>365</v>
      </c>
      <c r="C871" s="148" t="s">
        <v>262</v>
      </c>
      <c r="D871" s="147" t="s">
        <v>56</v>
      </c>
      <c r="E871" s="147" t="str">
        <f>_xlfn.XLOOKUP(Participantes[[#This Row],[Seminario al que asistió]],Seminarios[Seminario],Seminarios[Modalidad])</f>
        <v>On-Campus</v>
      </c>
      <c r="F871" s="152" t="s">
        <v>47</v>
      </c>
      <c r="G871" s="26">
        <f>_xlfn.XLOOKUP(Participantes[[#This Row],[Seminario al que asistió]],Seminarios[Seminario],Seminarios[Año])</f>
        <v>2025</v>
      </c>
    </row>
    <row r="872" spans="1:7" x14ac:dyDescent="0.25">
      <c r="A872" s="160" t="s">
        <v>263</v>
      </c>
      <c r="B872" s="150" t="s">
        <v>264</v>
      </c>
      <c r="C872" s="148" t="s">
        <v>265</v>
      </c>
      <c r="D872" s="148" t="s">
        <v>56</v>
      </c>
      <c r="E872" s="147" t="str">
        <f>_xlfn.XLOOKUP(Participantes[[#This Row],[Seminario al que asistió]],Seminarios[Seminario],Seminarios[Modalidad])</f>
        <v>On-Campus</v>
      </c>
      <c r="F872" s="152" t="s">
        <v>47</v>
      </c>
      <c r="G872" s="26">
        <f>_xlfn.XLOOKUP(Participantes[[#This Row],[Seminario al que asistió]],Seminarios[Seminario],Seminarios[Año])</f>
        <v>2025</v>
      </c>
    </row>
    <row r="873" spans="1:7" ht="15.75" thickBot="1" x14ac:dyDescent="0.3">
      <c r="A873" s="161" t="s">
        <v>967</v>
      </c>
      <c r="B873" s="162"/>
      <c r="C873" s="163" t="s">
        <v>265</v>
      </c>
      <c r="D873" s="153" t="s">
        <v>71</v>
      </c>
      <c r="E873" s="153" t="str">
        <f>_xlfn.XLOOKUP(Participantes[[#This Row],[Seminario al que asistió]],Seminarios[Seminario],Seminarios[Modalidad])</f>
        <v>On-Campus</v>
      </c>
      <c r="F873" s="154" t="s">
        <v>47</v>
      </c>
      <c r="G873" s="26">
        <f>_xlfn.XLOOKUP(Participantes[[#This Row],[Seminario al que asistió]],Seminarios[Seminario],Seminarios[Año])</f>
        <v>2025</v>
      </c>
    </row>
    <row r="874" spans="1:7" x14ac:dyDescent="0.25">
      <c r="A874" s="4" t="s">
        <v>968</v>
      </c>
      <c r="B874" s="5" t="s">
        <v>969</v>
      </c>
      <c r="C874" s="5" t="s">
        <v>262</v>
      </c>
      <c r="D874" s="151" t="s">
        <v>56</v>
      </c>
      <c r="E874" s="151" t="str">
        <f>_xlfn.XLOOKUP(Participantes[[#This Row],[Seminario al que asistió]],Seminarios[Seminario],Seminarios[Modalidad])</f>
        <v>On-Campus</v>
      </c>
      <c r="F874" s="155" t="s">
        <v>50</v>
      </c>
      <c r="G874" s="26">
        <f>_xlfn.XLOOKUP(Participantes[[#This Row],[Seminario al que asistió]],Seminarios[Seminario],Seminarios[Año])</f>
        <v>2025</v>
      </c>
    </row>
    <row r="875" spans="1:7" x14ac:dyDescent="0.25">
      <c r="A875" s="7" t="s">
        <v>318</v>
      </c>
      <c r="B875" s="3" t="s">
        <v>319</v>
      </c>
      <c r="C875" s="3" t="s">
        <v>262</v>
      </c>
      <c r="D875" s="147" t="s">
        <v>56</v>
      </c>
      <c r="E875" s="147" t="str">
        <f>_xlfn.XLOOKUP(Participantes[[#This Row],[Seminario al que asistió]],Seminarios[Seminario],Seminarios[Modalidad])</f>
        <v>On-Campus</v>
      </c>
      <c r="F875" s="152" t="s">
        <v>50</v>
      </c>
      <c r="G875" s="26">
        <f>_xlfn.XLOOKUP(Participantes[[#This Row],[Seminario al que asistió]],Seminarios[Seminario],Seminarios[Año])</f>
        <v>2025</v>
      </c>
    </row>
    <row r="876" spans="1:7" x14ac:dyDescent="0.25">
      <c r="A876" s="7" t="s">
        <v>881</v>
      </c>
      <c r="B876" s="3" t="s">
        <v>882</v>
      </c>
      <c r="C876" s="3" t="s">
        <v>265</v>
      </c>
      <c r="D876" s="147" t="s">
        <v>56</v>
      </c>
      <c r="E876" s="147" t="str">
        <f>_xlfn.XLOOKUP(Participantes[[#This Row],[Seminario al que asistió]],Seminarios[Seminario],Seminarios[Modalidad])</f>
        <v>On-Campus</v>
      </c>
      <c r="F876" s="152" t="s">
        <v>50</v>
      </c>
      <c r="G876" s="26">
        <f>_xlfn.XLOOKUP(Participantes[[#This Row],[Seminario al que asistió]],Seminarios[Seminario],Seminarios[Año])</f>
        <v>2025</v>
      </c>
    </row>
    <row r="877" spans="1:7" ht="15.75" thickBot="1" x14ac:dyDescent="0.3">
      <c r="A877" s="9" t="s">
        <v>54</v>
      </c>
      <c r="B877" s="10" t="s">
        <v>970</v>
      </c>
      <c r="C877" s="10" t="s">
        <v>262</v>
      </c>
      <c r="D877" s="153" t="s">
        <v>71</v>
      </c>
      <c r="E877" s="153" t="str">
        <f>_xlfn.XLOOKUP(Participantes[[#This Row],[Seminario al que asistió]],Seminarios[Seminario],Seminarios[Modalidad])</f>
        <v>On-Campus</v>
      </c>
      <c r="F877" s="154" t="s">
        <v>50</v>
      </c>
      <c r="G877" s="26">
        <f>_xlfn.XLOOKUP(Participantes[[#This Row],[Seminario al que asistió]],Seminarios[Seminario],Seminarios[Año])</f>
        <v>2025</v>
      </c>
    </row>
    <row r="878" spans="1:7" x14ac:dyDescent="0.25">
      <c r="A878" s="95" t="s">
        <v>329</v>
      </c>
      <c r="B878" s="12" t="s">
        <v>330</v>
      </c>
      <c r="C878" s="12" t="s">
        <v>262</v>
      </c>
      <c r="D878" s="156" t="s">
        <v>56</v>
      </c>
      <c r="E878" s="12" t="str">
        <f>_xlfn.XLOOKUP(Participantes[[#This Row],[Seminario al que asistió]],Seminarios[Seminario],Seminarios[Modalidad])</f>
        <v>On-Campus</v>
      </c>
      <c r="F878" s="157" t="s">
        <v>53</v>
      </c>
      <c r="G878" s="26">
        <f>_xlfn.XLOOKUP(Participantes[[#This Row],[Seminario al que asistió]],Seminarios[Seminario],Seminarios[Año])</f>
        <v>2025</v>
      </c>
    </row>
    <row r="879" spans="1:7" x14ac:dyDescent="0.25">
      <c r="A879" s="7" t="s">
        <v>546</v>
      </c>
      <c r="B879" s="3" t="s">
        <v>341</v>
      </c>
      <c r="C879" s="3" t="s">
        <v>265</v>
      </c>
      <c r="D879" s="147" t="s">
        <v>56</v>
      </c>
      <c r="E879" s="3" t="str">
        <f>_xlfn.XLOOKUP(Participantes[[#This Row],[Seminario al que asistió]],Seminarios[Seminario],Seminarios[Modalidad])</f>
        <v>On-Campus</v>
      </c>
      <c r="F879" s="152" t="s">
        <v>53</v>
      </c>
      <c r="G879" s="26">
        <f>_xlfn.XLOOKUP(Participantes[[#This Row],[Seminario al que asistió]],Seminarios[Seminario],Seminarios[Año])</f>
        <v>2025</v>
      </c>
    </row>
    <row r="880" spans="1:7" x14ac:dyDescent="0.25">
      <c r="A880" s="7" t="s">
        <v>931</v>
      </c>
      <c r="B880" t="s">
        <v>932</v>
      </c>
      <c r="C880" s="3" t="s">
        <v>262</v>
      </c>
      <c r="D880" s="147" t="s">
        <v>56</v>
      </c>
      <c r="E880" s="3" t="str">
        <f>_xlfn.XLOOKUP(Participantes[[#This Row],[Seminario al que asistió]],Seminarios[Seminario],Seminarios[Modalidad])</f>
        <v>On-Campus</v>
      </c>
      <c r="F880" s="152" t="s">
        <v>53</v>
      </c>
      <c r="G880" s="26">
        <f>_xlfn.XLOOKUP(Participantes[[#This Row],[Seminario al que asistió]],Seminarios[Seminario],Seminarios[Año])</f>
        <v>2025</v>
      </c>
    </row>
    <row r="881" spans="1:7" x14ac:dyDescent="0.25">
      <c r="A881" s="7" t="s">
        <v>971</v>
      </c>
      <c r="B881" s="3" t="s">
        <v>972</v>
      </c>
      <c r="C881" s="3" t="s">
        <v>265</v>
      </c>
      <c r="D881" s="147" t="s">
        <v>56</v>
      </c>
      <c r="E881" s="3" t="str">
        <f>_xlfn.XLOOKUP(Participantes[[#This Row],[Seminario al que asistió]],Seminarios[Seminario],Seminarios[Modalidad])</f>
        <v>On-Campus</v>
      </c>
      <c r="F881" s="152" t="s">
        <v>53</v>
      </c>
      <c r="G881" s="26">
        <f>_xlfn.XLOOKUP(Participantes[[#This Row],[Seminario al que asistió]],Seminarios[Seminario],Seminarios[Año])</f>
        <v>2025</v>
      </c>
    </row>
    <row r="882" spans="1:7" x14ac:dyDescent="0.25">
      <c r="A882" s="7" t="s">
        <v>973</v>
      </c>
      <c r="B882" s="3" t="s">
        <v>974</v>
      </c>
      <c r="C882" s="3" t="s">
        <v>262</v>
      </c>
      <c r="D882" s="147" t="s">
        <v>56</v>
      </c>
      <c r="E882" s="3" t="str">
        <f>_xlfn.XLOOKUP(Participantes[[#This Row],[Seminario al que asistió]],Seminarios[Seminario],Seminarios[Modalidad])</f>
        <v>On-Campus</v>
      </c>
      <c r="F882" s="152" t="s">
        <v>53</v>
      </c>
      <c r="G882" s="26">
        <f>_xlfn.XLOOKUP(Participantes[[#This Row],[Seminario al que asistió]],Seminarios[Seminario],Seminarios[Año])</f>
        <v>2025</v>
      </c>
    </row>
    <row r="883" spans="1:7" x14ac:dyDescent="0.25">
      <c r="A883" s="7" t="s">
        <v>975</v>
      </c>
      <c r="B883" s="3" t="s">
        <v>976</v>
      </c>
      <c r="C883" s="3" t="s">
        <v>265</v>
      </c>
      <c r="D883" s="147" t="s">
        <v>56</v>
      </c>
      <c r="E883" s="3" t="str">
        <f>_xlfn.XLOOKUP(Participantes[[#This Row],[Seminario al que asistió]],Seminarios[Seminario],Seminarios[Modalidad])</f>
        <v>On-Campus</v>
      </c>
      <c r="F883" s="152" t="s">
        <v>53</v>
      </c>
      <c r="G883" s="26">
        <f>_xlfn.XLOOKUP(Participantes[[#This Row],[Seminario al que asistió]],Seminarios[Seminario],Seminarios[Año])</f>
        <v>2025</v>
      </c>
    </row>
    <row r="884" spans="1:7" x14ac:dyDescent="0.25">
      <c r="A884" s="7" t="s">
        <v>977</v>
      </c>
      <c r="B884" s="3" t="s">
        <v>978</v>
      </c>
      <c r="C884" s="3" t="s">
        <v>262</v>
      </c>
      <c r="D884" s="147" t="s">
        <v>56</v>
      </c>
      <c r="E884" s="3" t="str">
        <f>_xlfn.XLOOKUP(Participantes[[#This Row],[Seminario al que asistió]],Seminarios[Seminario],Seminarios[Modalidad])</f>
        <v>On-Campus</v>
      </c>
      <c r="F884" s="152" t="s">
        <v>53</v>
      </c>
      <c r="G884" s="26">
        <f>_xlfn.XLOOKUP(Participantes[[#This Row],[Seminario al que asistió]],Seminarios[Seminario],Seminarios[Año])</f>
        <v>2025</v>
      </c>
    </row>
    <row r="885" spans="1:7" x14ac:dyDescent="0.25">
      <c r="A885" s="7" t="s">
        <v>318</v>
      </c>
      <c r="B885" s="3" t="s">
        <v>319</v>
      </c>
      <c r="C885" s="3" t="s">
        <v>262</v>
      </c>
      <c r="D885" s="147" t="s">
        <v>56</v>
      </c>
      <c r="E885" s="3" t="str">
        <f>_xlfn.XLOOKUP(Participantes[[#This Row],[Seminario al que asistió]],Seminarios[Seminario],Seminarios[Modalidad])</f>
        <v>On-Campus</v>
      </c>
      <c r="F885" s="152" t="s">
        <v>53</v>
      </c>
      <c r="G885" s="26">
        <f>_xlfn.XLOOKUP(Participantes[[#This Row],[Seminario al que asistió]],Seminarios[Seminario],Seminarios[Año])</f>
        <v>2025</v>
      </c>
    </row>
    <row r="886" spans="1:7" x14ac:dyDescent="0.25">
      <c r="A886" s="7" t="s">
        <v>513</v>
      </c>
      <c r="B886" t="s">
        <v>264</v>
      </c>
      <c r="C886" s="3" t="s">
        <v>265</v>
      </c>
      <c r="D886" s="147" t="s">
        <v>56</v>
      </c>
      <c r="E886" s="3" t="str">
        <f>_xlfn.XLOOKUP(Participantes[[#This Row],[Seminario al que asistió]],Seminarios[Seminario],Seminarios[Modalidad])</f>
        <v>On-Campus</v>
      </c>
      <c r="F886" s="152" t="s">
        <v>53</v>
      </c>
      <c r="G886" s="26">
        <f>_xlfn.XLOOKUP(Participantes[[#This Row],[Seminario al que asistió]],Seminarios[Seminario],Seminarios[Año])</f>
        <v>2025</v>
      </c>
    </row>
    <row r="887" spans="1:7" x14ac:dyDescent="0.25">
      <c r="A887" s="7" t="s">
        <v>722</v>
      </c>
      <c r="B887" s="3" t="s">
        <v>300</v>
      </c>
      <c r="C887" s="3" t="s">
        <v>262</v>
      </c>
      <c r="D887" s="147" t="s">
        <v>56</v>
      </c>
      <c r="E887" s="3" t="str">
        <f>_xlfn.XLOOKUP(Participantes[[#This Row],[Seminario al que asistió]],Seminarios[Seminario],Seminarios[Modalidad])</f>
        <v>On-Campus</v>
      </c>
      <c r="F887" s="152" t="s">
        <v>53</v>
      </c>
      <c r="G887" s="26">
        <f>_xlfn.XLOOKUP(Participantes[[#This Row],[Seminario al que asistió]],Seminarios[Seminario],Seminarios[Año])</f>
        <v>2025</v>
      </c>
    </row>
    <row r="888" spans="1:7" x14ac:dyDescent="0.25">
      <c r="A888" s="7" t="s">
        <v>979</v>
      </c>
      <c r="B888" s="3" t="s">
        <v>980</v>
      </c>
      <c r="C888" s="3" t="s">
        <v>265</v>
      </c>
      <c r="D888" s="147" t="s">
        <v>56</v>
      </c>
      <c r="E888" s="3" t="str">
        <f>_xlfn.XLOOKUP(Participantes[[#This Row],[Seminario al que asistió]],Seminarios[Seminario],Seminarios[Modalidad])</f>
        <v>On-Campus</v>
      </c>
      <c r="F888" s="152" t="s">
        <v>53</v>
      </c>
      <c r="G888" s="26">
        <f>_xlfn.XLOOKUP(Participantes[[#This Row],[Seminario al que asistió]],Seminarios[Seminario],Seminarios[Año])</f>
        <v>2025</v>
      </c>
    </row>
    <row r="889" spans="1:7" x14ac:dyDescent="0.25">
      <c r="A889" s="7" t="s">
        <v>335</v>
      </c>
      <c r="B889" s="3" t="s">
        <v>336</v>
      </c>
      <c r="C889" s="3" t="s">
        <v>265</v>
      </c>
      <c r="D889" s="147" t="s">
        <v>56</v>
      </c>
      <c r="E889" s="3" t="str">
        <f>_xlfn.XLOOKUP(Participantes[[#This Row],[Seminario al que asistió]],Seminarios[Seminario],Seminarios[Modalidad])</f>
        <v>On-Campus</v>
      </c>
      <c r="F889" s="152" t="s">
        <v>53</v>
      </c>
      <c r="G889" s="26">
        <f>_xlfn.XLOOKUP(Participantes[[#This Row],[Seminario al que asistió]],Seminarios[Seminario],Seminarios[Año])</f>
        <v>2025</v>
      </c>
    </row>
    <row r="890" spans="1:7" x14ac:dyDescent="0.25">
      <c r="A890" s="7" t="s">
        <v>981</v>
      </c>
      <c r="B890" s="3" t="s">
        <v>982</v>
      </c>
      <c r="C890" s="3" t="s">
        <v>265</v>
      </c>
      <c r="D890" s="147" t="s">
        <v>56</v>
      </c>
      <c r="E890" s="3" t="str">
        <f>_xlfn.XLOOKUP(Participantes[[#This Row],[Seminario al que asistió]],Seminarios[Seminario],Seminarios[Modalidad])</f>
        <v>On-Campus</v>
      </c>
      <c r="F890" s="152" t="s">
        <v>53</v>
      </c>
      <c r="G890" s="26">
        <f>_xlfn.XLOOKUP(Participantes[[#This Row],[Seminario al que asistió]],Seminarios[Seminario],Seminarios[Año])</f>
        <v>2025</v>
      </c>
    </row>
    <row r="891" spans="1:7" x14ac:dyDescent="0.25">
      <c r="A891" s="7" t="s">
        <v>983</v>
      </c>
      <c r="B891" t="s">
        <v>984</v>
      </c>
      <c r="C891" s="3" t="s">
        <v>265</v>
      </c>
      <c r="D891" s="147" t="s">
        <v>56</v>
      </c>
      <c r="E891" s="3" t="str">
        <f>_xlfn.XLOOKUP(Participantes[[#This Row],[Seminario al que asistió]],Seminarios[Seminario],Seminarios[Modalidad])</f>
        <v>On-Campus</v>
      </c>
      <c r="F891" s="152" t="s">
        <v>53</v>
      </c>
      <c r="G891" s="26">
        <f>_xlfn.XLOOKUP(Participantes[[#This Row],[Seminario al que asistió]],Seminarios[Seminario],Seminarios[Año])</f>
        <v>2025</v>
      </c>
    </row>
    <row r="892" spans="1:7" x14ac:dyDescent="0.25">
      <c r="A892" s="7" t="s">
        <v>879</v>
      </c>
      <c r="B892" s="3" t="s">
        <v>348</v>
      </c>
      <c r="C892" s="3" t="s">
        <v>265</v>
      </c>
      <c r="D892" s="147" t="s">
        <v>56</v>
      </c>
      <c r="E892" s="3" t="str">
        <f>_xlfn.XLOOKUP(Participantes[[#This Row],[Seminario al que asistió]],Seminarios[Seminario],Seminarios[Modalidad])</f>
        <v>On-Campus</v>
      </c>
      <c r="F892" s="152" t="s">
        <v>53</v>
      </c>
      <c r="G892" s="26">
        <f>_xlfn.XLOOKUP(Participantes[[#This Row],[Seminario al que asistió]],Seminarios[Seminario],Seminarios[Año])</f>
        <v>2025</v>
      </c>
    </row>
    <row r="893" spans="1:7" ht="15.75" thickBot="1" x14ac:dyDescent="0.3">
      <c r="A893" s="9" t="s">
        <v>985</v>
      </c>
      <c r="B893" s="10" t="s">
        <v>960</v>
      </c>
      <c r="C893" s="10" t="s">
        <v>262</v>
      </c>
      <c r="D893" s="153" t="s">
        <v>56</v>
      </c>
      <c r="E893" s="10" t="str">
        <f>_xlfn.XLOOKUP(Participantes[[#This Row],[Seminario al que asistió]],Seminarios[Seminario],Seminarios[Modalidad])</f>
        <v>On-Campus</v>
      </c>
      <c r="F893" s="154" t="s">
        <v>53</v>
      </c>
      <c r="G893" s="26">
        <f>_xlfn.XLOOKUP(Participantes[[#This Row],[Seminario al que asistió]],Seminarios[Seminario],Seminarios[Año])</f>
        <v>2025</v>
      </c>
    </row>
    <row r="894" spans="1:7" x14ac:dyDescent="0.25">
      <c r="A894" s="164" t="s">
        <v>603</v>
      </c>
      <c r="B894" s="5" t="str">
        <f>_xlfn.XLOOKUP(Participantes[[#This Row],[Nombre]],$A2:$A893,$B2:$B893)</f>
        <v>f.reinosoc@uniandes.edu.co</v>
      </c>
      <c r="C894" s="5" t="str">
        <f>_xlfn.XLOOKUP(Participantes[[#This Row],[Nombre]],$A2:$A893,$C2:$C893)</f>
        <v>M</v>
      </c>
      <c r="D894" s="5" t="str">
        <f>_xlfn.XLOOKUP(Participantes[[#This Row],[Nombre]],$A2:$A893,$D2:$D893)</f>
        <v>Professor</v>
      </c>
      <c r="E894" s="5" t="str">
        <f>_xlfn.XLOOKUP(Participantes[[#This Row],[Seminario al que asistió]],Seminarios[Seminario],Seminarios[Modalidad])</f>
        <v>On-Campus</v>
      </c>
      <c r="F894" s="6" t="s">
        <v>141</v>
      </c>
      <c r="G894" s="26">
        <f>_xlfn.XLOOKUP(Participantes[[#This Row],[Seminario al que asistió]],Seminarios[Seminario],Seminarios[Año])</f>
        <v>2025</v>
      </c>
    </row>
    <row r="895" spans="1:7" x14ac:dyDescent="0.25">
      <c r="A895" s="165" t="s">
        <v>563</v>
      </c>
      <c r="B895" s="3" t="str">
        <f>_xlfn.XLOOKUP(Participantes[[#This Row],[Nombre]],$A3:$A894,$B3:$B894)</f>
        <v>x.rueda@uniandes.edu.co</v>
      </c>
      <c r="C895" s="3" t="str">
        <f>_xlfn.XLOOKUP(Participantes[[#This Row],[Nombre]],$A3:$A894,$C3:$C894)</f>
        <v>F</v>
      </c>
      <c r="D895" s="3" t="str">
        <f>_xlfn.XLOOKUP(Participantes[[#This Row],[Nombre]],$A3:$A894,$D3:$D894)</f>
        <v>Professor</v>
      </c>
      <c r="E895" s="3" t="str">
        <f>_xlfn.XLOOKUP(Participantes[[#This Row],[Seminario al que asistió]],Seminarios[Seminario],Seminarios[Modalidad])</f>
        <v>On-Campus</v>
      </c>
      <c r="F895" s="8" t="s">
        <v>141</v>
      </c>
      <c r="G895" s="26">
        <f>_xlfn.XLOOKUP(Participantes[[#This Row],[Seminario al que asistió]],Seminarios[Seminario],Seminarios[Año])</f>
        <v>2025</v>
      </c>
    </row>
    <row r="896" spans="1:7" x14ac:dyDescent="0.25">
      <c r="A896" s="165" t="s">
        <v>379</v>
      </c>
      <c r="B896" s="3" t="str">
        <f>_xlfn.XLOOKUP(Participantes[[#This Row],[Nombre]],$A4:$A895,$B4:$B895)</f>
        <v>sm.dakduk@uniandes.edu.co</v>
      </c>
      <c r="C896" s="3" t="str">
        <f>_xlfn.XLOOKUP(Participantes[[#This Row],[Nombre]],$A4:$A895,$C4:$C895)</f>
        <v>F</v>
      </c>
      <c r="D896" s="3" t="str">
        <f>_xlfn.XLOOKUP(Participantes[[#This Row],[Nombre]],$A4:$A895,$D4:$D895)</f>
        <v>Professor</v>
      </c>
      <c r="E896" s="3" t="str">
        <f>_xlfn.XLOOKUP(Participantes[[#This Row],[Seminario al que asistió]],Seminarios[Seminario],Seminarios[Modalidad])</f>
        <v>On-Campus</v>
      </c>
      <c r="F896" s="8" t="s">
        <v>141</v>
      </c>
      <c r="G896" s="26">
        <f>_xlfn.XLOOKUP(Participantes[[#This Row],[Seminario al que asistió]],Seminarios[Seminario],Seminarios[Año])</f>
        <v>2025</v>
      </c>
    </row>
    <row r="897" spans="1:7" x14ac:dyDescent="0.25">
      <c r="A897" s="165" t="s">
        <v>299</v>
      </c>
      <c r="B897" s="3" t="str">
        <f>_xlfn.XLOOKUP(Participantes[[#This Row],[Nombre]],$A5:$A896,$B5:$B896)</f>
        <v>maxgonza@uniandes.edu.co</v>
      </c>
      <c r="C897" s="3" t="str">
        <f>_xlfn.XLOOKUP(Participantes[[#This Row],[Nombre]],$A5:$A896,$C5:$C896)</f>
        <v>M</v>
      </c>
      <c r="D897" s="3" t="str">
        <f>_xlfn.XLOOKUP(Participantes[[#This Row],[Nombre]],$A5:$A896,$D5:$D896)</f>
        <v>Professor</v>
      </c>
      <c r="E897" s="3" t="str">
        <f>_xlfn.XLOOKUP(Participantes[[#This Row],[Seminario al que asistió]],Seminarios[Seminario],Seminarios[Modalidad])</f>
        <v>On-Campus</v>
      </c>
      <c r="F897" s="8" t="s">
        <v>141</v>
      </c>
      <c r="G897" s="26">
        <f>_xlfn.XLOOKUP(Participantes[[#This Row],[Seminario al que asistió]],Seminarios[Seminario],Seminarios[Año])</f>
        <v>2025</v>
      </c>
    </row>
    <row r="898" spans="1:7" x14ac:dyDescent="0.25">
      <c r="A898" s="168" t="s">
        <v>927</v>
      </c>
      <c r="B898" s="3" t="str">
        <f>_xlfn.XLOOKUP(Participantes[[#This Row],[Nombre]],$A6:$A897,$B6:$B897)</f>
        <v>r.taborda@uniandes.edu.co</v>
      </c>
      <c r="C898" s="3" t="str">
        <f>_xlfn.XLOOKUP(Participantes[[#This Row],[Nombre]],$A6:$A897,$C6:$C897)</f>
        <v>M</v>
      </c>
      <c r="D898" s="3" t="str">
        <f>_xlfn.XLOOKUP(Participantes[[#This Row],[Nombre]],$A6:$A897,$D6:$D897)</f>
        <v>Professor</v>
      </c>
      <c r="E898" s="3" t="str">
        <f>_xlfn.XLOOKUP(Participantes[[#This Row],[Seminario al que asistió]],Seminarios[Seminario],Seminarios[Modalidad])</f>
        <v>On-Campus</v>
      </c>
      <c r="F898" s="8" t="s">
        <v>141</v>
      </c>
      <c r="G898" s="26">
        <f>_xlfn.XLOOKUP(Participantes[[#This Row],[Seminario al que asistió]],Seminarios[Seminario],Seminarios[Año])</f>
        <v>2025</v>
      </c>
    </row>
    <row r="899" spans="1:7" x14ac:dyDescent="0.25">
      <c r="A899" s="165" t="s">
        <v>278</v>
      </c>
      <c r="B899" s="3" t="str">
        <f>_xlfn.XLOOKUP(Participantes[[#This Row],[Nombre]],$A7:$A898,$B7:$B898)</f>
        <v>d.higa@uniandes.edu.co</v>
      </c>
      <c r="C899" s="3" t="str">
        <f>_xlfn.XLOOKUP(Participantes[[#This Row],[Nombre]],$A7:$A898,$C7:$C898)</f>
        <v>M</v>
      </c>
      <c r="D899" s="3" t="str">
        <f>_xlfn.XLOOKUP(Participantes[[#This Row],[Nombre]],$A7:$A898,$D7:$D898)</f>
        <v>Professor</v>
      </c>
      <c r="E899" s="3" t="str">
        <f>_xlfn.XLOOKUP(Participantes[[#This Row],[Seminario al que asistió]],Seminarios[Seminario],Seminarios[Modalidad])</f>
        <v>On-Campus</v>
      </c>
      <c r="F899" s="8" t="s">
        <v>141</v>
      </c>
      <c r="G899" s="26">
        <f>_xlfn.XLOOKUP(Participantes[[#This Row],[Seminario al que asistió]],Seminarios[Seminario],Seminarios[Año])</f>
        <v>2025</v>
      </c>
    </row>
    <row r="900" spans="1:7" x14ac:dyDescent="0.25">
      <c r="A900" s="165" t="s">
        <v>836</v>
      </c>
      <c r="B900" s="3" t="str">
        <f>_xlfn.XLOOKUP(Participantes[[#This Row],[Nombre]],$A8:$A899,$B8:$B899)</f>
        <v>nc.ortiz@uniandes.edu.co</v>
      </c>
      <c r="C900" s="3" t="str">
        <f>_xlfn.XLOOKUP(Participantes[[#This Row],[Nombre]],$A8:$A899,$C8:$C899)</f>
        <v>F</v>
      </c>
      <c r="D900" s="3" t="str">
        <f>_xlfn.XLOOKUP(Participantes[[#This Row],[Nombre]],$A8:$A899,$D8:$D899)</f>
        <v>Professor</v>
      </c>
      <c r="E900" s="3" t="str">
        <f>_xlfn.XLOOKUP(Participantes[[#This Row],[Seminario al que asistió]],Seminarios[Seminario],Seminarios[Modalidad])</f>
        <v>On-Campus</v>
      </c>
      <c r="F900" s="8" t="s">
        <v>141</v>
      </c>
      <c r="G900" s="26">
        <f>_xlfn.XLOOKUP(Participantes[[#This Row],[Seminario al que asistió]],Seminarios[Seminario],Seminarios[Año])</f>
        <v>2025</v>
      </c>
    </row>
    <row r="901" spans="1:7" x14ac:dyDescent="0.25">
      <c r="A901" s="165" t="s">
        <v>221</v>
      </c>
      <c r="B901" s="3" t="str">
        <f>_xlfn.XLOOKUP(Participantes[[#This Row],[Nombre]],$A9:$A900,$B9:$B900)</f>
        <v>l-moros@uniandes.edu.co</v>
      </c>
      <c r="C901" s="3" t="str">
        <f>_xlfn.XLOOKUP(Participantes[[#This Row],[Nombre]],$A9:$A900,$C9:$C900)</f>
        <v>F</v>
      </c>
      <c r="D901" s="3" t="str">
        <f>_xlfn.XLOOKUP(Participantes[[#This Row],[Nombre]],$A9:$A900,$D9:$D900)</f>
        <v>Professor</v>
      </c>
      <c r="E901" s="3" t="str">
        <f>_xlfn.XLOOKUP(Participantes[[#This Row],[Seminario al que asistió]],Seminarios[Seminario],Seminarios[Modalidad])</f>
        <v>On-Campus</v>
      </c>
      <c r="F901" s="8" t="s">
        <v>141</v>
      </c>
      <c r="G901" s="26">
        <f>_xlfn.XLOOKUP(Participantes[[#This Row],[Seminario al que asistió]],Seminarios[Seminario],Seminarios[Año])</f>
        <v>2025</v>
      </c>
    </row>
    <row r="902" spans="1:7" x14ac:dyDescent="0.25">
      <c r="A902" s="165" t="s">
        <v>820</v>
      </c>
      <c r="B902" s="3" t="str">
        <f>_xlfn.XLOOKUP(Participantes[[#This Row],[Nombre]],$A10:$A901,$B10:$B901)</f>
        <v>so-camac@uniandes.edu.co</v>
      </c>
      <c r="C902" s="3" t="str">
        <f>_xlfn.XLOOKUP(Participantes[[#This Row],[Nombre]],$A10:$A901,$C10:$C901)</f>
        <v>F</v>
      </c>
      <c r="D902" s="3" t="str">
        <f>_xlfn.XLOOKUP(Participantes[[#This Row],[Nombre]],$A10:$A901,$D10:$D901)</f>
        <v>Professor</v>
      </c>
      <c r="E902" s="3" t="str">
        <f>_xlfn.XLOOKUP(Participantes[[#This Row],[Seminario al que asistió]],Seminarios[Seminario],Seminarios[Modalidad])</f>
        <v>On-Campus</v>
      </c>
      <c r="F902" s="8" t="s">
        <v>141</v>
      </c>
      <c r="G902" s="26">
        <f>_xlfn.XLOOKUP(Participantes[[#This Row],[Seminario al que asistió]],Seminarios[Seminario],Seminarios[Año])</f>
        <v>2025</v>
      </c>
    </row>
    <row r="903" spans="1:7" x14ac:dyDescent="0.25">
      <c r="A903" s="165" t="s">
        <v>821</v>
      </c>
      <c r="B903" s="3" t="str">
        <f>_xlfn.XLOOKUP(Participantes[[#This Row],[Nombre]],$A11:$A902,$B11:$B902)</f>
        <v>xh.duran21@uniandes.edu.co</v>
      </c>
      <c r="C903" s="3" t="str">
        <f>_xlfn.XLOOKUP(Participantes[[#This Row],[Nombre]],$A11:$A902,$C11:$C902)</f>
        <v>M</v>
      </c>
      <c r="D903" s="3" t="str">
        <f>_xlfn.XLOOKUP(Participantes[[#This Row],[Nombre]],$A11:$A902,$D11:$D902)</f>
        <v>Professor</v>
      </c>
      <c r="E903" s="3" t="str">
        <f>_xlfn.XLOOKUP(Participantes[[#This Row],[Seminario al que asistió]],Seminarios[Seminario],Seminarios[Modalidad])</f>
        <v>On-Campus</v>
      </c>
      <c r="F903" s="8" t="s">
        <v>141</v>
      </c>
      <c r="G903" s="26">
        <f>_xlfn.XLOOKUP(Participantes[[#This Row],[Seminario al que asistió]],Seminarios[Seminario],Seminarios[Año])</f>
        <v>2025</v>
      </c>
    </row>
    <row r="904" spans="1:7" x14ac:dyDescent="0.25">
      <c r="A904" s="165" t="s">
        <v>868</v>
      </c>
      <c r="B904" s="3" t="str">
        <f>_xlfn.XLOOKUP(Participantes[[#This Row],[Nombre]],$A12:$A903,$B12:$B903)</f>
        <v>ma.martinezc1@uniandes.edu.co</v>
      </c>
      <c r="C904" s="3" t="str">
        <f>_xlfn.XLOOKUP(Participantes[[#This Row],[Nombre]],$A12:$A903,$C12:$C903)</f>
        <v>M</v>
      </c>
      <c r="D904" s="3" t="str">
        <f>_xlfn.XLOOKUP(Participantes[[#This Row],[Nombre]],$A12:$A903,$D12:$D903)</f>
        <v>Professor</v>
      </c>
      <c r="E904" s="3" t="str">
        <f>_xlfn.XLOOKUP(Participantes[[#This Row],[Seminario al que asistió]],Seminarios[Seminario],Seminarios[Modalidad])</f>
        <v>On-Campus</v>
      </c>
      <c r="F904" s="8" t="s">
        <v>141</v>
      </c>
      <c r="G904" s="26">
        <f>_xlfn.XLOOKUP(Participantes[[#This Row],[Seminario al que asistió]],Seminarios[Seminario],Seminarios[Año])</f>
        <v>2025</v>
      </c>
    </row>
    <row r="905" spans="1:7" x14ac:dyDescent="0.25">
      <c r="A905" s="165" t="s">
        <v>337</v>
      </c>
      <c r="B905" s="3" t="str">
        <f>_xlfn.XLOOKUP(Participantes[[#This Row],[Nombre]],$A13:$A904,$B13:$B904)</f>
        <v>andr-bar@uniandes.edu.co</v>
      </c>
      <c r="C905" s="3" t="str">
        <f>_xlfn.XLOOKUP(Participantes[[#This Row],[Nombre]],$A13:$A904,$C13:$C904)</f>
        <v>M</v>
      </c>
      <c r="D905" s="3" t="str">
        <f>_xlfn.XLOOKUP(Participantes[[#This Row],[Nombre]],$A13:$A904,$D13:$D904)</f>
        <v>Professor</v>
      </c>
      <c r="E905" s="3" t="str">
        <f>_xlfn.XLOOKUP(Participantes[[#This Row],[Seminario al que asistió]],Seminarios[Seminario],Seminarios[Modalidad])</f>
        <v>On-Campus</v>
      </c>
      <c r="F905" s="8" t="s">
        <v>141</v>
      </c>
      <c r="G905" s="26">
        <f>_xlfn.XLOOKUP(Participantes[[#This Row],[Seminario al que asistió]],Seminarios[Seminario],Seminarios[Año])</f>
        <v>2025</v>
      </c>
    </row>
    <row r="906" spans="1:7" x14ac:dyDescent="0.25">
      <c r="A906" s="165" t="s">
        <v>304</v>
      </c>
      <c r="B906" s="3" t="str">
        <f>_xlfn.XLOOKUP(Participantes[[#This Row],[Nombre]],$A14:$A905,$B14:$B905)</f>
        <v>o.-ranjodelgiudice@uniandes.edu.co</v>
      </c>
      <c r="C906" s="3" t="str">
        <f>_xlfn.XLOOKUP(Participantes[[#This Row],[Nombre]],$A14:$A905,$C14:$C905)</f>
        <v>M</v>
      </c>
      <c r="D906" s="3" t="str">
        <f>_xlfn.XLOOKUP(Participantes[[#This Row],[Nombre]],$A14:$A905,$D14:$D905)</f>
        <v>Professor</v>
      </c>
      <c r="E906" s="3" t="str">
        <f>_xlfn.XLOOKUP(Participantes[[#This Row],[Seminario al que asistió]],Seminarios[Seminario],Seminarios[Modalidad])</f>
        <v>On-Campus</v>
      </c>
      <c r="F906" s="8" t="s">
        <v>141</v>
      </c>
      <c r="G906" s="26">
        <f>_xlfn.XLOOKUP(Participantes[[#This Row],[Seminario al que asistió]],Seminarios[Seminario],Seminarios[Año])</f>
        <v>2025</v>
      </c>
    </row>
    <row r="907" spans="1:7" x14ac:dyDescent="0.25">
      <c r="A907" s="165" t="s">
        <v>324</v>
      </c>
      <c r="B907" s="3" t="str">
        <f>_xlfn.XLOOKUP(Participantes[[#This Row],[Nombre]],$A15:$A906,$B15:$B906)</f>
        <v>nvelasco@uniandes.edu.co</v>
      </c>
      <c r="C907" s="3" t="str">
        <f>_xlfn.XLOOKUP(Participantes[[#This Row],[Nombre]],$A15:$A906,$C15:$C906)</f>
        <v>F</v>
      </c>
      <c r="D907" s="3" t="str">
        <f>_xlfn.XLOOKUP(Participantes[[#This Row],[Nombre]],$A15:$A906,$D15:$D906)</f>
        <v>Professor</v>
      </c>
      <c r="E907" s="3" t="str">
        <f>_xlfn.XLOOKUP(Participantes[[#This Row],[Seminario al que asistió]],Seminarios[Seminario],Seminarios[Modalidad])</f>
        <v>On-Campus</v>
      </c>
      <c r="F907" s="8" t="s">
        <v>141</v>
      </c>
      <c r="G907" s="26">
        <f>_xlfn.XLOOKUP(Participantes[[#This Row],[Seminario al que asistió]],Seminarios[Seminario],Seminarios[Año])</f>
        <v>2025</v>
      </c>
    </row>
    <row r="908" spans="1:7" x14ac:dyDescent="0.25">
      <c r="A908" s="165" t="s">
        <v>315</v>
      </c>
      <c r="B908" s="3" t="str">
        <f>_xlfn.XLOOKUP(Participantes[[#This Row],[Nombre]],$A16:$A907,$B16:$B907)</f>
        <v>j.malagon@uniandes.edu.co</v>
      </c>
      <c r="C908" s="3" t="str">
        <f>_xlfn.XLOOKUP(Participantes[[#This Row],[Nombre]],$A16:$A907,$C16:$C907)</f>
        <v>F</v>
      </c>
      <c r="D908" s="3" t="str">
        <f>_xlfn.XLOOKUP(Participantes[[#This Row],[Nombre]],$A16:$A907,$D16:$D907)</f>
        <v>Professor</v>
      </c>
      <c r="E908" s="3" t="str">
        <f>_xlfn.XLOOKUP(Participantes[[#This Row],[Seminario al que asistió]],Seminarios[Seminario],Seminarios[Modalidad])</f>
        <v>On-Campus</v>
      </c>
      <c r="F908" s="8" t="s">
        <v>141</v>
      </c>
      <c r="G908" s="26">
        <f>_xlfn.XLOOKUP(Participantes[[#This Row],[Seminario al que asistió]],Seminarios[Seminario],Seminarios[Año])</f>
        <v>2025</v>
      </c>
    </row>
    <row r="909" spans="1:7" x14ac:dyDescent="0.25">
      <c r="A909" s="165" t="s">
        <v>708</v>
      </c>
      <c r="B909" s="3" t="str">
        <f>_xlfn.XLOOKUP(Participantes[[#This Row],[Nombre]],$A17:$A908,$B17:$B908)</f>
        <v>jruiz@uniandes.edu.co</v>
      </c>
      <c r="C909" s="3" t="str">
        <f>_xlfn.XLOOKUP(Participantes[[#This Row],[Nombre]],$A17:$A908,$C17:$C908)</f>
        <v>M</v>
      </c>
      <c r="D909" s="3" t="str">
        <f>_xlfn.XLOOKUP(Participantes[[#This Row],[Nombre]],$A17:$A908,$D17:$D908)</f>
        <v>Professor</v>
      </c>
      <c r="E909" s="3" t="str">
        <f>_xlfn.XLOOKUP(Participantes[[#This Row],[Seminario al que asistió]],Seminarios[Seminario],Seminarios[Modalidad])</f>
        <v>On-Campus</v>
      </c>
      <c r="F909" s="8" t="s">
        <v>141</v>
      </c>
      <c r="G909" s="26">
        <f>_xlfn.XLOOKUP(Participantes[[#This Row],[Seminario al que asistió]],Seminarios[Seminario],Seminarios[Año])</f>
        <v>2025</v>
      </c>
    </row>
    <row r="910" spans="1:7" x14ac:dyDescent="0.25">
      <c r="A910" s="165" t="s">
        <v>116</v>
      </c>
      <c r="B910" s="3" t="str">
        <f>_xlfn.XLOOKUP(Participantes[[#This Row],[Nombre]],$A18:$A909,$B18:$B909)</f>
        <v>c.rojasl@uniandes.edu.co</v>
      </c>
      <c r="C910" s="3" t="str">
        <f>_xlfn.XLOOKUP(Participantes[[#This Row],[Nombre]],$A18:$A909,$C18:$C909)</f>
        <v>M</v>
      </c>
      <c r="D910" s="3" t="str">
        <f>_xlfn.XLOOKUP(Participantes[[#This Row],[Nombre]],$A18:$A909,$D18:$D909)</f>
        <v>External</v>
      </c>
      <c r="E910" s="3" t="str">
        <f>_xlfn.XLOOKUP(Participantes[[#This Row],[Seminario al que asistió]],Seminarios[Seminario],Seminarios[Modalidad])</f>
        <v>On-Campus</v>
      </c>
      <c r="F910" s="8" t="s">
        <v>141</v>
      </c>
      <c r="G910" s="26">
        <f>_xlfn.XLOOKUP(Participantes[[#This Row],[Seminario al que asistió]],Seminarios[Seminario],Seminarios[Año])</f>
        <v>2025</v>
      </c>
    </row>
    <row r="911" spans="1:7" x14ac:dyDescent="0.25">
      <c r="A911" s="165" t="s">
        <v>297</v>
      </c>
      <c r="B911" s="3" t="str">
        <f>_xlfn.XLOOKUP(Participantes[[#This Row],[Nombre]],$A19:$A910,$B19:$B910)</f>
        <v>g.triulzi@uniandes.edu.co</v>
      </c>
      <c r="C911" s="3" t="str">
        <f>_xlfn.XLOOKUP(Participantes[[#This Row],[Nombre]],$A19:$A910,$C19:$C910)</f>
        <v>M</v>
      </c>
      <c r="D911" s="3" t="str">
        <f>_xlfn.XLOOKUP(Participantes[[#This Row],[Nombre]],$A19:$A910,$D19:$D910)</f>
        <v>Professor</v>
      </c>
      <c r="E911" s="3" t="str">
        <f>_xlfn.XLOOKUP(Participantes[[#This Row],[Seminario al que asistió]],Seminarios[Seminario],Seminarios[Modalidad])</f>
        <v>On-Campus</v>
      </c>
      <c r="F911" s="8" t="s">
        <v>141</v>
      </c>
      <c r="G911" s="26">
        <f>_xlfn.XLOOKUP(Participantes[[#This Row],[Seminario al que asistió]],Seminarios[Seminario],Seminarios[Año])</f>
        <v>2025</v>
      </c>
    </row>
    <row r="912" spans="1:7" x14ac:dyDescent="0.25">
      <c r="A912" s="165" t="s">
        <v>317</v>
      </c>
      <c r="B912" s="3" t="str">
        <f>_xlfn.XLOOKUP(Participantes[[#This Row],[Nombre]],$A20:$A911,$B20:$B911)</f>
        <v>mazuero@uniandes.edu.co</v>
      </c>
      <c r="C912" s="3" t="str">
        <f>_xlfn.XLOOKUP(Participantes[[#This Row],[Nombre]],$A20:$A911,$C20:$C911)</f>
        <v>M</v>
      </c>
      <c r="D912" s="3" t="str">
        <f>_xlfn.XLOOKUP(Participantes[[#This Row],[Nombre]],$A20:$A911,$D20:$D911)</f>
        <v>Professor</v>
      </c>
      <c r="E912" s="3" t="str">
        <f>_xlfn.XLOOKUP(Participantes[[#This Row],[Seminario al que asistió]],Seminarios[Seminario],Seminarios[Modalidad])</f>
        <v>On-Campus</v>
      </c>
      <c r="F912" s="8" t="s">
        <v>141</v>
      </c>
      <c r="G912" s="26">
        <f>_xlfn.XLOOKUP(Participantes[[#This Row],[Seminario al que asistió]],Seminarios[Seminario],Seminarios[Año])</f>
        <v>2025</v>
      </c>
    </row>
    <row r="913" spans="1:7" x14ac:dyDescent="0.25">
      <c r="A913" s="165" t="s">
        <v>808</v>
      </c>
      <c r="B913" s="3" t="str">
        <f>_xlfn.XLOOKUP(Participantes[[#This Row],[Nombre]],$A21:$A912,$B21:$B912)</f>
        <v>mc.barrios@uniandes.edu.co</v>
      </c>
      <c r="C913" s="3" t="str">
        <f>_xlfn.XLOOKUP(Participantes[[#This Row],[Nombre]],$A21:$A912,$C21:$C912)</f>
        <v>F</v>
      </c>
      <c r="D913" s="3" t="str">
        <f>_xlfn.XLOOKUP(Participantes[[#This Row],[Nombre]],$A21:$A912,$D21:$D912)</f>
        <v>Administrative</v>
      </c>
      <c r="E913" s="3" t="str">
        <f>_xlfn.XLOOKUP(Participantes[[#This Row],[Seminario al que asistió]],Seminarios[Seminario],Seminarios[Modalidad])</f>
        <v>On-Campus</v>
      </c>
      <c r="F913" s="8" t="s">
        <v>141</v>
      </c>
      <c r="G913" s="26">
        <f>_xlfn.XLOOKUP(Participantes[[#This Row],[Seminario al que asistió]],Seminarios[Seminario],Seminarios[Año])</f>
        <v>2025</v>
      </c>
    </row>
    <row r="914" spans="1:7" x14ac:dyDescent="0.25">
      <c r="A914" s="165" t="s">
        <v>599</v>
      </c>
      <c r="B914" s="3" t="str">
        <f>_xlfn.XLOOKUP(Participantes[[#This Row],[Nombre]],$A22:$A913,$B22:$B913)</f>
        <v>j.garciaf@uniandes.edu.co</v>
      </c>
      <c r="C914" s="3" t="str">
        <f>_xlfn.XLOOKUP(Participantes[[#This Row],[Nombre]],$A22:$A913,$C22:$C913)</f>
        <v>F</v>
      </c>
      <c r="D914" s="3" t="str">
        <f>_xlfn.XLOOKUP(Participantes[[#This Row],[Nombre]],$A22:$A913,$D22:$D913)</f>
        <v>Professor</v>
      </c>
      <c r="E914" s="3" t="str">
        <f>_xlfn.XLOOKUP(Participantes[[#This Row],[Seminario al que asistió]],Seminarios[Seminario],Seminarios[Modalidad])</f>
        <v>On-Campus</v>
      </c>
      <c r="F914" s="8" t="s">
        <v>141</v>
      </c>
      <c r="G914" s="26">
        <f>_xlfn.XLOOKUP(Participantes[[#This Row],[Seminario al que asistió]],Seminarios[Seminario],Seminarios[Año])</f>
        <v>2025</v>
      </c>
    </row>
    <row r="915" spans="1:7" ht="15.75" thickBot="1" x14ac:dyDescent="0.3">
      <c r="A915" s="166" t="s">
        <v>597</v>
      </c>
      <c r="B915" s="10" t="str">
        <f>_xlfn.XLOOKUP(Participantes[[#This Row],[Nombre]],$A23:$A914,$B23:$B914)</f>
        <v>joospina@uniandes.edu.co</v>
      </c>
      <c r="C915" s="10" t="str">
        <f>_xlfn.XLOOKUP(Participantes[[#This Row],[Nombre]],$A23:$A914,$C23:$C914)</f>
        <v>M</v>
      </c>
      <c r="D915" s="10" t="str">
        <f>_xlfn.XLOOKUP(Participantes[[#This Row],[Nombre]],$A23:$A914,$D23:$D914)</f>
        <v>Professor</v>
      </c>
      <c r="E915" s="10" t="str">
        <f>_xlfn.XLOOKUP(Participantes[[#This Row],[Seminario al que asistió]],Seminarios[Seminario],Seminarios[Modalidad])</f>
        <v>On-Campus</v>
      </c>
      <c r="F915" s="11" t="s">
        <v>141</v>
      </c>
      <c r="G915" s="26">
        <f>_xlfn.XLOOKUP(Participantes[[#This Row],[Seminario al que asistió]],Seminarios[Seminario],Seminarios[Año])</f>
        <v>2025</v>
      </c>
    </row>
    <row r="916" spans="1:7" x14ac:dyDescent="0.25">
      <c r="A916" s="167" t="s">
        <v>879</v>
      </c>
      <c r="B916" s="5" t="s">
        <v>348</v>
      </c>
      <c r="C916" s="5" t="str">
        <f>_xlfn.XLOOKUP(Participantes[[#This Row],[Nombre]],$A24:$A915,$C24:$C915)</f>
        <v>F</v>
      </c>
      <c r="D916" s="5" t="str">
        <f>_xlfn.XLOOKUP(Participantes[[#This Row],[Nombre]],$A24:$A915,$D24:$D915)</f>
        <v>Professor</v>
      </c>
      <c r="E916" s="5" t="str">
        <f>_xlfn.XLOOKUP(Participantes[[#This Row],[Seminario al que asistió]],Seminarios[Seminario],Seminarios[Modalidad])</f>
        <v>Online</v>
      </c>
      <c r="F916" s="6" t="s">
        <v>143</v>
      </c>
      <c r="G916" s="26">
        <f>_xlfn.XLOOKUP(Participantes[[#This Row],[Seminario al que asistió]],Seminarios[Seminario],Seminarios[Año])</f>
        <v>2025</v>
      </c>
    </row>
    <row r="917" spans="1:7" x14ac:dyDescent="0.25">
      <c r="A917" s="168" t="s">
        <v>603</v>
      </c>
      <c r="B917" s="3" t="str">
        <f>_xlfn.XLOOKUP(Participantes[[#This Row],[Nombre]],$A25:$A916,$B25:$B916)</f>
        <v>f.reinosoc@uniandes.edu.co</v>
      </c>
      <c r="C917" s="3" t="str">
        <f>_xlfn.XLOOKUP(Participantes[[#This Row],[Nombre]],$A25:$A916,$C25:$C916)</f>
        <v>M</v>
      </c>
      <c r="D917" s="3" t="str">
        <f>_xlfn.XLOOKUP(Participantes[[#This Row],[Nombre]],$A25:$A916,$D25:$D916)</f>
        <v>Professor</v>
      </c>
      <c r="E917" s="3" t="str">
        <f>_xlfn.XLOOKUP(Participantes[[#This Row],[Seminario al que asistió]],Seminarios[Seminario],Seminarios[Modalidad])</f>
        <v>Online</v>
      </c>
      <c r="F917" s="8" t="s">
        <v>143</v>
      </c>
      <c r="G917" s="26">
        <f>_xlfn.XLOOKUP(Participantes[[#This Row],[Seminario al que asistió]],Seminarios[Seminario],Seminarios[Año])</f>
        <v>2025</v>
      </c>
    </row>
    <row r="918" spans="1:7" x14ac:dyDescent="0.25">
      <c r="A918" s="168" t="s">
        <v>379</v>
      </c>
      <c r="B918" s="3" t="str">
        <f>_xlfn.XLOOKUP(Participantes[[#This Row],[Nombre]],$A26:$A917,$B26:$B917)</f>
        <v>sm.dakduk@uniandes.edu.co</v>
      </c>
      <c r="C918" s="3" t="str">
        <f>_xlfn.XLOOKUP(Participantes[[#This Row],[Nombre]],$A26:$A917,$C26:$C917)</f>
        <v>F</v>
      </c>
      <c r="D918" s="3" t="str">
        <f>_xlfn.XLOOKUP(Participantes[[#This Row],[Nombre]],$A26:$A917,$D26:$D917)</f>
        <v>Professor</v>
      </c>
      <c r="E918" s="3" t="str">
        <f>_xlfn.XLOOKUP(Participantes[[#This Row],[Seminario al que asistió]],Seminarios[Seminario],Seminarios[Modalidad])</f>
        <v>Online</v>
      </c>
      <c r="F918" s="8" t="s">
        <v>143</v>
      </c>
      <c r="G918" s="26">
        <f>_xlfn.XLOOKUP(Participantes[[#This Row],[Seminario al que asistió]],Seminarios[Seminario],Seminarios[Año])</f>
        <v>2025</v>
      </c>
    </row>
    <row r="919" spans="1:7" x14ac:dyDescent="0.25">
      <c r="A919" s="168" t="s">
        <v>604</v>
      </c>
      <c r="B919" s="3" t="str">
        <f>_xlfn.XLOOKUP(Participantes[[#This Row],[Nombre]],$A27:$A918,$B27:$B918)</f>
        <v>a.sengupta@uniandes.edu.co</v>
      </c>
      <c r="C919" s="3" t="str">
        <f>_xlfn.XLOOKUP(Participantes[[#This Row],[Nombre]],$A27:$A918,$C27:$C918)</f>
        <v>M</v>
      </c>
      <c r="D919" s="3" t="str">
        <f>_xlfn.XLOOKUP(Participantes[[#This Row],[Nombre]],$A27:$A918,$D27:$D918)</f>
        <v>Professor</v>
      </c>
      <c r="E919" s="3" t="str">
        <f>_xlfn.XLOOKUP(Participantes[[#This Row],[Seminario al que asistió]],Seminarios[Seminario],Seminarios[Modalidad])</f>
        <v>Online</v>
      </c>
      <c r="F919" s="8" t="s">
        <v>143</v>
      </c>
      <c r="G919" s="26">
        <f>_xlfn.XLOOKUP(Participantes[[#This Row],[Seminario al que asistió]],Seminarios[Seminario],Seminarios[Año])</f>
        <v>2025</v>
      </c>
    </row>
    <row r="920" spans="1:7" x14ac:dyDescent="0.25">
      <c r="A920" s="168" t="s">
        <v>337</v>
      </c>
      <c r="B920" s="3" t="str">
        <f>_xlfn.XLOOKUP(Participantes[[#This Row],[Nombre]],$A28:$A919,$B28:$B919)</f>
        <v>andr-bar@uniandes.edu.co</v>
      </c>
      <c r="C920" s="3" t="str">
        <f>_xlfn.XLOOKUP(Participantes[[#This Row],[Nombre]],$A28:$A919,$C28:$C919)</f>
        <v>M</v>
      </c>
      <c r="D920" s="3" t="str">
        <f>_xlfn.XLOOKUP(Participantes[[#This Row],[Nombre]],$A28:$A919,$D28:$D919)</f>
        <v>Professor</v>
      </c>
      <c r="E920" s="3" t="str">
        <f>_xlfn.XLOOKUP(Participantes[[#This Row],[Seminario al que asistió]],Seminarios[Seminario],Seminarios[Modalidad])</f>
        <v>Online</v>
      </c>
      <c r="F920" s="8" t="s">
        <v>143</v>
      </c>
      <c r="G920" s="26">
        <f>_xlfn.XLOOKUP(Participantes[[#This Row],[Seminario al que asistió]],Seminarios[Seminario],Seminarios[Año])</f>
        <v>2025</v>
      </c>
    </row>
    <row r="921" spans="1:7" x14ac:dyDescent="0.25">
      <c r="A921" s="168" t="s">
        <v>278</v>
      </c>
      <c r="B921" s="3" t="str">
        <f>_xlfn.XLOOKUP(Participantes[[#This Row],[Nombre]],$A29:$A920,$B29:$B920)</f>
        <v>d.higa@uniandes.edu.co</v>
      </c>
      <c r="C921" s="3" t="str">
        <f>_xlfn.XLOOKUP(Participantes[[#This Row],[Nombre]],$A29:$A920,$C29:$C920)</f>
        <v>M</v>
      </c>
      <c r="D921" s="3" t="str">
        <f>_xlfn.XLOOKUP(Participantes[[#This Row],[Nombre]],$A29:$A920,$D29:$D920)</f>
        <v>Professor</v>
      </c>
      <c r="E921" s="3" t="str">
        <f>_xlfn.XLOOKUP(Participantes[[#This Row],[Seminario al que asistió]],Seminarios[Seminario],Seminarios[Modalidad])</f>
        <v>Online</v>
      </c>
      <c r="F921" s="8" t="s">
        <v>143</v>
      </c>
      <c r="G921" s="26">
        <f>_xlfn.XLOOKUP(Participantes[[#This Row],[Seminario al que asistió]],Seminarios[Seminario],Seminarios[Año])</f>
        <v>2025</v>
      </c>
    </row>
    <row r="922" spans="1:7" x14ac:dyDescent="0.25">
      <c r="A922" s="168" t="s">
        <v>324</v>
      </c>
      <c r="B922" s="3" t="str">
        <f>_xlfn.XLOOKUP(Participantes[[#This Row],[Nombre]],$A30:$A921,$B30:$B921)</f>
        <v>nvelasco@uniandes.edu.co</v>
      </c>
      <c r="C922" s="3" t="str">
        <f>_xlfn.XLOOKUP(Participantes[[#This Row],[Nombre]],$A30:$A921,$C30:$C921)</f>
        <v>F</v>
      </c>
      <c r="D922" s="3" t="str">
        <f>_xlfn.XLOOKUP(Participantes[[#This Row],[Nombre]],$A30:$A921,$D30:$D921)</f>
        <v>Professor</v>
      </c>
      <c r="E922" s="3" t="str">
        <f>_xlfn.XLOOKUP(Participantes[[#This Row],[Seminario al que asistió]],Seminarios[Seminario],Seminarios[Modalidad])</f>
        <v>Online</v>
      </c>
      <c r="F922" s="8" t="s">
        <v>143</v>
      </c>
      <c r="G922" s="26">
        <f>_xlfn.XLOOKUP(Participantes[[#This Row],[Seminario al que asistió]],Seminarios[Seminario],Seminarios[Año])</f>
        <v>2025</v>
      </c>
    </row>
    <row r="923" spans="1:7" x14ac:dyDescent="0.25">
      <c r="A923" s="168" t="s">
        <v>293</v>
      </c>
      <c r="B923" s="3" t="str">
        <f>_xlfn.XLOOKUP(Participantes[[#This Row],[Nombre]],$A31:$A922,$B31:$B922)</f>
        <v>o.-ranjodelgiudice@uniandes.edu.co</v>
      </c>
      <c r="C923" s="3" t="str">
        <f>_xlfn.XLOOKUP(Participantes[[#This Row],[Nombre]],$A31:$A922,$C31:$C922)</f>
        <v>M</v>
      </c>
      <c r="D923" s="3" t="str">
        <f>_xlfn.XLOOKUP(Participantes[[#This Row],[Nombre]],$A31:$A922,$D31:$D922)</f>
        <v>Professor</v>
      </c>
      <c r="E923" s="3" t="str">
        <f>_xlfn.XLOOKUP(Participantes[[#This Row],[Seminario al que asistió]],Seminarios[Seminario],Seminarios[Modalidad])</f>
        <v>Online</v>
      </c>
      <c r="F923" s="8" t="s">
        <v>143</v>
      </c>
      <c r="G923" s="26">
        <f>_xlfn.XLOOKUP(Participantes[[#This Row],[Seminario al que asistió]],Seminarios[Seminario],Seminarios[Año])</f>
        <v>2025</v>
      </c>
    </row>
    <row r="924" spans="1:7" x14ac:dyDescent="0.25">
      <c r="A924" s="168" t="s">
        <v>927</v>
      </c>
      <c r="B924" s="3" t="str">
        <f>_xlfn.XLOOKUP(Participantes[[#This Row],[Nombre]],$A32:$A923,$B32:$B923)</f>
        <v>r.taborda@uniandes.edu.co</v>
      </c>
      <c r="C924" s="3" t="str">
        <f>_xlfn.XLOOKUP(Participantes[[#This Row],[Nombre]],$A32:$A923,$C32:$C923)</f>
        <v>M</v>
      </c>
      <c r="D924" s="3" t="str">
        <f>_xlfn.XLOOKUP(Participantes[[#This Row],[Nombre]],$A32:$A923,$D32:$D923)</f>
        <v>Professor</v>
      </c>
      <c r="E924" s="3" t="str">
        <f>_xlfn.XLOOKUP(Participantes[[#This Row],[Seminario al que asistió]],Seminarios[Seminario],Seminarios[Modalidad])</f>
        <v>Online</v>
      </c>
      <c r="F924" s="8" t="s">
        <v>143</v>
      </c>
      <c r="G924" s="26">
        <f>_xlfn.XLOOKUP(Participantes[[#This Row],[Seminario al que asistió]],Seminarios[Seminario],Seminarios[Año])</f>
        <v>2025</v>
      </c>
    </row>
    <row r="925" spans="1:7" x14ac:dyDescent="0.25">
      <c r="A925" s="168" t="s">
        <v>868</v>
      </c>
      <c r="B925" s="3" t="str">
        <f>_xlfn.XLOOKUP(Participantes[[#This Row],[Nombre]],$A33:$A924,$B33:$B924)</f>
        <v>ma.martinezc1@uniandes.edu.co</v>
      </c>
      <c r="C925" s="3" t="str">
        <f>_xlfn.XLOOKUP(Participantes[[#This Row],[Nombre]],$A33:$A924,$C33:$C924)</f>
        <v>M</v>
      </c>
      <c r="D925" s="3" t="str">
        <f>_xlfn.XLOOKUP(Participantes[[#This Row],[Nombre]],$A33:$A924,$D33:$D924)</f>
        <v>Professor</v>
      </c>
      <c r="E925" s="3" t="str">
        <f>_xlfn.XLOOKUP(Participantes[[#This Row],[Seminario al que asistió]],Seminarios[Seminario],Seminarios[Modalidad])</f>
        <v>Online</v>
      </c>
      <c r="F925" s="8" t="s">
        <v>143</v>
      </c>
      <c r="G925" s="26">
        <f>_xlfn.XLOOKUP(Participantes[[#This Row],[Seminario al que asistió]],Seminarios[Seminario],Seminarios[Año])</f>
        <v>2025</v>
      </c>
    </row>
    <row r="926" spans="1:7" x14ac:dyDescent="0.25">
      <c r="A926" s="168" t="s">
        <v>372</v>
      </c>
      <c r="B926" s="3" t="str">
        <f>_xlfn.XLOOKUP(Participantes[[#This Row],[Nombre]],$A34:$A925,$B34:$B925)</f>
        <v>ctrujill@uniandes.edu.co</v>
      </c>
      <c r="C926" s="3" t="str">
        <f>_xlfn.XLOOKUP(Participantes[[#This Row],[Nombre]],$A34:$A925,$C34:$C925)</f>
        <v>M</v>
      </c>
      <c r="D926" s="3" t="str">
        <f>_xlfn.XLOOKUP(Participantes[[#This Row],[Nombre]],$A34:$A925,$D34:$D925)</f>
        <v>Professor</v>
      </c>
      <c r="E926" s="3" t="str">
        <f>_xlfn.XLOOKUP(Participantes[[#This Row],[Seminario al que asistió]],Seminarios[Seminario],Seminarios[Modalidad])</f>
        <v>Online</v>
      </c>
      <c r="F926" s="8" t="s">
        <v>143</v>
      </c>
      <c r="G926" s="26">
        <f>_xlfn.XLOOKUP(Participantes[[#This Row],[Seminario al que asistió]],Seminarios[Seminario],Seminarios[Año])</f>
        <v>2025</v>
      </c>
    </row>
    <row r="927" spans="1:7" x14ac:dyDescent="0.25">
      <c r="A927" s="168" t="s">
        <v>986</v>
      </c>
      <c r="B927" s="3" t="s">
        <v>987</v>
      </c>
      <c r="C927" s="3" t="s">
        <v>265</v>
      </c>
      <c r="D927" s="3" t="s">
        <v>56</v>
      </c>
      <c r="E927" s="3" t="str">
        <f>_xlfn.XLOOKUP(Participantes[[#This Row],[Seminario al que asistió]],Seminarios[Seminario],Seminarios[Modalidad])</f>
        <v>Online</v>
      </c>
      <c r="F927" s="8" t="s">
        <v>143</v>
      </c>
      <c r="G927" s="26">
        <f>_xlfn.XLOOKUP(Participantes[[#This Row],[Seminario al que asistió]],Seminarios[Seminario],Seminarios[Año])</f>
        <v>2025</v>
      </c>
    </row>
    <row r="928" spans="1:7" x14ac:dyDescent="0.25">
      <c r="A928" s="168" t="s">
        <v>297</v>
      </c>
      <c r="B928" s="3" t="str">
        <f>_xlfn.XLOOKUP(Participantes[[#This Row],[Nombre]],$A36:$A927,$B36:$B927)</f>
        <v>g.triulzi@uniandes.edu.co</v>
      </c>
      <c r="C928" s="3" t="str">
        <f>_xlfn.XLOOKUP(Participantes[[#This Row],[Nombre]],$A36:$A927,$C36:$C927)</f>
        <v>M</v>
      </c>
      <c r="D928" s="3" t="str">
        <f>_xlfn.XLOOKUP(Participantes[[#This Row],[Nombre]],$A36:$A927,$D36:$D927)</f>
        <v>Professor</v>
      </c>
      <c r="E928" s="3" t="str">
        <f>_xlfn.XLOOKUP(Participantes[[#This Row],[Seminario al que asistió]],Seminarios[Seminario],Seminarios[Modalidad])</f>
        <v>Online</v>
      </c>
      <c r="F928" s="8" t="s">
        <v>143</v>
      </c>
      <c r="G928" s="26">
        <f>_xlfn.XLOOKUP(Participantes[[#This Row],[Seminario al que asistió]],Seminarios[Seminario],Seminarios[Año])</f>
        <v>2025</v>
      </c>
    </row>
    <row r="929" spans="1:7" x14ac:dyDescent="0.25">
      <c r="A929" s="168" t="s">
        <v>708</v>
      </c>
      <c r="B929" s="3" t="str">
        <f>_xlfn.XLOOKUP(Participantes[[#This Row],[Nombre]],$A37:$A928,$B37:$B928)</f>
        <v>jruiz@uniandes.edu.co</v>
      </c>
      <c r="C929" s="3" t="str">
        <f>_xlfn.XLOOKUP(Participantes[[#This Row],[Nombre]],$A37:$A928,$C37:$C928)</f>
        <v>M</v>
      </c>
      <c r="D929" s="3" t="str">
        <f>_xlfn.XLOOKUP(Participantes[[#This Row],[Nombre]],$A37:$A928,$D37:$D928)</f>
        <v>Professor</v>
      </c>
      <c r="E929" s="3" t="str">
        <f>_xlfn.XLOOKUP(Participantes[[#This Row],[Seminario al que asistió]],Seminarios[Seminario],Seminarios[Modalidad])</f>
        <v>Online</v>
      </c>
      <c r="F929" s="8" t="s">
        <v>143</v>
      </c>
      <c r="G929" s="26">
        <f>_xlfn.XLOOKUP(Participantes[[#This Row],[Seminario al que asistió]],Seminarios[Seminario],Seminarios[Año])</f>
        <v>2025</v>
      </c>
    </row>
    <row r="930" spans="1:7" x14ac:dyDescent="0.25">
      <c r="A930" s="168" t="s">
        <v>299</v>
      </c>
      <c r="B930" s="3" t="str">
        <f>_xlfn.XLOOKUP(Participantes[[#This Row],[Nombre]],$A38:$A929,$B38:$B929)</f>
        <v>maxgonza@uniandes.edu.co</v>
      </c>
      <c r="C930" s="3" t="str">
        <f>_xlfn.XLOOKUP(Participantes[[#This Row],[Nombre]],$A38:$A929,$C38:$C929)</f>
        <v>M</v>
      </c>
      <c r="D930" s="3" t="str">
        <f>_xlfn.XLOOKUP(Participantes[[#This Row],[Nombre]],$A38:$A929,$D38:$D929)</f>
        <v>Professor</v>
      </c>
      <c r="E930" s="3" t="str">
        <f>_xlfn.XLOOKUP(Participantes[[#This Row],[Seminario al que asistió]],Seminarios[Seminario],Seminarios[Modalidad])</f>
        <v>Online</v>
      </c>
      <c r="F930" s="8" t="s">
        <v>143</v>
      </c>
      <c r="G930" s="26">
        <f>_xlfn.XLOOKUP(Participantes[[#This Row],[Seminario al que asistió]],Seminarios[Seminario],Seminarios[Año])</f>
        <v>2025</v>
      </c>
    </row>
    <row r="931" spans="1:7" x14ac:dyDescent="0.25">
      <c r="A931" s="168" t="s">
        <v>597</v>
      </c>
      <c r="B931" s="3" t="str">
        <f>_xlfn.XLOOKUP(Participantes[[#This Row],[Nombre]],$A39:$A930,$B39:$B930)</f>
        <v>joospina@uniandes.edu.co</v>
      </c>
      <c r="C931" s="3" t="str">
        <f>_xlfn.XLOOKUP(Participantes[[#This Row],[Nombre]],$A39:$A930,$C39:$C930)</f>
        <v>M</v>
      </c>
      <c r="D931" s="3" t="str">
        <f>_xlfn.XLOOKUP(Participantes[[#This Row],[Nombre]],$A39:$A930,$D39:$D930)</f>
        <v>Professor</v>
      </c>
      <c r="E931" s="3" t="str">
        <f>_xlfn.XLOOKUP(Participantes[[#This Row],[Seminario al que asistió]],Seminarios[Seminario],Seminarios[Modalidad])</f>
        <v>Online</v>
      </c>
      <c r="F931" s="8" t="s">
        <v>143</v>
      </c>
      <c r="G931" s="26">
        <f>_xlfn.XLOOKUP(Participantes[[#This Row],[Seminario al que asistió]],Seminarios[Seminario],Seminarios[Año])</f>
        <v>2025</v>
      </c>
    </row>
    <row r="932" spans="1:7" x14ac:dyDescent="0.25">
      <c r="A932" s="168" t="s">
        <v>563</v>
      </c>
      <c r="B932" s="3" t="str">
        <f>_xlfn.XLOOKUP(Participantes[[#This Row],[Nombre]],$A40:$A931,$B40:$B931)</f>
        <v>x.rueda@uniandes.edu.co</v>
      </c>
      <c r="C932" s="3" t="str">
        <f>_xlfn.XLOOKUP(Participantes[[#This Row],[Nombre]],$A40:$A931,$C40:$C931)</f>
        <v>F</v>
      </c>
      <c r="D932" s="3" t="str">
        <f>_xlfn.XLOOKUP(Participantes[[#This Row],[Nombre]],$A40:$A931,$D40:$D931)</f>
        <v>Professor</v>
      </c>
      <c r="E932" s="3" t="str">
        <f>_xlfn.XLOOKUP(Participantes[[#This Row],[Seminario al que asistió]],Seminarios[Seminario],Seminarios[Modalidad])</f>
        <v>Online</v>
      </c>
      <c r="F932" s="8" t="s">
        <v>143</v>
      </c>
      <c r="G932" s="26">
        <f>_xlfn.XLOOKUP(Participantes[[#This Row],[Seminario al que asistió]],Seminarios[Seminario],Seminarios[Año])</f>
        <v>2025</v>
      </c>
    </row>
    <row r="933" spans="1:7" x14ac:dyDescent="0.25">
      <c r="A933" s="168" t="s">
        <v>595</v>
      </c>
      <c r="B933" s="3" t="str">
        <f>_xlfn.XLOOKUP(Participantes[[#This Row],[Nombre]],$A41:$A932,$B41:$B932)</f>
        <v>b.sezen@uniandes.edu.co</v>
      </c>
      <c r="C933" s="3" t="str">
        <f>_xlfn.XLOOKUP(Participantes[[#This Row],[Nombre]],$A41:$A932,$C41:$C932)</f>
        <v>F</v>
      </c>
      <c r="D933" s="3" t="str">
        <f>_xlfn.XLOOKUP(Participantes[[#This Row],[Nombre]],$A41:$A932,$D41:$D932)</f>
        <v>Professor</v>
      </c>
      <c r="E933" s="3" t="str">
        <f>_xlfn.XLOOKUP(Participantes[[#This Row],[Seminario al que asistió]],Seminarios[Seminario],Seminarios[Modalidad])</f>
        <v>Online</v>
      </c>
      <c r="F933" s="8" t="s">
        <v>143</v>
      </c>
      <c r="G933" s="26">
        <f>_xlfn.XLOOKUP(Participantes[[#This Row],[Seminario al que asistió]],Seminarios[Seminario],Seminarios[Año])</f>
        <v>2025</v>
      </c>
    </row>
    <row r="934" spans="1:7" x14ac:dyDescent="0.25">
      <c r="A934" s="168" t="s">
        <v>116</v>
      </c>
      <c r="B934" s="3" t="str">
        <f>_xlfn.XLOOKUP(Participantes[[#This Row],[Nombre]],$A42:$A933,$B42:$B933)</f>
        <v>c.rojasl@uniandes.edu.co</v>
      </c>
      <c r="C934" s="3" t="str">
        <f>_xlfn.XLOOKUP(Participantes[[#This Row],[Nombre]],$A42:$A933,$C42:$C933)</f>
        <v>M</v>
      </c>
      <c r="D934" s="3" t="str">
        <f>_xlfn.XLOOKUP(Participantes[[#This Row],[Nombre]],$A42:$A933,$D42:$D933)</f>
        <v>External</v>
      </c>
      <c r="E934" s="3" t="str">
        <f>_xlfn.XLOOKUP(Participantes[[#This Row],[Seminario al que asistió]],Seminarios[Seminario],Seminarios[Modalidad])</f>
        <v>Online</v>
      </c>
      <c r="F934" s="8" t="s">
        <v>143</v>
      </c>
      <c r="G934" s="26">
        <f>_xlfn.XLOOKUP(Participantes[[#This Row],[Seminario al que asistió]],Seminarios[Seminario],Seminarios[Año])</f>
        <v>2025</v>
      </c>
    </row>
    <row r="935" spans="1:7" ht="15.75" thickBot="1" x14ac:dyDescent="0.3">
      <c r="A935" s="169" t="s">
        <v>377</v>
      </c>
      <c r="B935" s="10" t="str">
        <f>_xlfn.XLOOKUP(Participantes[[#This Row],[Nombre]],$A43:$A934,$B43:$B934)</f>
        <v>fa.ruiz58@uniandes.edu.co</v>
      </c>
      <c r="C935" s="10" t="str">
        <f>_xlfn.XLOOKUP(Participantes[[#This Row],[Nombre]],$A43:$A934,$C43:$C934)</f>
        <v>M</v>
      </c>
      <c r="D935" s="10" t="str">
        <f>_xlfn.XLOOKUP(Participantes[[#This Row],[Nombre]],$A43:$A934,$D43:$D934)</f>
        <v>Professor</v>
      </c>
      <c r="E935" s="10" t="str">
        <f>_xlfn.XLOOKUP(Participantes[[#This Row],[Seminario al que asistió]],Seminarios[Seminario],Seminarios[Modalidad])</f>
        <v>Online</v>
      </c>
      <c r="F935" s="11" t="s">
        <v>143</v>
      </c>
      <c r="G935" s="26">
        <f>_xlfn.XLOOKUP(Participantes[[#This Row],[Seminario al que asistió]],Seminarios[Seminario],Seminarios[Año])</f>
        <v>2025</v>
      </c>
    </row>
    <row r="936" spans="1:7" x14ac:dyDescent="0.25">
      <c r="A936" s="170" t="s">
        <v>297</v>
      </c>
      <c r="B936" s="5" t="str">
        <f>_xlfn.XLOOKUP(Participantes[[#This Row],[Nombre]],$A54:$A935,$B54:$B935)</f>
        <v>g.triulzi@uniandes.edu.co</v>
      </c>
      <c r="C936" s="5" t="s">
        <v>262</v>
      </c>
      <c r="D936" s="5" t="s">
        <v>56</v>
      </c>
      <c r="E936" s="5" t="str">
        <f>_xlfn.XLOOKUP(Participantes[[#This Row],[Seminario al que asistió]],Seminarios[Seminario],Seminarios[Modalidad])</f>
        <v>On-Campus</v>
      </c>
      <c r="F936" s="6" t="s">
        <v>252</v>
      </c>
      <c r="G936" s="26">
        <f>_xlfn.XLOOKUP(Participantes[[#This Row],[Seminario al que asistió]],Seminarios[Seminario],Seminarios[Año])</f>
        <v>2025</v>
      </c>
    </row>
    <row r="937" spans="1:7" x14ac:dyDescent="0.25">
      <c r="A937" s="171" t="s">
        <v>361</v>
      </c>
      <c r="B937" s="3" t="str">
        <f>_xlfn.XLOOKUP(Participantes[[#This Row],[Nombre]],$A55:$A936,$B55:$B936)</f>
        <v>robgutie@uniandes.edu.co</v>
      </c>
      <c r="C937" s="3" t="s">
        <v>262</v>
      </c>
      <c r="D937" s="3" t="s">
        <v>56</v>
      </c>
      <c r="E937" s="3" t="str">
        <f>_xlfn.XLOOKUP(Participantes[[#This Row],[Seminario al que asistió]],Seminarios[Seminario],Seminarios[Modalidad])</f>
        <v>On-Campus</v>
      </c>
      <c r="F937" s="8" t="s">
        <v>252</v>
      </c>
      <c r="G937" s="26">
        <f>_xlfn.XLOOKUP(Participantes[[#This Row],[Seminario al que asistió]],Seminarios[Seminario],Seminarios[Año])</f>
        <v>2025</v>
      </c>
    </row>
    <row r="938" spans="1:7" x14ac:dyDescent="0.25">
      <c r="A938" s="171" t="s">
        <v>364</v>
      </c>
      <c r="B938" s="3" t="str">
        <f>_xlfn.XLOOKUP(Participantes[[#This Row],[Nombre]],$A56:$A937,$B56:$B937)</f>
        <v>jh.garcia27@uniandes.edu.co</v>
      </c>
      <c r="C938" s="3" t="s">
        <v>262</v>
      </c>
      <c r="D938" s="3" t="s">
        <v>56</v>
      </c>
      <c r="E938" s="3" t="str">
        <f>_xlfn.XLOOKUP(Participantes[[#This Row],[Seminario al que asistió]],Seminarios[Seminario],Seminarios[Modalidad])</f>
        <v>On-Campus</v>
      </c>
      <c r="F938" s="8" t="s">
        <v>252</v>
      </c>
      <c r="G938" s="26">
        <f>_xlfn.XLOOKUP(Participantes[[#This Row],[Seminario al que asistió]],Seminarios[Seminario],Seminarios[Año])</f>
        <v>2025</v>
      </c>
    </row>
    <row r="939" spans="1:7" x14ac:dyDescent="0.25">
      <c r="A939" s="171" t="s">
        <v>904</v>
      </c>
      <c r="B939" s="3" t="str">
        <f>_xlfn.XLOOKUP(Participantes[[#This Row],[Nombre]],$A57:$A938,$B57:$B938)</f>
        <v>nath-fra@uniandes.edu.co</v>
      </c>
      <c r="C939" s="3" t="s">
        <v>265</v>
      </c>
      <c r="D939" s="3" t="s">
        <v>56</v>
      </c>
      <c r="E939" s="3" t="str">
        <f>_xlfn.XLOOKUP(Participantes[[#This Row],[Seminario al que asistió]],Seminarios[Seminario],Seminarios[Modalidad])</f>
        <v>On-Campus</v>
      </c>
      <c r="F939" s="8" t="s">
        <v>252</v>
      </c>
      <c r="G939" s="26">
        <f>_xlfn.XLOOKUP(Participantes[[#This Row],[Seminario al que asistió]],Seminarios[Seminario],Seminarios[Año])</f>
        <v>2025</v>
      </c>
    </row>
    <row r="940" spans="1:7" x14ac:dyDescent="0.25">
      <c r="A940" s="171" t="s">
        <v>708</v>
      </c>
      <c r="B940" s="3" t="str">
        <f>_xlfn.XLOOKUP(Participantes[[#This Row],[Nombre]],$A58:$A939,$B58:$B939)</f>
        <v>jruiz@uniandes.edu.co</v>
      </c>
      <c r="C940" s="3" t="s">
        <v>262</v>
      </c>
      <c r="D940" s="3" t="s">
        <v>56</v>
      </c>
      <c r="E940" s="3" t="str">
        <f>_xlfn.XLOOKUP(Participantes[[#This Row],[Seminario al que asistió]],Seminarios[Seminario],Seminarios[Modalidad])</f>
        <v>On-Campus</v>
      </c>
      <c r="F940" s="8" t="s">
        <v>252</v>
      </c>
      <c r="G940" s="26">
        <f>_xlfn.XLOOKUP(Participantes[[#This Row],[Seminario al que asistió]],Seminarios[Seminario],Seminarios[Año])</f>
        <v>2025</v>
      </c>
    </row>
    <row r="941" spans="1:7" x14ac:dyDescent="0.25">
      <c r="A941" s="171" t="s">
        <v>988</v>
      </c>
      <c r="B941" s="3" t="s">
        <v>989</v>
      </c>
      <c r="C941" s="3" t="s">
        <v>262</v>
      </c>
      <c r="D941" s="3" t="s">
        <v>56</v>
      </c>
      <c r="E941" s="3" t="str">
        <f>_xlfn.XLOOKUP(Participantes[[#This Row],[Seminario al que asistió]],Seminarios[Seminario],Seminarios[Modalidad])</f>
        <v>On-Campus</v>
      </c>
      <c r="F941" s="8" t="s">
        <v>252</v>
      </c>
      <c r="G941" s="26">
        <f>_xlfn.XLOOKUP(Participantes[[#This Row],[Seminario al que asistió]],Seminarios[Seminario],Seminarios[Año])</f>
        <v>2025</v>
      </c>
    </row>
    <row r="942" spans="1:7" x14ac:dyDescent="0.25">
      <c r="A942" s="172" t="s">
        <v>990</v>
      </c>
      <c r="B942" s="3" t="s">
        <v>991</v>
      </c>
      <c r="C942" s="3" t="s">
        <v>265</v>
      </c>
      <c r="D942" s="3" t="s">
        <v>277</v>
      </c>
      <c r="E942" s="3" t="str">
        <f>_xlfn.XLOOKUP(Participantes[[#This Row],[Seminario al que asistió]],Seminarios[Seminario],Seminarios[Modalidad])</f>
        <v>On-Campus</v>
      </c>
      <c r="F942" s="8" t="s">
        <v>252</v>
      </c>
      <c r="G942" s="26">
        <f>_xlfn.XLOOKUP(Participantes[[#This Row],[Seminario al que asistió]],Seminarios[Seminario],Seminarios[Año])</f>
        <v>2025</v>
      </c>
    </row>
    <row r="943" spans="1:7" x14ac:dyDescent="0.25">
      <c r="A943" s="172" t="s">
        <v>992</v>
      </c>
      <c r="B943" s="3" t="s">
        <v>993</v>
      </c>
      <c r="C943" s="3" t="s">
        <v>262</v>
      </c>
      <c r="D943" s="3" t="s">
        <v>66</v>
      </c>
      <c r="E943" s="3" t="str">
        <f>_xlfn.XLOOKUP(Participantes[[#This Row],[Seminario al que asistió]],Seminarios[Seminario],Seminarios[Modalidad])</f>
        <v>On-Campus</v>
      </c>
      <c r="F943" s="8" t="s">
        <v>252</v>
      </c>
      <c r="G943" s="26">
        <f>_xlfn.XLOOKUP(Participantes[[#This Row],[Seminario al que asistió]],Seminarios[Seminario],Seminarios[Año])</f>
        <v>2025</v>
      </c>
    </row>
    <row r="944" spans="1:7" x14ac:dyDescent="0.25">
      <c r="A944" s="171" t="s">
        <v>372</v>
      </c>
      <c r="B944" s="3" t="str">
        <f>_xlfn.XLOOKUP(Participantes[[#This Row],[Nombre]],$A62:$A943,$B62:$B943)</f>
        <v>ctrujill@uniandes.edu.co</v>
      </c>
      <c r="C944" s="3" t="s">
        <v>262</v>
      </c>
      <c r="D944" s="3" t="s">
        <v>56</v>
      </c>
      <c r="E944" s="3" t="str">
        <f>_xlfn.XLOOKUP(Participantes[[#This Row],[Seminario al que asistió]],Seminarios[Seminario],Seminarios[Modalidad])</f>
        <v>On-Campus</v>
      </c>
      <c r="F944" s="8" t="s">
        <v>252</v>
      </c>
      <c r="G944" s="26">
        <f>_xlfn.XLOOKUP(Participantes[[#This Row],[Seminario al que asistió]],Seminarios[Seminario],Seminarios[Año])</f>
        <v>2025</v>
      </c>
    </row>
    <row r="945" spans="1:7" ht="15.75" thickBot="1" x14ac:dyDescent="0.3">
      <c r="A945" s="173" t="s">
        <v>20</v>
      </c>
      <c r="B945" s="10" t="s">
        <v>994</v>
      </c>
      <c r="C945" s="10" t="s">
        <v>262</v>
      </c>
      <c r="D945" s="10" t="s">
        <v>76</v>
      </c>
      <c r="E945" s="10" t="str">
        <f>_xlfn.XLOOKUP(Participantes[[#This Row],[Seminario al que asistió]],Seminarios[Seminario],Seminarios[Modalidad])</f>
        <v>On-Campus</v>
      </c>
      <c r="F945" s="11" t="s">
        <v>252</v>
      </c>
      <c r="G945" s="26">
        <f>_xlfn.XLOOKUP(Participantes[[#This Row],[Seminario al que asistió]],Seminarios[Seminario],Seminarios[Año])</f>
        <v>2025</v>
      </c>
    </row>
    <row r="946" spans="1:7" x14ac:dyDescent="0.25">
      <c r="A946" s="4" t="s">
        <v>836</v>
      </c>
      <c r="B946" s="5" t="str">
        <f>_xlfn.XLOOKUP(Participantes[[#This Row],[Nombre]],$A64:$A945,$B64:$B945)</f>
        <v>nc.ortiz@uniandes.edu.co</v>
      </c>
      <c r="C946" s="5" t="s">
        <v>265</v>
      </c>
      <c r="D946" s="5" t="s">
        <v>56</v>
      </c>
      <c r="E946" s="5" t="str">
        <f>_xlfn.XLOOKUP(Participantes[[#This Row],[Seminario al que asistió]],Seminarios[Seminario],Seminarios[Modalidad])</f>
        <v>On-Campus</v>
      </c>
      <c r="F946" s="118" t="s">
        <v>152</v>
      </c>
      <c r="G946" s="26">
        <f>_xlfn.XLOOKUP(Participantes[[#This Row],[Seminario al que asistió]],Seminarios[Seminario],Seminarios[Año])</f>
        <v>2025</v>
      </c>
    </row>
    <row r="947" spans="1:7" x14ac:dyDescent="0.25">
      <c r="A947" s="7" t="s">
        <v>722</v>
      </c>
      <c r="B947" s="3" t="str">
        <f>_xlfn.XLOOKUP(Participantes[[#This Row],[Nombre]],$A65:$A946,$B65:$B946)</f>
        <v>maxgonza@uniandes.edu.co</v>
      </c>
      <c r="C947" s="3" t="s">
        <v>262</v>
      </c>
      <c r="D947" s="3" t="s">
        <v>56</v>
      </c>
      <c r="E947" s="3" t="str">
        <f>_xlfn.XLOOKUP(Participantes[[#This Row],[Seminario al que asistió]],Seminarios[Seminario],Seminarios[Modalidad])</f>
        <v>On-Campus</v>
      </c>
      <c r="F947" s="119" t="s">
        <v>152</v>
      </c>
      <c r="G947" s="26">
        <f>_xlfn.XLOOKUP(Participantes[[#This Row],[Seminario al que asistió]],Seminarios[Seminario],Seminarios[Año])</f>
        <v>2025</v>
      </c>
    </row>
    <row r="948" spans="1:7" x14ac:dyDescent="0.25">
      <c r="A948" s="7" t="s">
        <v>995</v>
      </c>
      <c r="B948" s="3" t="s">
        <v>996</v>
      </c>
      <c r="C948" s="3" t="s">
        <v>265</v>
      </c>
      <c r="D948" s="3" t="s">
        <v>56</v>
      </c>
      <c r="E948" s="3" t="str">
        <f>_xlfn.XLOOKUP(Participantes[[#This Row],[Seminario al que asistió]],Seminarios[Seminario],Seminarios[Modalidad])</f>
        <v>On-Campus</v>
      </c>
      <c r="F948" s="119" t="s">
        <v>152</v>
      </c>
      <c r="G948" s="26">
        <f>_xlfn.XLOOKUP(Participantes[[#This Row],[Seminario al que asistió]],Seminarios[Seminario],Seminarios[Año])</f>
        <v>2025</v>
      </c>
    </row>
    <row r="949" spans="1:7" x14ac:dyDescent="0.25">
      <c r="A949" s="7" t="s">
        <v>997</v>
      </c>
      <c r="B949" s="3" t="s">
        <v>998</v>
      </c>
      <c r="C949" s="3" t="s">
        <v>262</v>
      </c>
      <c r="D949" s="3" t="s">
        <v>66</v>
      </c>
      <c r="E949" s="3" t="str">
        <f>_xlfn.XLOOKUP(Participantes[[#This Row],[Seminario al que asistió]],Seminarios[Seminario],Seminarios[Modalidad])</f>
        <v>On-Campus</v>
      </c>
      <c r="F949" s="119" t="s">
        <v>152</v>
      </c>
      <c r="G949" s="26">
        <f>_xlfn.XLOOKUP(Participantes[[#This Row],[Seminario al que asistió]],Seminarios[Seminario],Seminarios[Año])</f>
        <v>2025</v>
      </c>
    </row>
    <row r="950" spans="1:7" x14ac:dyDescent="0.25">
      <c r="A950" s="7" t="s">
        <v>904</v>
      </c>
      <c r="B950" s="3" t="str">
        <f>_xlfn.XLOOKUP(Participantes[[#This Row],[Nombre]],$A68:$A949,$B68:$B949)</f>
        <v>nath-fra@uniandes.edu.co</v>
      </c>
      <c r="C950" s="3" t="s">
        <v>265</v>
      </c>
      <c r="D950" s="3" t="s">
        <v>56</v>
      </c>
      <c r="E950" s="3" t="str">
        <f>_xlfn.XLOOKUP(Participantes[[#This Row],[Seminario al que asistió]],Seminarios[Seminario],Seminarios[Modalidad])</f>
        <v>On-Campus</v>
      </c>
      <c r="F950" s="119" t="s">
        <v>152</v>
      </c>
      <c r="G950" s="26">
        <f>_xlfn.XLOOKUP(Participantes[[#This Row],[Seminario al que asistió]],Seminarios[Seminario],Seminarios[Año])</f>
        <v>2025</v>
      </c>
    </row>
    <row r="951" spans="1:7" x14ac:dyDescent="0.25">
      <c r="A951" s="7" t="s">
        <v>376</v>
      </c>
      <c r="B951" s="3" t="str">
        <f>_xlfn.XLOOKUP(Participantes[[#This Row],[Nombre]],$A70:$A950,$B70:$B950)</f>
        <v>cadavila@uniandes.edu.co</v>
      </c>
      <c r="C951" s="3" t="s">
        <v>265</v>
      </c>
      <c r="D951" s="3" t="s">
        <v>66</v>
      </c>
      <c r="E951" s="3" t="str">
        <f>_xlfn.XLOOKUP(Participantes[[#This Row],[Seminario al que asistió]],Seminarios[Seminario],Seminarios[Modalidad])</f>
        <v>On-Campus</v>
      </c>
      <c r="F951" s="119" t="s">
        <v>152</v>
      </c>
      <c r="G951" s="26">
        <f>_xlfn.XLOOKUP(Participantes[[#This Row],[Seminario al que asistió]],Seminarios[Seminario],Seminarios[Año])</f>
        <v>2025</v>
      </c>
    </row>
    <row r="952" spans="1:7" x14ac:dyDescent="0.25">
      <c r="A952" s="7" t="s">
        <v>999</v>
      </c>
      <c r="B952" s="3" t="s">
        <v>1000</v>
      </c>
      <c r="C952" s="3" t="s">
        <v>262</v>
      </c>
      <c r="D952" s="3" t="s">
        <v>66</v>
      </c>
      <c r="E952" s="3" t="str">
        <f>_xlfn.XLOOKUP(Participantes[[#This Row],[Seminario al que asistió]],Seminarios[Seminario],Seminarios[Modalidad])</f>
        <v>On-Campus</v>
      </c>
      <c r="F952" s="119" t="s">
        <v>152</v>
      </c>
      <c r="G952" s="26">
        <f>_xlfn.XLOOKUP(Participantes[[#This Row],[Seminario al que asistió]],Seminarios[Seminario],Seminarios[Año])</f>
        <v>2025</v>
      </c>
    </row>
    <row r="953" spans="1:7" x14ac:dyDescent="0.25">
      <c r="A953" s="7" t="s">
        <v>211</v>
      </c>
      <c r="B953" s="3" t="str">
        <f>_xlfn.XLOOKUP(Participantes[[#This Row],[Nombre]],$A72:$A952,$B72:$B952)</f>
        <v>cdavila@uniandes.edu.co</v>
      </c>
      <c r="C953" s="3" t="s">
        <v>262</v>
      </c>
      <c r="D953" s="3" t="s">
        <v>56</v>
      </c>
      <c r="E953" s="3" t="str">
        <f>_xlfn.XLOOKUP(Participantes[[#This Row],[Seminario al que asistió]],Seminarios[Seminario],Seminarios[Modalidad])</f>
        <v>On-Campus</v>
      </c>
      <c r="F953" s="119" t="s">
        <v>152</v>
      </c>
      <c r="G953" s="26">
        <f>_xlfn.XLOOKUP(Participantes[[#This Row],[Seminario al que asistió]],Seminarios[Seminario],Seminarios[Año])</f>
        <v>2025</v>
      </c>
    </row>
    <row r="954" spans="1:7" x14ac:dyDescent="0.25">
      <c r="A954" s="7" t="s">
        <v>992</v>
      </c>
      <c r="B954" s="3" t="str">
        <f>_xlfn.XLOOKUP(Participantes[[#This Row],[Nombre]],$A73:$A953,$B73:$B953)</f>
        <v>jd.martinezo@uniandes.edu.co</v>
      </c>
      <c r="C954" s="3" t="s">
        <v>262</v>
      </c>
      <c r="D954" s="3" t="s">
        <v>66</v>
      </c>
      <c r="E954" s="3" t="str">
        <f>_xlfn.XLOOKUP(Participantes[[#This Row],[Seminario al que asistió]],Seminarios[Seminario],Seminarios[Modalidad])</f>
        <v>On-Campus</v>
      </c>
      <c r="F954" s="119" t="s">
        <v>152</v>
      </c>
      <c r="G954" s="26">
        <f>_xlfn.XLOOKUP(Participantes[[#This Row],[Seminario al que asistió]],Seminarios[Seminario],Seminarios[Año])</f>
        <v>2025</v>
      </c>
    </row>
    <row r="955" spans="1:7" x14ac:dyDescent="0.25">
      <c r="A955" s="7" t="s">
        <v>221</v>
      </c>
      <c r="B955" s="3" t="str">
        <f>_xlfn.XLOOKUP(Participantes[[#This Row],[Nombre]],$A74:$A954,$B74:$B954)</f>
        <v>limoros@gmail.com</v>
      </c>
      <c r="C955" s="3" t="s">
        <v>265</v>
      </c>
      <c r="D955" s="3" t="s">
        <v>56</v>
      </c>
      <c r="E955" s="3" t="str">
        <f>_xlfn.XLOOKUP(Participantes[[#This Row],[Seminario al que asistió]],Seminarios[Seminario],Seminarios[Modalidad])</f>
        <v>On-Campus</v>
      </c>
      <c r="F955" s="119" t="s">
        <v>152</v>
      </c>
      <c r="G955" s="26">
        <f>_xlfn.XLOOKUP(Participantes[[#This Row],[Seminario al que asistió]],Seminarios[Seminario],Seminarios[Año])</f>
        <v>2025</v>
      </c>
    </row>
    <row r="956" spans="1:7" x14ac:dyDescent="0.25">
      <c r="A956" s="7" t="s">
        <v>372</v>
      </c>
      <c r="B956" s="3" t="str">
        <f>_xlfn.XLOOKUP(Participantes[[#This Row],[Nombre]],$A75:$A955,$B75:$B955)</f>
        <v>ctrujill@uniandes.edu.co</v>
      </c>
      <c r="C956" s="3" t="s">
        <v>262</v>
      </c>
      <c r="D956" s="3" t="s">
        <v>56</v>
      </c>
      <c r="E956" s="3" t="str">
        <f>_xlfn.XLOOKUP(Participantes[[#This Row],[Seminario al que asistió]],Seminarios[Seminario],Seminarios[Modalidad])</f>
        <v>On-Campus</v>
      </c>
      <c r="F956" s="119" t="s">
        <v>152</v>
      </c>
      <c r="G956" s="26">
        <f>_xlfn.XLOOKUP(Participantes[[#This Row],[Seminario al que asistió]],Seminarios[Seminario],Seminarios[Año])</f>
        <v>2025</v>
      </c>
    </row>
    <row r="957" spans="1:7" x14ac:dyDescent="0.25">
      <c r="A957" s="7" t="s">
        <v>1001</v>
      </c>
      <c r="B957" s="3" t="s">
        <v>1002</v>
      </c>
      <c r="C957" s="3" t="s">
        <v>265</v>
      </c>
      <c r="D957" s="3" t="s">
        <v>76</v>
      </c>
      <c r="E957" s="3" t="str">
        <f>_xlfn.XLOOKUP(Participantes[[#This Row],[Seminario al que asistió]],Seminarios[Seminario],Seminarios[Modalidad])</f>
        <v>On-Campus</v>
      </c>
      <c r="F957" s="119" t="s">
        <v>152</v>
      </c>
      <c r="G957" s="26">
        <f>_xlfn.XLOOKUP(Participantes[[#This Row],[Seminario al que asistió]],Seminarios[Seminario],Seminarios[Año])</f>
        <v>2025</v>
      </c>
    </row>
    <row r="958" spans="1:7" x14ac:dyDescent="0.25">
      <c r="A958" s="7" t="s">
        <v>1003</v>
      </c>
      <c r="B958" s="3" t="s">
        <v>1004</v>
      </c>
      <c r="C958" s="3" t="s">
        <v>265</v>
      </c>
      <c r="D958" s="3" t="s">
        <v>277</v>
      </c>
      <c r="E958" s="3" t="str">
        <f>_xlfn.XLOOKUP(Participantes[[#This Row],[Seminario al que asistió]],Seminarios[Seminario],Seminarios[Modalidad])</f>
        <v>On-Campus</v>
      </c>
      <c r="F958" s="119" t="s">
        <v>152</v>
      </c>
      <c r="G958" s="26">
        <f>_xlfn.XLOOKUP(Participantes[[#This Row],[Seminario al que asistió]],Seminarios[Seminario],Seminarios[Año])</f>
        <v>2025</v>
      </c>
    </row>
    <row r="959" spans="1:7" x14ac:dyDescent="0.25">
      <c r="A959" s="7" t="s">
        <v>1005</v>
      </c>
      <c r="B959" s="3" t="s">
        <v>1006</v>
      </c>
      <c r="C959" s="3" t="s">
        <v>265</v>
      </c>
      <c r="D959" s="3" t="s">
        <v>277</v>
      </c>
      <c r="E959" s="3" t="str">
        <f>_xlfn.XLOOKUP(Participantes[[#This Row],[Seminario al que asistió]],Seminarios[Seminario],Seminarios[Modalidad])</f>
        <v>On-Campus</v>
      </c>
      <c r="F959" s="119" t="s">
        <v>152</v>
      </c>
      <c r="G959" s="26">
        <f>_xlfn.XLOOKUP(Participantes[[#This Row],[Seminario al que asistió]],Seminarios[Seminario],Seminarios[Año])</f>
        <v>2025</v>
      </c>
    </row>
    <row r="960" spans="1:7" x14ac:dyDescent="0.25">
      <c r="A960" s="7" t="s">
        <v>609</v>
      </c>
      <c r="B960" s="3" t="str">
        <f>_xlfn.XLOOKUP(Participantes[[#This Row],[Nombre]],$A79:$A959,$B79:$B959)</f>
        <v>robgutie@uniandes.edu.co</v>
      </c>
      <c r="C960" s="3" t="s">
        <v>262</v>
      </c>
      <c r="D960" s="3" t="s">
        <v>56</v>
      </c>
      <c r="E960" s="3" t="str">
        <f>_xlfn.XLOOKUP(Participantes[[#This Row],[Seminario al que asistió]],Seminarios[Seminario],Seminarios[Modalidad])</f>
        <v>On-Campus</v>
      </c>
      <c r="F960" s="119" t="s">
        <v>152</v>
      </c>
      <c r="G960" s="26">
        <f>_xlfn.XLOOKUP(Participantes[[#This Row],[Seminario al que asistió]],Seminarios[Seminario],Seminarios[Año])</f>
        <v>2025</v>
      </c>
    </row>
    <row r="961" spans="1:7" x14ac:dyDescent="0.25">
      <c r="A961" s="7" t="s">
        <v>692</v>
      </c>
      <c r="B961" s="3" t="str">
        <f>_xlfn.XLOOKUP(Participantes[[#This Row],[Nombre]],$A80:$A960,$B80:$B960)</f>
        <v>ccaballero@uniandes.edu.co</v>
      </c>
      <c r="C961" s="3" t="s">
        <v>262</v>
      </c>
      <c r="D961" s="3" t="s">
        <v>56</v>
      </c>
      <c r="E961" s="3" t="str">
        <f>_xlfn.XLOOKUP(Participantes[[#This Row],[Seminario al que asistió]],Seminarios[Seminario],Seminarios[Modalidad])</f>
        <v>On-Campus</v>
      </c>
      <c r="F961" s="119" t="s">
        <v>152</v>
      </c>
      <c r="G961" s="26">
        <f>_xlfn.XLOOKUP(Participantes[[#This Row],[Seminario al que asistió]],Seminarios[Seminario],Seminarios[Año])</f>
        <v>2025</v>
      </c>
    </row>
    <row r="962" spans="1:7" x14ac:dyDescent="0.25">
      <c r="A962" s="7" t="s">
        <v>1007</v>
      </c>
      <c r="B962" s="3" t="s">
        <v>1008</v>
      </c>
      <c r="C962" s="3" t="s">
        <v>262</v>
      </c>
      <c r="D962" s="3" t="s">
        <v>56</v>
      </c>
      <c r="E962" s="3" t="str">
        <f>_xlfn.XLOOKUP(Participantes[[#This Row],[Seminario al que asistió]],Seminarios[Seminario],Seminarios[Modalidad])</f>
        <v>On-Campus</v>
      </c>
      <c r="F962" s="119" t="s">
        <v>152</v>
      </c>
      <c r="G962" s="26">
        <f>_xlfn.XLOOKUP(Participantes[[#This Row],[Seminario al que asistió]],Seminarios[Seminario],Seminarios[Año])</f>
        <v>2025</v>
      </c>
    </row>
    <row r="963" spans="1:7" x14ac:dyDescent="0.25">
      <c r="A963" s="7" t="s">
        <v>934</v>
      </c>
      <c r="B963" s="3" t="str">
        <f>_xlfn.XLOOKUP(Participantes[[#This Row],[Nombre]],$A82:$A962,$B82:$B962)</f>
        <v>jh.garcia27@uniandes.edu.co</v>
      </c>
      <c r="C963" s="3" t="s">
        <v>262</v>
      </c>
      <c r="D963" s="3" t="s">
        <v>56</v>
      </c>
      <c r="E963" s="3" t="str">
        <f>_xlfn.XLOOKUP(Participantes[[#This Row],[Seminario al que asistió]],Seminarios[Seminario],Seminarios[Modalidad])</f>
        <v>On-Campus</v>
      </c>
      <c r="F963" s="119" t="s">
        <v>152</v>
      </c>
      <c r="G963" s="26">
        <f>_xlfn.XLOOKUP(Participantes[[#This Row],[Seminario al que asistió]],Seminarios[Seminario],Seminarios[Año])</f>
        <v>2025</v>
      </c>
    </row>
    <row r="964" spans="1:7" x14ac:dyDescent="0.25">
      <c r="A964" s="7" t="s">
        <v>1009</v>
      </c>
      <c r="B964" s="3" t="s">
        <v>616</v>
      </c>
      <c r="C964" s="3" t="s">
        <v>262</v>
      </c>
      <c r="D964" s="3" t="s">
        <v>56</v>
      </c>
      <c r="E964" s="3" t="str">
        <f>_xlfn.XLOOKUP(Participantes[[#This Row],[Seminario al que asistió]],Seminarios[Seminario],Seminarios[Modalidad])</f>
        <v>On-Campus</v>
      </c>
      <c r="F964" s="119" t="s">
        <v>152</v>
      </c>
      <c r="G964" s="26">
        <f>_xlfn.XLOOKUP(Participantes[[#This Row],[Seminario al que asistió]],Seminarios[Seminario],Seminarios[Año])</f>
        <v>2025</v>
      </c>
    </row>
    <row r="965" spans="1:7" x14ac:dyDescent="0.25">
      <c r="A965" s="7" t="s">
        <v>1010</v>
      </c>
      <c r="B965" s="3"/>
      <c r="C965" s="3" t="s">
        <v>265</v>
      </c>
      <c r="D965" s="3" t="s">
        <v>277</v>
      </c>
      <c r="E965" s="3" t="str">
        <f>_xlfn.XLOOKUP(Participantes[[#This Row],[Seminario al que asistió]],Seminarios[Seminario],Seminarios[Modalidad])</f>
        <v>On-Campus</v>
      </c>
      <c r="F965" s="119" t="s">
        <v>152</v>
      </c>
      <c r="G965" s="26">
        <f>_xlfn.XLOOKUP(Participantes[[#This Row],[Seminario al que asistió]],Seminarios[Seminario],Seminarios[Año])</f>
        <v>2025</v>
      </c>
    </row>
    <row r="966" spans="1:7" ht="15.75" thickBot="1" x14ac:dyDescent="0.3">
      <c r="A966" s="9" t="s">
        <v>1011</v>
      </c>
      <c r="B966" s="10" t="s">
        <v>1012</v>
      </c>
      <c r="C966" s="10" t="s">
        <v>262</v>
      </c>
      <c r="D966" s="10" t="s">
        <v>56</v>
      </c>
      <c r="E966" s="10" t="str">
        <f>_xlfn.XLOOKUP(Participantes[[#This Row],[Seminario al que asistió]],Seminarios[Seminario],Seminarios[Modalidad])</f>
        <v>On-Campus</v>
      </c>
      <c r="F966" s="174" t="s">
        <v>152</v>
      </c>
      <c r="G966" s="26">
        <f>_xlfn.XLOOKUP(Participantes[[#This Row],[Seminario al que asistió]],Seminarios[Seminario],Seminarios[Año])</f>
        <v>2025</v>
      </c>
    </row>
    <row r="967" spans="1:7" x14ac:dyDescent="0.25">
      <c r="A967" s="4" t="s">
        <v>661</v>
      </c>
      <c r="B967" s="5" t="str">
        <f>_xlfn.XLOOKUP(Participantes[[#This Row],[Nombre]],$A86:$A966,$B86:$B966)</f>
        <v xml:space="preserve">am.lluch@uniandes.edu.co </v>
      </c>
      <c r="C967" s="5" t="s">
        <v>265</v>
      </c>
      <c r="D967" s="5" t="s">
        <v>56</v>
      </c>
      <c r="E967" s="5" t="str">
        <f>_xlfn.XLOOKUP(Participantes[[#This Row],[Seminario al que asistió]],Seminarios[Seminario],Seminarios[Modalidad])</f>
        <v>Hybrid</v>
      </c>
      <c r="F967" s="118" t="s">
        <v>258</v>
      </c>
      <c r="G967" s="26">
        <f>_xlfn.XLOOKUP(Participantes[[#This Row],[Seminario al que asistió]],Seminarios[Seminario],Seminarios[Año])</f>
        <v>2025</v>
      </c>
    </row>
    <row r="968" spans="1:7" x14ac:dyDescent="0.25">
      <c r="A968" s="7" t="s">
        <v>1013</v>
      </c>
      <c r="B968" s="3" t="s">
        <v>334</v>
      </c>
      <c r="C968" s="3" t="s">
        <v>265</v>
      </c>
      <c r="D968" s="3" t="s">
        <v>56</v>
      </c>
      <c r="E968" s="3" t="str">
        <f>_xlfn.XLOOKUP(Participantes[[#This Row],[Seminario al que asistió]],Seminarios[Seminario],Seminarios[Modalidad])</f>
        <v>Hybrid</v>
      </c>
      <c r="F968" s="119" t="s">
        <v>258</v>
      </c>
      <c r="G968" s="26">
        <f>_xlfn.XLOOKUP(Participantes[[#This Row],[Seminario al que asistió]],Seminarios[Seminario],Seminarios[Año])</f>
        <v>2025</v>
      </c>
    </row>
    <row r="969" spans="1:7" x14ac:dyDescent="0.25">
      <c r="A969" s="7" t="s">
        <v>607</v>
      </c>
      <c r="B969" s="3" t="str">
        <f>_xlfn.XLOOKUP(Participantes[[#This Row],[Nombre]],$A88:$A968,$B88:$B968)</f>
        <v>eberdugoc@gmail.com</v>
      </c>
      <c r="C969" s="3" t="s">
        <v>262</v>
      </c>
      <c r="D969" s="3" t="s">
        <v>71</v>
      </c>
      <c r="E969" s="3" t="str">
        <f>_xlfn.XLOOKUP(Participantes[[#This Row],[Seminario al que asistió]],Seminarios[Seminario],Seminarios[Modalidad])</f>
        <v>Hybrid</v>
      </c>
      <c r="F969" s="119" t="s">
        <v>258</v>
      </c>
      <c r="G969" s="26">
        <f>_xlfn.XLOOKUP(Participantes[[#This Row],[Seminario al que asistió]],Seminarios[Seminario],Seminarios[Año])</f>
        <v>2025</v>
      </c>
    </row>
    <row r="970" spans="1:7" x14ac:dyDescent="0.25">
      <c r="A970" s="7" t="s">
        <v>670</v>
      </c>
      <c r="B970" s="3" t="str">
        <f>_xlfn.XLOOKUP(Participantes[[#This Row],[Nombre]],$A89:$A969,$B89:$B969)</f>
        <v>gegarcia@uniandes.edu.co</v>
      </c>
      <c r="C970" s="3" t="s">
        <v>262</v>
      </c>
      <c r="D970" s="3" t="s">
        <v>56</v>
      </c>
      <c r="E970" s="3" t="str">
        <f>_xlfn.XLOOKUP(Participantes[[#This Row],[Seminario al que asistió]],Seminarios[Seminario],Seminarios[Modalidad])</f>
        <v>Hybrid</v>
      </c>
      <c r="F970" s="119" t="s">
        <v>258</v>
      </c>
      <c r="G970" s="26">
        <f>_xlfn.XLOOKUP(Participantes[[#This Row],[Seminario al que asistió]],Seminarios[Seminario],Seminarios[Año])</f>
        <v>2025</v>
      </c>
    </row>
    <row r="971" spans="1:7" x14ac:dyDescent="0.25">
      <c r="A971" s="7" t="s">
        <v>1014</v>
      </c>
      <c r="B971" s="3"/>
      <c r="C971" s="3" t="s">
        <v>265</v>
      </c>
      <c r="D971" s="3" t="s">
        <v>71</v>
      </c>
      <c r="E971" s="3" t="str">
        <f>_xlfn.XLOOKUP(Participantes[[#This Row],[Seminario al que asistió]],Seminarios[Seminario],Seminarios[Modalidad])</f>
        <v>Hybrid</v>
      </c>
      <c r="F971" s="119" t="s">
        <v>258</v>
      </c>
      <c r="G971" s="26">
        <f>_xlfn.XLOOKUP(Participantes[[#This Row],[Seminario al que asistió]],Seminarios[Seminario],Seminarios[Año])</f>
        <v>2025</v>
      </c>
    </row>
    <row r="972" spans="1:7" x14ac:dyDescent="0.25">
      <c r="A972" s="7" t="s">
        <v>1015</v>
      </c>
      <c r="B972" s="3" t="s">
        <v>303</v>
      </c>
      <c r="C972" s="3" t="s">
        <v>262</v>
      </c>
      <c r="D972" s="3" t="s">
        <v>56</v>
      </c>
      <c r="E972" s="3" t="str">
        <f>_xlfn.XLOOKUP(Participantes[[#This Row],[Seminario al que asistió]],Seminarios[Seminario],Seminarios[Modalidad])</f>
        <v>Hybrid</v>
      </c>
      <c r="F972" s="119" t="s">
        <v>258</v>
      </c>
      <c r="G972" s="26">
        <f>_xlfn.XLOOKUP(Participantes[[#This Row],[Seminario al que asistió]],Seminarios[Seminario],Seminarios[Año])</f>
        <v>2025</v>
      </c>
    </row>
    <row r="973" spans="1:7" x14ac:dyDescent="0.25">
      <c r="A973" s="7" t="s">
        <v>1016</v>
      </c>
      <c r="B973" s="3" t="s">
        <v>1017</v>
      </c>
      <c r="C973" s="3" t="s">
        <v>262</v>
      </c>
      <c r="D973" s="3" t="s">
        <v>71</v>
      </c>
      <c r="E973" s="3" t="str">
        <f>_xlfn.XLOOKUP(Participantes[[#This Row],[Seminario al que asistió]],Seminarios[Seminario],Seminarios[Modalidad])</f>
        <v>Hybrid</v>
      </c>
      <c r="F973" s="119" t="s">
        <v>258</v>
      </c>
      <c r="G973" s="26">
        <f>_xlfn.XLOOKUP(Participantes[[#This Row],[Seminario al que asistió]],Seminarios[Seminario],Seminarios[Año])</f>
        <v>2025</v>
      </c>
    </row>
    <row r="974" spans="1:7" x14ac:dyDescent="0.25">
      <c r="A974" s="7" t="s">
        <v>1190</v>
      </c>
      <c r="B974" s="3"/>
      <c r="C974" s="3" t="s">
        <v>262</v>
      </c>
      <c r="D974" s="3" t="s">
        <v>71</v>
      </c>
      <c r="E974" s="3" t="str">
        <f>_xlfn.XLOOKUP(Participantes[[#This Row],[Seminario al que asistió]],Seminarios[Seminario],Seminarios[Modalidad])</f>
        <v>Hybrid</v>
      </c>
      <c r="F974" s="119" t="s">
        <v>258</v>
      </c>
      <c r="G974" s="26">
        <f>_xlfn.XLOOKUP(Participantes[[#This Row],[Seminario al que asistió]],Seminarios[Seminario],Seminarios[Año])</f>
        <v>2025</v>
      </c>
    </row>
    <row r="975" spans="1:7" x14ac:dyDescent="0.25">
      <c r="A975" s="7" t="s">
        <v>1018</v>
      </c>
      <c r="B975" s="3"/>
      <c r="C975" s="3" t="s">
        <v>262</v>
      </c>
      <c r="D975" s="3" t="s">
        <v>71</v>
      </c>
      <c r="E975" s="3" t="str">
        <f>_xlfn.XLOOKUP(Participantes[[#This Row],[Seminario al que asistió]],Seminarios[Seminario],Seminarios[Modalidad])</f>
        <v>Hybrid</v>
      </c>
      <c r="F975" s="119" t="s">
        <v>258</v>
      </c>
      <c r="G975" s="26">
        <f>_xlfn.XLOOKUP(Participantes[[#This Row],[Seminario al que asistió]],Seminarios[Seminario],Seminarios[Año])</f>
        <v>2025</v>
      </c>
    </row>
    <row r="976" spans="1:7" x14ac:dyDescent="0.25">
      <c r="A976" s="7" t="s">
        <v>1019</v>
      </c>
      <c r="B976" s="3"/>
      <c r="C976" s="3" t="s">
        <v>262</v>
      </c>
      <c r="D976" s="3" t="s">
        <v>71</v>
      </c>
      <c r="E976" s="3" t="str">
        <f>_xlfn.XLOOKUP(Participantes[[#This Row],[Seminario al que asistió]],Seminarios[Seminario],Seminarios[Modalidad])</f>
        <v>Hybrid</v>
      </c>
      <c r="F976" s="119" t="s">
        <v>258</v>
      </c>
      <c r="G976" s="26">
        <f>_xlfn.XLOOKUP(Participantes[[#This Row],[Seminario al que asistió]],Seminarios[Seminario],Seminarios[Año])</f>
        <v>2025</v>
      </c>
    </row>
    <row r="977" spans="1:7" x14ac:dyDescent="0.25">
      <c r="A977" s="7" t="s">
        <v>597</v>
      </c>
      <c r="B977" s="3" t="str">
        <f>_xlfn.XLOOKUP(Participantes[[#This Row],[Nombre]],$A96:$A976,$B96:$B976)</f>
        <v>joospina@uniandes.edu.co</v>
      </c>
      <c r="C977" s="3" t="s">
        <v>262</v>
      </c>
      <c r="D977" s="3" t="s">
        <v>56</v>
      </c>
      <c r="E977" s="3" t="str">
        <f>_xlfn.XLOOKUP(Participantes[[#This Row],[Seminario al que asistió]],Seminarios[Seminario],Seminarios[Modalidad])</f>
        <v>Hybrid</v>
      </c>
      <c r="F977" s="119" t="s">
        <v>258</v>
      </c>
      <c r="G977" s="26">
        <f>_xlfn.XLOOKUP(Participantes[[#This Row],[Seminario al que asistió]],Seminarios[Seminario],Seminarios[Año])</f>
        <v>2025</v>
      </c>
    </row>
    <row r="978" spans="1:7" x14ac:dyDescent="0.25">
      <c r="A978" s="7" t="s">
        <v>1020</v>
      </c>
      <c r="B978" s="3" t="s">
        <v>1021</v>
      </c>
      <c r="C978" s="3" t="s">
        <v>265</v>
      </c>
      <c r="D978" s="3" t="s">
        <v>56</v>
      </c>
      <c r="E978" s="3" t="str">
        <f>_xlfn.XLOOKUP(Participantes[[#This Row],[Seminario al que asistió]],Seminarios[Seminario],Seminarios[Modalidad])</f>
        <v>Hybrid</v>
      </c>
      <c r="F978" s="119" t="s">
        <v>258</v>
      </c>
      <c r="G978" s="26">
        <f>_xlfn.XLOOKUP(Participantes[[#This Row],[Seminario al que asistió]],Seminarios[Seminario],Seminarios[Año])</f>
        <v>2025</v>
      </c>
    </row>
    <row r="979" spans="1:7" x14ac:dyDescent="0.25">
      <c r="A979" s="7" t="s">
        <v>1022</v>
      </c>
      <c r="B979" s="3" t="s">
        <v>452</v>
      </c>
      <c r="C979" s="3" t="s">
        <v>262</v>
      </c>
      <c r="D979" s="3" t="s">
        <v>71</v>
      </c>
      <c r="E979" s="3" t="str">
        <f>_xlfn.XLOOKUP(Participantes[[#This Row],[Seminario al que asistió]],Seminarios[Seminario],Seminarios[Modalidad])</f>
        <v>Hybrid</v>
      </c>
      <c r="F979" s="119" t="s">
        <v>258</v>
      </c>
      <c r="G979" s="26">
        <f>_xlfn.XLOOKUP(Participantes[[#This Row],[Seminario al que asistió]],Seminarios[Seminario],Seminarios[Año])</f>
        <v>2025</v>
      </c>
    </row>
    <row r="980" spans="1:7" x14ac:dyDescent="0.25">
      <c r="A980" s="7" t="s">
        <v>1023</v>
      </c>
      <c r="B980" s="3"/>
      <c r="C980" s="3" t="s">
        <v>262</v>
      </c>
      <c r="D980" s="3" t="s">
        <v>71</v>
      </c>
      <c r="E980" s="3" t="str">
        <f>_xlfn.XLOOKUP(Participantes[[#This Row],[Seminario al que asistió]],Seminarios[Seminario],Seminarios[Modalidad])</f>
        <v>Hybrid</v>
      </c>
      <c r="F980" s="119" t="s">
        <v>258</v>
      </c>
      <c r="G980" s="26">
        <f>_xlfn.XLOOKUP(Participantes[[#This Row],[Seminario al que asistió]],Seminarios[Seminario],Seminarios[Año])</f>
        <v>2025</v>
      </c>
    </row>
    <row r="981" spans="1:7" x14ac:dyDescent="0.25">
      <c r="A981" s="7" t="s">
        <v>209</v>
      </c>
      <c r="B981" s="3" t="str">
        <f>_xlfn.XLOOKUP(Participantes[[#This Row],[Nombre]],$A100:$A980,$B100:$B980)</f>
        <v>lg.galan92@uniandes.edu.co</v>
      </c>
      <c r="C981" s="3" t="s">
        <v>262</v>
      </c>
      <c r="D981" s="3" t="s">
        <v>56</v>
      </c>
      <c r="E981" s="3" t="str">
        <f>_xlfn.XLOOKUP(Participantes[[#This Row],[Seminario al que asistió]],Seminarios[Seminario],Seminarios[Modalidad])</f>
        <v>Hybrid</v>
      </c>
      <c r="F981" s="119" t="s">
        <v>258</v>
      </c>
      <c r="G981" s="26">
        <f>_xlfn.XLOOKUP(Participantes[[#This Row],[Seminario al que asistió]],Seminarios[Seminario],Seminarios[Año])</f>
        <v>2025</v>
      </c>
    </row>
    <row r="982" spans="1:7" x14ac:dyDescent="0.25">
      <c r="A982" s="7" t="s">
        <v>1024</v>
      </c>
      <c r="B982" s="3" t="s">
        <v>1025</v>
      </c>
      <c r="C982" s="3" t="s">
        <v>265</v>
      </c>
      <c r="D982" s="3" t="s">
        <v>71</v>
      </c>
      <c r="E982" s="3" t="str">
        <f>_xlfn.XLOOKUP(Participantes[[#This Row],[Seminario al que asistió]],Seminarios[Seminario],Seminarios[Modalidad])</f>
        <v>Hybrid</v>
      </c>
      <c r="F982" s="119" t="s">
        <v>258</v>
      </c>
      <c r="G982" s="26">
        <f>_xlfn.XLOOKUP(Participantes[[#This Row],[Seminario al que asistió]],Seminarios[Seminario],Seminarios[Año])</f>
        <v>2025</v>
      </c>
    </row>
    <row r="983" spans="1:7" x14ac:dyDescent="0.25">
      <c r="A983" s="7" t="s">
        <v>1026</v>
      </c>
      <c r="B983" s="3" t="s">
        <v>614</v>
      </c>
      <c r="C983" s="3" t="s">
        <v>265</v>
      </c>
      <c r="D983" s="3" t="s">
        <v>56</v>
      </c>
      <c r="E983" s="3" t="str">
        <f>_xlfn.XLOOKUP(Participantes[[#This Row],[Seminario al que asistió]],Seminarios[Seminario],Seminarios[Modalidad])</f>
        <v>Hybrid</v>
      </c>
      <c r="F983" s="119" t="s">
        <v>258</v>
      </c>
      <c r="G983" s="26">
        <f>_xlfn.XLOOKUP(Participantes[[#This Row],[Seminario al que asistió]],Seminarios[Seminario],Seminarios[Año])</f>
        <v>2025</v>
      </c>
    </row>
    <row r="984" spans="1:7" x14ac:dyDescent="0.25">
      <c r="A984" s="7" t="s">
        <v>278</v>
      </c>
      <c r="B984" s="3" t="str">
        <f>_xlfn.XLOOKUP(Participantes[[#This Row],[Nombre]],$A103:$A983,$B103:$B983)</f>
        <v>d.higa@uniandes.edu.co</v>
      </c>
      <c r="C984" s="3" t="s">
        <v>262</v>
      </c>
      <c r="D984" s="3" t="s">
        <v>56</v>
      </c>
      <c r="E984" s="3" t="str">
        <f>_xlfn.XLOOKUP(Participantes[[#This Row],[Seminario al que asistió]],Seminarios[Seminario],Seminarios[Modalidad])</f>
        <v>Hybrid</v>
      </c>
      <c r="F984" s="119" t="s">
        <v>258</v>
      </c>
      <c r="G984" s="26">
        <f>_xlfn.XLOOKUP(Participantes[[#This Row],[Seminario al que asistió]],Seminarios[Seminario],Seminarios[Año])</f>
        <v>2025</v>
      </c>
    </row>
    <row r="985" spans="1:7" x14ac:dyDescent="0.25">
      <c r="A985" s="7" t="s">
        <v>1027</v>
      </c>
      <c r="B985" t="s">
        <v>639</v>
      </c>
      <c r="C985" s="3" t="s">
        <v>262</v>
      </c>
      <c r="D985" s="3" t="s">
        <v>71</v>
      </c>
      <c r="E985" s="3" t="str">
        <f>_xlfn.XLOOKUP(Participantes[[#This Row],[Seminario al que asistió]],Seminarios[Seminario],Seminarios[Modalidad])</f>
        <v>Hybrid</v>
      </c>
      <c r="F985" s="119" t="s">
        <v>258</v>
      </c>
      <c r="G985" s="26">
        <f>_xlfn.XLOOKUP(Participantes[[#This Row],[Seminario al que asistió]],Seminarios[Seminario],Seminarios[Año])</f>
        <v>2025</v>
      </c>
    </row>
    <row r="986" spans="1:7" x14ac:dyDescent="0.25">
      <c r="A986" s="7" t="s">
        <v>638</v>
      </c>
      <c r="B986" s="3" t="str">
        <f>_xlfn.XLOOKUP(Participantes[[#This Row],[Nombre]],$A105:$A985,$B105:$B985)</f>
        <v>sonmil@gmail.com</v>
      </c>
      <c r="C986" s="3" t="s">
        <v>265</v>
      </c>
      <c r="D986" s="3" t="s">
        <v>71</v>
      </c>
      <c r="E986" s="3" t="str">
        <f>_xlfn.XLOOKUP(Participantes[[#This Row],[Seminario al que asistió]],Seminarios[Seminario],Seminarios[Modalidad])</f>
        <v>Hybrid</v>
      </c>
      <c r="F986" s="119" t="s">
        <v>258</v>
      </c>
      <c r="G986" s="26">
        <f>_xlfn.XLOOKUP(Participantes[[#This Row],[Seminario al que asistió]],Seminarios[Seminario],Seminarios[Año])</f>
        <v>2025</v>
      </c>
    </row>
    <row r="987" spans="1:7" x14ac:dyDescent="0.25">
      <c r="A987" s="7" t="s">
        <v>220</v>
      </c>
      <c r="B987" s="3" t="str">
        <f>_xlfn.XLOOKUP(Participantes[[#This Row],[Nombre]],$A106:$A986,$B106:$B986)</f>
        <v>x.rueda@uniandes.edu.co</v>
      </c>
      <c r="C987" s="3" t="s">
        <v>265</v>
      </c>
      <c r="D987" s="3" t="s">
        <v>56</v>
      </c>
      <c r="E987" s="3" t="str">
        <f>_xlfn.XLOOKUP(Participantes[[#This Row],[Seminario al que asistió]],Seminarios[Seminario],Seminarios[Modalidad])</f>
        <v>Hybrid</v>
      </c>
      <c r="F987" s="119" t="s">
        <v>258</v>
      </c>
      <c r="G987" s="26">
        <f>_xlfn.XLOOKUP(Participantes[[#This Row],[Seminario al que asistió]],Seminarios[Seminario],Seminarios[Año])</f>
        <v>2025</v>
      </c>
    </row>
    <row r="988" spans="1:7" x14ac:dyDescent="0.25">
      <c r="A988" s="7" t="s">
        <v>1189</v>
      </c>
      <c r="B988" s="3"/>
      <c r="C988" s="3" t="s">
        <v>265</v>
      </c>
      <c r="D988" s="3" t="s">
        <v>277</v>
      </c>
      <c r="E988" s="3" t="str">
        <f>_xlfn.XLOOKUP(Participantes[[#This Row],[Seminario al que asistió]],Seminarios[Seminario],Seminarios[Modalidad])</f>
        <v>Hybrid</v>
      </c>
      <c r="F988" s="119" t="s">
        <v>258</v>
      </c>
      <c r="G988" s="26">
        <f>_xlfn.XLOOKUP(Participantes[[#This Row],[Seminario al que asistió]],Seminarios[Seminario],Seminarios[Año])</f>
        <v>2025</v>
      </c>
    </row>
    <row r="989" spans="1:7" x14ac:dyDescent="0.25">
      <c r="A989" s="7" t="s">
        <v>924</v>
      </c>
      <c r="B989" s="3"/>
      <c r="C989" s="3" t="s">
        <v>265</v>
      </c>
      <c r="D989" s="3" t="s">
        <v>277</v>
      </c>
      <c r="E989" s="3" t="str">
        <f>_xlfn.XLOOKUP(Participantes[[#This Row],[Seminario al que asistió]],Seminarios[Seminario],Seminarios[Modalidad])</f>
        <v>Hybrid</v>
      </c>
      <c r="F989" s="119" t="s">
        <v>258</v>
      </c>
      <c r="G989" s="26">
        <f>_xlfn.XLOOKUP(Participantes[[#This Row],[Seminario al que asistió]],Seminarios[Seminario],Seminarios[Año])</f>
        <v>2025</v>
      </c>
    </row>
    <row r="990" spans="1:7" x14ac:dyDescent="0.25">
      <c r="A990" s="7" t="s">
        <v>1192</v>
      </c>
      <c r="B990" s="3"/>
      <c r="C990" s="3" t="s">
        <v>262</v>
      </c>
      <c r="D990" s="3" t="s">
        <v>71</v>
      </c>
      <c r="E990" s="3" t="str">
        <f>_xlfn.XLOOKUP(Participantes[[#This Row],[Seminario al que asistió]],Seminarios[Seminario],Seminarios[Modalidad])</f>
        <v>Hybrid</v>
      </c>
      <c r="F990" s="119" t="s">
        <v>258</v>
      </c>
      <c r="G990" s="26">
        <f>_xlfn.XLOOKUP(Participantes[[#This Row],[Seminario al que asistió]],Seminarios[Seminario],Seminarios[Año])</f>
        <v>2025</v>
      </c>
    </row>
    <row r="991" spans="1:7" x14ac:dyDescent="0.25">
      <c r="A991" s="7" t="s">
        <v>1001</v>
      </c>
      <c r="B991" s="3" t="str">
        <f>_xlfn.XLOOKUP(Participantes[[#This Row],[Nombre]],$A110:$A990,$B110:$B990)</f>
        <v>mwachira@strathmore.edu</v>
      </c>
      <c r="C991" s="3" t="s">
        <v>265</v>
      </c>
      <c r="D991" s="3" t="s">
        <v>76</v>
      </c>
      <c r="E991" s="3" t="str">
        <f>_xlfn.XLOOKUP(Participantes[[#This Row],[Seminario al que asistió]],Seminarios[Seminario],Seminarios[Modalidad])</f>
        <v>Hybrid</v>
      </c>
      <c r="F991" s="119" t="s">
        <v>258</v>
      </c>
      <c r="G991" s="26">
        <f>_xlfn.XLOOKUP(Participantes[[#This Row],[Seminario al que asistió]],Seminarios[Seminario],Seminarios[Año])</f>
        <v>2025</v>
      </c>
    </row>
    <row r="992" spans="1:7" x14ac:dyDescent="0.25">
      <c r="A992" s="7" t="s">
        <v>781</v>
      </c>
      <c r="B992" s="3" t="s">
        <v>520</v>
      </c>
      <c r="C992" s="3" t="s">
        <v>262</v>
      </c>
      <c r="D992" s="3" t="s">
        <v>56</v>
      </c>
      <c r="E992" s="3" t="str">
        <f>_xlfn.XLOOKUP(Participantes[[#This Row],[Seminario al que asistió]],Seminarios[Seminario],Seminarios[Modalidad])</f>
        <v>Hybrid</v>
      </c>
      <c r="F992" s="119" t="s">
        <v>258</v>
      </c>
      <c r="G992" s="26">
        <f>_xlfn.XLOOKUP(Participantes[[#This Row],[Seminario al que asistió]],Seminarios[Seminario],Seminarios[Año])</f>
        <v>2025</v>
      </c>
    </row>
    <row r="993" spans="1:7" x14ac:dyDescent="0.25">
      <c r="A993" s="7" t="s">
        <v>1193</v>
      </c>
      <c r="B993" s="3"/>
      <c r="C993" s="3" t="s">
        <v>265</v>
      </c>
      <c r="D993" s="3" t="s">
        <v>71</v>
      </c>
      <c r="E993" s="3" t="str">
        <f>_xlfn.XLOOKUP(Participantes[[#This Row],[Seminario al que asistió]],Seminarios[Seminario],Seminarios[Modalidad])</f>
        <v>Hybrid</v>
      </c>
      <c r="F993" s="119" t="s">
        <v>258</v>
      </c>
      <c r="G993" s="26">
        <f>_xlfn.XLOOKUP(Participantes[[#This Row],[Seminario al que asistió]],Seminarios[Seminario],Seminarios[Año])</f>
        <v>2025</v>
      </c>
    </row>
    <row r="994" spans="1:7" x14ac:dyDescent="0.25">
      <c r="A994" s="7" t="s">
        <v>361</v>
      </c>
      <c r="B994" s="3" t="str">
        <f>_xlfn.XLOOKUP(Participantes[[#This Row],[Nombre]],$A113:$A993,$B113:$B993)</f>
        <v>robgutie@uniandes.edu.co</v>
      </c>
      <c r="C994" s="3" t="s">
        <v>262</v>
      </c>
      <c r="D994" s="3" t="s">
        <v>56</v>
      </c>
      <c r="E994" s="3" t="str">
        <f>_xlfn.XLOOKUP(Participantes[[#This Row],[Seminario al que asistió]],Seminarios[Seminario],Seminarios[Modalidad])</f>
        <v>Hybrid</v>
      </c>
      <c r="F994" s="119" t="s">
        <v>258</v>
      </c>
      <c r="G994" s="26">
        <f>_xlfn.XLOOKUP(Participantes[[#This Row],[Seminario al que asistió]],Seminarios[Seminario],Seminarios[Año])</f>
        <v>2025</v>
      </c>
    </row>
    <row r="995" spans="1:7" x14ac:dyDescent="0.25">
      <c r="A995" s="7" t="s">
        <v>1194</v>
      </c>
      <c r="B995" s="3" t="s">
        <v>1195</v>
      </c>
      <c r="C995" s="3" t="s">
        <v>265</v>
      </c>
      <c r="D995" s="3" t="s">
        <v>56</v>
      </c>
      <c r="E995" s="3" t="str">
        <f>_xlfn.XLOOKUP(Participantes[[#This Row],[Seminario al que asistió]],Seminarios[Seminario],Seminarios[Modalidad])</f>
        <v>Hybrid</v>
      </c>
      <c r="F995" s="119" t="s">
        <v>258</v>
      </c>
      <c r="G995" s="26">
        <f>_xlfn.XLOOKUP(Participantes[[#This Row],[Seminario al que asistió]],Seminarios[Seminario],Seminarios[Año])</f>
        <v>2025</v>
      </c>
    </row>
    <row r="996" spans="1:7" x14ac:dyDescent="0.25">
      <c r="A996" s="7" t="s">
        <v>1191</v>
      </c>
      <c r="B996" s="3"/>
      <c r="C996" s="3" t="s">
        <v>265</v>
      </c>
      <c r="D996" s="3" t="s">
        <v>56</v>
      </c>
      <c r="E996" s="3" t="str">
        <f>_xlfn.XLOOKUP(Participantes[[#This Row],[Seminario al que asistió]],Seminarios[Seminario],Seminarios[Modalidad])</f>
        <v>Hybrid</v>
      </c>
      <c r="F996" s="119" t="s">
        <v>258</v>
      </c>
      <c r="G996" s="26">
        <f>_xlfn.XLOOKUP(Participantes[[#This Row],[Seminario al que asistió]],Seminarios[Seminario],Seminarios[Año])</f>
        <v>2025</v>
      </c>
    </row>
    <row r="997" spans="1:7" ht="15.75" thickBot="1" x14ac:dyDescent="0.3">
      <c r="A997" s="9" t="s">
        <v>211</v>
      </c>
      <c r="B997" s="10" t="str">
        <f>_xlfn.XLOOKUP(Participantes[[#This Row],[Nombre]],$A117:$A996,$B117:$B996)</f>
        <v>cdavila@uniandes.edu.co</v>
      </c>
      <c r="C997" s="10" t="s">
        <v>262</v>
      </c>
      <c r="D997" s="10" t="s">
        <v>56</v>
      </c>
      <c r="E997" s="10" t="str">
        <f>_xlfn.XLOOKUP(Participantes[[#This Row],[Seminario al que asistió]],Seminarios[Seminario],Seminarios[Modalidad])</f>
        <v>Hybrid</v>
      </c>
      <c r="F997" s="174" t="s">
        <v>258</v>
      </c>
      <c r="G997" s="28">
        <f>_xlfn.XLOOKUP(Participantes[[#This Row],[Seminario al que asistió]],Seminarios[Seminario],Seminarios[Año])</f>
        <v>2025</v>
      </c>
    </row>
    <row r="998" spans="1:7" x14ac:dyDescent="0.25">
      <c r="A998" s="202" t="s">
        <v>1260</v>
      </c>
      <c r="B998" s="5" t="s">
        <v>1246</v>
      </c>
      <c r="C998" s="144" t="s">
        <v>265</v>
      </c>
      <c r="D998" s="144" t="s">
        <v>56</v>
      </c>
      <c r="E998" s="144" t="str">
        <f>_xlfn.XLOOKUP(Participantes[[#This Row],[Seminario al que asistió]],Seminarios[Seminario],Seminarios[Modalidad])</f>
        <v>On-Campus</v>
      </c>
      <c r="F998" s="145" t="s">
        <v>1198</v>
      </c>
      <c r="G998" s="28">
        <f>_xlfn.XLOOKUP(Participantes[[#This Row],[Seminario al que asistió]],Seminarios[Seminario],Seminarios[Año])</f>
        <v>2025</v>
      </c>
    </row>
    <row r="999" spans="1:7" x14ac:dyDescent="0.25">
      <c r="A999" s="132" t="s">
        <v>931</v>
      </c>
      <c r="B999" s="3" t="str">
        <f>_xlfn.XLOOKUP(Participantes[[#This Row],[Nombre]],$A118:$A998,$B118:$B998)</f>
        <v>d.mantillag@uniandes.edu.co</v>
      </c>
      <c r="C999" s="13" t="s">
        <v>262</v>
      </c>
      <c r="D999" s="13" t="s">
        <v>56</v>
      </c>
      <c r="E999" s="13" t="str">
        <f>_xlfn.XLOOKUP(Participantes[[#This Row],[Seminario al que asistió]],Seminarios[Seminario],Seminarios[Modalidad])</f>
        <v>On-Campus</v>
      </c>
      <c r="F999" s="133" t="s">
        <v>1198</v>
      </c>
      <c r="G999" s="28">
        <f>_xlfn.XLOOKUP(Participantes[[#This Row],[Seminario al que asistió]],Seminarios[Seminario],Seminarios[Año])</f>
        <v>2025</v>
      </c>
    </row>
    <row r="1000" spans="1:7" x14ac:dyDescent="0.25">
      <c r="A1000" s="132" t="s">
        <v>318</v>
      </c>
      <c r="B1000" s="3" t="str">
        <f>_xlfn.XLOOKUP(Participantes[[#This Row],[Nombre]],$A119:$A999,$B119:$B999)</f>
        <v>r.londonovanrutten@uniandes.edu.co</v>
      </c>
      <c r="C1000" s="13" t="s">
        <v>262</v>
      </c>
      <c r="D1000" s="13" t="s">
        <v>56</v>
      </c>
      <c r="E1000" s="13" t="str">
        <f>_xlfn.XLOOKUP(Participantes[[#This Row],[Seminario al que asistió]],Seminarios[Seminario],Seminarios[Modalidad])</f>
        <v>On-Campus</v>
      </c>
      <c r="F1000" s="133" t="s">
        <v>1198</v>
      </c>
      <c r="G1000" s="28">
        <f>_xlfn.XLOOKUP(Participantes[[#This Row],[Seminario al que asistió]],Seminarios[Seminario],Seminarios[Año])</f>
        <v>2025</v>
      </c>
    </row>
    <row r="1001" spans="1:7" x14ac:dyDescent="0.25">
      <c r="A1001" s="132" t="s">
        <v>269</v>
      </c>
      <c r="B1001" s="3" t="str">
        <f>_xlfn.XLOOKUP(Participantes[[#This Row],[Nombre]],$A120:$A1000,$B120:$B1000)</f>
        <v>s.turner@uniandes.edu.co</v>
      </c>
      <c r="C1001" s="13" t="s">
        <v>262</v>
      </c>
      <c r="D1001" s="13" t="s">
        <v>56</v>
      </c>
      <c r="E1001" s="13" t="str">
        <f>_xlfn.XLOOKUP(Participantes[[#This Row],[Seminario al que asistió]],Seminarios[Seminario],Seminarios[Modalidad])</f>
        <v>On-Campus</v>
      </c>
      <c r="F1001" s="133" t="s">
        <v>1198</v>
      </c>
      <c r="G1001" s="28">
        <f>_xlfn.XLOOKUP(Participantes[[#This Row],[Seminario al que asistió]],Seminarios[Seminario],Seminarios[Año])</f>
        <v>2025</v>
      </c>
    </row>
    <row r="1002" spans="1:7" x14ac:dyDescent="0.25">
      <c r="A1002" s="132" t="s">
        <v>937</v>
      </c>
      <c r="B1002" s="3" t="str">
        <f>_xlfn.XLOOKUP(Participantes[[#This Row],[Nombre]],$A121:$A1001,$B121:$B1001)</f>
        <v>ea.terhorst@uniandes.edu.co</v>
      </c>
      <c r="C1002" s="13" t="s">
        <v>262</v>
      </c>
      <c r="D1002" s="13" t="s">
        <v>56</v>
      </c>
      <c r="E1002" s="13" t="str">
        <f>_xlfn.XLOOKUP(Participantes[[#This Row],[Seminario al que asistió]],Seminarios[Seminario],Seminarios[Modalidad])</f>
        <v>On-Campus</v>
      </c>
      <c r="F1002" s="133" t="s">
        <v>1198</v>
      </c>
      <c r="G1002" s="28">
        <f>_xlfn.XLOOKUP(Participantes[[#This Row],[Seminario al que asistió]],Seminarios[Seminario],Seminarios[Año])</f>
        <v>2025</v>
      </c>
    </row>
    <row r="1003" spans="1:7" x14ac:dyDescent="0.25">
      <c r="A1003" s="132" t="s">
        <v>363</v>
      </c>
      <c r="B1003" s="3" t="str">
        <f>_xlfn.XLOOKUP(Participantes[[#This Row],[Nombre]],$A122:$A1002,$B122:$B1002)</f>
        <v>j.malagon@uniandes.edu.co</v>
      </c>
      <c r="C1003" s="13" t="s">
        <v>265</v>
      </c>
      <c r="D1003" s="13" t="s">
        <v>56</v>
      </c>
      <c r="E1003" s="13" t="str">
        <f>_xlfn.XLOOKUP(Participantes[[#This Row],[Seminario al que asistió]],Seminarios[Seminario],Seminarios[Modalidad])</f>
        <v>On-Campus</v>
      </c>
      <c r="F1003" s="133" t="s">
        <v>1198</v>
      </c>
      <c r="G1003" s="28">
        <f>_xlfn.XLOOKUP(Participantes[[#This Row],[Seminario al que asistió]],Seminarios[Seminario],Seminarios[Año])</f>
        <v>2025</v>
      </c>
    </row>
    <row r="1004" spans="1:7" ht="15.75" thickBot="1" x14ac:dyDescent="0.3">
      <c r="A1004" s="9" t="s">
        <v>1241</v>
      </c>
      <c r="B1004" s="10" t="s">
        <v>1247</v>
      </c>
      <c r="C1004" s="10" t="s">
        <v>265</v>
      </c>
      <c r="D1004" s="10" t="s">
        <v>66</v>
      </c>
      <c r="E1004" s="10" t="str">
        <f>_xlfn.XLOOKUP(Participantes[[#This Row],[Seminario al que asistió]],Seminarios[Seminario],Seminarios[Modalidad])</f>
        <v>On-Campus</v>
      </c>
      <c r="F1004" s="11" t="s">
        <v>1198</v>
      </c>
      <c r="G1004" s="28">
        <f>_xlfn.XLOOKUP(Participantes[[#This Row],[Seminario al que asistió]],Seminarios[Seminario],Seminarios[Año])</f>
        <v>2025</v>
      </c>
    </row>
    <row r="1005" spans="1:7" x14ac:dyDescent="0.25">
      <c r="A1005" s="28" t="s">
        <v>995</v>
      </c>
      <c r="B1005" s="3" t="str">
        <f>_xlfn.XLOOKUP(Participantes[[#This Row],[Nombre]],$A124:$A1004,$B124:$B1004)</f>
        <v>jr.romero109@uniandes.edu.co</v>
      </c>
      <c r="C1005" s="13" t="s">
        <v>265</v>
      </c>
      <c r="D1005" s="13" t="s">
        <v>56</v>
      </c>
      <c r="E1005" s="13" t="str">
        <f>_xlfn.XLOOKUP(Participantes[[#This Row],[Seminario al que asistió]],Seminarios[Seminario],Seminarios[Modalidad])</f>
        <v>On-Campus</v>
      </c>
      <c r="F1005" s="133" t="s">
        <v>1213</v>
      </c>
      <c r="G1005" s="13">
        <f>_xlfn.XLOOKUP(Participantes[[#This Row],[Seminario al que asistió]],Seminarios[Seminario],Seminarios[Año])</f>
        <v>2025</v>
      </c>
    </row>
    <row r="1006" spans="1:7" x14ac:dyDescent="0.25">
      <c r="A1006" s="28" t="s">
        <v>297</v>
      </c>
      <c r="B1006" s="3" t="str">
        <f>_xlfn.XLOOKUP(Participantes[[#This Row],[Nombre]],$A125:$A1005,$B125:$B1005)</f>
        <v>g.triulzi@uniandes.edu.co</v>
      </c>
      <c r="C1006" s="13" t="s">
        <v>262</v>
      </c>
      <c r="D1006" s="13" t="s">
        <v>56</v>
      </c>
      <c r="E1006" s="13" t="str">
        <f>_xlfn.XLOOKUP(Participantes[[#This Row],[Seminario al que asistió]],Seminarios[Seminario],Seminarios[Modalidad])</f>
        <v>On-Campus</v>
      </c>
      <c r="F1006" s="133" t="s">
        <v>1213</v>
      </c>
      <c r="G1006" s="13">
        <f>_xlfn.XLOOKUP(Participantes[[#This Row],[Seminario al que asistió]],Seminarios[Seminario],Seminarios[Año])</f>
        <v>2025</v>
      </c>
    </row>
    <row r="1007" spans="1:7" x14ac:dyDescent="0.25">
      <c r="A1007" s="28" t="s">
        <v>1242</v>
      </c>
      <c r="B1007" s="3" t="s">
        <v>1248</v>
      </c>
      <c r="C1007" s="13" t="s">
        <v>265</v>
      </c>
      <c r="D1007" s="13" t="s">
        <v>277</v>
      </c>
      <c r="E1007" s="13" t="str">
        <f>_xlfn.XLOOKUP(Participantes[[#This Row],[Seminario al que asistió]],Seminarios[Seminario],Seminarios[Modalidad])</f>
        <v>On-Campus</v>
      </c>
      <c r="F1007" s="133" t="s">
        <v>1213</v>
      </c>
      <c r="G1007" s="13">
        <f>_xlfn.XLOOKUP(Participantes[[#This Row],[Seminario al que asistió]],Seminarios[Seminario],Seminarios[Año])</f>
        <v>2025</v>
      </c>
    </row>
    <row r="1008" spans="1:7" x14ac:dyDescent="0.25">
      <c r="A1008" s="28" t="s">
        <v>329</v>
      </c>
      <c r="B1008" s="3" t="str">
        <f>_xlfn.XLOOKUP(Participantes[[#This Row],[Nombre]],$A127:$A1007,$B127:$B1007)</f>
        <v>ro-britt@uniandes.edu.co</v>
      </c>
      <c r="C1008" s="13" t="s">
        <v>262</v>
      </c>
      <c r="D1008" s="13" t="s">
        <v>56</v>
      </c>
      <c r="E1008" s="13" t="str">
        <f>_xlfn.XLOOKUP(Participantes[[#This Row],[Seminario al que asistió]],Seminarios[Seminario],Seminarios[Modalidad])</f>
        <v>On-Campus</v>
      </c>
      <c r="F1008" s="133" t="s">
        <v>1213</v>
      </c>
      <c r="G1008" s="13">
        <f>_xlfn.XLOOKUP(Participantes[[#This Row],[Seminario al que asistió]],Seminarios[Seminario],Seminarios[Año])</f>
        <v>2025</v>
      </c>
    </row>
    <row r="1009" spans="1:7" x14ac:dyDescent="0.25">
      <c r="A1009" s="28" t="s">
        <v>1243</v>
      </c>
      <c r="B1009" s="3" t="s">
        <v>1249</v>
      </c>
      <c r="C1009" s="13" t="s">
        <v>262</v>
      </c>
      <c r="D1009" s="13" t="s">
        <v>277</v>
      </c>
      <c r="E1009" s="13" t="str">
        <f>_xlfn.XLOOKUP(Participantes[[#This Row],[Seminario al que asistió]],Seminarios[Seminario],Seminarios[Modalidad])</f>
        <v>On-Campus</v>
      </c>
      <c r="F1009" s="133" t="s">
        <v>1213</v>
      </c>
      <c r="G1009" s="13">
        <f>_xlfn.XLOOKUP(Participantes[[#This Row],[Seminario al que asistió]],Seminarios[Seminario],Seminarios[Año])</f>
        <v>2025</v>
      </c>
    </row>
    <row r="1010" spans="1:7" x14ac:dyDescent="0.25">
      <c r="A1010" s="28" t="s">
        <v>968</v>
      </c>
      <c r="B1010" s="3" t="str">
        <f>_xlfn.XLOOKUP(Participantes[[#This Row],[Nombre]],$A129:$A1009,$B129:$B1009)</f>
        <v>mthiell@uniandes.edu.co</v>
      </c>
      <c r="C1010" s="13" t="s">
        <v>262</v>
      </c>
      <c r="D1010" s="13" t="s">
        <v>56</v>
      </c>
      <c r="E1010" s="13" t="str">
        <f>_xlfn.XLOOKUP(Participantes[[#This Row],[Seminario al que asistió]],Seminarios[Seminario],Seminarios[Modalidad])</f>
        <v>On-Campus</v>
      </c>
      <c r="F1010" s="133" t="s">
        <v>1213</v>
      </c>
      <c r="G1010" s="13">
        <f>_xlfn.XLOOKUP(Participantes[[#This Row],[Seminario al que asistió]],Seminarios[Seminario],Seminarios[Año])</f>
        <v>2025</v>
      </c>
    </row>
    <row r="1011" spans="1:7" x14ac:dyDescent="0.25">
      <c r="A1011" s="28" t="s">
        <v>1244</v>
      </c>
      <c r="B1011" s="3" t="s">
        <v>1250</v>
      </c>
      <c r="C1011" s="13" t="s">
        <v>265</v>
      </c>
      <c r="D1011" s="13" t="s">
        <v>277</v>
      </c>
      <c r="E1011" s="13" t="str">
        <f>_xlfn.XLOOKUP(Participantes[[#This Row],[Seminario al que asistió]],Seminarios[Seminario],Seminarios[Modalidad])</f>
        <v>On-Campus</v>
      </c>
      <c r="F1011" s="133" t="s">
        <v>1213</v>
      </c>
      <c r="G1011" s="13">
        <f>_xlfn.XLOOKUP(Participantes[[#This Row],[Seminario al que asistió]],Seminarios[Seminario],Seminarios[Año])</f>
        <v>2025</v>
      </c>
    </row>
    <row r="1012" spans="1:7" x14ac:dyDescent="0.25">
      <c r="A1012" s="28" t="s">
        <v>1245</v>
      </c>
      <c r="B1012" s="3" t="s">
        <v>1251</v>
      </c>
      <c r="C1012" s="13" t="s">
        <v>265</v>
      </c>
      <c r="D1012" s="13" t="s">
        <v>277</v>
      </c>
      <c r="E1012" s="13" t="str">
        <f>_xlfn.XLOOKUP(Participantes[[#This Row],[Seminario al que asistió]],Seminarios[Seminario],Seminarios[Modalidad])</f>
        <v>On-Campus</v>
      </c>
      <c r="F1012" s="133" t="s">
        <v>1213</v>
      </c>
      <c r="G1012" s="13">
        <f>_xlfn.XLOOKUP(Participantes[[#This Row],[Seminario al que asistió]],Seminarios[Seminario],Seminarios[Año])</f>
        <v>2025</v>
      </c>
    </row>
    <row r="1013" spans="1:7" x14ac:dyDescent="0.25">
      <c r="A1013" s="28" t="s">
        <v>992</v>
      </c>
      <c r="B1013" s="3" t="str">
        <f>_xlfn.XLOOKUP(Participantes[[#This Row],[Nombre]],$A132:$A1012,$B132:$B1012)</f>
        <v>jd.martinezo@uniandes.edu.co</v>
      </c>
      <c r="C1013" s="13" t="s">
        <v>262</v>
      </c>
      <c r="D1013" s="13" t="s">
        <v>66</v>
      </c>
      <c r="E1013" s="13" t="str">
        <f>_xlfn.XLOOKUP(Participantes[[#This Row],[Seminario al que asistió]],Seminarios[Seminario],Seminarios[Modalidad])</f>
        <v>On-Campus</v>
      </c>
      <c r="F1013" s="133" t="s">
        <v>1213</v>
      </c>
      <c r="G1013" s="13">
        <f>_xlfn.XLOOKUP(Participantes[[#This Row],[Seminario al que asistió]],Seminarios[Seminario],Seminarios[Año])</f>
        <v>2025</v>
      </c>
    </row>
    <row r="1014" spans="1:7" x14ac:dyDescent="0.25">
      <c r="A1014" s="28" t="s">
        <v>881</v>
      </c>
      <c r="B1014" s="3" t="str">
        <f>_xlfn.XLOOKUP(Participantes[[#This Row],[Nombre]],$A133:$A1013,$B133:$B1013)</f>
        <v>c.chauhan@uniandes.edu.co</v>
      </c>
      <c r="C1014" s="13" t="s">
        <v>265</v>
      </c>
      <c r="D1014" s="13" t="s">
        <v>56</v>
      </c>
      <c r="E1014" s="13" t="str">
        <f>_xlfn.XLOOKUP(Participantes[[#This Row],[Seminario al que asistió]],Seminarios[Seminario],Seminarios[Modalidad])</f>
        <v>On-Campus</v>
      </c>
      <c r="F1014" s="133" t="s">
        <v>1213</v>
      </c>
      <c r="G1014" s="13">
        <f>_xlfn.XLOOKUP(Participantes[[#This Row],[Seminario al que asistió]],Seminarios[Seminario],Seminarios[Año])</f>
        <v>2025</v>
      </c>
    </row>
    <row r="1015" spans="1:7" x14ac:dyDescent="0.25">
      <c r="A1015" s="28" t="s">
        <v>604</v>
      </c>
      <c r="B1015" s="3" t="str">
        <f>_xlfn.XLOOKUP(Participantes[[#This Row],[Nombre]],$A134:$A1014,$B134:$B1014)</f>
        <v>a.sengupta@uniandes.edu.co</v>
      </c>
      <c r="C1015" s="13" t="s">
        <v>262</v>
      </c>
      <c r="D1015" s="13" t="s">
        <v>56</v>
      </c>
      <c r="E1015" s="13" t="str">
        <f>_xlfn.XLOOKUP(Participantes[[#This Row],[Seminario al que asistió]],Seminarios[Seminario],Seminarios[Modalidad])</f>
        <v>On-Campus</v>
      </c>
      <c r="F1015" s="133" t="s">
        <v>1213</v>
      </c>
      <c r="G1015" s="13">
        <f>_xlfn.XLOOKUP(Participantes[[#This Row],[Seminario al que asistió]],Seminarios[Seminario],Seminarios[Año])</f>
        <v>2025</v>
      </c>
    </row>
    <row r="1016" spans="1:7" ht="15.75" thickBot="1" x14ac:dyDescent="0.3">
      <c r="A1016" s="28" t="s">
        <v>1253</v>
      </c>
      <c r="B1016" s="13" t="s">
        <v>1252</v>
      </c>
      <c r="C1016" s="13" t="s">
        <v>262</v>
      </c>
      <c r="D1016" s="13" t="s">
        <v>56</v>
      </c>
      <c r="E1016" s="13" t="str">
        <f>_xlfn.XLOOKUP(Participantes[[#This Row],[Seminario al que asistió]],Seminarios[Seminario],Seminarios[Modalidad])</f>
        <v>On-Campus</v>
      </c>
      <c r="F1016" s="133" t="s">
        <v>1213</v>
      </c>
      <c r="G1016" s="13">
        <f>_xlfn.XLOOKUP(Participantes[[#This Row],[Seminario al que asistió]],Seminarios[Seminario],Seminarios[Año])</f>
        <v>2025</v>
      </c>
    </row>
    <row r="1017" spans="1:7" x14ac:dyDescent="0.25">
      <c r="A1017" s="4" t="s">
        <v>263</v>
      </c>
      <c r="B1017" s="5" t="str">
        <f>_xlfn.XLOOKUP(Participantes[[#This Row],[Nombre]],$A136:$A1016,$B136:$B1016)</f>
        <v>p.sanchez1@uniandes.edu.co</v>
      </c>
      <c r="C1017" s="5" t="str">
        <f>_xlfn.XLOOKUP(Participantes[[#This Row],[Nombre]],$A136:$A1016,$C136:$C1016)</f>
        <v>F</v>
      </c>
      <c r="D1017" s="5" t="str">
        <f>_xlfn.XLOOKUP(Participantes[[#This Row],[Nombre]],$A136:$A1016,$D136:$D1016)</f>
        <v>Professor</v>
      </c>
      <c r="E1017" s="5" t="str">
        <f>_xlfn.XLOOKUP(Participantes[[#This Row],[Seminario al que asistió]],Seminarios[Seminario],Seminarios[Modalidad])</f>
        <v>On-Campus</v>
      </c>
      <c r="F1017" s="6" t="s">
        <v>1208</v>
      </c>
      <c r="G1017" s="26">
        <f>_xlfn.XLOOKUP(Participantes[[#This Row],[Seminario al que asistió]],Seminarios[Seminario],Seminarios[Año])</f>
        <v>2025</v>
      </c>
    </row>
    <row r="1018" spans="1:7" x14ac:dyDescent="0.25">
      <c r="A1018" s="7" t="s">
        <v>722</v>
      </c>
      <c r="B1018" s="3" t="str">
        <f>_xlfn.XLOOKUP(Participantes[[#This Row],[Nombre]],$A137:$A1017,$B137:$B1017)</f>
        <v>maxgonza@uniandes.edu.co</v>
      </c>
      <c r="C1018" s="3" t="str">
        <f>_xlfn.XLOOKUP(Participantes[[#This Row],[Nombre]],$A137:$A1017,$C137:$C1017)</f>
        <v>M</v>
      </c>
      <c r="D1018" s="3" t="str">
        <f>_xlfn.XLOOKUP(Participantes[[#This Row],[Nombre]],$A137:$A1017,$D137:$D1017)</f>
        <v>Professor</v>
      </c>
      <c r="E1018" s="3" t="str">
        <f>_xlfn.XLOOKUP(Participantes[[#This Row],[Seminario al que asistió]],Seminarios[Seminario],Seminarios[Modalidad])</f>
        <v>On-Campus</v>
      </c>
      <c r="F1018" s="8" t="s">
        <v>1208</v>
      </c>
      <c r="G1018" s="26">
        <f>_xlfn.XLOOKUP(Participantes[[#This Row],[Seminario al que asistió]],Seminarios[Seminario],Seminarios[Año])</f>
        <v>2025</v>
      </c>
    </row>
    <row r="1019" spans="1:7" x14ac:dyDescent="0.25">
      <c r="A1019" s="7" t="s">
        <v>278</v>
      </c>
      <c r="B1019" s="3" t="str">
        <f>_xlfn.XLOOKUP(Participantes[[#This Row],[Nombre]],$A138:$A1018,$B138:$B1018)</f>
        <v>d.higa@uniandes.edu.co</v>
      </c>
      <c r="C1019" s="3" t="str">
        <f>_xlfn.XLOOKUP(Participantes[[#This Row],[Nombre]],$A138:$A1018,$C138:$C1018)</f>
        <v>M</v>
      </c>
      <c r="D1019" s="3" t="str">
        <f>_xlfn.XLOOKUP(Participantes[[#This Row],[Nombre]],$A138:$A1018,$D138:$D1018)</f>
        <v>Professor</v>
      </c>
      <c r="E1019" s="3" t="str">
        <f>_xlfn.XLOOKUP(Participantes[[#This Row],[Seminario al que asistió]],Seminarios[Seminario],Seminarios[Modalidad])</f>
        <v>On-Campus</v>
      </c>
      <c r="F1019" s="8" t="s">
        <v>1208</v>
      </c>
      <c r="G1019" s="26">
        <f>_xlfn.XLOOKUP(Participantes[[#This Row],[Seminario al que asistió]],Seminarios[Seminario],Seminarios[Año])</f>
        <v>2025</v>
      </c>
    </row>
    <row r="1020" spans="1:7" x14ac:dyDescent="0.25">
      <c r="A1020" s="7" t="s">
        <v>304</v>
      </c>
      <c r="B1020" s="3" t="str">
        <f>_xlfn.XLOOKUP(Participantes[[#This Row],[Nombre]],$A139:$A1019,$B139:$B1019)</f>
        <v>o.naranjodelgiudice@uniandes.edu.co</v>
      </c>
      <c r="C1020" s="3" t="str">
        <f>_xlfn.XLOOKUP(Participantes[[#This Row],[Nombre]],$A139:$A1019,$C139:$C1019)</f>
        <v>M</v>
      </c>
      <c r="D1020" s="3" t="str">
        <f>_xlfn.XLOOKUP(Participantes[[#This Row],[Nombre]],$A139:$A1019,$D139:$D1019)</f>
        <v>Professor</v>
      </c>
      <c r="E1020" s="3" t="str">
        <f>_xlfn.XLOOKUP(Participantes[[#This Row],[Seminario al que asistió]],Seminarios[Seminario],Seminarios[Modalidad])</f>
        <v>On-Campus</v>
      </c>
      <c r="F1020" s="8" t="s">
        <v>1208</v>
      </c>
      <c r="G1020" s="26">
        <f>_xlfn.XLOOKUP(Participantes[[#This Row],[Seminario al que asistió]],Seminarios[Seminario],Seminarios[Año])</f>
        <v>2025</v>
      </c>
    </row>
    <row r="1021" spans="1:7" x14ac:dyDescent="0.25">
      <c r="A1021" s="7" t="s">
        <v>318</v>
      </c>
      <c r="B1021" s="3" t="str">
        <f>_xlfn.XLOOKUP(Participantes[[#This Row],[Nombre]],$A140:$A1020,$B140:$B1020)</f>
        <v>r.londonovanrutten@uniandes.edu.co</v>
      </c>
      <c r="C1021" s="3" t="str">
        <f>_xlfn.XLOOKUP(Participantes[[#This Row],[Nombre]],$A140:$A1020,$C140:$C1020)</f>
        <v>M</v>
      </c>
      <c r="D1021" s="3" t="str">
        <f>_xlfn.XLOOKUP(Participantes[[#This Row],[Nombre]],$A140:$A1020,$D140:$D1020)</f>
        <v>Professor</v>
      </c>
      <c r="E1021" s="3" t="str">
        <f>_xlfn.XLOOKUP(Participantes[[#This Row],[Seminario al que asistió]],Seminarios[Seminario],Seminarios[Modalidad])</f>
        <v>On-Campus</v>
      </c>
      <c r="F1021" s="8" t="s">
        <v>1208</v>
      </c>
      <c r="G1021" s="26">
        <f>_xlfn.XLOOKUP(Participantes[[#This Row],[Seminario al que asistió]],Seminarios[Seminario],Seminarios[Año])</f>
        <v>2025</v>
      </c>
    </row>
    <row r="1022" spans="1:7" x14ac:dyDescent="0.25">
      <c r="A1022" s="7" t="s">
        <v>329</v>
      </c>
      <c r="B1022" s="3" t="str">
        <f>_xlfn.XLOOKUP(Participantes[[#This Row],[Nombre]],$A141:$A1021,$B141:$B1021)</f>
        <v>ro-britt@uniandes.edu.co</v>
      </c>
      <c r="C1022" s="3" t="str">
        <f>_xlfn.XLOOKUP(Participantes[[#This Row],[Nombre]],$A141:$A1021,$C141:$C1021)</f>
        <v>M</v>
      </c>
      <c r="D1022" s="3" t="str">
        <f>_xlfn.XLOOKUP(Participantes[[#This Row],[Nombre]],$A141:$A1021,$D141:$D1021)</f>
        <v>Professor</v>
      </c>
      <c r="E1022" s="3" t="str">
        <f>_xlfn.XLOOKUP(Participantes[[#This Row],[Seminario al que asistió]],Seminarios[Seminario],Seminarios[Modalidad])</f>
        <v>On-Campus</v>
      </c>
      <c r="F1022" s="8" t="s">
        <v>1208</v>
      </c>
      <c r="G1022" s="26">
        <f>_xlfn.XLOOKUP(Participantes[[#This Row],[Seminario al que asistió]],Seminarios[Seminario],Seminarios[Año])</f>
        <v>2025</v>
      </c>
    </row>
    <row r="1023" spans="1:7" x14ac:dyDescent="0.25">
      <c r="A1023" s="7" t="s">
        <v>297</v>
      </c>
      <c r="B1023" s="3" t="str">
        <f>_xlfn.XLOOKUP(Participantes[[#This Row],[Nombre]],$A142:$A1022,$B142:$B1022)</f>
        <v>g.triulzi@uniandes.edu.co</v>
      </c>
      <c r="C1023" s="3" t="str">
        <f>_xlfn.XLOOKUP(Participantes[[#This Row],[Nombre]],$A142:$A1022,$C142:$C1022)</f>
        <v>M</v>
      </c>
      <c r="D1023" s="3" t="str">
        <f>_xlfn.XLOOKUP(Participantes[[#This Row],[Nombre]],$A142:$A1022,$D142:$D1022)</f>
        <v>Professor</v>
      </c>
      <c r="E1023" s="3" t="str">
        <f>_xlfn.XLOOKUP(Participantes[[#This Row],[Seminario al que asistió]],Seminarios[Seminario],Seminarios[Modalidad])</f>
        <v>On-Campus</v>
      </c>
      <c r="F1023" s="8" t="s">
        <v>1208</v>
      </c>
      <c r="G1023" s="26">
        <f>_xlfn.XLOOKUP(Participantes[[#This Row],[Seminario al que asistió]],Seminarios[Seminario],Seminarios[Año])</f>
        <v>2025</v>
      </c>
    </row>
    <row r="1024" spans="1:7" x14ac:dyDescent="0.25">
      <c r="A1024" s="7" t="s">
        <v>335</v>
      </c>
      <c r="B1024" s="3" t="str">
        <f>_xlfn.XLOOKUP(Participantes[[#This Row],[Nombre]],$A143:$A1023,$B143:$B1023)</f>
        <v>so-camac@uniandes.edu.co</v>
      </c>
      <c r="C1024" s="3" t="str">
        <f>_xlfn.XLOOKUP(Participantes[[#This Row],[Nombre]],$A143:$A1023,$C143:$C1023)</f>
        <v>F</v>
      </c>
      <c r="D1024" s="3" t="str">
        <f>_xlfn.XLOOKUP(Participantes[[#This Row],[Nombre]],$A143:$A1023,$D143:$D1023)</f>
        <v>Professor</v>
      </c>
      <c r="E1024" s="3" t="str">
        <f>_xlfn.XLOOKUP(Participantes[[#This Row],[Seminario al que asistió]],Seminarios[Seminario],Seminarios[Modalidad])</f>
        <v>On-Campus</v>
      </c>
      <c r="F1024" s="8" t="s">
        <v>1208</v>
      </c>
      <c r="G1024" s="26">
        <f>_xlfn.XLOOKUP(Participantes[[#This Row],[Seminario al que asistió]],Seminarios[Seminario],Seminarios[Año])</f>
        <v>2025</v>
      </c>
    </row>
    <row r="1025" spans="1:7" x14ac:dyDescent="0.25">
      <c r="A1025" s="7" t="s">
        <v>361</v>
      </c>
      <c r="B1025" s="3" t="str">
        <f>_xlfn.XLOOKUP(Participantes[[#This Row],[Nombre]],$A144:$A1024,$B144:$B1024)</f>
        <v>robgutie@uniandes.edu.co</v>
      </c>
      <c r="C1025" s="3" t="str">
        <f>_xlfn.XLOOKUP(Participantes[[#This Row],[Nombre]],$A144:$A1024,$C144:$C1024)</f>
        <v>M</v>
      </c>
      <c r="D1025" s="3" t="str">
        <f>_xlfn.XLOOKUP(Participantes[[#This Row],[Nombre]],$A144:$A1024,$D144:$D1024)</f>
        <v>Professor</v>
      </c>
      <c r="E1025" s="3" t="str">
        <f>_xlfn.XLOOKUP(Participantes[[#This Row],[Seminario al que asistió]],Seminarios[Seminario],Seminarios[Modalidad])</f>
        <v>On-Campus</v>
      </c>
      <c r="F1025" s="8" t="s">
        <v>1208</v>
      </c>
      <c r="G1025" s="26">
        <f>_xlfn.XLOOKUP(Participantes[[#This Row],[Seminario al que asistió]],Seminarios[Seminario],Seminarios[Año])</f>
        <v>2025</v>
      </c>
    </row>
    <row r="1026" spans="1:7" x14ac:dyDescent="0.25">
      <c r="A1026" s="7" t="s">
        <v>546</v>
      </c>
      <c r="B1026" s="3" t="str">
        <f>_xlfn.XLOOKUP(Participantes[[#This Row],[Nombre]],$A145:$A1025,$B145:$B1025)</f>
        <v>ml.rivera@uniandes.edu.co</v>
      </c>
      <c r="C1026" s="3" t="str">
        <f>_xlfn.XLOOKUP(Participantes[[#This Row],[Nombre]],$A145:$A1025,$C145:$C1025)</f>
        <v>F</v>
      </c>
      <c r="D1026" s="3" t="str">
        <f>_xlfn.XLOOKUP(Participantes[[#This Row],[Nombre]],$A145:$A1025,$D145:$D1025)</f>
        <v>Professor</v>
      </c>
      <c r="E1026" s="3" t="str">
        <f>_xlfn.XLOOKUP(Participantes[[#This Row],[Seminario al que asistió]],Seminarios[Seminario],Seminarios[Modalidad])</f>
        <v>On-Campus</v>
      </c>
      <c r="F1026" s="8" t="s">
        <v>1208</v>
      </c>
      <c r="G1026" s="26">
        <f>_xlfn.XLOOKUP(Participantes[[#This Row],[Seminario al que asistió]],Seminarios[Seminario],Seminarios[Año])</f>
        <v>2025</v>
      </c>
    </row>
    <row r="1027" spans="1:7" x14ac:dyDescent="0.25">
      <c r="A1027" s="7" t="s">
        <v>881</v>
      </c>
      <c r="B1027" s="3" t="str">
        <f>_xlfn.XLOOKUP(Participantes[[#This Row],[Nombre]],$A146:$A1026,$B146:$B1026)</f>
        <v>c.chauhan@uniandes.edu.co</v>
      </c>
      <c r="C1027" s="3" t="str">
        <f>_xlfn.XLOOKUP(Participantes[[#This Row],[Nombre]],$A146:$A1026,$C146:$C1026)</f>
        <v>F</v>
      </c>
      <c r="D1027" s="3" t="str">
        <f>_xlfn.XLOOKUP(Participantes[[#This Row],[Nombre]],$A146:$A1026,$D146:$D1026)</f>
        <v>Professor</v>
      </c>
      <c r="E1027" s="3" t="str">
        <f>_xlfn.XLOOKUP(Participantes[[#This Row],[Seminario al que asistió]],Seminarios[Seminario],Seminarios[Modalidad])</f>
        <v>On-Campus</v>
      </c>
      <c r="F1027" s="8" t="s">
        <v>1208</v>
      </c>
      <c r="G1027" s="26">
        <f>_xlfn.XLOOKUP(Participantes[[#This Row],[Seminario al que asistió]],Seminarios[Seminario],Seminarios[Año])</f>
        <v>2025</v>
      </c>
    </row>
    <row r="1028" spans="1:7" x14ac:dyDescent="0.25">
      <c r="A1028" s="7" t="s">
        <v>269</v>
      </c>
      <c r="B1028" s="3" t="str">
        <f>_xlfn.XLOOKUP(Participantes[[#This Row],[Nombre]],$A147:$A1027,$B147:$B1027)</f>
        <v>s.turner@uniandes.edu.co</v>
      </c>
      <c r="C1028" s="3" t="str">
        <f>_xlfn.XLOOKUP(Participantes[[#This Row],[Nombre]],$A147:$A1027,$C147:$C1027)</f>
        <v>M</v>
      </c>
      <c r="D1028" s="3" t="str">
        <f>_xlfn.XLOOKUP(Participantes[[#This Row],[Nombre]],$A147:$A1027,$D147:$D1027)</f>
        <v>Professor</v>
      </c>
      <c r="E1028" s="3" t="str">
        <f>_xlfn.XLOOKUP(Participantes[[#This Row],[Seminario al que asistió]],Seminarios[Seminario],Seminarios[Modalidad])</f>
        <v>On-Campus</v>
      </c>
      <c r="F1028" s="8" t="s">
        <v>1208</v>
      </c>
      <c r="G1028" s="26">
        <f>_xlfn.XLOOKUP(Participantes[[#This Row],[Seminario al que asistió]],Seminarios[Seminario],Seminarios[Año])</f>
        <v>2025</v>
      </c>
    </row>
    <row r="1029" spans="1:7" x14ac:dyDescent="0.25">
      <c r="A1029" s="7" t="s">
        <v>1260</v>
      </c>
      <c r="B1029" s="3" t="str">
        <f>_xlfn.XLOOKUP(Participantes[[#This Row],[Nombre]],$A148:$A1028,$B148:$B1028)</f>
        <v>ma.erazo1325@uniandes.edu.co</v>
      </c>
      <c r="C1029" s="3" t="str">
        <f>_xlfn.XLOOKUP(Participantes[[#This Row],[Nombre]],$A148:$A1028,$C148:$C1028)</f>
        <v>F</v>
      </c>
      <c r="D1029" s="3" t="str">
        <f>_xlfn.XLOOKUP(Participantes[[#This Row],[Nombre]],$A148:$A1028,$D148:$D1028)</f>
        <v>Professor</v>
      </c>
      <c r="E1029" s="3" t="str">
        <f>_xlfn.XLOOKUP(Participantes[[#This Row],[Seminario al que asistió]],Seminarios[Seminario],Seminarios[Modalidad])</f>
        <v>On-Campus</v>
      </c>
      <c r="F1029" s="8" t="s">
        <v>1208</v>
      </c>
      <c r="G1029" s="26">
        <f>_xlfn.XLOOKUP(Participantes[[#This Row],[Seminario al que asistió]],Seminarios[Seminario],Seminarios[Año])</f>
        <v>2025</v>
      </c>
    </row>
    <row r="1030" spans="1:7" x14ac:dyDescent="0.25">
      <c r="A1030" s="7" t="s">
        <v>1261</v>
      </c>
      <c r="B1030" s="3" t="s">
        <v>1262</v>
      </c>
      <c r="C1030" s="3" t="s">
        <v>262</v>
      </c>
      <c r="D1030" s="3" t="s">
        <v>56</v>
      </c>
      <c r="E1030" s="3" t="str">
        <f>_xlfn.XLOOKUP(Participantes[[#This Row],[Seminario al que asistió]],Seminarios[Seminario],Seminarios[Modalidad])</f>
        <v>On-Campus</v>
      </c>
      <c r="F1030" s="8" t="s">
        <v>1208</v>
      </c>
      <c r="G1030" s="26">
        <f>_xlfn.XLOOKUP(Participantes[[#This Row],[Seminario al que asistió]],Seminarios[Seminario],Seminarios[Año])</f>
        <v>2025</v>
      </c>
    </row>
    <row r="1031" spans="1:7" x14ac:dyDescent="0.25">
      <c r="A1031" s="7" t="s">
        <v>931</v>
      </c>
      <c r="B1031" s="3" t="str">
        <f>_xlfn.XLOOKUP(Participantes[[#This Row],[Nombre]],$A150:$A1030,$B150:$B1030)</f>
        <v>d.mantillag@uniandes.edu.co</v>
      </c>
      <c r="C1031" s="3" t="str">
        <f>_xlfn.XLOOKUP(Participantes[[#This Row],[Nombre]],$A150:$A1030,$C150:$C1030)</f>
        <v>M</v>
      </c>
      <c r="D1031" s="3" t="str">
        <f>_xlfn.XLOOKUP(Participantes[[#This Row],[Nombre]],$A150:$A1030,$D150:$D1030)</f>
        <v>Professor</v>
      </c>
      <c r="E1031" s="3" t="str">
        <f>_xlfn.XLOOKUP(Participantes[[#This Row],[Seminario al que asistió]],Seminarios[Seminario],Seminarios[Modalidad])</f>
        <v>On-Campus</v>
      </c>
      <c r="F1031" s="8" t="s">
        <v>1208</v>
      </c>
      <c r="G1031" s="26">
        <f>_xlfn.XLOOKUP(Participantes[[#This Row],[Seminario al que asistió]],Seminarios[Seminario],Seminarios[Año])</f>
        <v>2025</v>
      </c>
    </row>
    <row r="1032" spans="1:7" x14ac:dyDescent="0.25">
      <c r="A1032" s="7" t="s">
        <v>560</v>
      </c>
      <c r="B1032" s="3" t="str">
        <f>_xlfn.XLOOKUP(Participantes[[#This Row],[Nombre]],$A151:$A1031,$B151:$B1031)</f>
        <v>xh.duran21@uniandes.edu.co</v>
      </c>
      <c r="C1032" s="3" t="str">
        <f>_xlfn.XLOOKUP(Participantes[[#This Row],[Nombre]],$A151:$A1031,$C151:$C1031)</f>
        <v>M</v>
      </c>
      <c r="D1032" s="3" t="str">
        <f>_xlfn.XLOOKUP(Participantes[[#This Row],[Nombre]],$A151:$A1031,$D151:$D1031)</f>
        <v>Professor</v>
      </c>
      <c r="E1032" s="3" t="str">
        <f>_xlfn.XLOOKUP(Participantes[[#This Row],[Seminario al que asistió]],Seminarios[Seminario],Seminarios[Modalidad])</f>
        <v>On-Campus</v>
      </c>
      <c r="F1032" s="8" t="s">
        <v>1208</v>
      </c>
      <c r="G1032" s="26">
        <f>_xlfn.XLOOKUP(Participantes[[#This Row],[Seminario al que asistió]],Seminarios[Seminario],Seminarios[Año])</f>
        <v>2025</v>
      </c>
    </row>
    <row r="1033" spans="1:7" ht="15.75" thickBot="1" x14ac:dyDescent="0.3">
      <c r="A1033" s="132" t="s">
        <v>604</v>
      </c>
      <c r="B1033" s="13" t="str">
        <f>_xlfn.XLOOKUP(Participantes[[#This Row],[Nombre]],$A152:$A1032,$B152:$B1032)</f>
        <v>a.sengupta@uniandes.edu.co</v>
      </c>
      <c r="C1033" s="13" t="str">
        <f>_xlfn.XLOOKUP(Participantes[[#This Row],[Nombre]],$A152:$A1032,$C152:$C1032)</f>
        <v>M</v>
      </c>
      <c r="D1033" s="13" t="str">
        <f>_xlfn.XLOOKUP(Participantes[[#This Row],[Nombre]],$A152:$A1032,$D152:$D1032)</f>
        <v>Professor</v>
      </c>
      <c r="E1033" s="13" t="str">
        <f>_xlfn.XLOOKUP(Participantes[[#This Row],[Seminario al que asistió]],Seminarios[Seminario],Seminarios[Modalidad])</f>
        <v>On-Campus</v>
      </c>
      <c r="F1033" s="133" t="s">
        <v>1208</v>
      </c>
      <c r="G1033" s="26">
        <f>_xlfn.XLOOKUP(Participantes[[#This Row],[Seminario al que asistió]],Seminarios[Seminario],Seminarios[Año])</f>
        <v>2025</v>
      </c>
    </row>
    <row r="1034" spans="1:7" x14ac:dyDescent="0.25">
      <c r="A1034" s="4" t="s">
        <v>1024</v>
      </c>
      <c r="B1034" s="5" t="str">
        <f>_xlfn.XLOOKUP(Participantes[[#This Row],[Nombre]],$A153:$A1033,$B153:$B1033)</f>
        <v>barbero.mariaines@gmail.com</v>
      </c>
      <c r="C1034" s="5" t="str">
        <f>_xlfn.XLOOKUP(Participantes[[#This Row],[Nombre]],$A153:$A1033,$C153:$C1033)</f>
        <v>F</v>
      </c>
      <c r="D1034" s="5" t="str">
        <f>_xlfn.XLOOKUP(Participantes[[#This Row],[Nombre]],$A153:$A1033,$D153:$D1033)</f>
        <v>External</v>
      </c>
      <c r="E1034" s="5" t="str">
        <f>_xlfn.XLOOKUP(Participantes[[#This Row],[Seminario al que asistió]],Seminarios[Seminario],Seminarios[Modalidad])</f>
        <v>Hybrid</v>
      </c>
      <c r="F1034" s="6" t="s">
        <v>1203</v>
      </c>
      <c r="G1034" s="26">
        <f>_xlfn.XLOOKUP(Participantes[[#This Row],[Seminario al que asistió]],Seminarios[Seminario],Seminarios[Año])</f>
        <v>2025</v>
      </c>
    </row>
    <row r="1035" spans="1:7" x14ac:dyDescent="0.25">
      <c r="A1035" s="7" t="s">
        <v>101</v>
      </c>
      <c r="B1035" s="3" t="str">
        <f>_xlfn.XLOOKUP(Participantes[[#This Row],[Nombre]],$A154:$A1034,$B154:$B1034)</f>
        <v>-</v>
      </c>
      <c r="C1035" s="3" t="str">
        <f>_xlfn.XLOOKUP(Participantes[[#This Row],[Nombre]],$A154:$A1034,$C154:$C1034)</f>
        <v>M</v>
      </c>
      <c r="D1035" s="3" t="str">
        <f>_xlfn.XLOOKUP(Participantes[[#This Row],[Nombre]],$A154:$A1034,$D154:$D1034)</f>
        <v>External</v>
      </c>
      <c r="E1035" s="3" t="str">
        <f>_xlfn.XLOOKUP(Participantes[[#This Row],[Seminario al que asistió]],Seminarios[Seminario],Seminarios[Modalidad])</f>
        <v>Hybrid</v>
      </c>
      <c r="F1035" s="8" t="s">
        <v>1203</v>
      </c>
      <c r="G1035" s="26">
        <f>_xlfn.XLOOKUP(Participantes[[#This Row],[Seminario al que asistió]],Seminarios[Seminario],Seminarios[Año])</f>
        <v>2025</v>
      </c>
    </row>
    <row r="1036" spans="1:7" x14ac:dyDescent="0.25">
      <c r="A1036" s="7" t="s">
        <v>1263</v>
      </c>
      <c r="B1036" s="3"/>
      <c r="C1036" s="3" t="s">
        <v>262</v>
      </c>
      <c r="D1036" s="3" t="s">
        <v>71</v>
      </c>
      <c r="E1036" s="3" t="str">
        <f>_xlfn.XLOOKUP(Participantes[[#This Row],[Seminario al que asistió]],Seminarios[Seminario],Seminarios[Modalidad])</f>
        <v>Hybrid</v>
      </c>
      <c r="F1036" s="8" t="s">
        <v>1203</v>
      </c>
      <c r="G1036" s="26">
        <f>_xlfn.XLOOKUP(Participantes[[#This Row],[Seminario al que asistió]],Seminarios[Seminario],Seminarios[Año])</f>
        <v>2025</v>
      </c>
    </row>
    <row r="1037" spans="1:7" x14ac:dyDescent="0.25">
      <c r="A1037" s="7" t="s">
        <v>661</v>
      </c>
      <c r="B1037" s="3" t="str">
        <f>_xlfn.XLOOKUP(Participantes[[#This Row],[Nombre]],$A156:$A1036,$B156:$B1036)</f>
        <v xml:space="preserve">am.lluch@uniandes.edu.co </v>
      </c>
      <c r="C1037" s="3" t="str">
        <f>_xlfn.XLOOKUP(Participantes[[#This Row],[Nombre]],$A156:$A1036,$C156:$C1036)</f>
        <v>F</v>
      </c>
      <c r="D1037" s="3" t="str">
        <f>_xlfn.XLOOKUP(Participantes[[#This Row],[Nombre]],$A156:$A1036,$D156:$D1036)</f>
        <v>Professor</v>
      </c>
      <c r="E1037" s="3" t="str">
        <f>_xlfn.XLOOKUP(Participantes[[#This Row],[Seminario al que asistió]],Seminarios[Seminario],Seminarios[Modalidad])</f>
        <v>Hybrid</v>
      </c>
      <c r="F1037" s="8" t="s">
        <v>1203</v>
      </c>
      <c r="G1037" s="26">
        <f>_xlfn.XLOOKUP(Participantes[[#This Row],[Seminario al que asistió]],Seminarios[Seminario],Seminarios[Año])</f>
        <v>2025</v>
      </c>
    </row>
    <row r="1038" spans="1:7" x14ac:dyDescent="0.25">
      <c r="A1038" s="7" t="s">
        <v>1264</v>
      </c>
      <c r="B1038" s="3"/>
      <c r="C1038" s="3" t="s">
        <v>262</v>
      </c>
      <c r="D1038" s="3" t="s">
        <v>71</v>
      </c>
      <c r="E1038" s="3" t="str">
        <f>_xlfn.XLOOKUP(Participantes[[#This Row],[Seminario al que asistió]],Seminarios[Seminario],Seminarios[Modalidad])</f>
        <v>Hybrid</v>
      </c>
      <c r="F1038" s="8" t="s">
        <v>1203</v>
      </c>
      <c r="G1038" s="26">
        <f>_xlfn.XLOOKUP(Participantes[[#This Row],[Seminario al que asistió]],Seminarios[Seminario],Seminarios[Año])</f>
        <v>2025</v>
      </c>
    </row>
    <row r="1039" spans="1:7" x14ac:dyDescent="0.25">
      <c r="A1039" s="7" t="s">
        <v>1265</v>
      </c>
      <c r="B1039" s="3"/>
      <c r="C1039" s="3" t="s">
        <v>262</v>
      </c>
      <c r="D1039" s="3" t="s">
        <v>71</v>
      </c>
      <c r="E1039" s="3" t="str">
        <f>_xlfn.XLOOKUP(Participantes[[#This Row],[Seminario al que asistió]],Seminarios[Seminario],Seminarios[Modalidad])</f>
        <v>Hybrid</v>
      </c>
      <c r="F1039" s="8" t="s">
        <v>1203</v>
      </c>
      <c r="G1039" s="26">
        <f>_xlfn.XLOOKUP(Participantes[[#This Row],[Seminario al que asistió]],Seminarios[Seminario],Seminarios[Año])</f>
        <v>2025</v>
      </c>
    </row>
    <row r="1040" spans="1:7" x14ac:dyDescent="0.25">
      <c r="A1040" s="7" t="s">
        <v>1266</v>
      </c>
      <c r="B1040" s="3"/>
      <c r="C1040" s="3" t="s">
        <v>262</v>
      </c>
      <c r="D1040" s="3" t="s">
        <v>71</v>
      </c>
      <c r="E1040" s="3" t="str">
        <f>_xlfn.XLOOKUP(Participantes[[#This Row],[Seminario al que asistió]],Seminarios[Seminario],Seminarios[Modalidad])</f>
        <v>Hybrid</v>
      </c>
      <c r="F1040" s="8" t="s">
        <v>1203</v>
      </c>
      <c r="G1040" s="26">
        <f>_xlfn.XLOOKUP(Participantes[[#This Row],[Seminario al que asistió]],Seminarios[Seminario],Seminarios[Año])</f>
        <v>2025</v>
      </c>
    </row>
    <row r="1041" spans="1:7" x14ac:dyDescent="0.25">
      <c r="A1041" s="7" t="s">
        <v>670</v>
      </c>
      <c r="B1041" s="3" t="str">
        <f>_xlfn.XLOOKUP(Participantes[[#This Row],[Nombre]],$A160:$A1040,$B160:$B1040)</f>
        <v>gegarcia@uniandes.edu.co</v>
      </c>
      <c r="C1041" s="3" t="str">
        <f>_xlfn.XLOOKUP(Participantes[[#This Row],[Nombre]],$A160:$A1040,$C160:$C1040)</f>
        <v>M</v>
      </c>
      <c r="D1041" s="3" t="str">
        <f>_xlfn.XLOOKUP(Participantes[[#This Row],[Nombre]],$A160:$A1040,$D160:$D1040)</f>
        <v>Professor</v>
      </c>
      <c r="E1041" s="3" t="str">
        <f>_xlfn.XLOOKUP(Participantes[[#This Row],[Seminario al que asistió]],Seminarios[Seminario],Seminarios[Modalidad])</f>
        <v>Hybrid</v>
      </c>
      <c r="F1041" s="8" t="s">
        <v>1203</v>
      </c>
      <c r="G1041" s="26">
        <f>_xlfn.XLOOKUP(Participantes[[#This Row],[Seminario al que asistió]],Seminarios[Seminario],Seminarios[Año])</f>
        <v>2025</v>
      </c>
    </row>
    <row r="1042" spans="1:7" x14ac:dyDescent="0.25">
      <c r="A1042" s="7" t="s">
        <v>1267</v>
      </c>
      <c r="B1042" s="3"/>
      <c r="C1042" s="3" t="s">
        <v>265</v>
      </c>
      <c r="D1042" s="3" t="s">
        <v>71</v>
      </c>
      <c r="E1042" s="3" t="str">
        <f>_xlfn.XLOOKUP(Participantes[[#This Row],[Seminario al que asistió]],Seminarios[Seminario],Seminarios[Modalidad])</f>
        <v>Hybrid</v>
      </c>
      <c r="F1042" s="8" t="s">
        <v>1203</v>
      </c>
      <c r="G1042" s="26">
        <f>_xlfn.XLOOKUP(Participantes[[#This Row],[Seminario al que asistió]],Seminarios[Seminario],Seminarios[Año])</f>
        <v>2025</v>
      </c>
    </row>
    <row r="1043" spans="1:7" x14ac:dyDescent="0.25">
      <c r="A1043" s="7" t="s">
        <v>309</v>
      </c>
      <c r="B1043" s="3" t="s">
        <v>745</v>
      </c>
      <c r="C1043" s="3" t="s">
        <v>265</v>
      </c>
      <c r="D1043" s="3" t="s">
        <v>56</v>
      </c>
      <c r="E1043" s="3" t="str">
        <f>_xlfn.XLOOKUP(Participantes[[#This Row],[Seminario al que asistió]],Seminarios[Seminario],Seminarios[Modalidad])</f>
        <v>Hybrid</v>
      </c>
      <c r="F1043" s="8" t="s">
        <v>1203</v>
      </c>
      <c r="G1043" s="26">
        <f>_xlfn.XLOOKUP(Participantes[[#This Row],[Seminario al que asistió]],Seminarios[Seminario],Seminarios[Año])</f>
        <v>2025</v>
      </c>
    </row>
    <row r="1044" spans="1:7" x14ac:dyDescent="0.25">
      <c r="A1044" s="7" t="s">
        <v>451</v>
      </c>
      <c r="B1044" s="3" t="s">
        <v>452</v>
      </c>
      <c r="C1044" s="3" t="str">
        <f>_xlfn.XLOOKUP(Participantes[[#This Row],[Nombre]],$A163:$A1043,$C163:$C1043)</f>
        <v>M</v>
      </c>
      <c r="D1044" s="3" t="str">
        <f>_xlfn.XLOOKUP(Participantes[[#This Row],[Nombre]],$A163:$A1043,$D163:$D1043)</f>
        <v>External</v>
      </c>
      <c r="E1044" s="3" t="str">
        <f>_xlfn.XLOOKUP(Participantes[[#This Row],[Seminario al que asistió]],Seminarios[Seminario],Seminarios[Modalidad])</f>
        <v>Hybrid</v>
      </c>
      <c r="F1044" s="8" t="s">
        <v>1203</v>
      </c>
      <c r="G1044" s="26">
        <f>_xlfn.XLOOKUP(Participantes[[#This Row],[Seminario al que asistió]],Seminarios[Seminario],Seminarios[Año])</f>
        <v>2025</v>
      </c>
    </row>
    <row r="1045" spans="1:7" x14ac:dyDescent="0.25">
      <c r="A1045" s="7" t="s">
        <v>1268</v>
      </c>
      <c r="B1045" s="3" t="s">
        <v>1269</v>
      </c>
      <c r="C1045" s="3" t="s">
        <v>265</v>
      </c>
      <c r="D1045" s="3" t="s">
        <v>71</v>
      </c>
      <c r="E1045" s="3" t="str">
        <f>_xlfn.XLOOKUP(Participantes[[#This Row],[Seminario al que asistió]],Seminarios[Seminario],Seminarios[Modalidad])</f>
        <v>Hybrid</v>
      </c>
      <c r="F1045" s="8" t="s">
        <v>1203</v>
      </c>
      <c r="G1045" s="26">
        <f>_xlfn.XLOOKUP(Participantes[[#This Row],[Seminario al que asistió]],Seminarios[Seminario],Seminarios[Año])</f>
        <v>2025</v>
      </c>
    </row>
    <row r="1046" spans="1:7" x14ac:dyDescent="0.25">
      <c r="A1046" s="7" t="s">
        <v>1270</v>
      </c>
      <c r="B1046" s="3" t="s">
        <v>1017</v>
      </c>
      <c r="C1046" s="3" t="s">
        <v>262</v>
      </c>
      <c r="D1046" s="3" t="s">
        <v>71</v>
      </c>
      <c r="E1046" s="3" t="str">
        <f>_xlfn.XLOOKUP(Participantes[[#This Row],[Seminario al que asistió]],Seminarios[Seminario],Seminarios[Modalidad])</f>
        <v>Hybrid</v>
      </c>
      <c r="F1046" s="8" t="s">
        <v>1203</v>
      </c>
      <c r="G1046" s="26">
        <f>_xlfn.XLOOKUP(Participantes[[#This Row],[Seminario al que asistió]],Seminarios[Seminario],Seminarios[Año])</f>
        <v>2025</v>
      </c>
    </row>
    <row r="1047" spans="1:7" x14ac:dyDescent="0.25">
      <c r="A1047" s="7" t="s">
        <v>1014</v>
      </c>
      <c r="B1047" s="3">
        <f>_xlfn.XLOOKUP(Participantes[[#This Row],[Nombre]],$A166:$A1046,$B166:$B1046)</f>
        <v>0</v>
      </c>
      <c r="C1047" s="3" t="str">
        <f>_xlfn.XLOOKUP(Participantes[[#This Row],[Nombre]],$A166:$A1046,$C166:$C1046)</f>
        <v>F</v>
      </c>
      <c r="D1047" s="3" t="str">
        <f>_xlfn.XLOOKUP(Participantes[[#This Row],[Nombre]],$A166:$A1046,$D166:$D1046)</f>
        <v>External</v>
      </c>
      <c r="E1047" s="3" t="str">
        <f>_xlfn.XLOOKUP(Participantes[[#This Row],[Seminario al que asistió]],Seminarios[Seminario],Seminarios[Modalidad])</f>
        <v>Hybrid</v>
      </c>
      <c r="F1047" s="8" t="s">
        <v>1203</v>
      </c>
      <c r="G1047" s="26">
        <f>_xlfn.XLOOKUP(Participantes[[#This Row],[Seminario al que asistió]],Seminarios[Seminario],Seminarios[Año])</f>
        <v>2025</v>
      </c>
    </row>
    <row r="1048" spans="1:7" x14ac:dyDescent="0.25">
      <c r="A1048" s="7" t="s">
        <v>211</v>
      </c>
      <c r="B1048" s="3" t="str">
        <f>_xlfn.XLOOKUP(Participantes[[#This Row],[Nombre]],$A167:$A1047,$B167:$B1047)</f>
        <v>cdavila@uniandes.edu.co</v>
      </c>
      <c r="C1048" s="3" t="s">
        <v>262</v>
      </c>
      <c r="D1048" s="3" t="str">
        <f>_xlfn.XLOOKUP(Participantes[[#This Row],[Nombre]],$A167:$A1047,$D167:$D1047)</f>
        <v>Professor</v>
      </c>
      <c r="E1048" s="3" t="str">
        <f>_xlfn.XLOOKUP(Participantes[[#This Row],[Seminario al que asistió]],Seminarios[Seminario],Seminarios[Modalidad])</f>
        <v>Hybrid</v>
      </c>
      <c r="F1048" s="8" t="s">
        <v>1203</v>
      </c>
      <c r="G1048" s="26">
        <f>_xlfn.XLOOKUP(Participantes[[#This Row],[Seminario al que asistió]],Seminarios[Seminario],Seminarios[Año])</f>
        <v>2025</v>
      </c>
    </row>
    <row r="1049" spans="1:7" x14ac:dyDescent="0.25">
      <c r="A1049" s="7" t="s">
        <v>290</v>
      </c>
      <c r="B1049" s="3" t="str">
        <f>_xlfn.XLOOKUP(Participantes[[#This Row],[Nombre]],$A168:$A1048,$B168:$B1048)</f>
        <v>lsamer@uniandes.edu.co</v>
      </c>
      <c r="C1049" s="3" t="str">
        <f>_xlfn.XLOOKUP(Participantes[[#This Row],[Nombre]],$A168:$A1048,$C168:$C1048)</f>
        <v>M</v>
      </c>
      <c r="D1049" s="3" t="str">
        <f>_xlfn.XLOOKUP(Participantes[[#This Row],[Nombre]],$A168:$A1048,$D168:$D1048)</f>
        <v>Professor</v>
      </c>
      <c r="E1049" s="3" t="str">
        <f>_xlfn.XLOOKUP(Participantes[[#This Row],[Seminario al que asistió]],Seminarios[Seminario],Seminarios[Modalidad])</f>
        <v>Hybrid</v>
      </c>
      <c r="F1049" s="8" t="s">
        <v>1203</v>
      </c>
      <c r="G1049" s="26">
        <f>_xlfn.XLOOKUP(Participantes[[#This Row],[Seminario al que asistió]],Seminarios[Seminario],Seminarios[Año])</f>
        <v>2025</v>
      </c>
    </row>
    <row r="1050" spans="1:7" x14ac:dyDescent="0.25">
      <c r="A1050" s="7" t="s">
        <v>575</v>
      </c>
      <c r="B1050" t="s">
        <v>1271</v>
      </c>
      <c r="C1050" s="3" t="str">
        <f>_xlfn.XLOOKUP(Participantes[[#This Row],[Nombre]],$A169:$A1049,$C169:$C1049)</f>
        <v>M</v>
      </c>
      <c r="D1050" s="3" t="str">
        <f>_xlfn.XLOOKUP(Participantes[[#This Row],[Nombre]],$A169:$A1049,$D169:$D1049)</f>
        <v>External</v>
      </c>
      <c r="E1050" s="3" t="str">
        <f>_xlfn.XLOOKUP(Participantes[[#This Row],[Seminario al que asistió]],Seminarios[Seminario],Seminarios[Modalidad])</f>
        <v>Hybrid</v>
      </c>
      <c r="F1050" s="8" t="s">
        <v>1203</v>
      </c>
      <c r="G1050" s="26">
        <f>_xlfn.XLOOKUP(Participantes[[#This Row],[Seminario al que asistió]],Seminarios[Seminario],Seminarios[Año])</f>
        <v>2025</v>
      </c>
    </row>
    <row r="1051" spans="1:7" ht="15.75" thickBot="1" x14ac:dyDescent="0.3">
      <c r="A1051" s="9" t="s">
        <v>1272</v>
      </c>
      <c r="B1051" s="10"/>
      <c r="C1051" s="10" t="s">
        <v>262</v>
      </c>
      <c r="D1051" s="10" t="s">
        <v>71</v>
      </c>
      <c r="E1051" s="10" t="str">
        <f>_xlfn.XLOOKUP(Participantes[[#This Row],[Seminario al que asistió]],Seminarios[Seminario],Seminarios[Modalidad])</f>
        <v>Hybrid</v>
      </c>
      <c r="F1051" s="11" t="s">
        <v>1203</v>
      </c>
      <c r="G1051" s="28">
        <f>_xlfn.XLOOKUP(Participantes[[#This Row],[Seminario al que asistió]],Seminarios[Seminario],Seminarios[Año])</f>
        <v>2025</v>
      </c>
    </row>
    <row r="1052" spans="1:7" x14ac:dyDescent="0.25">
      <c r="A1052" s="4" t="s">
        <v>286</v>
      </c>
      <c r="B1052" s="5" t="str">
        <f>_xlfn.XLOOKUP(Participantes[[#This Row],[Nombre]],$A171:$A1051,$B171:$B1051)</f>
        <v>E-cardon@uniandes.edu.co</v>
      </c>
      <c r="C1052" s="5" t="str">
        <f>_xlfn.XLOOKUP(Participantes[[#This Row],[Nombre]],$A171:$A1051,$C171:$C1051)</f>
        <v>M</v>
      </c>
      <c r="D1052" s="5" t="str">
        <f>_xlfn.XLOOKUP(Participantes[[#This Row],[Nombre]],$A171:$A1051,$D171:$D1051)</f>
        <v>Professor</v>
      </c>
      <c r="E1052" s="5" t="str">
        <f>_xlfn.XLOOKUP(Participantes[[#This Row],[Seminario al que asistió]],Seminarios[Seminario],Seminarios[Modalidad])</f>
        <v>Online</v>
      </c>
      <c r="F1052" s="6" t="s">
        <v>1201</v>
      </c>
      <c r="G1052" s="26">
        <f>_xlfn.XLOOKUP(Participantes[[#This Row],[Seminario al que asistió]],Seminarios[Seminario],Seminarios[Año])</f>
        <v>2025</v>
      </c>
    </row>
    <row r="1053" spans="1:7" x14ac:dyDescent="0.25">
      <c r="A1053" s="7" t="s">
        <v>315</v>
      </c>
      <c r="B1053" s="3" t="str">
        <f>_xlfn.XLOOKUP(Participantes[[#This Row],[Nombre]],$A172:$A1052,$B172:$B1052)</f>
        <v>j.malagon@uniandes.edu.co</v>
      </c>
      <c r="C1053" s="3" t="str">
        <f>_xlfn.XLOOKUP(Participantes[[#This Row],[Nombre]],$A172:$A1052,$C172:$C1052)</f>
        <v>F</v>
      </c>
      <c r="D1053" s="3" t="str">
        <f>_xlfn.XLOOKUP(Participantes[[#This Row],[Nombre]],$A172:$A1052,$D172:$D1052)</f>
        <v>Professor</v>
      </c>
      <c r="E1053" s="3" t="str">
        <f>_xlfn.XLOOKUP(Participantes[[#This Row],[Seminario al que asistió]],Seminarios[Seminario],Seminarios[Modalidad])</f>
        <v>Online</v>
      </c>
      <c r="F1053" s="8" t="s">
        <v>1201</v>
      </c>
      <c r="G1053" s="26">
        <f>_xlfn.XLOOKUP(Participantes[[#This Row],[Seminario al que asistió]],Seminarios[Seminario],Seminarios[Año])</f>
        <v>2025</v>
      </c>
    </row>
    <row r="1054" spans="1:7" x14ac:dyDescent="0.25">
      <c r="A1054" s="7" t="s">
        <v>1260</v>
      </c>
      <c r="B1054" s="3" t="str">
        <f>_xlfn.XLOOKUP(Participantes[[#This Row],[Nombre]],$A173:$A1053,$B173:$B1053)</f>
        <v>ma.erazo1325@uniandes.edu.co</v>
      </c>
      <c r="C1054" s="3" t="str">
        <f>_xlfn.XLOOKUP(Participantes[[#This Row],[Nombre]],$A173:$A1053,$C173:$C1053)</f>
        <v>F</v>
      </c>
      <c r="D1054" s="3" t="str">
        <f>_xlfn.XLOOKUP(Participantes[[#This Row],[Nombre]],$A173:$A1053,$D173:$D1053)</f>
        <v>Professor</v>
      </c>
      <c r="E1054" s="3" t="str">
        <f>_xlfn.XLOOKUP(Participantes[[#This Row],[Seminario al que asistió]],Seminarios[Seminario],Seminarios[Modalidad])</f>
        <v>Online</v>
      </c>
      <c r="F1054" s="8" t="s">
        <v>1201</v>
      </c>
      <c r="G1054" s="26">
        <f>_xlfn.XLOOKUP(Participantes[[#This Row],[Seminario al que asistió]],Seminarios[Seminario],Seminarios[Año])</f>
        <v>2025</v>
      </c>
    </row>
    <row r="1055" spans="1:7" x14ac:dyDescent="0.25">
      <c r="A1055" s="7" t="s">
        <v>879</v>
      </c>
      <c r="B1055" s="3" t="str">
        <f>_xlfn.XLOOKUP(Participantes[[#This Row],[Nombre]],$A174:$A1054,$B174:$B1054)</f>
        <v>mx.hincapie24@uniandes.edu.co</v>
      </c>
      <c r="C1055" s="3" t="str">
        <f>_xlfn.XLOOKUP(Participantes[[#This Row],[Nombre]],$A174:$A1054,$C174:$C1054)</f>
        <v>F</v>
      </c>
      <c r="D1055" s="3" t="str">
        <f>_xlfn.XLOOKUP(Participantes[[#This Row],[Nombre]],$A174:$A1054,$D174:$D1054)</f>
        <v>Professor</v>
      </c>
      <c r="E1055" s="3" t="str">
        <f>_xlfn.XLOOKUP(Participantes[[#This Row],[Seminario al que asistió]],Seminarios[Seminario],Seminarios[Modalidad])</f>
        <v>Online</v>
      </c>
      <c r="F1055" s="8" t="s">
        <v>1201</v>
      </c>
      <c r="G1055" s="26">
        <f>_xlfn.XLOOKUP(Participantes[[#This Row],[Seminario al que asistió]],Seminarios[Seminario],Seminarios[Año])</f>
        <v>2025</v>
      </c>
    </row>
    <row r="1056" spans="1:7" x14ac:dyDescent="0.25">
      <c r="A1056" s="7" t="s">
        <v>354</v>
      </c>
      <c r="B1056" s="3" t="str">
        <f>_xlfn.XLOOKUP(Participantes[[#This Row],[Nombre]],$A175:$A1055,$B175:$B1055)</f>
        <v>maxgonza@uniandes.edu.co</v>
      </c>
      <c r="C1056" s="3" t="str">
        <f>_xlfn.XLOOKUP(Participantes[[#This Row],[Nombre]],$A175:$A1055,$C175:$C1055)</f>
        <v>M</v>
      </c>
      <c r="D1056" s="3" t="str">
        <f>_xlfn.XLOOKUP(Participantes[[#This Row],[Nombre]],$A175:$A1055,$D175:$D1055)</f>
        <v>Professor</v>
      </c>
      <c r="E1056" s="3" t="str">
        <f>_xlfn.XLOOKUP(Participantes[[#This Row],[Seminario al que asistió]],Seminarios[Seminario],Seminarios[Modalidad])</f>
        <v>Online</v>
      </c>
      <c r="F1056" s="8" t="s">
        <v>1201</v>
      </c>
      <c r="G1056" s="26">
        <f>_xlfn.XLOOKUP(Participantes[[#This Row],[Seminario al que asistió]],Seminarios[Seminario],Seminarios[Año])</f>
        <v>2025</v>
      </c>
    </row>
    <row r="1057" spans="1:7" x14ac:dyDescent="0.25">
      <c r="A1057" s="7" t="s">
        <v>278</v>
      </c>
      <c r="B1057" s="3" t="str">
        <f>_xlfn.XLOOKUP(Participantes[[#This Row],[Nombre]],$A176:$A1056,$B176:$B1056)</f>
        <v>d.higa@uniandes.edu.co</v>
      </c>
      <c r="C1057" s="3" t="str">
        <f>_xlfn.XLOOKUP(Participantes[[#This Row],[Nombre]],$A176:$A1056,$C176:$C1056)</f>
        <v>M</v>
      </c>
      <c r="D1057" s="3" t="str">
        <f>_xlfn.XLOOKUP(Participantes[[#This Row],[Nombre]],$A176:$A1056,$D176:$D1056)</f>
        <v>Professor</v>
      </c>
      <c r="E1057" s="3" t="str">
        <f>_xlfn.XLOOKUP(Participantes[[#This Row],[Seminario al que asistió]],Seminarios[Seminario],Seminarios[Modalidad])</f>
        <v>Online</v>
      </c>
      <c r="F1057" s="8" t="s">
        <v>1201</v>
      </c>
      <c r="G1057" s="26">
        <f>_xlfn.XLOOKUP(Participantes[[#This Row],[Seminario al que asistió]],Seminarios[Seminario],Seminarios[Año])</f>
        <v>2025</v>
      </c>
    </row>
    <row r="1058" spans="1:7" x14ac:dyDescent="0.25">
      <c r="A1058" s="7" t="s">
        <v>836</v>
      </c>
      <c r="B1058" s="3" t="str">
        <f>_xlfn.XLOOKUP(Participantes[[#This Row],[Nombre]],$A177:$A1057,$B177:$B1057)</f>
        <v>nc.ortiz@uniandes.edu.co</v>
      </c>
      <c r="C1058" s="3" t="str">
        <f>_xlfn.XLOOKUP(Participantes[[#This Row],[Nombre]],$A177:$A1057,$C177:$C1057)</f>
        <v>F</v>
      </c>
      <c r="D1058" s="3" t="str">
        <f>_xlfn.XLOOKUP(Participantes[[#This Row],[Nombre]],$A177:$A1057,$D177:$D1057)</f>
        <v>Professor</v>
      </c>
      <c r="E1058" s="3" t="str">
        <f>_xlfn.XLOOKUP(Participantes[[#This Row],[Seminario al que asistió]],Seminarios[Seminario],Seminarios[Modalidad])</f>
        <v>Online</v>
      </c>
      <c r="F1058" s="8" t="s">
        <v>1201</v>
      </c>
      <c r="G1058" s="26">
        <f>_xlfn.XLOOKUP(Participantes[[#This Row],[Seminario al que asistió]],Seminarios[Seminario],Seminarios[Año])</f>
        <v>2025</v>
      </c>
    </row>
    <row r="1059" spans="1:7" x14ac:dyDescent="0.25">
      <c r="A1059" s="7" t="s">
        <v>329</v>
      </c>
      <c r="B1059" s="3" t="str">
        <f>_xlfn.XLOOKUP(Participantes[[#This Row],[Nombre]],$A178:$A1058,$B178:$B1058)</f>
        <v>ro-britt@uniandes.edu.co</v>
      </c>
      <c r="C1059" s="3" t="str">
        <f>_xlfn.XLOOKUP(Participantes[[#This Row],[Nombre]],$A178:$A1058,$C178:$C1058)</f>
        <v>M</v>
      </c>
      <c r="D1059" s="3" t="str">
        <f>_xlfn.XLOOKUP(Participantes[[#This Row],[Nombre]],$A178:$A1058,$D178:$D1058)</f>
        <v>Professor</v>
      </c>
      <c r="E1059" s="3" t="str">
        <f>_xlfn.XLOOKUP(Participantes[[#This Row],[Seminario al que asistió]],Seminarios[Seminario],Seminarios[Modalidad])</f>
        <v>Online</v>
      </c>
      <c r="F1059" s="8" t="s">
        <v>1201</v>
      </c>
      <c r="G1059" s="26">
        <f>_xlfn.XLOOKUP(Participantes[[#This Row],[Seminario al que asistió]],Seminarios[Seminario],Seminarios[Año])</f>
        <v>2025</v>
      </c>
    </row>
    <row r="1060" spans="1:7" x14ac:dyDescent="0.25">
      <c r="A1060" s="7" t="s">
        <v>355</v>
      </c>
      <c r="B1060" s="3" t="str">
        <f>_xlfn.XLOOKUP(Participantes[[#This Row],[Nombre]],$A179:$A1059,$B179:$B1059)</f>
        <v>rgonzale@uniandes.edu.co</v>
      </c>
      <c r="C1060" s="3" t="str">
        <f>_xlfn.XLOOKUP(Participantes[[#This Row],[Nombre]],$A179:$A1059,$C179:$C1059)</f>
        <v>F</v>
      </c>
      <c r="D1060" s="3" t="str">
        <f>_xlfn.XLOOKUP(Participantes[[#This Row],[Nombre]],$A179:$A1059,$D179:$D1059)</f>
        <v>Professor</v>
      </c>
      <c r="E1060" s="3" t="str">
        <f>_xlfn.XLOOKUP(Participantes[[#This Row],[Seminario al que asistió]],Seminarios[Seminario],Seminarios[Modalidad])</f>
        <v>Online</v>
      </c>
      <c r="F1060" s="8" t="s">
        <v>1201</v>
      </c>
      <c r="G1060" s="26">
        <f>_xlfn.XLOOKUP(Participantes[[#This Row],[Seminario al que asistió]],Seminarios[Seminario],Seminarios[Año])</f>
        <v>2025</v>
      </c>
    </row>
    <row r="1061" spans="1:7" x14ac:dyDescent="0.25">
      <c r="A1061" s="7" t="s">
        <v>269</v>
      </c>
      <c r="B1061" s="3" t="str">
        <f>_xlfn.XLOOKUP(Participantes[[#This Row],[Nombre]],$A180:$A1060,$B180:$B1060)</f>
        <v>s.turner@uniandes.edu.co</v>
      </c>
      <c r="C1061" s="3" t="str">
        <f>_xlfn.XLOOKUP(Participantes[[#This Row],[Nombre]],$A180:$A1060,$C180:$C1060)</f>
        <v>M</v>
      </c>
      <c r="D1061" s="3" t="str">
        <f>_xlfn.XLOOKUP(Participantes[[#This Row],[Nombre]],$A180:$A1060,$D180:$D1060)</f>
        <v>Professor</v>
      </c>
      <c r="E1061" s="3" t="str">
        <f>_xlfn.XLOOKUP(Participantes[[#This Row],[Seminario al que asistió]],Seminarios[Seminario],Seminarios[Modalidad])</f>
        <v>Online</v>
      </c>
      <c r="F1061" s="8" t="s">
        <v>1201</v>
      </c>
      <c r="G1061" s="26">
        <f>_xlfn.XLOOKUP(Participantes[[#This Row],[Seminario al que asistió]],Seminarios[Seminario],Seminarios[Año])</f>
        <v>2025</v>
      </c>
    </row>
    <row r="1062" spans="1:7" x14ac:dyDescent="0.25">
      <c r="A1062" s="7" t="s">
        <v>1273</v>
      </c>
      <c r="B1062" s="3" t="s">
        <v>1274</v>
      </c>
      <c r="C1062" s="3" t="s">
        <v>262</v>
      </c>
      <c r="D1062" s="3" t="s">
        <v>56</v>
      </c>
      <c r="E1062" s="3" t="str">
        <f>_xlfn.XLOOKUP(Participantes[[#This Row],[Seminario al que asistió]],Seminarios[Seminario],Seminarios[Modalidad])</f>
        <v>Online</v>
      </c>
      <c r="F1062" s="8" t="s">
        <v>1201</v>
      </c>
      <c r="G1062" s="26">
        <f>_xlfn.XLOOKUP(Participantes[[#This Row],[Seminario al que asistió]],Seminarios[Seminario],Seminarios[Año])</f>
        <v>2025</v>
      </c>
    </row>
    <row r="1063" spans="1:7" x14ac:dyDescent="0.25">
      <c r="A1063" s="7" t="s">
        <v>821</v>
      </c>
      <c r="B1063" s="3" t="str">
        <f>_xlfn.XLOOKUP(Participantes[[#This Row],[Nombre]],$A182:$A1062,$B182:$B1062)</f>
        <v>xh.duran21@uniandes.edu.co</v>
      </c>
      <c r="C1063" s="3" t="str">
        <f>_xlfn.XLOOKUP(Participantes[[#This Row],[Nombre]],$A182:$A1062,$C182:$C1062)</f>
        <v>M</v>
      </c>
      <c r="D1063" s="3" t="str">
        <f>_xlfn.XLOOKUP(Participantes[[#This Row],[Nombre]],$A182:$A1062,$D182:$D1062)</f>
        <v>Professor</v>
      </c>
      <c r="E1063" s="3" t="str">
        <f>_xlfn.XLOOKUP(Participantes[[#This Row],[Seminario al que asistió]],Seminarios[Seminario],Seminarios[Modalidad])</f>
        <v>Online</v>
      </c>
      <c r="F1063" s="8" t="s">
        <v>1201</v>
      </c>
      <c r="G1063" s="26">
        <f>_xlfn.XLOOKUP(Participantes[[#This Row],[Seminario al que asistió]],Seminarios[Seminario],Seminarios[Año])</f>
        <v>2025</v>
      </c>
    </row>
    <row r="1064" spans="1:7" x14ac:dyDescent="0.25">
      <c r="A1064" s="7" t="s">
        <v>871</v>
      </c>
      <c r="B1064" s="3" t="str">
        <f>_xlfn.XLOOKUP(Participantes[[#This Row],[Nombre]],$A183:$A1063,$B183:$B1063)</f>
        <v>cpombo@uniandes.edu.co</v>
      </c>
      <c r="C1064" s="3" t="str">
        <f>_xlfn.XLOOKUP(Participantes[[#This Row],[Nombre]],$A183:$A1063,$C183:$C1063)</f>
        <v>M</v>
      </c>
      <c r="D1064" s="3" t="str">
        <f>_xlfn.XLOOKUP(Participantes[[#This Row],[Nombre]],$A183:$A1063,$D183:$D1063)</f>
        <v>Professor</v>
      </c>
      <c r="E1064" s="3" t="str">
        <f>_xlfn.XLOOKUP(Participantes[[#This Row],[Seminario al que asistió]],Seminarios[Seminario],Seminarios[Modalidad])</f>
        <v>Online</v>
      </c>
      <c r="F1064" s="8" t="s">
        <v>1201</v>
      </c>
      <c r="G1064" s="26">
        <f>_xlfn.XLOOKUP(Participantes[[#This Row],[Seminario al que asistió]],Seminarios[Seminario],Seminarios[Año])</f>
        <v>2025</v>
      </c>
    </row>
    <row r="1065" spans="1:7" x14ac:dyDescent="0.25">
      <c r="A1065" s="7" t="s">
        <v>297</v>
      </c>
      <c r="B1065" s="3" t="str">
        <f>_xlfn.XLOOKUP(Participantes[[#This Row],[Nombre]],$A184:$A1064,$B184:$B1064)</f>
        <v>g.triulzi@uniandes.edu.co</v>
      </c>
      <c r="C1065" s="3" t="str">
        <f>_xlfn.XLOOKUP(Participantes[[#This Row],[Nombre]],$A184:$A1064,$C184:$C1064)</f>
        <v>M</v>
      </c>
      <c r="D1065" s="3" t="str">
        <f>_xlfn.XLOOKUP(Participantes[[#This Row],[Nombre]],$A184:$A1064,$D184:$D1064)</f>
        <v>Professor</v>
      </c>
      <c r="E1065" s="3" t="str">
        <f>_xlfn.XLOOKUP(Participantes[[#This Row],[Seminario al que asistió]],Seminarios[Seminario],Seminarios[Modalidad])</f>
        <v>Online</v>
      </c>
      <c r="F1065" s="8" t="s">
        <v>1201</v>
      </c>
      <c r="G1065" s="26">
        <f>_xlfn.XLOOKUP(Participantes[[#This Row],[Seminario al que asistió]],Seminarios[Seminario],Seminarios[Año])</f>
        <v>2025</v>
      </c>
    </row>
    <row r="1066" spans="1:7" x14ac:dyDescent="0.25">
      <c r="A1066" s="7" t="s">
        <v>551</v>
      </c>
      <c r="B1066" s="3" t="str">
        <f>_xlfn.XLOOKUP(Participantes[[#This Row],[Nombre]],$A185:$A1065,$B185:$B1065)</f>
        <v>r.londonovanrutten@uniandes.edu.co</v>
      </c>
      <c r="C1066" s="3" t="str">
        <f>_xlfn.XLOOKUP(Participantes[[#This Row],[Nombre]],$A185:$A1065,$C185:$C1065)</f>
        <v>M</v>
      </c>
      <c r="D1066" s="3" t="str">
        <f>_xlfn.XLOOKUP(Participantes[[#This Row],[Nombre]],$A185:$A1065,$D185:$D1065)</f>
        <v>Professor</v>
      </c>
      <c r="E1066" s="3" t="str">
        <f>_xlfn.XLOOKUP(Participantes[[#This Row],[Seminario al que asistió]],Seminarios[Seminario],Seminarios[Modalidad])</f>
        <v>Online</v>
      </c>
      <c r="F1066" s="8" t="s">
        <v>1201</v>
      </c>
      <c r="G1066" s="26">
        <f>_xlfn.XLOOKUP(Participantes[[#This Row],[Seminario al que asistió]],Seminarios[Seminario],Seminarios[Año])</f>
        <v>2025</v>
      </c>
    </row>
    <row r="1067" spans="1:7" x14ac:dyDescent="0.25">
      <c r="A1067" s="7" t="s">
        <v>116</v>
      </c>
      <c r="B1067" s="3" t="str">
        <f>_xlfn.XLOOKUP(Participantes[[#This Row],[Nombre]],$A186:$A1066,$B186:$B1066)</f>
        <v>c.rojasl@uniandes.edu.co</v>
      </c>
      <c r="C1067" s="3" t="str">
        <f>_xlfn.XLOOKUP(Participantes[[#This Row],[Nombre]],$A186:$A1066,$C186:$C1066)</f>
        <v>M</v>
      </c>
      <c r="D1067" s="3" t="str">
        <f>_xlfn.XLOOKUP(Participantes[[#This Row],[Nombre]],$A186:$A1066,$D186:$D1066)</f>
        <v>External</v>
      </c>
      <c r="E1067" s="3" t="str">
        <f>_xlfn.XLOOKUP(Participantes[[#This Row],[Seminario al que asistió]],Seminarios[Seminario],Seminarios[Modalidad])</f>
        <v>Online</v>
      </c>
      <c r="F1067" s="8" t="s">
        <v>1201</v>
      </c>
      <c r="G1067" s="26">
        <f>_xlfn.XLOOKUP(Participantes[[#This Row],[Seminario al que asistió]],Seminarios[Seminario],Seminarios[Año])</f>
        <v>2025</v>
      </c>
    </row>
    <row r="1068" spans="1:7" ht="15.75" thickBot="1" x14ac:dyDescent="0.3">
      <c r="A1068" s="132" t="s">
        <v>931</v>
      </c>
      <c r="B1068" s="13" t="str">
        <f>_xlfn.XLOOKUP(Participantes[[#This Row],[Nombre]],$A187:$A1067,$B187:$B1067)</f>
        <v>d.mantillag@uniandes.edu.co</v>
      </c>
      <c r="C1068" s="13" t="str">
        <f>_xlfn.XLOOKUP(Participantes[[#This Row],[Nombre]],$A187:$A1067,$C187:$C1067)</f>
        <v>M</v>
      </c>
      <c r="D1068" s="13" t="str">
        <f>_xlfn.XLOOKUP(Participantes[[#This Row],[Nombre]],$A187:$A1067,$D187:$D1067)</f>
        <v>Professor</v>
      </c>
      <c r="E1068" s="13" t="str">
        <f>_xlfn.XLOOKUP(Participantes[[#This Row],[Seminario al que asistió]],Seminarios[Seminario],Seminarios[Modalidad])</f>
        <v>Online</v>
      </c>
      <c r="F1068" s="133" t="s">
        <v>1201</v>
      </c>
      <c r="G1068" s="28">
        <f>_xlfn.XLOOKUP(Participantes[[#This Row],[Seminario al que asistió]],Seminarios[Seminario],Seminarios[Año])</f>
        <v>2025</v>
      </c>
    </row>
    <row r="1069" spans="1:7" x14ac:dyDescent="0.25">
      <c r="A1069" s="4" t="s">
        <v>564</v>
      </c>
      <c r="B1069" s="5" t="str">
        <f>_xlfn.XLOOKUP(Participantes[[#This Row],[Nombre]],$A188:$A1068,$B188:$B1068)</f>
        <v>jua-garcia@uniandes.edu.co</v>
      </c>
      <c r="C1069" s="5" t="str">
        <f>_xlfn.XLOOKUP(Participantes[[#This Row],[Nombre]],$A188:$A1068,$C188:$C1068)</f>
        <v>F</v>
      </c>
      <c r="D1069" s="5" t="str">
        <f>_xlfn.XLOOKUP(Participantes[[#This Row],[Nombre]],$A188:$A1068,$D188:$D1068)</f>
        <v>Professor</v>
      </c>
      <c r="E1069" s="5" t="str">
        <f>_xlfn.XLOOKUP(Participantes[[#This Row],[Seminario al que asistió]],Seminarios[Seminario],Seminarios[Modalidad])</f>
        <v>On-Campus</v>
      </c>
      <c r="F1069" s="6" t="s">
        <v>1218</v>
      </c>
      <c r="G1069" s="28">
        <f>_xlfn.XLOOKUP(Participantes[[#This Row],[Seminario al que asistió]],Seminarios[Seminario],Seminarios[Año])</f>
        <v>2025</v>
      </c>
    </row>
    <row r="1070" spans="1:7" x14ac:dyDescent="0.25">
      <c r="A1070" s="7" t="s">
        <v>1275</v>
      </c>
      <c r="B1070" s="3" t="s">
        <v>1281</v>
      </c>
      <c r="C1070" s="3" t="s">
        <v>262</v>
      </c>
      <c r="D1070" s="3" t="s">
        <v>56</v>
      </c>
      <c r="E1070" s="3" t="str">
        <f>_xlfn.XLOOKUP(Participantes[[#This Row],[Seminario al que asistió]],Seminarios[Seminario],Seminarios[Modalidad])</f>
        <v>On-Campus</v>
      </c>
      <c r="F1070" s="8" t="s">
        <v>1218</v>
      </c>
      <c r="G1070" s="28">
        <f>_xlfn.XLOOKUP(Participantes[[#This Row],[Seminario al que asistió]],Seminarios[Seminario],Seminarios[Año])</f>
        <v>2025</v>
      </c>
    </row>
    <row r="1071" spans="1:7" x14ac:dyDescent="0.25">
      <c r="A1071" s="7" t="s">
        <v>513</v>
      </c>
      <c r="B1071" s="3" t="str">
        <f>_xlfn.XLOOKUP(Participantes[[#This Row],[Nombre]],$A191:$A1070,$B191:$B1070)</f>
        <v>p.sanchez1@uniandes.edu.co</v>
      </c>
      <c r="C1071" s="3" t="str">
        <f>_xlfn.XLOOKUP(Participantes[[#This Row],[Nombre]],$A191:$A1070,$C191:$C1070)</f>
        <v>F</v>
      </c>
      <c r="D1071" s="3" t="str">
        <f>_xlfn.XLOOKUP(Participantes[[#This Row],[Nombre]],$A191:$A1070,$D191:$D1070)</f>
        <v>Professor</v>
      </c>
      <c r="E1071" s="3" t="str">
        <f>_xlfn.XLOOKUP(Participantes[[#This Row],[Seminario al que asistió]],Seminarios[Seminario],Seminarios[Modalidad])</f>
        <v>On-Campus</v>
      </c>
      <c r="F1071" s="8" t="s">
        <v>1218</v>
      </c>
      <c r="G1071" s="28">
        <f>_xlfn.XLOOKUP(Participantes[[#This Row],[Seminario al que asistió]],Seminarios[Seminario],Seminarios[Año])</f>
        <v>2025</v>
      </c>
    </row>
    <row r="1072" spans="1:7" x14ac:dyDescent="0.25">
      <c r="A1072" s="7" t="s">
        <v>271</v>
      </c>
      <c r="B1072" s="3" t="str">
        <f>_xlfn.XLOOKUP(Participantes[[#This Row],[Nombre]],$A192:$A1071,$B192:$B1071)</f>
        <v>sl.schorch@uniandes.edu.co</v>
      </c>
      <c r="C1072" s="3" t="str">
        <f>_xlfn.XLOOKUP(Participantes[[#This Row],[Nombre]],$A192:$A1071,$C192:$C1071)</f>
        <v>M</v>
      </c>
      <c r="D1072" s="3" t="str">
        <f>_xlfn.XLOOKUP(Participantes[[#This Row],[Nombre]],$A192:$A1071,$D192:$D1071)</f>
        <v>Professor</v>
      </c>
      <c r="E1072" s="3" t="str">
        <f>_xlfn.XLOOKUP(Participantes[[#This Row],[Seminario al que asistió]],Seminarios[Seminario],Seminarios[Modalidad])</f>
        <v>On-Campus</v>
      </c>
      <c r="F1072" s="8" t="s">
        <v>1218</v>
      </c>
      <c r="G1072" s="28">
        <f>_xlfn.XLOOKUP(Participantes[[#This Row],[Seminario al que asistió]],Seminarios[Seminario],Seminarios[Año])</f>
        <v>2025</v>
      </c>
    </row>
    <row r="1073" spans="1:7" x14ac:dyDescent="0.25">
      <c r="A1073" s="7" t="s">
        <v>269</v>
      </c>
      <c r="B1073" s="3" t="str">
        <f>_xlfn.XLOOKUP(Participantes[[#This Row],[Nombre]],$A193:$A1072,$B193:$B1072)</f>
        <v>s.turner@uniandes.edu.co</v>
      </c>
      <c r="C1073" s="3" t="str">
        <f>_xlfn.XLOOKUP(Participantes[[#This Row],[Nombre]],$A193:$A1072,$C193:$C1072)</f>
        <v>M</v>
      </c>
      <c r="D1073" s="3" t="str">
        <f>_xlfn.XLOOKUP(Participantes[[#This Row],[Nombre]],$A193:$A1072,$D193:$D1072)</f>
        <v>Professor</v>
      </c>
      <c r="E1073" s="3" t="str">
        <f>_xlfn.XLOOKUP(Participantes[[#This Row],[Seminario al que asistió]],Seminarios[Seminario],Seminarios[Modalidad])</f>
        <v>On-Campus</v>
      </c>
      <c r="F1073" s="8" t="s">
        <v>1218</v>
      </c>
      <c r="G1073" s="28">
        <f>_xlfn.XLOOKUP(Participantes[[#This Row],[Seminario al que asistió]],Seminarios[Seminario],Seminarios[Año])</f>
        <v>2025</v>
      </c>
    </row>
    <row r="1074" spans="1:7" x14ac:dyDescent="0.25">
      <c r="A1074" s="7" t="s">
        <v>995</v>
      </c>
      <c r="B1074" s="3" t="str">
        <f>_xlfn.XLOOKUP(Participantes[[#This Row],[Nombre]],$A194:$A1073,$B194:$B1073)</f>
        <v>jr.romero109@uniandes.edu.co</v>
      </c>
      <c r="C1074" s="3" t="str">
        <f>_xlfn.XLOOKUP(Participantes[[#This Row],[Nombre]],$A194:$A1073,$C194:$C1073)</f>
        <v>F</v>
      </c>
      <c r="D1074" s="3" t="str">
        <f>_xlfn.XLOOKUP(Participantes[[#This Row],[Nombre]],$A194:$A1073,$D194:$D1073)</f>
        <v>Professor</v>
      </c>
      <c r="E1074" s="3" t="str">
        <f>_xlfn.XLOOKUP(Participantes[[#This Row],[Seminario al que asistió]],Seminarios[Seminario],Seminarios[Modalidad])</f>
        <v>On-Campus</v>
      </c>
      <c r="F1074" s="8" t="s">
        <v>1218</v>
      </c>
      <c r="G1074" s="28">
        <f>_xlfn.XLOOKUP(Participantes[[#This Row],[Seminario al que asistió]],Seminarios[Seminario],Seminarios[Año])</f>
        <v>2025</v>
      </c>
    </row>
    <row r="1075" spans="1:7" x14ac:dyDescent="0.25">
      <c r="A1075" s="7" t="s">
        <v>329</v>
      </c>
      <c r="B1075" s="3" t="str">
        <f>_xlfn.XLOOKUP(Participantes[[#This Row],[Nombre]],$A195:$A1074,$B195:$B1074)</f>
        <v>ro-britt@uniandes.edu.co</v>
      </c>
      <c r="C1075" s="3" t="str">
        <f>_xlfn.XLOOKUP(Participantes[[#This Row],[Nombre]],$A195:$A1074,$C195:$C1074)</f>
        <v>M</v>
      </c>
      <c r="D1075" s="3" t="str">
        <f>_xlfn.XLOOKUP(Participantes[[#This Row],[Nombre]],$A195:$A1074,$D195:$D1074)</f>
        <v>Professor</v>
      </c>
      <c r="E1075" s="3" t="str">
        <f>_xlfn.XLOOKUP(Participantes[[#This Row],[Seminario al que asistió]],Seminarios[Seminario],Seminarios[Modalidad])</f>
        <v>On-Campus</v>
      </c>
      <c r="F1075" s="8" t="s">
        <v>1218</v>
      </c>
      <c r="G1075" s="28">
        <f>_xlfn.XLOOKUP(Participantes[[#This Row],[Seminario al que asistió]],Seminarios[Seminario],Seminarios[Año])</f>
        <v>2025</v>
      </c>
    </row>
    <row r="1076" spans="1:7" x14ac:dyDescent="0.25">
      <c r="A1076" s="7" t="s">
        <v>1276</v>
      </c>
      <c r="B1076" s="3" t="s">
        <v>1282</v>
      </c>
      <c r="C1076" s="3" t="s">
        <v>262</v>
      </c>
      <c r="D1076" s="3" t="s">
        <v>56</v>
      </c>
      <c r="E1076" s="3" t="str">
        <f>_xlfn.XLOOKUP(Participantes[[#This Row],[Seminario al que asistió]],Seminarios[Seminario],Seminarios[Modalidad])</f>
        <v>On-Campus</v>
      </c>
      <c r="F1076" s="8" t="s">
        <v>1218</v>
      </c>
      <c r="G1076" s="28">
        <f>_xlfn.XLOOKUP(Participantes[[#This Row],[Seminario al que asistió]],Seminarios[Seminario],Seminarios[Año])</f>
        <v>2025</v>
      </c>
    </row>
    <row r="1077" spans="1:7" x14ac:dyDescent="0.25">
      <c r="A1077" s="7" t="s">
        <v>221</v>
      </c>
      <c r="B1077" s="3" t="str">
        <f>_xlfn.XLOOKUP(Participantes[[#This Row],[Nombre]],$A197:$A1076,$B197:$B1076)</f>
        <v>l-moros@uniandes.edu.co</v>
      </c>
      <c r="C1077" s="3" t="str">
        <f>_xlfn.XLOOKUP(Participantes[[#This Row],[Nombre]],$A197:$A1076,$C197:$C1076)</f>
        <v>F</v>
      </c>
      <c r="D1077" s="3" t="str">
        <f>_xlfn.XLOOKUP(Participantes[[#This Row],[Nombre]],$A197:$A1076,$D197:$D1076)</f>
        <v>Professor</v>
      </c>
      <c r="E1077" s="3" t="str">
        <f>_xlfn.XLOOKUP(Participantes[[#This Row],[Seminario al que asistió]],Seminarios[Seminario],Seminarios[Modalidad])</f>
        <v>On-Campus</v>
      </c>
      <c r="F1077" s="8" t="s">
        <v>1218</v>
      </c>
      <c r="G1077" s="28">
        <f>_xlfn.XLOOKUP(Participantes[[#This Row],[Seminario al que asistió]],Seminarios[Seminario],Seminarios[Año])</f>
        <v>2025</v>
      </c>
    </row>
    <row r="1078" spans="1:7" x14ac:dyDescent="0.25">
      <c r="A1078" s="7" t="s">
        <v>1007</v>
      </c>
      <c r="B1078" s="3" t="str">
        <f>_xlfn.XLOOKUP(Participantes[[#This Row],[Nombre]],$A198:$A1077,$B198:$B1077)</f>
        <v>sa.jimenez2556@uniandes.edu.co</v>
      </c>
      <c r="C1078" s="3" t="str">
        <f>_xlfn.XLOOKUP(Participantes[[#This Row],[Nombre]],$A198:$A1077,$C198:$C1077)</f>
        <v>M</v>
      </c>
      <c r="D1078" s="3" t="str">
        <f>_xlfn.XLOOKUP(Participantes[[#This Row],[Nombre]],$A198:$A1077,$D198:$D1077)</f>
        <v>Professor</v>
      </c>
      <c r="E1078" s="3" t="str">
        <f>_xlfn.XLOOKUP(Participantes[[#This Row],[Seminario al que asistió]],Seminarios[Seminario],Seminarios[Modalidad])</f>
        <v>On-Campus</v>
      </c>
      <c r="F1078" s="8" t="s">
        <v>1218</v>
      </c>
      <c r="G1078" s="28">
        <f>_xlfn.XLOOKUP(Participantes[[#This Row],[Seminario al que asistió]],Seminarios[Seminario],Seminarios[Año])</f>
        <v>2025</v>
      </c>
    </row>
    <row r="1079" spans="1:7" x14ac:dyDescent="0.25">
      <c r="A1079" s="7" t="s">
        <v>1279</v>
      </c>
      <c r="B1079" s="3" t="s">
        <v>1283</v>
      </c>
      <c r="C1079" s="3" t="s">
        <v>262</v>
      </c>
      <c r="D1079" s="3" t="s">
        <v>1287</v>
      </c>
      <c r="E1079" s="3" t="str">
        <f>_xlfn.XLOOKUP(Participantes[[#This Row],[Seminario al que asistió]],Seminarios[Seminario],Seminarios[Modalidad])</f>
        <v>On-Campus</v>
      </c>
      <c r="F1079" s="8" t="s">
        <v>1218</v>
      </c>
      <c r="G1079" s="28">
        <f>_xlfn.XLOOKUP(Participantes[[#This Row],[Seminario al que asistió]],Seminarios[Seminario],Seminarios[Año])</f>
        <v>2025</v>
      </c>
    </row>
    <row r="1080" spans="1:7" x14ac:dyDescent="0.25">
      <c r="A1080" s="26" t="s">
        <v>1280</v>
      </c>
      <c r="B1080" s="3" t="s">
        <v>1284</v>
      </c>
      <c r="C1080" s="3" t="s">
        <v>262</v>
      </c>
      <c r="D1080" s="3" t="s">
        <v>1287</v>
      </c>
      <c r="E1080" s="3" t="str">
        <f>_xlfn.XLOOKUP(Participantes[[#This Row],[Seminario al que asistió]],Seminarios[Seminario],Seminarios[Modalidad])</f>
        <v>On-Campus</v>
      </c>
      <c r="F1080" s="8" t="s">
        <v>1218</v>
      </c>
      <c r="G1080" s="3">
        <f>_xlfn.XLOOKUP(Participantes[[#This Row],[Seminario al que asistió]],Seminarios[Seminario],Seminarios[Año])</f>
        <v>2025</v>
      </c>
    </row>
    <row r="1081" spans="1:7" x14ac:dyDescent="0.25">
      <c r="A1081" s="7" t="s">
        <v>1278</v>
      </c>
      <c r="B1081" s="3" t="s">
        <v>1285</v>
      </c>
      <c r="C1081" s="3" t="s">
        <v>262</v>
      </c>
      <c r="D1081" s="3" t="s">
        <v>1287</v>
      </c>
      <c r="E1081" s="3" t="str">
        <f>_xlfn.XLOOKUP(Participantes[[#This Row],[Seminario al que asistió]],Seminarios[Seminario],Seminarios[Modalidad])</f>
        <v>On-Campus</v>
      </c>
      <c r="F1081" s="8" t="s">
        <v>1218</v>
      </c>
      <c r="G1081" s="28">
        <f>_xlfn.XLOOKUP(Participantes[[#This Row],[Seminario al que asistió]],Seminarios[Seminario],Seminarios[Año])</f>
        <v>2025</v>
      </c>
    </row>
    <row r="1082" spans="1:7" x14ac:dyDescent="0.25">
      <c r="A1082" s="7" t="s">
        <v>934</v>
      </c>
      <c r="B1082" s="3" t="str">
        <f>_xlfn.XLOOKUP(Participantes[[#This Row],[Nombre]],$A201:$A1081,$B201:$B1081)</f>
        <v>jh.garcia27@uniandes.edu.co</v>
      </c>
      <c r="C1082" s="3" t="str">
        <f>_xlfn.XLOOKUP(Participantes[[#This Row],[Nombre]],$A201:$A1081,$C201:$C1081)</f>
        <v>M</v>
      </c>
      <c r="D1082" s="3" t="str">
        <f>_xlfn.XLOOKUP(Participantes[[#This Row],[Nombre]],$A201:$A1081,$D201:$D1081)</f>
        <v>Professor</v>
      </c>
      <c r="E1082" s="3" t="str">
        <f>_xlfn.XLOOKUP(Participantes[[#This Row],[Seminario al que asistió]],Seminarios[Seminario],Seminarios[Modalidad])</f>
        <v>On-Campus</v>
      </c>
      <c r="F1082" s="8" t="s">
        <v>1218</v>
      </c>
      <c r="G1082" s="28">
        <f>_xlfn.XLOOKUP(Participantes[[#This Row],[Seminario al que asistió]],Seminarios[Seminario],Seminarios[Año])</f>
        <v>2025</v>
      </c>
    </row>
    <row r="1083" spans="1:7" ht="15.75" thickBot="1" x14ac:dyDescent="0.3">
      <c r="A1083" s="9" t="s">
        <v>1277</v>
      </c>
      <c r="B1083" s="10" t="s">
        <v>1286</v>
      </c>
      <c r="C1083" s="10" t="s">
        <v>262</v>
      </c>
      <c r="D1083" s="10" t="s">
        <v>56</v>
      </c>
      <c r="E1083" s="10" t="str">
        <f>_xlfn.XLOOKUP(Participantes[[#This Row],[Seminario al que asistió]],Seminarios[Seminario],Seminarios[Modalidad])</f>
        <v>On-Campus</v>
      </c>
      <c r="F1083" s="11" t="s">
        <v>1218</v>
      </c>
      <c r="G1083" s="28">
        <f>_xlfn.XLOOKUP(Participantes[[#This Row],[Seminario al que asistió]],Seminarios[Seminario],Seminarios[Año])</f>
        <v>2025</v>
      </c>
    </row>
    <row r="1084" spans="1:7" x14ac:dyDescent="0.25">
      <c r="A1084" s="4" t="s">
        <v>871</v>
      </c>
      <c r="B1084" s="5" t="str">
        <f>_xlfn.XLOOKUP(Participantes[[#This Row],[Nombre]],$A203:$A1083,$B203:$B1083)</f>
        <v>cpombo@uniandes.edu.co</v>
      </c>
      <c r="C1084" s="5" t="str">
        <f>_xlfn.XLOOKUP(Participantes[[#This Row],[Nombre]],$A203:$A1083,$C203:$C1083)</f>
        <v>M</v>
      </c>
      <c r="D1084" s="5" t="str">
        <f>_xlfn.XLOOKUP(Participantes[[#This Row],[Nombre]],$A203:$A1083,$D203:$D1083)</f>
        <v>Professor</v>
      </c>
      <c r="E1084" s="5" t="str">
        <f>_xlfn.XLOOKUP(Participantes[[#This Row],[Seminario al que asistió]],Seminarios[Seminario],Seminarios[Modalidad])</f>
        <v>Online</v>
      </c>
      <c r="F1084" s="6" t="s">
        <v>1202</v>
      </c>
      <c r="G1084" s="26">
        <f>_xlfn.XLOOKUP(Participantes[[#This Row],[Seminario al que asistió]],Seminarios[Seminario],Seminarios[Año])</f>
        <v>2025</v>
      </c>
    </row>
    <row r="1085" spans="1:7" x14ac:dyDescent="0.25">
      <c r="A1085" s="7" t="s">
        <v>355</v>
      </c>
      <c r="B1085" s="3" t="str">
        <f>_xlfn.XLOOKUP(Participantes[[#This Row],[Nombre]],$A204:$A1084,$B204:$B1084)</f>
        <v>rgonzale@uniandes.edu.co</v>
      </c>
      <c r="C1085" s="3" t="str">
        <f>_xlfn.XLOOKUP(Participantes[[#This Row],[Nombre]],$A204:$A1084,$C204:$C1084)</f>
        <v>F</v>
      </c>
      <c r="D1085" s="3" t="str">
        <f>_xlfn.XLOOKUP(Participantes[[#This Row],[Nombre]],$A204:$A1084,$D204:$D1084)</f>
        <v>Professor</v>
      </c>
      <c r="E1085" s="3" t="str">
        <f>_xlfn.XLOOKUP(Participantes[[#This Row],[Seminario al que asistió]],Seminarios[Seminario],Seminarios[Modalidad])</f>
        <v>Online</v>
      </c>
      <c r="F1085" s="8" t="s">
        <v>1202</v>
      </c>
      <c r="G1085" s="26">
        <f>_xlfn.XLOOKUP(Participantes[[#This Row],[Seminario al que asistió]],Seminarios[Seminario],Seminarios[Año])</f>
        <v>2025</v>
      </c>
    </row>
    <row r="1086" spans="1:7" x14ac:dyDescent="0.25">
      <c r="A1086" s="7" t="s">
        <v>354</v>
      </c>
      <c r="B1086" s="3" t="str">
        <f>_xlfn.XLOOKUP(Participantes[[#This Row],[Nombre]],$A205:$A1085,$B205:$B1085)</f>
        <v>maxgonza@uniandes.edu.co</v>
      </c>
      <c r="C1086" s="3" t="str">
        <f>_xlfn.XLOOKUP(Participantes[[#This Row],[Nombre]],$A205:$A1085,$C205:$C1085)</f>
        <v>M</v>
      </c>
      <c r="D1086" s="3" t="str">
        <f>_xlfn.XLOOKUP(Participantes[[#This Row],[Nombre]],$A205:$A1085,$D205:$D1085)</f>
        <v>Professor</v>
      </c>
      <c r="E1086" s="3" t="str">
        <f>_xlfn.XLOOKUP(Participantes[[#This Row],[Seminario al que asistió]],Seminarios[Seminario],Seminarios[Modalidad])</f>
        <v>Online</v>
      </c>
      <c r="F1086" s="8" t="s">
        <v>1202</v>
      </c>
      <c r="G1086" s="26">
        <f>_xlfn.XLOOKUP(Participantes[[#This Row],[Seminario al que asistió]],Seminarios[Seminario],Seminarios[Año])</f>
        <v>2025</v>
      </c>
    </row>
    <row r="1087" spans="1:7" x14ac:dyDescent="0.25">
      <c r="A1087" s="7" t="s">
        <v>1294</v>
      </c>
      <c r="B1087" s="3" t="s">
        <v>1295</v>
      </c>
      <c r="C1087" s="3" t="s">
        <v>262</v>
      </c>
      <c r="D1087" s="3" t="s">
        <v>56</v>
      </c>
      <c r="E1087" s="3" t="str">
        <f>_xlfn.XLOOKUP(Participantes[[#This Row],[Seminario al que asistió]],Seminarios[Seminario],Seminarios[Modalidad])</f>
        <v>Online</v>
      </c>
      <c r="F1087" s="8" t="s">
        <v>1202</v>
      </c>
      <c r="G1087" s="26">
        <f>_xlfn.XLOOKUP(Participantes[[#This Row],[Seminario al que asistió]],Seminarios[Seminario],Seminarios[Año])</f>
        <v>2025</v>
      </c>
    </row>
    <row r="1088" spans="1:7" x14ac:dyDescent="0.25">
      <c r="A1088" s="7" t="s">
        <v>937</v>
      </c>
      <c r="B1088" s="3" t="str">
        <f>_xlfn.XLOOKUP(Participantes[[#This Row],[Nombre]],$A207:$A1087,$B207:$B1087)</f>
        <v>ea.terhorst@uniandes.edu.co</v>
      </c>
      <c r="C1088" s="3" t="str">
        <f>_xlfn.XLOOKUP(Participantes[[#This Row],[Nombre]],$A207:$A1087,$C207:$C1087)</f>
        <v>M</v>
      </c>
      <c r="D1088" s="3" t="str">
        <f>_xlfn.XLOOKUP(Participantes[[#This Row],[Nombre]],$A207:$A1087,$D207:$D1087)</f>
        <v>Professor</v>
      </c>
      <c r="E1088" s="3" t="str">
        <f>_xlfn.XLOOKUP(Participantes[[#This Row],[Seminario al que asistió]],Seminarios[Seminario],Seminarios[Modalidad])</f>
        <v>Online</v>
      </c>
      <c r="F1088" s="8" t="s">
        <v>1202</v>
      </c>
      <c r="G1088" s="26">
        <f>_xlfn.XLOOKUP(Participantes[[#This Row],[Seminario al que asistió]],Seminarios[Seminario],Seminarios[Año])</f>
        <v>2025</v>
      </c>
    </row>
    <row r="1089" spans="1:7" x14ac:dyDescent="0.25">
      <c r="A1089" s="7" t="s">
        <v>879</v>
      </c>
      <c r="B1089" s="3" t="str">
        <f>_xlfn.XLOOKUP(Participantes[[#This Row],[Nombre]],$A208:$A1088,$B208:$B1088)</f>
        <v>mx.hincapie24@uniandes.edu.co</v>
      </c>
      <c r="C1089" s="3" t="str">
        <f>_xlfn.XLOOKUP(Participantes[[#This Row],[Nombre]],$A208:$A1088,$C208:$C1088)</f>
        <v>F</v>
      </c>
      <c r="D1089" s="3" t="str">
        <f>_xlfn.XLOOKUP(Participantes[[#This Row],[Nombre]],$A208:$A1088,$D208:$D1088)</f>
        <v>Professor</v>
      </c>
      <c r="E1089" s="3" t="str">
        <f>_xlfn.XLOOKUP(Participantes[[#This Row],[Seminario al que asistió]],Seminarios[Seminario],Seminarios[Modalidad])</f>
        <v>Online</v>
      </c>
      <c r="F1089" s="8" t="s">
        <v>1202</v>
      </c>
      <c r="G1089" s="26">
        <f>_xlfn.XLOOKUP(Participantes[[#This Row],[Seminario al que asistió]],Seminarios[Seminario],Seminarios[Año])</f>
        <v>2025</v>
      </c>
    </row>
    <row r="1090" spans="1:7" x14ac:dyDescent="0.25">
      <c r="A1090" s="7" t="s">
        <v>723</v>
      </c>
      <c r="B1090" s="3" t="str">
        <f>_xlfn.XLOOKUP(Participantes[[#This Row],[Nombre]],$A209:$A1089,$B209:$B1089)</f>
        <v>ma.martinezc1@uniandes.edu.co</v>
      </c>
      <c r="C1090" s="3" t="str">
        <f>_xlfn.XLOOKUP(Participantes[[#This Row],[Nombre]],$A209:$A1089,$C209:$C1089)</f>
        <v>M</v>
      </c>
      <c r="D1090" s="3" t="str">
        <f>_xlfn.XLOOKUP(Participantes[[#This Row],[Nombre]],$A209:$A1089,$D209:$D1089)</f>
        <v>Professor</v>
      </c>
      <c r="E1090" s="3" t="str">
        <f>_xlfn.XLOOKUP(Participantes[[#This Row],[Seminario al que asistió]],Seminarios[Seminario],Seminarios[Modalidad])</f>
        <v>Online</v>
      </c>
      <c r="F1090" s="8" t="s">
        <v>1202</v>
      </c>
      <c r="G1090" s="26">
        <f>_xlfn.XLOOKUP(Participantes[[#This Row],[Seminario al que asistió]],Seminarios[Seminario],Seminarios[Año])</f>
        <v>2025</v>
      </c>
    </row>
    <row r="1091" spans="1:7" x14ac:dyDescent="0.25">
      <c r="A1091" s="7" t="s">
        <v>278</v>
      </c>
      <c r="B1091" s="3" t="str">
        <f>_xlfn.XLOOKUP(Participantes[[#This Row],[Nombre]],$A210:$A1090,$B210:$B1090)</f>
        <v>d.higa@uniandes.edu.co</v>
      </c>
      <c r="C1091" s="3" t="str">
        <f>_xlfn.XLOOKUP(Participantes[[#This Row],[Nombre]],$A210:$A1090,$C210:$C1090)</f>
        <v>M</v>
      </c>
      <c r="D1091" s="3" t="str">
        <f>_xlfn.XLOOKUP(Participantes[[#This Row],[Nombre]],$A210:$A1090,$D210:$D1090)</f>
        <v>Professor</v>
      </c>
      <c r="E1091" s="3" t="str">
        <f>_xlfn.XLOOKUP(Participantes[[#This Row],[Seminario al que asistió]],Seminarios[Seminario],Seminarios[Modalidad])</f>
        <v>Online</v>
      </c>
      <c r="F1091" s="8" t="s">
        <v>1202</v>
      </c>
      <c r="G1091" s="26">
        <f>_xlfn.XLOOKUP(Participantes[[#This Row],[Seminario al que asistió]],Seminarios[Seminario],Seminarios[Año])</f>
        <v>2025</v>
      </c>
    </row>
    <row r="1092" spans="1:7" x14ac:dyDescent="0.25">
      <c r="A1092" s="7" t="s">
        <v>363</v>
      </c>
      <c r="B1092" s="3" t="str">
        <f>_xlfn.XLOOKUP(Participantes[[#This Row],[Nombre]],$A211:$A1091,$B211:$B1091)</f>
        <v>j.malagon@uniandes.edu.co</v>
      </c>
      <c r="C1092" s="3" t="str">
        <f>_xlfn.XLOOKUP(Participantes[[#This Row],[Nombre]],$A211:$A1091,$C211:$C1091)</f>
        <v>F</v>
      </c>
      <c r="D1092" s="3" t="str">
        <f>_xlfn.XLOOKUP(Participantes[[#This Row],[Nombre]],$A211:$A1091,$D211:$D1091)</f>
        <v>Professor</v>
      </c>
      <c r="E1092" s="3" t="str">
        <f>_xlfn.XLOOKUP(Participantes[[#This Row],[Seminario al que asistió]],Seminarios[Seminario],Seminarios[Modalidad])</f>
        <v>Online</v>
      </c>
      <c r="F1092" s="8" t="s">
        <v>1202</v>
      </c>
      <c r="G1092" s="26">
        <f>_xlfn.XLOOKUP(Participantes[[#This Row],[Seminario al que asistió]],Seminarios[Seminario],Seminarios[Año])</f>
        <v>2025</v>
      </c>
    </row>
    <row r="1093" spans="1:7" x14ac:dyDescent="0.25">
      <c r="A1093" s="7" t="s">
        <v>836</v>
      </c>
      <c r="B1093" s="3" t="str">
        <f>_xlfn.XLOOKUP(Participantes[[#This Row],[Nombre]],$A212:$A1092,$B212:$B1092)</f>
        <v>nc.ortiz@uniandes.edu.co</v>
      </c>
      <c r="C1093" s="3" t="str">
        <f>_xlfn.XLOOKUP(Participantes[[#This Row],[Nombre]],$A212:$A1092,$C212:$C1092)</f>
        <v>F</v>
      </c>
      <c r="D1093" s="3" t="str">
        <f>_xlfn.XLOOKUP(Participantes[[#This Row],[Nombre]],$A212:$A1092,$D212:$D1092)</f>
        <v>Professor</v>
      </c>
      <c r="E1093" s="3" t="str">
        <f>_xlfn.XLOOKUP(Participantes[[#This Row],[Seminario al que asistió]],Seminarios[Seminario],Seminarios[Modalidad])</f>
        <v>Online</v>
      </c>
      <c r="F1093" s="8" t="s">
        <v>1202</v>
      </c>
      <c r="G1093" s="26">
        <f>_xlfn.XLOOKUP(Participantes[[#This Row],[Seminario al que asistió]],Seminarios[Seminario],Seminarios[Año])</f>
        <v>2025</v>
      </c>
    </row>
    <row r="1094" spans="1:7" x14ac:dyDescent="0.25">
      <c r="A1094" s="7" t="s">
        <v>269</v>
      </c>
      <c r="B1094" s="3" t="str">
        <f>_xlfn.XLOOKUP(Participantes[[#This Row],[Nombre]],$A213:$A1093,$B213:$B1093)</f>
        <v>s.turner@uniandes.edu.co</v>
      </c>
      <c r="C1094" s="3" t="str">
        <f>_xlfn.XLOOKUP(Participantes[[#This Row],[Nombre]],$A213:$A1093,$C213:$C1093)</f>
        <v>M</v>
      </c>
      <c r="D1094" s="3" t="str">
        <f>_xlfn.XLOOKUP(Participantes[[#This Row],[Nombre]],$A213:$A1093,$D213:$D1093)</f>
        <v>Professor</v>
      </c>
      <c r="E1094" s="3" t="str">
        <f>_xlfn.XLOOKUP(Participantes[[#This Row],[Seminario al que asistió]],Seminarios[Seminario],Seminarios[Modalidad])</f>
        <v>Online</v>
      </c>
      <c r="F1094" s="8" t="s">
        <v>1202</v>
      </c>
      <c r="G1094" s="26">
        <f>_xlfn.XLOOKUP(Participantes[[#This Row],[Seminario al que asistió]],Seminarios[Seminario],Seminarios[Año])</f>
        <v>2025</v>
      </c>
    </row>
    <row r="1095" spans="1:7" x14ac:dyDescent="0.25">
      <c r="A1095" s="7" t="s">
        <v>116</v>
      </c>
      <c r="B1095" s="3" t="str">
        <f>_xlfn.XLOOKUP(Participantes[[#This Row],[Nombre]],$A214:$A1094,$B214:$B1094)</f>
        <v>c.rojasl@uniandes.edu.co</v>
      </c>
      <c r="C1095" s="3" t="str">
        <f>_xlfn.XLOOKUP(Participantes[[#This Row],[Nombre]],$A214:$A1094,$C214:$C1094)</f>
        <v>M</v>
      </c>
      <c r="D1095" s="3" t="str">
        <f>_xlfn.XLOOKUP(Participantes[[#This Row],[Nombre]],$A214:$A1094,$D214:$D1094)</f>
        <v>External</v>
      </c>
      <c r="E1095" s="3" t="str">
        <f>_xlfn.XLOOKUP(Participantes[[#This Row],[Seminario al que asistió]],Seminarios[Seminario],Seminarios[Modalidad])</f>
        <v>Online</v>
      </c>
      <c r="F1095" s="8" t="s">
        <v>1202</v>
      </c>
      <c r="G1095" s="26">
        <f>_xlfn.XLOOKUP(Participantes[[#This Row],[Seminario al que asistió]],Seminarios[Seminario],Seminarios[Año])</f>
        <v>2025</v>
      </c>
    </row>
    <row r="1096" spans="1:7" x14ac:dyDescent="0.25">
      <c r="A1096" s="7" t="s">
        <v>318</v>
      </c>
      <c r="B1096" s="3" t="str">
        <f>_xlfn.XLOOKUP(Participantes[[#This Row],[Nombre]],$A215:$A1095,$B215:$B1095)</f>
        <v>r.londonovanrutten@uniandes.edu.co</v>
      </c>
      <c r="C1096" s="3" t="str">
        <f>_xlfn.XLOOKUP(Participantes[[#This Row],[Nombre]],$A215:$A1095,$C215:$C1095)</f>
        <v>M</v>
      </c>
      <c r="D1096" s="3" t="str">
        <f>_xlfn.XLOOKUP(Participantes[[#This Row],[Nombre]],$A215:$A1095,$D215:$D1095)</f>
        <v>Professor</v>
      </c>
      <c r="E1096" s="3" t="str">
        <f>_xlfn.XLOOKUP(Participantes[[#This Row],[Seminario al que asistió]],Seminarios[Seminario],Seminarios[Modalidad])</f>
        <v>Online</v>
      </c>
      <c r="F1096" s="8" t="s">
        <v>1202</v>
      </c>
      <c r="G1096" s="26">
        <f>_xlfn.XLOOKUP(Participantes[[#This Row],[Seminario al que asistió]],Seminarios[Seminario],Seminarios[Año])</f>
        <v>2025</v>
      </c>
    </row>
    <row r="1097" spans="1:7" ht="15.75" thickBot="1" x14ac:dyDescent="0.3">
      <c r="A1097" s="9" t="s">
        <v>1273</v>
      </c>
      <c r="B1097" s="10" t="str">
        <f>_xlfn.XLOOKUP(Participantes[[#This Row],[Nombre]],$A216:$A1096,$B216:$B1096)</f>
        <v>srr@uniandes.edu.co</v>
      </c>
      <c r="C1097" s="10" t="str">
        <f>_xlfn.XLOOKUP(Participantes[[#This Row],[Nombre]],$A216:$A1096,$C216:$C1096)</f>
        <v>M</v>
      </c>
      <c r="D1097" s="10" t="str">
        <f>_xlfn.XLOOKUP(Participantes[[#This Row],[Nombre]],$A216:$A1096,$D216:$D1096)</f>
        <v>Professor</v>
      </c>
      <c r="E1097" s="10" t="str">
        <f>_xlfn.XLOOKUP(Participantes[[#This Row],[Seminario al que asistió]],Seminarios[Seminario],Seminarios[Modalidad])</f>
        <v>Online</v>
      </c>
      <c r="F1097" s="11" t="s">
        <v>1202</v>
      </c>
      <c r="G1097" s="28">
        <f>_xlfn.XLOOKUP(Participantes[[#This Row],[Seminario al que asistió]],Seminarios[Seminario],Seminarios[Año])</f>
        <v>2025</v>
      </c>
    </row>
  </sheetData>
  <dataConsolidate/>
  <phoneticPr fontId="7" type="noConversion"/>
  <conditionalFormatting sqref="A2">
    <cfRule type="expression" dxfId="0" priority="1">
      <formula>A2="NA"</formula>
    </cfRule>
  </conditionalFormatting>
  <hyperlinks>
    <hyperlink ref="B271" r:id="rId1" tooltip="mailto:cfuquen@unal.edu.co" display="mailto:cfuquen@unal.edu.co" xr:uid="{394C7D5D-30C5-4EC0-ADDD-EBDBA4EDC4AB}"/>
    <hyperlink ref="B272" r:id="rId2" tooltip="mailto:jose.gonzalez@profesores.uamerica.edu.co" display="mailto:jose.gonzalez@profesores.uamerica.edu.co" xr:uid="{7DA5688E-DA85-40F0-A782-157C5870FA59}"/>
    <hyperlink ref="B278" r:id="rId3" tooltip="mailto:ekiker@gmail.com" display="mailto:ekiker@gmail.com" xr:uid="{06243C19-D6C2-45E1-8B8D-03220EEC5C01}"/>
    <hyperlink ref="B281" r:id="rId4" tooltip="mailto:almaraz@colef.mx" display="mailto:almaraz@colef.mx" xr:uid="{389A4A4F-687A-45FB-9A3C-0914AD5D871C}"/>
    <hyperlink ref="B943" r:id="rId5" xr:uid="{697EDA4B-7BF1-4F4C-8864-1623EA3E8DE3}"/>
  </hyperlinks>
  <pageMargins left="0.7" right="0.7" top="0.75" bottom="0.75" header="0.3" footer="0.3"/>
  <tableParts count="1"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28549E8-5345-47CE-A164-1E757E571FDB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658159E0-C503-48C5-844E-14CF048F15E6}">
  <ds:schemaRefs>
    <ds:schemaRef ds:uri="http://www.w3.org/2001/XMLSchema"/>
    <ds:schemaRef ds:uri="http://microsoft.data.visualization.Client.Excel/1.0"/>
  </ds:schemaRefs>
</ds:datastoreItem>
</file>

<file path=customXml/itemProps3.xml><?xml version="1.0" encoding="utf-8"?>
<ds:datastoreItem xmlns:ds="http://schemas.openxmlformats.org/officeDocument/2006/customXml" ds:itemID="{B3924198-AE7D-4CA4-A484-CDA8DB3862B6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Tablas Reporte</vt:lpstr>
      <vt:lpstr>Listas Asistencia</vt:lpstr>
      <vt:lpstr>BD Seminarios</vt:lpstr>
      <vt:lpstr>BD Conferencistas</vt:lpstr>
      <vt:lpstr>BD Participantes</vt:lpstr>
    </vt:vector>
  </TitlesOfParts>
  <Manager/>
  <Company>Universidad de los Andes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David Martinez Osorio</dc:creator>
  <cp:keywords/>
  <dc:description/>
  <cp:lastModifiedBy>Jose David Martinez Osorio</cp:lastModifiedBy>
  <cp:revision/>
  <dcterms:created xsi:type="dcterms:W3CDTF">2024-06-27T14:44:29Z</dcterms:created>
  <dcterms:modified xsi:type="dcterms:W3CDTF">2025-09-11T21:51:35Z</dcterms:modified>
  <cp:category/>
  <cp:contentStatus/>
</cp:coreProperties>
</file>