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jd_martinezo_uniandes_edu_co/Documents/GESTION OFICINA INTERNACIONAL/Estadísticas/Web KPIs/web/KPIs/Seminars/"/>
    </mc:Choice>
  </mc:AlternateContent>
  <xr:revisionPtr revIDLastSave="107" documentId="13_ncr:1_{F3F84845-AA0C-47C8-A79E-9324BBBE9C55}" xr6:coauthVersionLast="47" xr6:coauthVersionMax="47" xr10:uidLastSave="{9F398EF7-D2D0-4D32-94C6-81C8C65F7CAF}"/>
  <bookViews>
    <workbookView minimized="1" xWindow="14745" yWindow="8085" windowWidth="14400" windowHeight="840" tabRatio="765" activeTab="3" xr2:uid="{1860D706-D89E-42F2-A2DD-757F8F7AEBF5}"/>
  </bookViews>
  <sheets>
    <sheet name="Dashboard" sheetId="6" r:id="rId1"/>
    <sheet name="Tablas Reporte" sheetId="5" r:id="rId2"/>
    <sheet name="Listas Asistencia" sheetId="4" r:id="rId3"/>
    <sheet name="BD Seminarios" sheetId="2" r:id="rId4"/>
    <sheet name="BD Participantes" sheetId="1" r:id="rId5"/>
    <sheet name="BD Conferencistas" sheetId="3" r:id="rId6"/>
  </sheets>
  <definedNames>
    <definedName name="_xlchart.v2.10" hidden="1">'Tablas Reporte'!$M$18:$M$23</definedName>
    <definedName name="_xlchart.v2.4" hidden="1">'Tablas Reporte'!$I$6:$I$10</definedName>
    <definedName name="_xlchart.v2.5" hidden="1">'Tablas Reporte'!$J$6:$J$10</definedName>
    <definedName name="_xlchart.v2.6" hidden="1">'Tablas Reporte'!$F$20:$F$26</definedName>
    <definedName name="_xlchart.v2.7" hidden="1">'Tablas Reporte'!$G$20:$G$26</definedName>
    <definedName name="_xlchart.v2.8" hidden="1">'Tablas Reporte'!$L$18:$L$23</definedName>
    <definedName name="_xlchart.v2.9" hidden="1">'Tablas Reporte'!$M$17</definedName>
    <definedName name="_xlchart.v5.0" hidden="1">'BD Conferencistas'!$C$58</definedName>
    <definedName name="_xlchart.v5.1" hidden="1">'BD Conferencistas'!$C$59:$C$67</definedName>
    <definedName name="_xlchart.v5.2" hidden="1">'BD Conferencistas'!$D$58</definedName>
    <definedName name="_xlchart.v5.3" hidden="1">'BD Conferencistas'!$D$59:$D$67</definedName>
    <definedName name="_xlcn.WorksheetConnection_BDConferencistasC20D261" hidden="1">'BD Conferencistas'!$C$59:$D$64</definedName>
    <definedName name="_xlcn.WorksheetConnection_ReporteEstadísticasSeminarios.xlsxSeminarios1" hidden="1">Seminarios[]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BD Conferencistas!$C$20:$D$26"/>
          <x15:modelTable id="Seminarios" name="Seminarios" connection="WorksheetConnection_Reporte Estadísticas Seminarios.xlsx!Semin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4" i="1" l="1"/>
  <c r="B991" i="1"/>
  <c r="B977" i="1"/>
  <c r="B981" i="1"/>
  <c r="B984" i="1"/>
  <c r="B970" i="1"/>
  <c r="B986" i="1"/>
  <c r="B987" i="1"/>
  <c r="B969" i="1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D74" i="3"/>
  <c r="J11" i="5"/>
  <c r="J10" i="5"/>
  <c r="J9" i="5"/>
  <c r="F2" i="5"/>
  <c r="B56" i="5" a="1"/>
  <c r="I2" i="1"/>
  <c r="M7" i="5"/>
  <c r="M8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5" i="5"/>
  <c r="J14" i="5"/>
  <c r="J8" i="5"/>
  <c r="J7" i="5"/>
  <c r="J6" i="5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26" i="5"/>
  <c r="G25" i="5"/>
  <c r="G24" i="5"/>
  <c r="G23" i="5"/>
  <c r="G22" i="5"/>
  <c r="G21" i="5"/>
  <c r="G20" i="5"/>
  <c r="G16" i="5"/>
  <c r="G15" i="5"/>
  <c r="G14" i="5"/>
  <c r="G13" i="5"/>
  <c r="G12" i="5"/>
  <c r="G8" i="5"/>
  <c r="G7" i="5"/>
  <c r="G6" i="5"/>
  <c r="B946" i="1"/>
  <c r="K2" i="2"/>
  <c r="P2" i="2" s="1"/>
  <c r="K3" i="2"/>
  <c r="K4" i="2"/>
  <c r="K5" i="2"/>
  <c r="K6" i="2"/>
  <c r="K7" i="2"/>
  <c r="K8" i="2"/>
  <c r="K9" i="2"/>
  <c r="K10" i="2"/>
  <c r="K1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C53" i="3"/>
  <c r="J53" i="3" s="1"/>
  <c r="K53" i="3" s="1"/>
  <c r="B944" i="1"/>
  <c r="B940" i="1"/>
  <c r="B939" i="1"/>
  <c r="B938" i="1"/>
  <c r="B937" i="1"/>
  <c r="B936" i="1"/>
  <c r="D935" i="1"/>
  <c r="C935" i="1"/>
  <c r="D934" i="1"/>
  <c r="C934" i="1"/>
  <c r="D933" i="1"/>
  <c r="C933" i="1"/>
  <c r="D932" i="1"/>
  <c r="C932" i="1"/>
  <c r="D931" i="1"/>
  <c r="C931" i="1"/>
  <c r="D929" i="1"/>
  <c r="C929" i="1"/>
  <c r="D928" i="1"/>
  <c r="C928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D930" i="1" s="1"/>
  <c r="C897" i="1"/>
  <c r="C930" i="1" s="1"/>
  <c r="D896" i="1"/>
  <c r="C896" i="1"/>
  <c r="D895" i="1"/>
  <c r="C895" i="1"/>
  <c r="C894" i="1"/>
  <c r="D894" i="1"/>
  <c r="B935" i="1"/>
  <c r="B933" i="1"/>
  <c r="B932" i="1"/>
  <c r="B928" i="1"/>
  <c r="B926" i="1"/>
  <c r="B925" i="1"/>
  <c r="B924" i="1"/>
  <c r="B923" i="1"/>
  <c r="B921" i="1"/>
  <c r="B919" i="1"/>
  <c r="B918" i="1"/>
  <c r="B917" i="1"/>
  <c r="B916" i="1"/>
  <c r="B915" i="1"/>
  <c r="B931" i="1" s="1"/>
  <c r="B914" i="1"/>
  <c r="B913" i="1"/>
  <c r="B912" i="1"/>
  <c r="B911" i="1"/>
  <c r="B910" i="1"/>
  <c r="B934" i="1" s="1"/>
  <c r="B909" i="1"/>
  <c r="B929" i="1" s="1"/>
  <c r="B908" i="1"/>
  <c r="B907" i="1"/>
  <c r="B922" i="1" s="1"/>
  <c r="B906" i="1"/>
  <c r="B905" i="1"/>
  <c r="B920" i="1" s="1"/>
  <c r="B904" i="1"/>
  <c r="B903" i="1"/>
  <c r="B902" i="1"/>
  <c r="B901" i="1"/>
  <c r="B900" i="1"/>
  <c r="B899" i="1"/>
  <c r="B898" i="1"/>
  <c r="B897" i="1"/>
  <c r="B930" i="1" s="1"/>
  <c r="B896" i="1"/>
  <c r="B895" i="1"/>
  <c r="B894" i="1"/>
  <c r="C52" i="3"/>
  <c r="J52" i="3" s="1"/>
  <c r="K52" i="3" s="1"/>
  <c r="D27" i="5"/>
  <c r="D13" i="5"/>
  <c r="D14" i="5"/>
  <c r="D15" i="5"/>
  <c r="D16" i="5"/>
  <c r="D17" i="5"/>
  <c r="D49" i="5"/>
  <c r="D50" i="5"/>
  <c r="C51" i="3"/>
  <c r="J51" i="3" s="1"/>
  <c r="K51" i="3" s="1"/>
  <c r="C50" i="3"/>
  <c r="J50" i="3" s="1"/>
  <c r="K50" i="3" s="1"/>
  <c r="C100" i="5" l="1"/>
  <c r="C84" i="5"/>
  <c r="C99" i="5"/>
  <c r="C83" i="5"/>
  <c r="C98" i="5"/>
  <c r="C82" i="5"/>
  <c r="C97" i="5"/>
  <c r="C81" i="5"/>
  <c r="C96" i="5"/>
  <c r="C86" i="5"/>
  <c r="C87" i="5"/>
  <c r="C85" i="5"/>
  <c r="C88" i="5"/>
  <c r="C89" i="5"/>
  <c r="C90" i="5"/>
  <c r="C91" i="5"/>
  <c r="C92" i="5"/>
  <c r="C93" i="5"/>
  <c r="C94" i="5"/>
  <c r="C95" i="5"/>
  <c r="C68" i="5"/>
  <c r="C71" i="5"/>
  <c r="C67" i="5"/>
  <c r="C66" i="5"/>
  <c r="C65" i="5"/>
  <c r="C80" i="5"/>
  <c r="C64" i="5"/>
  <c r="C79" i="5"/>
  <c r="C63" i="5"/>
  <c r="C78" i="5"/>
  <c r="C62" i="5"/>
  <c r="C77" i="5"/>
  <c r="C61" i="5"/>
  <c r="C69" i="5"/>
  <c r="C70" i="5"/>
  <c r="C57" i="5"/>
  <c r="C73" i="5"/>
  <c r="C58" i="5"/>
  <c r="C74" i="5"/>
  <c r="C72" i="5"/>
  <c r="C59" i="5"/>
  <c r="C75" i="5"/>
  <c r="C60" i="5"/>
  <c r="C76" i="5"/>
  <c r="B56" i="5"/>
  <c r="C56" i="5" s="1"/>
  <c r="A91" i="5"/>
  <c r="A75" i="5"/>
  <c r="A59" i="5"/>
  <c r="A90" i="5"/>
  <c r="A74" i="5"/>
  <c r="A58" i="5"/>
  <c r="A89" i="5"/>
  <c r="A88" i="5"/>
  <c r="A72" i="5"/>
  <c r="A87" i="5"/>
  <c r="A71" i="5"/>
  <c r="A60" i="5"/>
  <c r="A86" i="5"/>
  <c r="A70" i="5"/>
  <c r="A73" i="5"/>
  <c r="A57" i="5"/>
  <c r="A85" i="5"/>
  <c r="A69" i="5"/>
  <c r="A68" i="5"/>
  <c r="A76" i="5"/>
  <c r="A84" i="5"/>
  <c r="A83" i="5"/>
  <c r="A67" i="5"/>
  <c r="A82" i="5"/>
  <c r="A66" i="5"/>
  <c r="A81" i="5"/>
  <c r="A65" i="5"/>
  <c r="A77" i="5"/>
  <c r="A80" i="5"/>
  <c r="A64" i="5"/>
  <c r="A61" i="5"/>
  <c r="A79" i="5"/>
  <c r="A63" i="5"/>
  <c r="A78" i="5"/>
  <c r="A62" i="5"/>
  <c r="M6" i="5"/>
  <c r="B947" i="1"/>
  <c r="J35" i="5"/>
  <c r="C49" i="3"/>
  <c r="J49" i="3" s="1"/>
  <c r="K49" i="3" s="1"/>
  <c r="D73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C48" i="3"/>
  <c r="J48" i="3" s="1"/>
  <c r="K48" i="3" s="1"/>
  <c r="C47" i="3"/>
  <c r="J47" i="3" s="1"/>
  <c r="K47" i="3" s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4" i="1"/>
  <c r="D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4" i="1"/>
  <c r="C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8" i="1"/>
  <c r="B854" i="1"/>
  <c r="B831" i="1"/>
  <c r="D821" i="1"/>
  <c r="D822" i="1"/>
  <c r="D823" i="1"/>
  <c r="D824" i="1"/>
  <c r="D825" i="1"/>
  <c r="D826" i="1"/>
  <c r="D827" i="1"/>
  <c r="D828" i="1"/>
  <c r="D829" i="1"/>
  <c r="D830" i="1"/>
  <c r="D820" i="1"/>
  <c r="C821" i="1"/>
  <c r="C822" i="1"/>
  <c r="C823" i="1"/>
  <c r="C824" i="1"/>
  <c r="C825" i="1"/>
  <c r="C826" i="1"/>
  <c r="C827" i="1"/>
  <c r="C828" i="1"/>
  <c r="C829" i="1"/>
  <c r="C830" i="1"/>
  <c r="C820" i="1"/>
  <c r="B820" i="1"/>
  <c r="B821" i="1"/>
  <c r="B822" i="1"/>
  <c r="B823" i="1"/>
  <c r="B824" i="1"/>
  <c r="B825" i="1"/>
  <c r="B826" i="1"/>
  <c r="B827" i="1"/>
  <c r="B828" i="1"/>
  <c r="B829" i="1"/>
  <c r="B830" i="1"/>
  <c r="C46" i="3"/>
  <c r="J46" i="3" s="1"/>
  <c r="K46" i="3" s="1"/>
  <c r="C45" i="3"/>
  <c r="J45" i="3" s="1"/>
  <c r="K45" i="3" s="1"/>
  <c r="D819" i="1"/>
  <c r="C819" i="1"/>
  <c r="B819" i="1"/>
  <c r="D817" i="1"/>
  <c r="C817" i="1"/>
  <c r="B817" i="1"/>
  <c r="C816" i="1"/>
  <c r="D815" i="1"/>
  <c r="C815" i="1"/>
  <c r="B815" i="1"/>
  <c r="D813" i="1"/>
  <c r="C813" i="1"/>
  <c r="B813" i="1"/>
  <c r="D812" i="1"/>
  <c r="C812" i="1"/>
  <c r="B812" i="1"/>
  <c r="D811" i="1"/>
  <c r="C811" i="1"/>
  <c r="B811" i="1"/>
  <c r="D810" i="1"/>
  <c r="C810" i="1"/>
  <c r="B810" i="1"/>
  <c r="D809" i="1"/>
  <c r="C809" i="1"/>
  <c r="B809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784" i="1"/>
  <c r="D785" i="1"/>
  <c r="D816" i="1" s="1"/>
  <c r="D786" i="1"/>
  <c r="D787" i="1"/>
  <c r="D789" i="1"/>
  <c r="D790" i="1"/>
  <c r="D791" i="1"/>
  <c r="D792" i="1"/>
  <c r="D793" i="1"/>
  <c r="D794" i="1"/>
  <c r="D796" i="1"/>
  <c r="D797" i="1"/>
  <c r="D798" i="1"/>
  <c r="D799" i="1"/>
  <c r="D800" i="1"/>
  <c r="D801" i="1"/>
  <c r="D802" i="1"/>
  <c r="C784" i="1"/>
  <c r="C785" i="1"/>
  <c r="C786" i="1"/>
  <c r="C787" i="1"/>
  <c r="C789" i="1"/>
  <c r="C790" i="1"/>
  <c r="C791" i="1"/>
  <c r="C792" i="1"/>
  <c r="C793" i="1"/>
  <c r="C794" i="1"/>
  <c r="C796" i="1"/>
  <c r="C797" i="1"/>
  <c r="C798" i="1"/>
  <c r="C799" i="1"/>
  <c r="C800" i="1"/>
  <c r="C801" i="1"/>
  <c r="C802" i="1"/>
  <c r="B797" i="1"/>
  <c r="B798" i="1"/>
  <c r="B799" i="1"/>
  <c r="B800" i="1"/>
  <c r="B801" i="1"/>
  <c r="B802" i="1"/>
  <c r="B784" i="1"/>
  <c r="B785" i="1"/>
  <c r="B816" i="1" s="1"/>
  <c r="B786" i="1"/>
  <c r="B787" i="1"/>
  <c r="B789" i="1"/>
  <c r="B790" i="1"/>
  <c r="B791" i="1"/>
  <c r="B792" i="1"/>
  <c r="B793" i="1"/>
  <c r="B794" i="1"/>
  <c r="B796" i="1"/>
  <c r="D48" i="5"/>
  <c r="D47" i="5"/>
  <c r="D46" i="5"/>
  <c r="D45" i="5"/>
  <c r="D44" i="5"/>
  <c r="D43" i="5"/>
  <c r="D42" i="5"/>
  <c r="D41" i="5"/>
  <c r="D40" i="5"/>
  <c r="D39" i="5"/>
  <c r="D33" i="5"/>
  <c r="D26" i="5"/>
  <c r="D25" i="5"/>
  <c r="D24" i="5"/>
  <c r="D23" i="5"/>
  <c r="C44" i="3"/>
  <c r="J44" i="3" s="1"/>
  <c r="K44" i="3" s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61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C43" i="3"/>
  <c r="J43" i="3" s="1"/>
  <c r="K43" i="3" s="1"/>
  <c r="C42" i="3"/>
  <c r="J42" i="3" s="1"/>
  <c r="K42" i="3" s="1"/>
  <c r="C37" i="3"/>
  <c r="J37" i="3" s="1"/>
  <c r="K37" i="3" s="1"/>
  <c r="C38" i="3"/>
  <c r="J38" i="3" s="1"/>
  <c r="K38" i="3" s="1"/>
  <c r="C39" i="3"/>
  <c r="J39" i="3" s="1"/>
  <c r="K39" i="3" s="1"/>
  <c r="C40" i="3"/>
  <c r="J40" i="3" s="1"/>
  <c r="K40" i="3" s="1"/>
  <c r="C41" i="3"/>
  <c r="J41" i="3" s="1"/>
  <c r="K41" i="3" s="1"/>
  <c r="C35" i="3"/>
  <c r="J35" i="3" s="1"/>
  <c r="K35" i="3" s="1"/>
  <c r="C36" i="3"/>
  <c r="J36" i="3" s="1"/>
  <c r="K36" i="3" s="1"/>
  <c r="D59" i="3"/>
  <c r="C34" i="3"/>
  <c r="J34" i="3" s="1"/>
  <c r="K34" i="3" s="1"/>
  <c r="C33" i="3"/>
  <c r="J33" i="3" s="1"/>
  <c r="K33" i="3" s="1"/>
  <c r="C11" i="3"/>
  <c r="J11" i="3" s="1"/>
  <c r="K11" i="3" s="1"/>
  <c r="C31" i="3"/>
  <c r="J31" i="3" s="1"/>
  <c r="K31" i="3" s="1"/>
  <c r="C32" i="3"/>
  <c r="J32" i="3" s="1"/>
  <c r="K32" i="3" s="1"/>
  <c r="C30" i="3"/>
  <c r="J30" i="3" s="1"/>
  <c r="K30" i="3" s="1"/>
  <c r="D22" i="5"/>
  <c r="C29" i="3"/>
  <c r="J29" i="3" s="1"/>
  <c r="K29" i="3" s="1"/>
  <c r="D38" i="5"/>
  <c r="C105" i="5" l="1"/>
  <c r="A56" i="5"/>
  <c r="M12" i="5"/>
  <c r="M14" i="5"/>
  <c r="M13" i="5"/>
  <c r="M23" i="5"/>
  <c r="M22" i="5"/>
  <c r="M21" i="5"/>
  <c r="M20" i="5"/>
  <c r="M19" i="5"/>
  <c r="M18" i="5"/>
  <c r="B850" i="1"/>
  <c r="B849" i="1"/>
  <c r="B852" i="1"/>
  <c r="B851" i="1"/>
  <c r="B847" i="1"/>
  <c r="C28" i="3"/>
  <c r="J28" i="3" s="1"/>
  <c r="K28" i="3" s="1"/>
  <c r="C9" i="4"/>
  <c r="C24" i="3"/>
  <c r="J24" i="3" s="1"/>
  <c r="K24" i="3" s="1"/>
  <c r="C25" i="3"/>
  <c r="J25" i="3" s="1"/>
  <c r="K25" i="3" s="1"/>
  <c r="C26" i="3"/>
  <c r="J26" i="3" s="1"/>
  <c r="K26" i="3" s="1"/>
  <c r="C27" i="3"/>
  <c r="J27" i="3" s="1"/>
  <c r="K27" i="3" s="1"/>
  <c r="C3" i="3"/>
  <c r="J3" i="3" s="1"/>
  <c r="K3" i="3" s="1"/>
  <c r="C4" i="3"/>
  <c r="J4" i="3" s="1"/>
  <c r="K4" i="3" s="1"/>
  <c r="C5" i="3"/>
  <c r="J5" i="3" s="1"/>
  <c r="K5" i="3" s="1"/>
  <c r="C6" i="3"/>
  <c r="J6" i="3" s="1"/>
  <c r="K6" i="3" s="1"/>
  <c r="C7" i="3"/>
  <c r="J7" i="3" s="1"/>
  <c r="K7" i="3" s="1"/>
  <c r="C8" i="3"/>
  <c r="J8" i="3" s="1"/>
  <c r="K8" i="3" s="1"/>
  <c r="C9" i="3"/>
  <c r="J9" i="3" s="1"/>
  <c r="K9" i="3" s="1"/>
  <c r="C10" i="3"/>
  <c r="J10" i="3" s="1"/>
  <c r="K10" i="3" s="1"/>
  <c r="C12" i="3"/>
  <c r="J12" i="3" s="1"/>
  <c r="K12" i="3" s="1"/>
  <c r="C13" i="3"/>
  <c r="J13" i="3" s="1"/>
  <c r="K13" i="3" s="1"/>
  <c r="C14" i="3"/>
  <c r="J14" i="3" s="1"/>
  <c r="K14" i="3" s="1"/>
  <c r="C15" i="3"/>
  <c r="J15" i="3" s="1"/>
  <c r="K15" i="3" s="1"/>
  <c r="C16" i="3"/>
  <c r="J16" i="3" s="1"/>
  <c r="K16" i="3" s="1"/>
  <c r="C17" i="3"/>
  <c r="J17" i="3" s="1"/>
  <c r="K17" i="3" s="1"/>
  <c r="C18" i="3"/>
  <c r="J18" i="3" s="1"/>
  <c r="K18" i="3" s="1"/>
  <c r="C19" i="3"/>
  <c r="J19" i="3" s="1"/>
  <c r="K19" i="3" s="1"/>
  <c r="C20" i="3"/>
  <c r="J20" i="3" s="1"/>
  <c r="K20" i="3" s="1"/>
  <c r="C21" i="3"/>
  <c r="J21" i="3" s="1"/>
  <c r="K21" i="3" s="1"/>
  <c r="C22" i="3"/>
  <c r="J22" i="3" s="1"/>
  <c r="K22" i="3" s="1"/>
  <c r="C23" i="3"/>
  <c r="J23" i="3" s="1"/>
  <c r="K23" i="3" s="1"/>
  <c r="C2" i="3"/>
  <c r="D37" i="5"/>
  <c r="D21" i="5"/>
  <c r="D36" i="5"/>
  <c r="J2" i="3" l="1"/>
  <c r="K2" i="3" s="1"/>
  <c r="M2" i="3"/>
  <c r="C103" i="5"/>
  <c r="C104" i="5"/>
  <c r="B951" i="1"/>
  <c r="B950" i="1"/>
  <c r="C8" i="4"/>
  <c r="C7" i="4"/>
  <c r="D32" i="5"/>
  <c r="D35" i="5"/>
  <c r="D72" i="5" l="1"/>
  <c r="D89" i="5"/>
  <c r="D59" i="5"/>
  <c r="D66" i="5"/>
  <c r="D84" i="5"/>
  <c r="D80" i="5"/>
  <c r="D77" i="5"/>
  <c r="D79" i="5"/>
  <c r="D78" i="5"/>
  <c r="D87" i="5"/>
  <c r="D67" i="5"/>
  <c r="D74" i="5"/>
  <c r="D81" i="5"/>
  <c r="D68" i="5"/>
  <c r="D88" i="5"/>
  <c r="D83" i="5"/>
  <c r="D71" i="5"/>
  <c r="D86" i="5"/>
  <c r="D69" i="5"/>
  <c r="D65" i="5"/>
  <c r="D76" i="5"/>
  <c r="D63" i="5"/>
  <c r="D91" i="5"/>
  <c r="D85" i="5"/>
  <c r="D70" i="5"/>
  <c r="D90" i="5"/>
  <c r="D57" i="5"/>
  <c r="D58" i="5"/>
  <c r="D61" i="5"/>
  <c r="D75" i="5"/>
  <c r="D73" i="5"/>
  <c r="D64" i="5"/>
  <c r="D62" i="5"/>
  <c r="D60" i="5"/>
  <c r="D82" i="5"/>
  <c r="B953" i="1"/>
  <c r="M9" i="5"/>
  <c r="M15" i="5"/>
  <c r="D31" i="5"/>
  <c r="D52" i="5"/>
  <c r="D12" i="5"/>
  <c r="B954" i="1" l="1"/>
  <c r="B955" i="1"/>
  <c r="B18" i="4" a="1"/>
  <c r="B18" i="4" s="1"/>
  <c r="B956" i="1" l="1"/>
  <c r="D7" i="5"/>
  <c r="C12" i="4"/>
  <c r="C11" i="4"/>
  <c r="C10" i="4"/>
  <c r="C6" i="4"/>
  <c r="C5" i="4"/>
  <c r="C4" i="4"/>
  <c r="G18" i="4" a="1"/>
  <c r="G18" i="4" s="1"/>
  <c r="F18" i="4" a="1"/>
  <c r="F18" i="4" s="1"/>
  <c r="E18" i="4" a="1"/>
  <c r="E18" i="4" s="1"/>
  <c r="D18" i="4" a="1"/>
  <c r="D18" i="4" s="1"/>
  <c r="G27" i="5"/>
  <c r="D30" i="5"/>
  <c r="D29" i="5"/>
  <c r="D20" i="5"/>
  <c r="D19" i="5"/>
  <c r="D8" i="5"/>
  <c r="D9" i="5"/>
  <c r="D10" i="5"/>
  <c r="D11" i="5"/>
  <c r="D53" i="5" l="1"/>
  <c r="J16" i="5"/>
  <c r="G17" i="5"/>
  <c r="G9" i="5"/>
  <c r="D55" i="5" l="1"/>
  <c r="D56" i="5"/>
  <c r="B961" i="1" l="1"/>
  <c r="B960" i="1"/>
  <c r="C18" i="4" l="1" a="1"/>
  <c r="C18" i="4" s="1"/>
  <c r="B963" i="1"/>
  <c r="M24" i="5"/>
  <c r="C13" i="4" l="1"/>
  <c r="B967" i="1" l="1"/>
  <c r="B99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David Martinez Osorio</author>
  </authors>
  <commentList>
    <comment ref="C2" authorId="0" shapeId="0" xr:uid="{6B9E9D9A-93C1-4CA7-BCF2-79AA8A9A0279}">
      <text>
        <r>
          <rPr>
            <b/>
            <sz val="9"/>
            <color indexed="81"/>
            <rFont val="Tahoma"/>
            <family val="2"/>
          </rPr>
          <t>Seleccione el seminario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82D2E7-77F8-45E7-9618-86C4F0AE881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B02148-D034-4887-8943-E95362BB597B}" name="WorksheetConnection_BD Conferencistas!$C$20:$D$26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BDConferencistasC20D261"/>
        </x15:connection>
      </ext>
    </extLst>
  </connection>
  <connection id="3" xr16:uid="{EC5D8D41-85E4-49B0-9626-E160CD68A970}" name="WorksheetConnection_Reporte Estadísticas Seminarios.xlsx!Seminarios" type="102" refreshedVersion="8" minRefreshableVersion="5">
    <extLst>
      <ext xmlns:x15="http://schemas.microsoft.com/office/spreadsheetml/2010/11/main" uri="{DE250136-89BD-433C-8126-D09CA5730AF9}">
        <x15:connection id="Seminarios">
          <x15:rangePr sourceName="_xlcn.WorksheetConnection_ReporteEstadísticasSeminarios.xlsxSeminario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<sst xmlns="http://schemas.openxmlformats.org/spreadsheetml/2006/main" count="6655" uniqueCount="1203">
  <si>
    <t>YEARS</t>
  </si>
  <si>
    <t>UASM Research Seminar Statistics</t>
  </si>
  <si>
    <t>UASM Seminars attendance 2024-2025</t>
  </si>
  <si>
    <t>Seminars</t>
  </si>
  <si>
    <t>Speaker</t>
  </si>
  <si>
    <t>Participants</t>
  </si>
  <si>
    <t>Seminar</t>
  </si>
  <si>
    <t># Total participants</t>
  </si>
  <si>
    <t>Seminar Modality</t>
  </si>
  <si>
    <t>#</t>
  </si>
  <si>
    <t>Origin of University</t>
  </si>
  <si>
    <t>Seminar Attendance</t>
  </si>
  <si>
    <t>Visiting Scholars Seminar Series</t>
  </si>
  <si>
    <t>On-Campus</t>
  </si>
  <si>
    <t>Europe</t>
  </si>
  <si>
    <t>Visiting Scholars 1</t>
  </si>
  <si>
    <t>Niels Van Quaquebeke</t>
  </si>
  <si>
    <t>Online</t>
  </si>
  <si>
    <t>North America</t>
  </si>
  <si>
    <t>Visiting Scholars 2</t>
  </si>
  <si>
    <t>Bryan Boots</t>
  </si>
  <si>
    <t>Hybrid</t>
  </si>
  <si>
    <t>South America</t>
  </si>
  <si>
    <t>Presencial fuera de Uniades</t>
  </si>
  <si>
    <t>Visiting Scholars 3</t>
  </si>
  <si>
    <t>Spencer Ross</t>
  </si>
  <si>
    <t>Total</t>
  </si>
  <si>
    <t>Oceania</t>
  </si>
  <si>
    <t>Visiting Scholars 4</t>
  </si>
  <si>
    <t>Christiane Schwieren</t>
  </si>
  <si>
    <t>Asia</t>
  </si>
  <si>
    <t>Visiting Scholars 5</t>
  </si>
  <si>
    <t>Barbara Culiberg</t>
  </si>
  <si>
    <t>Seminar Category</t>
  </si>
  <si>
    <t>Participants by Gender</t>
  </si>
  <si>
    <t>Visiting Scholars 6</t>
  </si>
  <si>
    <t>Janina Grabs y Rita Motta</t>
  </si>
  <si>
    <t>Female</t>
  </si>
  <si>
    <t>Visiting Scholars 7</t>
  </si>
  <si>
    <t>Lourdes Casanova</t>
  </si>
  <si>
    <t>Ágora</t>
  </si>
  <si>
    <t>Speakers by gender</t>
  </si>
  <si>
    <t>Male</t>
  </si>
  <si>
    <t>Visiting Scholars 8</t>
  </si>
  <si>
    <t>Steven Kilroy</t>
  </si>
  <si>
    <t>GHE</t>
  </si>
  <si>
    <t>NA</t>
  </si>
  <si>
    <t>Visiting Scholars 9</t>
  </si>
  <si>
    <t>Yimin Cheng</t>
  </si>
  <si>
    <t>Recruitment research seminars</t>
  </si>
  <si>
    <t>Visiting Scholars 10</t>
  </si>
  <si>
    <t>Suresh Sethi</t>
  </si>
  <si>
    <t>Other</t>
  </si>
  <si>
    <t>Visiting Scholars 11</t>
  </si>
  <si>
    <t>Constantin Blome</t>
  </si>
  <si>
    <t>Participants Types</t>
  </si>
  <si>
    <t>Professor</t>
  </si>
  <si>
    <t>Ágora 1</t>
  </si>
  <si>
    <t>Claudia Rebolledo</t>
  </si>
  <si>
    <t>Seminar Area</t>
  </si>
  <si>
    <t>Speakers Nationality</t>
  </si>
  <si>
    <t>PhD student</t>
  </si>
  <si>
    <t>Ágora 2</t>
  </si>
  <si>
    <t>John Thogersen</t>
  </si>
  <si>
    <t>Sustainability</t>
  </si>
  <si>
    <t>Estados Unidos</t>
  </si>
  <si>
    <t>Administrative</t>
  </si>
  <si>
    <t>Ágora 3</t>
  </si>
  <si>
    <t>Marco Palacios</t>
  </si>
  <si>
    <t>Marketing</t>
  </si>
  <si>
    <t>Alemania</t>
  </si>
  <si>
    <t>External</t>
  </si>
  <si>
    <t>Ágora 4</t>
  </si>
  <si>
    <t>Mirko Antino</t>
  </si>
  <si>
    <t>Finance</t>
  </si>
  <si>
    <t>Colombia</t>
  </si>
  <si>
    <t>Visiting professor</t>
  </si>
  <si>
    <t>Ágora 5</t>
  </si>
  <si>
    <t>Felix Iturriaga</t>
  </si>
  <si>
    <t>SCM &amp; Technology</t>
  </si>
  <si>
    <t>Dinamarca</t>
  </si>
  <si>
    <t>Ágora 6</t>
  </si>
  <si>
    <t>Linda Alkire y Sertan Kabadayi</t>
  </si>
  <si>
    <t>Management</t>
  </si>
  <si>
    <t>Eslovenia</t>
  </si>
  <si>
    <t>Ágora 7</t>
  </si>
  <si>
    <t>Andrew Parker</t>
  </si>
  <si>
    <t>Strategy and Entrepreneurship</t>
  </si>
  <si>
    <t>Portugal</t>
  </si>
  <si>
    <t>Ágora 8</t>
  </si>
  <si>
    <t>Wolf Wagner</t>
  </si>
  <si>
    <t>Organizations</t>
  </si>
  <si>
    <t>UK</t>
  </si>
  <si>
    <t>Ágora 9</t>
  </si>
  <si>
    <t>Neal Roese</t>
  </si>
  <si>
    <t>Brazil</t>
  </si>
  <si>
    <t>Italia</t>
  </si>
  <si>
    <t>GHE 1</t>
  </si>
  <si>
    <t>Luis Fernando Molina</t>
  </si>
  <si>
    <t>Egipto</t>
  </si>
  <si>
    <t>GHE 2</t>
  </si>
  <si>
    <t>Orlando Grisales</t>
  </si>
  <si>
    <t>España</t>
  </si>
  <si>
    <t>GHE 3</t>
  </si>
  <si>
    <t>Alan Knight</t>
  </si>
  <si>
    <t>Argentina</t>
  </si>
  <si>
    <t>GHE 4</t>
  </si>
  <si>
    <t>Eduardo Posada, Luis Gabriel Galán y más</t>
  </si>
  <si>
    <t>Iran</t>
  </si>
  <si>
    <t>GHE 5</t>
  </si>
  <si>
    <t>Manuel Rodriguez, Carlos Dávila, José Félix Lafaurie, Ximena Rueda y Lina Moros</t>
  </si>
  <si>
    <t>Irlanda</t>
  </si>
  <si>
    <t>China</t>
  </si>
  <si>
    <t>Recruitment research 1</t>
  </si>
  <si>
    <t>Juliana Moreira Batista</t>
  </si>
  <si>
    <t>Recruitment research 2</t>
  </si>
  <si>
    <t>Camilo Rojas</t>
  </si>
  <si>
    <t>Recruitment research 3</t>
  </si>
  <si>
    <t>Basel Hammoda</t>
  </si>
  <si>
    <t>Recruitment research 4</t>
  </si>
  <si>
    <t>Eduardo Boada</t>
  </si>
  <si>
    <t>Recruitment research 5</t>
  </si>
  <si>
    <t>Nicolás Parra</t>
  </si>
  <si>
    <t>Recruitment research 6</t>
  </si>
  <si>
    <t>Sasmira Matta</t>
  </si>
  <si>
    <t>Recruitment research 7</t>
  </si>
  <si>
    <t>Lina Lozano</t>
  </si>
  <si>
    <t>Recruitment research 8</t>
  </si>
  <si>
    <t>Andres Espitia</t>
  </si>
  <si>
    <t>Recruitment research 9</t>
  </si>
  <si>
    <t>Carmen Villa</t>
  </si>
  <si>
    <t>Recruitment research 10</t>
  </si>
  <si>
    <t>Socorro Martínez</t>
  </si>
  <si>
    <t>Recruitment research 11</t>
  </si>
  <si>
    <t>Maria Alejandra Erazo</t>
  </si>
  <si>
    <t>Recruitment research 12</t>
  </si>
  <si>
    <t>Felipe Parra</t>
  </si>
  <si>
    <t>Recruitment research 13</t>
  </si>
  <si>
    <t>Bruno Souza</t>
  </si>
  <si>
    <t>Recruitment research 14</t>
  </si>
  <si>
    <t>Behnoosh Lahooti</t>
  </si>
  <si>
    <t>Recruitment research 15</t>
  </si>
  <si>
    <t>Carlos Velasco</t>
  </si>
  <si>
    <t>Recruitment research 16</t>
  </si>
  <si>
    <t>Luis Alfredo Arango</t>
  </si>
  <si>
    <t>Others</t>
  </si>
  <si>
    <t>Oligarchs - David L.</t>
  </si>
  <si>
    <t>Asistencia seminarios Facultad Administración 2024</t>
  </si>
  <si>
    <t>Semminar</t>
  </si>
  <si>
    <t>Promedio real</t>
  </si>
  <si>
    <t>Promedio ajustado</t>
  </si>
  <si>
    <t>Seminario:</t>
  </si>
  <si>
    <t>Visiting Scholars 13</t>
  </si>
  <si>
    <t>Nombre del Seminario:</t>
  </si>
  <si>
    <t>Conferencista 1:</t>
  </si>
  <si>
    <t>Conferencista 2:</t>
  </si>
  <si>
    <t>Conferencista 3:</t>
  </si>
  <si>
    <t>Conferencista 4:</t>
  </si>
  <si>
    <t>Conferencista 5:</t>
  </si>
  <si>
    <t>Fecha:</t>
  </si>
  <si>
    <t>Hora:</t>
  </si>
  <si>
    <t>Lugar:</t>
  </si>
  <si>
    <t># Asistentes:</t>
  </si>
  <si>
    <t>Lista Participantes</t>
  </si>
  <si>
    <t>Nombre</t>
  </si>
  <si>
    <t>Correo</t>
  </si>
  <si>
    <t>Género</t>
  </si>
  <si>
    <t>Tipo Asistente</t>
  </si>
  <si>
    <t>Modalidad</t>
  </si>
  <si>
    <t>Seminario al que asistió</t>
  </si>
  <si>
    <t>Seminario</t>
  </si>
  <si>
    <t>Categoría</t>
  </si>
  <si>
    <t>Nombre del seminario</t>
  </si>
  <si>
    <t>Conferencista 1</t>
  </si>
  <si>
    <t>Conferencista 2</t>
  </si>
  <si>
    <t>Conferencista 3</t>
  </si>
  <si>
    <t>Conferencista 4</t>
  </si>
  <si>
    <t>Conferencista 5</t>
  </si>
  <si>
    <t>Fecha</t>
  </si>
  <si>
    <t>Hora</t>
  </si>
  <si>
    <t>Año</t>
  </si>
  <si>
    <t>Lugar</t>
  </si>
  <si>
    <t>Área</t>
  </si>
  <si>
    <t>Two Wrongs Don’t Make a Right, or Do They? Third Parties’ Ethical Leadership Perceptions Depend on Preceding Follower Behavior</t>
  </si>
  <si>
    <t>SD 704</t>
  </si>
  <si>
    <t>Exploring the impact of diverse perspectives in Echo Chambers: An empirical evaluation of the random Dynamical Nudge Model</t>
  </si>
  <si>
    <t>Bryan Charles Boots</t>
  </si>
  <si>
    <t>SD 805</t>
  </si>
  <si>
    <t>Specialty Coffee: Emergent Themes on Inequity in the Value System</t>
  </si>
  <si>
    <t>SD 701</t>
  </si>
  <si>
    <t>Do women overprepare? An experimental analysis</t>
  </si>
  <si>
    <t>Virtual</t>
  </si>
  <si>
    <t>How can sustainable marketers build their brands? A closer look into greenwashing and CSR reputation</t>
  </si>
  <si>
    <t>Hibrido</t>
  </si>
  <si>
    <t>Coffee, the EU Deforestation Regulation and social enterprise resilience: insights into ongoing research</t>
  </si>
  <si>
    <t>Janina Grabs</t>
  </si>
  <si>
    <t>Rita Motta</t>
  </si>
  <si>
    <t>Exploring Indigenous Procurement in Canada</t>
  </si>
  <si>
    <t>The role of norm dynamics in the formation of sustainable behaviours</t>
  </si>
  <si>
    <t>John Thøgersen</t>
  </si>
  <si>
    <t>SD 801</t>
  </si>
  <si>
    <t>Libro Leo S. Kopp 1858-1927. Historia de un visionario</t>
  </si>
  <si>
    <t>Bavaria 1889-1950. Del paternalismo a la tecnocracia</t>
  </si>
  <si>
    <t>Oligarchs and Entrepreneurship</t>
  </si>
  <si>
    <t>David Lingelbach</t>
  </si>
  <si>
    <t>El rol de los empresarios en el desarrollo de Bogotá y su ocupación</t>
  </si>
  <si>
    <t>Sarcastic or Assertive: How Should Brands Reply to Consumers’ Uncivil Comments on Social Media in the Context of Brand Activism?</t>
  </si>
  <si>
    <t>Los Empresarios y sus Comunicaciones en Colombia: Una Perspectiva Histórica</t>
  </si>
  <si>
    <t>Eduardo Posada Carbó</t>
  </si>
  <si>
    <t>Luis Gabriel Galán</t>
  </si>
  <si>
    <t>James V. Torres Moreno</t>
  </si>
  <si>
    <t>Carlos Dávila</t>
  </si>
  <si>
    <t>SD 809 y Zoom</t>
  </si>
  <si>
    <t>Engaging Emotion and Reason: Multidimensional and Multigroup Analysis of Value Co-Creation Behavior in E-commerce</t>
  </si>
  <si>
    <t>SD 1003</t>
  </si>
  <si>
    <t>Capturing dynamic organizational phenomena: methodological challenges and opportunities</t>
  </si>
  <si>
    <t>Extracurricular activities for entrepreneurial learning: A typology based on learning theories</t>
  </si>
  <si>
    <t>Conversatorio - Presente y Futuro del Medio Ambiente en Colombia</t>
  </si>
  <si>
    <t>Manuel Rodriguez Becerra</t>
  </si>
  <si>
    <t>José Félix Lafaurie</t>
  </si>
  <si>
    <t>Ximena Rueda</t>
  </si>
  <si>
    <t>Lina Moros</t>
  </si>
  <si>
    <t>SD y Zoom</t>
  </si>
  <si>
    <t>Damned if you do, damned if you don’t: How counterfactual emotions shape early-stage investment decision-making</t>
  </si>
  <si>
    <t>La investigación internacional en gobierno corporativo: Una revisión</t>
  </si>
  <si>
    <t>W102</t>
  </si>
  <si>
    <t>A road not taken in alternative dispute resolution</t>
  </si>
  <si>
    <t>Transformative Service Research: Interdiciplinary Research for Advanced Well-being and Social Impact</t>
  </si>
  <si>
    <t>Linda Alkire</t>
  </si>
  <si>
    <t>Sertan Kabadayi</t>
  </si>
  <si>
    <t>¡We Need an Expert! How Expertise on Boards Changes in Crisis</t>
  </si>
  <si>
    <t>Mercados Emergentes retos y oportunidades para América Latina y Colombia</t>
  </si>
  <si>
    <t>Gender Differences in Attribution Across Strategic and Non-Strategic Settings</t>
  </si>
  <si>
    <t>When to request evidence?</t>
  </si>
  <si>
    <t>The Effects of Youth Clubs on Education and Crime</t>
  </si>
  <si>
    <t>How Do Business Owners Run Governments? Evidence from Brazilian Municipalities</t>
  </si>
  <si>
    <t>Low-carbon transition expectations and policy uncertainty: an experimental approach</t>
  </si>
  <si>
    <t>Watch Your Step: The Economic and Behavioral Responses of Rural Households to Landmines During Conflict</t>
  </si>
  <si>
    <t>The Effects of Co-worker Absence on Labour Market Outcomes: Evidence from Brazil</t>
  </si>
  <si>
    <t>The coevolution of social networks and leader effectiveness</t>
  </si>
  <si>
    <t>SD 702</t>
  </si>
  <si>
    <t>Between coping and resistance: Exploring how Iranian immigrant women respond to experiences of workplace oppression</t>
  </si>
  <si>
    <t>Supervisory Cooperation</t>
  </si>
  <si>
    <t>How daily experienced high performance work systems shape front-line employees' commitment to customer service? The role of regulatory resources and burnout</t>
  </si>
  <si>
    <t>Politically offensive products: The motivational dynamics of consumption in the context of U.S. political polarization</t>
  </si>
  <si>
    <t>The Role of Taste–Shape Correspondences and Semantic Congruence in Product Preference and Taste Expectations</t>
  </si>
  <si>
    <t>An Aversion to Intervention: How the Protestant Work Ethic Influences Preferences for Natural Healthcare</t>
  </si>
  <si>
    <t>SD 807</t>
  </si>
  <si>
    <t>An examination of consumer mindsets in the context of cultured meat</t>
  </si>
  <si>
    <t>Hierarchical and Mixed Leadership Games for Dynamic Supply Chains: Applications to Cost Learning and Co-op Advertising</t>
  </si>
  <si>
    <t>SD 1013</t>
  </si>
  <si>
    <t>The Role of Digital Transformation in Enhancing Social Sustainability in Supply Chains</t>
  </si>
  <si>
    <t>Visiting Scholars 12</t>
  </si>
  <si>
    <t>Advancing Education for Sustainability &amp; Global Citizenship in business schools</t>
  </si>
  <si>
    <t>Christian Schott</t>
  </si>
  <si>
    <t>12:30pm</t>
  </si>
  <si>
    <t>SD 809</t>
  </si>
  <si>
    <t>Climate Change and Business: Historical Perspectives on the Andes Wine Industry and the Rise of Greenwashing</t>
  </si>
  <si>
    <t>Teresa da Silva Lopes</t>
  </si>
  <si>
    <t>GHE 6</t>
  </si>
  <si>
    <t>International Business, Strategy and Entrepreneurship: How History Matters</t>
  </si>
  <si>
    <t xml:space="preserve">Roberto Gutiérrez </t>
  </si>
  <si>
    <t>robgutie</t>
  </si>
  <si>
    <t>M</t>
  </si>
  <si>
    <t>Pilar Sánchez</t>
  </si>
  <si>
    <t>p.sanchez1@uniandes.edu.co</t>
  </si>
  <si>
    <t>F</t>
  </si>
  <si>
    <t>x.rueda@uniandes.edu.co</t>
  </si>
  <si>
    <t>María Consuelo Cárdenas</t>
  </si>
  <si>
    <t>marcarde@uniandes.edu.co</t>
  </si>
  <si>
    <t>Simon Turner</t>
  </si>
  <si>
    <t>s.turner@uniandes.edu.co</t>
  </si>
  <si>
    <t>Sebastian Schorch</t>
  </si>
  <si>
    <t>sl.schorch@uniandes.edu.co</t>
  </si>
  <si>
    <t>Iván Darío Sánchez Manchola</t>
  </si>
  <si>
    <t>id.sanchez41@uniandes.edu.co</t>
  </si>
  <si>
    <t xml:space="preserve">Nathalie Mendez Mendez </t>
  </si>
  <si>
    <t>n.mendez52@uniandes.edu.co</t>
  </si>
  <si>
    <t>PhD Student</t>
  </si>
  <si>
    <t>Minoru Higa</t>
  </si>
  <si>
    <t>d.higa@uniandes.edu.co</t>
  </si>
  <si>
    <t>Marco Antonio Azuero Isaza</t>
  </si>
  <si>
    <t>mazuero@uniandes.edu.co</t>
  </si>
  <si>
    <t>Tatiana Rodriguez</t>
  </si>
  <si>
    <t>t.rodriguez79@uniandes.edu.co</t>
  </si>
  <si>
    <t>Margarita Canal</t>
  </si>
  <si>
    <t>mca-l@uniandes.edu.co</t>
  </si>
  <si>
    <t>Emilio Cardona</t>
  </si>
  <si>
    <t>e-cardon@uniandes.edu.co</t>
  </si>
  <si>
    <t>Iván Lobo</t>
  </si>
  <si>
    <t>ilobo@uniandes.edu.co</t>
  </si>
  <si>
    <t>Felipe Samper</t>
  </si>
  <si>
    <t>lsamper@uniandes.edu.co</t>
  </si>
  <si>
    <t>n.van@uniandes.edu.co</t>
  </si>
  <si>
    <t>Oscar Naranjo</t>
  </si>
  <si>
    <t>o.-ranjodelgiudice@uniandes.edu.co</t>
  </si>
  <si>
    <t>Carolina Davila</t>
  </si>
  <si>
    <t>cadavila@uniandes.edu.co</t>
  </si>
  <si>
    <t>Giorgio Triulzi</t>
  </si>
  <si>
    <t>g.triulzi@uniandes.edu.co</t>
  </si>
  <si>
    <t>Maximiliano Gonzalez Ferrero</t>
  </si>
  <si>
    <t>maxgonza@uniandes.edu.co</t>
  </si>
  <si>
    <t>Sebastian Leon Schorch</t>
  </si>
  <si>
    <t>Hector Erlendi Godoy Hernandez</t>
  </si>
  <si>
    <t>he.godoy@uniandes.edu.co</t>
  </si>
  <si>
    <t>Oscar Enrique Naranjo Del Giudice</t>
  </si>
  <si>
    <t>Jonathan Andres Perez Lopez</t>
  </si>
  <si>
    <t>ja.perezl@uniandes.edu.co</t>
  </si>
  <si>
    <t>Sandra Lorena Tovar Gasca</t>
  </si>
  <si>
    <t>sl.tovar@uniandes.edu.co</t>
  </si>
  <si>
    <t>Estefania Hernandez Pineda</t>
  </si>
  <si>
    <t>e.her-ndez12@uniandes.edu.co</t>
  </si>
  <si>
    <t>Andrés Guerrero</t>
  </si>
  <si>
    <t>aguerrer@uniandes.edu.co</t>
  </si>
  <si>
    <t>Bart Van Hoof</t>
  </si>
  <si>
    <t>bvan@uniandes.edu.co</t>
  </si>
  <si>
    <t>Juliana Malagon</t>
  </si>
  <si>
    <t>j.malagon@uniandes.edu.co</t>
  </si>
  <si>
    <t>Marco Azuero</t>
  </si>
  <si>
    <t>Rodrigo Londoño</t>
  </si>
  <si>
    <t>r.londonovanrutten@uniandes.edu.co</t>
  </si>
  <si>
    <t>Xavier Durán</t>
  </si>
  <si>
    <t>xh.duran21@uniandes.edu.co</t>
  </si>
  <si>
    <t>Rafael Augusto Vesga Fajardo</t>
  </si>
  <si>
    <t>rvesga@uniandes.edu.co</t>
  </si>
  <si>
    <t>Nubia Velasco</t>
  </si>
  <si>
    <t>nvelasco@uniandes.edu.co</t>
  </si>
  <si>
    <t>-</t>
  </si>
  <si>
    <t>Carlos Davila</t>
  </si>
  <si>
    <t>cdavila@uniandes.edu.co</t>
  </si>
  <si>
    <t>Rodrigo Britto</t>
  </si>
  <si>
    <t>ro-britt@uniandes.edu.co</t>
  </si>
  <si>
    <t>Felipe reinoso</t>
  </si>
  <si>
    <t>f.reinosoc@uniandes.edu.co</t>
  </si>
  <si>
    <t>Caterine Ariza Quiroga</t>
  </si>
  <si>
    <t>c.arizaq@uniandes.edu.co</t>
  </si>
  <si>
    <t>Sonia Camacho</t>
  </si>
  <si>
    <t>so-camac@uniandes.edu.co</t>
  </si>
  <si>
    <t>Andrés Barrios</t>
  </si>
  <si>
    <t>andr-bar@uniandes.edu.co</t>
  </si>
  <si>
    <t>Héctor Godoy</t>
  </si>
  <si>
    <t>Liliana Rivera Virguez</t>
  </si>
  <si>
    <t>ml.rivera@uniandes.edu.co</t>
  </si>
  <si>
    <t>Andres Raul Cruz Hernandez</t>
  </si>
  <si>
    <t>ar.cruz@uniandes.edu.co</t>
  </si>
  <si>
    <t>Daniela Torres</t>
  </si>
  <si>
    <t>d.torres15@uniandes.edu.co</t>
  </si>
  <si>
    <t>Miguel Martínez</t>
  </si>
  <si>
    <t>ma.martinezc1@uniandes.edu.co</t>
  </si>
  <si>
    <t>Maria Ximena Hincapie Ordonez</t>
  </si>
  <si>
    <t>mx.hincapie24@uniandes.edu.co</t>
  </si>
  <si>
    <t>Ximena Rueds</t>
  </si>
  <si>
    <t>lina moros</t>
  </si>
  <si>
    <t>l-moros@uniandes.edu.co</t>
  </si>
  <si>
    <t>DIANA CAROLINA VESGA FAJARDO</t>
  </si>
  <si>
    <t>dcv@uniandes.edu.co</t>
  </si>
  <si>
    <t>Maximiliano González</t>
  </si>
  <si>
    <t>Rosa González</t>
  </si>
  <si>
    <t>rgonzale@uniandes.edu.co</t>
  </si>
  <si>
    <t>Juana García Duque</t>
  </si>
  <si>
    <t>jua-garcia@uniandes.edu.co</t>
  </si>
  <si>
    <t>Juan Carlos Montes</t>
  </si>
  <si>
    <t>jmontes@uniandes.edu.co</t>
  </si>
  <si>
    <t>Roberto Gutiérrez</t>
  </si>
  <si>
    <t>robgutie@uniandes.edu.co</t>
  </si>
  <si>
    <t>Juliana Malagón</t>
  </si>
  <si>
    <t>Jorge Garcia</t>
  </si>
  <si>
    <t>jh.garcia27@uniandes.edu.co</t>
  </si>
  <si>
    <t>lina ceballos</t>
  </si>
  <si>
    <t>lceball4@eafit.edu.co</t>
  </si>
  <si>
    <t xml:space="preserve">Laura Rojas </t>
  </si>
  <si>
    <t>Lrojas3@eafit.edu.co</t>
  </si>
  <si>
    <t>juan vallejo</t>
  </si>
  <si>
    <t>jvallej3@eafit.edu.co</t>
  </si>
  <si>
    <t>Carlos Trujillo</t>
  </si>
  <si>
    <t>ctrujill@uniandes.edu.co</t>
  </si>
  <si>
    <t>Eliana de Souza Marques dos Santos</t>
  </si>
  <si>
    <t>elia-.santos@ifrj.edu.br</t>
  </si>
  <si>
    <t>Carolina Dávila</t>
  </si>
  <si>
    <t>Fabián Ruiz</t>
  </si>
  <si>
    <t>fa.ruiz58@uniandes.edu.co</t>
  </si>
  <si>
    <t>Silvana Dakduk</t>
  </si>
  <si>
    <t>sm.dakduk@uniandes.edu.co</t>
  </si>
  <si>
    <t>María Consuelo Cárdenas de Santamaría</t>
  </si>
  <si>
    <t>Luis Gabriel Galan Guerrero</t>
  </si>
  <si>
    <t>lg.galan92@uniandes.edu.co</t>
  </si>
  <si>
    <t>Juanita Hernandez</t>
  </si>
  <si>
    <t>Jua-her-ndezg7@gmail.com</t>
  </si>
  <si>
    <t xml:space="preserve"> o.-ranjodelgiudice@uniandes.edu.co</t>
  </si>
  <si>
    <t>Maria Ximena Hincapie</t>
  </si>
  <si>
    <t>Estefania Hernandez</t>
  </si>
  <si>
    <t>rabritto@gmail.com</t>
  </si>
  <si>
    <t>FelipeTorres</t>
  </si>
  <si>
    <t>af.torresr@uniandes.edu.co</t>
  </si>
  <si>
    <t>limoros@gmail.com</t>
  </si>
  <si>
    <t>Jhonatan Méndez Céspedes</t>
  </si>
  <si>
    <t>jo.mendez@uniandes.edu.co</t>
  </si>
  <si>
    <t xml:space="preserve">Juan Esteban Torres Ramos </t>
  </si>
  <si>
    <t>estebany.9602@gmail.com</t>
  </si>
  <si>
    <t>Juana Garcia Duque</t>
  </si>
  <si>
    <t>Cristian Fuquen</t>
  </si>
  <si>
    <t>cristianfuquen42@gmail.com</t>
  </si>
  <si>
    <t>Jh.garcia27@uniandes.edu.co</t>
  </si>
  <si>
    <t>Adriana Alvarez</t>
  </si>
  <si>
    <t>a.alvarezgomez.col@gmail.com</t>
  </si>
  <si>
    <t>Arismedy Galvis</t>
  </si>
  <si>
    <t>Agalvis@agrosavia.co</t>
  </si>
  <si>
    <t>ANDRES CASAS CASAS</t>
  </si>
  <si>
    <t>andrescasascasas@gmail.com</t>
  </si>
  <si>
    <t>ADRIANA ARROYO MARLÉS</t>
  </si>
  <si>
    <t xml:space="preserve">arroyoadria-@unbosque.edu.co </t>
  </si>
  <si>
    <t>Björn Vollan</t>
  </si>
  <si>
    <t xml:space="preserve">Bjoern.vollan@wiwi.uni-marburg.de </t>
  </si>
  <si>
    <t>Max Burger</t>
  </si>
  <si>
    <t>Burgerma@uni-marburg.de</t>
  </si>
  <si>
    <t>Nicolas Homez</t>
  </si>
  <si>
    <t>contactonickhomez@gmail.com</t>
  </si>
  <si>
    <t xml:space="preserve">Cristián Fuquen </t>
  </si>
  <si>
    <t>Deisy Torres</t>
  </si>
  <si>
    <t>deisyt999@gmail.com</t>
  </si>
  <si>
    <t>Ingrid Consuelo Aljure Garzón</t>
  </si>
  <si>
    <t>ialjure@agrosavia.co</t>
  </si>
  <si>
    <t xml:space="preserve">Javier Fernando Mora Andrade </t>
  </si>
  <si>
    <t>javier.mora@anh.gov.co</t>
  </si>
  <si>
    <t>Javie rGuillot</t>
  </si>
  <si>
    <t>javier_guillot@destino-turaleza.org</t>
  </si>
  <si>
    <t>Jenny Alexandra Molina Monroy</t>
  </si>
  <si>
    <t>Jmoli-@agrosavia.co</t>
  </si>
  <si>
    <t>Jonatan Rodriguez</t>
  </si>
  <si>
    <t>jrodriguez@pulitzercenter.org</t>
  </si>
  <si>
    <t>Laura Gómez</t>
  </si>
  <si>
    <t>lgomez@humboldt.org.co</t>
  </si>
  <si>
    <t>Mariana Santos Milachay</t>
  </si>
  <si>
    <t>Maria-.santos@undp.org</t>
  </si>
  <si>
    <t>Maria Juliana Cote Salas</t>
  </si>
  <si>
    <t>mjulia-_c@yahoo.es</t>
  </si>
  <si>
    <t>Natalia Escalante</t>
  </si>
  <si>
    <t>-taescalante@yahoo.com</t>
  </si>
  <si>
    <t xml:space="preserve">Mariana Osses Montoya </t>
  </si>
  <si>
    <t>ossesmontoyam@gmail.com</t>
  </si>
  <si>
    <t>Sandra Reyes</t>
  </si>
  <si>
    <t>Sanreyesco@gmail.com</t>
  </si>
  <si>
    <t>Sindy Fuentes</t>
  </si>
  <si>
    <t>Sfuentes@agrosavia.co</t>
  </si>
  <si>
    <t xml:space="preserve">Wanda Haneiry Molina Hincapie </t>
  </si>
  <si>
    <t>wandahaneiry@gmail.com</t>
  </si>
  <si>
    <t>Yuly Franco</t>
  </si>
  <si>
    <t>y.francog1@uexter-do.edu.co</t>
  </si>
  <si>
    <t>Yenny Lorena Valbuena Guzmán</t>
  </si>
  <si>
    <t>yvalbue-@agrosavia.co</t>
  </si>
  <si>
    <t>María Ximena Hincapie</t>
  </si>
  <si>
    <t>Germán García Niño</t>
  </si>
  <si>
    <t>gegarcia@uniandes.edu.co</t>
  </si>
  <si>
    <t>Bernardo Batiz-Lazo</t>
  </si>
  <si>
    <t>Bbatiz64@gmail.com</t>
  </si>
  <si>
    <t>Julio Zuluaga</t>
  </si>
  <si>
    <t>jczuluaga@icesi.edu.co</t>
  </si>
  <si>
    <t>Gabriel Arancibia</t>
  </si>
  <si>
    <t>gsarancibia2020@gmail.com</t>
  </si>
  <si>
    <t>Héctor José Lara Romero</t>
  </si>
  <si>
    <t>hlar53@gmail.com</t>
  </si>
  <si>
    <t>Jose Alberto Bedoya Ramos</t>
  </si>
  <si>
    <t>jbedoya@fundacionsantodomingo.org</t>
  </si>
  <si>
    <t>Rolando Nuñez Pichardo</t>
  </si>
  <si>
    <t>rolypichardo@gmail.com</t>
  </si>
  <si>
    <t>Omar David Ramos Vásquez</t>
  </si>
  <si>
    <t>odramosv@u-l.edu.co</t>
  </si>
  <si>
    <t>Edwin Herrera Avellaneda</t>
  </si>
  <si>
    <t>eha1070@gmail.com</t>
  </si>
  <si>
    <t>Cesar Duque</t>
  </si>
  <si>
    <t>cesar.a.duque.sanchez@gmail.com</t>
  </si>
  <si>
    <t>Beatriz Rodríguez Satizábal</t>
  </si>
  <si>
    <t>bh.rodriguezs@up.edu.pe</t>
  </si>
  <si>
    <t>Jhon Florián Guzmán</t>
  </si>
  <si>
    <t>jhfloriang@gmail.com</t>
  </si>
  <si>
    <t>Eudes Duarte</t>
  </si>
  <si>
    <t>eudes.duarte.ufv@gmail.com</t>
  </si>
  <si>
    <t>María Fernanda Erazo Obando</t>
  </si>
  <si>
    <t>mariafererazo@gmail.com</t>
  </si>
  <si>
    <t>Luis Conejo Barboza</t>
  </si>
  <si>
    <t>elconejoluis@gmail.com</t>
  </si>
  <si>
    <t>Ricardo Perilla</t>
  </si>
  <si>
    <t>rbperillam@ut.edu.co</t>
  </si>
  <si>
    <t>Irina España</t>
  </si>
  <si>
    <t>iespa-e@u-l.edu.co</t>
  </si>
  <si>
    <t>Yeimy Lizeth Alvarado</t>
  </si>
  <si>
    <t>yeimy.alvarado.1993@gmail.com</t>
  </si>
  <si>
    <t>Ricardo Caicedo</t>
  </si>
  <si>
    <t>ricardo.caicedo@correounivalle.edu.co</t>
  </si>
  <si>
    <t>Juan David Vargas-Gutiérrez</t>
  </si>
  <si>
    <t>dvjuan@uninorte.edu.co</t>
  </si>
  <si>
    <t>Claudio Alonso Creamer Guillen</t>
  </si>
  <si>
    <t>creamerc663@gmail.com</t>
  </si>
  <si>
    <t>Luis Antonio Orozco</t>
  </si>
  <si>
    <t>luis.orozco@uexter-do.edu.co</t>
  </si>
  <si>
    <t>Carlos Huertaa</t>
  </si>
  <si>
    <t>Charlie.huertas@gmail.com</t>
  </si>
  <si>
    <t>Julieth Batero</t>
  </si>
  <si>
    <t>jjbaterop@unicauca.edu.co</t>
  </si>
  <si>
    <t>Sofia Roizarena</t>
  </si>
  <si>
    <t>roizare-sofia@gmail.com</t>
  </si>
  <si>
    <t>Luis Conejo</t>
  </si>
  <si>
    <t>elconejoluis@gail.com</t>
  </si>
  <si>
    <t>luis.conejo@ucr.ac.cr</t>
  </si>
  <si>
    <t>Wigberto Castañeda Hernández</t>
  </si>
  <si>
    <t>her-ndezwch@gmail.com</t>
  </si>
  <si>
    <t>Jorge Arturo Grisales Salazar</t>
  </si>
  <si>
    <t>jorgeagrisales@gmail.com</t>
  </si>
  <si>
    <t>Edgar Valero Julio</t>
  </si>
  <si>
    <t>eavaleroj@u-l.edu.co</t>
  </si>
  <si>
    <t>Pedro Luis Sánchez Galvis</t>
  </si>
  <si>
    <t>pedrohistoriador1996@gmail.com</t>
  </si>
  <si>
    <t>Gerónimo Robledo</t>
  </si>
  <si>
    <t>grobledo@u-l.edu.co</t>
  </si>
  <si>
    <t>arancibiag2020@gmail.com</t>
  </si>
  <si>
    <t>ROLANDO CENTENO TAPIERO</t>
  </si>
  <si>
    <t>rolando.centeno@usco.edu.co</t>
  </si>
  <si>
    <t>Pilar Sanchez</t>
  </si>
  <si>
    <t>José Román González Rodriguez</t>
  </si>
  <si>
    <t>jose.gonzalez@profesores.uamerica.edu.co</t>
  </si>
  <si>
    <t>Luis Gabriel Galán Guerrero</t>
  </si>
  <si>
    <t>Luis Fernando Parra Paris</t>
  </si>
  <si>
    <t>parraparis@uniandes.edu.co</t>
  </si>
  <si>
    <t>Ángel Enrique Martínez Ruiz</t>
  </si>
  <si>
    <t>ekiker@gmail.com</t>
  </si>
  <si>
    <t>Miller Almario</t>
  </si>
  <si>
    <t>milleralmario@gmail.com</t>
  </si>
  <si>
    <t>Paula Manuela Medina Gutiérrez</t>
  </si>
  <si>
    <t>medi-gpaula05@gmail.com</t>
  </si>
  <si>
    <t>JORGE ARTURO GRISALES SALAZAR</t>
  </si>
  <si>
    <t>Carlos Eduardo Hernandez</t>
  </si>
  <si>
    <t>ceher-ndez.econ@gmail.com</t>
  </si>
  <si>
    <t>Jose Roman Gonzalez Rodriguez</t>
  </si>
  <si>
    <t>Edwin Lopez Rivera</t>
  </si>
  <si>
    <t>edwin.lopez@utadeo.edu.co</t>
  </si>
  <si>
    <t>Valentina Diaz Pinzon</t>
  </si>
  <si>
    <t>Lv.diaz10@uniandes.edu.co</t>
  </si>
  <si>
    <t>Isabel Arroyo</t>
  </si>
  <si>
    <t>isarroyo@gmail.com</t>
  </si>
  <si>
    <t>Maryelis Judith</t>
  </si>
  <si>
    <t>judith_116@hotmail.com</t>
  </si>
  <si>
    <t>Esteban Ramirez</t>
  </si>
  <si>
    <t>e.ramirezt@uniandes.edu.co</t>
  </si>
  <si>
    <t>Héctor Erlendi Godoy Hernández</t>
  </si>
  <si>
    <t>Ivan Dario Sanchez Manchola</t>
  </si>
  <si>
    <t>Jorge Mario Caceres Rincon</t>
  </si>
  <si>
    <t>jm.caceres@uniandes.edu.co</t>
  </si>
  <si>
    <t>Juan Riano</t>
  </si>
  <si>
    <t>jf.riano556@uniandes.Edu.co</t>
  </si>
  <si>
    <t xml:space="preserve">Juana García </t>
  </si>
  <si>
    <t>Liliana Rivera</t>
  </si>
  <si>
    <t>Luis Guillermo Castro</t>
  </si>
  <si>
    <t>lg.castro@uniandes.edu.co</t>
  </si>
  <si>
    <t>mx.hincapie24</t>
  </si>
  <si>
    <t xml:space="preserve">Mary Guevara </t>
  </si>
  <si>
    <t>mr.guevara249@uniandes.edu.co</t>
  </si>
  <si>
    <t>Rodrigo Londoño van Rutten</t>
  </si>
  <si>
    <t xml:space="preserve">Santiago Aristizabal Agudelo </t>
  </si>
  <si>
    <t>s.aristizabala@uniandes.edu.co</t>
  </si>
  <si>
    <t>Sofia Garzón Rojas</t>
  </si>
  <si>
    <t>s.garzonr@uniandes.edu.co</t>
  </si>
  <si>
    <t xml:space="preserve">Spencer Ross </t>
  </si>
  <si>
    <t>Spencer_Ross@uml.edu</t>
  </si>
  <si>
    <t>VINCIANE SERVANTIE</t>
  </si>
  <si>
    <t>svincian@uniandes.edu.co</t>
  </si>
  <si>
    <t>Xavier Duran</t>
  </si>
  <si>
    <t>Janinna Grabs</t>
  </si>
  <si>
    <t>cdaila@uniandes.edu.co</t>
  </si>
  <si>
    <t>Ximena Rueda Fajardo</t>
  </si>
  <si>
    <t>Juana García</t>
  </si>
  <si>
    <t>Cristian Camilo Fuquen</t>
  </si>
  <si>
    <t>cfuquen@u-l.edu.co</t>
  </si>
  <si>
    <t>Julio zuluaga</t>
  </si>
  <si>
    <t>julio.zuluaga@javeria-cali.edu.co</t>
  </si>
  <si>
    <t>Luis Rubén Pérez Pinzón</t>
  </si>
  <si>
    <t>lperez14@u-b.edu.co</t>
  </si>
  <si>
    <t>Camilo Alarcon Nieto</t>
  </si>
  <si>
    <t>c.alarconn@uniandes.edu.co</t>
  </si>
  <si>
    <t>Aída Patricia Calvo Villada</t>
  </si>
  <si>
    <t>aidacalvov@gmail.com</t>
  </si>
  <si>
    <t>Enrique Martínez Ruiz</t>
  </si>
  <si>
    <t>Araceli Almaraz</t>
  </si>
  <si>
    <t>almaraz@colef.mx</t>
  </si>
  <si>
    <t>Valentina Salazar</t>
  </si>
  <si>
    <t>Gabriela  Recio (México)</t>
  </si>
  <si>
    <t>María Inés Barbero (Argentina)</t>
  </si>
  <si>
    <t>John Sudarsky (Bogotá)</t>
  </si>
  <si>
    <t>Adolfo Meisel (Rector Uninorte, Barranquilla)</t>
  </si>
  <si>
    <t>Araceli Almaraz (México)</t>
  </si>
  <si>
    <t>José Ernesto Ramírez (Bogotá, UPN)</t>
  </si>
  <si>
    <t>Enrique Martínez  (Bogotá, PUJ/U Nal)</t>
  </si>
  <si>
    <t>Fernando Cruz Kronfly (Cali, Univalle)</t>
  </si>
  <si>
    <t>Sonia Jaimes Peñalosa (Cali, Icesi)</t>
  </si>
  <si>
    <t>William Rojas (Cali, Univalle)</t>
  </si>
  <si>
    <t>Rubén Darío Echeverry (Cali, Univalle)</t>
  </si>
  <si>
    <t>Luis Aurelio Ordóñez (Cali, Univalle)</t>
  </si>
  <si>
    <t>Alfredo Lewin (Consejo Superior, Uniandes)</t>
  </si>
  <si>
    <t>Elisabeth Ungar(Consejo Superior, Uniandes)</t>
  </si>
  <si>
    <t xml:space="preserve">Aniket Sengupta </t>
  </si>
  <si>
    <t>a.sengupta@uniandes.edu.co</t>
  </si>
  <si>
    <t>Burcu Sezen</t>
  </si>
  <si>
    <t>b.sezen@uniandes.edu.co</t>
  </si>
  <si>
    <t>José Miguel Ospina</t>
  </si>
  <si>
    <t>joospina@uniandes.edu.co</t>
  </si>
  <si>
    <t>Jovelyn García</t>
  </si>
  <si>
    <t>j.garciaf@uniandes.edu.co</t>
  </si>
  <si>
    <t>Maria Ximena Hincapié</t>
  </si>
  <si>
    <t>Óscar Naranjo</t>
  </si>
  <si>
    <t>o.naranjodelgiudice@uniandes.edu.co</t>
  </si>
  <si>
    <t>Felipe Reinoso</t>
  </si>
  <si>
    <t>Aniket Sengupta</t>
  </si>
  <si>
    <t>Roberto Guitérrez</t>
  </si>
  <si>
    <t>jv.torres10@uniandes.edu.co</t>
  </si>
  <si>
    <t>Elber Verdugo</t>
  </si>
  <si>
    <t>eberdugoc@gmail.com</t>
  </si>
  <si>
    <t>Roberto Gutierrez</t>
  </si>
  <si>
    <t>Angel Enrique Martinez</t>
  </si>
  <si>
    <t>Carlos Eduardo Hernandez Castillo</t>
  </si>
  <si>
    <t>carlosehernandez@uniandes.edu.co</t>
  </si>
  <si>
    <t>Martha Garavito</t>
  </si>
  <si>
    <t>mart-gar@uniandes.edu.co</t>
  </si>
  <si>
    <t>Manuel Rodríguez Becerra</t>
  </si>
  <si>
    <t>mrb@uniandes.edu.co</t>
  </si>
  <si>
    <t>Juan David Rojas</t>
  </si>
  <si>
    <t>dav-roj1@uniandes.edu.co</t>
  </si>
  <si>
    <t>Muriel Laurent</t>
  </si>
  <si>
    <t>mlaurent@uniandes.edu.co</t>
  </si>
  <si>
    <t>Ingrid Bolivar</t>
  </si>
  <si>
    <t>ibolivar@uniandes.edu.co</t>
  </si>
  <si>
    <t>Ramiro</t>
  </si>
  <si>
    <t>José Alberto Pérez Toro</t>
  </si>
  <si>
    <t>joseaperez20216@gmail.com</t>
  </si>
  <si>
    <t>Fernando Ospina</t>
  </si>
  <si>
    <t>Jaime Ruíz</t>
  </si>
  <si>
    <t>jruiz@uniandes.edu.co</t>
  </si>
  <si>
    <t>Felipe Klopstock Triana</t>
  </si>
  <si>
    <t>f.klopstock@uniandes.edu.co</t>
  </si>
  <si>
    <t>Daniela Lopez Palacio</t>
  </si>
  <si>
    <t>dalopezpa@unal.edu.co</t>
  </si>
  <si>
    <t>Amparo Jimenez</t>
  </si>
  <si>
    <t>jimenez.amparo@uqam.ca</t>
  </si>
  <si>
    <t>Jorge Varela-Yepes</t>
  </si>
  <si>
    <t>jorge.yepes.14@ucl.ac.uk</t>
  </si>
  <si>
    <t>José Alberto Bedoya Ramos</t>
  </si>
  <si>
    <t>Sonia M. Jaimes</t>
  </si>
  <si>
    <t>sonmil@gmail.com</t>
  </si>
  <si>
    <t>Ana Sofia Beltran Guerrero</t>
  </si>
  <si>
    <t>As.beltrang1@uniandes.edu.co</t>
  </si>
  <si>
    <t>Juan Ignacio Neves-Sarriegui</t>
  </si>
  <si>
    <t>juan.nevessarriegui@history.ox.ac.uk</t>
  </si>
  <si>
    <t>Mateo Ramos</t>
  </si>
  <si>
    <t>Paola Ruiz</t>
  </si>
  <si>
    <t>ruiz.paola@gmail.com</t>
  </si>
  <si>
    <t>Isa Martínez</t>
  </si>
  <si>
    <t>Amanda Gabriela Contreras Cárdenas</t>
  </si>
  <si>
    <t>ag.contreras@uniandes.edu.co</t>
  </si>
  <si>
    <t>Lucia Buitrago Echeverri</t>
  </si>
  <si>
    <t>l.buitragoe@uniandes.edu.co</t>
  </si>
  <si>
    <t>Alejandra Watanable Farro</t>
  </si>
  <si>
    <t>alwatana@ucsc.edu</t>
  </si>
  <si>
    <t>Edisantiago Gutierrez Gil</t>
  </si>
  <si>
    <t>e.gutierrez12@uniandes.edu.co</t>
  </si>
  <si>
    <t>Gustavo Bell Lemus</t>
  </si>
  <si>
    <t xml:space="preserve">acuariusbell57@hotmail.com </t>
  </si>
  <si>
    <t>Mariana Naranjo</t>
  </si>
  <si>
    <t>Catalina Gomez Peña</t>
  </si>
  <si>
    <t>Martha H. Saravia</t>
  </si>
  <si>
    <t>Andrea Lluch</t>
  </si>
  <si>
    <t xml:space="preserve">am.lluch@uniandes.edu.co </t>
  </si>
  <si>
    <t>Felipe Duarte Garcia</t>
  </si>
  <si>
    <t>f.duarteg@uniandes.edu.co</t>
  </si>
  <si>
    <t>Joan Safford</t>
  </si>
  <si>
    <t>joanbsafford@yahoo.com</t>
  </si>
  <si>
    <t>Selia</t>
  </si>
  <si>
    <t>Martín Cardenas</t>
  </si>
  <si>
    <t>mcardenas9918@gmail.com</t>
  </si>
  <si>
    <t>German Garcia</t>
  </si>
  <si>
    <t>Ima Esther Poveda Núñez</t>
  </si>
  <si>
    <t>ima.poveda@javeriana.edu.co</t>
  </si>
  <si>
    <t>Isabela Tovar Estévez-Bretón</t>
  </si>
  <si>
    <t xml:space="preserve">I.Tovare@uniandes.edu.co </t>
  </si>
  <si>
    <t>Isabella Latorre Munar</t>
  </si>
  <si>
    <t>Andrea Camila Cañas</t>
  </si>
  <si>
    <t>David Florez</t>
  </si>
  <si>
    <t>Sebastian Salazar Sánchez</t>
  </si>
  <si>
    <t>s.salazars2@uniandes.edu.co</t>
  </si>
  <si>
    <t>Carlos Molano</t>
  </si>
  <si>
    <t>Angela</t>
  </si>
  <si>
    <t>Margarita Garrido</t>
  </si>
  <si>
    <t>Mgarridootoya@gmail</t>
  </si>
  <si>
    <t>Zhanna Angeline</t>
  </si>
  <si>
    <t>Sandra Caballero</t>
  </si>
  <si>
    <t>Aida Calvo</t>
  </si>
  <si>
    <t>Alexis De Greif</t>
  </si>
  <si>
    <t>Alexis Acero</t>
  </si>
  <si>
    <t>alexisacerorangel@gmail.com</t>
  </si>
  <si>
    <t>Andrés Guhl Corpas</t>
  </si>
  <si>
    <t>aguhl@uniandes.edu.co</t>
  </si>
  <si>
    <t>Carlos Caballero</t>
  </si>
  <si>
    <t>ccaballero@uniandes.edu.co</t>
  </si>
  <si>
    <t>Carlos Eduardo Hernández Castillo</t>
  </si>
  <si>
    <t>Carlos Guillermo Tapias Cote</t>
  </si>
  <si>
    <t>carlos.tapias@uexternado.edu.co</t>
  </si>
  <si>
    <t>Claudia Leal</t>
  </si>
  <si>
    <t>claleal@uniandes.edu.co</t>
  </si>
  <si>
    <t>Clemente Forero</t>
  </si>
  <si>
    <t>clforero@uniandes.edu.co</t>
  </si>
  <si>
    <t>Elber Berdugo Cotera</t>
  </si>
  <si>
    <t xml:space="preserve">eberdugoc@gmail.com </t>
  </si>
  <si>
    <t>Erika Rojas Villaraga</t>
  </si>
  <si>
    <t>Germán Garcia Nino</t>
  </si>
  <si>
    <t>Ingrid Johanna Bolívar Ramírez</t>
  </si>
  <si>
    <t>Ibolivar@uniandes.edu.co</t>
  </si>
  <si>
    <t>Ivan Dario Sánchez Manchola</t>
  </si>
  <si>
    <t>Jaime Ruiz</t>
  </si>
  <si>
    <t>James Torres</t>
  </si>
  <si>
    <t>Javier Serrano</t>
  </si>
  <si>
    <t>jaserran@uniandes.edu.co</t>
  </si>
  <si>
    <t>Juana Catalina Garcia</t>
  </si>
  <si>
    <t>juanagarcia@uniandes.edu.co</t>
  </si>
  <si>
    <t>Laura Wills</t>
  </si>
  <si>
    <t>l.wills21@uniandes.edu.co</t>
  </si>
  <si>
    <t>Luis Díaz Matajira</t>
  </si>
  <si>
    <t>luidiaz@uniandes.edu.co</t>
  </si>
  <si>
    <t>Manuel Rodríguez</t>
  </si>
  <si>
    <t>Marcela Castro Ruiz</t>
  </si>
  <si>
    <t>macastro@uniandes.edu.co</t>
  </si>
  <si>
    <t>María Fernanda E.</t>
  </si>
  <si>
    <t>Maximiliano Gonzalez</t>
  </si>
  <si>
    <t>Miguel Ángel Martínez</t>
  </si>
  <si>
    <t>d.higa@uniande.edu.co</t>
  </si>
  <si>
    <t>Ramiro Sanchez</t>
  </si>
  <si>
    <t>ra.sanchez12@uniandes.edu.co</t>
  </si>
  <si>
    <t>Ricardo Arias</t>
  </si>
  <si>
    <t>jarias@uniandes.edu.co</t>
  </si>
  <si>
    <t>Ricardo Guillermo Rivadeneira Velasquez</t>
  </si>
  <si>
    <t>rcrivadeneira@alcaldiabogota.gov.co</t>
  </si>
  <si>
    <t>Rocio Londoño</t>
  </si>
  <si>
    <t>Samfir Gonzalez G</t>
  </si>
  <si>
    <t>s.gonzalezg2345@uniandes.edu.co</t>
  </si>
  <si>
    <t>Sara Caicedo</t>
  </si>
  <si>
    <t>s.caicedos2@uniandes.edu.co</t>
  </si>
  <si>
    <t>Valentina Diaz</t>
  </si>
  <si>
    <t>lv.diaz10@uniandes.edu.co</t>
  </si>
  <si>
    <t>alison valentina  fernandez gutierrez</t>
  </si>
  <si>
    <t>a.fernandezg@uniandes.edu.co</t>
  </si>
  <si>
    <t xml:space="preserve">Andrés Fernando Durán Cortés </t>
  </si>
  <si>
    <t>dc.andres10@uniandes.edu.co</t>
  </si>
  <si>
    <t>César Andres Vargas Nieto</t>
  </si>
  <si>
    <t>c.vargasn@uniandes.edu.co</t>
  </si>
  <si>
    <t>cfuquen@unal.edu.co</t>
  </si>
  <si>
    <t>e.hernandez12@uniandes.edu.co</t>
  </si>
  <si>
    <t>Iván Darío  Sánchez Manchola</t>
  </si>
  <si>
    <t xml:space="preserve">Jessica  Diaz Castañeda </t>
  </si>
  <si>
    <t>Jessicadiazcastaneda@gmail.com</t>
  </si>
  <si>
    <t>Jonathan Perez</t>
  </si>
  <si>
    <t xml:space="preserve">Laura Estefanía  Rodríguez Bejarano </t>
  </si>
  <si>
    <t>lrodriguez351@areandina.edu.co</t>
  </si>
  <si>
    <t>Lucas  Bravo Rosin</t>
  </si>
  <si>
    <t>l.bravor2@uniandes.edu.co</t>
  </si>
  <si>
    <t>Manuel Arturo Jiménez Ramírez</t>
  </si>
  <si>
    <t>ma.jimenez57@uniandes.edu.co</t>
  </si>
  <si>
    <t>mcanal@uniandes.edu.co</t>
  </si>
  <si>
    <t xml:space="preserve">Pilar  Sánchez </t>
  </si>
  <si>
    <t>Sandra Lorena  Tovar Gasca</t>
  </si>
  <si>
    <t>Sergio Vargas Salazar</t>
  </si>
  <si>
    <t>sergio.r.vargass37@gmail.com</t>
  </si>
  <si>
    <t>Simon  Turner</t>
  </si>
  <si>
    <t xml:space="preserve">William Fernando  Durán León </t>
  </si>
  <si>
    <t>duran.w@javeriana.edu.co</t>
  </si>
  <si>
    <t>Germán  García Niño</t>
  </si>
  <si>
    <t>Adriana Lucia Rueda Aponte</t>
  </si>
  <si>
    <t xml:space="preserve">Alfredo Lewin </t>
  </si>
  <si>
    <t>Alvaro Davila</t>
  </si>
  <si>
    <t>Alvaro Javier Arroyo</t>
  </si>
  <si>
    <t>alvaro.arroyo@ant.gov.co</t>
  </si>
  <si>
    <t>Ana Maria Trujillo Montealegre</t>
  </si>
  <si>
    <t xml:space="preserve">atrujill@uniandes.edu.co </t>
  </si>
  <si>
    <t>am.lluch@uniandes.edu.co</t>
  </si>
  <si>
    <t>Arturo infante</t>
  </si>
  <si>
    <t>Beatri Canon</t>
  </si>
  <si>
    <t>bcanon1812@hotmail.com</t>
  </si>
  <si>
    <t>Claudia Avendaño</t>
  </si>
  <si>
    <t>cavendanocalderon@gmail.com</t>
  </si>
  <si>
    <t xml:space="preserve">David Esteban Roa Peña </t>
  </si>
  <si>
    <t>Diana Montaño</t>
  </si>
  <si>
    <t>dc.montano10@uniandes.edu.co</t>
  </si>
  <si>
    <t>Enrique Martínez</t>
  </si>
  <si>
    <t xml:space="preserve">Estefania Hernandez Pineda </t>
  </si>
  <si>
    <t>lsamer@uniandes.edu.co</t>
  </si>
  <si>
    <t>Fernando Cepeda</t>
  </si>
  <si>
    <t>Guillermo Bermudez</t>
  </si>
  <si>
    <t xml:space="preserve">Héctor Godoy </t>
  </si>
  <si>
    <t>Jaime Eduardo Marin Galvez</t>
  </si>
  <si>
    <t>je.maring@uniandes.edu.co</t>
  </si>
  <si>
    <t>Javier Pineda</t>
  </si>
  <si>
    <t xml:space="preserve">Jesus Enrique Molina Munoz </t>
  </si>
  <si>
    <t>je.molina35@uniandes.edu.co</t>
  </si>
  <si>
    <t>Johana Carolina Bernal Galvis</t>
  </si>
  <si>
    <t>Jorge A. Noguera,,55,Sí</t>
  </si>
  <si>
    <t>Jorge Cardenas</t>
  </si>
  <si>
    <t>JOSE FELIX LAFAURIE RIVERA</t>
  </si>
  <si>
    <t>Juan Carlos Flechas</t>
  </si>
  <si>
    <t>jc.flechas20@uniandes.edu.co</t>
  </si>
  <si>
    <t xml:space="preserve">Juanita </t>
  </si>
  <si>
    <t>Julia Díaz</t>
  </si>
  <si>
    <t>Juliana Ramos</t>
  </si>
  <si>
    <t>ja.ramosc1@uniandes.edu.co</t>
  </si>
  <si>
    <t>Julio Manuel Ayerbe</t>
  </si>
  <si>
    <t>Karen brown</t>
  </si>
  <si>
    <t>Ka1784@yahoo.es</t>
  </si>
  <si>
    <t>Luis Aurelio Ordoñez</t>
  </si>
  <si>
    <t>Manuel Antonio Gomez</t>
  </si>
  <si>
    <t>Maria Consuelo Cardenas de Sanz de Santamaria</t>
  </si>
  <si>
    <t>Mariana Barrios Lozada</t>
  </si>
  <si>
    <t>mc.barrios@uniandes.edu.co</t>
  </si>
  <si>
    <t>Marlin Arroyo</t>
  </si>
  <si>
    <t>marlingarcia23@hotmail.com</t>
  </si>
  <si>
    <t>MarthaGaravito</t>
  </si>
  <si>
    <t>mauriciooliveragonzalez</t>
  </si>
  <si>
    <t>mauricio.olivera@uniandes.edu.co</t>
  </si>
  <si>
    <t>Ricardo Guillermo Rivadeneira Velásquez</t>
  </si>
  <si>
    <t>Roberto Gutierrez Poveda</t>
  </si>
  <si>
    <t>Sandra Vilardy</t>
  </si>
  <si>
    <t>s.vilardy@uniandes.edu.co</t>
  </si>
  <si>
    <t>Sonia Giraldo</t>
  </si>
  <si>
    <t>Sonia Marcela Camacho Ahumada</t>
  </si>
  <si>
    <t>Xavier Hernando Duran Amorocho</t>
  </si>
  <si>
    <t>ximenaruedafajardo</t>
  </si>
  <si>
    <t>Zoilo Pallares</t>
  </si>
  <si>
    <t>Rafael Vesga</t>
  </si>
  <si>
    <t xml:space="preserve">Giorgio Triulzi </t>
  </si>
  <si>
    <t xml:space="preserve">María Ximena Hincapié </t>
  </si>
  <si>
    <t>Luz Elena Orozco</t>
  </si>
  <si>
    <t>luorozco@uniandes.edu.co</t>
  </si>
  <si>
    <t>María Angélica Peña</t>
  </si>
  <si>
    <t>km.pena@uniandes.edu.co</t>
  </si>
  <si>
    <t xml:space="preserve">Juan Pablo Soto </t>
  </si>
  <si>
    <t>sz.juan20@uniandes.edu.co</t>
  </si>
  <si>
    <t>Luis Fernando Cruz Araujo</t>
  </si>
  <si>
    <t>lf.cruz20@uniandes.edu.co</t>
  </si>
  <si>
    <t>Emilia Pérez</t>
  </si>
  <si>
    <t>emipec04@gmail.com</t>
  </si>
  <si>
    <t>Norma Ortiz</t>
  </si>
  <si>
    <t>nc.ortiz@uniandes.edu.co</t>
  </si>
  <si>
    <t>Luís Ricardo Granados Sarmiento</t>
  </si>
  <si>
    <t>ricardo.granados@gransconsulting.com</t>
  </si>
  <si>
    <t>Julián Andrés Peraza López</t>
  </si>
  <si>
    <t>Julianandresperaza@gmail.com</t>
  </si>
  <si>
    <t>Oscar Naranjo Del Giudice</t>
  </si>
  <si>
    <t>Juan Fernando Ribero Trujillo</t>
  </si>
  <si>
    <t>jfriberot@gmail.com</t>
  </si>
  <si>
    <t>Guillermo Topa</t>
  </si>
  <si>
    <t>gtopa@tya.com.co</t>
  </si>
  <si>
    <t>Mariana Rodriguez</t>
  </si>
  <si>
    <t>mariana.rodriguez@hlips.com.co</t>
  </si>
  <si>
    <t>Martha Ramirez</t>
  </si>
  <si>
    <t>Martha.ramirez@skald-ag.com</t>
  </si>
  <si>
    <t>Nelson Castillo López</t>
  </si>
  <si>
    <t>nelsoncastillolopez@gmail.com</t>
  </si>
  <si>
    <t>jehison carreño uribe</t>
  </si>
  <si>
    <t>jcuribe72@gmail.com</t>
  </si>
  <si>
    <t>Rigoberto Ovalle</t>
  </si>
  <si>
    <t>r.ovalle@uniandes.edu.co</t>
  </si>
  <si>
    <t>Carolina Abusaid Graña</t>
  </si>
  <si>
    <t>carolinaabusaid@gmail.com</t>
  </si>
  <si>
    <t>Jovelyn Ferrer</t>
  </si>
  <si>
    <t>j.garciaf@uniandes.educo</t>
  </si>
  <si>
    <t>Alberto Rozo Torres</t>
  </si>
  <si>
    <t>alrozoto@gmail.com</t>
  </si>
  <si>
    <t>LUIS DIAZ MATAJIRA</t>
  </si>
  <si>
    <t>Nicolás Romero Rave</t>
  </si>
  <si>
    <t>N.romero11@uniandes.edu.co</t>
  </si>
  <si>
    <t>Enrique ter Horst</t>
  </si>
  <si>
    <t>ea.terhorst@uniandes.edu.co</t>
  </si>
  <si>
    <t>Miguel Angel Martinez Carrasco</t>
  </si>
  <si>
    <t>xh.duran@uniandes.edu.co</t>
  </si>
  <si>
    <t>Sandra Tovar Gasca</t>
  </si>
  <si>
    <t>Carlos Pombo</t>
  </si>
  <si>
    <t>cpombo@uniandes.edu.co</t>
  </si>
  <si>
    <t>Félix López Iturriaga</t>
  </si>
  <si>
    <t>Lucas Bravo Rosin</t>
  </si>
  <si>
    <t>Nicolas Felipe Suarez Ariza</t>
  </si>
  <si>
    <t>n.suareza@uniandes.edu.co</t>
  </si>
  <si>
    <t>Iván Sánchez</t>
  </si>
  <si>
    <t>Tatiana Rodríguez</t>
  </si>
  <si>
    <t>María Ximena Hincapié</t>
  </si>
  <si>
    <t>ANDRES GUERRERO</t>
  </si>
  <si>
    <t>Chetna Chauhan</t>
  </si>
  <si>
    <t>c.chauhan@uniandes.edu.co</t>
  </si>
  <si>
    <t>E-cardon@uniandes.edu.co</t>
  </si>
  <si>
    <t>Luis Herrera</t>
  </si>
  <si>
    <t>le.herrera531@uniandes.edu.co</t>
  </si>
  <si>
    <t>Juan Carlos Sabogal</t>
  </si>
  <si>
    <t>j.sabogal@uniandes.edu.co</t>
  </si>
  <si>
    <t>María José Bonivento</t>
  </si>
  <si>
    <t>m.bonivento@uniandes.edu.co</t>
  </si>
  <si>
    <t>Manuela Botero</t>
  </si>
  <si>
    <t>m.boterot@uniandes.edu.co</t>
  </si>
  <si>
    <t>María Paula Carvajal</t>
  </si>
  <si>
    <t>mpaula072002@gmail.com</t>
  </si>
  <si>
    <t>Andrés Orozco</t>
  </si>
  <si>
    <t>orozco.andres35@gmail.com</t>
  </si>
  <si>
    <t>David Garcia</t>
  </si>
  <si>
    <t>d.garcia62@uniandes.edu.co</t>
  </si>
  <si>
    <t>Camila Sánchez</t>
  </si>
  <si>
    <t>c.sanchezc2@uniandes.edu.co</t>
  </si>
  <si>
    <t>Marco Antonio Azuero</t>
  </si>
  <si>
    <t>María Paz Jiménez</t>
  </si>
  <si>
    <t>mp.jimenez2@uniandes.edu.co</t>
  </si>
  <si>
    <t>Miguel Martinez</t>
  </si>
  <si>
    <t>Nathalia Franco</t>
  </si>
  <si>
    <t>nath-fra@uniandes.edu.co</t>
  </si>
  <si>
    <t>Rosa Milena Muñoz Villanueva</t>
  </si>
  <si>
    <t>r.munozv@uniandes.edu.co</t>
  </si>
  <si>
    <t>Sofia Espinosa David</t>
  </si>
  <si>
    <t>s.espinosad@uniandes.edu.co</t>
  </si>
  <si>
    <t xml:space="preserve">Andrea Lluch </t>
  </si>
  <si>
    <t>Carlos Andrés Trujillo</t>
  </si>
  <si>
    <t>Andrés Durán</t>
  </si>
  <si>
    <t>Derly Cibelly Lara Figueroa</t>
  </si>
  <si>
    <t>Daniela Algarra</t>
  </si>
  <si>
    <t>d.algarra@uniandes.edu.co</t>
  </si>
  <si>
    <t>Julian Parra</t>
  </si>
  <si>
    <t>Ricardo Andrés Mancipe Muñoz</t>
  </si>
  <si>
    <t>r.mancipe@uniandes.edu.co</t>
  </si>
  <si>
    <t>German Contreras</t>
  </si>
  <si>
    <t>Brayan Mauricio Rodríguez Rivera</t>
  </si>
  <si>
    <t>bm.rodriguez@uniandes.edu.co</t>
  </si>
  <si>
    <t>Camilo Alarcón Nieto</t>
  </si>
  <si>
    <t>David van der Woude VanDerWoude DeVries</t>
  </si>
  <si>
    <t>Estefanía Hernández</t>
  </si>
  <si>
    <t>Camilo Andrés Contreras</t>
  </si>
  <si>
    <t>Jorge Hernán García</t>
  </si>
  <si>
    <t>Rodrigo Taborda</t>
  </si>
  <si>
    <t>r.taborda@uniandes.edu.co</t>
  </si>
  <si>
    <t>Óscar Pardo</t>
  </si>
  <si>
    <t>opardo@uniandes.edu.co</t>
  </si>
  <si>
    <t>Daniel Mantilla</t>
  </si>
  <si>
    <t>d.mantillag@uniandes.edu.co</t>
  </si>
  <si>
    <t>c.rojasl@uniandes.edu.co</t>
  </si>
  <si>
    <t>Jorge García</t>
  </si>
  <si>
    <t>Nubia Velazco</t>
  </si>
  <si>
    <t xml:space="preserve">Miguel Martínez </t>
  </si>
  <si>
    <t>Enrique Ter Horst</t>
  </si>
  <si>
    <t>Antonio Rivas</t>
  </si>
  <si>
    <t>a.rivas1393@uniandes.edu.co</t>
  </si>
  <si>
    <t>Andres Felipe Ulloa Alfonso</t>
  </si>
  <si>
    <t>af.ulloa10@uniandes.edu.co</t>
  </si>
  <si>
    <t>Camilo Andrés Rojas Contreras</t>
  </si>
  <si>
    <t>caa.rojasc@uniandes.edu.co</t>
  </si>
  <si>
    <t>Cesar Enrique Garcia Diaz</t>
  </si>
  <si>
    <t>ce.garcia392@uniandes.edu.co</t>
  </si>
  <si>
    <t>Guillermo Ruiz Pava</t>
  </si>
  <si>
    <t>ga.ruiz10@uniandes.edu.co</t>
  </si>
  <si>
    <t>Nicolás Sierra Melo</t>
  </si>
  <si>
    <t>n.sierram2@uniandes.edu.co</t>
  </si>
  <si>
    <t>Juan Camilo Bermudez Claros</t>
  </si>
  <si>
    <t>j.bermudezc@uniandes.edu.co</t>
  </si>
  <si>
    <t>Miguel Sarmiento</t>
  </si>
  <si>
    <t>Adriana Abrego Perez</t>
  </si>
  <si>
    <t>al.abrego@uniandes.edu.co</t>
  </si>
  <si>
    <t>oscar naranjo</t>
  </si>
  <si>
    <t>felipe reinoso</t>
  </si>
  <si>
    <t>Rodrigo Atehortua</t>
  </si>
  <si>
    <t>r.atehortua@uniandes.edu.co</t>
  </si>
  <si>
    <t>Mauricio Ruíz</t>
  </si>
  <si>
    <t>mauruiz@uniandes.edu.co</t>
  </si>
  <si>
    <t>Andrés Felipe Torres Ramos</t>
  </si>
  <si>
    <t>Camilo Alarcón</t>
  </si>
  <si>
    <t>Fernanda Freire Franklin</t>
  </si>
  <si>
    <t>fff2@cin.ufpe.br</t>
  </si>
  <si>
    <t>JosÉ Miguel Ospina</t>
  </si>
  <si>
    <t>Katherine A.</t>
  </si>
  <si>
    <t>Lina Carvajal</t>
  </si>
  <si>
    <t>Marcus Thiell</t>
  </si>
  <si>
    <t>mthiell@uniandes.edu.co</t>
  </si>
  <si>
    <t>constantin.blome@uclouvain.be</t>
  </si>
  <si>
    <t>Catalina Ramirez</t>
  </si>
  <si>
    <t>mariaram@uniandes.edu.co</t>
  </si>
  <si>
    <t>Camilo Gomez</t>
  </si>
  <si>
    <t>ch.gomez171@uniandes.edu.co</t>
  </si>
  <si>
    <t>Alejandra Tabares Pozos</t>
  </si>
  <si>
    <t>a.tabaresp@uniandes.edu.co</t>
  </si>
  <si>
    <t>Andres Medaglia</t>
  </si>
  <si>
    <t>amedagli@uniandes.edu.co</t>
  </si>
  <si>
    <t>Karla Tatiana Parra Parias</t>
  </si>
  <si>
    <t>kt.parra10@uniandes.edu.co</t>
  </si>
  <si>
    <t>Natalia Pacheco</t>
  </si>
  <si>
    <t>n.pacheco10@uniandes.edu.co</t>
  </si>
  <si>
    <t>Isabela Borda</t>
  </si>
  <si>
    <t>i.bordar@uniandes.edu.co</t>
  </si>
  <si>
    <t>Mauricio ruiz</t>
  </si>
  <si>
    <t>Luz Marina Ferro</t>
  </si>
  <si>
    <t>luferro@uniandes.edu.co</t>
  </si>
  <si>
    <t>Freddy Zapata</t>
  </si>
  <si>
    <t>fzapata@uniandes.edu.co</t>
  </si>
  <si>
    <t>Atenea Camacho</t>
  </si>
  <si>
    <t>ha.camacho54@uniandes.edu.co</t>
  </si>
  <si>
    <t>Jose David Martinez</t>
  </si>
  <si>
    <t>jd.martinezo@uniandes.edu.co</t>
  </si>
  <si>
    <t>bryan.c.boots@gmail.com</t>
  </si>
  <si>
    <t>Julia Rosa Romero</t>
  </si>
  <si>
    <t>jr.romero109@uniandes.edu.co</t>
  </si>
  <si>
    <t>Juan Esteban Nieto Campos</t>
  </si>
  <si>
    <t>je.nieto@uniandes.edu.co</t>
  </si>
  <si>
    <t>Juan Camilo Ángel Aguirre</t>
  </si>
  <si>
    <t>jc.angela1@uniandes.edu.co</t>
  </si>
  <si>
    <t>Mumbi Wachira</t>
  </si>
  <si>
    <t>mwachira@strathmore.edu</t>
  </si>
  <si>
    <t>Fiorenza Zlatar</t>
  </si>
  <si>
    <t>f.zlatar@uniandes.edu.co</t>
  </si>
  <si>
    <t>Yuly Andrea Franco Gómez</t>
  </si>
  <si>
    <t>y.francog@uniandes.edu.co</t>
  </si>
  <si>
    <t>Sandro Jiménez</t>
  </si>
  <si>
    <t>sa.jimenez2556@uniandes.edu.co</t>
  </si>
  <si>
    <t>Manuel Rodriguez</t>
  </si>
  <si>
    <t>Juliana Angulo</t>
  </si>
  <si>
    <t>German Andrade</t>
  </si>
  <si>
    <t>gandrade@uniandes.edu.co</t>
  </si>
  <si>
    <t>Caterine Ariza</t>
  </si>
  <si>
    <t>Gloria Valencia</t>
  </si>
  <si>
    <t>Hector Godoy</t>
  </si>
  <si>
    <t>Jaime E. Londoño Motta</t>
  </si>
  <si>
    <t>jelondono@icesi.edu.co</t>
  </si>
  <si>
    <t>José F. Calderón</t>
  </si>
  <si>
    <t>José Camilo</t>
  </si>
  <si>
    <t>Julia Helena Díaz</t>
  </si>
  <si>
    <t>jh.diaz84@uniandes.edu.co</t>
  </si>
  <si>
    <t>Julio Cesar Zuluaga</t>
  </si>
  <si>
    <t>Leonardo Santana</t>
  </si>
  <si>
    <t>María Ines Barbero</t>
  </si>
  <si>
    <t>barbero.mariaines@gmail.com</t>
  </si>
  <si>
    <t>Martha Elizabeth Garavito</t>
  </si>
  <si>
    <t>Rory Miller</t>
  </si>
  <si>
    <t>Apellido</t>
  </si>
  <si>
    <t>Nombre Completo</t>
  </si>
  <si>
    <t>Genero</t>
  </si>
  <si>
    <t>Nacionalidad</t>
  </si>
  <si>
    <t>Fecha nacimiento</t>
  </si>
  <si>
    <t>Nombre Universidad origen</t>
  </si>
  <si>
    <t>País Universidad origen</t>
  </si>
  <si>
    <t>Ubicación</t>
  </si>
  <si>
    <t>Seminario que dirigió</t>
  </si>
  <si>
    <t>Bryan Charles</t>
  </si>
  <si>
    <t>Boots</t>
  </si>
  <si>
    <t>University of Missouri</t>
  </si>
  <si>
    <t>Christiane</t>
  </si>
  <si>
    <t>Schwieren</t>
  </si>
  <si>
    <t>University of Heidelberg</t>
  </si>
  <si>
    <t>Spencer</t>
  </si>
  <si>
    <t>Ross</t>
  </si>
  <si>
    <t>University of Massachusetts</t>
  </si>
  <si>
    <t>Niels</t>
  </si>
  <si>
    <t>Van Quaquebeke</t>
  </si>
  <si>
    <t>Kuhne Logistics University - KLU</t>
  </si>
  <si>
    <t>Claudia</t>
  </si>
  <si>
    <t>Rebolledo</t>
  </si>
  <si>
    <t>HEC Montreal</t>
  </si>
  <si>
    <t>Canada</t>
  </si>
  <si>
    <t>John</t>
  </si>
  <si>
    <t>Thøgersen</t>
  </si>
  <si>
    <t>Aahus University, Denmark</t>
  </si>
  <si>
    <t>Barbara</t>
  </si>
  <si>
    <t>Culiberg</t>
  </si>
  <si>
    <t>University of Ljubljana, School of Economics and Business</t>
  </si>
  <si>
    <t>Janina</t>
  </si>
  <si>
    <t>Grabs</t>
  </si>
  <si>
    <t>ESADE Business School</t>
  </si>
  <si>
    <t>Rita</t>
  </si>
  <si>
    <t>Motta</t>
  </si>
  <si>
    <t>Marco</t>
  </si>
  <si>
    <t>Palacios</t>
  </si>
  <si>
    <t>University of Oxford</t>
  </si>
  <si>
    <t>Luis Fernando</t>
  </si>
  <si>
    <t>Molina</t>
  </si>
  <si>
    <t>Universidad de los Andes</t>
  </si>
  <si>
    <t>Orlando</t>
  </si>
  <si>
    <t>Grisales</t>
  </si>
  <si>
    <t>Investigador Independiente Ottawa</t>
  </si>
  <si>
    <t>Alan</t>
  </si>
  <si>
    <t>Knight</t>
  </si>
  <si>
    <t>Inglaterra</t>
  </si>
  <si>
    <t>David</t>
  </si>
  <si>
    <t>Lingelbach</t>
  </si>
  <si>
    <t>University of Baltimore</t>
  </si>
  <si>
    <t>Juliana</t>
  </si>
  <si>
    <t>Moreira Batista</t>
  </si>
  <si>
    <t>FGV - Fundação Getulio Vargas</t>
  </si>
  <si>
    <t>Brasil</t>
  </si>
  <si>
    <t>Eduardo</t>
  </si>
  <si>
    <t>Posada Carbó</t>
  </si>
  <si>
    <t>Luis Gabriel</t>
  </si>
  <si>
    <t>Galán</t>
  </si>
  <si>
    <t>James V.</t>
  </si>
  <si>
    <t>Torres Moreno</t>
  </si>
  <si>
    <t>Carlos</t>
  </si>
  <si>
    <t>Dávila</t>
  </si>
  <si>
    <t>Camilo</t>
  </si>
  <si>
    <t>Rojas</t>
  </si>
  <si>
    <t>Université de Grenoble Alpes</t>
  </si>
  <si>
    <t>Francia</t>
  </si>
  <si>
    <t>Mirko</t>
  </si>
  <si>
    <t>Antino</t>
  </si>
  <si>
    <t>Universidad Complutense de Madrid</t>
  </si>
  <si>
    <t>Basel</t>
  </si>
  <si>
    <t>Hammoda</t>
  </si>
  <si>
    <t>Tallinn University of Technology TalTech</t>
  </si>
  <si>
    <t>Estonia</t>
  </si>
  <si>
    <t>Manuel</t>
  </si>
  <si>
    <t>Rodriguez Becerra</t>
  </si>
  <si>
    <t>José Félix</t>
  </si>
  <si>
    <t>Lafaurie</t>
  </si>
  <si>
    <t>Universidad Javeriana</t>
  </si>
  <si>
    <t>Ximena</t>
  </si>
  <si>
    <t>Rueda</t>
  </si>
  <si>
    <t>Lina</t>
  </si>
  <si>
    <t>Moros</t>
  </si>
  <si>
    <t>Boada</t>
  </si>
  <si>
    <t>IE University</t>
  </si>
  <si>
    <t>Felix</t>
  </si>
  <si>
    <t>Iturriaga</t>
  </si>
  <si>
    <t>Universidad de Valladolid</t>
  </si>
  <si>
    <t>Nicolás</t>
  </si>
  <si>
    <t>Parra</t>
  </si>
  <si>
    <t>Harvard Law School</t>
  </si>
  <si>
    <t>Linda</t>
  </si>
  <si>
    <t>Alkire</t>
  </si>
  <si>
    <t>Fordham University</t>
  </si>
  <si>
    <t>Sertan</t>
  </si>
  <si>
    <t>Kabadayi</t>
  </si>
  <si>
    <t>Texas State University</t>
  </si>
  <si>
    <t>Sasmira</t>
  </si>
  <si>
    <t>Matta</t>
  </si>
  <si>
    <t>The Wharton School at the University of Pennsylvania</t>
  </si>
  <si>
    <t>Lourdes</t>
  </si>
  <si>
    <t>Casanova</t>
  </si>
  <si>
    <t>Universidad de Cornell</t>
  </si>
  <si>
    <t>Lozano</t>
  </si>
  <si>
    <t>Maastricht University</t>
  </si>
  <si>
    <t>Holanda</t>
  </si>
  <si>
    <t>Andres</t>
  </si>
  <si>
    <t>Espitia</t>
  </si>
  <si>
    <t>Northwetsern University</t>
  </si>
  <si>
    <t>Carmen</t>
  </si>
  <si>
    <t>Villa</t>
  </si>
  <si>
    <t>University of Warwick</t>
  </si>
  <si>
    <t>Socorro</t>
  </si>
  <si>
    <t>Martínez</t>
  </si>
  <si>
    <t>UC-Davis</t>
  </si>
  <si>
    <t>Maria Alejandra</t>
  </si>
  <si>
    <t>Erazo</t>
  </si>
  <si>
    <t>Université Lumière Lyon 2</t>
  </si>
  <si>
    <t>Felipe</t>
  </si>
  <si>
    <t>University of Wisconsin</t>
  </si>
  <si>
    <t>Bruno</t>
  </si>
  <si>
    <t>Souza</t>
  </si>
  <si>
    <t>Andrew</t>
  </si>
  <si>
    <t>Parker</t>
  </si>
  <si>
    <t>Durham University Business School</t>
  </si>
  <si>
    <t>Behnoosh</t>
  </si>
  <si>
    <t>Lahooti</t>
  </si>
  <si>
    <t>NEOMA Business School</t>
  </si>
  <si>
    <t>Wolf</t>
  </si>
  <si>
    <t>Wagner</t>
  </si>
  <si>
    <t>Rotterdam School of Management</t>
  </si>
  <si>
    <t>Steven</t>
  </si>
  <si>
    <t>Kilroy</t>
  </si>
  <si>
    <t>Trinity College Dublin</t>
  </si>
  <si>
    <t>Neal</t>
  </si>
  <si>
    <t>Roese</t>
  </si>
  <si>
    <t>Kellogg School of Management at Northwestern Univrsity</t>
  </si>
  <si>
    <t>Velasco</t>
  </si>
  <si>
    <t>BI Norwegian Business School</t>
  </si>
  <si>
    <t>Noruega</t>
  </si>
  <si>
    <t>Yimin</t>
  </si>
  <si>
    <t>Cheng</t>
  </si>
  <si>
    <t>Monash University</t>
  </si>
  <si>
    <t>Australia</t>
  </si>
  <si>
    <t>Luis Alfredo</t>
  </si>
  <si>
    <t>Arango</t>
  </si>
  <si>
    <t>University of Queensland</t>
  </si>
  <si>
    <t>Suresh</t>
  </si>
  <si>
    <t>Sethi</t>
  </si>
  <si>
    <t xml:space="preserve">UT Dallas </t>
  </si>
  <si>
    <t>Constantin</t>
  </si>
  <si>
    <t>Blome</t>
  </si>
  <si>
    <t>Lancaster University</t>
  </si>
  <si>
    <t>Christian</t>
  </si>
  <si>
    <t>Schott</t>
  </si>
  <si>
    <t>Victoria University of Wellington</t>
  </si>
  <si>
    <t>Nueva Zelanda</t>
  </si>
  <si>
    <t>Teresa</t>
  </si>
  <si>
    <t>da Silva Lopes</t>
  </si>
  <si>
    <t>University of York</t>
  </si>
  <si>
    <t>Mapa Nacionalidades</t>
  </si>
  <si>
    <t>Valentina Díaz</t>
  </si>
  <si>
    <t>James</t>
  </si>
  <si>
    <t>Profesora Anónima</t>
  </si>
  <si>
    <t>Joaquín Romero</t>
  </si>
  <si>
    <t>Amparo Jiménez</t>
  </si>
  <si>
    <t>Faridy Jiménez</t>
  </si>
  <si>
    <t>njimenez@uniandes.edu.co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</si>
</sst>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5" formatCode="0.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2"/>
      <name val="Aptos Narrow"/>
      <family val="2"/>
      <scheme val="minor"/>
    </font>
    <font>
      <b/>
      <sz val="1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9"/>
      <color indexed="81"/>
      <name val="Tahoma"/>
      <family val="2"/>
    </font>
    <font>
      <sz val="12"/>
      <color rgb="FF000000"/>
      <name val="Aptos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sz val="10"/>
      <color rgb="FF212121"/>
      <name val="Tahoma"/>
      <family val="2"/>
    </font>
    <font>
      <sz val="11"/>
      <color rgb="FF000000"/>
      <name val="Aptos"/>
      <family val="2"/>
    </font>
    <font>
      <sz val="11"/>
      <color theme="1" tint="0.34998626667073579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9E5E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51515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66284"/>
        <bgColor indexed="64"/>
      </patternFill>
    </fill>
    <fill>
      <patternFill patternType="solid">
        <fgColor rgb="FFFFFFFF"/>
        <bgColor rgb="FFFFCC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11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right" vertical="center"/>
    </xf>
    <xf numFmtId="0" fontId="11" fillId="0" borderId="6" xfId="0" applyFont="1" applyBorder="1" applyAlignment="1">
      <alignment vertical="center"/>
    </xf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0" fillId="0" borderId="27" xfId="0" applyBorder="1"/>
    <xf numFmtId="0" fontId="0" fillId="0" borderId="31" xfId="0" applyBorder="1"/>
    <xf numFmtId="0" fontId="5" fillId="7" borderId="1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4" fontId="0" fillId="3" borderId="14" xfId="0" applyNumberFormat="1" applyFill="1" applyBorder="1" applyAlignment="1">
      <alignment horizontal="left" vertical="center"/>
    </xf>
    <xf numFmtId="164" fontId="0" fillId="3" borderId="14" xfId="0" applyNumberForma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 wrapText="1"/>
    </xf>
    <xf numFmtId="0" fontId="5" fillId="7" borderId="13" xfId="0" applyFont="1" applyFill="1" applyBorder="1" applyAlignment="1">
      <alignment horizontal="center" vertical="center"/>
    </xf>
    <xf numFmtId="0" fontId="1" fillId="3" borderId="6" xfId="1" applyFill="1" applyBorder="1" applyAlignment="1">
      <alignment vertical="center"/>
    </xf>
    <xf numFmtId="0" fontId="1" fillId="3" borderId="6" xfId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0" fillId="10" borderId="0" xfId="0" applyFill="1"/>
    <xf numFmtId="0" fontId="0" fillId="3" borderId="26" xfId="0" applyFill="1" applyBorder="1"/>
    <xf numFmtId="0" fontId="0" fillId="3" borderId="6" xfId="0" applyFill="1" applyBorder="1" applyAlignment="1">
      <alignment vertical="center" wrapText="1"/>
    </xf>
    <xf numFmtId="0" fontId="4" fillId="13" borderId="0" xfId="0" applyFont="1" applyFill="1"/>
    <xf numFmtId="0" fontId="0" fillId="13" borderId="0" xfId="0" applyFill="1"/>
    <xf numFmtId="0" fontId="0" fillId="3" borderId="6" xfId="1" applyFont="1" applyFill="1" applyBorder="1" applyAlignment="1">
      <alignment vertical="center"/>
    </xf>
    <xf numFmtId="0" fontId="12" fillId="10" borderId="0" xfId="0" applyFont="1" applyFill="1"/>
    <xf numFmtId="0" fontId="1" fillId="14" borderId="6" xfId="1" applyFill="1" applyBorder="1" applyAlignment="1">
      <alignment horizontal="right" vertical="center"/>
    </xf>
    <xf numFmtId="0" fontId="10" fillId="14" borderId="6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 wrapText="1"/>
    </xf>
    <xf numFmtId="0" fontId="0" fillId="3" borderId="6" xfId="1" applyFont="1" applyFill="1" applyBorder="1" applyAlignment="1">
      <alignment horizontal="left" vertical="center"/>
    </xf>
    <xf numFmtId="0" fontId="13" fillId="10" borderId="0" xfId="0" applyFont="1" applyFill="1"/>
    <xf numFmtId="0" fontId="13" fillId="10" borderId="0" xfId="0" applyFont="1" applyFill="1" applyAlignment="1">
      <alignment horizontal="right"/>
    </xf>
    <xf numFmtId="0" fontId="13" fillId="10" borderId="0" xfId="0" applyFont="1" applyFill="1" applyAlignment="1">
      <alignment horizontal="right" vertical="top"/>
    </xf>
    <xf numFmtId="0" fontId="13" fillId="10" borderId="0" xfId="0" applyFont="1" applyFill="1" applyAlignment="1">
      <alignment vertical="top"/>
    </xf>
    <xf numFmtId="0" fontId="3" fillId="3" borderId="14" xfId="0" applyFont="1" applyFill="1" applyBorder="1" applyAlignment="1">
      <alignment horizontal="left" vertical="center"/>
    </xf>
    <xf numFmtId="0" fontId="5" fillId="5" borderId="32" xfId="0" applyFont="1" applyFill="1" applyBorder="1" applyAlignment="1">
      <alignment horizontal="center" vertical="center"/>
    </xf>
    <xf numFmtId="14" fontId="5" fillId="5" borderId="3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8" fontId="0" fillId="0" borderId="0" xfId="0" applyNumberFormat="1"/>
    <xf numFmtId="0" fontId="5" fillId="6" borderId="32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/>
    </xf>
    <xf numFmtId="0" fontId="0" fillId="15" borderId="0" xfId="0" applyFill="1" applyAlignment="1">
      <alignment wrapText="1"/>
    </xf>
    <xf numFmtId="0" fontId="0" fillId="15" borderId="0" xfId="0" applyFill="1"/>
    <xf numFmtId="14" fontId="0" fillId="15" borderId="0" xfId="0" applyNumberFormat="1" applyFill="1"/>
    <xf numFmtId="0" fontId="0" fillId="15" borderId="8" xfId="0" applyFill="1" applyBorder="1"/>
    <xf numFmtId="0" fontId="0" fillId="15" borderId="6" xfId="0" applyFill="1" applyBorder="1"/>
    <xf numFmtId="0" fontId="0" fillId="15" borderId="18" xfId="0" applyFill="1" applyBorder="1"/>
    <xf numFmtId="0" fontId="15" fillId="10" borderId="0" xfId="0" applyFont="1" applyFill="1"/>
    <xf numFmtId="0" fontId="15" fillId="0" borderId="6" xfId="0" applyFont="1" applyBorder="1"/>
    <xf numFmtId="0" fontId="15" fillId="10" borderId="6" xfId="0" applyFont="1" applyFill="1" applyBorder="1"/>
    <xf numFmtId="165" fontId="15" fillId="10" borderId="6" xfId="0" applyNumberFormat="1" applyFont="1" applyFill="1" applyBorder="1"/>
    <xf numFmtId="165" fontId="15" fillId="10" borderId="0" xfId="0" applyNumberFormat="1" applyFont="1" applyFill="1"/>
    <xf numFmtId="0" fontId="5" fillId="5" borderId="33" xfId="0" applyFont="1" applyFill="1" applyBorder="1" applyAlignment="1">
      <alignment horizontal="center" vertical="center"/>
    </xf>
    <xf numFmtId="0" fontId="0" fillId="6" borderId="6" xfId="0" applyFill="1" applyBorder="1"/>
    <xf numFmtId="0" fontId="11" fillId="6" borderId="6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right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6" fillId="0" borderId="8" xfId="0" applyFont="1" applyBorder="1"/>
    <xf numFmtId="0" fontId="6" fillId="0" borderId="6" xfId="0" applyFont="1" applyBorder="1"/>
    <xf numFmtId="0" fontId="6" fillId="0" borderId="18" xfId="0" applyFont="1" applyBorder="1"/>
    <xf numFmtId="0" fontId="16" fillId="0" borderId="6" xfId="2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34" xfId="0" applyBorder="1"/>
    <xf numFmtId="0" fontId="0" fillId="0" borderId="35" xfId="0" applyBorder="1"/>
    <xf numFmtId="0" fontId="0" fillId="3" borderId="36" xfId="0" applyFill="1" applyBorder="1"/>
    <xf numFmtId="0" fontId="5" fillId="8" borderId="32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/>
    </xf>
    <xf numFmtId="0" fontId="18" fillId="16" borderId="23" xfId="0" applyFont="1" applyFill="1" applyBorder="1" applyAlignment="1">
      <alignment horizontal="right"/>
    </xf>
    <xf numFmtId="0" fontId="0" fillId="10" borderId="6" xfId="0" applyFill="1" applyBorder="1"/>
    <xf numFmtId="0" fontId="5" fillId="6" borderId="3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8" xfId="0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9" fillId="0" borderId="17" xfId="0" applyFont="1" applyBorder="1"/>
    <xf numFmtId="0" fontId="19" fillId="0" borderId="6" xfId="0" applyFont="1" applyBorder="1"/>
    <xf numFmtId="0" fontId="15" fillId="17" borderId="17" xfId="2" applyFont="1" applyFill="1" applyBorder="1" applyAlignment="1">
      <alignment horizontal="left" vertical="center" wrapText="1"/>
    </xf>
    <xf numFmtId="0" fontId="15" fillId="17" borderId="6" xfId="2" applyFont="1" applyFill="1" applyBorder="1" applyAlignment="1">
      <alignment horizontal="left" vertical="center" wrapText="1"/>
    </xf>
    <xf numFmtId="0" fontId="0" fillId="0" borderId="44" xfId="0" applyBorder="1"/>
    <xf numFmtId="49" fontId="0" fillId="0" borderId="6" xfId="0" applyNumberFormat="1" applyBorder="1"/>
    <xf numFmtId="0" fontId="11" fillId="0" borderId="7" xfId="0" applyFont="1" applyBorder="1"/>
    <xf numFmtId="0" fontId="11" fillId="0" borderId="1" xfId="0" applyFont="1" applyBorder="1"/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6" fillId="0" borderId="0" xfId="2" applyAlignment="1">
      <alignment vertical="center" wrapText="1"/>
    </xf>
    <xf numFmtId="0" fontId="11" fillId="0" borderId="45" xfId="0" applyFont="1" applyBorder="1"/>
    <xf numFmtId="0" fontId="0" fillId="0" borderId="46" xfId="0" applyBorder="1" applyAlignment="1">
      <alignment vertical="center" wrapText="1"/>
    </xf>
    <xf numFmtId="0" fontId="0" fillId="0" borderId="47" xfId="0" applyBorder="1"/>
    <xf numFmtId="0" fontId="0" fillId="0" borderId="47" xfId="0" applyBorder="1" applyAlignment="1">
      <alignment vertical="center" wrapText="1"/>
    </xf>
    <xf numFmtId="0" fontId="0" fillId="0" borderId="48" xfId="0" applyBorder="1"/>
    <xf numFmtId="0" fontId="0" fillId="0" borderId="49" xfId="0" applyBorder="1"/>
    <xf numFmtId="0" fontId="0" fillId="0" borderId="48" xfId="0" applyBorder="1" applyAlignment="1">
      <alignment vertical="center" wrapText="1"/>
    </xf>
    <xf numFmtId="0" fontId="21" fillId="0" borderId="0" xfId="0" applyFont="1"/>
    <xf numFmtId="0" fontId="22" fillId="0" borderId="0" xfId="0" applyFont="1"/>
    <xf numFmtId="0" fontId="15" fillId="0" borderId="8" xfId="0" applyFont="1" applyBorder="1"/>
    <xf numFmtId="0" fontId="15" fillId="0" borderId="10" xfId="0" applyFont="1" applyBorder="1"/>
    <xf numFmtId="0" fontId="0" fillId="0" borderId="45" xfId="0" applyBorder="1"/>
    <xf numFmtId="0" fontId="0" fillId="0" borderId="46" xfId="0" applyBorder="1"/>
    <xf numFmtId="14" fontId="0" fillId="0" borderId="0" xfId="0" applyNumberFormat="1" applyAlignment="1">
      <alignment wrapText="1"/>
    </xf>
    <xf numFmtId="49" fontId="0" fillId="0" borderId="1" xfId="0" applyNumberFormat="1" applyBorder="1"/>
    <xf numFmtId="0" fontId="20" fillId="0" borderId="1" xfId="0" applyFont="1" applyBorder="1"/>
    <xf numFmtId="49" fontId="0" fillId="0" borderId="3" xfId="0" applyNumberFormat="1" applyBorder="1"/>
    <xf numFmtId="49" fontId="0" fillId="0" borderId="10" xfId="0" applyNumberFormat="1" applyBorder="1"/>
    <xf numFmtId="0" fontId="5" fillId="6" borderId="23" xfId="3" applyNumberFormat="1" applyFont="1" applyFill="1" applyBorder="1" applyAlignment="1">
      <alignment horizontal="center" vertical="center"/>
    </xf>
    <xf numFmtId="0" fontId="0" fillId="0" borderId="0" xfId="3" applyNumberFormat="1" applyFont="1"/>
    <xf numFmtId="0" fontId="0" fillId="15" borderId="0" xfId="3" applyNumberFormat="1" applyFont="1" applyFill="1"/>
    <xf numFmtId="0" fontId="25" fillId="0" borderId="1" xfId="0" applyFont="1" applyBorder="1"/>
    <xf numFmtId="0" fontId="25" fillId="0" borderId="3" xfId="0" applyFont="1" applyBorder="1"/>
    <xf numFmtId="0" fontId="25" fillId="0" borderId="50" xfId="0" applyFont="1" applyBorder="1"/>
    <xf numFmtId="0" fontId="0" fillId="0" borderId="51" xfId="0" applyBorder="1"/>
    <xf numFmtId="0" fontId="0" fillId="0" borderId="52" xfId="0" applyBorder="1"/>
    <xf numFmtId="0" fontId="25" fillId="0" borderId="45" xfId="0" applyFont="1" applyBorder="1"/>
    <xf numFmtId="0" fontId="26" fillId="19" borderId="6" xfId="0" applyFont="1" applyFill="1" applyBorder="1"/>
    <xf numFmtId="0" fontId="11" fillId="19" borderId="6" xfId="0" applyFont="1" applyFill="1" applyBorder="1"/>
    <xf numFmtId="0" fontId="11" fillId="0" borderId="6" xfId="0" applyFont="1" applyBorder="1"/>
    <xf numFmtId="0" fontId="26" fillId="0" borderId="6" xfId="0" applyFont="1" applyBorder="1"/>
    <xf numFmtId="0" fontId="26" fillId="19" borderId="8" xfId="0" applyFont="1" applyFill="1" applyBorder="1"/>
    <xf numFmtId="0" fontId="26" fillId="0" borderId="2" xfId="0" applyFont="1" applyBorder="1"/>
    <xf numFmtId="0" fontId="26" fillId="19" borderId="10" xfId="0" applyFont="1" applyFill="1" applyBorder="1"/>
    <xf numFmtId="0" fontId="26" fillId="0" borderId="4" xfId="0" applyFont="1" applyBorder="1"/>
    <xf numFmtId="0" fontId="26" fillId="0" borderId="9" xfId="0" applyFont="1" applyBorder="1"/>
    <xf numFmtId="0" fontId="26" fillId="19" borderId="17" xfId="0" applyFont="1" applyFill="1" applyBorder="1"/>
    <xf numFmtId="0" fontId="26" fillId="0" borderId="35" xfId="0" applyFont="1" applyBorder="1"/>
    <xf numFmtId="0" fontId="26" fillId="19" borderId="7" xfId="0" applyFont="1" applyFill="1" applyBorder="1"/>
    <xf numFmtId="0" fontId="11" fillId="0" borderId="8" xfId="0" applyFont="1" applyBorder="1"/>
    <xf numFmtId="0" fontId="11" fillId="19" borderId="1" xfId="0" applyFont="1" applyFill="1" applyBorder="1"/>
    <xf numFmtId="0" fontId="11" fillId="19" borderId="3" xfId="0" applyFont="1" applyFill="1" applyBorder="1"/>
    <xf numFmtId="0" fontId="26" fillId="0" borderId="10" xfId="0" applyFont="1" applyBorder="1"/>
    <xf numFmtId="0" fontId="11" fillId="19" borderId="10" xfId="0" applyFont="1" applyFill="1" applyBorder="1"/>
    <xf numFmtId="0" fontId="29" fillId="0" borderId="7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29" fillId="0" borderId="3" xfId="0" applyFont="1" applyBorder="1" applyAlignment="1">
      <alignment wrapText="1"/>
    </xf>
    <xf numFmtId="0" fontId="26" fillId="0" borderId="7" xfId="0" applyFont="1" applyBorder="1"/>
    <xf numFmtId="0" fontId="26" fillId="0" borderId="1" xfId="0" applyFont="1" applyBorder="1"/>
    <xf numFmtId="0" fontId="26" fillId="0" borderId="3" xfId="0" applyFont="1" applyBorder="1"/>
    <xf numFmtId="0" fontId="27" fillId="18" borderId="7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vertical="center" wrapText="1"/>
    </xf>
    <xf numFmtId="0" fontId="27" fillId="18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4" fillId="13" borderId="0" xfId="0" applyFont="1" applyFill="1"/>
    <xf numFmtId="0" fontId="30" fillId="13" borderId="0" xfId="0" applyFont="1" applyFill="1"/>
    <xf numFmtId="0" fontId="0" fillId="15" borderId="7" xfId="0" applyFill="1" applyBorder="1"/>
    <xf numFmtId="0" fontId="0" fillId="15" borderId="1" xfId="0" applyFill="1" applyBorder="1"/>
    <xf numFmtId="0" fontId="0" fillId="15" borderId="45" xfId="0" applyFill="1" applyBorder="1"/>
    <xf numFmtId="0" fontId="6" fillId="0" borderId="7" xfId="0" applyFont="1" applyBorder="1"/>
    <xf numFmtId="0" fontId="6" fillId="0" borderId="1" xfId="0" applyFont="1" applyBorder="1"/>
    <xf numFmtId="0" fontId="6" fillId="0" borderId="45" xfId="0" applyFont="1" applyBorder="1"/>
    <xf numFmtId="0" fontId="19" fillId="0" borderId="34" xfId="0" applyFont="1" applyBorder="1"/>
    <xf numFmtId="0" fontId="19" fillId="0" borderId="1" xfId="0" applyFont="1" applyBorder="1"/>
    <xf numFmtId="0" fontId="15" fillId="0" borderId="0" xfId="0" applyFont="1"/>
    <xf numFmtId="0" fontId="19" fillId="0" borderId="45" xfId="0" applyFont="1" applyBorder="1"/>
    <xf numFmtId="0" fontId="11" fillId="0" borderId="53" xfId="0" applyFont="1" applyBorder="1"/>
    <xf numFmtId="0" fontId="0" fillId="0" borderId="54" xfId="0" applyBorder="1" applyAlignment="1">
      <alignment vertical="center" wrapText="1"/>
    </xf>
    <xf numFmtId="0" fontId="11" fillId="0" borderId="55" xfId="0" applyFont="1" applyBorder="1"/>
    <xf numFmtId="0" fontId="0" fillId="0" borderId="56" xfId="0" applyBorder="1" applyAlignment="1">
      <alignment vertical="center" wrapText="1"/>
    </xf>
    <xf numFmtId="0" fontId="11" fillId="0" borderId="57" xfId="0" applyFont="1" applyBorder="1"/>
    <xf numFmtId="0" fontId="0" fillId="0" borderId="58" xfId="0" applyBorder="1" applyAlignment="1">
      <alignment vertical="center" wrapText="1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24" fillId="18" borderId="1" xfId="0" applyFont="1" applyFill="1" applyBorder="1" applyAlignment="1">
      <alignment vertical="center"/>
    </xf>
    <xf numFmtId="0" fontId="24" fillId="18" borderId="45" xfId="0" applyFont="1" applyFill="1" applyBorder="1" applyAlignment="1">
      <alignment vertical="center"/>
    </xf>
    <xf numFmtId="10" fontId="0" fillId="0" borderId="0" xfId="0" applyNumberFormat="1"/>
    <xf numFmtId="0" fontId="14" fillId="13" borderId="0" xfId="0" applyFont="1" applyFill="1" applyAlignment="1">
      <alignment horizontal="center"/>
    </xf>
    <xf numFmtId="0" fontId="14" fillId="13" borderId="23" xfId="0" applyFont="1" applyFill="1" applyBorder="1" applyAlignment="1">
      <alignment horizontal="center" vertical="center"/>
    </xf>
    <xf numFmtId="0" fontId="14" fillId="13" borderId="25" xfId="0" applyFont="1" applyFill="1" applyBorder="1" applyAlignment="1">
      <alignment horizontal="center" vertical="center"/>
    </xf>
    <xf numFmtId="0" fontId="14" fillId="13" borderId="24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/>
    </xf>
    <xf numFmtId="0" fontId="2" fillId="9" borderId="20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4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</cellXfs>
  <cellStyles count="4">
    <cellStyle name="20% - Énfasis4" xfId="1" builtinId="42"/>
    <cellStyle name="Hipervínculo" xfId="2" builtinId="8"/>
    <cellStyle name="Millares" xfId="3" builtinId="3"/>
    <cellStyle name="Normal" xfId="0" builtinId="0"/>
  </cellStyles>
  <dxfs count="34">
    <dxf>
      <fill>
        <patternFill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numFmt numFmtId="19" formatCode="d/mm/yyyy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7E2E7"/>
      <color rgb="FF166284"/>
      <color rgb="FF515151"/>
      <color rgb="FFCAE6EC"/>
      <color rgb="FFFF4343"/>
      <color rgb="FF12506C"/>
      <color rgb="FF0A2D3C"/>
      <color rgb="FFE96A2B"/>
      <color rgb="FFD45516"/>
      <color rgb="FFBC4C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Seminars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Reporte'!$F$6:$F$8</c:f>
              <c:strCache>
                <c:ptCount val="3"/>
                <c:pt idx="0">
                  <c:v>On-Campus</c:v>
                </c:pt>
                <c:pt idx="1">
                  <c:v>Online</c:v>
                </c:pt>
                <c:pt idx="2">
                  <c:v>Hybrid</c:v>
                </c:pt>
              </c:strCache>
            </c:strRef>
          </c:cat>
          <c:val>
            <c:numRef>
              <c:f>'Tablas Reporte'!$G$6:$G$8</c:f>
              <c:numCache>
                <c:formatCode>General</c:formatCode>
                <c:ptCount val="3"/>
                <c:pt idx="0">
                  <c:v>20</c:v>
                </c:pt>
                <c:pt idx="1">
                  <c:v>16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0-47F5-9F43-9873BC09B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947279"/>
        <c:axId val="104943919"/>
      </c:barChart>
      <c:catAx>
        <c:axId val="10494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943919"/>
        <c:crosses val="autoZero"/>
        <c:auto val="1"/>
        <c:lblAlgn val="ctr"/>
        <c:lblOffset val="100"/>
        <c:noMultiLvlLbl val="0"/>
      </c:catAx>
      <c:valAx>
        <c:axId val="1049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94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Seminar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50-43A6-8F19-A52F78D065B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50-43A6-8F19-A52F78D065B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50-43A6-8F19-A52F78D065B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50-43A6-8F19-A52F78D065B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90-42AE-8607-9C1F77AEDCB5}"/>
              </c:ext>
            </c:extLst>
          </c:dPt>
          <c:dLbls>
            <c:dLbl>
              <c:idx val="3"/>
              <c:layout>
                <c:manualLayout>
                  <c:x val="-1.6212532973978345E-3"/>
                  <c:y val="0.142910909721190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50-43A6-8F19-A52F78D065BC}"/>
                </c:ext>
              </c:extLst>
            </c:dLbl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Reporte'!$F$12:$F$16</c:f>
              <c:strCache>
                <c:ptCount val="5"/>
                <c:pt idx="0">
                  <c:v>Visiting Scholars Seminar Series</c:v>
                </c:pt>
                <c:pt idx="1">
                  <c:v>Ágora</c:v>
                </c:pt>
                <c:pt idx="2">
                  <c:v>GHE</c:v>
                </c:pt>
                <c:pt idx="3">
                  <c:v>Recruitment research seminars</c:v>
                </c:pt>
                <c:pt idx="4">
                  <c:v>Other</c:v>
                </c:pt>
              </c:strCache>
            </c:strRef>
          </c:cat>
          <c:val>
            <c:numRef>
              <c:f>'Tablas Reporte'!$G$12:$G$16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6</c:v>
                </c:pt>
                <c:pt idx="3">
                  <c:v>16</c:v>
                </c:pt>
                <c:pt idx="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1650-43A6-8F19-A52F78D065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Speakers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Reporte'!$I$14:$I$15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'Tablas Reporte'!$J$14:$J$15</c:f>
              <c:numCache>
                <c:formatCode>General</c:formatCode>
                <c:ptCount val="2"/>
                <c:pt idx="0">
                  <c:v>17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5-4AD9-AFA1-F59011C8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2445551"/>
        <c:axId val="642446031"/>
      </c:barChart>
      <c:catAx>
        <c:axId val="64244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2446031"/>
        <c:crosses val="autoZero"/>
        <c:auto val="1"/>
        <c:lblAlgn val="ctr"/>
        <c:lblOffset val="100"/>
        <c:noMultiLvlLbl val="0"/>
      </c:catAx>
      <c:valAx>
        <c:axId val="64244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244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Participants</a:t>
            </a:r>
            <a:r>
              <a:rPr lang="en-US" sz="1200" baseline="0"/>
              <a:t> UASM Seminars</a:t>
            </a:r>
            <a:endParaRPr lang="en-US" sz="1200"/>
          </a:p>
        </c:rich>
      </c:tx>
      <c:layout>
        <c:manualLayout>
          <c:xMode val="edge"/>
          <c:yMode val="edge"/>
          <c:x val="0.10777989488618354"/>
          <c:y val="3.111111111111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Reporte'!$B$55:$B$91</c:f>
              <c:strCache>
                <c:ptCount val="37"/>
                <c:pt idx="0">
                  <c:v>Semminar</c:v>
                </c:pt>
                <c:pt idx="1">
                  <c:v>Visiting Scholars 1</c:v>
                </c:pt>
                <c:pt idx="2">
                  <c:v>Visiting Scholars 2</c:v>
                </c:pt>
                <c:pt idx="3">
                  <c:v>Visiting Scholars 3</c:v>
                </c:pt>
                <c:pt idx="4">
                  <c:v>Visiting Scholars 4</c:v>
                </c:pt>
                <c:pt idx="5">
                  <c:v>Visiting Scholars 5</c:v>
                </c:pt>
                <c:pt idx="6">
                  <c:v>Visiting Scholars 6</c:v>
                </c:pt>
                <c:pt idx="7">
                  <c:v>Ágora 1</c:v>
                </c:pt>
                <c:pt idx="8">
                  <c:v>Ágora 2</c:v>
                </c:pt>
                <c:pt idx="9">
                  <c:v>GHE 1</c:v>
                </c:pt>
                <c:pt idx="10">
                  <c:v>GHE 2</c:v>
                </c:pt>
                <c:pt idx="11">
                  <c:v>GHE 3</c:v>
                </c:pt>
                <c:pt idx="12">
                  <c:v>Oligarchs - David L.</c:v>
                </c:pt>
                <c:pt idx="13">
                  <c:v>Ágora 3</c:v>
                </c:pt>
                <c:pt idx="14">
                  <c:v>Recruitment research 1</c:v>
                </c:pt>
                <c:pt idx="15">
                  <c:v>GHE 4</c:v>
                </c:pt>
                <c:pt idx="16">
                  <c:v>Recruitment research 2</c:v>
                </c:pt>
                <c:pt idx="17">
                  <c:v>Ágora 4</c:v>
                </c:pt>
                <c:pt idx="18">
                  <c:v>Recruitment research 3</c:v>
                </c:pt>
                <c:pt idx="19">
                  <c:v>GHE 5</c:v>
                </c:pt>
                <c:pt idx="20">
                  <c:v>Recruitment research 4</c:v>
                </c:pt>
                <c:pt idx="21">
                  <c:v>Ágora 5</c:v>
                </c:pt>
                <c:pt idx="22">
                  <c:v>Recruitment research 5</c:v>
                </c:pt>
                <c:pt idx="23">
                  <c:v>Ágora 6</c:v>
                </c:pt>
                <c:pt idx="24">
                  <c:v>Recruitment research 6</c:v>
                </c:pt>
                <c:pt idx="25">
                  <c:v>Visiting Scholars 7</c:v>
                </c:pt>
                <c:pt idx="26">
                  <c:v>Recruitment research 7</c:v>
                </c:pt>
                <c:pt idx="27">
                  <c:v>Recruitment research 8</c:v>
                </c:pt>
                <c:pt idx="28">
                  <c:v>Recruitment research 9</c:v>
                </c:pt>
                <c:pt idx="29">
                  <c:v>Recruitment research 10</c:v>
                </c:pt>
                <c:pt idx="30">
                  <c:v>Recruitment research 11</c:v>
                </c:pt>
                <c:pt idx="31">
                  <c:v>Recruitment research 12</c:v>
                </c:pt>
                <c:pt idx="32">
                  <c:v>Recruitment research 13</c:v>
                </c:pt>
                <c:pt idx="33">
                  <c:v>Ágora 7</c:v>
                </c:pt>
                <c:pt idx="34">
                  <c:v>Recruitment research 14</c:v>
                </c:pt>
                <c:pt idx="35">
                  <c:v>Ágora 8</c:v>
                </c:pt>
                <c:pt idx="36">
                  <c:v>Visiting Scholars 8</c:v>
                </c:pt>
              </c:strCache>
            </c:strRef>
          </c:cat>
          <c:val>
            <c:numRef>
              <c:f>'Tablas Reporte'!$C$55:$C$91</c:f>
              <c:numCache>
                <c:formatCode>General</c:formatCode>
                <c:ptCount val="37"/>
                <c:pt idx="0">
                  <c:v>0</c:v>
                </c:pt>
                <c:pt idx="1">
                  <c:v>17</c:v>
                </c:pt>
                <c:pt idx="2">
                  <c:v>22</c:v>
                </c:pt>
                <c:pt idx="3">
                  <c:v>19</c:v>
                </c:pt>
                <c:pt idx="4">
                  <c:v>13</c:v>
                </c:pt>
                <c:pt idx="5">
                  <c:v>13</c:v>
                </c:pt>
                <c:pt idx="6">
                  <c:v>28</c:v>
                </c:pt>
                <c:pt idx="7">
                  <c:v>22</c:v>
                </c:pt>
                <c:pt idx="8">
                  <c:v>27</c:v>
                </c:pt>
                <c:pt idx="9">
                  <c:v>45</c:v>
                </c:pt>
                <c:pt idx="10">
                  <c:v>56</c:v>
                </c:pt>
                <c:pt idx="11">
                  <c:v>223</c:v>
                </c:pt>
                <c:pt idx="12">
                  <c:v>33</c:v>
                </c:pt>
                <c:pt idx="13">
                  <c:v>49</c:v>
                </c:pt>
                <c:pt idx="14">
                  <c:v>13</c:v>
                </c:pt>
                <c:pt idx="15">
                  <c:v>55</c:v>
                </c:pt>
                <c:pt idx="16">
                  <c:v>12</c:v>
                </c:pt>
                <c:pt idx="17">
                  <c:v>26</c:v>
                </c:pt>
                <c:pt idx="18">
                  <c:v>11</c:v>
                </c:pt>
                <c:pt idx="19">
                  <c:v>55</c:v>
                </c:pt>
                <c:pt idx="20">
                  <c:v>11</c:v>
                </c:pt>
                <c:pt idx="21">
                  <c:v>35</c:v>
                </c:pt>
                <c:pt idx="22">
                  <c:v>11</c:v>
                </c:pt>
                <c:pt idx="23">
                  <c:v>24</c:v>
                </c:pt>
                <c:pt idx="24">
                  <c:v>11</c:v>
                </c:pt>
                <c:pt idx="25">
                  <c:v>34</c:v>
                </c:pt>
                <c:pt idx="26">
                  <c:v>15</c:v>
                </c:pt>
                <c:pt idx="27">
                  <c:v>16</c:v>
                </c:pt>
                <c:pt idx="28">
                  <c:v>14</c:v>
                </c:pt>
                <c:pt idx="29">
                  <c:v>23</c:v>
                </c:pt>
                <c:pt idx="30">
                  <c:v>22</c:v>
                </c:pt>
                <c:pt idx="31">
                  <c:v>13</c:v>
                </c:pt>
                <c:pt idx="32">
                  <c:v>14</c:v>
                </c:pt>
                <c:pt idx="33">
                  <c:v>23</c:v>
                </c:pt>
                <c:pt idx="34">
                  <c:v>19</c:v>
                </c:pt>
                <c:pt idx="35">
                  <c:v>17</c:v>
                </c:pt>
                <c:pt idx="3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4-44B1-B869-11CCFA4ADB17}"/>
            </c:ext>
          </c:extLst>
        </c:ser>
        <c:ser>
          <c:idx val="1"/>
          <c:order val="1"/>
          <c:spPr>
            <a:noFill/>
            <a:ln>
              <a:noFill/>
            </a:ln>
            <a:effectLst>
              <a:outerShdw blurRad="57150" dist="19050" dir="5400000" sx="1000" sy="1000" algn="ctr" rotWithShape="0">
                <a:srgbClr val="000000">
                  <a:alpha val="0"/>
                </a:srgbClr>
              </a:outerShdw>
            </a:effectLst>
          </c:spPr>
          <c:invertIfNegative val="0"/>
          <c:dLbls>
            <c:delete val="1"/>
          </c:dLbls>
          <c:trendline>
            <c:spPr>
              <a:ln w="19050" cap="rnd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'Tablas Reporte'!$B$55:$B$91</c:f>
              <c:strCache>
                <c:ptCount val="37"/>
                <c:pt idx="0">
                  <c:v>Semminar</c:v>
                </c:pt>
                <c:pt idx="1">
                  <c:v>Visiting Scholars 1</c:v>
                </c:pt>
                <c:pt idx="2">
                  <c:v>Visiting Scholars 2</c:v>
                </c:pt>
                <c:pt idx="3">
                  <c:v>Visiting Scholars 3</c:v>
                </c:pt>
                <c:pt idx="4">
                  <c:v>Visiting Scholars 4</c:v>
                </c:pt>
                <c:pt idx="5">
                  <c:v>Visiting Scholars 5</c:v>
                </c:pt>
                <c:pt idx="6">
                  <c:v>Visiting Scholars 6</c:v>
                </c:pt>
                <c:pt idx="7">
                  <c:v>Ágora 1</c:v>
                </c:pt>
                <c:pt idx="8">
                  <c:v>Ágora 2</c:v>
                </c:pt>
                <c:pt idx="9">
                  <c:v>GHE 1</c:v>
                </c:pt>
                <c:pt idx="10">
                  <c:v>GHE 2</c:v>
                </c:pt>
                <c:pt idx="11">
                  <c:v>GHE 3</c:v>
                </c:pt>
                <c:pt idx="12">
                  <c:v>Oligarchs - David L.</c:v>
                </c:pt>
                <c:pt idx="13">
                  <c:v>Ágora 3</c:v>
                </c:pt>
                <c:pt idx="14">
                  <c:v>Recruitment research 1</c:v>
                </c:pt>
                <c:pt idx="15">
                  <c:v>GHE 4</c:v>
                </c:pt>
                <c:pt idx="16">
                  <c:v>Recruitment research 2</c:v>
                </c:pt>
                <c:pt idx="17">
                  <c:v>Ágora 4</c:v>
                </c:pt>
                <c:pt idx="18">
                  <c:v>Recruitment research 3</c:v>
                </c:pt>
                <c:pt idx="19">
                  <c:v>GHE 5</c:v>
                </c:pt>
                <c:pt idx="20">
                  <c:v>Recruitment research 4</c:v>
                </c:pt>
                <c:pt idx="21">
                  <c:v>Ágora 5</c:v>
                </c:pt>
                <c:pt idx="22">
                  <c:v>Recruitment research 5</c:v>
                </c:pt>
                <c:pt idx="23">
                  <c:v>Ágora 6</c:v>
                </c:pt>
                <c:pt idx="24">
                  <c:v>Recruitment research 6</c:v>
                </c:pt>
                <c:pt idx="25">
                  <c:v>Visiting Scholars 7</c:v>
                </c:pt>
                <c:pt idx="26">
                  <c:v>Recruitment research 7</c:v>
                </c:pt>
                <c:pt idx="27">
                  <c:v>Recruitment research 8</c:v>
                </c:pt>
                <c:pt idx="28">
                  <c:v>Recruitment research 9</c:v>
                </c:pt>
                <c:pt idx="29">
                  <c:v>Recruitment research 10</c:v>
                </c:pt>
                <c:pt idx="30">
                  <c:v>Recruitment research 11</c:v>
                </c:pt>
                <c:pt idx="31">
                  <c:v>Recruitment research 12</c:v>
                </c:pt>
                <c:pt idx="32">
                  <c:v>Recruitment research 13</c:v>
                </c:pt>
                <c:pt idx="33">
                  <c:v>Ágora 7</c:v>
                </c:pt>
                <c:pt idx="34">
                  <c:v>Recruitment research 14</c:v>
                </c:pt>
                <c:pt idx="35">
                  <c:v>Ágora 8</c:v>
                </c:pt>
                <c:pt idx="36">
                  <c:v>Visiting Scholars 8</c:v>
                </c:pt>
              </c:strCache>
            </c:strRef>
          </c:cat>
          <c:val>
            <c:numRef>
              <c:f>'Tablas Reporte'!$D$55:$D$91</c:f>
              <c:numCache>
                <c:formatCode>General</c:formatCode>
                <c:ptCount val="37"/>
                <c:pt idx="0">
                  <c:v>23.685714285714287</c:v>
                </c:pt>
                <c:pt idx="1">
                  <c:v>23.685714285714287</c:v>
                </c:pt>
                <c:pt idx="2">
                  <c:v>23.685714285714287</c:v>
                </c:pt>
                <c:pt idx="3">
                  <c:v>23.685714285714287</c:v>
                </c:pt>
                <c:pt idx="4">
                  <c:v>23.685714285714287</c:v>
                </c:pt>
                <c:pt idx="5">
                  <c:v>23.685714285714287</c:v>
                </c:pt>
                <c:pt idx="6">
                  <c:v>23.685714285714287</c:v>
                </c:pt>
                <c:pt idx="7">
                  <c:v>23.685714285714287</c:v>
                </c:pt>
                <c:pt idx="8">
                  <c:v>23.685714285714287</c:v>
                </c:pt>
                <c:pt idx="9">
                  <c:v>23.685714285714287</c:v>
                </c:pt>
                <c:pt idx="10">
                  <c:v>23.685714285714287</c:v>
                </c:pt>
                <c:pt idx="11">
                  <c:v>23.685714285714287</c:v>
                </c:pt>
                <c:pt idx="12">
                  <c:v>23.685714285714287</c:v>
                </c:pt>
                <c:pt idx="13">
                  <c:v>23.685714285714287</c:v>
                </c:pt>
                <c:pt idx="14">
                  <c:v>23.685714285714287</c:v>
                </c:pt>
                <c:pt idx="15">
                  <c:v>23.685714285714287</c:v>
                </c:pt>
                <c:pt idx="16">
                  <c:v>23.685714285714287</c:v>
                </c:pt>
                <c:pt idx="17">
                  <c:v>23.685714285714287</c:v>
                </c:pt>
                <c:pt idx="18">
                  <c:v>23.685714285714287</c:v>
                </c:pt>
                <c:pt idx="19">
                  <c:v>23.685714285714287</c:v>
                </c:pt>
                <c:pt idx="20">
                  <c:v>23.685714285714287</c:v>
                </c:pt>
                <c:pt idx="21">
                  <c:v>23.685714285714287</c:v>
                </c:pt>
                <c:pt idx="22">
                  <c:v>23.685714285714287</c:v>
                </c:pt>
                <c:pt idx="23">
                  <c:v>23.685714285714287</c:v>
                </c:pt>
                <c:pt idx="24">
                  <c:v>23.685714285714287</c:v>
                </c:pt>
                <c:pt idx="25">
                  <c:v>23.685714285714287</c:v>
                </c:pt>
                <c:pt idx="26">
                  <c:v>23.685714285714287</c:v>
                </c:pt>
                <c:pt idx="27">
                  <c:v>23.685714285714287</c:v>
                </c:pt>
                <c:pt idx="28">
                  <c:v>23.685714285714287</c:v>
                </c:pt>
                <c:pt idx="29">
                  <c:v>23.685714285714287</c:v>
                </c:pt>
                <c:pt idx="30">
                  <c:v>23.685714285714287</c:v>
                </c:pt>
                <c:pt idx="31">
                  <c:v>23.685714285714287</c:v>
                </c:pt>
                <c:pt idx="32">
                  <c:v>23.685714285714287</c:v>
                </c:pt>
                <c:pt idx="33">
                  <c:v>23.685714285714287</c:v>
                </c:pt>
                <c:pt idx="34">
                  <c:v>23.685714285714287</c:v>
                </c:pt>
                <c:pt idx="35">
                  <c:v>23.685714285714287</c:v>
                </c:pt>
                <c:pt idx="36">
                  <c:v>23.685714285714287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04-44B1-B869-11CCFA4ADB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59976527"/>
        <c:axId val="959978447"/>
      </c:barChart>
      <c:catAx>
        <c:axId val="95997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9978447"/>
        <c:crosses val="autoZero"/>
        <c:auto val="1"/>
        <c:lblAlgn val="ctr"/>
        <c:lblOffset val="100"/>
        <c:noMultiLvlLbl val="0"/>
      </c:catAx>
      <c:valAx>
        <c:axId val="95997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997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Participants by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Reporte'!$M$5</c:f>
              <c:strCache>
                <c:ptCount val="1"/>
                <c:pt idx="0">
                  <c:v>#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Reporte'!$L$6:$L$8</c:f>
              <c:strCache>
                <c:ptCount val="3"/>
                <c:pt idx="0">
                  <c:v>On-Campus</c:v>
                </c:pt>
                <c:pt idx="1">
                  <c:v>Online</c:v>
                </c:pt>
                <c:pt idx="2">
                  <c:v>Presencial fuera de Uniades</c:v>
                </c:pt>
              </c:strCache>
            </c:strRef>
          </c:cat>
          <c:val>
            <c:numRef>
              <c:f>'Tablas Reporte'!$M$6:$M$8</c:f>
              <c:numCache>
                <c:formatCode>General</c:formatCode>
                <c:ptCount val="3"/>
                <c:pt idx="0">
                  <c:v>540</c:v>
                </c:pt>
                <c:pt idx="1">
                  <c:v>474</c:v>
                </c:pt>
                <c:pt idx="2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1-413F-9352-39E4D70E34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641295"/>
        <c:axId val="1082640335"/>
      </c:barChart>
      <c:catAx>
        <c:axId val="10826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2640335"/>
        <c:crosses val="autoZero"/>
        <c:auto val="1"/>
        <c:lblAlgn val="ctr"/>
        <c:lblOffset val="100"/>
        <c:noMultiLvlLbl val="0"/>
      </c:catAx>
      <c:valAx>
        <c:axId val="10826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264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20625369658289"/>
          <c:y val="0.10841526219861011"/>
          <c:w val="0.77608124548195423"/>
          <c:h val="0.726037821858044"/>
        </c:manualLayout>
      </c:layout>
      <c:pieChart>
        <c:varyColors val="1"/>
        <c:ser>
          <c:idx val="0"/>
          <c:order val="0"/>
          <c:explosion val="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83-42C0-9D25-1FB06FECBE2F}"/>
              </c:ext>
            </c:extLst>
          </c:dPt>
          <c:dLbls>
            <c:dLbl>
              <c:idx val="0"/>
              <c:layout>
                <c:manualLayout>
                  <c:x val="-2.1408551493827945E-2"/>
                  <c:y val="0.33553404824435501"/>
                </c:manualLayout>
              </c:layout>
              <c:spPr>
                <a:solidFill>
                  <a:schemeClr val="tx1">
                    <a:lumMod val="75000"/>
                    <a:lumOff val="2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581562045690966"/>
                      <c:h val="0.359885708202033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483-42C0-9D25-1FB06FECBE2F}"/>
                </c:ext>
              </c:extLst>
            </c:dLbl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Reporte'!$L$14</c:f>
              <c:strCache>
                <c:ptCount val="1"/>
                <c:pt idx="0">
                  <c:v>NA</c:v>
                </c:pt>
              </c:strCache>
            </c:strRef>
          </c:cat>
          <c:val>
            <c:numRef>
              <c:f>'Tablas Reporte'!$M$14</c:f>
              <c:numCache>
                <c:formatCode>General</c:formatCode>
                <c:ptCount val="1"/>
                <c:pt idx="0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3-42C0-9D25-1FB06FECBE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Participant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6786525860208579E-2"/>
          <c:y val="0.25389226958846589"/>
          <c:w val="0.50962649293597506"/>
          <c:h val="0.63040292289271249"/>
        </c:manualLayout>
      </c:layout>
      <c:pieChart>
        <c:varyColors val="1"/>
        <c:ser>
          <c:idx val="0"/>
          <c:order val="0"/>
          <c:tx>
            <c:strRef>
              <c:f>'Tablas Reporte'!$M$11</c:f>
              <c:strCache>
                <c:ptCount val="1"/>
                <c:pt idx="0">
                  <c:v>#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54-4CFD-BC9F-12B1F4E282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54-4CFD-BC9F-12B1F4E282E9}"/>
              </c:ext>
            </c:extLst>
          </c:dPt>
          <c:dLbls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Reporte'!$L$12:$L$13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'Tablas Reporte'!$M$12:$M$13</c:f>
              <c:numCache>
                <c:formatCode>General</c:formatCode>
                <c:ptCount val="2"/>
                <c:pt idx="0">
                  <c:v>325</c:v>
                </c:pt>
                <c:pt idx="1">
                  <c:v>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54-4CFD-BC9F-12B1F4E282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_xlchart.v2.7</cx:f>
      </cx:numDim>
    </cx:data>
  </cx:chartData>
  <cx:chart>
    <cx:title pos="t" align="ctr" overlay="0">
      <cx:tx>
        <cx:txData>
          <cx:v>Seminar per Academic Area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600" b="1" i="0" u="none" strike="noStrike" baseline="0">
              <a:solidFill>
                <a:schemeClr val="bg1"/>
              </a:solidFill>
              <a:latin typeface="Aptos Narrow" panose="02110004020202020204"/>
            </a:rPr>
            <a:t>Seminar per Academic Area</a:t>
          </a:r>
        </a:p>
      </cx:txPr>
    </cx:title>
    <cx:plotArea>
      <cx:plotAreaRegion>
        <cx:series layoutId="funnel" uniqueId="{2EAC6F3C-8D45-4F38-A467-37EFD2F1CBC3}" formatIdx="0">
          <cx:spPr>
            <a:gradFill>
              <a:gsLst>
                <a:gs pos="0">
                  <a:srgbClr val="E96A2B"/>
                </a:gs>
                <a:gs pos="48000">
                  <a:srgbClr val="D45516"/>
                </a:gs>
                <a:gs pos="83000">
                  <a:srgbClr val="BC4C14"/>
                </a:gs>
                <a:gs pos="100000">
                  <a:srgbClr val="BC4C14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s-ES" sz="9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title pos="t" align="ctr" overlay="0">
      <cx:tx>
        <cx:txData>
          <cx:v>Speaker's Institution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Speaker's Institution Location</a:t>
          </a:r>
        </a:p>
      </cx:txPr>
    </cx:title>
    <cx:plotArea>
      <cx:plotAreaRegion>
        <cx:series layoutId="funnel" uniqueId="{86DCF159-6026-4690-8F01-FF67F345876D}">
          <cx:dataId val="0"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val">
        <cx:f>_xlchart.v2.10</cx:f>
      </cx:numDim>
    </cx:data>
  </cx:chartData>
  <cx:chart>
    <cx:title pos="t" align="ctr" overlay="0">
      <cx:tx>
        <cx:txData>
          <cx:v>Institution Filiation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Institution Filiation</a:t>
          </a:r>
        </a:p>
      </cx:txPr>
    </cx:title>
    <cx:plotArea>
      <cx:plotAreaRegion>
        <cx:series layoutId="funnel" uniqueId="{3E98B20F-3043-4B50-BC57-B2663067007E}" formatIdx="0">
          <cx:tx>
            <cx:txData>
              <cx:f>_xlchart.v2.9</cx:f>
              <cx:v>#</cx:v>
            </cx:txData>
          </cx:tx>
          <cx:spPr>
            <a:gradFill>
              <a:gsLst>
                <a:gs pos="24000">
                  <a:schemeClr val="tx2">
                    <a:lumMod val="75000"/>
                    <a:lumOff val="25000"/>
                  </a:schemeClr>
                </a:gs>
                <a:gs pos="0">
                  <a:schemeClr val="tx2">
                    <a:lumMod val="75000"/>
                    <a:lumOff val="25000"/>
                  </a:schemeClr>
                </a:gs>
                <a:gs pos="65000">
                  <a:srgbClr val="12506C"/>
                </a:gs>
                <a:gs pos="83000">
                  <a:srgbClr val="12506C"/>
                </a:gs>
                <a:gs pos="100000">
                  <a:srgbClr val="12506C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s-E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Speaker's Nationality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rPr>
            <a:t>Speaker's Nationality</a:t>
          </a:r>
        </a:p>
      </cx:txPr>
    </cx:title>
    <cx:plotArea>
      <cx:plotAreaRegion>
        <cx:series layoutId="regionMap" uniqueId="{6147785E-F0B9-4C7D-9CF7-32FE056E38FD}">
          <cx:dataId val="0"/>
          <cx:layoutPr>
            <cx:geography cultureLanguage="es-ES" cultureRegion="CO" attribution="Con tecnología de Bing">
              <cx:geoCache provider="{E9337A44-BEBE-4D9F-B70C-5C5E7DAFC167}">
                <cx:binary>7HvZkty2tuWvOPzclDGDOHHOjWgyM2tUaSiV2tYLoySVORMEOPPr72KldKxKqSXfuO5wR3TngzKK
QwLYw9prL0D//DD/40P1cO9/muuq6f7xYf7Xz1nft//45ZfuQ/ZQ33fP6vyDt539vX/2wda/2N9/
zz88/PLR3095k/7CCBW/fMjuff8w//wf/8SvpQ/22n6473PbvBoe/PL6oRuqvvvOvW/e+umDHZp+
ez3FL/3r533X33+03U93TY6vn396aPq8X94s7cO/fn7y6M8//XL6g18N/lOF+fXDR7zLzTNJuNRE
qp9/qmyTfroeGPOM0JALSqR5/OjPg97c13jxz0/ocTr3Hz/6h6776dP31+8/WcTXt/POxkeLxHab
993t40J/eWrx//jnyQUs/eTKF045tdOPbp365H9WCJAmv/9smP++NyR9Rgw1oVbk30b/wimUPOMh
CYkOQ/L4oZ+HPvrkz0zo2974480TP/xx49QDu/3f74HYVrZ+/1d6QMABxlBl+NN00OyZIWFIufhk
eqTLMQePpv8zM/m26f9488T0f9w4NX384u83feTv17z6bIT/fugHW3A/fgh7anrJn7HHaEdWPH5w
/0vTYybd92fybcN/fu/E7J8vnxo9ev33G32XN/f1vf/wV0KOfGaYUiGVRyOfWD98hmwIldny4Uuj
/6mZfNvuX7x6Yvov7pxaf3f191t/31V2fPhLAV+oZ5QaI6Tkx9h+CjtUPINjtqyABx4/T73wp2b0
bS988eqJF764c+qF24u/3wt3iIS/iv0AWozgIWf8k3nDp9DDnkkJZiSIPHpnS44vs+D1Q97YIyf7
fONbSPhtDzx5+cQHT+6deuEs+vu98NL6fkjv/8ICACaqQkaNlmCaX5CeQD8zuBFq89lJJ0z0z0zl
2x74480T8/9x49T2L9/8/ba/6O+rv5Tz8GeSSUR6KI5hDlr5hQMoe0YfK+8n5kNOWOePp/Nt639+
78T2ny+fWv7i/wLLP0nL/w9C6DRPuquvLvwfbcA+U7W/yhP/j3DQE5990fb+WynY3ff3+0eJ4U/f
fUxyqB8nr36vVh/9dvHxXz8zIR5x9djObz/xpM5+W2z494sP913/r58DpZ4ZDaokdQi+RAVBjzY9
bLco2jdJGTo4w6UUKkSdb1DBsn/9rOkzLoXmirOQMvnzT50dtusUzJczCXJGmUZVYvrf+s5LWy2p
bf5trE9//9QM9UubN30HWQU8rj0+ts1yG5EyYhTlTKO3RDnD/Q/3r6Eh4Wn6Pypa+IZOpXwIadIP
Zs9a0QZVTNoxX99KObTlvQi87A6NW7pF7Ho2y2yOA5uQ92njRRPEls2lvjSZXIZdaYLGnU+mrrrn
lazbYIlsOcv2vSz7YrY72KoqeJxqLeiDnu0yvK6yWVf3YSjb5AOvuVM3qcpdy6Oa5h2mIlrp6xcZ
Jf3U7NJK+rKN7CTr+prqxWHKaV3T5YrVvCl+D7rR4p0vfPoNI6GOP7GRIYYJA7plFNzHCELiSxtp
WudDprLwIZlsU7jzvhaVOK/E2Hl9vnZpn0/xmrdV/ntFkpwlh+8PT0Hmno6vNdecbYQQnsJkno6/
FjzsFFH5x4KWvMzj3nLJs8gYFrji4Ocp9f3OZ30qsigQwdo2LyfBl47FVKxq4pe9ypqujKx13NMb
I0OHe9+fJEL4yzlqgl5AoB/jigooRfpkjnOWByzzPPioAj8StktXnWp3qELRcxI1vlfqXSlJ0h+Z
/DHffuybbVxhhGZMEmZCfjpuOyxW24CHH9MFMaeikbRV92smEtak0VTkQ/6iSaCs9lGWWcbUkcL+
b4c3Xy1bi5CKkKFVChly6KlrUjnmAZkz/jHQlXY8lhNR8h6JFPQXds11dZMH1NLnvHTLcFt2hKxZ
1GV5BaN83wFfzyTUoRJKhsQQbgR5OpNMZ0lVLMR/FGpCyh0WqlZaHqSfhk7s8zAR6p0fYAIXdUpr
9c6SZfRmP+aWtNMPvAJ4ehoNkikRShkqqeAafhINvcpJsZRN8iExayP9mXVtnSz7IKk7s5wtoZ8R
It9fPz1BMijFhghkCRKVA07DEwOkZi2kafvgfZZ7XQfnc59tCVHPNoOGO0yFWEWc193C2mg2jMMQ
MifZcFu3qljiJqC+uTV1Vvtm56T17HU95k33/vvT3PD0C7zVlHIiBBGSamA4VydYMkxJ6Ilb5/ez
7z2CgAwlgX/IPHEZRLPnY3DbstJtSdNPdvvK23T4gX++MhalSgvFiTKh4ALQ9jRaQse6fumUfd9U
MgCGF0CvdYrGhfSLvOKJBO536eDL+7qQDRDVt7Wn8jwMimAsI5cBbTfkXzK81eRrNV6JuWxt/QNY
oadhDRWCK82UDtm2F6BO6tPMp6Y1zcrfdwlTQb0v+q6thpdu7fO2iSe3OEwu0PWIe3ZxtV12Ybku
we3UtslFZ3xVpHG9rmS5qjPX9EnUGKKSPh4kCarXqjbpWsfow2dAIguKhTaXZDUVfrXMk8m5H6Qp
RVPyJACYoqFRRhHKpZII1qeWR2Q2bmzG9p2WVhYybkkoEYpJMhjjY7rqANCeLEf0rAaBe8MjnLQ0
CXFrnnqu3GGY+I9zSJyiOAPbMEgkShnfcvckLMq57Ooks+271iOL3J53ZSieM5rx5Yp3wwJzmGSs
1rd1Ni+LjobMTy6LAfiTep26NQnOfS2K9a0Phk7dhLnaCMIsxroyZ+UgN/fYjhuE0DJqOb5ufVGu
b9dKlVMZkarailYO68NBtjEZLvLFg4mE9TzDd1wWC766laR9uGtlx7uD0sPmu3JOcxAM9zi8CdNg
maLQzgV+woI8YOZ50GzcoG9lXd7PnWpcezCjp+Ot4Hbtr70vEx9VVe1ZHQdpUs/nqUBx/a0Jm0S8
HclIEWQ6TMEzRtdYUJTvY8MpasL6mmi97W5pJTk9CQ2eLE1KTVu9W2nd+TSaGdFtF022sNUFH9wE
oPj+iKdoxDSwiG06KhWo3acjdp502VTz6Te+DlswToPY4I91ukTxVqOT6l1S8BVBOLGh79LnGsCC
OP3+NDY6+yQpuFaKadQKiL1MgCU/TYqVj4MLjKrf1qKpex71dpDBg3WZAxplZdfQvU+0zV+OXZgC
cdpM2nSfhj0bbRRqPVVj1LPUXVVJqG5n7qtwibqJqvF1HwYkj51cZ3uFICJZVBCR5G0kEkW3ZM8I
4tCOGdjFRVKU/Zb5o5D8BUO9b5eIl57P49n3V3yKayFHgQLdwKqxWo6e4OmKS5VkzeQ6fTcODQGJ
ld4zkNhx3eJWgGSJ84xOM8J2Lg3HV9o/MttAtVtI86GYWHKbzGoLaebytfbnecv4BpFu7Qg9uGps
u/xslUuJrEumeuPUdAlrZKemDmn0/SWxE2QLwYBClE2gGjxIKTmBaseberVFw+7CPuPIrb5Ntwn0
AR+21H3MY2j9C+aWZPOW4sDKDVJ861BogoyCxtNZbpesK7vyvjKFFuf5VG12cMtk1U3iZjyVZ3xb
4pLWqjuUgfb80IZ+5F28oF5guT9Y2kkHgKUZ7LAxilQhUoDvPfVWP5dUV4Nd7ng6bkjVe4fQWqs1
tx96EpasiZbeuvWtZs1WH+vAUjhkVnWVLvu1VrRPD4YHw3QHluphjkkXHNHHxxVo0uSBQYiJqWo3
dBsAm+c5ayfAWg9GggHzPiH4Cz0WhSnqVMAUfa+zoI9lNRRIicywAn8d7bNBYXn/fSOc5GgIugB2
pZkM0XaSr6gunVahFuWCN2OtLdDhSG9ZFs5jGaOzzNLmR7BwUo62IQUHsScoSwRq90k5IoUFa21n
/aYbKCKkX/oeAYXaD/uIohVW7pMpsHMXqYovMHg1Jg0oC0APVpr8XPUvterCpDgkvQgBBkjI8bWH
yIgKUAdI/H5uUKg+uS11UwNTzlXYIFeQRZs70nLeHBEUOcWXWQozvia2tpiJLEvUplL1W5/6fWuL
bSPrS0zE4rciAJCgVIAFnXY2oINdkJJ5eZNli6qSqB9K3sbJRJLiRrFV+GXvMq/aMDKMmSKLvHe5
uyTVwGcZtWA7wZVP60A8T+pM89hNdk4/kLwi51MyCLUrdWOrj6KoVv+6tqrG0ZKVVtMLMVIyr7uw
aIxsYwf+2A2HaZLheONdlsw2UjWp6TUnnppd03hD42LuB59Edg7dWkRZM3oxx+lcjkiGcfXTUkVz
IAtRHAyjg7hVVb+INCYzHabhrDVTRhPwtyTtL/pMg5nFeq2mdUVbi1BsL+ZySYbIdW2hDqPRKd/J
OpjXN5OyLH87iCpNdlz0jMYL+lO7RCrtO7MzOZvKOJVVeq4Z73fOkmm9SkxDyBmdaMYOadCFGdm3
pa3F3SLHtAzujCXz/GbuZ94/D7q+CV6jYujho/RK+btVj2ljo9ZamnWvzLxW5VmSQ904rFaEtY1M
aTnLYu3XzoXvaV2EzceMtXacdwiVxT2YoZ8mEpfV1NHivE8aJ8Md+gBZqbOkDkp1Y6gOyvJsVC3r
quwhCxvew8oz5aEXz1duR4T0Sn3XZq+4Ir0i+6YRbasvBpPkWXXdyLl06b4Y034aryeZpHl+CKyw
uXote+/thSpEloYHxIriZdSOK0FZr7own0yUBkK5fpclfi2Wiyntgiw/m/Ia1SYuzSQAsGObD/JX
GwxKdhcIjilI4omDttCboQXrMlG/8HBWLyqmNb7648UgzyvcIwZdvY9X2wn3fh2cYeNloXybsnM6
B4HW8VLIctBnc1PQuoqkGLe6SGSQYzkplygq93Oy4LhKXMjMyPTFMrVTq18WSVBM1UGXPGDtRTks
JhxfqILL3ETOmE2T0L6XWflWp0kSrFdCVB0sFSwOkP0cqO0yeRXwxOvqmuYup9XLopiKMNlPBYAg
3duccswdkLVNaRmDirA9SbMldzvSloUPd01PAtn8ylLWYLy6qIy5G9LQudij9YZlWTjkqCAxVdn2
I5g/KEvknNk4vcg6rD5uM9pwdSiyabMYr/oSX7bL+uC2qfUG+WLs01DHZuotAmBtwDfOeuNrPNce
l5r1coX5XKHxQS3pEoxWZRRNZkPzzT20FRmT/4tW82bnRpgCWlIwBB6uCJoyzMSDc2ho3MHnOZhW
PIV00S7Ow0wOATwoBje87YtmyBvYK8hWe5YNq6Dz87DQ25RzeLpdbxUiCyNw3HLvk2DeAkz5YPO8
XAJcq0y9mWYcKR5FiQ3dhDmMTYdh40/r8Z5z9x6CW4Zrcm6tui2lSAyPxWQgAEWtzrBntP8UPcna
GfykLoJtcUm/PBpjQNT4+BPHNXKV21+8k+VzTnIf3H4ydXB8/LORj89BKWDlc83aGhOgTZCN78tc
tbk/yxu+YNGOrTjRF6WMpzm5RQOeWhPJo6PsOvYINXTeg08vGmqWREa0zMZFvTD1YGGlkdUVHmEt
NDYfQ+ZIRhOVZNlIb1pLhouVTol7b44WtC0yCLh2XFPGcvRocWsbNdHzZQi37pwcXXsMD5WUFeyj
RI439lJX2+JntWSI05T6bZhMZAoXF+uIzu7WIBdDf4mV8s28x0Bah2XALLHI7Vdo7ju8h8N8HNHV
9dk29aNBg3Va8YetuBV6HxDZlMXFyqSe27OUQEQi+ykfLHLaFOmmfHQT/JuPmrn3VKUNwqeTYKxY
vB9Bdl900LK3H2Tj9iXGNMRX1ZAtHepVbvNvBpVm091QpVWaH5o0xO9mjtOUn5fdoml/xY+xkhed
6fXZJ5ObYvSYzpzzEj+CCmAxeNHmJer8SN2qyB2YWxGOu9YFfZPHpEsTDC6LzKJl6qsW2mYFwQCS
DdyUDRfapls6D6ivuFYugyrCQwmyOC+X3HTVbM97YUldx5URVT1GSZdCNqSGDng+612HL5BGWd3U
bsC/Sz1Bt5NkopCKHLT86mYs+wSiwOQLjE6z1I5vVZPM6AKSZd1ifzKA8uIwc8eAMKHPqiHcVzVK
bL2fgyYx3YU0KFXzb0TNBfAmrawty/NPcnLRV5kvDkNWod/9sIhOcH7eFhnMccYfc8bZsILBumQq
k/Utz0I79XeOT9mkzvvj0meTdjARb+e1xIrKdOrkXq2EAuV6Lzbz0bndogZ61RbiR/007MoJFqAD
29bb5znDl0eA43mXQ30MorxaoSsbwcrGRJAsFlU/5y31eEItdOthRzl0iKujyLJSWfnkMDTOJ+wi
TdyK31iP0luCthyqoZOihESZ0BKtb12jd2rivoIwIa/qUm351IsphwiflmEPqOQqWVDzugVIUxzQ
623GG3K+SQVsCEto8UXVpHjdLxVW+dsEepYEl1PSeZ/fGF5sIqUdUO6e6zLhqn8lIGMtyX5OimDJ
DmpqZdXtIF1QJSINEUi9EymnaMlRDA2cvwZixapUU29lo5bJFm6eeYrgO1qy6C2UaJ6TnI+X0yrr
RL8q12EKbj3INFSFtXVGvQPeIr6CqV1hgUKQbQ1J2wQAf7SXm0pV5eCrYNamtlP7Tpklc/S9mCtV
3Sjl2iU5CGa7Pvh9ymkxJ3tUNF7JqKugfwdxWFHt30KRnMr+DUldkaZxIheeza8nDW7jPpoxHx37
rUtCSBNnvhzG2sQBW7vy7SoGJmw0oDrMaPYpteCUWksz0AFRXheGxSMuBnqM9ISdqXn3aSVHX7q2
gEAc48DTsi3rEW6qatzwzyzphiZg/1vy5l29PdE8qvdJwbZrkpIATyzpsj2YcKgT9R6d+7a3kVdJ
i1ROwRaTm7VfaLsvkKhbVpp6u/MpZMEpgURGYrMHWwCPEvwGp0Ea+3nxXEeUeRK+HDKdTjaaSAPB
XixrYtjF5Joty9Ng3eTAbjs45CIBWtZfuJUgvgXB/sMNdMtt5mWOncZ3nwaS3qCkOYRKcHvs2Jq8
WHUZFU07iFflEbDKo9DoQrqJ0UHlNhGy88oLsavT2tkkypwagtshly3W3E/YxRsvc5ZuNC4TM8bQ
Y7VNa3hMuMCWqCNRIoctyVu2bTPummneYlInKyvzSGZdU9f7rKiQjYejQaADb6BXhmqjWKKjQXGV
MV7p8AfC10lDDy0H+IAIZgA3Rb+SlbMeewjQq9ltZq3CrHWazsiGyQJmXSC2DKpGCC9ZNOZum/sP
urunvd02vNr2aoiRkmL8k8bWD7MNpk5DqjpCYwENGLNAH4BM+v5QJwI6soloQjAWJCv8q7a2/osN
3iksXZiASn6OEVLO1sauTYR4oQ32rIDIKtucOuQFPGyFF3DZJ3D8/lyeSgg4q4b42c4Nhgrb4Yhz
9nQuycgZ5NsivTXYVVPvckk3Pt51oeb71YI6/8jOXw/IjIFwoEKcJYWvT3TFMvOEVjVJXru5QaFI
S1T8C72UgLlPmf39BdJNtvtje2dbIbRbIjVlODKG7aiTAeeqEGnTV2iyjogxZesm2i+KL1IeZtGF
46Fok9W/Gia+FLt6aDY85x7QEHSrQD36wYyeRjpmhFYqxFFZro0UkOhOhMbFkGDSC3evq2NSTeB1
yPF5KBPgeh6OOVyQiWFBZhqO4gBqEWTbRIqWu2GNR4fO/iBrbiWJZkDLEgPqHR5HfiT0Jl844y6e
jvtZ7RFmv7+IUzfCcYJwIrFjQinF/0J4Gjeou65nczDeZF25IdP6SITaTjbDqyUIB3H9Xx9PEjhy
+yilTmymZ7ARFpLh5lPZm9PMFRGxQFYb+S5P/0vSmiSQ/Cn+6wQSA6dtxVdwwKcESvSYFzfHsgSS
vHlDlxXyouncVjC+v8ANX74IUwQEtp8EMhDnUXCI9FTPnJZ1zv0qy3PdBL6Usa5rzd8pj4T5UQp+
PRRcF2IHLxTo9PUp1NUJq5chVen5kYqMEuoI4oi5Gl/fX9WnoxhfLAxaIYbCoXBGOCAkPN0uJAT7
MjrPujO/MpJ1eybn7TTCQAQb7O/d2mAPPbZdCm3VRHWyoluMepn2tL5CtcYRnDS2ZQvl55oJaA/k
ZZ3INLXnC7iBtDfJnJd0XuKEYcvpt865Gm2QL5ho3L6uhpX1MbFEdfUu9BJS2zWfqeXqpTnu55UK
zQh/kTQ1dfPzMs1GgyMzw6hyCk2kwFGNczQaOq93VVC0cMUngqIDvJZF5ZFWgKGHKBbqEcaOrUY5
EUD3lNUM0I3WcKMB08gCEFrLQvQJDRvwACiWGvQN76qNzAVHbtNicxTZTtqQrnlUdn1N16jpvGny
nWp1VQzRZ8nDoWxm0Sci88igsLM2wb6rC7cirt3I3QV6i1KxfRtaDFmX6CrGS4LdijyNq7nu0E9B
z6+K6o6D9hp+o5beiPaiUCTYxIBu9NBZl2MfZqal426XlUMN2RUKjMYuQ1RkfWiTOBhsOpE6chyn
h9hL40yrp33qlJDujVzMuNo32G/YdrTAAQlTN7bvsInwJm+hNqc7HELCcYJD5h2lRVxTkM7fF7Se
XXgp1Tyxd1TOSx/eiHpK2leNMUXJ9kXTBQSdMIBj7mMc5cJe+r6xC3y7m2a2+iUiAZSJMQY1ozKM
F7Ek03Vpur5bI2xHTzm6aRN67IvmGenOBKn66b0idblku0SAcDdRrZva/9pAeQmGKDxuuX3CIof9
8FRdhzVwuzg0WaXYABb9yLMgfG88cWn6regcQ6N6ZIONrkq0bN7gREwbjZ6omgLJUqsxDVaWLJrK
YDRvAOI2vG0bE1SHOpepjLI0nW7lkstit+RTcpaLkZ/nhK8XtZ/HcygZ9rX2isWzkdmNzvuKQDMe
/ZsEQX0uUmm7CNmXvS98W/2aktzumoGQJkoyLw5odiEpsUZehS15Z0ukYzO16lpNebvTIsvgXRL4
Q6FnsS9sPrxYi6one7Dyfh8uhFeIWFV/yNrhllHRXnkRpFf12PV72UGCxtmX9Hy0g9llZgpf6TZz
2Ndv849555JdlbVptIim2cnEuMtwZfVhSRrsAjetFPjpcGliUTT6MOEnL0L0Y+/9bIcznHtIPjpT
VmflTKs1WkwhD1lB7G0roM1HFSSaLgq4Te+meQ3vq6CRaOWH+s0UsnxPWE8uBTFZHtkg4NcCMt3B
913z0BU6eQXxMMd5pZ6bjxRbPehnaEtfj6zI8kO7NMGednX/uhsFBAdAwa5b5uGSd34pI1lPYZxo
k2Thr/nIzHKBEwjDh46Jgu7t0PZoc/I6W6KRy/Ah7KWud0ES+Mva4DjCTtC+eDWPvESfVNsr2fXU
xUmY2XtSdO31rAW56hTdIjSR2x5qOk6XM+jsc6LL8QLqd3CZlzxjuxDo95FOE2+idQ1phra5DX6b
Wjc9uCCYY5bT9b7rCstwoqDF8cF17RC5WdVWEU5M+WHXrlM5X6ohdWlEaJvfLFQDiNFSxePEK36J
/xFXtZd+dv7A2oFdyaqeIyi9b+W0fCBDktwIivQZu6HfQVokeZTO9ah3crF8L3Tf3LSZ8L8t7QxO
RrC9nXbRUOIMRBnrPJVtFAxc3GNn2kacVc2ZhVAQMVL3r2balK+6bOnLuOz79M5li/vVz23NIjcP
c5xQ3xZRgflhxzWE5obEm7M1FnM4vTSsy6q4WcfivqjbNcImT/22sbmL2nakrww2ES5a5sN48CS5
FHkj7rtQzdcF9P4R2w5iwKBJHyVD4NCRDum1CgObRxUtzb0PQGp2IfhZEcmicy/VpMoDgF6p2OSr
Pu+pzV7inA7OdkyZv2O2ac/GYaZnRTuqe8+Tuwl98t3q6jU8c61YosLV6cMCg5xlvR6GPWjgctt7
I5PIC4cd2zLtI5KN44UyZXvmwENplOrO3JmmN+/53PI3hU/s+3Ed14cBAb4btWXPBQ4WnBFUip2b
XX8LfhlEcmrG68B35buV2OaMVzTBySzIyTfZQgRq2QxEIkUeQg+SpTrX2JiJ264pzko5+Duc7eKY
/8guKWn4oVC8+w26nHtpmsyf06Uyt3Xt16u0K9x+1oBctMF1ftMI0l/6QUwvmy7xb3wYig+8HAEO
zC3jjVhqJA80rReU98PV7PV0kU8zt9BtwuYsUbXYoT3GCUvIHuZiDXxynQDeXq0szO5CSCe/uTXs
36Dgp+dINv18pUGPM0wqP1QmkdfY4aY87mtT7cJ1aTji3TeHNQ3syxIS/Mt0tq2LcTKEHPxUuN/a
fhApmut1vfZGDFc4qFRCHajtm5SvpgZm1/Oe6zI8p9jzi8d2FS/CMeVQ5n3wMUgYzqBdL1KsuYmX
egbX3ekBknZ4XUo+6n5PrC+rPqpMm1xPQZu+hMpS3QRiad5Wvb/HOymE3py+7WowmGLQxc1sChy/
lC3NL41t2bshSIYprrKJPMdRn+EuZ+PozjJWcRGbjOorkVgfHgypG3NZZ2G7wz6uWKMR+9270Ky1
joq1N2NU86S5sQH2+6+WwGnYWpGp99fOjNjoobOn00UjXP2CzyJ4pRuTt7GafWb3mWn96yLNx3qP
Ld8lu6rz0ua7wDcShxCThAZneuy69fUSNn7IzjbqQXbGzfjfvSWsZqe0vCzRk/sqphrMJZb1kIzP
oZYUXcwHmr6Z9GqX2JJKXeO4XkJ3EwVFvOrRiPdvZY7uzwNHfNtLBeKUNjhWdD72Sl9KNpOmeLPy
JWFjtMyOmOGSAezIRSiwI3DmqqXxu2zs5HBrgrQscAInrYz/T87ObEduJNm2X8QD0jkDB+eBZERk
5KQhJZWkF6I0FGfSOTin9/tl98fuYqpPd0YoOuNWA4UuVEuZTvpgbrZt782g0+KkLELN8uenzIQ1
E4jUKt81i6Gth8mhqgx1txX6/eTncx2KDhz/wS0JpxEEuTVqQLZuczFkoWO4xe2gLXOfvykXzfFX
k+mv9bmKwGmqYmNpSWFXb4bByr0hWpzcKQUAe99wHjzam6EyFlHtLEOV6X2R0p0NqhqYN1yHua0D
s1po/LgqL27qzLKbXUKj8KHIgEmjfM7mGzOxDC9yPD11gcTyzjgWSSdpRyrbXQIx0f12BjE8arY/
u2GVx1YfuFZhAsWB2X0ypNb9GH1SE7OTizg0TWyYu2RMhRIhKVyqNSG9eahoU+CmzvtFsxqXxEx5
S1aGRNKBv9DoWjZn3wlCrefsUlnKwE5aY/Z3ReUabrqTYm5s+8HQRkd9pJlbxTd561l/JuP4dV3T
5GOSyq+JL+08oEyonia4HbvYi7uDzuWhEyScjvaXu96ViygfOzNT+zHt/FC2cpWBC01TBlVlV09d
XTpR1zlLoLzMIr6OQ/V9SOJ17zYlbbxkjh/oMHp6aMz91EYrl4311u9T88mFQNRF2QjWw35gwwTw
4aYfRiOLd7Kte2/Xu25y3zd186Tafkh2ak7G+AhqnLiBVs3+sWryNhJ1W+6LNraf6kI3dv6QNndF
bGsPopitOyFpWjZJT/PapyyKhIjHP2vlqsM6C1EGusslHOn+2PY7aTjNI/zBaTjKbooDv5/0OWyL
JA8tpx9l4BtVDIcUQqQ69g4vt1sAuZ/WuMt+xPS920NOfy3qOJRTsC5F98gtz+WfOUUZZTn5BY8Q
v+fWyfbK9Z1Q1TL9lGeJ8RXkbd5D2vEPje5Xe1e6+Vst17twrJz0s15XH8scJlhC4bZ3RZx/aSYx
NIFtNs0XU4+7WyXMeA7ibs69MAMcvY2l4KUTHYQ7m8eQYtd8k1OW3I6TkX0vUtP9WsSJ8bkwzOl+
pHMb2bJtjiaQ8SfAd1FsMW2WgZnr7YMTxyZ5K8Fx24TWd6vYiuGlrrZbexb9t2b0tGxXOhmNUMDk
xjnWdp01Yd9l80CvaW0AC90pN0KzJI4Ejpbl9kMpe/EtTdOhCETJMwR56aZeWPB7Q+Av9kS6SPtY
OUq40ZBC5OzItYrktpLN8IekakvDQpqm/pWLd+oCX/Om8UYbCicaZK7dZK0tPm68gb2xjoUKskWT
b2x7zr+p0ZNcD1Se+0bFsKGa2Dbvad11d3KBVBJ0CSnN/dwr+a0Qw5yFPTDjGGRjOX8fhoWzwqGk
TlMSFPPHSNdqDOjIjbs6H81bQOoEylQ2ryTz0EZ/WlBI433lpsOdtVC/BRrpyBCVcavZO62t4Pzq
62h/Gvqy/OLKcQ6L3uyjUtda/VFNrvFEd83zYQWRwwXOMKXlYSKpuiX61dNubtM0J5XzST1hcWjN
o5lOhhaqeGPiLZVuy10nRxQGMFLYRKGVVmluFeM+GR1aKVUR5gVJWrfbytgxjJc2E+TUZh2vn+te
1cUb0RhTH1FVxAUhzXeaVYadoZJyOWi6yGvrjaPM2AsKo83MP0too1odjpo35/Gehlkx6w9F2jiN
H1Jtz5YM1JpWvQpdLlx7iVL6V14ZKNjc1hLV4xJXxd3ixcLUw17NviHfliPokBnM0Lx9te+UbLPP
SVJYTRJNHBXaKKhxzLoLxrltnGGfkKvVR5Uqrfqrb/t5tHcp/Keq3tktvbanWBf0Xg4SotRQR91i
aXr+NleyYB0sDbqUymEy0wMYobnz+j8rzXd15rHP6yXyZTrbn226TOnTL7BWk1vDYSj9DRoVRjzL
O8TSW+sevsDWB+Ecru6PxIr12TnAq145b63R+9kXJadUS4PaA+jSqGzjfHK4IgjHwyeVAih49wMJ
5fyo576+WKFKetUWh5XuFqvFlZc3+TfTU/VYRXY5qKW+MxWvtwZ44gjRh5BezCp+MgdbZs7Ogaia
mbe6Uu3SwEPKBnIcaoek3Uvp5cRjbWiiAhbSg4DMReoufSLm4mckUZ51yAa3WhYJCjuCpGYhlCpV
TtYuqWcrK3dygnHjgx3UjXe/kvp5u1grnZgu2Bj7UgWG1frWzl1W0zrQ96s+SU+VHzXYNUMgGsRn
gaU4OzvYJtUPvS7IsmC/p12xa5zeT6Oxg6cyB6toaT6ujlqeWfa3fpaMb5GhjzfgwNl9o8dmWAhH
PeTGslQ7aVaQtUafRrDUyqfcnyf32JLCuYFZy8UK5noq6kM36LAYZ09ONeKcsfghVz0uCK1WFQcO
96iKBnNd3veZNs0kCFq5IwOlQoxzaduHzrGGKoorb/6mrfG8yMBIptZ47xVZYUd4IdXfO50GdtDn
I6VBvWoj1UiXG+mOdKLrb1RqF+OPRJs3xIWMWtThWqTJHp3WGGv7Shke5BzR+nUY61bT7KxF72+M
vnG/lGNpGX3oxiJpQgDFzKZCdZf+sfIcXUVCt9XwGeoDtImgk7DsQjgd7UiCZAh4RYBbjwmVdxVY
LXn4w0zDbQ4ms3B3buGUt1rSN1DZlY24Am6drKBuiEX1kVfbPi0pbUgP6BZYGHdOtMCEW3fTyrLN
QwVg9m2FsMDeiP13StMb3nOVe8eQ89uFxY4sP/b8XQ634qcGeQnwMJfJvUYY7r9SXE7pOzevui3r
MkV2Qwbj3HaWa2ffCJHmcjBHK3/fTGb8AE0y+ZF0BjPvTesMXS1WICPrms2BzPTpozfb6u3UlSmv
gIyN7rBbNURTt0KsUNj+ewP40I38vJmOBqBFFk1wY/6YTAsdoV301k1t5Tn0xM5+auOk2Q+i1j87
XW8EvgsPMe3KFYZ+vy4BkqPlEU2lyCKh+hFRV1lDkPez0R+PidPBTuvrFTpoEk8zj+uXGzWCajiU
tbuIPR0i+qy6ibAwSkZzJPRq6B2yYJAu9EIz6VuSgnrpH0wl1X0ijNGLdDuR7h4ihPwwze4A63io
eUvYAO5Xq0u9JKhIwN+02pbx9p7l1QE59ZIFThH70FGKNksjLvQc5hVwydu1AgEIVkdKZ1eMEOwi
U6+y3drO/ExiQ6eDNlLJaDTlX1Of1jsR93M4DfbyxSVajHfzUHcyKtvRe9/buCEwnG23FAQZKFAl
mgezjMWdl5aFC00oXqqgM2L/TtNS8W0ps+J21mT/Fq5eHsIBE3+iilE1fQbXX8LM7vMudCcrWyI1
LXkflJ03xDuVZl5J/O3M8i43xGLvB2eyP2lxKudHkKvCBAxoqiUoZWV8yXwYD0EFEeOxgWGi79zJ
XigKfIGqoY11u9pVRp5+KOy5m0LuTbI68vMoNbvW2+bNeTOZEzC0KZr40Ssr83MLyyIJRlV+Mfuq
+dwNTROkmGC8d2FUQpRKRrZ82X1JtElPyK1mLdTIPB46hbynB3f5WidKO3Y5hzrqssJ9M6ihuR3s
Fq1H5xb34ALujRbr3icQ48xlGyTONylWczdbev9+7BZxLPpmEGE+etOWrekV1JkaiMfte++mN9Pa
iVZfI3GqMn8+1LYYy/eoZbOoA9yKOra6FbamrXakL8ZdvTQp3MDJ+JzGy/zZjwcjkL3SkU7axa7y
yvgvaMV6ZNnW8NEj3T8YVmx8a2Cgf9b5ETvQZiYOyv9nNDfew0yT/yDHgVPnqT8hKA9vpdKXOPCG
Rjc4B+tbP9EKMhrDqg7cB11NmdGbkedCTuGn76dWdH/kgB2RN1OotGiK12BOjeaT5pXWU56aVhVa
oPpHKWuDVhhMy8I0vy8K9L/bFRI8qPvGBVVUY0QPHBXTZyrappLvO6tvLPvNkKctUb73vI2b1LXo
nyEJzEtetfQaaDg2b6wFKs1ymARaDRGZjT4P6VFXaZWvR4jcy/AxzubJ/m7XVlPc5I1XDVYYW50+
aJE32tbUEbwK2Cz0tOBH5L6ROXoE8c5YSRs9fcnCrnA6fT6qZQbFDBwx23vLqifvq1PXA0GllUU5
l8QxO9XtiDwPnkKkLU6SQGix4FhBRyaNh1W1oIXm0EBjt2yooKlsfuqttrh9REMTot6ul9NSpHQs
s6SALSSTeCORswdb2iBJnqx6+240vYESJjNnp+s+Nd4Uj3lEI9aj7kMylM35Y543vWqifnI8x9jp
0lR9+00V62gsAb9FZks4NRYpWbDKlMhwEyOTzP0QxHp7E8tJdL88pMk8uu0fSktWYQdZ7BX8GVx4
15nvtKGnYL7Llz4unXDW8YIb91fac6cCEZp/CKh9tLKbpZDvQHw4bePWOjVHPkv/u56jIvlH11s4
hU37qTOrBLbn5I11FeqV1Qk3cLsSIVJQ0kfpw8GsZ/dj/tzoev25TrvLPJZLnx65qk//FRb4psF/
yZDI7AVpUpK5P4pGbtqm6hfxoyr8ko2oNbTLrjQqT3vy24jIuJmNTTtMy3fzGHg5IqChN+joJX5W
v0Ycf7FqTLvuaM33bmopSHCjPmtIPrKcZuWvpfiHgcLbXx3RXz4A3xuJsiZJ/2H1+M///J8PTcU/
z0YZ//o//xvl87/+6+F/LSZf/VuHn83mNdef/6Xtaf75u/7lt7GZKPzTjuPMlOGXKeW/cWx49Q//
/+wcWGkm3Pfxy/NsXWzMiBd75Td7h//7f8o/6x//66C0GSZc/AW/bB6EgWUW9Ba6zsI3MK/kV//D
5cH/L9Ng028cFLxs0PD/0+XB0XFyojuJIBSRBy4MbD66zJvRg+3/F9sR5YePD6ZDADH/jtHDdrb+
1RgH9LeRqQsLrgGbHEGION1yVle0RoanQySaGW6+UtNNPzi3cJvgnVrOfOWsXxpu8++EZMB0GGL7
8xeso8FpydX8dI2IvyBodKmCcQBR7vQq3vU5h/vFuvxjP7/0sThlOf16PQ6wMCG4IHh4Fhi+GI/q
npTZ5rZ0tytzmozhwV7QCUN+XqKl78sqiJtlOPppiRBLrMbN6+Ofshx+jU/8cLiwbHT45hZjXo5f
qczwZKVHUKmcY8slENa5XR5eH+UsUm2LCLHBh2NDY8N1xCYZejkKKIohRoNFpJqKctE3cFkdGVZ6
tuxeH+rChFK/OPA2bJcRzyk3W1XumWA3UWF5w83ga+uusls/8JamvDGy1AixZ7V3w6StkYkvxpU3
NS69qhC07W0B/warudNXzf01VVWns4Eq6e8oXDtgW1BLP/e0tzMWKuGyFpTXnU8ROFSBM+b2keun
vulRRL5h72U3qCxKupuxdnx9bs7Em8+rjasBNHUXvhdWtNvkvViHyav8QaaokzS/IWHLtHZYA7+a
OxuVk9nfu/o0wheCcvpQWekab3tPtUGttenTDMuDDl5hFR/XqUnzEBhZz6ISuGYKJmeZH7NYud91
uSWh6DG8968//HabnQUC1Oy6jgzC5BYiqpw8+5x5Qy3jmGdHvhRMrQsTX/VDOMZjmPVuB7WaDl3X
ivn29YEvhAQGxmxA6AY8Ofds4IZOJgmhuUa0e9WetH09DkrA3VXdX/rYP70+2m8Hkk3DC+KxYMNw
J96fvqZYR3qTAGMR9LX2tqRqvjd0+cu/9N+6f5zd41A8Tgc5u8f1CV11XTIIdC1vP072H9Kwfy5F
6d/lkyvDtNWH8PX3+m0WGfI5yjlAfsS5s623xhAMujS2onlAmyj7vnrwK48uguwosFZXXYkDl8fD
/4ZogAWwteV0L7a6ZiiAlS63o7GJp7dTXbYPoxWnkV90CUCF0X94/f3O/BE4W9sLkp1aPpJHfN/O
bo6qoKXROgyYQYihnKyLsKuSLEKUm0XDUnzpx2S+U8iHnjavjpuq7s0daqviSkS//CAecRbQgu7M
eUi3nalaZk+zInvV1hs6fu1DshHypjLO8CaS1S0yKWBRzDmD1Z7bY1dM9U6N3KxXpuTiGpC2gGOR
NrKnT9fAAW6A6+VbkdDUEBZeHM60MwG7BFTMMk9p5Vv1wfUySDVuGd/5ilZlV9AQG6dWj1LXfAS3
7u58B90k7fnhypr9fgwMiwQaZuYWsGEjnT2flNBqKuA42VYywPslPjQW9BxcksBmaG4VaPOvXBAX
xsTjxWbgjcNobsnWy32pWqt2NHS+kVK4eDjl+i4x4+p9KZ0vzZB1WdCWXnrlPbffeRI6HcxIfGpT
MkeKGHF23C0nS2KP4BY1Rdvejb0Oa852MjqqMv6gp/P3RmN/+F4b7xFo/00rlO1kGLgMwZWidOYp
zm9/RzTpQiOPBdV7iByyFR88Rdur1AvrOBodRKDSVPus1Az8fgo/ikVTRUNuNYdF99FIw4vb2XMv
9vT66TNO3OSUPGqH6GYIfDlV0esb99J8WThMQFAjk/DPY8eyNDIrEZZGOa4jQTVp3eMKgBIZ4ygj
OvHHNvHCqi9/kisWv3x2/21o/u2a2ybLdaGP0T61bfdsf4xcnxlyZh2dsFfeY+xBa0tUyZ1XiS+J
kRR7zCPqD7Uq5isB87fEZRsYo27HIHMxfrNQ6eWixNACOagJgJ1Ot6QvOeY7rV7+fH16Lx0BWze2
mnpLO8+ryLaxoZGu5B+z3gy7tpNGhJWat0sMAy4DIOltjEz8yv1zaU1fDrq9/ov7wOfKG2p3S3qQ
S4FISfemjuvvq269hSxqBV6xtBGdZfduTeXfzSCYWnJsNotB8WCcXw1KuX1exJx5rFfMqCWk3cN/
r49FbY37Ws/sK3vo0lLaJgIR28CoBwei03ddgFvKFluiyKpqN0SdhdC7cL65/MyV8uXCZcOrkZEh
kNgu9XOWtIaEq+lcW4+AmoYoK4Az63psKV3A6vxlVWHrNMihgUcihPQ0N3zl7mo9FVfm+DkxOg9y
JLY8DNUnxcZZkEM0UzV1KvSogw4bmKO06bi7Hk2poty5jfTeaGqUoVdZy760azdaWju+NYtGR/s1
zLcNRfLx9Y1+ZoD3K/JRBRBxNxM8nKtOFyJdlJXBFDai0Yajl6bi2HnynVhWEXTxSlcOZeQR8asd
uXYch0vXdju/I/jVdOOvnO/fL2NOHDnBllP6Jp+iOH0Ws+y6ymmUESWijEOYT9k+XpMucBD5BgZW
Yh9ff/lLp/zleGeBLOcIt20/GhF+THkoyhxyXS2tSKI6vsmRu73r1mW4ktheOuUO+cb2UYFNq3Qm
gHDUmLruaBhRhSp/o/N6N061PGiDD0lCL7NdbU90lzsFF7Udiit3+zMQeL4HXZj8Fn5+fFTCPjt4
XrZSuXkcPNwunaOgECV515y9ReUVaHGZ7uwS6LumOINpOHW3A2yNR/7aGpaVP0XSlHI/ytI5Or0l
Q4ye8mth8FTo82tLouEi5WE74ph1lqb28ARpgU2E+WqpxjBdTQ2sf5w2/UCavS1m133rD/p7OKxj
tPmE3Jix5j9mZSs/S2NGTid+5qqnQTEjBcbQKE/v1xF+Omz2zr4119xzo3igWX0r5YwIMm5S7kw5
7PxC7yJt9ocphMgwK9QwM/VbHMvJDmfawoKGUL3WYdtK95M+wEkPse2wb2OthURlaJW3BmLtp7ez
n3W3foltD+WzqZ5al0AaeJ4Wf5E8Mmxi6u7PnTH4b8pSlEjiEuH8aZfmDNPJNo0xmuwGmo7h1jX0
Zxf6GqaUhvICG2ceftwthi9+XBZ/5aUBL95t7BYWk5X5f1iC+zdya2f5XIlqHANsqrq9tDEoDA2j
Qw4GsexQAROXe3+yoQObsezNMNPy4SsUyPYJ+aPcr9pc/Njg+fcDJqFfYLiu7+mAKypu2u97opW8
UdqfKqdtjIuVfmtm2c6vgd/DVJu1P90+JZlfyF3qqKLVChVjbPo/PMgWhLiuH68c5kvBA/mStXms
YWx9rrtBXuv0tEwI8/Azfo4+XPnSLYewHZtpv3Twz/5u8KDYNmFdAeNwmI0tuLy4rRvNMUfqKGiJ
lTfeNLUfDjVrZ7XmMatMRdfa/vr6iL/nXYILzCIjgRvnPNvnvhxxImdHCuEa0ZymcQhVX4Z6V8/H
uMMZRbTGg+/U2IwYyafXx92ugNOQwbjAbzZ2JVtqYJ++KX6fTrtC/4tA87P3ia834UhkuxKZfo+L
jAJ6amEG5W+NjNNRRKuhC4htI1Ke7b71pIP7hqmKMC3h4sfF4gRtk1Y30o5/eLPnXclHLs0tHm0C
nJN6i9k9HT3u8ceJyx6HEL9CAt+mOEusbNS5rPIos6tkN9RYYayTmK6Eu98vIVIBRI3gXbgRc4ZP
R4Y9m+lwkIwIG4EsjHt0Eq3n/Sh7TXzqWv+H2bvL/vUF3RbsfEEhlwjwapAORH+nQ1rjIujD8LK5
iezB8JoxghKehzl44ZXs6/JQ3Ce+izoVh4HTodpmrdOsUXQbPQUuBkvzUC+TsU8U8/ofvJUB5A9L
wRfIf0+HMlH/xKLlreDKLpFRyfEwr/oQqebvQ/A0GzgNpCkWpQh50+lQfTIqeMGLiEZ9Xfd0ar+l
Y5xEmTMA2y5jcmWLXJxEoDZAos1VcPtYwsuDvzrxOox2DZs/h1jQt2AmuFIloSj4n9cn8UK2LHRH
4DpDr8WmFDgbS2gbx25oKHhpB0ZwD70wId3ba8PEXVdA3bXd3I1yq47/0CZhRhIX2NDoOvs/ehLT
J3C7pCu+d5aZirXFHdAeRTRTSu6nuBl3KYaD0WxgQLhM1Rytnu++LXDPiBJICoEDTzkcUg3Z2uuT
cmn+N3yO5gD1IOLj0/mv88rP2tg3otgfZ6r5fo0W/GvRglzdxJfiECIOHywCZfVzz+rlUmeOUdRA
kFusXXBOajR5K0Q6HhrT6t7RaIK6aaT6AXKXd+Ulf78/OTOACXwchcwbss7pS7apqSxb5gQFKfyw
UXigVZMBbTRt0h22XNd22sVJRRdt6BguYpV+NqnTMOcWzlbEvbjPd2al7H1m1/BfEbBciQzbo5/H
O//FUGch1gOsNjI0CZFasuxo6rhnVGVM3VfoVlBgJhDMenZNB/wcBM5GpeIE4LFp6BP5zNMJNSFt
TjCLOUm9Nj/IoT1iXZUFZpf5UYW9HPxguUeJcPRLw39YpO7fd8L7qHtS2/e23gQUyd47J5msIG10
N0BPiymULffmOuc3EyXSQS8bBzJT9lGPseDR7dT4CJMyvcvkgD31kCAo0L3pEDc5mpLSp9nUA27W
9M9vWuVmRyPJvkOtKfbQh9bDAgcqwP5E/f3rxkBi7rvuBvmC35xOxDjWolhn9nQ6VQVcFNG/AylD
Q9Im6+71k/qcdf026S/GOtvFcGZ1maSCcrY3tfvKX1SIVfcK4u20xzmfu8hf+2EvTc3awxS392Of
lPs8L8ojKHSLIstUh3KQ0Nm7sb5rl1TxnKNzZUouHDamxLIMrBrAAs47RXEpsNqXVN0ToOctLj8f
uqIrPg10YAlyVD9//3ADb0NHNbisbPKr0yXQXfQI+pZcNUhx31WIfG762Lf3my3cYV1Fd+XEXTjc
9OtJxE0qXCwSz8bTktrzB0czIkzrkod8KWXI1yfd3Yie8spQFw43jANcUXk70tNzWfqKOYOL6kLf
0Njupqidz22psp2pWrhWTgEzlg72lencrp7zXWYBQRpsZxeTkbNdZuc11oYWY+oI6I5tO/j3GHwV
V97smTjw+zBUM1s/CtrDWdyqxDC0WFPrUbFmqOf7cYZRLzHMJypPBoII8mMrrCA2w8jDH+MxxcIN
Hzh0sJ/rVHZ/2UhQ7otpdX54fpy8W+cO+YLr9l8wofDfyTVFZxoTYb61Gna5s8ysH8pcOufKVX5p
N2AfTwgme8ES4SzU220be2IcABcVu72WKLNX7KfeoRnQbq4EgEsnyzYozSy2OgXFWbARKUui5KhH
vV+4kekP9p1epeJGJj4KHVe9GaqqDqXuYdABb27vpAnfwQDgvHVkg9UjAh/U+wQGWGLDIRbKP7z+
hJf269bf3tgUG6PhLCNevR7v6WXWozipmgjpTRkC8uOcMAxdkMcFEpfcvbIAF5BHAT0GAhZoPbj9
OWQ/4XU+o8czotos8jyYVY0soUCIH1Rl7uC4aebFR9tLVBpYCBA/jrk3f4KJHj9NbWkPCGVK7Y0+
GrK58mQXlouSz8VTy96W65mr8KKKhoiHxBSZZFThTLl3s+VrL5UVzmic935vi78/+TAfPIpo/kWV
ebY7OHyoXquVeeh1a1e6cxti+ZeEWEY76EHdLBB1eo3vcWH7C2pLHeeMDd88T6m71cPSHHYzPbws
eXbxCle+/UeL3mqv3X/i98hEAw2jeT5nApJqnwVeHDCbcc14QXgyZZQsiUQuB17kTlBgTU3Ekdv0
8c6Hbh6tlXc3Y4a119ol/+r2zXxlcS+U9OL5gqPlvNlEnM123k9+F9slF3/ttxxIdCNIUNdbmdVo
n/WpvoO63YZOOmUREr9r/fzfiS5cPcQbk5kA4+KiPb310AraAstEUky8QX9UhsqeVmu17zZDvYNf
2ea7YvAAvYuq++h5hXpCM9jdykEyVSm6RjnUMx+ycEiHe/1aEX5p59Pv5M5CMWfBXDt9uHX2yzhv
bBFpVWscpJ4/WN18EJqX3pZJvly5sc7ckzZQlV3BFbvlAGwQ7+wu8avO1L2FknXuYxnRRBNBIdf2
kOkVDe3MnJAnYqyRW8MnVLAH0VvjlfbHhUuTE256XJxUGCBmpy8sbInhAn2FKNkON7psEeA4K65c
ABf2nEmy6RqUyXBBz0dxXNR5fTkJxEWOgXJXLDCDF4Xl2DDv4YDVUaGPHarmLDmqdiqv3NmXhjcw
4KJ+IuX/LTOgc5SWI74qESSZeheviCxqvaFeRiS2t8bSjnx3dEOM2T7I1NXevn63XNrxJqvrwrXl
miU7OZ3jTZegZwoMJItXJyjb0rlT+uhHi2dU+2H0lpsNuo/6YvZ2HvTlPcV8ifaOSgEdV7prZFkg
srLfoymSV6bmwsVHNgiTYWNbAJucrX+GZwwCOFNEiyvHKF2F8RazfOuI/IS9aPKZgWVdr1WZlwaF
ggz0BDBswbU5nZBZCZhRDqYZeMUrvkLxaKp63Weumd3gKeTeLcOVXX7pqiWxZw9uqTaQwVkEzi0/
HWfJiP5k+jD56nwvcDwFJu7aez4lhFs4Pa5AmGmFTk0bgxF514fC7zZL/inQbHktGb8QaUzarAaW
TR5IyjPk8+KOLavaUU0rweBwpnrSXEcdtFF+7GXnHPDE7a6EmgvXHRPO3QoFjuzf3v78xXBFQq1t
lqh0MwMxCkozGiOKnMvxlXflgrm0uo4wIGuRIW+vdzqUzAckhG1rRvNkFaG+rFPQqa4JikZ7U+Bg
AlNFjlfGvBRJIaNyo3PCaeOd0zdxxXTLxC/NiBb2cAe9HDg8HfIQB0Z8fMZ05RNqvR3mnQb2WK1I
tFOn3r9+0C++OFQI7g+Hi/Wck4tjSN/XWKAgiqnRqo8N+vDV/Vgj4USDkmuhzJtv/8GQVKPGM0vA
Pq95ciNr5tmaCaxrOjzyYbuSrKmD3JJ4TQS5ZsGHZvL7K0HjYkSDqg23kQoP8tqW8LzYTU1nZV1h
xGzewoyPbVlISrulu+1wwri1mpYvEE1dG7FiCNLiARvgFQ4fn/TA4cFZan+nVnKgrBVxoLks0OuT
culokbzyMYEt0YDyefp0qMUpA6vUjCxkujunM79nHiJf3860Oyuf/WvBZQtXZxXhVjToeC6CmvF1
ttPx8IFGBFqI50XwjkZB/9Hhy3X72GvkITblTwT8822RVMkbbPf7Y1wRg+To1Q/1bGOGHqPzauu/
90my59xi+8oMlp+g/DC4ziK7LSdVU3Nb0Wp1P1Y06geYe0s0YCh2Zb4v7XvuVqgnLkDlb1yOxO8z
XO5dGCpa4t67VlkATa7uYbAw1mgHW79LzMz8DwbdvCdZY0B/fB5PJ33olr4tLGXhbpJ+dGqRRxsF
N2ra7APb80NTGuuVGHMphL4c8ewatxozSeN2wI6l9OcgwwU8GCoeoDKcfvf6Dr441EZ9oxp93smn
LzcbY5nXXQ7pIXHLcGotA2MvtPl4c69XLoZn/sb57qUy4QNtuAhu5+V0rMxME9voJvwbCh1LxGTM
biDG3qk8UTjwKEIoQPsupfg88IkAbM9AOu/retH3HnJgDhR2YND/5VGSseMibJTI7wFSUftdWYBL
aZwPAA9wCzXwd4p80icFdn0I+FCc0VtNcOIwutu06/DsGoviVtnrGOD3ZOxgAl774OO2oX6bJ8ug
Lt60Kdg+n85T3Vi1SprEIlNexn05EN1Vr4/vZ9XLA7oC/UGv8g+YNS/Hv78Z6HDQeOAChyBing6c
TjYmxHHJwKnNZ6F0L7lz5/9H3Xksx420ifaJMAFvtkAVyrCKTjSiNhmURMGbhEsATz+numduSGxG
M/7Z3UUvukMtVKGAzC8/c46mNpyIPpNL/hV5/eNLXtys1LQY6tAvr/pvC3vqlwxczDzUjZX310Y7
jrTH9+s20IzvSDnkeU6D/KjX3it2NIegyVkiZ2X4s1xNOhtHQEqavhO+k2xA8pVxS6uFUXZ66JI8
oE+pVFewfOjAx6iCpkyoSNPkZ5Kvj9YjXKB/5XCZJ3rfeL90Wrkm+WSTCLRnaIcVDcO1LY/Sk90F
fTARFXTGZ+/RJV/27tZdurfZEUlAcrJ+d+ssbRmLulfcOuABVxQwELoKugFmNF6bbtAZey7tp7Fy
E7A9Q3k14VP55AX5YNlgxYDyfNFBGkwAvfv1KNKIwmOFaoEt06hUtTet771kc5V9Aoz94FW8nGQo
ydNyhNPr3ZY3DwyKt7SvbQYZ+C+lPz4mdqbFbtEMO2+cRyYaF074rgZDxLO0z3bcy7v2j3vNC0F4
eRlJeX9MZ+461QCT2mTORn3Pga+FqTg4G6jhwIymaY0twqKtIul4KC3oSa0fsOWmZkImbbE/ifs+
aNdj4aTnxOE8bxP4Xn6X394ax6YJXhc8cAzlFAd6PSwYCo0fTo5S+9qa/AjdRBa7dqGdmoF+JUiT
iISqQByrLLE++TgfhD+2ThKD8I6SpfG+RBuk3jJ3CTfHaEW9Xw3WixXQ0JnOeS30srL65HofPXXg
sehbILsLefndsyCzWYfmzPpU0uMU+qZWHPI0YNvqrOL/dClO8Ey6UJ/x3u1VfeIttTI7ewMpkPXD
SVkKHchKDHObn6y6l0/9/hEzqL3+76XeL/cKQJhoeJfyJoBkBh15a/YgqP59bf/oYEq9id3k0rzA
P5cf87dHx/OF1/uKKG2pl+HVJeMUEdEWWEAC/dDjXos0UMkHPbHqnW/BxoBRND9lIw2fPaqKnT8C
SvvkM13u4j++OiP5lDeY4fT/etx/+0zp3PVyvmw4/AYubTc0E6ZWS4LC7CQD2lX3IxPgToa1Xs+q
aZtD2vXpLleDuf33T/LRk0yFheSUTkc8u/6fNye31AjRjHEjox6oiXiVtwHYuG7JDmcHzSI0+vfr
ffxrXCpI5OT4Tfx3L3JrOcKR88oCqt/aFvNpTj1/g7Dg7MYFMFberfW5rUSwy6fVjRk90Q6qS4M4
m/viCTVo+klb6oc34BLckikhQfO+IuksDCt2Da9yykw0fY8yP5PAKEO3BjzXpIXzycL64fUupS2+
Pr6A94MtbYYOAIoOD/06ZlEg3HUHlkxu8DY2sZN6gFD+/Y7/pVt//6yxbvLzXlL/ZEP+/Ik9e4WA
Q//jJiEHvNWZQYraZdGi0hR38KbgCjQkqINiCID5EdOVY2UAyMyqK3qY6rMztO2hrmV18vEyhVAb
FmButbZRpLjDyTbrvUodyHqJsqLFLpuddC7Ymtny41Tz5A0uhjGGq2HS5+B9llz7aGVkmeJYSHb1
0sD255fTlqlp+2ayNrqVAB0rawVs0QE3ksnPwo8PYh6bGgopZLrGdToR/7wUraIVDi/d2pjksDdQ
l9ydJH21acth3sFA7mLpaOl/3p/HcZcrcnpgvPwfIU+rr05KxzEDQeMMnIk21k5LT3Q2DIce6cn1
2IG7aIyl+8Tx8NFz+vuF3x3+iglmuGlL3gv68EDrzjAhm4TuwFYYwLstd//vj+lH4Q4NpfyG3NlL
k/afdzeFLFtXOpVzmi6LX75T+8ccLU8EvFQ9UsQszhXPUJRJL4lVHnzWBfTRGY0uJ67LFAhBhvVu
39O6TqvQ5RmbNR8Bp4smexHs/8eGk+ghBfsF9dEc9tVsi1jZg7mXzFK8CttBnoLwOYZpBb0OAUcE
HaveEtYl+4TdZD9lRf3JvfqgmZ0zEnlWIiFmSBj///Nm5Uaejyh9gKTbZr53p/qnNctlC3Wl34HL
gk3k+Qrjc17R0DSbsT9QdGDKWj/1ptuFavHys5Ktda0nHKwnxzO+/Puv+VE7HZ/wgqXgcE2k9C5U
N3pNGh5X3dQgZOoQo6G9bSrzZwadNFbI2zZ0efvPZVK4sYVeL+TVLm90CLefbHAfPVfk0cikETR6
NEv8eaucYjCG2WFCzMYxFw70mUXoEO2Dv4oEErTr7sbJflkHXY8z4C3FJ6vvR+vT75d/91hVqdMt
SUAz1AyJ9lFwgEeqRyYR7pT++O/3/KPGK5qVL9/UZpafNNGfXzWbcppD04bmmiIxN8oEqDai9tx0
YFKB7F16mH2zP5nteun0zRd0aXV6aP21iOZaOPecLH5C+//C82sfnUJzNo4xe18J0eg7rDXnmtrP
8gomjpbk3BVRBUErNBEvnbDzGS96XRpbo+5L4jmPfR0rw24OJvDNZlKfBBXRGGqCH8u6sk4OAcbR
GU2s46U5bpkAVZ9EGn8d2t/ve6zVTP3SPc6p4d3taFut77yU7rfc7ZenNGXgN7hQw3qViMjBYX+a
2tE74pKQZ4KNNvbTVl2t2eBGmWWvN42XT1vqSqC6peeBkRzXJ6lc8yYZWzjSbl4bYZYvb3k99xG9
xXDBksX7JHr96PmhsZfwLPAYOnyfLaCqqQyz8o3NgG5zs1RptyPCLXYcjrtPIqGP9jey6mjkadGg
yffdIcOxIb2OEzW0pSqK2KA3hIaQsbpGv9KEHq0Tm4Vh4fO/P7Qffr/LzBNz/MQm74+Zs+5Xhj1S
o8EbOMbW5FRPsG5fDYZDPjlPf3wlhlxZNh3KGO82GKPyONBoXKnrwMciazjS1WreFp41/B9+M9zO
HNw5s14GRv98D5mJlUzusjorAG8Hs6qbLVQlsTU9pX3ykH/0pS7VVtbYS4P0+xm/VZLOYmyG38xu
mLhxAe16fZVtkFnKTwLXDx6PyyAEp1CGBbx/NEhXcKm6TlCQQPEApDGxkp0DVD+i15AJ8IJy6qJ9
Wuj64PsxaGtZFssacxjvqyCB3Sd4kwNz4yrQg21iX3qWnDm0y+Cz1OdHiTmwOaQBKdFTR3/vWepB
jgRioaYxBV29W1wmqjKaRrbY3N2zllkdDFfYvprWqW95WsswhYEIkyyFw2uw8WplQ5I0SC5QNSg1
l+8Tr1LzT2NW+ncd7ar0uVrNW2sOpAtKUe+KqUl2Wd9++/d36qNmUPoYdGpWl9mD4L2fyWjN7O8W
C9VAcczoIA9ZDJNTV3bJcYIUujHHvA69vsxjWSzLzp314gTNB0euYghOVzkktUpZZ5y11ZYIpNsm
8C7+8/fEJcvMHAG5XiqK7xYcNFGgt/AaM6mQasc0LS8U5zLfF6n2WSf75a96txf8canLc/bbeZvc
kXEZ8714Lei9tb25O+apLj5ZYj6INRgn5qZfFmqgB9afVykVSaeBtle6HpyEKcJi2vVybOkA8oJt
5nLeIsjN74Paag/M4VWfvKEfvCykN0jHcpoPAFG9C3V0xMSBu8BjmNFAclOz/Ljaww/ogf3u35+w
j69E/oviCUHzBT71++00Bos2kksPT9okzZfG8tQO2D2JbMtSfwdQ/xFW7KZ9q9E/vL0N59f2/wMk
GCP6v93PfyDAzq/l65j9jgD763/4G/llOf91GUUn3HUuYZyn8xD9jfyyzP+6sJMI4gkE/gr8/x/y
S4MG5tL/yjyeDUSIDhxW7/9hfmmG918UKGnGZ59ARekRq/8vDe3273fkb6pb8tb8z7//TsUi8vrz
13dc1+HcccmC84iRw/DeHQ0rkef5yiE4DGbfy1nyGrlysCCCFoVontJaV6h7dUfR0m138Vz6Dieo
qr/NgtHd1L5ZXZHnKsHwZz5EdUwx0oDKVCetceoDQ4YOrblRsvbMTtqTHI4JbBL4kMOycYM8qpW8
6lx15biV+YaO5qWamCdexT3Zsi0fro0a0KjsGBd4/Nw+2RQG+CSzpJ5lH0uu3o5GNCh1Y3Wzs1na
Wh40oJthApY51Io2iNUyXeldAQLK0H5pZvA8NtAd1nGLtdw4LDRahXi7w7G1NYy3bntslRrDNM/Y
6QN4pFPvXzpcxYOUr8sCl33OnP1o4nNPbJfrS+MLw6xxYDXXg01H/qpXD7Nb7pK2hrew7vGL7AfW
4KBb9o3hFtGoF8F2Uj2jvGl6U2v0ewimcVI44WPmnm2teBTaFnIPyfcyuDHK7DnVC8igUF4ZrW4K
Sltu+03gxQqrAW8E+Iw3ve/TF06A9UYfnGW/OIa2AbC6RqMsGeZMPD+cRRDNgQ9sNanw5IBkzeq0
uK+79ArvO5hkq7oqAl/bIkQg5yOBhnej/sMa7HQzOD8vCOBU1+7a6gGnMdyMeCrGcwC5uiqVeu0c
Ne7gvSX3PlhXWfT0ID7XxVEsQbHJ+wLiuoUBwVTNgTbOrzxRdbT405UZDPe1WZ8gFS/gBExzV47u
7Vovb50XIG7omS2Z5mnvNPP3RC37YigkitDiSLJzhbpc/cyy8UcCPHR1eZY6vwgrHUh2nmGcrxb1
i0CooiWwPmC+ja1KLWGvr1YMWD/fzyUAMM/JcbTNS1hMJIvClkryTY6LIxyTqTyW/XoCf23vaqWy
GOLxfcfMcc95AcWpDIXIir3e9tc9ompCGflDjMYPqp+bcVkOFgKA3HPh7gRlRlOL0dHe0ZKzS/Jb
VEJvfebcGd36y1Tghb1kmLeNkb2hF4VBN9MNs9B81QZMu/TZow/mtaDKmLT6F1vjT1QMu4PJIsti
0ibrz9bWE+mhWeWRXp3v/ZiR+V0T93Wyu+/2NH2dAgt10ZwbNx29qnXQPQSNtbH8LDQ0JLxGCrpW
DD+TYYhMD5607n7Jurm+lUmWh5DeG5Blo7HPE/PiMzCPqXZR2eN1QTpEujvXyqMsnFdTkdaijtmN
Rrjil1oljtTbNbmCoRmBwt3UmR8uxl4UKJkD46e7OEdTJLt2PI5TvBKpTTP10FEzfV5+krc0DrhV
dagBt2Ijq9Zu0+CSo2jzzQAhGyofB1XFu6DKaTNb+qkun63+SzOT/UZilsPXNjM+O698VMhXZZOj
LSOvfZ5892daluhEmslDyp250FFlZCe6FQZj47Xf1KAMEM2A1TUjRF9tQi8qujxBdNw4Y4r+xEqX
e19ftOU4dSu9WpaFCe2HQzU1yGKgilVegHXLfPsQiFlPv+k56vUq8hevqO8QAdr1DfKuSr6AwqmM
fYrVAz9OJw2moXuvgp4i6P5cohGCQUGgyex02CN6MTeIImHc21Oa8qGI4L93CHpuLs6wbmNo2nQ3
pKOtRbSst8wMNfivrbWaEGrnc5rA/M39dJdK23ougdmid1v0tiPCsdwf9JLrQHDrHLYxcK+J1Tlf
5WCFbpdISAM0WrjbEtIXnPvEyqdNP118gsOoEYKu7DcOpQ8SnK0EZxuEFwlyF1IeaG7BynpbxNb+
joHo5KXqM/JaJS+870Q6dvIkdO2pPouuP5S85Q7yha/l6pSv/Wpc13l5Y/u5dm762npohJUgssfS
Cr12+WIZrR06SLtekAaBQBHiycL5HGVq/Emw2oJDmqsbY5h4dZg/6RzG94N5X5vdUavS4CjXeFFA
ZGfcPChoOD5DpqItCzqPi+OUo/R+yvNtUjBlrDe3imTJFAS7wuJ314xIg+6+ZaVd9sl6NFQNbiGJ
a0+rzlMw55uiHR7o+UFqPImX3gIxAOPupCb+w9i/rXa593wK/DSv7qH67VU3htJ0/M2MKoH0dxGP
OcAqy26iUlPDVrWjOGppuRGd2lnj5Hzz/AT12Gxl4eygYlh5iw5uMj65KWB66ruRnR37tSWZJEWI
FuGyfab3bibOfpvE61RiZ3D0kEyj9ZAsaXWal9mKTABWbjLflY1WHeyyvKq6YggzexYIDtALTOj+
+DV3YzO2Ybv0b6Isf/kFBBKrM7I9lqJ2YyDBQ+OzlBF+GTRLnPfmdtm2M+/eqsotx67qFpJabEzV
L3ghJzthYsXtN0WnX/vpi2UvfZw02VXVt7dD7USWBakJNMGS5bsxucGIM20nP3iC13Bq2/XeLZFR
E18ghoELF+kIaYa22OE32ns6JMFluPWsqrypufBmtqnYGJ2/NWbtNDnjtdfRBNlheHfC0W2yh8Ce
X4W6EUWR4kvTgp2qDOofVRSg1nKrDegmpvRMLN+1P/1snOEJVn1GypbFf5hBm2oMQMXpbMVeWtfb
dpGPgzcf13Rar4VW7V29w89GGtXJzFtEo0gpgmqC3F3dViA2dmD2H9b0tZ6GbXXRAq3q4AllABQc
sUS0RzHnL9VKq4jlR1qDjEPIMThg6bvyG3vZetyB1svuMeGyHtN2w7oMPH7f0+AXZa0L9b1IfwFd
3Ja29r3smr3f8CC1xlbN5aZFXTUEANA7yQMw0rCxK7LlqSXRt9AgmOjGPvGql0R057ZJ91LwgjDj
uWj1W878uMLeXU7EYjZXzZri2XKGvevwLor6pijRoXV64tMWNdcHy5l3lkTf18+xSoPvA3NPdnbb
i9NlvKtlqFHDXqhIhHfBQz+3p5Xho6p9hDW4Fbq7G9SztPq9vrjl09jq7II3waoHO6bAD1Joe9PU
QG8GkcWgADDTZ12+TpX2IyhStv5TIyb9LUNoaBZmZPcCyc5FFhPsxkx7rNAQbZPcY+i/8HFnqODZ
UHr5hXeSSVOPXQ7k+hnr3S4p3V9ubm31gZBGBiSIzCwN2SpB0aTdPdpZuWx6sroUXp416WMqEQaW
SlXvnMYWxND1JmEGnRmHkIhPhL12XeWQ8wP6zLZmcdVnd5xKtzmYo5DWtjRqsjW5VW3z7PjZ9Zjr
xcYZ7B2PGnx6GE0RqNArdGJEPM0rEpirFltpUBjaQWZtF845s4b0jKxRAikAdwUr2Lbseqjz/fpV
ZbCkmu5bWwbNJpEGbFU1bUePvkg28km/tsHIRPRf+XuQBQL0ttgH2b6t569r5d6VRj9vtMZ+CeR3
eCqb0UwRbS7DdhHenddmiiqfzsrQT+g/8U8Mxdhj5BMeE7YKz8CCWJPnZzFDt3GvaaPYJUy9grHQ
JTERwy5NXZfIGlx7/YFKNqhZvZYJoS5w9JGiNHUSU20M2ivOfc2IhGzth65jizFa55aOmPllNfv1
V4bqIRtVCCYlPTM422+7ETCPelwXXA95cPRWeSgdwVSt2UUdFQdcPZt8SU5Y52EIuXFHmdKR+ERt
QC1a5Wl36+LSUlyl01OZrg+VSYSlLVdyoMkId+gYNfgdsZ8+a8K96jyxt6rp0A3dpvS1ErVrcPLn
9JRnQUjz2LVW+89jNf8AuHud1nfB6HwXWXbZXL5KRs7SCtsL1sXcZ3tSonMfHKPW9qvrII+xy4OW
dHt3aK6MfD2beWKw+iu+hzCjDKnD5OhfAIrcVErGs6gpQSGDmTm44rGU3b71DcIQzndRQtpYgTRp
fW2X2vYmWIYfU9W4e04PadQPLb1tyR5fZ9TajYqmlpsHML4JsREse8OfHy195DBX+XaoD8VDwCab
VngvTXGgbeGRQPA44iSIRW9jVpLLkdkaYoJnCcIw0lPHvKl7+wctyUfF+oUh+XtQ414bGSBfl2w7
OHdsKw9Qp6LOHtW2sExg0p1tM4swhWoS47Gdx+fC0iI3w9vdIvR1OuOX6rI3dBrxmORPaI5OI6OX
YW1kX+1+PtvLxLsd7Bd+Flfsh3Ih4vgmvBg3Nv5nwtsmd9lf9S3FMSPKOdxty7J+lvhkn/JlHE4A
xvd25aE1IyFuG/rNmrEjZ55cwjbnTJhY6tltrW81IpmNF2TX5aC9yjXbdijIUowfEdgGLBzGz3EI
opLaxbGfbiRcT+F1e9lJHb2T3KjWvvW9tPtyyWnmdA3i6iE6bb32jsIcU6CeDK1M/UrWjq9IsydL
xFqEg8m6qgesWME4beVsvmLeGcNqsX4ySthdGoZwz8zVHoNUHXcOUzViiF1GrBjP5fBheVN1hWmO
KNF+tb2adSTwOeE7yxd/tb6D3HjgeI9NQos8MpEiiIdxjKtSFgzveDGDNPdqbGNHmPcqT7aT6W0d
laOhtX7il977av7iCnBYBO4ljrCx54xUl5H0r4LSjruhfBTNqe6rO9J38l44Hn67ad/ZwyXEAZn1
fVzLXaaex1F4505Khx4cN/+GMrPb2gijmlBL5X3iTiMnhdvRC9IfSZrpE8t2mb4l1rieczun3Ryw
jHHgidKa7ZCP/MAEJPAMlHUAmRIg8fLNh94w21vdWPUTtmQcEULakDez8bmirTxixEY/lJ67IL7i
8AyU7gwRVW7gI7pR7zRNTDyfcqLmAc7MxNi4nmLAeB179go9VoH+XdgpZSldT5AgVkYQSVpv9pIG
tV03iW+amdaPhtZpHOgS8ztjUfK5p6i7o59zioPEy3a1aDE92X5/sIuxueUIa9wJS1N7IVxnL+SU
cu8racVp6luP6EocuqlSXRYoaBfz3llFjkFJbzjmaCSaHgRb2RFxThCuWm0XDFGYLPPlBDFLFEh0
yVIUzYmtpZA7L19LmkxIc/TFMJ7TNjVualcohGp+VsW6KpafNMt7UbfI+cAK1BwSBLoHkuracR0w
2HVoPJq+S0gYZGa8oMMkme/NzwUq0INTmPPXvsWDFDJHwgbAx7x351n9EsRTm4wiyI7GQrHXMzXf
zKJafmIe4tBL3yVWwZrR/r5O/CDyck5BDd+sOcGlSbf4EdfdgBgj8rrE32k8D6/gsN1dAMbqOwv5
cSrAzcl10ve+7g/zhp1qfqP/o/06TJMTwLdxrQflDktE1c0+Wdast+jvbDyffpPtdUkiu+Kojlen
YsmccCvDbOL8K6sHn/0QW2uG023k5p9hGdeRnmggQ41RJ4nkTY4ZXvKL0GMYeflCEkbgHF6da9cc
vO+zSYs1FlvuF9TMfBfoYDlaUxcPk8Lb2OStdaqyqaAnX78qaBGV4erS8ABYgr+GfP5w59l4txMn
HV9SerZZU4dhvaMhhwOJr6rye4Jhy0MS12gbk+h27+GAx0m4YKpnnKEJKydzfjLlMy1hJlEKw6Eb
ioN0su4K4U1xdLQmP+WER1+HQi2HfLScKy3LACZ6IoAV0qCQPFpcNcSQK+24bDqHcB3b7jPnJ4a+
NTYZoXuHLKu3g1gPoPjucM/km7oLaDZvXs2LPLATRwWRepca2FQZuPQGAo7erw5I/aDDL/1IBqDx
Gt+HEOgsV21WsIyIid0/nK00XyPGf3d+phDXiHl6cMEGbTrcHRnVVD2tN+7gOZw9ahEHg6ZHSMLa
HeNAjFjkridQZdXpTueuLM4ybVregV0hhqTcjMXIYYemLrHTuE4MuJI5cgzQfeh76tUfmudpCoxb
TZ9t4oD6qrTUudW8OjQx8G4KpPN3Blzvs2Z7941dxZVf3wGqm3ZY04Zx30g5JbtOjd559gZZbXCm
jF8gRH4rauPypqp0OFRZ3tuRZS4tqs+2y64kVfhyOxQsqaW/drt2tr8jUFwUWSJ/PidOzUjHUlYu
9TBowvWikW2tLLMuwgyVzpEZexmOzSB2bhfMRWS1dfuzBCqI2MpzE37RGdfnWHd3Cn8PCSzOUgQj
4/SSttWCEnwsV1Y/ASpQM2dM7Jmh29Eq6+5R62ULKpC/9yiSLt9mmleeVs+e9rmZHAYALnhQ9fGs
zNbfwiA0H6j/X0IPJtgPyjZKcoqeWDA70USChrHtzzPa2HhkGJd2CmF2LCFGEFuKEyLv1mqQVBkw
Q3RyCyqPA9qoM68z6ox3TON3g+51uhA4Deeu24aDbLaBO8Vaau2YzD1BDVP3JrgGPRxh9vzwykYP
HRB/GgfmwqHMm/hplLOJHzheyTcn69MYvEJe8imSLipxyp3nKp2vVrcnXXLhKMmoHRv6XZbmljaz
luCnSrq7knGVbwlnsCCUo8TArs02b1ueXFkGK3ZedNON6SVP9P09MlVFYnFI7ozJGKJaM2lbXZvI
ajjQk+6wub108TQGmGzP+jJAV+mEgtSoNafSItMGk/CIavtytMm+WYaW7hVqLbfKb415eJiE8Ytl
hBZzWBB+zjlcu546D4ctHYlsQGoj9f4rKTD+yCK+DsIot25JU5aZI6FHYgjIzUVXVnMMG5+xIq48
paI6Se/FbGxUb6WxE52EHV5atyjXIJ3jl6gY0eyZmdxnynnqZZniybKHO/JMt1k9xxm51Vx/sFbD
OzVO8X1m/btMWpgEiLY8jbgX7jSNZHrvYFaFmIrVfSA4mXiTfE0LYVje6emi4tQU5jfBtA4NFbYb
qXXyHrPO3fq9FhWj/rCQnw9h+90wo56ETlD9KG3zGnMgow2iHiEDNpHt5Evcgkf64fCstKzKG2uk
Y6qYekA9YutXDGZ66kvp2gOKv7q9p+jpb017PsnCfK5X6wdyltchf+yFF9Hfts3WydqV3nNTUoEY
Z0HOaajKKClaKHLO6xq43MTMe1Q6lKa5YkSXBEC3TBFZxDWUVFR3EOyBBSCBJjfmJM3tRJZv6tv9
3LZbvmrssCIIqi/VoMecm5/mxWNfr2z0pTI/Bqqu6KCZKxKu9r0na+zEdffASMGNCCBycIA+qdVi
VJ/zQlaa+jZbyre0nzpykd79hC5rXxCnncg37Bs/yc6FQZAHM4eWslrcMqmch0bQvVkuAenaNPUt
CeL7magfOClnZaGcL8zxHpeW5DaOimA7YDXrM7WnpmN/HZuJU0H7VLppzLlIMm9TvSmK1rsybYcN
O1Ou32QwcR7hmdUHugfcir4g7YXMwRVC1iA0fPXkm6CYvHne61N/h8zzJxM/WbQKRYjWoD1NctJb
+q+5Np59OeaMBfWMUNg5JtvEyXYd/QUxGZVHlZE11xN5l+htcST9vNKUIGRcqaSP7bJqI4BylGB7
69Qs8ze3LA9BYnDnyIaFCo872XiNXkX9KNxs2HUz5rh+6SkeUcw4OAutgnYvGfoSTnPGL23hY0A+
1/s7na7XjW5I7pyImslE/Ggw0J/o89fFKRJm0YJTMa7mGaF6HhYYfu/mEbXtoHOKTYMlXtaG7j8n
XQCwDAXfcPXZc9dTK8s70Wb+dk7MB8/E00djI5p3J1V7XenutVUnSQb/dclv3FzLwwlPD7qYoovm
4aff9c5h1Yr+y4I6+IWNfL5qmvT7qonshaZn/1r0Yl+PPC6J5nI8kZfyCOTApL0MKh2FLMQWY1nG
mHaZhMzZ8k74/XJyg0KLwQ1saGY+ibHejWu7pXfpdZYk7Eh7aKSkKIwF1nIeHDR4s3ozWZcZ0v2a
UocB2Q/gei72K1kcVjSYpSaInTQdnTO9/aADZ2Pb28VPM0/jeuFbE+aFnhJxaRWPshvcQ2m0kW2Q
qDYK7BCaxo9kElNzjhPWY6Zpczhi5yIfPfzKe/l1LYL0FHiMYSeeEVb44QcijNBK1nxnZkaIa/1Y
S6YdDIesNkt0ygk3M9bpmyO1bjuJnm7R2n+ETvRj8rIrLc+PRu7t8xJeSEFchdXSbfo9ILPQKYQ8
ZVoir5VuiIu0m2KOyVId6BhgKGksYVojN9WzgEUt50uSu2rak4QYZfZ+SdQ6OnsjONW2U+1twAvH
QmiIpFvbidy2eMAr/KxZ8y+qWHzd9cYF0MHSfokQ0q8BCSb0DPPGqjpCfaV/wdr9OHeahY8zPdhy
PSyzuBK1cXYY888pYoVU/a4yWx3ZGHtywEauX+qa8eBYLTxHjiIe1Y28sMg4MpVZGowwmavz3K+A
iRKlGLiZHeNIOeRBC6poGts+kpp8EVS3N5Mn7HPBN4kbt2X8vHLz0HeI26ynJn/p1S/ZU+zQePRT
Y6XnZs2ctyFxv3XDHHbg6JrKMihg1SR8GU94bByrOjr4R6nXXFvT+tBk2Wujdy/4iHEyiXY79nj5
kms5lfysEq37WqZ2nCe+vwk4YQaGBmJh1EJBeEbYkBjbhss6vXE3ybwKK+5DnqlYJKBBHBFJXb8a
Ehu+7MDqsPqkGsCuc4DQ7NCu9a1jxMqVUZ+v+6BiDqYHFhXROTNsOPZfVzNix9IxqHRl83G2kAWn
eCMfvYL8MqqEdKMVXn+DcOPHSLVj6jWmPPjZtLSIaIdJNzKFtNi36zf0yHd5fgJtva3yVt/QL8wB
pmweJHfhtBYGC7jhPhgFnw+F6DZdIVYXxkA57anhuXMm/Zer/8inTn0fqB/GgKK5+K3uaghpMYZe
A1K465wkouHvJm/JA6m2eipMrOl2gBLKnb5oxBr7lX7PIBhfO56vPCwD9WSRkM2lT5J6cO902rrX
wQv5Y0yo8MA6KdSmgK0dyB4ZwXvdzSIaNIpw7fJHuSYNTeHWL3eN655vHNqyKTZ1mnw1uxyAKqbm
3gRQVlFsnP+bu/NYkhvJuvQTeQ+0WE4gdKSI1ExuYClIaA04HP708wXbZqyZbCvav51NWVdbZSg4
HNfvPec7yjxCBryPKUEcI2XuzIgkqX4mXkliX0v4q6HnnTtRtvKoue3Y5P2LEDVw191krZpQJQSE
xadkrk52V3H8JHcZZV61z2v7ELY8qwtjKD94oCSRDJ12C81t12R014emARBodfRnGOMZcVXfcmsV
aIj0PWehyPMYysUNrp2RSFak20BLLH9+pANMu2tq93HKMNj8pPDfV6m4BibPgc4vP5NhxhTXvxAd
zK2HJ1+mZyZCJEO1m8JkQ25AxiRLd1VTFFYv5TwdAFW59IouCfRT9lyZJdzHBcbsaMYkNLcfmHPu
h5m7zPCMg+OBblTZKWwRDJjJt8Jngt+a7c8KazRHjGQ38giJTCO7jMoWmv4uKbKWzHATmKRdes21
NfXxyhyck5FgxS1ttAwyBeg9L989o+pfMhi0Oww0eeTTFFpTM+7HRbwqp9jUaUeLzgUO74g56nPN
/LU4OtVnmcc3Yy2jcEl5OqrH1CHYyJgfGrPZ9Nb4k14n80wj5saKl6c5yLPvk6zPC4fVuadB3SI8
loLjUNCdgnE8We10rvVrYmhslhXaARPLr39H225np85uijMCVyD5sxZju98pk+Zd4y/szuitMVkd
ypE9yV4u6fDZDTycFXx0/iUYb4aWRzPBt8gVbhkPHNrc3KrG/hBQaFdJP17X0rjq2ePDTtBOu5PW
QJ2JpIPs21sbCIe0nysg7QmDv9B5qH0CcBcDNd+lFHDmOOKZzQnQINiJJ2IgvomuYq5sytPgz6h/
lp1pKyql4Spv4i1PWRJXp+FgWlYk5N4IKopI1l4W7MYl/ViGZTU2Ld21hmFLRyl6Icj7jwO9/KKJ
y93kELza8kgPi3tr6F5SknzHItmk+cUrmnZrHpDpTzthl03sBrZ9ceCMvyJ/YaM1kqZkTA69t1wP
ZsadZc2rrkheDCGPhUlrpbqj3Jy3OVNilZdiVeVvLpG3iSMexwqlqEw22GMigu1ylHPR0JuMDazT
1DuH1tPjWgubLm410mZ3t5XVV2sAW2nkAgSoNUoARdjJoHdmPBwr8qsvLKO4rMDjOy/SX27puZVr
RW/fgyDWd/s65OHldumdGOpYMP9Z1MY3gAGT77n8sGKOTrgIf6oUPLrmh3LbeyMsHrR7DOtxvZTW
Q1bLm5mhCRt7z4mqHTYA/MdNXhTIIpodo8aU07ngHB2wsheej5u6AyZUdvppoDxlg0xpuNJOcRI8
A0u9IWWBc6ipPwYKJxAmDyFR20QN77MpYE5ehde5DrqrzpjyGyRJyOylOpEnQKkTf/6Hqu6/SNXM
3/3iv4RquCEufVIMYniYvwjVWshLcVGzNOLGd28XMqC7HYgB8P7EwL50hMsj9a8X/0rJVlIBpgv+
yrlk1Lv5yyf53e+Jmu+ivAPljLIeBhQ2w98Fk1lGoV2NZr1Cvje8QUDjSpv0BMnKrerivquE+KRt
HzyWUzM8BKM9bxlcDuNaaK/48evD/H+tqLwAX/7X/1Ut/iGo/N/lj+qtzt7+U1J5+Yt/KypN91/c
bAY6aG5YfA0XYfe/FZXuvwLAz+DKsFYYaEwM/qZu+l9JqfyRhwbcR+YIfRyb8v8TVDr+vywf1SM8
mgteCofu/0RP+VVWj62b3uHF4+dBLXRtPsJ/Smm1H1etPWoI+JD4fWa0Xj0nFOyxAX/fUW5/7YWu
+jBVPRz+4zf6L7fHZfX/W+/5K3UW57HFr4KrmtQIjzjpL4YIhgVFLhheRMgGq3jlp4bx3nlj7G8S
m8QpOF7kMh0mgqR/DNVEX/af3/7L3enz/rbl0c/8hTpHSfxFrjw6QzuQbdNE9N/ocOm8dOwo8IZm
1wwqfEKlRoqXtYB/F4U2owwYR7MbB8P5i5j5q9PxYj/Hp2EBmofF6X2ljrRzS0NGMIYsqtiRj0G8
BIBaYlRDI+1NWPCNq87//N1/V9D++uqYwiAEG3x/VuSXjUkyEGFeKUgeyMEyGnaRfnPsaT5OqYKU
/c/v9ecCw9SIZAuIFANpRMW/L7BBzWqcjLyIRl3OGfGOyi2oB2RYrcZMKBoBmdHe+How3v/5jf/b
lyRTguvsQvXEwvHljWvPX5CFFBG9mN678VQe5zRxBeA1kaDk+Od3+y9fk/uY+wdpMm/3FVbUonaj
MWBXUaE89yRzVWwSSVYbTMnPqjfDQ3H5qf/5PS8/3e93EA5+rMcEffO7Ov6XFay0MXkMWNFmooR6
xw3DxcvZL/7yNn/eqI6BMR2OcECAkvPHalmyalIXXm5RlkA8q+Ezd6Zx2mpVo36FgiUWTdu0nOv6
L1vEn5fQMXz2TuQtFxDBVxhEbQ94nFoFaMJle0AbnQ70CSb9iTO8+hs/7xf04PefkwvH27ggHD2M
S19+Tl+QAdBZFlg5RmbPDIo91HSmMe1MM5uoTFroHmuIDIypmfkIZJzjOAbRAqpn0zU1YrQqRRz+
l4X152/gXzgFF18FWD/wY78v4yIwEoYSSxNNaWcvJw5HS1SPYTFfZ1n6N0jyf3szcr2pVngigCz8
8mZ6YaKrkpI9keSl09gZ2Y46NaXF7Mzt6/909V4ebvj4ftnU/kDZeOx2OQupiVAhhztiRFi9Vdsm
7V88an8uX/9CkvJCE2I4T5sv34levWqyS0eon2sJE12UULBnd13qbmrIOAuTDwPx2mMVC/m3TK0/
93bm1bwltR8bLRiz3y/eWONVU4w+oMNYPN3QN3P604Ru0n7IreJ6aunM/WXB/LkrgCEFtOyzH12M
HF/MMR00GK+mFRyleCTOQpflMztvsP7nq/fHfudBdLiwVi97g8X//P2bERKnc803XtW9Kc4BmoPr
uAucY5FNZLk6QftgcvP+xSL6B73DZAO6ECfJu8dn4nxlSTS9kMKWwIcCCv/whKA22JeVIo51SHWw
hwq1JDtZkDvNUGZiQS2ll3xmdUWGtiF1eMgNv7Dp2ud/Zcf9ujd+2z640B7JinYAZO3PesZuipAM
GrFcsiKaXWAZudzl3kUfyQA3QAbi56dR1ek5rpIwWnJdH5AqJ9zGuvhB87+TkatchnGBPWW7f75a
vx4/Xz5cQO0Po/ayx3nOZaH+pwFNkT+X25WORjMPXvpRVt81hlhv4y1ldkdnUBjXpKyyMKkTKQNN
3Strs2iLwG4KxBfXn+u9NfnSXxP5Yh19JJ3zxuknPyGitSeRvtUo3FYFNGqFPnGSdA9CjnYrLqOn
Li6X4hNqn2FE0iqgN5FDPHLIqCsLWoBwKAAd5LgDEwZlXM+wxH7IyqwVcQlentMR6MoZGUDAf2ct
2I82llGUx2QJp2ybXO6t3sgvjeBU8SHCabwH/5WdmRzUW6vKGIEaqEM/fBM9lDEjAogCJpQJej2b
V8yEVOem0AIPDdiQk5U4HfkFraT6GqF1F6+5lxNibthq3Pzzhfm6ObGrU8eDb4Twie/qq1VSlYVK
K9nUkbgp5RZaq11ugG140182BV73y14EG5fXxz2Lxdo28Zd/2QdzNfVj2KfBynIyL30TlgBaaqql
GVBNZ5LEZxg/K4mSbKONnAFTPtrnOKM7QYSFHFbD2NtXnkoQamCVQvbphelZD3pbFikaRtSqEKgR
Usxz7kQ80+J7XVQaRCg3XrpJIbKiEqnKnTVXFkqJWPfbecy+a0syq6xIAY+GOfNAISOxzlRrvM0D
7iPV5d+wQiGuCGD0P2SI7TkpB0wtgO4aQ5S2qCOGheb22uu6u8uWmG07xCpIhPz23GkrkFfo2FH5
BY3X7/LRiAGZBCl7fzLF9pH9AP1mDQQc/NBFEFZmxWxs4jnw7+a2d68Ry6CIEYa3BVVE1zcORdfu
8Gl5uzRd1Jb5FehbczL1i51kh9Zpbf3GRTeR5Xp4FLtUlbhzaU47q4EnT78VZSUfIbzQV0ItFQ1t
4a+mcUEVIVtoKiOfYoHt5glvH+pAHI1KN+vcLYc7hpntfef4xQNT9eqHM0xYrsIUeA8NOZrszJZy
tYsRmU9h29m7vgwYxmC0Cn/2rdk33GrC/RbLGpleY+ogWWU2AYqjPSBP7zHZnw1meohRZHkAaZBd
1R0pi2K0t4gXgm1vK/vEj2/c1IsDcs0R+S4LJkIMhemOmHRxYI17IjV+pPHyXeTpwlFymsNvPSvq
PhUuMqJpQp3VZHOzKmfTfh2NzqSfTH5jXcbPLuyvc2+YWBW09WnmSb1BsoyEOtDCnKNmkcs27MvQ
oOflW9cL445TVbnufRuaMyqIKUHGKnO7YIDg9j+Z9zY4cgRF8Q64gFnclHH74ae4hPIhIOzTmped
VJWmCa9LXa6IO0EtXdTJDjS3tW3z1rizcofxjOEiDU5awjkz/dHPknrMZZY3SHCdLeL+e78kyLIs
wm4Xh5Wmd52qZuc0MKUQCHM3sWtBJy4mfsGcqT1WPjEeTcSHFQrbgojXLOv9RzPJHxnXj8mRQ0tJ
b9Cw03VVZ8POCkH1b/S4lC+DGunWNYVbsmMkCY8RgTEdk+J0rjRwxpJ0gTXiEH2dTB5Y2lxgE+qz
V4lAbtXk/QOcaMREaC67CemcoZ/73H3OOaWu+FXdVS/qyxRLbWae4yv8RObKSuGSeyBqtmU3mS5A
gdBltMakI6qaESDoYNfqtm0GGa90So9bFXYWJe6sN1mJ9VEXijkfTbo7qUxxa/UpHQQkuLEFSY/G
6FPtuubBD5OHthu7uwnF8mcqPSxUTXmVj8NjmGGwwnHJMnXfWqXfCnpotA3rQn6n2sExw8NNCfne
45L/li/av8y3nIPSFu1+Wd2rMLllwlKfkK+Jl5zBnqv8OSqS7NXUn32NWy0JP9PZVDQbl+NiJNds
UsnKR2fqj3BttNmtQ6+rN5BUXpMklFGJxNcUQxaNpEPltX6y/VFFlaFOiaeua4INeZo2T4kw7R3a
u5/TQp58YL2GbvtupNkTimJ35aEVj6qpC6IhUW9gOCYa1+3yQX13r2z9GBiFsRXDJWrSFASQtm0d
NXWFuBtHfcsaK8Euy96872Kix1MevFcM9TDutSODBoXYlxSqdeqZt5CzuEIaWWuaJ1eUnyXdXVRn
mCpgRTQLyv3RmVdTRQ4uGECbdzDco/JonlvBDOuyaojEqkXU0bqGRI0ewO/ieTXaaLDm0d6LuhCr
2s4fk5lJh6pxuvdut1HcJzAIaAC3yYNlcw8FdXNbLEaEaL2iEs5+BGnqHKjeMBD1neUMq9x0PwsK
D1RAlVCfI2Eo31wamMeY++wK2ATz6RpKSAvaZsYlsRetvC0Gpv4S9RWOqX6MzKp+MnDSar/vN314
OWQk2YS9DH1cqw9UE9ca/h6TBdp12mzX5RwSToJBV5rDt7qIjzSl412mLsokZ9owxWasDIQmcl3F
2KjP0k0rg+EGbdGTn2RNxczc4MJU/mOntSDsZHrKR3Mr3OQOYjUzDKSUtMHnuyIPPhIPLQt7bHIl
OnfctCL9YBaXraXFjohCEcVYn1RInQbCC6wiuc7b9sNKcSunRXAMR7tZqbL+GQikKrx39pPjIWqL
MjbwZzTpJ4KE+tSXjIYBOJUPjov4WMcdF8VKQ6obpgQGGjc2aOakBfHxujB2VM27draYEniYm6uQ
WF2Tkz9T3+w6Q/h66NvlPjWdvTnLh6purxAc3deDyr8p1d1lSeaiv70Au9rgw1zKZIPe1D5o2Vs0
l5Z8g3+rWJmgDeNS9at0zG40u/N938l7w2WKGc6YajgkCa1ubeJAWe/OU1NwuAhCLIBdcs6L9NgJ
FzeNvLPSjo1ukjeWU9wUfvsYa0nFSb9kX8zyZ6PHZtW0y1WamOwbdX0lrckFk4OdxREMbIcQKQ4i
NPuUoU6hVJ1P6Mzg7lWMf6xyvgqGZNcRHo7CQPqHeFB3jJzAeZr8kBgqueDV+ErI17D2lbMTbDi4
fnAoA7ZCqoAddUVoVP0UjtUHJxuoS/0wi1VhNci36cKxFrUz4chZbroBfV8faijr4SsbuBu1mf4e
S8weKzPhIQ7whzpFJFdmBojYUQjkrNKN3Lr7mRSCpoX8WcEgxcLEAqWNgUK0KBn7g99Y1RKxX69H
ATCBqVwd51sJ8bkzil2Kls92Fv6bMbsvrLCPEL38DC3UHbMIfYS59aeRiXFFZyDcBtO4Cpw6ZY6f
9qtB2rc1NXU0zziB6u4KegYNGgt5axW2b8lsnmQSqltS5qe9m+AXyEEcrdFcHmOju8WJkl2X1eJH
UxvfNA2eJQalu7IqDkb5GPvJPp4XyP7txunMEyqsax+5txGgiY3reormWBjMx7oGOJG9wbDzmcn0
A27cIbn81qmnH12Ceom3cPzD7DL2Haqev6joXfUW8ThFirq8096uTbOdmLGCur11DkxWnfHQkYq7
Vd2w82zxHHOKm/MpQi96Nuf0WLV4DZyixRDkfFqlPA5Zc9KG2KHOQ2U3ob1ClLdNimUr/eBMl/nJ
qOLPvEaTRlYpnaSNQ1ha0/gPs1vd6gGUoa6KV7/XQCzmpwZVUAq5g260uXGk42xHkuu2dlCe6aeW
WzXJZmNV9hx1dsmQrs6YIU9ckvCSNVdjuc7zmQLeG1Z1yn4PW2YfKlZCVts7xDcLwhKsFx3WISEg
T9Ff45bjQ1QN48YxYN2a1XWZBndW4t8A1G0iT4mT2Yz5pjSKESUnjMpaOrD/yuQknKzeNS6mBxOD
FXnmXvg9o/uziYsF3Ntou2sVLudlyU86qK8IwJI3sm4+/MXFZzEjvGjwYEZU1y9B1Z2Bx9W3k8Za
6loEN+Lv6S8uwN4SRI4vsXjC5mU+on1/91DJzpl/QIt3H3jiURlibfoU7MpzfmZ+gG5Z2xzlfP87
ppF+lXlttZp92IyTra/xQNSRxUOBkhsZL+HZE/iUVYzwc+PVwaMH+wrdjLVFba8JtVX5EZnjY5EE
DyloSdoc3R3znDs/Uc0N8uM+0o3+TrrmsR9bK0q9KYVm6t+bRfzTH2LSL5P2LIoMY2msSlq1/oGa
bbfk7rANVe8yA2HASg/9NkPGHQ2N122Zvtw1Xf5e9JOHTTG9JSqG8mtUpWJW2/1EHXxXDXieFG0l
rGXt82BYVeT61WfvLHdmGzL7DRb7SZiIxq15dKMyTnBn43U7ylnfIgJnzGclcusmOfy5bqn8VZB2
b3k1XVlle53xPMNsLOK1zSEIuc2MmIHWYHHNstMnlcnXEUtrVFcL2x7ViWZHvcIZ1KBWML0acUbz
gYNZHccxHCM/zW67McYblR1nOU3Mo/Nw1zYjD6HFR/0AVTIye2CoZoC9vylMZIeW7je57cXrnFCK
VZhXz50ecCArdrSL/8fo/M1SifqqxPe9og2y1lP91FTiB/Pp4GxgzLg2Aixajd9Z2yrjKqvGFJvS
m5NrW3ZbrIuHdLawG9jiVda8sVcKsqp8bqAAiXFdinMe1Fv0ec+JHJ+bMGODXJKD7/c7sQgQFiHu
NYX4cRzukFCXWFK7K1uT+YUnHNFQ7fIso+YpqvR+Cv3HJlcOYPX+3BnuNwIzbsPJ3k+VYR56ZHWR
CAK1LrGF5cnw5GjxZGadceqC5m4OkvvObO6raclWJBS+GrLb2STGM4t3rmRJnFgzWMfeDY8oCjZB
114ro+eUwoGGJ/c2HRVbVIOZaep3s1Ib2hqHUpNTZiZDfRO4DcYwL6iXK6t38VjJkGD1+M50iKKV
Psp4Y46R81QXMMVzVVbBOgG8p0zOuKrA2TebP3GuX25dZCKp4Xsbv/TbcFWCa2zghlgGR1iQqegO
S6toCFeeZ28LJQibYeHO4RPnxxEIYIzlsDNEUa0FuT5sKnket6Qswmq5cUvqaczgYA6QRYXlsHcL
mV53gyjuVNJ0P2GysveJfqCC7IimuLFwCtPcyuCd4ECmBRRdAEKfNHbcZyErtRdGOl9w+B1qm9l3
n7rGbW4Rhxoxnr5MlNBjJ+sctyLm2W3K2Ds0donhwLWKAC1IEnRrY5inTTuZj41MJ/Nqckf/0WvH
9Az0E3dMstxqK34MA25LGv7vCoD5ugve2O7aKF/e7V7fzn4P46Sz8qOHAZ1Hf5rnJUYrY3yFqjSx
wgjVDOPG4wCcyjvXqqatT3tLDJwd8vQ6Fsmjutj8aj63UuV9zFm61NPZSsI7+sIATPqZ51jo3qoU
GQBUzvzaUqKIowS56rub5sUtKGJUe34R5YjtYp0Dk+mc964P/E1lxah5mBmztTezwx9pzL+CtYs3
kYdMPydHbeOMqz3V3OLuPslJvhREPq4GNBePvW+91kH77Puo2owSZSW+Kv89Vy5AX7LuUdPk+pSF
wKBzP32Bf0wmhtkbcl+xl6zKwX0ul6B8qFokbBU3LGujcVcF38kRoEH8EugDRWCHdrypEWdJbXIO
TYhZXqeI89ZVUu/9QcKW7u6zyb4dNez+VFnxiWn7e1PkzS4BxPmQtqKSVxPK2DeOack7Po7gDHgD
02kWlPdJi6FRZyrKllHgOJzne/qV6F+DYzp7+qzkgGi0T5YdUmb2s9zkYJWn+ZVRJ+4DN/jb0CtU
/mK4hWqCRDUIm2IDylE8cS6mARsz53lYxl4feCoSLsRz9bGtOPKVWudn358WbL7hC0p7ccQbdE7s
/MXhOpwIsSDi1w/1s/AqFgJ1G27HAdxn2XDABwGC9DAdq6dQ00/wssp9MJOEr+CZRCgx/TuosQvX
QBnmc6vxF4J69D5c6crnqXTtVTk6z51pBCeQAuVtnqCcxQ6fX5dBLKkkGKqjqTdQLCoATT7T5bma
ItW6LuYrJEqpyUx/UB+5P1xzWRiozf0bU+dy3bvt3dw181ub0ozijtlWKuxovTnpiWlJvem7tjrI
epwOQVNW+wwR375pXflkqyUGgRB63ywTBU1HTY33TZtbYjyoDi2VbxFshXe0k4LImKYA/BKJnw8t
54kdfJKPAJRJFAuEDzkmA1iwxVObCuJftb/pVJtEXUXFlhHzui6bZch3vK7XPCS9UYEssrz+emw1
XSrblsaTQ5IHppcWCEASosG164Umiod5CAGAeQJlbOyIyKRnRp5ElI7TebGpmEvXKw+4Aur1CLy7
XHW9klsJpme/tHiaMEBA4mmtUhyaxctvUIy1xwzlF6aXdGmQ/wIXWYIkefCNwr2u8+kKjkO19my3
fC3HLH2thxyShTnMC2M233jDbttvQ5rFP8gW4hdBByfhB2X9W1B0HL8YmxPtlPeD+dFeGsscjzrs
ATi3vRX3RoLu1EpzFtwC+2u1UOpRDaql9ewt9ldJvyjwLxEqg3KEf9cYuO7C1eSw4PZL39OYEDSp
uX9nd4qSMQ/ftCEXj66iTkMK6iBp46MJGqY5SGB1NU1pWrlHczQz58c4zpK7c7xoJ71K1/33nNec
v9lhz15vFqOdvIdWnakrQ49edmANDsnGYIrwPGAGuQwhAJ0hZub2wSUftAZqP6ozAOKATyilDXNH
eq7tHiDQeg2nHC/JHozK8d7JePLOHef7ZO//mh70gKPyA9Xn4lAw1MN+MrI2uCslRdzRCaVvb+Nx
KOZ9M1bjS+OVJtLQwuP/UFLZORJihZyAvocv8mNqqaWP0mW6MEMGi+Cv49zjWrux8Saey2XK+609
GTakEkk+Zu+muGkm2oy0r/tqMd6rrjIivFtB82O0xODcLtJziINzK8dlMuYaybrDuqe2vWqmbk8X
vpKRSj0DfFcyIo3kyYTTwZdtWBztLB6DTU4Tdd0La83pemdqcbc4igZs0L1Xvr+zrXkXzu29mov5
G/ZM3NkmzL+cvuBwS9r2VvaDRxu4ZTsBrraXdJTvNN3VdTCk5omr/ZpStaZy+hGMhoZ4O+vXoczW
BLC0uBwDYuU0rToOVLQXNsvMwWZUs7decvorlzN7ii279TlJfu/Tub/wUwRTomQwtxzaMaNKG8Jw
0n9mYbCXYv5uJqN303jSWBUhRDSZdLf8ifNAh7x4tKEVPBtmm+8nV70HIzDrPNX+vmvseSMRu6Nb
7yz/2PBZEe37AZeYruRm6O2a9lwhw7DcOcbYeHdzWQYkUIIgXiUKUeducGSAGa8FVLNtvQ4MMRbO
+j1x5qSLijyTzrEb5gpEV3mZrm7N2crnfT5knNkdt7igq9KRur8hb8WPOBYCUXCsMiRtJlicKxyu
S7PpWqIGorQn7HVjz53nn+pMAIxrIJZVOOLTYIBzK5Vx8qtBuLfxJH1vbzWYEjeOQFEQ19otrk2Z
GN5pbg27OXB5M703pWXpdaxGPjd5t2yWiFMYuiLeSOZt041WcUdFrJJHqAOlfVUog63Ak4J/LmxA
wcWIHeJbagcDz3MdX/XIssetqkMMhCnQJ4Kq4yAJVk1fNLh8Tb3YD4U99+aJOOmhxAld6nkfQJlp
u9W/twmCbKfqu4Q8m52dwc6r6wJYMkS5mcwmEGBtMuhV6FWGuA49uKR7XhkpeNyn5ckcA+z1dt/d
Jk7PCcryi+XoNhWPPKcYblnDetz20h7FxkaXMENbINfO7snrJqMjHfYVON+oLOlenAuj7ffIxubL
iOe5GwczAHYzhOt+ZliZjLZ3o5M6OzB6+xn6+oVHJocoCuxT19vLLfs2kYaOd6plUCJhD70d6oSL
0AMFcw2EZldZjcZ1gD9iEL0TmV1I7VM78yHF3bHqL7P2BaEtRwoPFsEEdGrLiDz+FtfWYF66aOk3
2FXpvB1mhDoc4vs+39NxpnaU/bhc1X2bUrRlrAV3sLsTYW/0etLSC3FZLGpvYU3iUBXip9duDcGm
wQexZi1TmVdDPTxepijbCQLoNwWMiGVuB/VHJ4plM/XuVQKO6F0l5nIniBu8k5jcst0c4KTyhU4O
2jAeiAxF4uOSUYsaA59VV/qYR8shBl8SDluRTNYxY4vojooD186ayh9lInANhnH3YPUWpxb6bw7f
5JJHqcDAhFy0h5Rpyfcig3hilMQkjrWDGtknHXlFkBW/6ZK1VKsLHSzdG85ew7o6YjNWZ5+T6Dn0
S1hCsn3pf2nzXJmcVf+D+Sy8AnoFjMv8C9s9cZangvHqc4qL664w/W8QQmBXmaBOKiXju8bx+guh
ZJCPRbCcPSeWu85HpOFbdXsd9D0YgWYMbotwmmM6d1wzYyETNhnycDos/ZjsAq8I3+epHHetnJsr
kF3DDc44ABM0Jzlpu2Bn0svO16XPphHbJ7+d3vvCwgK5BAc/i9XVojoP0IA93oSjbx9RFrUMl/r2
zQf0Fa/Nzlo2RV9f2qO5LSGbTIm9Kd0uzuBj2847MuZmH0L1LVcQKztcZEXFkiuwNrx1MJhngtSF
xTk/z84hg7tvS6jcNBK8zLVtau8Wq/ysV2NqmUeG/hYBuYzKbmbKke0gavnpuN1wV+t0OIseDCGU
AMEIZcbyECIfXLk97l1Mei424aLR9mva6WA1LkG3sZulvhmcxKAuBD7ZNxjF+9mR8K4G2FdVbpQb
cxLAH4TxZhg6/Z7GXoDpuTFisPw4g0ManGfDUnKzdHJ6cYIJQVer6BenwDFEYZ10Sq+QqHGL/khl
zdGMH1as8xa4zEjR8jD1k03kb7zsUhXYyUbUPiHbQu8We6pAkA7xA1FDCw4ZsnDh1nTXiZD9u7/k
9k1eyB+l43U35hD0CBe8UzH0z8PC3Mdv4jHDcCaMQ1016oDrqscGF7onM6OdFWvD3TndnAlYIbFz
p3DGvLZDy68by265JrTcva8TIIJh35bYDOrghiZOcDEs7KWr95zhsu1gTNBXDHWPTEQ8Ll493vUM
yqhus2bLPYJiIjTANZeZ/YKN73J6i137AGahHrAONf59nCEKCJoc32cvw32bT/F+yn2adFm4zgOj
OXJbH4o61a8I7Gh0J7Qfjdzr70A3DOuU0p9T7ZAXD5M9m99mFwuaW0C1k7aV0suB+WOp8LnwLi1W
s6qw/7pmhvEauQEKvTQKC7gZVTJY+4KYh12cFtNZtxNY56qMuS/S8IcNz+OzKuofhC/imOmm6U3m
ln/TNU6HlXhClOoPE+/DmI/5NyhqpuRRMFsX/kleHhd/2AalCe3MxOfRiT3+aHmAF6thKsCEtOYu
sv2sjcJmeR0wh+P1l09VVXy40DTYcKqVuVywf7WBpTskF09qJISxJaibOg+DG7T9cSuqSw0kBDmL
S40Jm17dVcGJHBSBSu/phtcnZZT3l/hZGVSZ93+oO68dyY11S7/KYO4p0AXNADMXSaarLO+7b4iy
ZNCboAk+/Xwp7TlH6o2zdfblAIIEqdVdachgxPrX+hYxDk4bxsiEkjhCeNGAKkBu0hyb08rQ2Wno
KScLpyk9Yf1QfBGsm+Ec8pCu0LHKaX1YCaTHBQvtdppTKyrnAXcVcYt0dB99M38HmBrsRGDR+ufO
W/Zn1pOyigNqe34Bgv1nO1jDNuCz+TKI5NNgQONVBCXuaQ3a2doAz8JFWA2rJnK90LVurFX4klRJ
hWjpa8nvIG4ac78OeRwkHB7GmafdphO1cSoNjtbNNKPvDq26sMeZe4hH+KbPxuIQoqihwy/DzdAF
iEp+2UdMjrNTUPh1lOHdvA7oPNy6KM+arMYeXZGDCqeyqKbAcL+GkxnlNOk9StPAwdSHaltD1Ng1
PCl37mrnW1iRftyiv1ylloccbFbIgtIaImvww5Oqe56UIhX3ZuLryxUm2ZNIOMhWqJWvhmccqTu6
aPRo2vGUNw0YdiMyVf9TjgKGzyjCk5dX8sK2hAUgyRieksC1Tn1nBpdN2nWfSzmZJ2l06YmisGmT
OGBbjZTwNxVPBtH7smPwwOTsbkbdiITKiVNqfIVhcN5XNiuIxcUptrqsw51tG0IxuhDqlhiPcR1I
Jhcph//H1miD2wQT6ra00MPslBL1aNJlc2/a7VsA1fZyAKvY7AZKjw5+23hb6eocAKVW76Fi8F/i
s95wAGTlJnXkLRzPrjRS930KHy9nwJF2VjQh914YE3LjeVv5MrXNtE06q4ghoix7dBPrwp/JNmUJ
76Du8WTlM+rmDvrecAEfJwTxq3Vw0RQKNiX7tp+alWY5cFeHD31TlGmUt9USZ3BbCWuNBoQ+GqKj
SpaA3HCwHSofpBt2Be42Kfr+JenZhqJ/BJQpTeZE1hj1zjwR6nUvUnQVO3LGzn9yU9v8zgIdHlTP
vo3CDdd8aoU33M2uazzVcrSvepI9sH/WFwKb1dXCMezOyUV/USVec29U9Gds2rRyjp7fjcDThL1W
0cyMLHZqgsXKXPQV8n65JZGVmJsJKb85ll7NKu9NqYWGnfZ0EBoKzIbnKRMum2jrD+3U2bgN7TV5
yjpVfDsF6XB/NngWBAHTBqVMLpshnGBT17Ixw00LnP0R+I0gIt0jRsay6QT7ZGs4qWEo9ixo7OtK
AZnobBgh9klubTeolWIVZu8P2BoWNG2QTEbGieKxmln9PI1ZDhnFCW46RL0cT43VW88uNgs2WLmX
XgR1nUSc2j3nYBNw3JhtJSFfZXSSxe4yiWaTTS2IE8sd0y9TwSAobAjfbZsVF7ZTW+/OMHcX5GtZ
HwRs6TJxSPGHjAFTqI1XDUiaF3td37MFoUdQjY2gzDo2Swnhyl+uQbgUO7815pbp4Pkk7TafbjAf
ldkmmy7Mrxp//CG5yFEUF0mOrTnnSyX0no68JYeftq2YrZRDfQNMtE63+NJY9diRH6yEvKS0JV6Z
0cm7KCX+trfSqiM3y0Oc93ROAmdG4G6otvpAypO7vqv3gzhzysd6uCoJD0d9WZgRpwckQyf0NqaF
4SXvRbjLdF8dbQ4WkbMEH6EPTnfGX7mvOku95IaVHsMmoUyNXvb+MNo29RAJ3ggOxMYGPlV6y+eN
tQiL3qk4R4X9em5AF5PN2RWZRkBe+ZKMTLXxyiTDOIXmWj1ODefT2KvgFfOL9dXqWuttELYOyrxO
jfWCdZUxrc8Q2Tk3XHuMSF0GQpuKiw+sglT5cUhr9vH8mrkdWKSZI1cg4MoR1wqHlvQweY7Tx8IE
1JjiNdkhARpjVM/u/cykcUf0gBmR7+LLWsTPyRECsAm7oKiwScJyClOvaw0xw3Ja+JacOWbI00b7
6ozAP7jOXf+1FxAFMVPo6kolIj/B7+F1YNhOmHtxpgaMM8XGZN7yabM4Dw002LFu1qNEhP1bHyZG
2z8ZcXFhno3ZJk1qDq1U2ML59T8ZcZtmVO7UN/9w2K9Br2E0VB6xfcR5fD4uWwTWrPPJVPnJUc+B
emNm7zMLVgO4LRVyUj7MSVJyxS41nldWw+U2ZCjJbixfwBmtyhntcy1cZnxVSjOggZ1WzX9Yiv+t
GN9jU/HXr40IH8v/+sBV0cs0U//nCgp7MzTf6l/+X/uv5vqt+hp+/Z/Or+Y//ixqAv7x6s4JvL/8
yxZ3gtJ341ev778GzkB/zur9d3/xf3z9/qc86vbrf//Pj2asaRi//8K3U/852GefcyP/dRaQrU8z
ff0SBvz99/wjDej9dvbe4uM692SBJsA4/0ca0HJ+c/xzVIDqDMJSjoWB9x9pQNf7DZEd7yp5Jq4e
Khj+Mw0ofnMJhVhAS+Gh0eT5b6UBLTP4J0eyg45q2lT6hLhTffeXEpGVVzB5o5CRbs3q2YFn9e4E
+O4Zo4VQ4cOUY3Gk00kHW1mHOa4py6kaJpmuM2OOrOePYeKUgIAPmhch07Z41vpnnJCuOH4LN/1g
SYALY/ircd1a2aQPJvMzaljaobP3uOvZXWm617FnK1ghFaXsF0OOajPazt5twwGsbVbIpzRQ5NmB
dypWjQq1dtO5bfJmtznyw9RD70YkciGDTHjemnit2QXFkuYLks1s+ElBlw76cYG0DrsZWPkNzdFw
MwfhDHDNvYS1xKkdXnqdg5uyRNdF4RCs5YXTiP5UpA4uvLmbw599AZF2w9pCQyCb8nA9LsXCVqyB
s/7Zs3vHfZQM1hubP3kFsH6+7MpluvStRrNFmcZ+AYVTV6ika8a4u7csxDgykKlxcgwbJrA/Tvja
zVYM9nbpa/WapymkDcz2U3rowtaf4m7Nl1d7dbt7tjbofR1AQcZ7uphek9FBAh7Y37xWqXB/+FYq
njEtzD/Z8HfEugGgxdZyprxzws7g7cGxqaNuya+dNowkgXjKF9l4hlRDuCVabggRSjXBc5gOpyZD
ZzOc6swg3Z2fxV1r3PjJa7Xc9m55StDIEgAKWejCFSW+7UWdK/Gs9jDFKcWFjIhD9C3IgFVZlw25
gSlYX9asOIuSq7pec3rTUujfSAHKrnzG1RWMHfsp4PkWCYZLrdXdnPlBnR6vGB3vGQjc8NB4NJMQ
4L/1XA5fOepzl0JSoqmgU1Gemq+wZC+hEWzqNbgZ6Q8omV5vZHK0Jlh4s3s+Pw6vXQFpos6vu1nv
e9we3H4bqqCGjRPWGMN4qtvNdkYNXooOO/myWTgeVD0HVCDhe1UAfQ4qKtMc8BB+dQmRCACM/4DD
5pgnoazI+9uAZcEgerSyfuTmcDwnFBmVLecdbIkS3zjWYzL5HAVdi7OZ6T8UQrZTxFyZob4RCM6Q
ljZePZfHrNuN33ZBZjfIAa0F7akWBEuneZgfBx1E/ZnLDlc2S6f+2gdN46ZQl6cOBh2HEhkH7njr
DTQROitc3fAltN5Mfc2hCcxObCGFz+aLZ5lbGBkw+N1t1fOd+gJm063G8bDi8eSph+XXVg8e2Gpj
xJ0OOzIHaqLWn5Dy75JVPTgwDHD9USnRc7E4scF2fc6vS0/sAiZ+pp/eDCHGIOHGLgp9obqdDLxT
kJm7ZVYpToATRk4kZGPX5QKTHodZ6j9Ksz4Ip/hdEydN0jNwaR5G4ykrP+wxOTnsJFP9ans4RMLu
w88zGEEnmZQ7btkoXA7SSj8yz+dlZVuOCEa9kQO2IMoYwP/hW3mYQ+uRZ24DTjh8N4zwjavuNFVE
us77RNExbsN/gIl0jGTfPfpdCaxspqlgqKgLD9q7avF3iYd9rvPw04r61VPqcoJVEmiGOezLdhXG
oaPy2niq1z3c/+Ws4XAqqQ8eztKstqKR8wgU0i8x6rNOx1bvTsLQjG0H1ESTFreSnVcyl5dL1R3O
1zRhKJj3oihjrtJqZ0lRnJZyXO4XfszcTT98o7E2QT5dsUe/ZlbyYntij0GDIapt7IdiPIo1eKhW
HU3DvAMus1nXG1NS+lCuO+htgLu4kqehvDZL+R4i9A/Wiq+nkAAanK7EPssiH+7QOy+Kqfd2Kxlv
cHpkR3/CiTn4dZU/EJzcuzqM3cq5A/9+Y1aXQpqXaREgd5aPCEzXft2TN8MkNBEZ6voH+hHvbWM+
uoHaWiiGelgjCZ/Xmy6ZyV3U6m1iWrwJh7F/KMGVTcZ3AONIO/29PUN/6xlN+U+Q9mPOi5sKod1W
e8ZYGDDaGQ/3eumDxekN1mUrlzdr3l2uuYnFSB/go22aedjp7i5rGch4xqWo1m1YXpf2oXL6yzkL
8E7iygXSSinOlPqxn9sbM1f+lk01JGM9h+GwCXHG7nJmNoxFQDejO5CSyRHS7eSbpPQxDwrogH5y
Ynjav1XCK2JzCjh9dzc8ptnrGcy2iml6cmdmd1kXOGd9Pi2o3EFcHuY9wPT9qvDplu5eSCpFsEap
G6nE5ZB89DSykpuI8GPv1FRti4InQE5+a6wimcFQLMb3TopLU3u3dO1tbGfdufOyE/hwbPG+2lSl
1Df+chPgAliHW7PiVGKe3ABgqTPEVpsdQmydxYbxWvbmsDEFIjYTQxmZrxS4T0a0Gl+b85tsh8te
G+9uDjtHWqfx3BoCBTPWnovDh0iPQkCzln7nV8eOAQZJj8fZLe2XYLbSyPYvDTDLsmhvKlIduBKd
6om5ww9IoDZ32wfD1Tg31ftKF/Q8GM17oWktEURyiNxuhiQItoN2YdXgMk765pWimDkepHmrqaOJ
9XobWsdqxNVp5txcTWzA9wFkttXOAgt9ZRWUb9LrIbe6fMvDzRrYV7YCdsxiblnNGitaGSM/vUxD
AyfQHFJDYEL6wUtuytfe8PmSist07qw7evxiQz9j+QHPuMCJvgblxMO/w65hKCyqTPdClyKQQHB3
ioLtTXnQzivsxuDUr7RozAJwav8teMIVFlEUuiAhOshIaIbQ58dqQfgiuLH6F7dC8Azap3WxT2mD
gwx5404lt0Hqvyw50Nsw3FXYGRZGoRZOZLdZAK22jJPHCHbDHmvVRR6mj/nIsA3pnKqbfDe6SpJW
zjpaW2eygOYL8fyPqm9Yx/Sh74frEfWHoSSVDOpY6IDL2BE7Jq+fqeedD+7yaghGRqy4vfE+UBlT
AP3R1iPkUY7T2eQcZ9nNUdWFeCAZLjkQ2X2qBtDBWWnJLhpXOe/PM2NV0IhgcbYDJRTl+EqktV3z
T1A9Hs9ujxAbaMscBK1a3jiFbcqJN6kfyjylmVBEXfHTyYMGeNCPNrU3U0h1DjgyR/90UJ/kumy8
dbrD3o0S0DDV/yEQWoicbPJFXncBu8HsklavSHpAkIMD/o/PEei8zSJfTNZl2bCzrYBLAdvxhYgo
/478waFZo96Jijbb1sORQojX0rE/yS2gBqJrUBHd5tnDlZ7LH2v7kuWD7ja9rG4A2/KcohnHc3cp
FTwFtOGy1MjGRnONB8IPoonuaL427yLI8DS7OIoO0u6OuW3itOaN6hPmyNe+Ew8z0OUX0fJMzvID
O5NDLyzM3WjDnsEkUm/T5GN0B80ECSBo+jnZboz2uenZTJrlEJ0fsMu5bZkXsqwNKSdqEzzqA1Y8
5NpcnzgbbVcnhZgJU5et+B1ttl48IR90a8vYpaUyQnXOVVvYz1P3ZbjpXjc3SKEVSasQowy+P1zZ
AJbb9wAfo5dd+tPb0mx1GMTwsLnErD1gJaf+SsQEgfxmaLMLQbPAYJbpq8U2+E7Pzvo1onp0qION
yJ1zVbTYpE3KfIJjRDHWHj5nif2gfHXwDUP2vAXBuYEUoJ7l3HVHYQZRaMOM5U/eZCTo49oiXOgr
56GuCF6xcyu6w+yrqFqMKOugKje5ePOHvTBCvFJU1esonP3PwetjbZiPgsFruFILt+kyxUMZ0rft
k5Ua6bADFji8S1Dqi+18qnGa72o8uw6ROp24Ow2m2PW/3ED/7PoLR7PzLhhiTSeak6408EWpR3FX
k582MdkZ9lflszmBg730eL8Sdjmgx7eojty/3BhkNA+2uxLm7LYd3OLzVsY+82bBydHnjFSTP8qF
z18w3Vre53I5UDB2lVMSjOGTziocJ/1XCp1bSCf2ko8km28UbKEU4zq4lSgf4b0SyUr98hww3FBr
urOm+8HH7XfPa8U0CqSEEutnj4fICHLMZsRjj1bU2PUVIjOEMv/gnrMr07cjOTrY+hG7yRXmhcuA
dRDr+rnhjbPl3N9axHdATXWk/HCxZ5i5yAvdabKwDAY3nTk7Mf0KhQ3UQqIHO9ZGhwwE1sR4cFZB
NYG4ZMjzc9FTdYANe1i6NjkWXoqlYTVuCG6xkzE3vpW/lv59ife8zMzIKkTsG2iDpij7N4e8TUcg
oKaOpCpgXPa3Cbo3UyAQQbCY0vqiLvs4SOsrh7aTJhvPgWyahvL+e00tOjnwcDtA4GADZoV5naTP
umZtlFvpEAgZuvwqXQ0kwmrbde6wn84YNGn7dIqN88+MDM2jXfeHlZ1fxQE4Nd+KIs8PZCeqJ0bt
UcVpQkMrYXLNUSWTE32FHO84q2AG5m5SUh7wwQ6HUFCC0guMmDpPuq1nnOHfnD6R/6iwr/qSAmee
AmaoP4F3Evhsk56WqRWWnI9XtEwb48sIKTWQloE22310Q4KVCOGVcxh+IifbekGm446hR+4kwCBd
I6DLomDJCLrl0mDkSwCw3k/jjgExxjVylWKFyDeGMdS5q9HtX2qtz2OBjYZav1k78t5GSsFNOLxV
6bTHCW7EeHFAbuUTefzImYk7DdV6zFNnuu+cnIE9xely3vj+oWyruIboqYNLhRUA3DRJMnabQCq9
o2zv2mE/UjcIyxR+Y3P09Pi9EkThKwOUEjD+AjIs2YvAXdQrNjtvec5CqISRKoPhhwR5Pm9AJ6jv
xHYT+6BJUSOghya1cSFpbhjFxToGsZ20hIqMBYkwGplczewjMeBBxNXuDSofp6PSxsYVg0qv4tCV
a3Jdu6bZs0ZYy5XSHvev4ZjDRZtSuhBV7EJfExAZ6SEVS2LuSSNimFVd197gim6NuFlL6zKpOx4r
FEkg7MyW1VI7aWn/FuYVG303H4nb2KOyfzKxT73joPDhcSBw3GyfNHROYIzMrTu2QJxqgeVykKQC
IXtl6MWfF6S4MAqvDfs/6nD/LYXyvyc//v9W8CpgevzXEmTUkDx7/yuO7Pw7/hAgDQ8xUaA8CtMX
sJ/EmVT2hwJpBNZvBNNBlQH2YBIKyOg/JEgoZgHGMYvaCaBddiBQQf9fw6v7m22HIDkAiWHuc8zA
+3eIZGcF/D8VcgYOZxwCy50PaQLax7lK9s8KueUQJ8WWUSELhTgnCJ0zc8bm8qePhO2r5rnx5x7Z
v9IQfv8pgYu6CR/lDDAJfqEhyGCBfjoO9HiE5q4Oikuo7HsrW8AwWPf/+kf90ofNz6Jk2uN104+L
/MHn/td3FFC7paqe/BY+zax70cOESqTqZm5egsKoumtIHI3YCYNU4XfVBov34A0ibI/FUA7Lc1ue
bXwbf8V6fGorQ01gEUYfB6BmlvBchbXjEBLrk/HfwoT9/rq5QgT7ZJOVhn/+9XWvkFg6vFj5rg2f
yvLG4ABbFI9/8+GcqUp/+bo968zEsy3GjHw83i8fDtAoIMtrInfakJ+2pyFRku8glquXZdevdXze
N/b0x5nr33wv/3Sh/c7H4b3x9WNi/5VrZYUhegaDqF2wksW8NEXQ36tUDurEgNKK//X7PF9Pf32b
RIes3wV/3qYIf537GGWS2Rg8drIZ6akDfonfBjCgXLb/+gf987sKeUfi/EmygeZvf/3S5gGM7szO
bIc5/MOrRrb8junwsFj9vwEr/dMtRIIPmD2jB4zrARfDX38Srm+KvlptbFP8ByEbbTu8qCXNGfXf
3UG/fnjnWnH+OuMrIQD5vzdC/2loZnlyXTVj3F0tSXJDryct8q8/tX/6CeAXAZxZFjwji3XhF/ZX
yjyk87UBtG2hoS0Ta7hx1dz+zXeDHPzr5c4nxYVlhlR12MR27PML+dNboZNdDmUosTskaXntMBy1
sxtvqDGx0QFQtYz4mBL5aDco7XjuC3qoCWMYlbExVD4/lmvKILokyGruCmGCOShTKglIP9BYGbX+
7H0r3Tocfn3rKOpS0fGHp+LdyRqY06ZOzdvcc9oGdTllMqiDjNCG6XMmy13cjSjIdq+JNtN0FanR
xq9M7OHsBNWTePT6jCB13ge0KFZUYZ6IBeLoDRVe6a03agDf1MRQRujlkhOGXzFrwrOcp2tsl2a3
POedk0A7KJxweXAwGVhoVlY2no/mmQNTmZmlj6ZfMTBxu2K6G9DvEazyLr8tC29csJ+74c06yvkx
IFpKTB1XGrTwBSDdZpn68q0bSWVs4Lz3sB2SZLj3xlRcdQlqyrb0K+qapta3ptgby8Ha82Hic5Be
mdyMI7uRDd9ezUgLabKNlQEAiChwO306aev4SNmzf+2140QLHWgjXPK19O6mNmffi1/bhBWcWVO5
ybBNXJO7ZZ9zftK+JJ3TM1vIUod+noam540kIDrv5NJzosNUiOhsKSG5sH0515iE5uKyWVdxG7RE
YYkDKDp9iFVCD1CujaTEDL1uL3SJNLqZV8zDm2o0Wwd+vUfLs4ez5ic0gEraB7ZpbP5Ss/S/bZEN
tDSgYTab0R8VKYh8aDgFhPmKmGK5sKuKvDeogaWI+rZYKRoiSdTT3Xcs/QnQ/r6fW4KhtkY2Yn+p
5NY3QmRnbTMnghmll6twaDAKz12omNcFE+iJMReNT99AjvKFM3D5kZEpJ3WBg63HHe9UD36QN8WG
8rJm2WZtESwYZSGaxG09I/oxVNO49yr6E9N2wudmu4R3LyftEjafRwocDr63JAFFbNNSbjMCQtSU
dyQPICLae13VeB2DwUJILKHvMsQIa+ZJhlqdF9+q62fa3spP0FKcyRuTQXujRlQkJRpGcT7i+GF2
pEUgkcDUoffYyW5JjFTIRfi7mGL6wccoQ6KN6eBP31xbMI9wt59DeJg9mV8WivPJYA8mci92WP+I
BzkoOQQ7hojzpQyZ+HM5EXX3B/x142x2IEKahcs7xNwCyC0YgqfOFtxeHQhj4khtwUTA7lrOqfNo
BiZm4YSQRmZP4aktGbdhMpmwB+Ee7FcCrnV7kwteKRgsAgT71ODAfwTl5AWbWjjmx8BWnHxMVxoP
uIPp1RwyzHCxjeH3LHHlSIBs2AMn6rzzUEOFeUlNnUMVUZQ0miOzoSe4UTk2zx/QDc7wbH/xn2wK
OX+AraEbjLExeicAGTTCFNddbZT48tB+BTdrJZDPBeYR2mjV0+jY030Av5yTZO2FFAuDVAHA4ubq
hLWjxGvp+uaXvdBWFM3+4F9jwQ1N4slI/VFqkDx7yDghIdxaCQbVI2cX8vQ59bvfBc9Mk15SyOAx
11ufxJ0dTjqmVajqt2IU2mZMkhKc62UykD/pG5fpkjl2bZxU1cWioIuIGt3AHqa5Qq1Shr2dcAx9
pdjxw2NLXI0ewFB5oILSQSpET6Kz21LZtEZ4kHxcBObKprkYosy1jXET5yqQaHTDephRnBwUIsgY
C0E6y/RrQT9dz5VuJEHSUyvcQ/Agr1YhhqUWar7K+0QQCphg+/RZMhpbN8N7e/SzJNkPaVtYsaIc
UEdOFsqf/SrDgrkr9svrFDb/AzEl2sSzudNnn2s/IsxMaO345yvJYAA7FqvSOsD2z9NmoEhudMV2
qdzSQaPPKCzAjbpk5xRn8IVi6HKr5UM/xnmOGygKdD+CtXO6Pt1N0ltfwoEQUGTosMsoiW7by7Jv
kRTHiilVlAflGc5KuHa+ov9SFlvqQtvsekwDawK1MU5o54GDV0sX5K9567b7mtajTcXyPAJAyY3M
23KnJ7CdlJUWR5c8RYr5uGdpn9fRKHEuBCRo9WQOXy2+KFpTjLVhkk4m57bMcny4c0Kih/C5Sbl6
zrbjczxbbEG9C/xZmTuT1fKyNOAovwQsrfj+Uh57bi1ocVh8OhNsbRLJaIayxZhshh2RjSpsfnh+
TjY1c6xlQqxLaaMzRkE9+1Ta/okFZeLCaCHw8N8DugkK2Fx9OP1IRwdJM68CzYNA5GqM2wSnMHSA
Xr42lA4DP5/T5jMZCZjwWKta6yJbvGCNiOuZ/oE9og2afy7du2acxkdEA7o/Vnaqn3lYjycIVAVT
GTyT1I7AukATsKr5ZgraihGHPTufa1us7X4WTCCjPNHhFGPOoGhsqUb52E3UIBG0dhw3xiM6I0bO
qcukqva/tE/xHD86G4EZtOlCchnDJm6ubCEX253/8zyK5p1ADMQJokZsSwZLm6isaiYbqT3iJVEG
3sDaloAArANMIb7jyCFV9EP5UFjgCVNRs8vCtv5p4N7DJyDPSEGuuPxVuYC60Jw79hzu0uc/sYGw
/hDeY2fFO2m/Jq9lfLfOplrpSmW6EXUT8dGtMAV4mMkeuo0/u70dYZ7w8aOQJvzRV041xobBUBdV
yh6fKYkjCFwFDv0UIrf6h5wHrbX1AEA+JMsYApNzXby03so6h2+2fHMlVMMo8AfpcjOUUn/m5kIo
ajDMlqxcGJR1e93LaQn2PH0bmt5wFr71C5EoZg/9eBx7SmwY1bXiPIcHalQqRfxdVRrjJxSZe+2n
zMP82fI+a5XNH1LMVOKKQvU12VdBu1+5JFzfyew/Sk/o2EydQO4kcqXauYOsaSJJ+glfeyY5vl52
YTb+nDo+kLt6NP3vlaNLhqEPIhfYJIXKOkyTZdESOTuUgLJWOFuEH5duLJQ9VC9TgCnOBK2RJucf
iDgBLZWOkYrXYlREhc1myLJd03vJuca81FhvUqZRG3fwyT1OmLchJ7jdR8qUV8Utse8yhsJkf3dA
5rgWe+qUt96cCCZleU421BI5PlddiQsadpmSQc8N1ankB1MvxD4itry8Q6Va29DZzWmhwq0onfw7
CVpG1Dgyk20jVat31Iwntya6HogJS1fPnhOM1q3UuVFAqNFz332rThr6iYO5g4zIxsi8qM3c+Fgr
SxFOXx01zfHKtn/eUxXoTlx8Uk5kEKsMjO9Um0F77VREpO4mNXrqMGSKUGWBrOkg6SbzayaRFrZD
YGRkPJq+1nvC+A6ExoLbDiW9M9kkzDCno0IWvrwLjJ4NI35vExN4aWmUdaawKOdYqT7AFQVfC2OO
JYZbkll7GjEK9xnqIAjGiqPRD5dXmh5rq17NK6cDjXWBDCHdIdJhyri/sAebr71IazWcBiYVTcjc
r/YuV5vbBttwXk3hlnmV4Xq0ooiC4LIVAHBC5ZP6fSLF4UAwGdefqk/dZxILTrsvON1MG0sWHbO7
nEX2AByM6hdWbWGlFPvxiF9iP1A4cAppQEg18xLrqxJTBm5KEiGh+S/rrdciIP22wU9Tpnu7xXR+
M02TMx8MOrlY1+vWrxhwC2YYAqvqfOGFFBwRy2BecOEOXV8zvID3w1KfhCULahI+qmBc5Wud1vrV
cDhH7pO59teLhSzRR6hzBg/ki+b54CUg7iLmHj1jRJFls9jna2pKIjumle3GasWwNmCYt+44k0/+
Ne2THZ2ogG2ImqjeNZjGTlRs0hlsufd5ZbYNOmpS+fhoKnf4stOiBpnes8UBEGgnJRkpAAcxOKTR
vXGxstn7uRicO69jH3Lte5rp6wTYk/rrwRDFjCujKMQxYHPo/ZD03LLHmh0GnwBpQnVFCojVV43O
wChbsjenZsmAuFJAd/J2pV1TTdiXOls4M63ASUr62wNsaGAntrO7unWsUXlByhUrcAjXYuklyzTg
r6EPjn6zRYTjOz24Yxejg+tpyzISyB8U2xCzqxUZiftlMWas8zz+x5uwsgyOMxWd7LGHi/ChBmRy
P4VjcLuMAwUh5AT7D1H563ghqKEt75rcmV9Izk3rdsxCFR40eW/rajQbKq87f8F4Qf4hnX9AfnTT
QzHZDb5n8Hs0yLiJZd0rooI/q8aW1t4OkvDbkmtbXrgrB6NrBmOGjH2+TBNsqF15u5l6dutm8vti
PeLQa9hOmwFF0RsZGvQ/x4sZdGwPjbAkJcm3M8WYmHgmAtdwPx2nMGiCaxPqeTYjnvb51KyGNGIl
3ZYtoDnxfE310qtrz6E6mtnjwKWmmixNt9YcZOKmIYeTngYSynDlpG0FEVgpec6e1s15b2MmVkXT
2lqN9Jfa1D09w4DgmVi2yfTuJh67D+kEz4mhGdDJzoOlIEhFPUAZxApSAoz8ahOOyrs17IYP2whw
J2e1xvgdSKPYO+m4PjTt1HYM0bP0S5nu3MdYmEvnswLBkjz3c169UkufyXhdZXsVytVOI9EUxAOK
fuaI4qIbfAZaLfmxMmv5TcN9Z0R11orm1W5MZ4wFboT61FS98cNgExUeF2jr7UasbTVxCJEjsdlx
SbmfrbF4coGj41ebbSZ+bkByjDxF2lxYhV8W5OdUDmwWC81LV68d6ZNETZQr5h0hQGHS2hoErsRS
IcDjcmp2l5nkxcyO0/PaLj2c16fqRk0eD1cbRpEVVf3E8YEp0nJZViwemyyHkkHfTRvy3oYCjlNY
N9ZTVrEeUCMni4fCTHnIgzYZ1JWL7bJ+WAZVy1sz7Gv7Il9XNVxOBqcQhjZeF0J5NNzmXZiOj4yi
2snbVjVnhTit2v/L3pksx41l2fZX0nKOMDQXwMWgJu6At3TS6WxEcgKjSAp93+OfavQ+oX7sLURE
VkmMfCHT8JnVJCwzFCLo8Nues/faM7o63Z7zTUFf9jbjotCSpFRQNafzEyMoYANE/2dC+aIhOMiK
Wk8/sasUZDif8OJNgNUCbqlvHMwSZgsOKkI2+7Jvr+gX5+cOBhhaw4A2J+GkVodWrZvq/K2poSBY
lp75EHVHibSl1rVvFFwmutYSVPBWyBibFVBRgzS1zjF1DxIFexb25Bz7KDLLYsdGDEZF6fO+d2GU
4adDjYXrK7U4qKyCaegxg9k+icUWV040hgUp9lRs1dpc9Upmhc9E55X3U2goNDEDpLKrialqIns1
aXHZQQueclKwAdMVmywwTFwI+pUsg3Skg+6XFaqsABTtUm5/aVpJ2bkmLC8AX9oZjwRszs9WqutP
Ax3SYC/tWMO7p05MMPxXxJCTt00nt2yTOT1PYw6YgtWOyA7U0CgvBAg6tCtxQO7YZEyp6ysW0aWY
L3t1H3B9Qm3QVvKtcAzmb1BlwUmHSZOgR8o1fNOV3sa7CWjD2Uch9OLPoX+xYt/3jyIk3971KfNu
53Cxs4guYeYlRiIlipGyybc1l/aDI/SxPZBfHp6jHm7kykRXiPzTobEXIkQMMauM3JNL3rVYZeB1
Rm/s5vqehO2Cw1eVLyA9fehftC4Xdxxd5js/S2Z+cW2UgKOdRoNDFg/9aynK8auRZGbthhQnsW1i
LdxrVQqalug8okw1v6ge6O2oz4bPd+c1ZBHhOe3Hiv+Y9AU2lalvLRo+vKArWacNNu6yimuYFJN2
Nuy8kq6CWA6W0FSVdzhF5G0dhNkNPgh4anWrJk/OZCB7boqRaDB41gtRHETGuTRg66xGww5gTdok
VRahMr2DLUMpTeCNdUo6lWO+bc7U8uzcsq6j1G/RL2AkVDZERioAsLO5NteOVdfnwezZyceK7noz
j8q3KMi4RC0uGMWDxUDb2LIF9BQtUSWVVZl34d6vVWl6ZthimNVCKgMcVwJKMk2plSNyA8MZDkwf
4Jf8cFaWJkdUtqbKJK7ouMNZT1Sa0Cu1nkpg2Dj1dZCWTsgFogpiudU5M3DssZyQplII5YJkx3Bd
5UWwE3NhQROpdXFX+Jb90vWWXbhjTMofP2iovtkBQeorCLbEckF4otqgt23wEfeieSNEui69rAuj
bxYma8rT2pChmnTG5ypUsxsHKXsJvstsb0Y97xEoFWHzkdcLR60bAPxgXJ3ImQosQHZSag9m2ebc
GLXMRiukk22Kp0XpWB7QawAgTodwOloEXjwhg+1UN9JS9RAR+hmte9imDAbfl2/VINBuR7Dzj1ZV
oSBzotI5pEZjouTgQIBRBoi28Niwa7gFRuc8UaKjZCudJn2xGoEUUqlzYL+aBW9tLZIuQdkU1MVb
MyU5Xt2ywOYrR7+acAlS46Ljb6H/ieUEz8Me+/xrOhTO3hGC1AhLslzDbh9TnyDmPL8lqgzB/thC
EnUhZ+Pf7nFgN9CHjC5cDxrr6sEp+uwOOUT0rYstNvxKDe37GBrIfdfpqIpJvTO9jpOl5o6zwfXQ
oLFPsmaR9u9hKHEvVfbA0a8IXsMITwdKVyW+0zJf90iFEQerDlCxLd7AJUNtcWcUDiaJ1LeGLzZn
OTKXEBncZFI6pNeW2bfSH5odBlGj8ygpo4nXVRvRPZdKTw83gWV11tpwyuGm4Cp2P4d9ekOBzb9q
CV4zESul/QtyobmBSFZlhzkY7XfUjSli30gYxRFtJ4vMXMTzfS1b9QiNSTspg1pCu4P9+66EkklE
bbZ5wnvaPRfdgJB0VOLp1UlGPGo6GEhlFRFFfcU9Po02NqVlAqsNvMlrWNTNqybFgrmxiW9FVa/y
0+JufBj7xBCET3KYQPikOl9FC5VzxbyrMVezRKJ2L5viRYChmtfa4Bu4/jizaCyAg31ndNxe2dXK
7pQp4UyIWsphYqXCTUk5SUtRU20qqn06NojF/L7O3iVAQigy0plWXT9lOIub/EFvKWQgox/xwdjT
aE8cvmId+o7f4GDORavSB4HDcN1ONeo1YgRB/IaYdl+cMMwBdEqfQgZx4Fg87LD8GnB+Qk6EOJT6
hBLnHzNskgd7wuZhDmPOzBThBwVKljifpj/yS0fUV7E6528ZHTVSWdHmjsSsasY+1vq48pwKDHYc
Np2KV123LyIgyG+DhgRlm4GrTCV0GYs34aYKxtAaMAPxEHIwSq+sEKlQC+OMAM1ViPcp0FuUY6WT
vSNZi5irgz3r66SMwW0i7ckBdtUhdD7bT5o3MpVGzNFOX5xs8lxVIBYJW9SczOTEzroGgwAIBYBW
JeHleLFwck446J5BjcY6c87S+zPiWU5FSatpzP46c27twskeZrWsBA4Ezf+6JCDkqL/0lKAHilPc
0XSh3mCfNZ+FvhzK2M46a9VAa0N/iNah0UfwD/Tgi1GR7VpyRVu4v4LA3qpb5qwhKOJ5mtb5szfo
RZy5Y7fwMVFu5XxmPzIzN+UltpBXuxidX9LoyGEyv7fc0VriJKGmhci3MtXvdvAbdFKVBdeRE6s/
oIlf63LayB3wHFLiNvHyIrT4sfnY2SV6MAcIBKkwkwd+RN+NVvT4iw8xNXQVUqfBaOkWATE/PkRJ
rDrtJhz7djzou8Gs05tERu3uV5/iCICRIJSlYUhN6j8+JWY9A12WpJ5eKeUptklnDbK02P7iU3Cz
sCwIVTcMQ7f1T810BwxC304FtqUYIstQ0lSsJE2DX38KtgmawRowDvG5kU4joOeSl2fe6NNu4thC
z32tgyn7Wcf+szbA5uNI5C7ce9Ck4ED88aW1iL0CX6/5ODh7QU1UwFpFNqwZfeIn4oDPDfXlUcCG
bUPTEI84xidZR5+mFKoU3lyom9WDQnfyOs2D+ZefYqh8Q0IjnYw1Qv/Utq9k22tO10I1KSr/CUUC
sGLUlptf/X6YOItMZTHuCtr3P742nNCmahM1Qd+EWouMOF0QnaP96uSk1mGhANdNk/nDj/rxKXNN
uI3dI/JnP3B2aRFVp57a5MPff5bPog0UIT885dO86ejAIx4RMaZZkG8J4JGdgBixE0pj7MoGUezf
P2/5nr/XvTDcNI1XhzaM4cDw/vFTTSVyajsxpJst+9AoxLU6QDu0uOjRblBu8jANfvIiP49yHomC
Df2aZEgIek4/PjKOdChtdFpd3Jb+DuYKHYcWiL6h5vlPPt1fH8XoQ9ylcqyQFpvFj49S4JlY1tiZ
rgLnfS0qfHl1QC977BGR//2L/Dyh8OQuUX+sqLqhC1zAPz6KzQa+ggVqSPFDKqVhjQ+grjQutb/+
HIGEj4HCUDG1T8MwnYwicPxIuHHn9FsRcGIsRlv/yfL912FhMJEEkYJEUjGpPk2pciJ6M1cZbbSC
jAvbsM1hW9EzYARh8tKlOf0ro4OR9qsfzgCdsqSO6ho6Iv3TqhSnUoMpTzUxt4pyQ01N21dmGf5k
vfhdGPf9oGdxZVtysFzqJk8yl2HzncjHbJo8LnQn2hirF0h1V8YKS+m6d3H9e/M2uHe29Tr/yfem
LTP3Lw9lZ0fQqOPb/iykU2ugHJnDGanw5g3OPs93k4N0y6N5QITzk2Xk953v89McpAHGslRJQ/30
Ea0yDlXGD8Ysz3wb3ehCLr17ocvqRntOUO7gouVYfQNZurq7/fsv0TD+zSd1TFRUS8oaqbnLn3/3
ekWsdcQ369GGRKAVJ+rdUhVdYWBw7UvgRQ+kbFeIsN1+Rd7ZyffQnRBmso5WwabZ4bA556fhGN82
u2Ajvb//3bTlc//1vfzP7/Zp8TEcbjUtDLkNF3ZaWc2jvYu8/lA+Vvtsb942m/EAZ+8n34bxWVW2
DDiHTC1N6NYiYPs0nWyqvajkEcjhKN4ZG8dVNvKgr4Elesk1medP0bG98UsazCtx9m/ERj8qe9Ud
ror74lwfxI57yk+mGuCBT29ikQc6BuuwgbiSY+eP39LchlqQNugRgldxgDDuKl7slhtKPtYaDpVH
T9i1t9Mmvy6vtdf5IfSmY7ytjj/bvZfn/PCN2Krg+GZxXHRsFs9PC5pikK+bjSmS9U3uZltrBePJ
TX8y+z5vqxw9SJhdtNO6qXMm+bSwhNhhqPFMqFjXxVqe013xkwXzr8s/ik6S+2zEeMLgnz++zSjm
umHPiXBDWfcHMxI5Wp56+EnU6797CsfCRc29HOLVT5uMCQ4Snmgs3B4xODVdlZAj0LLbv58k/+Yp
DruZUNleVPaaT6PVHCpzoPXE4o8OY6MAGLq3i3H8+PunfP5KGHdIblnjEbtLlopPq0TUUqTD2YXx
CFMkzXdf20TOlOOfCUw3U6Pq/PfP++uWho/CNnh1CL5ty1jmw3er0lw0GcUGPhXlQ/0mApi47cyq
ufdzWznPCTqDUEoKBH//1M+zDJX+oisWqLd0zm2fZ76DCSToMTNxvtLwtQe05nycN3jWiLb5/VH/
66f4J3wWwXb6/7ZU7Jv0tfnHKXofXqdPMJjlL/7prOA++puxcFgkaerqEs3+386K3//IsTjbC8dA
arjMrD/hLrr8jcYcKwclYZUFyuKP/nRW8EdQWBBNcWY3//ijf4Ftzn8scTBxQOQEH8Wf//97y8On
hFIi3rn0syjzu0lbd7hq/DhCdewOASqs4LnqS0JR6tC8aE18XTbzUamqjyprt1VCCBMJwO0GS5Ab
A+xoJSqJiIqIV+fG+3cv8d/8Rj9OmT9/IQ5ICz4cOfRiN/l+ygx1i+Z06oPnDKIvhFeLxtDyjwTu
NygFanRZp37531HcTvv3//gn1djvXv/CSPqTaLSglf7jn3ev+T/WNfaF//o/X1/Tf0z/uI4++o/m
h+G8/IR/2YT030yOsMRSGdze2NRYxf+0CVn6b5LtVLNwYxMmjwHgvwezZv9GV/+Pf6t9zyniD5Z6
gMRGsujrLdX5FY+Q/pfFnZsy7jLBicfEjvS5yBSXEYQgGahujG7kZBUiAXtjqJiRIaOdUcKk21Di
rjYLGuR0HgsEGbIPgVarXc/F0ygcvL1RBByE6KQOioWrjlryGE0TkSKyMKdrvdVo5w76XBEZJJz6
UNsaTXjqHrgn87BK8MWK+kMAq3O/+17+zbT4vQ7z/ZFFWha7Fi/WWKaFYS/z5rutxLG4guUDZWlM
wP5ThQr3BhEWE6NU63eoaMhEHYUc75WTa3uFFuudIzPIc7gF86+ilK/F0MIU+vWJ8/+bUY6r3nev
/i9TYtflQf1f//n6/Rz4/a/8MQd0xrljA9GEySX1P1bmP1ld1m+ahvnFseig8j+Wy9a/WF0SwJfJ
vY9bkVxMOPwGfy7nwsRexzfKPZ6DumlL7VfmAKv3coT5n3HCeZ97F/pNQhqWJ+Fh+nGcFEXcdLkD
Mgdp2IuPO6JK70IIOzsUN+aOOjdxL22mbmQzugTyXhO0qe6I0qqgEYXGxi40EklzhONxkj34dMg3
wPeF19kozZVhUBcZibEZsQd4nQbDuTT0dlea1iuinfhsx3Z5sGbEES0A+pWZWs/TYL739ha5yWvd
QJ4uStkBlvDnsy6N6iB730A3kYekYKBIKKNG41ImR+eg05k9jwECTOTngEdif0+IEC0fzTxjkyfe
AVF0Wc5X0YD5VwNro+itsg0thSSaTlM2hAgbp9FSDE9VqnpB5ZCZi2Ta3qTE1WxDtUkA3gSkcMAw
l/dEAFae2jZIjIF0Po699HeGGRNRZzSIwuhtRLjGrahT4aISssNHVO5LaYCSHsE2rmkXEGvTjCWy
G3he6H1MYye7WvJx7IBCV9WpREzajnKPZ9ZfXmfZDuifQsPrVKQmXj7Ofr7KEKLjxA81t7J8+rWa
ytkND23gTlOEvjxoTDGulDAvnpyw36LtgL1QTOULgarBRtGmYIlboXiHTIVUYBH0wifcae4aD9my
Towp6gOwIQ2wU0x2yhXsOfD3PbF7OEGiyKO1I1dQ6eEE2PWSWEqOMabcUmrZGlqq/qWfxm5Pki9R
rHUEqs3P34zJ+CjS+dRGs4UwV0zf0tRBlhcqHQgilN+nYZ6PWnmrBbtYa+mJJGa8JnyjX4cJHRgi
RGKCVcNueprohB9HDkCvlIiPmgmCpBzbNS48AwI+kgSCDe4Wr+e+6c03XMlbRVGeR3ve67ZPXE9w
k9TzNh/VHarlSw2ufQ0dkG81mKxzpzvaRxNaYlUXM+u3ybdnBaFwxxaNAI0sFz0dUW9Vf9TRngMK
yZwziY4uuTCr0ay9yd85kd1d4f7JtlJTKjc36680WXYzm83r6KDnIR6iRibrLOWeCFDTfinyX1sL
bW6Vdvr0OOmLusxQE2VDJEl6lVpE4apJddtUkB3IfpL3U9Vkt+NEezXvaaNp/YASRiT9tUPHc4V/
0fACYRMbYtEbT3L0ZWOwdZDc7McBUgWlEBUpXjo+1FVAH99so6uupO9aIwDbI3EI9kgF5ROSGwNh
fYE6HWALbKq2fIjz+tnuHAT/JTEdaIMDtkP0AS6+dpJeE1qSIn4qBzjkBuXGrRMvtdzflQlm8YC0
sAKPRwYxwKLKBb6brotWp/NtmNGVXfVvE6QpIk5qfi8/Rs3dTYAFzAYFFtgoROQa87qNaoFOVQ0B
rmqEzaaFdfKjJrhkpjJcmaiid2lnArMJHetZomJQQp3qQRHfRWF+UErQCQG9VnrTYF8R24agQ03V
tbUy33NXI4aKiIyQT03zcOUnOoKd02xwxCT7GqwYKoVTBgA+cu4K2oZ0F61mXRP9a4nkmznjetUV
XFlJr6sbtGjFjV+pVx1l7C0dnXFv4JO9RPRB0BZIeShZ+xmDIvDMJLPRZFP2RmFN0LCCHSfxhiXs
q4cFU+gnR4u2UGK2KfmtdDL7vcyNk98y35rhTecmsRaOuSHyBIFpF8z+evZ7N7fDK7O8DYmkpV9Z
e4irsC1GGXmEMrGu/JpK96R9VJKkUT7OoZ/qDA3aELh9mJYP9WJ+UhvrkgHfvXUI+9ikWpIeSl/O
m5GD0bs5QoUj6mo4m1kU71TcQ/emCqohp86HhJdwEcKLuuxxEjmpjD3yUNM85D1dmFx7njQVQpO0
j22qCNrIUY1hq0G0t7R1DdOK7kOqMf4qz9WW4iuWGkknOo+lp9POXqtJDowZEubk6r39QPYuPx6x
oSekxXeQxKTbdU3I+89PejNEMG5SnxYGfWdjem+0eNiqXZltmXQQ3Yz5S993OrsD6dHDVHVfTAAi
vVH0CMig4q0z0+nPcZ29mkEXLDwi2EY9vraWWLO6HyjWgT5YEQIBCwTxTTvr19Ok7cgXUs4a7dsz
upRkXWr5TQYjDejfMdEKfjE1cel6nxW/fB6MMfKg9U0Q5avoyQygtgNM40Oy+qztbKG7LN6LjsFj
NG1/YynN4resXHQ7XsLLvqYrYGwXVM3JibXxkcSadpem814OcbIlso3cTiqi2L/K7mCE8PkA8SXd
1SQbJP75oqAKZalt8W6QZ1mRxVayBQcxfE7bhFWUlU99M2Hiasu7rKnlIZ9shP8a+2ZQj/5+4FZB
jhmEtKICiwU7/zZvcg8uRXsIjHxL0k+664l1ObRkrd632nVPcI3bzTS5TZIFvVDEqleoUlw18fMs
c8WdQKUjgy/aC/EqJjJ6xhYZZ1/CJgmR+hbazq5U59wlGOhAv5Z79gixS1lCYNzpzkbNyyhc8xGs
rUX6bLVWaqRBgH5j/jatBENm7mx2JzXjq+lq+8GIo61htR5UFG6VGmf6IrxxAlIyddutmpR9I/Tf
kK6X2Bbb5zSAMVTF47AGlepvrDniHK70wyWQbHx+rJprK5swkDrhCNaxJB+3t6qXsKjhoKMT8z38
VzOOOJYbd5bRLpsJOg/R+FKYZjSNQbdhWf8yVO1marXtBHJ5LuOrMXkKMjbM+Mlp02vLTG+qqfEE
Md9mDLcQxcTF0vJ1Y3wZi+kuj83bIPmKNBwgJY5Cx3lBJetqyYkOjmsb+6TonvSOzZWE4r4tbnBO
7ipUyJgsB0bCKD11ihfPWXsZ/FE9VDlILChrq8iu91YcfBGq0ruRal2qPmx34eBwOaqN86J2oocM
wMxQvbbvGy8qt/BTNsRbHUSE4tfcdOhZt0OWvyZjeqM2+ERK/U5xhqdS5V4muuumFTd1UZ1bBsw8
QEhpa4r2jTGTV2dj9IazRgioau4Vjq3YKqYIGKLvrLhhBtdpSMOh1Eu3UfiOJEjANMtfZIJANYzk
i4IA2Gsahots2R56lGeAd4jzQAZkZ5C3yfvpk4YcG6qBe7xqKBWSfJvk6vNckWHKVXZe+6N/rmxC
ZwWuWrdTfBTVo7jrUr7KRJ06j/5HdSmX7CCrKoO3SKlfwrCPPV1P2bHrxDyaXZFv6VBLvMITYSDg
XKI6PGWT8hE69glwI4NLyV38Su9T6JwmwN3OGGKpDuFecgSrDOEZaNjWxvJr2VX9xIGNn6GuA9Sr
keTEpIzh9IQXgu8x7rMnBhoeDKXEGTRcd9J6w7Bzl3GNuVbU9IPTWXkoTFN/MmrjNlMx2KJwReQS
rizlTmTarYTkuAn03r/RmuFShdql85GTshg0SEJ5idAJzTHfQsYzdioZMq9UcOI7Jw3GfRR/dIVY
65nc+FMLMDzl1FPDWltAYS9EEWYnNLYIF8vSuclS5F7ZnFUX5tRZYsIdtNgrBGBbmrbqvp8SXOVo
jUi5oDzhYnmxrkhvIkmReqhXqcGxAFaPoFbYd62Csh67/DQ9yKi0vyK3kOuwwEjtV3HoBuRSrarJ
pvmAaIAoSKiMaLY6VxuwpVGrxeBqc913ElzYhWXdqBOEMz8JOGIE4b4v9PKqKBKdnJas89oiee58
xLjIMJ8Joriy2elRZjvYlzmFW2FaHTOtKTfsyDXaQn5HrSDQrRg68WoUJYzIwcLr4euk+UmFpVdD
8rGKg55/GQ/VEUrgvaIjS6fcILKj7qT9MSKc0tNsQsf12oSOhxrlbgzn5garBKR4YWf3ykSOgmVT
yFsFGa8jtwNnz25ZHdWaPMXIBgQFK5YQqxSAqkdgygtoomDTBjomRdb0LbYNosSzuEG7jvgObTSp
IE7RHcoUC2Ul9FetHJz3ifkBnD+ILznmIw9/fgyqsFURTYXPyPiMjWIF2l6aMj9kRTdrZJx39Z6z
tfaAeEp1O1IqGaRO/aYDON0kzXTMwcEixk0056Gmbu/1joJtT23tgzGTv1LIbPKkRB5rZz35xfxW
jwogjGJNO8EmzZQlSR80e5fYjdh1wIxXmFd9ZUf90V9jJP8ykAPhBvZCMLa0tLtBCTXtggRD+pyl
uVs5clHPV1N1MifLJ7su0b06taftxErptaUyoxIm0kuby2qLDc14IQpJ3+DYGiB5cRhAucVKTDyc
unZqZG5KQsJ7b5FXN4PIg/FfHRrHUQ5Oz60Yn8ODjT74y9Dr2tpsuuFx5rj9OGLrXVxPOEsJ7dtq
Ms92mPnwRodReiHXpZ9XU1CpR7/qQGzmObhO2yc+gARGxGexdlM5+rSMo/ob2WXD2lp4xTVDpLYa
D0w2pDqj3UZafhmdL2keKoCdskeyeYtXLSSDPbErhW0dCBWkgRzKbvXm5I3Yku1G9oYPh4MMi7Dc
2ippx/Fk+mur0cQ5isznylHMh6LXaoB/iPxbJt2XSS+55ZhWfuUH2QhVuUTZbynmKQmr+7g2F7iL
MPdAgQirtLNnvIScRWtAUbieD1bagRptONdPyKeP+jI9x4QUIK1Mbjuk3hu1wsNUiuhsBM23fGw5
5xlZfrU4109c1cdzhUTIa7v8qTdhjGHQCq/KPmndXB9m1qZgONoqm3g8+HHvZYlJcFQxxw9qMc3X
Kf4pNl0O/hjPhy3bCTlPI7ZoXVwPWu0/ya4g0tBsyULpfXPjUIikLwcvjIq+vbbtENWY5awsU7YH
BdUvV2+rPfQQYvZ+n1i3QAanXWX32baYOPq6eTWbT3rlTLfQB/QLpzZzwa+316PaRR0nQmO4qVjg
WZZC8a7k5IAYWb8PjBJEH3EFt5n1Fla7ICrPVau9ARp1s4rciEtYIF+0dkabf53Y4A/ZjA7ZKcps
59hNtXFsjCYrfYgVHJumcpvqGBeDJOkfDcG+i8Q8f2N4jlQVamWXYVK7woOH1SeesakZwRMvPj6i
r08+hE9u0qTU5lYmTnoPLpdVNtYL9M3zvd7m3B0IHn4MM815AvDAJWbQq+exj/L95BvxSy06ybmK
4OI1UKNxQSxkZLh0GkpygnH7rkrfC9LFoJSZQm1Yo2Ccrutu6gAMQDmpVz5W3PA5WwBuAjzfsUWX
r3uWVFQIdnjhEtzAQrmMnHC55PV18CREoCRcBtLuORirDBePOhaX3MqLc8Jn3BLTTkKbGUzJ1WSI
wfZM0s9uSs6B+wgKfApiriLbRcD/OOljaXyxSE2/HlN95CgBWAOQIW4QRB+DP9x1Yz7MrsEjQ6+o
rGsVifujUmpij91tvmRNwzWVGKNyXxuyIIo3rPz7cDA4x2B5sM+Lw+XD78IlHzxBmI74PF4PTWI1
+JZi+2gLM9oWekfAUVWF0uVWqn81U/wC6ugrm6QiJI1FqvTMSiGvTJttbg4F96cYattgFy0GEQWY
OLlMTXK0kqGAQwvS6GvgzOfMr/SHIuGikeVVc9Th2hMBb3BdSCvHpmJmAnjXYMpiJ5u4Ymvp3Gx1
X76aIUGunVMggSfYJ1XybC2oChxC0jdQzhflKSjjcW92/QHyLOJR5ZiHxn1da+iq9GnVBNWm5W4C
o9+/7Xwb3RoHscXg0Ky7puYaj4dmdGoYmnLe1uJUZmqyjvAV6r5+y6fY62b7JABpRfgC4k6GbmdV
e4khOkZEbvVP1dBjzAMZ6gzrDqW1jOSqHa4DzrGXCbO2u2SPkC/vYAjAacseXwAJXJtRyn4zYJl2
1RARZ40fQB0fk9S6LSccWxmgl0neCzXzosrv18O4G9KPpGF36wX2ssi6mHNT3HNN7LfESFGaIBab
DiKKIWm2AotORJ0EX/rRCi3r4HSJtYYYi5UreBuC8MPQpukKNfTOnMxhTfuvAMgCTDoS6SOlDCw2
VBmxehPPS/b4FtdrvjWlc8SqyMUxNI/SMN8kLlM83NEiRMepG5GImy73UMGecJuEs7GOc/Vj0jmJ
20WUXdiOPbskvESLq2lnDziizJLiB/l8NikzG05UN9my4JlpnKx9B7yJzDWBQYVDn2rKVwPuNvL3
DaU+L3MI85J4M8c6JalUr9Zj6btdwq07MC8wdelEBl42hGvKQu/6aMNX1k4Od/oohzggEoMovPhG
j6zujjBta8MgfS1qQSIEY7LQyEBX6egUwcRlRQI5UidGBhL0yCBN5FbRp40YyoADDY4YS474JwqP
xuydMAsP/C07kHkcneDFlrsKt/1cYaG0nfuZuMWul0csAyuHzJUEImltl8cZ8I1LLtKDX5qXinCe
VQ21amiVG9rH264gqz1MTkHMp26hSKxsyxPT+EIYN6TxaQOCit0+u46JSA1p6DeRfxjS+sLR9ToR
VI2LFDFq7stn4Nw4y6dlXQ8ufQ7+QOLaXZW+TuYYndwCl0iENWeNL8NdYsLy2GgwXsJdIsxDW0ET
EXt2/scY7zepa9LtxwaLQHmh+RSk+l6jEMCl0S1Uwpm48ZEGQctjZY4zNW9hMCIzL+jtA7UbGJ01
CXWE25wLJU92bdAu3mr2NJICOT4Va1x6rNmwNiVMHTu/stQMcPWZUiT3ALDipFK5wqe5NUGFW+W8
Gopi7SFNuPBaDT6hxrbWpJeOOzxQBI2RZdyPtrmmGngeIOrgc2O+mfa6xUmwADhWVM72JFUTGTBc
sNBsrUoB+fw6DJKbX413cXLe7SLdQrJpV2nyUdagQwIxtyc119XbmqgzF6sFy2vVJ+sxlsEjab/C
LQRRsqXf5YxnAXe1mF4BujF1QkZ4oZwIP9jCe8FuhLOxDjx/pubW5YewqtzJEc91/ahhtCQs+AZF
0bqKnI1dgYvqO1C2RKFrFc6COz+6ciJJ8h0pKIPwXRK/HUB4Q/Wl1D5khGhqYGI3WlV7SiPPSQ4H
OzDHY5HCAy6rbj6OpIXhnzxnbXWKwcLj5Su+5up4w5VkDybuSzPW0N2/OHpzySuH/XIGczA0HAsa
I/kSR/E25N5ilXwpZUhSIBTXqAPtFBBUr+inSClpcuBeU7ujmhHxnmGlifHGqq1rZlc4qfZKJHd5
PQfHmv9utPpdFkybot8q9RWN05AjkDhI0jT89IESxCrxH6rhugdMRD7MHfFXFP1bhDvbnhJp2doc
QDnJUm8ZUcf7mTwt/duwO8YVmWvTihPHinLEyg+XxKdLxHl0FAMUeRgBs3G2zAfZEdunP5vT16R5
oPPCvY+bIbsBQe0c/MYjoPDcRqcmnxoV91OprTVKH+pyVGjz61ah/Aa6L8lZ0bhafhmVRlsTSH+c
1c4m59AZ7xsxGUDeiwTbFEt5qsv7HmT7Jh/1i7C76VQ1NVcSEsLWc/shRvuQJYUHSuQG13+2caI6
OYiStgOnFxdXlHYEq3Ffls01hJs9UY7LeEZJRGBpxv2RTLDQLuYr4dc43QID5a69C1VupDqhOeok
bwGUWTB6J4yiVstVb7KCo651L7CfIqC4dWefjKy9Vwcs8RI3F97frUhvjbT9YAOiEGJzjhFhd2Wx
KEKiXdZxgHU3Pt7f7dA45XqGNA46dkNz48kPAixy2dzcDuqDreTXiZasUkL81k1oWDfR7Fh74qOo
5nZ3IqFQbHHDqaCiYc8HR+AHT20rpit7MDecrGnd9U8lYiYMXfamIT5R18+klnu1voV2Me2aYXQ2
YAoxmI72fTiz0TjGUY3Vm7J8HGoAME12nygQvAGT6+B28ehrh4UbPkAwI//l9/qpPgWH/0vdmS1H
imzb9os4hgNO8xpEo1DfpDKV+YIpO5wep4evP4OsbfekQtqS1eN9KttNiSAC3JevNeeYyRiPZzL3
oz1d8RQQZYxSXbXutWNOJJd29RXEBPq69VaZ6r6mp0vHJR6Ywgd3xYL7shklIsOFQsyg+W7a9Rn5
47SXwGmEFQekjZkx8mhb6qwZhNZVHF2kluzP8mGOOYVE+iyASXUnAu8pJez82AJ03oomCQigj6Lz
xMtAAHGukF7tXQW6OBZJdQM2RdsFg1Phf6/41zYS1t7BXHK9ldZ4XzZeucP/nd9PkTIPtacuHD/b
2crHzSWJ+4zx0kd1iSW2co6Dkx8H3e/Ii47C2mk/09b+1HXgpivyOD8blIQbpgt5OAXDtNc+1dLY
7UwqDb/vrmOq6E+zW3rs3emKtyzupzR4LsipE9ZwObp+cgAS8WXOjWsaDY+ZzM4MOZ2J2r+DGUOM
rtnTz4IwZA3yHODYnU2d17dMcvMedlJnJ5xgu8dCF7eVRcKGvXQOrWEwaEWmxyvRdtZOOkTJWcP0
W1FTbxbgT2dLlX1Xc7RaHdi8BkJlD72ZPKf+s7foO0+CY+wd3jBzvoKa+Ug495VBcx64AGVU7Dhi
z0n/qHMtj8VkBQRMEkDc1PohGo0qYVpBJlTbZcWBGJofuc+gT9FJEGyLsfmw+OpYLgzpqyIGIzXz
AKaw+/2JBz6qAO9kl4Znz6w6IxOGwijVuTuk5zTgov1YDfNhgF+0su5hpTv2AS5gqNyG/89chVgy
x2NSAUxY8sV8hOgoNtPoXg+mSakDU5nEm+xyUBEZF+VEy5NJbEiINgM5fce2m2xUDew96LV70OX4
q+5pYPQuoPQos8V+aWNsepnQu3iWzXWW2zew77sjH43w1c4vjl1TF+extlmC6qnfRn3Tb+zW9s5c
0X2L1FLDpIfgOMKL2kJM2k+GeOB9vG0SGjl0uRSlFglheumY/GL320RmNj25GDp5meaRo1ujLwgC
TH+6jVMdfa3I16xiKv2hd+jvzaRHCZAZMjPlLgEMuW9cNR71JFuEMXBgAvj4YZU1a61Hrh+RvCRX
LEArbUIAQ1L+9NYEMBj2Sal3TWz+JPjxC0xe2hJpehADigTLHuGXNKA/gBY9xQyUbi3OH1soXcG9
PwF3o6kEYgt63nb0e+PKXhymGRBHtkU6GZs2SB/mvvk0e9HXvDeNvdMs5C15db1B7MAHa5aeYLGS
04rpXlWciBMCwS9glTdHYbvpY7UM/mXb1/LY9HS7QXvSf57NW2SNwTV4kpvKtcpDEnTVz85z+rPJ
asxLS8fB95msky8VzJinxFwDhaqeFCiQBVuv0N+EUbqcfZbr2lU3s7LujQGq/kJeBQKopXqYNJ5h
6THPSDGilpNutkgMf2ZIalUAA9OzGuJlu4JKKCEfSrM5bAqK84XIUJYRJ8eS7Fmjex8njoUwq350
A4qbFDd/6DnRsGsnn/TpMpg/dVOTnPlZ0T5aRntVCDP5xoilOSNEDTRPM13hvnqYKzs9DElSr2Hm
Mkyb9Kov0blEHpERdl3s6UrtmNLZuwIz3VF1s6DVNSZHEsr2FdiCtSd2RfRHczOO/XMk23yHMIIV
rV2wXY5qVYLVbbsN6uY8MC9hpT53tBOUIQhmVNuOkFaeSt4e5RCYsul7GwJYIB9as+0PVZ5XZxae
3X8k2f9Kdfv/m+zKRVn638W0HMqei+fmxwvZ1fqv/KO6gjS+WlN5WtjnkMWu6rd/VFf+/5ieb+E3
cbDerjmISP3/o7qS3v8wquR/w/qCGpB//D/VlXT+hz9nQcjCwIetDmPdiWj2PRHtS721i+YQK8N/
PFj4e8SJq6EqM2NKE3ipY9Wgv9MBQ6mO5tuc6I8k/6v69f/UXX8u5QuJhW3VWGJy5Zb+VgFmiRct
Tt+uCxBlKpdjraMjczl5Q3mpzBgmX1Pkj2ndkJGVDOr414/yhgrRfuNWfRxgtkV3EomZs8r4/1Ih
EsA9R0W8dGHiZLG6FZZiRj/RFdmnEEUhqDopsaV2PPaElAiCPsA9eaFSsXjwgFv9ICMjukXF0Hhb
mFHmGmEgdbBZROPpPVypQuytJS3gbTG1/61HDZYDhQtkSO3ztTZGDoEwZfTCqBLN1e8pIouAFYYe
DVzWTjzEXQAMtXF09D325oFRv7QezdYor0B6Gt1uLHP1+P6Xgsj1jV+FDpprryxvbCXrt/bXt8Kp
M2rAagFeTQK6Bb3JTATVDv2yuYZcDEnRdb6YuSWe89YlqwMVIKPNuuK0CknV1j+XYrQYuivaxQbm
R5eYqbj+AUelhjA81EzZSTdsQD+nktl6XvT2DzFZUhxi8H2fItBwakvJmn+XvdL53hj8ZqJqr6un
CThmxQE9mu+lLkAONz4c1A2quDSnC9h0P9J+5njChKTYGdzFeC3mXl1z5tfWeQt0St5AEE2zvQlB
oz0SOcWKZ6RTsWyKoHZ7LOtW1+yyMXDBUzR0NLeqSCYQRxlpa2ZussaW7iyqY9tbnnu1+BW5W21r
+98iAaXjDAY1UG0FbGhhhjl53lYQg4jYaOm7B5ds0PjWLtOJ3BpOZM9e41nuGThZySnDg57FLuy1
JNa0sJt2WRfZNfxHMEqw4RPitVSToLtIZeKDmXAW6RIkNDjEB9tlQLUwD5OpmcWMmQ1fKQq8ixZA
tA4jx83vEzdAROVNBpNei4Aueu0wpL0ziJtR+i2AoOM/Ieo0OEpEvjdeRbERRPslYX62T9JB5Puc
56FgLlxa+TGy7RzcDxNmi84H3tCbVKT0t6oitTgZK+KOkFGI5sZyV52inXtjEI5y5UcQLN1G3/vF
Ucne6ZBFhvw8RIakhnYBC5MuqLZeFtikZ5eFP24DyGT1jl4omYpEqiV7DnzkGb//2L+1FCF2hRxg
Y2xAdPryoW9TSY6oCac7rrzg4CrhbOnI6JuMsp40k7Gbdgvqsv1gpjXCuj76/f7133jpAlTjJrJx
lxbtqSC6E0ac5D76QfAR5a4Dysv8rE/OLQbWh0oE6T/RIf/dKvHG2req1T1rdfWSgXBiHnIZe1d0
5PtwJCcb6DY222Yqm4sExtsz0qLmLLLAfXZySrczDNRjrmv7O+PmivbdLCiEwC8Rr23YF3S90FO9
/32cmD3XvQEmgU9xYZKRQVjwiR3MKsxg0mRWhdqI6LcFszwQO+7sRhMwCt2ZRMDrndRZORRegIHX
EgjjHOIaiY84YMoz/5U9bf087NQm7pY1IgQqw8m2WBoth2oAIaBu6dYDFh/jYOMBhP9HhP7ff5hV
0vxyU5RUBw670WrxlqfWWsZ+cjSJD1tn+8OtzDujZfA1kHQNKfSXgSom2Uwp7BfE8NAgN8ucsE87
rkJ1JfqRpk3WzOOTlgvnm95FIbn1YI0fCoMG+JYEHdl+8JFfP7tSuNCbPDTMNs70k23Ul+D8h2j9
xMNSfxd21R4QlhBv4pXqIVkM5/DBs/HSDOrhpsZ0jCHRkmgceGVOXlbDQ/WzstDCwcidzxqcsQtK
2B370I8X7HDEJ6pDIfKYCXiWfR7HxnaZLLUfGS/XG/u/n4qihbIFtxHuHiHx9py+tGqREHYYD4SO
b4x3OVMoRFLZ/OmD233rMjAZpMS07ns8iS/XJpuTpjUyTA5B5gX3sy5yqHy6cO+TPp9/THmK1pIy
5tBHJs/G3KaodyYinWFNpQwj9gpW5gr4oKXjJXV+//7He7lyrl8C6HGKRsciZIQ66mQhqf3UatG5
6rAZiwi9o48PNRfqUGbDI33EdOc7cM4jnakLcx7ah39/dTw3uG5cFzv26lX7u1hJGquNHZyjaL3h
Ye+6HEVVBT4VCYGK4WJN9KrRtSI0F7XZIyRYxm/vf4KX7+s/9491AhOLzcItTy1eOIUU5R0PwVDC
F6OdGgmEXilz+arG0BKleXJmkYize/+yJwvkel255hdZAUYMtg65fq6/yjRbcyZuarS2DodXZO5A
CB7zWFMUDXacXVGleTTNK3EjOVpKMvgUAwgCa9eYXDSL9d41JRPW9z+V82cdfPlOUDVKl2didWzj
w3v5sfqqt9o5IEKyrcdb+ib+XWJMjDZKEyYRtVizZe7bbaylG9jTr2VfoNIptjI1Dr7KAPy6aZpd
VI0nUVFwZkBSazc81vYSuXoj8s79UVgVyWutckDJ1HFqM93FT/fkKhkQewfh71BHdX7gu1hunTj4
Qhh2fOmxjCD9QERlU9Im3q0Cm8n0j738t1SBenKIDEiZyaiV4CzrNg6L1mxKetr1/MNQkVa7bvSt
49hL0pyXohvgE2ZWtG1KF6aJ78/1V2ha5g1NOdLMCuUOmPZLLn6RDf7CMDgQg7c1uyi5QW6NKLFl
mHg0K/Lej5RRQP/w1bjjxs9q+QB5bYxChNu0dBry0lAj4iOk5eq5a2NiIoL3UCaia8/neer2tEmB
sVJR+b9JNDJmmm+u/uyKPhiZEKL+wGeRTeCgOt38siJF/IpNIAH+q9xIzmH/UGCB92eENvTdp0na
1VPOJPKXH9t6CSdZQOmXbZP+UoKq8MiiDAffZngEibKZxu/s5MigFzbJT6aDCgY9aZA3Z3YOxAg0
FTKzfeoD0UUlJuabss/Fr55ESzJXlbrmpDTYnwLlJl8Sz8Ni7pAhcNUbouSMVFkKzFRCyBr1iWUX
YWH0QbKJOniEoTWZWCFg/THpq2MeawhGC5+MxYJJYl7byZMCJ3YN4pyhiNkCwtp0TCaZtNHI09vJ
UsEB0neJJA7B3nYSoF/DSEgbLwiJyptm7pnXjlT2P+c+Wz47Ee8ZwmoZwWhFi00bHHEr0K8ZdD6y
EtSjpAymn31Av8/orAMH0YFpfrWoV35SXqJ5xoOx/HYzL35SGahEoIeQJo9zPkv6v0aJIMDI9IqG
M+8qGB+k5Y5mvjVnO0VolsY1gxm++NAKRnDRpbtM192ANTvEJTCTvBH13g/MuDnzz8Jj5mdVjn0u
M9+NDtSynOeaCtzbziJ7dLiInYEDg+G2vnVoJwOankrH1COUdKzqLVJhdTMAzwfnLxOU2l02TUeS
NmtCDGfD5l56QgTObTdrGHUPGVmOZaQdAp4h/mraeJV+dkkHaennR/UYclCEDjrVlSkIqZn0byef
1LNfkQQZMnAlyWlOMh+NEgqKmth2uhN8nX2T7bI27v3zuXFhbeosM5BOWgpQt0K/tOnYBL5H0K8n
IsQ0M0Ruv56u+1nG4pCpmW0ZIZXkkF5PKYm5kaBbPCw2Rzr4lXnaHpy6LWBWSokoIINB027XvZSO
Y8vDssmMNrZhQ1dMNZausp44x43Q7ZPIvs54B6dNY64jHssdmAo2Xepi2VrMyNo6pc+D3a+hhV6c
Bdc0HVt/63gxWLuB1xxlfJB0l9qoyP+N3RIcuk4dnz9YxNZTnPj0r7UMsA4zrnE/j21uEezT9XQQ
8jJKnxxkJfPGM+jJHjMEZt/qqjOi7QAT+mc+e/rOGBDDh70xe+4B8HLADz9HJQm1QEV3nMq9+8ol
OiI0/JKXKifW8Ct0RP93R3LjExEHy6eqwN/C9zqtL6AdtJ/meSF+wFpqv2QeZWCLkkksGFx5vvFV
yJi9mBRsppSRkvZtDF662CNQld0Z5Arrqouxb+5chiTk2WDhCcd60Jww68G5D2QO1Mhr/HYhowRp
z8bK+vGhntloNqju2hkVAVmMG8uSDQ/IMhSXwKBlvR/8TtWbFND5hW3q5XaYkvzBNMeSAKXcJtwl
65CUbidE1dVZkCK4D3vMh9POl7WBtgCsZ9hOrriu4WtPe5oDoJCX9ckvKad+SuHg+5kyBOQJTwSS
s7wRzpWYHYruAGglSfKU6DBJOpdduAUJi7asXe6M0Sp/mYudfuEvOL9bI+pHQjR0+dUvmhHR1ILe
bwtFzyzZ7UhKQdvjMDJRblxuMDrYzMXzJrkXSeCijgkkQa+2ZZc3vlV3q1vBpoOE9NVl9qXnzyBg
wTFz5pu+DHk1EaDU8rCcOS1p4zvSPZAmMP0U/rat5zw/m8Ticlh36JpvxDguv1lDxXWQRhzvdOvj
Je6HtZdOXnsHApJgzmM/kgASikZHTKtNPHJr2jhqKYZyJLFYNz0r7XiplNve5ipqSXIWlTuEbZq3
GAtjnwgvO43lJzLwvJFl3KQ3ETZVRmYKqkpnPtSja3YXpe/O56aXcL/T5FXyLGsC5qe2BUgunJX0
V4lizfyoMvuhC51aKBYPrHbnvD4urIjAHe6ySpKdmiXuZ+RVxv1SiaU7LnmRoWBr2RgVWh/6b3bf
9wdS5nfgTo3Lf/KWnCjTKUDZe3Is2DP0EBdoYmjcIxT9VeR5/UXo8bYBk72hxDmv44Ip2ful1Ou6
WtKYhGfAGdBaUSWnhZQRQOhF1JgJ2vixYFXoYO1TYHrGBZ2Ccseo19ySbmteu0hJ9u9f/uWh7k95
iYCTGBAiHcnKPIWLiJkZa8SZMWxUMF8DZsaYODdQ6vve3Luo/z44X78uo6UNjwvQkmfbxP6c3G49
Lf6YwQymUNXxE1hvB0NEP+193vTHoEmhPS1Rfvf+Tf5hfZ1Uqzaieo5W1p/EuvVb+KuIps+GmG3A
DdeC173Mg8n4kmLdO0f+zSm7YWsfozZFotBHtKFLmlGG74aEsTTX73+SN27fASBnQRKysFyfIt2M
MvHReSBAwfRn0GNAbxuM43A2OJJZkhL4xubM/KgB/sYzRqfBYmwAORCYwclBOnMGL/fKAe9F3g4/
S54GAn2GJiAeOanLbt8ZXZaGEIar6FC6Uyc3UaDmZ9I7sDlrltESrix2593ULZB4hUxkyCC7v8IH
6iKS8Rp2dmf0x26f1cL4atote4tV55+WGXVcrFKchEs27zII4cjdhkpsy87DQVt4DYJN2Q4Vk6/S
x4Y8E8mE/84q463PRGAKWz0zNo5pyraHwKhaOpymAc3UTCaSTToPrtv7v9Hrczg2CSAeNHZ9k1fy
5BxOJ8YrRJPhqSsK6zd5F5yz7Rbh3gfXWf/OyUPpcZr1SPYLTOCcJ0cogyt3KdqrMOkEulN2BPZi
cIy7vqruIofSLGQrRDJlNSQPv3+Pb7z2vIXr6IlHwnlFM+SQb1K0GygAo5wMaCfujr059Z+d3Fku
Bph8X96/3hv36tPa97w/IxjwPi9fQHtarMXIaEOK0ibT2TDkDjENlBQAyg9F7fk7Ual5H1WB+8EB
+o1f868rS2t9N/569ReRlzk+jp7nmENpLKNshwroI2zWCS7tzzrqM+HiRAT+hjfsZF0bEfXkUjdg
pmpFqjov+RW+pCzUvShxznvN2qz83rdUUE7RGni7vJjwoNi8cmYRnLdFlR3Tximf5SD9D5onK6nh
5Elbeam2KWCgCIzxJ8tfXlEGJg3BZNLKBNaUrqrjcJwbpIxSNhmhSlC5QiQFy01qTVCHJxw9cRj1
tQI9lyUjQyKXyhwvpuOzQ+J4/9bUed1ygjDISpEB0oOwxYKXIM/N8w85Imt75+WrsnLJ+OgMmVZS
38kCtqanFfnkTmGgEcqz1KcHAiFYv/padD9NTz84pLmjcRJZc6Szbf6opTN9SuyJYRVedvs/DJH/
3r79s1KffCQyiWhR2sBb1t//5XPVKR73MssQPGDWts8rD+clzW6b37gi+ghHFdOfABkdKZzA2z9D
51gTFppM+5C5k/RzYdo9WlpfDJiXK3PZjLHJzIaqEc0g3eHEv2ltoX5JEjFIQM+7odkEQNNwfgPb
hsAclDNdFsNQP8fOxfIRqdEpQ6snLo0is86/6wbzwflSBsQLgvEyzoDX5pxIhGF0iAvn6KEvEIYw
AZ7jTxFl1XNLpou97eLe/s1ozPxKSCsxblmgUTPhZ0YDaCJ3mrZqcToVOkQh4YYfeezOltETyYUb
F+5jnkxYMlRkN18VU+wHW2SFDItyQHdRLmi2cwLbaSt0nad3DgM+48JGaLFssS7LZRVWk/0+zdnv
pMXPiBKRg+eGpAktt45NxCWpEqZ7CTvV++YPzfI8pHOa7xos79XGawPiHstYogUrRgOtKxFkabSV
c9INGK7Hai/LAm1QYVbRLo97/aUPmjWsUnrEjhYd06GwbIP8W2z0OJ8iWQGZtggyOCCcz367dAaw
7/aDs4cVMlL3LvZKz+baNVr2rI7CHLzpTUAAKhpFPeaXnJf8NtQmskf4ESpON6zH9RVtESkInTQy
YzMGCozP+yvu6xUefNcKdKGN7rtomV8+n0sM4M+dFKNGS0E7kNMIeiH1wxrp/LmBku+DluAb13MQ
Ljh0h1dU7engxEQuvTgNbvAId8X16uNJmFtP0U1HeUf8A/MM44NbfL20M0ODfgqijn4YhO6Xt+j1
Ff99Dd5/JFYoVJ3PLJ+KxdMfXOeN5RNwB6MPnlaEEn+W17+2ENHjzkS0hdF9xgpPVZfuSXJELSUa
46knEnEjOakc2RmGnV0Y6e37v+TLEd66tNBoYOekBcyq8Yr7aJrIz8wB+cIwdf4esU5wK3qSNgrT
rJ7ev9QbPyL8vYAhBEcSMHwnGwWRTzHROyz3nrfMD6qPrWhTxR7egYCToVRZ+/nfXxDQxfrjMelB
3vLyJ6TWMo2mEli6IKvsfWYLZxE9lk+axK9L7Y7pB9ez1mX5ZNlGkmMx0mHEQoV1UnRV5ey2nDyZ
ghYlh9GSNNhfoy8dmr6amNVWBMshG/v5U+1KYDR4gZzPRpbiTpKeNgnIyFKCpoPc7a8V/W9jzd1x
yBeVU3+fQgBIt2Y9U9jMVVDDJY1b8dFE4I2nEWIYTz6lIDDS06eeAJNW4N1ihE3D/LyB1HhTFJD6
LS0hB3gyjs+nEXwQ6F77iHFr+Qjg/PoMQ9WKMRmWGhUd84mXv1lM07EvnRVu0UaoR/3CPkzmXP/u
ouyPf4OgXRMpw/sPyhvvOqWyZULqdZgHnhbldeDNfdsEHWlHPJPoYOlHkmp09e+vglKJOSev+lrM
ndxahRoHbmgXupW33JFCi5kkwAfz/lXWv3LyDLqOg+EbcjQH79OHnqQ1vzdbHFRT41d7ohiJ5E1t
ekKlTCFaNP8OrflnAYHCxjvN8wL8S5w884WsTTk2xF+1Vikvgs5IvsBVK/bCqej9vH9vYp0Dntyc
ByXfY4ZpswNZJ/sOS4ZHVw0WP/2rb0wVmou61cxD2P+PSd3p0BaGd8sogNlJp+ddmijrGhf7vM9M
F28CENDmI1r2n2Ls5EMBsmdho8pC7yStl78rdB/aStnUh11sRDe+U9Zn/pxWnztRz33omqO78+uo
IMsYp8hXHnBILlbff9DqeWOW53JIWOm3PFr8/icny7KLgfUMBTVjrx08FgxbH1u8Vg8a/JW3IfYV
Jb7pOYaANwNHFkJuMN/miRI/aAJZaOeIxYo/OCC98TqjeWC0zXwRLG9w8t20A7HVnk3g9GhEz+Qi
zke7de1zc5iWXZBQro1IIj74Jl4fB1cpCmNDOrgcCU/B135u+PkUK4LlyME9xhFJkcLJIGJMCwls
7HO7JR3MS4UD5sf7z+cbdxvAuWczpwfFJzjZcOKJ/SYNAtyLVWbeKoavN7jmoE1zwDlDG959p16s
nt+/qPX6qggQPcGdYhD3mWC/fP7wGcZrl5R1xa0aPzRkb5GFSMUM9oPaIdrg+OqRw+uA4R0xcVO/
S812EZfaKrsv3mSlFK9o9cHgmcpq9jSZfQdhV59PG+YbI+xTVD7X6NHmuz7znV+qk6zNtog4LuGk
kvtFO4WxmenXuAc1JjjSqridr4olaj+oIV6XKwggKFjIE7B5108PRkae+3Xl0z02+kHiXyXahKKR
yHgCgI/vf6+vLvWnb4qIkdAM5LCrjPbvs30WpUWqKgj7hdV9WrSBKx/nCvG8Sv7bB5YKhYV07Ysw
PQOj+PJKCcyGQowcQJnpJNtR6OgIr7AMTUPU26kVxK/bdXtvW2W7f/8eXy+oPKy+WMViYLkdPsPL
S7Mz2DKKSBwBcVXdaiSspE651dkyL+5tTl7qxliY6DJFs6/btK3uhNJ4H7rYO2apbq9BKLJyvP+h
Xu3GEFNtBie8vigTgKu+/ExmUNgVd72E6eRGV8onuRJTnn3+/lWs110VDi7IpFedMnRI0B8vryOz
3ip0ZeG3q1AD4pDAaBF2Xp1bO48p/VPn5dUTKIlVryXx3G6jMh2ZmNsVSYkE4U4zaekGhpNAsR/j
9FDNt2DKVn9RNYmdKsfSv7LoOJe7MTPNB8PQAzlibaf3MoE4iC2KILttZKVVxDHehCkitOGqozNq
qydAKe5WWz9TQOSYC0HSU0t25l4MvQ/hSkfE0ni6DLBLKQ74RWqsuL5Vfbb1kqz/2gqBCtQqGjRO
YE9AZTBQXn71uienvVK5Mi8a1TsVxpSMOczY9O1Aa9Y02+OYuYO7cYlJmI91YEDoz1nhjW092n17
1jMY9+5hDhLxQ/JUF/+29SgfAz0NPyWeiPJMFUUabFi1asSHTUMoGatObe9ptjIoBZaF37UYhu57
lEfWNyaIbUBSZQyQpegnRjFyKPRtV3QRAyPCM9E+e0b8S3ox6e6tuTr7pKudH4l2ACbMne6/ZlXk
/EZyYF3gOVjja5usDnYucddlWBDxfMXgT6TnS5qBtHFRZK1xd3H3wMBXKqrqgI68NedYjQdEL/3G
dOecPIqy5bznJS6l+DQSrRi2Tt08lDJu8IhV6JC3cujQto5duXwu69J8rDpn9dNMq9xk4TnAHO8y
BcYenJOb2rdjfROTl/rDt8oJvGXQzN/Is0qsDdTG4hE0pCt34B99A/tSZutNxiG12PCimBHSuBGU
3IjgV515i8iyQ2/F5ZmJKqk5o+GNuTfTNWxAQGKa4ERjwteNUhxJis7mqaKc7qzf+MAAJUVNSXOY
bVgbxHgafsPiL6CplDLD7ElI1xVSvQImBzWN2BRFhjlPFaR2b6aiws+qu7omX1f444x4qO+dbaRK
3M3AIkC6q3ycvtdM+e1LZUWAyHrCBHdkompC6UD4rdneTvPUsLbdkrroY/9Uur9ChVR+SZW2PvXo
MwiBJn69Bym1Nm1GqwnusRWrT2kwBW440g75bjJG/t4uw2jREgrcp4ISzd3MWizo6FGc0gNORoK9
ta+l3PqMmuF2t5GxbQQdmPWdsR6h7dW7pln0D840/bHIbMhQbTEP2VaRkPODCtpIsEVisC2dhdZP
Jx2+mKHtUI03o0dcrEIFwE88G0Q4lxTlSNR91NFgehoGCKrQwU9ZufopX+g8bQBt4IYuLVFfiLkL
fhHgGrMMuGrgXW5dlW2r3tc9uXelQlbguGS82XTZS5xVkigA7GYyucipOa850UQdYayVZYWcBWLr
g53pz/r/orZljSTQaw2moBv56gjdMhcZmGCbYaccrwR4VXqPpQuFapPS4r1grglvzXOn6Z6XLLqH
GoWNT2fJXZZatQ59m9cwVMSQEYveeUp/cHB7Y4/mkGp6TJ7oP7OVvVzCKbPyEkPECEsrtb936A/C
yinbr1WlPqiyXm9K61HHQr/rIkzzgpOTR4JvMU9GjjlOrAfi8xzcJEa9fLQfv6pdaanhzyEsBhE3
/zjZk7qIIQVze2QS/YhwAMe4+y0nvHyjIsM/561qbwmoHi7IkZ0Puar0VyQ3vD1V7oe5uY5cFkuf
TTPiMQsp2gEtxde6MozHigey+WCjfn3y4dNS56Jm9jnVMgV4+fUjnwEJDmosVMz5t0SOgihoMz/9
RaPHvemnQANExEtH5za+UslUXQyj0//bAy8fglY5k0cqGMEc4uWHkHUFa0Yzf2CgZhzGObI2vp6+
2rJzroe+Fh+caNbq4+UbweU47zJMF/xQp/c8DYzOfI8B3qAGG+xJUXyfYM0csShgdwqS6INH4lVH
htvjcA2+mioNH9DJKCBjmzHMhI6cZVSAK7ICMpRRlPMVocMgE4LIOxujxb9v6QrvGj9i83u/UHp1
vFg/AC079KmQgOmQvPx+K+QW4zJhsDIr8nCTvgA11izeM6jFX0NajE+TcuSX96/5+r3mmpRk9BRI
peGc9PKappGrwiKeGJJJltLNTkBbogdCoBp/mPb3xg8qsIBC7+fM5lne+ln+asBGwWwohwFISBcD
XFKCamna9I3jfh3HwOsvPDW0X+k35PHBSSWNZ9dMksslitjbWe6c+1rF/ZfESC3wejFyMHwoS38Y
ZC0eXUNEejMl8ho7VHRnMvoqNtqc8nynIQaVVNe1+R1MMoRkF5npIad7+FjWgXqOTCtGm8fx+GIc
yuBqSQZf7S1ngAU2d2lx64P5HDbu1GIkt9p0OYwuJNptmtuxvyPvtHyePRIidgXZPt9lS3HL4GN0
OKc5SKM6I8WEkkAQJADJNJQ8eHY8/KadPs4bqGsNIpERPtvVgHRL3w2FYjY3LykZo76N2irUGAw/
6ha89VPwlLkr/p0f4/Q0wry8c6WtOQhN+deicK3LqeDuIIqiwUPaU37waL9xPdYMerWc71BO2Cfn
dcLJkgVRGhVMIIAczE5koMjz6iIEkZWDlHLMD7aRNw4dmIOQwvjcILz81dD58mlLpCF4nxjlLsv1
xDq+gZtdXSORap+rTqG0r1oBBbRNL5sUKLTgKI2VyX2qA3M+Q7Do74bUBF9hFGnzwdr2xmu3xh5C
S6T76gDuf/nhDE1aaOlwItICf7etGMCl3eDRuXLd5YPj9RvLCsJr3m3mrmiDTg0JXQ+oyLChneiA
oL5Ea31Z94t5gdBY8x8rdYgY2n9wgyeJGGzhHPk4YJM5sA4iXgVE9VWqoJ1wh6BGMEppggmjizJz
lbOvHSiEVOhRnOy9Mbe+KG1gpwyi2tyIDhnsViXJMF/yRrLNzSl9LMKni+xH7Ud2jnoFuAravO5B
0npbwqZ19LSH2+nf8Dcdb0c/rt+BHsv0oa7T6jfqcIQtvTF0/kdVm8XvdLJHkYNDjLNHdWjzU778
HQde3CmisQfLrm8+JzSi9jSli2EDgjnYxRGoa8RiRhgPSBZVDtIffWrn4Lhx28tGB83Z+8v5G8UT
n8f3BLFPa/zTSVXTiDoK0M8jzyvrbAUEMHLaMA2LPzjTY1I+vfHV50U9yCAL//PpXLLBjxrU7Qjr
Np6Ts16YVbebkUnfzV45io1bot5loJeq54XGT7cV7jRqHAVF/JxOdKyJ/bbVMWkiSQRc5Rb3JrWF
d64d6m8O5K3QYU8o9R0No+lLkhtmEy5kLcDKapWRoIBQEcoG5qYXWZwtTgg7oPrJ0Vf8yqzJ4zRu
yvIeS2966c2Bus1yhOQQZbs2glNmItOHr6j/l70zWZIbSa/1q8h6jzY4ZphJmwjEkBmR80RyA0tO
AByAA3DH/Eb3Fe5WL3a/qC6pSbbUZXV3MtOmjV1kZmRGOIB/OOc7b6AzEVKUoSBCgZV+8L1Ku2rd
A9jMuDQcCWDtn38+v83NfzowyDnZrvKMZ5BP7q3784HJ+jCSadH6W7TsoknIi2g+WGvqTqyn1xHJ
aSjemMk5j5HlQ4Xwy1HX16jJ62eZhsFjOXoqe6D0MN4+ZXE4nK10rt/VgjsainLIkCLmpwcFbLq4
eQpD2YU7nqiF/psj8U9hAG6KL7oxzff+Xy9f9qUBklNkef+bm/3v/+9/GizgN9HPf08LuMQWbd51
31RN/e//58eklt++8O9pRRRUdHTYjNxLofNjVBF3Q4bXl3g+rDf/iQwgkYghnM3DnK6HMpQS3zRs
Cv7tL/xNBGggZIzDsaEB8/8MMeC37e/fjyBzaPZ+1GF0ckzjWEj/cs9K+0zDAZ6cxFn9izWSMPCZ
ZVIyyhe3Uwc7cw5dH35DWPwMAQ6Hew/uXusZTDPK42LwH1M2orZ9P0lY5SrGfYHfngiH/hXyeEaL
lN35PdAN4VyzwV137fyd52iVGG8ud+hiXgH/n7pgtTax7uFOwzVckIUctB2CkfF/92j+71H9y8Xs
/9+f1Mdv7b//389V8eX9X5KmLhR/UBRR3xR6+d8Cui5f/h/nNSIpDl08m8zLc9uJuN//fmRD56/2
Za+EiZOSnV3LD0c2/mtMm4KWi64UntPlqP39zLI7uARyxRAwvD+brxVe7os/HtqAOhVcBpUc2epB
/KukobUqRy5uNe383ifMQQ7aBtvWB/O6J3FBPjslwwnMi2bKDixD5IjDodfdZiDV5GR4PDmJa5VZ
c238auEfxjbMJTH38AmGvHhfme+5yVo17leIB22dIHJkstW23vCiJFuFbQiPF38Lm0fYU12hCVaZ
lyZI0ARGL4USDKSYPuplO/YuvNRCRaB3DfffGnzbggYBHmpU3qiqNuAXKRwAzQ5hCm5HeksGy1yG
1jZsQ/tWwQB/DvGY6a0YorrYiJpp2lavJsSp0oTjtxiZ06b1LTU/a8xx9ZF9ojsnLXeW8bbLyebA
62+YCllxbn/O6bO+SoKtBwhtPbRADJb9ExKRKrhRUMFjIAHNcDPFYzxcSyIlFtARBqxMree6hhO9
OvhFposHrmbZVG9FRqTKvhdRUd9mRdNPiapHF7+gPYD+E+HMeM1Vg74f/TWbkqlf5buYVamYX/GV
EDLUbHYBMEtc4EFqXfoiwJmYSPoh/4TLimVeGmC6KQA2mG2NWHG8nZbBmw6mmPSbqf3RzJtY9agy
4Pl18bFr2/LZYSfgbccirs8gSkeSJ4u5viHE3H5neCjvwtIPP5cq81jOARCwWUdgkNiIjJwlSpNF
3lVe3L+2XVyS29JiloIyhOo/YSTkfl7DOQP7SvrUSxb708R4mIiCjQg0lCfcLw23QGulNlka45C7
3ToMrTDk+eGDDOMG7tK4sklbGS64156X52Coygn5QEN6J72qL8wjYAxYJEi+0pvWH3ssSa0Ov0V0
MNUtrDDnsSfgIDpLbwRE0eItKRPAElG3jecUW2ZEkkm2r4iyqE8Nl9F0pSwNFGl0FmdKKDPQczBM
vdyje8q2jRQd1kxQrsAAbfC4VjLAHC4pJNwqPVhd5N14QQ1bJOvpU7faYht8mBnekYtdLA2bzsYM
j0bk4YCaL5y+CLCZdMqQrrwN7NJ8PKs+7j4CmcBKlw9zivQT60+7CR1NoKtVjusVKH7jbIdgsrF8
BS7u416otNiCJe7iJNJlA9YMi9qmU1YWb2tML8jLwQdHHwffSpEcgz9h0c9s/a03OkdY6M/WqyY2
i/DnOvRfI6LD3uIRwzObd+aqfOK1zwC9TjmteBhRos5AxZtOUV5K2x5AnRcLGTd6/BxijL635hk6
2jIuLuBbU9ff0QmO8XYpHZSyWRCLJ3QY35ZU6+EwBysU2rUoL641EO4HUUCn4AZKK1BhmILUi9X5
Sz/aEYq3ao3OLcxtmAiy47IJmd0950Pp33puurD8QvUpsKD59T6sIUhv1wyj2M6g/L2qK37bRPQo
9NkTzkOdNG1JJhSz9rZJ8FzFYO9FX7bbmpEXjEZPx+QaeZXOuPWs2LMayK432h7xK1ihbwKOEeI3
kjQKwqLWoJ7ck5ORXNShUcPHmw7vimnNuvMnerpNhMrc2yzBOojDXITyxZNSmS3iFPHkcwjb2wCG
ldrZmT+82cHqssPuKYG22llmcL7C9aEyjxzdzeTlxBpF3sTktOAjEIhIs+xzhjHxBs+oP23sAeoQ
980yrrfZHNgM6BqryfbeGDsMSga3lIcfHpb3f3u2/BRP+rPGzKc5R6p8QR1RrvEA+9Xj4mg7H8ys
SUljNsmwKU7BvhexLHfDsMqbXNKTBI5MP+H29091gZw5cXkm/EH7/nNL9/uPgabDEz6TDNR8P3cM
bjG7xVoNE8FKTcn90uWtq0hD++e/LY/+X56vF1wVWjDE7/whuvz9D7O53LBZ7AK3Y5NXi+tokONH
v5XmpSuU9+Wfv9RltvHzoxzZDLYuIE4M+f+BWKRUGuORKlqi2gYS0EZvBvtYiolPOe7bSNAXV2jC
mUtiKSRHyB4wpDXQcH77Mf63LPwL/eUPn8g/pEw+fitU8y8vqvja/FgN/vZVvyPP/sqaPkKeKFB/
MLG9zNZ+rwajvwILwH2FXpc1kEMj858NTGATwypoU3w2FS7bb4YPv1eDXsxfuawE0QDwkdMQ/Qnk
2c8XBIOWiG9xkSswr+bR+OsFUYuyt70+EJtKw4G2j4HO/twU5W+vQMwsgyLslExSfr4YCHHpNFRz
sen0hgH80c7+yD/3X/4OP7zCL5db3A6kQrS8Qt1tC36HsDf/P78DUB62XEwc/gE4IdbMBNLyxWZg
rOt7R1K3/uAVfvGjoAlEx0JRjgOVTxs15y+7g4zgpM6V5G9UfePNN/nQQhc1dfQGtNQSZLwQEcRv
loH7LiN1o7wixckeVjdRaijU8m4VZDR0qLW3JiPg5oMWIwjuDrAR4WAoN+azbdkSGEhVtn+0cP15
Is0Pz8EBDcRCk+kdsaqXAdcPN7yuKelEOyzrMfosu/+KB+Laa4gFm7w/dWv92yvR2F8kr+TE8Yef
X8nyhMntyqJ5WNrnNNLyNKJKVTls6h8u4//iiXX5Rn+/sf7HC11CkpkqI9r65YXWSgW0gbmDBCJI
cApt3al5LeLpwz9/mX9854h2x24WivCyrfr1+puDqokWHKdIN6rEHW2Woir6OKvgaE3lH7zWz7Pr
y69ENyrYffI/RJb+6muFMNx79AZAQFDmK4k1vYFIsG4dc8rD/T//vX6xl/72YvxStsvu7SJ4+w21
98ORKANiZSJWEQgvXPwfr8z+s/CEWRFVw3s4PursOqK1MH+0HBEsnf/ho2O6EyOiZDTICfn1NE7U
+RmSYYACjj88h2IkK2TR8QW8zzr5TkGPcLcNVe9Xp7Kq6wwVzKM7kXjWm7lDQqjzojlWRKPcycaj
Wy0DIvUoz9NLjpY/WJfEzOqyKQMJ5ziWOkm8By/k73Fa/EHC8VsK8TFdTfyJoSpVLWrSrt04fkdw
myD1BrwibaXa4eKZlsRjoG5tJT61s2yxaTd4NtoNQv/xc9WCAt+Tej29BG0Ei093glRW30SP0GMm
88gIFH9T1gGAuK7t1HZPWTvZn1G5FPdVmZp1Y7lkCTE8ttZrG8USYXJFXDy6Q/Zt7hlHb7zWH0iD
meMWOP7St2uC34Ia3ASFcxqi1iGUYs66p26ddHM1t77eL61lvhZL1t/7iuAPxC3qSDQ3msae8L1N
ThQoUW/t6OjDOATuDcNow9ICyiCcrDAiISQipxTAGgM1ex8CeiRAZO0JsR2IyUv6paznu3btTELW
QVff1HoZ31PSeE5Mkl2ogqt1j4m/uRfaaZIm9IJzRE+ztcag8LZZPUhqR99u7py4Ges9ii17eMoo
z2nSug51WVCypL0xsC2mUxYYNFxbkcJA2EpAz8PBODlvSV0CZElc2UBhIGsLSAJMio/xGl9L7ndH
v5nTPdYz92EkAfMJ7FbnHkSW7gFbhuSgWBuOnRu+WoFIzxZaazDW6ZCdwemq6ZoP09mjAZ+TOUrH
64H0CpgCmkwlPhCpnieump3VlQHIcYaP3nmIyxHAipOH/rnPpuqwRoH12jLmbuk/SAQeAzl4nOpA
M6Bf4Od3OMWifQCRA0xI0eibAVjKzlgW8O7e1cWV06Z58wiYxSbLjPjI4VTzVt7hp+uuJhR19VGp
ZVqeS86Oi+IZ41mGm7AuB+IUOj+Kn3uvqHYMe9aT7gkXhHU0LUef6QvMisIhyi7D8gEJGwnK3vR2
WF0Tw5LLg9+NbKo2TQHn7G4qMyO/jCTVix3stN46mrWyvcdp7fR308CVOblzGl5ValWEYJGwGGzx
OfrPQUlo8RlwL5mXcbHUftIFWn4CNy3bPvFI8wIHwgP94IULy9le9hUSKaFDC8KNDfCyaYR+U2Ws
vX1B3Gjipu5FLLXET7lXl3t/8QgbCGynf3cI+Nl71jAd4ezr+xm5DT4+r/3uiMk7Srt29mDA1isL
hubnqLOZrLEYXTbzjOolEV4V66QouoFcjSEdj2aJrBeDZdHZqKm2L+FwQ/61GeLoMUyL6ZyR1gPV
J3eco4du5qBdKNUbJJ7re0xvh0M1tRXbPjjqwJNW8oy5/+5BS/YfAtjv7wtSMuZD8+AeyNjo78eB
cZ5v+cWKb7qrr4sAIdl7aHJXHJRhIA1SLi5JuEjnKmmdObMYKNk5Ahlud+OhXCtz9tblrVFt/l7j
EjoLBFRfSK1PI1IgcXvtqGQ7FtIE002H2XLkBaGeFi8A+jJ3g7lXH/w6tXRiA/8rdhea6Pep76Kk
bN0pJt2k0cHBjtvKPxGlMTt3eVgYsRNIMYH6IUFfz75X2OgNrQzaXu0j0jlizl/tTZCq+QEEDkG/
WshqeK0HgheJfLMrr2NrV7ReYiuCGRFlOtY+lcQ/bYvZmZ/5uVWCDnt6t+U8th/7sI63Q+1xE1F0
28G+Z56PEVOGyjuSf81GVdeSoO5OTMQeoXhG4Smbr0HjVaBopEPyVqeBeA+Lte7CKi48jLbGeiSv
oc72dqyKl5XMgBc1zP6OOQuRHy1WeoRzWZYgQlteo9YN1rMwhX1jLes8PHfaJtMYy4G6R/uQHwbE
IJ+ngXHhZog5IfugXFty0Zs8cl+qiAmUmrP2xFgCvulF1SmuOqhscF1R0V5YgdAHpicF/3y9rlCE
NNx/V8e7D3vP1B/6lMYVBpUzFA8o9uudXQ/29SDrRnyqhlyoJCr8zrufqCTPnajGh0xOq3cUHYEX
R4fAoiQbnexWeCp4VO3geNs1aBdnGwnSPeWmuEhNdt1CWPt7QISmvg29AZkpML8Z8vCwEirOanNx
XvsSKtUBsOF8CvWYHRtGq9nNMgo3287pqK8WhEW45Edi6wgaK6oTgxF/TCK7ie/JfXPi3YyHAQzM
XJMkxTIfWpLAxVsT/6RNx9SSJ7WNAj/mR7V8wiw3sm3SR0YgmtS3kljeI48GffRn09S3pJeaQ8H0
5Q08UY5MM1jmaZ+KscfmK+q3zJrWD6vUOtxjD1Z7Y2GmSbjZjkQLBIJLI/ANkRIX42lm6+G+RxkT
nsFMzWRgEREh9iXzkW7TLLH76BEqyNs5T4fWcMllhGjbF1Cp9zqttntlo8/cBdJJd9isC4lMuVIP
YS2ZQgo5U41sNFnMeBMZ7cIvEs0hX9eCyPKV2NjLiEqcyziYerhPTaoevcZjGF4Oo/20EGvY7Wpk
xPHG2ESu3/rukj1atCdqfwGMvax5/hg0zuhu5tw1ORr3UAUwkZfauamtSuKAU91t11pedC4yg/yz
0ZUeTr03q3TXWpLTQE5cvWxWG6+e7C7S17qF/JEucr4e7ZKU8ZXKai77qv5kITriYhujiemYmTBO
KFhB4D7LmezUblD9ZwTqgvyo1YaI4bY2ORBEp53rdJL+kTmSVZKyIQWkV6D5VksCRbfo+1z4Ztqk
uHschpNEs2CrnHpREMbgIa5HLa7q/pHdHoaGte/sZoOLKify1+Zb6JEgP65f8GxtTiLEyBQXyBDq
bXHMjCr8q2wdSnVtiLQmb37qczywpsweKV2GMTGqKRGZrrVOSITI9nhcVwqodnmOjDLjE7q2rSgK
eR1lF3u4WYg9JI61A1p4C52+PKSYo/dZX4E3FkG2z7jkmXlDq+YTnufjbHvurmJICkoqC6IzfAPb
fO8s9MvOaLpkIlnqYCrLUrh7SonkOjX1iFhq6gBBjE4ZH9mJ9Ld5TGJu3c0tELJmaHfWOi6nzllz
UM+jA18ILXpzxBZh5MvUypCpcoP+7ZKYJM5A+ZBuwSuL7w3Yo/4DUVX+R1jDmOdDK86ukK+UbH/K
KSDJaAruZbrW9/MSwuBFQ5plr0iHWyRiayx5gAXhxxQFyD5325VZ1zRRRFj2R2tGD7RlsmIeWC4o
oqZqE5ycWkTMGSJJ0Fc81UTdyzxy9hGbh22+5Ot81UI1GvZN087q2iPp63PtlBSBtaOsj7RP+I68
ol2sp1DlUUiMTIGPPtWD/NzXapqTDopgfkMXkKqvK+uDdjeEwPkSG21A/YTTxzkusajRyeg4p9Ka
a5LKykgAeywQ+DsujDxWGHOOddO4z8NS0yXUrb2ANLTSK0tcMuNhn1isJ1QLQCOP8ciHXtd9V15J
/YxoHhJuebWU5WkARKAWxHjo8oPcJMuqQaItXbkPG4KUJbvnu7mwq+fW7HsKecNIaFPEI+eflM++
vlv9Hg+FKGNI1FSRK/mFa5bSbJRr+DA5snNxjJjoNuqk2tFj+LcDTD4ky/XwvSr86oUrLjqE5E6f
iAty9nj7re8i48LacjteriY7TqdrzFcEm65zi+qIe372JfDa4dCta2u9MHF2Z5JTotTZsuoGaUiF
anPAioWsUCH98bWF/k8PFkuIG3MP2wArstzQZGmwc2V5hg9nRzs8mEpse/wxh7gQpXeVRp0yu5Wb
CRL6isySy87BJthGdUgnq3GSRIlMoXOlJTGY56gKGiKDjW4/FGTrEBxeze1EYjxRz+dyWKdTkzvu
csW9Mb+isUqrbWVcu9hBuV++8EiQaluuNeyyObcdPCqX3quA/yUMeM19UI3hkYth2jZ2G5gjxOt8
usSMhMzGGH/fQ23oPnehGW8YpPuHFBh4grYaDJ3TlWlzHjAGfLDHC/ciVPNELJ0iopZ7Z9bPZHuR
U9SdGyfOw+s+bdG54K5Y6avk7Hkw7+rltSdZztpQhYyP81i5D9acmk8RO915l7NtOWU5CLLRr7z3
uXYyTSpNbZMbwtKn3DhYMLj5I/EkeZ5U1mbjgtc7WSNS213n2fNtiZ3jmIO3ro5lrHzFRzpp8ulc
/6kJl/7BsrQyJGGW5Wfsepg9xhTMtorb/bqItLzxu3z96Atq9AQWvUsAQYGJYYXr+yZxIZMlybO3
2pYy1Z+qcuHM9OPAt0mNE8NyJB+SnKouGTtnefSqCdh9ZyMm3dhLpsxBxlT1vfGpG+KhShYiqvfQ
/sZ9UY4ktc+yemzFnO1sG53PAElCbSZyFA8xJLhP0s/853Zp8ejyFqL/66viodHGftVCtJ/Vapd3
PpOpHUwWY8OyadKPQGpDJnWiO0VOoW/zteFl2Rh2IEfzaXyLg7b4jgh+oi6f4/kA/n25DUAYethv
9HxALKAXQJdFf7eQSncoWbOYl8bzl+vckL+5st5fYdP7PktINHVbkqe/BMa5cH+7QbJhttUDZWnz
cRgFi9qCX/6S3UURxEYsYzW3ZIRvjZDOs01rBc4VulP/EIzkBBK/VZ0520TSNZ7c86N3D67TiOfJ
q55SpR5T5dGyCxVQ9KUsZe1knP3lAzcecS3oVaBsKJQQ3GNWKrxyVerNaOg5B76dd1vmeCySWhMq
SGPrfonssNxNumuupjUU01a1BuWb1DQkaejFH4lgtY5g/RhZwdSFpeIaiycJgMN13oXeZQ0q+sYQ
9CyjV8sq4z3c6OyDP7Ww+pWPzbRgLuCzg16Lp7wY3OfCIRExJvQOU0wWlA/svuePFtLIx6AT2da3
svlUWUt1Jt+o4SRi+79tIliXbC7LR5324c7u2Lsq/HZ3vSniY1DGY4GKPyTVke0lkcd9MH0agOYm
feiY4Mhl6DPvER1wvjy3y3DX2lZ8APUrAJ7M/ADbolOE5AUzKbnCsZJAp+J7Wi6U450jT3lhCNXJ
Z3ml53hgAxu7fUKedHzshyl4jf1FPuS4m/DF+XNKbnFx0d3XvnXxQnou6fZTcFjZ96vtHIy1Ipxw
IbgBCwT6XbClXTqYYNMMYtqLyeKZFC4Nkcn8Z2xFNaKHrYdUBHAlCWf07yhD2OpXYiZlk5A9Jk2X
3D+S2KL2guTJl+LgT9zsfLG07oY1BF9k4rp+BV3qlDAl7JIwXJ81u9sugNd4I6It0A823SLG7TX2
2v8GvbfZUQqoTwP49r6I5GNqhDvetOsA/Yay+iVCLPlUw3eH5YhhvPyyRnH7tmjLG/fWGtnVPW8H
V9LcjgsL6xkuTT8gBNj2a23dQYIMCIG8DA0pFObIPuDPC5djQX+wnFUm/Pem8HCZYQNrEu3SZ+yL
wtLQtjWmywucLiY8CUMPIRUpt5x85EnVd+OXMQ0IYveCe0/I7IKFprHaCGsazwNZbE+hhYodY4Z3
b5QffQsWRlaU0ZO77Z18/RCr1PuQmmV6lLzadR1LX0E/FEQSNpGBPIVjiY46HxyXbECWOLup4HCn
8Sr32i3CXXxZ/e9btkySZx+HYKcXQ9RahKMJvUAhwrM/hlaF30lnD4FeKm/TsnqiLubksS4niOsp
XfWmfbXO1PmyPtiY9q5Mw1YLpRB9mznbVVvs4tr62i9DCjWY9pz8YhwEOyutgYmIKd/7qV5Pk4ZV
vEHoYufHSWnzHhKofrDDxku6oSmWIzRhXnoy7sI1DjvnwQEnfTdXfHBxCcCcbfUEM6GAnVmLPr31
miLuMCCC3tlieVz9m7Ywz007vIdAAsgnuTwExhjTw+Kt3HBBFutr/5A/lBy/45L2JCxoj0r9EGp/
+ACFKQyv7b6eufE2XXPDsH6hfmxop2Yny6/qMfcwBbFWvp0iNe2cEn3GMRuqHpmTYKmNSLBOxpZT
AVLUHsjEXYEEpgIuCa7I8bWnOv5cNQEfgSY8lT1t7+ZVgo8wpga3adRuVNSo+Ki1LAbS2+ZhJBJH
dTf5FHEPbgPclExb7UsEZ5tuJDfWl7gWuUgKdht3kI3g7ujB5e7ReT3BxzLuxvDWBZW7j8Y+NFsU
qGW3Ua0Pt5pY4+JQmXC4cvLKxIeUVuC9HCRmeNLj3i3XI+g5nBxxnVJA2PuLDXA6FF18x7VJbDDT
BCyBAAqKGSZ0rAePjHRDK7pRVNPxPqRSumnL3gFgkbZxIttMfyDLyENkfklJrOI6fdN0RPHWGSK0
Qw2f22vAiBYj4iqN++g2hMiErpiOQdhRPtmTVQMdlxEFlS9TX29H7eSG4X2gCW1Zoq8MOr81Tv2Q
5iWJjGSQOXcXfjNpd/mUghIN0+rJ7b3hAD2/+O5SQ5CPaC5C+MiCgKXCpq0IJl5QPS2y5HmRWnm2
bjrjK8IViP186cWCLo1+aIaIHUJXSqNSnoQLRnczAPd2r+AD28NhWPH6b6PJkGbp1QGpooM3QOyu
slrLvbRysLRa1Kwse9sa0+cZAUqPBTpbx33uO+kCbcNOb6IsDpG+FW1pDqWq3LNVMLYHcJ0tMYZl
5v63FQNbHrADATtsGpbii2BoPm7JYCoQNykQYSkEi/DoLgukeVbUZOSuGaT+lmqKfjerBlzBai0f
MnJ8gPzUhHYPnO7zEA78HGGb2eVVPEEo3GqfkQsO1LwN5D0EAitMmOUPrAR4y4ghNN30XucGY2vn
dt37yNBu/drTiFX3I7XwleIWOB9V6EBbM63jPIisCUpg8ko8W5cK+Jh5rjDHuHHTbd8rtfMsq77T
aWCeBoHk7NWiovu2Fm6+nxXG2E0Mu+wCMHbbYWsHuTxXvO/72dUBk2lh731/KG68sU/XQ2Vl+sFk
znCcGl/SYOl4vetBS9xT4E23sMXxFYRkNTFpsEP+VTCnX1GDI02xpF+6W9a3mdloJeHs2009eSfX
VxY5tyZ9VS6Zm5i+dXSORvo7TFZM5x8H0NmX2iMaSdsksAVyc25RGaCaetWgieF/dkOVXxJ2iOHF
fUvK1GBl8rXQzAm4NQeWIl8ey3rgmXPWp9yXw7Ijsq+K2AyRNs2LlenOtqLuCcWcfqnq1mfjxgPr
m1dLeV/VMkJTSM7tYQyiaFcFQU+fHJkcXRvDw6d+Wb0JoXHpOmeIgfH3qheaeUc6iBW1njHTwbWJ
WtkTpuvJDT1URHBmHwNRVqUhgHEOcc/WJR4tTYr0AQ9B97H2F/8mHbBc23E/PdkunKhOVlib029x
21oP8HX1XsZfi5C4VF+LhAUohPOZUpRARmWj8QtKYX8zYiJecySeOcfmDfnhVOZ1/ibTvNU7UkBo
12zNeWbXHL8wI7xDD/0Mxr4keSkgugCEoGn5FJt116Provlo5anOl/4IkzC88UKzDKdFMSE5A2SO
EUHFS6ev237q26tBKsUqgY/61us7Ne7UMOIcjtNyJAzcWa3sZIcem8NarT0ZvSmTPz7xgsEazUV1
ZytCHIhf7Roig0kF44fMuUrnhW3WJm90e7TZJT6iFZp4Ry+o1yBuS9BZXN2fWAAKQMzKAXfKSaWB
0/ib6P1X59nUUt2NoaIQLBlI8lbR0e1nJqXlQYYVTwTVRbRsU6EXeS3EGH4QpVOcrKk2y50mh/KS
8+2S5qNycZ3FciqSemo6ZwOUu/tMKqgibVOv1fTWgsunBIyRnx10i2DK1gX0s1gD0N0xLW/eu45m
OI/lXD4o1nb8ZlGfVfcCcfFDUTi9uobI0FgJpjjrZTWtfWdn2dpt7Jp5kl8iiNspe0UgumL1oM6J
g/mmbtfwzbUvg/HM6gNn56oKwGHcp3vKKHsfLz2R23MvvM8UnLxDvi9afWQH9oKMErWxqNyeWODa
hOvBqaOoT2SWSee5oxITWzafghzUZR14vcECHMelHbAzCKKFkHiL23UVjNZrk87dUYY8TDd1US2f
+eDETREaWX4q22mEU1E41hPL0opVy1jmKxO90EXBGFmXaWRqEhDWDAl8qSd52UmNV30dZ+VxzdpW
HzLjr8/Y4scqwSQ9v/SLWyTtkrnnheH1A9t1+Un1nT4Wjar1VVj3bXnMtXI/i9l3dmXFWd3U6RLq
nUf2wpMSSxdtprZs1oRhRfxU2xQCNyDlpuqxb1ICx+qoWvvNyj9vdqgfw3vTKFXtKm1ixowqq2zK
kjD4biGGqa76qe3Z39TcJLcuMbVXOeC/5nPLXmd5sUiZzx+JVionzm3mVtsFL6Lc+DDrXkZMtsQn
zoV6MdMcUyebiBk7q3fL2qiCofp+HXF3PvRELLIXK0rsqllWX7U2A0Yvb4gl9WS1vhbGhZFh5vKp
ySzGKXk3lV2C/A62KQMQxIuyK2a9ZU7T2mdRpXN2h5Jqdh7yfOGYk+IwF6d+1vq2rhdRXEtW0OK6
c3uEHVbrZR9FOZH04Zo4eCgc7sMEwvcYVbPQPLkMAMjDtkaQIED42ocsE/NwJuRP7auyyT4GlECG
6N2UWaS0C5f+xizvXRm14XbITDFuM83DBRt00c8na80KeL9eNhsE2kNx72aVu15Vfto1b90qp9uq
CC6S2ays3pSNMmFjC9M/936gn5cAr+vGg6vw5JZFcx2xIM2TNbacehO7yFw3y0oLQT5S6TBgaof6
zKiveuBnt5C9eqL3vpRk1Z5G5et7EVCYOF63ItFe8psGvWTiogZOxFqN1wGzFJtPkpUCqXXaQlS/
BD5lBraBCENrV8lwfpSyZyMa2tp5kGpwvno2FmD8hu64LysTOR8Lqj+moguTUkLF+/BouF6uNGjd
Mxu48JNoh+gETNa/DYQmjiNWXVoeJnT4WP2CwsU4LO2HkXXDwSmCDvtMsXgvKYJH3nOsBoew74b8
ONASs8OsjTg6A37FzRTgJiCKEDU8E4D1O48slNBrq6Mk9WX1bgatb6qaVXlDaLLcTKmlyDhnJtgk
ypIhDAy/b4fHzumce1OgSS/qcb6FWe18ELoX52AW/q5r+VYdW/10qwrjkyrRsVCsnIlgZNMsnBIP
bMs42RcGJoCW6DpixfHGzEjtqZkv9Jul7U/azbOb0G/DV7AJMpm1M9y2Ez19kSEMTyp207QrImOy
r8OZYeyA2/UDl1G6G1sT30s9MLP6f6Sd15Lc1rKmX2gQAW9uAZRr3012s8kbBC2893j6+dBn9lEV
qqYQ1FZQlBSkmFh+rczfJB4f5OvK1sdh91EJW5R6iqQx3ZTt5Esrcq0XmZobSIKznL4XyOkfzNwT
RqI3PeR0TBkbXC9hP95zPU9wI+8jrO96L/0USXX/TclCjBlIlkK58H2rUp7w1C3qPdC+DKaDqu8H
i3uurSVDzowWhfRlBPdAcTMqo98iikJf5VrrqVZZUVjtSWGOr+UkNuJ9QD2QvlDTwjsg1aN6GwQJ
lN8Ky3DniSrO90oTVZhuC3Hy4vsmSQcALtJLj8QvNynyb8g3yF22hWWs8CBCFs7xQ8V8Rckr1zZ6
184ob1TseJ2laQumW5myQzU1GEHieCeRjOFCWzkJFcN9lvhT8nkMcVTphLS/k7nXWfYYs8FtEeXU
boECgtFOpjR70kwuOaMnKSbZWAnbJIYWox99HritV3OpfgyLzvS/dVMps1Aqba56UWVw/bTz79sQ
O1NXGbOme9NzrlmWP0LF8EpBGw6tPKlkos2S2WsJJQ9JYZJcgx0Sjfxal7FNNfb4OXcbfSx27Bfx
kzcYSEDGfhO/BG1GkZ6huNU0Y3rlWSmUCBKMefY05oq/pxrqf0YghnXVt9GDL+kkrgHw+SBNuKdH
WwOyQ2LzpmddTHQY0mXcnt1hEkpmT6KXv/JQ8bCsypvuG26mbFrYRKWcJg3ePDGFr8QhGY5KKvWK
7KUl6os6Zumtxzb2wBMGoQ325GcpHClgymJGLaNL663lCbxXTDSHnaktMBeZr4XbKK+hIiMvne7T
QLUiAABa/kJFjWRwyZ+VI+imeoeRc6a7aXS9fezLDtxjUlaKv600E+/SgcRCamNqEcsgMtr8SYlU
+X7IhEC5BXOXDwdFD8lwmZWYPwlNFlP86Vgq1P1D3hpl9ehXqsba6LNdxP3mVkKD9ruHKP6nqgFg
abeT1t9VMxlgU6S+Z+H8wwVrCwHeNG2JhOiBbLb8pnPz/iLI4UjWXlMoRail9L3NPexvWXYYPg4F
zD4VsipmTsOo3vRxWFlfkkGs7jKNSoYdMCzKtlIxwnOqRijQemojqmJiEj9GXWt6W64JkklqKYOG
kIMUyp6pTATjJ3AFSfXOtaeqgaCVwV6rgvhPLYqmsEstpQueKtSg5L2Zmv4PscOm0Ubk10xRY0h4
DJe6CbW/E7XohQ0gBssk5pwcY5HuWE3yqyG1AwXEHgkkZRS/AvbD9L7TOPlklzcMV32O657n64QW
NdJjyFqyP3WRR82opsxr5ZRwFPiTOul1Tv2YDN9dFMrqXSyyiUBe8otXpfDVN2RODDc25OCXKfMp
+0odCkTQ29yMeCdKpKT44iG4Hc16+GIh165vQ0uvxA17rQU0i2PQ/4JrrvnLx9MnPmAESv4IvCKG
Dlzd8WJDoEW6H62K+8ysFvXeZGr0Ixwy5XtpdojV+6KU/J7QpIDdVBaU+lTdN38FFDMsNneqMeRO
ewPWGABrNi2homgUROlj1Ix+vpHAZ4DQN8Zi2seRaT2TuwQOIvtm+KlLK7F4iD0RWlQzRnC6R7Uv
0GBTg+kmkLrhp8iJ+lvJywCCHDZsAnlgeZ7hkTm8yzibfhpLAU+0vApDbz/fyQwqiCSW8BIAt4Am
VQaVG3RaJtteaqK8FcpW844VjXcbDQFy8XndeYbbskWPdtRRX3b7VJ73aL8jb4CnE9n+Qi19bMio
7cSbacI/AIKfrL/WaNB9DeCw4XaDDQ7HCIdqcxN6Ta4fKKcPz00stPnu/zTDlLV4kLB5h7GSI5eh
dn/MtlawYCf1/BK3mbmT9Da6Gwe//y5HTUnyVRS/XgeqnuN8DVQVwH9Is64e/MtTQHHeS10dtKOC
esjLGIJhYMlaxt/JRnygYalPiibFUYwiVXWB7haLyBOQP6FAL2NaJLyEFnJl+QP13UJ9ut6gUzT8
/wslo3yloHyFj+yiQeC0CgyHSOVOJAoRyv6MyNzz9RAX+gzVWJ38jkJ7xCW/RVMKYWhjQijFc2F8
zqYN2fvrIc5x0Sh3YQACzkyD6SAviDpxkAOPCRBtBHLtloJih/EORiSNWrP9OEcLmyIKTJzjUMkl
WOSnEwAhLmWW4QReMqdUSej1CEeP5l4ffqbmTWitApRPqVDzANFlMtI98EhnCcfFAOXFFFcIPah2
nUwOUhZc8W+yahda91F47/ubjuKvvgLHPh+xGQgNlk3WEP1FaeK0kbJPYdMCI4eV2Iuct/sOhxul
3Vwfsw8A+SlmHkIzeB2GC9NWynKnUQZDyMGWcHsu3N6BlLrr3MEVbKwP7XCTO1wvXcsh4+hQonWa
DZoWLnL/NldCG9KcS91hY7iau6YxfL4i+Cw41xJ4cANK1qLxBT6XYaXzWZL1OLRvjbliKK2cCpfM
I0oAenYWL4HfsxxRIfHJTJuz3+Rmbnfndq7syA5ZIHuy/2m34WDd6WLite3d/2k1mEsHerFDFtUp
VlbQOaNkht9DvzF0EQraB4PomJQhUfr0zFRCXXM8hJQkfJdSZ1Q7+qd6Kz14eyG91e2WEXgN7E+/
1jp9oVlDpyzCz+vuiACAW3iXw/LmAhXYSFPJz6bhZIdvj7nTYMXhmJkdHrxtsf8JvMXO7MJ+GO0/
vR050QplZKEWO38JIkmwahQJtpN+JoJXk3A3hkrXkTvB8kbCOzn/Eml4r41AA2QV4Hgh2Er3Xa7f
ajIpJKMPYWSsyKifbTPQVaD1cMagdC3B/j/tDilP4QcgdsYLWnvMg8JtxeZljPDf6gXpCX8S7FHT
FWetD5LFyYKcg6IxqEuihlPz0qBXTyygu4FEPSWyHqryS9FzfazV/rkW8rsxkzdUjR8o4JLU1jA4
gwn2NJiKUyvxXVZO+9r37wt/eLm+TVwaD75KQVBSpDMgopx2RVWPVDmhguFk+gMF51uRS7sWqaXd
5fem3kJJNW0ha18tOXkUAJFkqfIDRuf79c+4OCCItWH3xLGMzM/pVxgy1V2krw27TEHsaoJrQcPt
S9/tTGkfk7MDTvbzesgzAs48HEchF0tCrkawHxkhKya+RnYMGZ2e4mxb9fs8WNnyz3a9RbDlZqz5
QOV7gnUArbjnUfg2eH9eb9HZuUIQVpahIb+jIIG22FrB02JKmSkGCBsNG108DGMw2omysped3QY+
5POhOrJ/W6a1lB/zDaHBj03xeOaZT2Mm/kFKnWRaWr/ipZi//W2bLCSlgXMSCB0qddGmIlVKocG1
1RZCcSdxx/aV7o1ZvHJPO59/hLGUWTJaQdbcmNt8tD/mjS93zWR5tiG9NdEWBXwVencJuL19N9A0
ut6o86nH/VOCjTVzv6CBLRqF7U+AeIBP6pWothq2h87rNvGQPsfWtOlw774e78KIcadCG5yth38u
V1cYmqSFJWwp1PxHh7loMjQv2ZjYKC79lZAmuzs/mBM0yqITcW877UdhLmuiKmLYQW088zvzvY8D
kl1GiukGjbgyE0/51h/RYHQb870UYi5cx9NoYjVULaBOljBEavWTpP3pIRRlIuViY5N271nXb673
5DwyJ3s41wpZRVxIsjjEteUSa0tUjH2MnRA1UB0trDat9ttDj/evo/Aq0ZjvLGVIj4t2kZccZZDw
IBMG5P2+aohkx/HKEXg2JxDr+iC5ol5ucr1f7PtUPgukEwzu8sKdSdZHrW6M5MvYrqzfhaXExxjR
EEqK3EDRKtQWjy00Y0ZTSmSeJ7Ug3SkiGKnSKIdDMijR7dhqf1AIa0CDk5wsumwfj/D2Ksp9G/QH
hpXZebbuZvkfneQ6IjgsB33epY9WeY9ijjUYwOAiGcUVA0D5zkxV5bOidslhahAC99U2W7mQsr7O
Jw00vZmqDFGcebro6hKQX6eU8B5d17113Xv39p5/284/tlt7ezjYNv+43263/Jt9sHeNfdjt7Jcd
P/3nLx1mxQ/7xd7xywf++cLv4/du5l/nJ2f+4fCXO//kOLbrPD+7e37c7onlzj/xt8OP+bfMv3X+
D/fX7dvz2+2v28It+K/bW378up3/F77zdmW1ns847OhgymuzcJIJl/6099WWPCg1QoAqjWXH1U9Z
nLZefOfpn6+vnvNRVlQkKNEgg7KIEMNid/VHrZyqBlhszqzrig7CHSIWAJUK7O2sP9eDXWoUi1TF
aN5QibtoVKp0PaL/JNPipHiCDX2ARAyKtr/rZGF/PdT5NFIQatdlkYbpMNPndh/N3hgiWjf5iLyk
CNnk3ltdojyDqzYo/03W/KScfj3e+V6HbDmjhZgnBVgWzmk8rAqVQokCw546tbrFhDdxqbfnN4OQ
/p1l1LxJEApTL7xvubZwKzsNFda6r2p1DPeuM+ODRObcRiYzdYdRzwObUp5+4xtjdwum5M0AUrKy
387r/nRXV/C6+eD8o+h1NmOGDr0bEBbI5SBUowuQP8sVVUnpLM9AC49DLDqzwFHJkKjSUzSTsn3e
CaOrjXl7qEBLOuUIakGRsl8xPulOnyWPSiuWzvXhvDBT55XHCwS1c948iy+AHoHmTMcXSBRYnLSD
FaLnXHPGd5SZ/n6pQznVFJ2kkcbzapFVAXM/kgTnups06PgIN6J1n6ZcN+r/Mo58Om8qoYP5i4kz
hwuIVeneAw8S1qZTJiun5aUZgrIhInG8GObc4Wmg0ktiv5XAMJS59FwW/k80zVbacmG5QV/lvMdO
DxO/s0shBgBemPA8rEBx2rXSOZqM2U6grbkFSnPvL6b7SaTFTBggiptBTq+1qoiS2NPExAt+NwLC
UUgUChV5vvZ7DXxbXxMJlS7sYYTGagIBdHhY2mJvjlpY7QDSeHhLn0P/kcK5Ku7L+qmXdyJlaTW8
y7sbcdgV8D2rl6C6AybTWlstxlHt+/X18JFLPO+Gf75l0Q0qttFeOE8evmXMd37zkIvfPEQ/FO0O
Mq+u7cLhU+LdekjuJfFGj7fjuHI3uDCtuBrp8mx5y+RaHolSpyu5XtEdRSVKVEwKDizQR9cbemHh
o8bMiYGEDWmXZbKjBV2NwgA1EChlf+Rc2wJ8/w0BdVPqa7Y7F0LNQjhoGZJSRQptsR5Lvy9VJNZ0
m/Lqly4cn4tauwUp+dOLi3alWefrhSuyzo0Opz9St8tagdDLZYlIDrNYEXZlaf5UYhnuvvX1b3uP
MLwI8c5hHwOQebryxw6I3YiNp2003V0wpGA3gPLn44Zn+EqG6OMEP52R89aCeA5q/YhmqPN0OTrh
LVWoy6ILSLhEvWE+Iw05HHzUwfovSVOU0VaJqD5uqC6ZX1SlGSJK5ROnlRDGOKjMcsUHCM/6W4LU
gXHvVUX/OxFBoN9B5IFTYlDWRkkt1bjtNxMFua3n18mf0YMu6OpTqL0lSm8+V7BYb5gyQ8OFvO8+
F0EFNWxQ9IycXZElO1WJBiBdQVi9Gvrkf67DJvpKMbA5RNnQ/ka2cdyOKA2uvZrPFwsX99kpAq9R
SITiYiRkrepqpK8tO8u/KuptpK9swJf+fB6uZMIYOu4hi6tcYUE89XMobeOU/2jANWAZ/PbXkwll
nn9CLAZYiIQOTgshRLhW1KPRajYco3UbyBLXI12aS7I4Z054pyrzo/x0LnVakOERkFK2tnP72//k
vpVHQM32uOF2teu26Ee4qfO7384eKxvvExz0XX/b2639Vrii/eeX6fhbw8WM9+87mpoEaT6EVXkG
yItDYIJAERl1brJya3AEqPkoa80/34jmssc/IeZfP1pJDXY+PbRC3BV8IXHTePCdKBf7/YSgBBqD
4vD5endfOEyocssSt1gmp0GV7DQgsL0pbs1ZpBokvq4UN0Uc26T80EEBy4RmFIiqzzXVZzUaHDOA
lJRnt9ieuwZ0F0mOnq9/z/kbSKfgiKAA8vSkmLTFBcyqpigJDcGDEqa+qKoPcblCl6DeR1Pwbk7S
ylPh/Fj/qNkhXcariwv0oru1IhmVMgTtmJY/0BF0IvNXGdbOVD5E0cGQVy5j542bs1m429DTHDMf
d+2jweVtqQAEbNgmzWmvKN4zgBRbart7lUumMnl/fXHGQ2QeW6p15O3MxaIVdRQvpNoyyWnhodNu
NKXfGhMiNdlfBpJlKmO88DjQTJX62GLQqjZHXQFMidMJ31QUAoV8o/IMkMzN9clxVon4CER9nXOG
JwF11tPJ6lNUnal6sSNVmi3p8AvgumWBPfl3ngJw6933XusMnM0X2UD20xnlT3ApTX238h1zzx2f
d8vvWEwbsKCW2Hp8hx55tikj1wNRJX1Se1ct7plNXnZn4MwtbUB722Z4ZwkrJ+5y3i4/YPGkrieB
mSvzASrKH05vYgrHPSyDpEIWMd4AHNpUsrbS/cvpuwy62Co8yBFaRO3HaQY0DIqbitM0CbZCtxeG
lcvLxVAY3ZKgICd+dt2uPauVS0uKHdA/juDvChlscejKnet5Ky/cec6cjSWHMs7L3JNQpTqdU2aM
9JNfybEzWI/oZqXdl6n5dn2+XA6hzCuEg43D7TREJKpdhuIBKBbI7B9c9D+J/349xlm+8mN00O78
T5DFLSPAU3mq9DF2xNoQa1vFoHQjKH77nnZWstHNSN1jyyB+yoYk2iZF0d9xNTO6zQAb/BBD/13J
WUoXF8nRBy2uJWUAhSlURVotu4boVIEKy8nVvFsDPmDwbIWHEpBTa7kQKELNqaS1D5gDnI+sgVmq
YlBYWhbU5SZWJyPlAwzq1Y3kpMJGUQ+6eA8DNAdqB5nAqlARd5AaVrWVk+UscfI/4/FP9MV4CKM6
arCYYbaIu6B5mCgFyeEPc3T7/otobpNqW1crLb48z/4JuehxyFVlhygVkrQexPaXsbhP1T/Xp9nF
hYk043/6dHGm5KU4wZAgxBR+E6ufZniTmo/dtOswyrkeaa0x868fHZZqCowvyek/JRof8vabYIlb
NOLc61EubaQKmg68w2AO86A9jdJXsYq4hsAoFbd+tU2lx3B8b+FNttpt7+2uB7vUpONgi86TEk0f
OolgvddvdP85Uke36n5cDzKfPctZfxxk0W8e846zmCDolTlyd5/q21kUWvTWJvjF1pBg5fWvqag0
WqddZzaZj6YCG2ehkbL+ifyKPUJS16RNVcobM/iUKKKLg5M9ZU5buaPyGAzfq7Vk78Xm/vMV8iID
W2pBFwoFX5FFd2n/fdBuFJQF1m7+l6JQrgOmBvYCS8jFNLEsdk49xlCgmR7U2LXMB2FAJcq5PnSX
epRLDfdDjKhUzVr0qM4TuoZalaC9Cm7c+loLYAmix+tBPl4pywlCNRCw4oectrKYIGMvRdgME0US
hcjBmnWG4CEguo/lEn0jVl2MVciUVBs/Ntt705yKjYgwSX4/6EbNo8dMzPI34l2SjDph7luyM0UB
RGU/kX+LdQITovL8Qd7kWiaWW3AaOUoVZto0d12nDOIuQXiN86BS0VRTlcxfq65eGiyeZ3Nt1aAn
l6X3BHdRoQ0bQN0SyibeJpVsBH7s9m+TYPMOP7uOz9LKEverea882qEgD1DjN+jIsvLbLdJFf5IC
Efvrw3XpFKXMCSIMxB8P8MXM81o1QK7WnDHyNfwjxBTwP70e4mJ/AV+ZoVYGj+7F9UTvghYBnTBx
IAWjjTh8q5Ap0JHhcIdyXNlvLzUHqPos4I7HIXXF0z4DjpyXqBMhuQ+M3syfu+TpemMuBpirPiqK
1CRbFo0xrU7DKJ3G4Epiy+0han7+mwAkWuDpsBcsSwRIKA0+EiuJQ5bll5WIQP2DNUDMWaZ7nlqg
LNBkZ+yp1i9GPa9w50ZdDyZr7WFXsLFk3hEp4jSuor2hlgeY9W5mhYJC/zet+yfw3L1Hc7or/G6s
EtTTcNf+TtEFy1d5JXd8abodt22x/0h1YqZiQNt8+asmK64ybHCx2I7aymk775bLfQ5ZDMlQKUtw
vV/MBE9FJTaa4HZUhoR/dPlzwNeRy1fVRU+I0eqUkJI7MdZWZvjF5pFLphpCQsFaZjBS3VIbryPs
2OmBIyE1G0cGgg3KWyb8uj5YF88LsvAyOrTmnDM5HawyQGJkrNnohNJ66EPZkXoFXdd4cz3MpRaR
3P3fMIt3X1LDc2l09rnRUzpb6eG5GjmQav8xapP9fxdrcQSqMU5IQkesLvtqJrgT3ifFQ5utPZaW
Vc2PrRtZbnKyGL4BZjrtOR8GIIJbhNG16HdbwyoXWxRm4c7rKroE1RO5fzcnJ1St5UouL23OdmyD
EbUjRX8amnJ0ijFeSQsLxdG9OwO5Fv1h1ndTfuflXtOQwflsdCv9Ov+pZ4tBB7+qUi1WeemeRkVm
a+Qix6yclX3RfrWyX+Www/5op/bb60N4cQeGBsH2Ti4I3OhpqFztAqOUZ05VozROLVV7z4+Sf7NP
HQWRT4NEopEx9wkS9vFb74mfDapw19txscs4q0jIzvfLJQVCGA0LohonySi0v0s/PBQUKwTV2pv9
t7LqVnptXkRnA3QUbdEgReRp1efsiuglcJFGqYZElw1lxQyEL15nPUhrPsMXH+gg3vBrnGEtFAxP
+xBiGeIe+Bs5AImf+wl5uSJ8hdb8lonQe7zE1TL4rhmiWJ7yrlijK+N0j5j3xkDY4d/09T+fMvfO
0bHjIZGbJCXHjqX1TimwuTw0JRi1ZpMMK6EudLSBhQapSk4GiZ9PQ9UILsC2ZeYAEHYL9NwMN9CQ
hkld3/wGbft6w9aiLYY1bE30slMkONBWsPXptfTfB5QWrJgnk3WjZ/vr4S5s1QavBxo2q56T1F80
rqi0CS4mx7dm7Mi2tMIvrXmB471yyF04WwFEIabNsaCSkF3cT9ShQjY57RDR096z6rPe7zXhBn1j
KQEEDnW6LVaydJf6USJDN3sxUuYSFw0zURC2JpxAnWR6GkonyIZbeYOyxqZr6r/M0nM2UC8l7wjA
1QJ5umibiAKgLxacqqhj3eJrxOuhjZkjqW97sfGkY1d9fdAuHOMEnAG1s1UQKNTTQZt8ROBjqItO
BJqgFUy7IZHcs86uh7k0N47CLLFKVS0XWjOH8XgWRfV9UTseOptIyF+Pc+mEA4togfcSAYUAGD5t
T2lpLQ4APTfkopIdi0IWWvGZXN4iDYZUZB0+m+Go/PRKHb1EVGy3QaS3AU54UOdXuvZSFo4aOL6a
vKBg2HyYGB5tLAKKrWkDjpMn6l1h1jZKcg6FFu7utoIXl8iGRhbbKr9f74OL0/Uo7HxGHoUN2iQd
ukDm/j4Iz2XOQgz0N9S1d4I1PaHxhiRk/i+W5HFLF70OU16CK0rIcPgWit96GamtDIDxjSY6voVs
o7TSt2ttXGxtU+2VYa4TMB8FtLdRnnhNPd+Wc2Tw0m9SsLK1nRE+PtblUZ/Oy+ioTzVk/TH6UBKn
kH8PxWaAda4efOvOsA6G+mg1r226LbUEuQmMB1aeyBfuAkCbADTDOJk5kYujssUwMcfljvyPiGtb
vW8MZduZjoiKVV+v1HYuN5ScAshMc67ILkYy9pEmF0I6VtHxusAeod70/RhuGsQN7Fbyfqp+hNJ2
0GPmKkqfBKQD3N5odEcBJswhHqSH67P5UuupyQNOBQLA03qxQVk9GA4tQ1epwNsPjYlbNdpF9dYU
4h0Y4d31YPI8bxY3IUAr/xttmdHLI8VvCgSBHSl7bHEgEMoK09Dmmc0L6V7V7dPIzSr5vgxQJYQi
Zxz08HMR3bFJoxYB4CV6gi/oSmvucxfutXzXXH2cwTsQwU7nnwAOnJQavTBQjYrL4pGjYaWjL23R
oA5xliO/AOVuMcWt2AsqoZl3qxifHXdEC6hCqas/QHQqkQ8ZrObT9d6+FHHGG5gkZHC7WdZIupI6
hZnBU5rCKnpEa4Y8mTjF92UnwSzym3rl9nUpnkUxWmUtQaST503laBGPFKPaAdVbp8jAHEi+8G1K
pptQkh+hea/Eurj5H3fn/DFHwWalPJlrNXdqSvs5QnLtK1aJvUSl+MsASRtWjvD1en9enCTsD0wE
1opqLUYwFQU/jipGMOkt6FL1Xe9pK1ehS10IioB3HIAr2EWLvUjypHiCNokyxqybeYuCjoBOdf98
vSEX1zxjpFERRb1kyfU1c6UqZ0sKp/Czp1gRbsqg/DSa4cZv24cAEY/r4S72G8gxXSW5zqtx0W8i
bjRIWrHolbasb2s9t+70yXy7HmT+Q852lqMgi/lQROQCAmSpHU0bUAPFQCmK3VJeOfsvTzsTMDjF
XgOyxmKAEu6UWRTrvPDV9LnqJSeyikPYB3vBK1jZ6h5Jktte+20gSXe9gf+f0DOUR2TyIS59OuN1
ELLQ0C3u/62CaclXSYC1UMnbLvAc7Eh3qfatz4edL/2L0pZBHgWELDpL0N0WgUmbaEJfCiTbasH1
2sPESRT8XmndfPAtx+84yDyJjtfzMNViHxCkEywL07HImU1mEo2mRjMpfcDKV3ezyHoeDByDpvDX
f/kBi1maU3cTEjRBHF9It2q2M6avPhKy466p/U1bPcviZ1P5Q6HyetxLi+O43Yt5i6SnYqbKhwBc
vhWUnakP7vUIl+5yijFn+MgFAOZenPCVL/lKXY8svz5zFCxzuldUPlVh38aRkyBIdj3c/MHLgSQR
BQvTmB0tlzlSbfLY4AK2MDxEJKt3EH7CUPRbLoSb64Eu9dxxoPmucTRj6kLLfOAQiQMA9FM7ZZ+V
bFppy6VNheonB6jOvcBaPoVD1UsUs+O2FjTvJvWG8in7N0mE4xBzK49aoYmYdKQfV/v+ldPLCDOb
9yvKcHgUPKH7c73PLg7OUYMWk9yKLbEMPQZnjG9gfuBDXNi9ifjz2oVqLdBiWg9CJKMITs9F3o1k
vnbJfVW/oAJ6vTmXxocyAjUy4I2YBix2Y8zBzQmHKdZsYuaocX0tinLf+9nKeXlpps1GqrBHZf5e
Pnq9QNQm1WBrQMgXMrqH3rPfSNHr9cZcytl9MLLx6oUHCFfsdCqIDTZSLUQbJ2yFby1mcTKqJlCM
HTxY7H4I7vr6B2BoF3earYWim8+SMmd3cZS+Vz7l0m5sQvW0AOJBj1xCJ5RC78mvp2z5U4PocYi7
ezxQ+1Vz7IdyBAksJw9L2yqwLowmFKT0tS+YV+9iG6EgL3HccJOk0xedEVAAlCKTRAM+iBsEde0e
H6dZ4K9V/xiJcFBB1qPVr934bXfwZMlBU3LlG87mMIR1EScW8uoKJNElMCBFG49be9o4XvxHR+g7
/KzXN0jRX+/rs8k1R6HcOKfU2RmXlzHNqE0rGHF9T/xA2aiF7rsYS+qb61EutuUoymI98roIuoLi
vxOOCGq15k7OcBsUHA3Di+uRzo6bj/YAhkVHRQfet1iTeZKGitQRSTcKR5UdoXW89HuDq731KGBJ
8d9FW7w5JgicrCl02oequa278ndiAB8tOqnZmgqpbuYxYvBotP+bucFb5z+tXByqbcwTAZVW9OHH
T2i7Q06CAoCAtKysXPvmP+hkHdCd4ApZiPA454z+6aagGl3bZGHWOJlJkhlLiTwPbazNsPAebXGq
3dS0nF5Zq9VdGkVysrBH2VVJBi/ufGWo+rFUMfeb4QEP+KD65EsHP/0RFKMNUH6lked3249W/hNu
cQrmWSN3Ykc4I0BdVntAt9jOxb2nPGn9axjO2gdYO/791Dlu4mKH6Yr5wZ8Q029yx1CxfMQxCZ1R
pDKNZ7PaXY92njn9aCJZHx7kJCuXBINhYLs1tbxxrPCVtJ3S7GpMmDIk+JU7SU4dCyNcc5ZvXJmp
Zyo/pLWYQf8EXi79vvR0oSBwB3RZrL5F5ve8eC2F2hESvFxL1ociHEYkv1u92KGB5+Zau+tSZVcH
+GZa7RajIAwSla0u/K1Z8/LbFrO7KWs/UwRm91T1tuy9ZPo7VITrPT//GWcriCKfyImK3pm1iFFV
le5VSGg6QtCQcbEywa7x1kH1JGk3yFc+gIfsV3AQZ5zCj4YdBV3sS11qTCI2i42DXdlrhE2fAYqq
yGYZ43wLJpr3o+dE5ddCDG8j7Y8ST/eq9JqIyAwZHXY0mMAo013lZf9qGh592GLjEnW/HTqR3lCG
yq6FL2jdd90uGUHJ4tTSb/zi3khvujUo37yYzgcBOjpO2RabymIQEDgfgkia+2PI9prR7GXT39dZ
sda8s+L/PNlJY7JniTB5lok8a2pTUlMsapQJHY8i1qR1m8YwgAyRklLlz+hGu50RP49TsBL70kF+
HHqxh6n9nIOb97BW727CsjwArlyZypd78Z/WLbasrJfjtogZPKsZ0HJX2UJiu1Clf7VlHPXiYsvo
UdeXo5GmlJXduPG+3rV/wr3gpHfVPttnpvMkfzJt5MxIv+3Hl+vrda2Ri6lSZLN7sUcjw3hwayvC
j4Ak+ZiupP0vHqxHbVysUBwNW6OeD1YzPGjT1sxfLI6e+C5q3Urkbbzyhlhr1XLdNZZSAWrgmie5
dX+v6yhE/7recSsTUF/AZaMI18dC4i4k5J8H5XH1Dnnxzwcbx3uAygV76elVRKlV7qrT3ITssak+
ldb++vdfvHOQYQI5Q3rLWF519LTLjaRmj2jE+K6niq5I0Set+Iw61b7Sk1tMx35cjzhPpbNd6Sji
Yg6UqS6WlkxEfTygOzAKT6Ww1/JfXrMy2S6O/lGgxej3luhjr0ugwHxsa81RWxuB+5Vle7E1FBfQ
mwb8gPTu6fjE/SREqoKNeNtzvKXwdEU80O1AfBeBizeTuDJe8y5w1nsUzGBxz6KOS00TkGOel6fV
3Kh9rX5BQF23cEQ+XB+ji7OCsgxX3zmhtKygC7mX+qZO1/mImFQN+n8JOnCo4uEEnFFCEfKVB8zF
bvwn4LKWHjR5EaY9Act8Z8oPVbVp8t+i+VnSV1q2Fmh+hB+lfnwMWfyhnFsmlFzt3bHCDfUHT1lM
Z6734cdTdTlUpElmkRYWL0+T01CpMfr+GDRc+TIbedkb/UZ3hi1Kv+E+tDs7Pmj3/fYhuvn6NAtw
tu+f6tvWTW61XbnF4hDJxcJZ23/Pa4Ec1UfftFS8LcS+qhS9hpH5+C5s/Btl39zmz8kXLKFup4fo
S3iYNs9YmWpP5a3vjpiirJG3zzMu8yfoGjhvFRYlULDTbonRslZw96idMXDUG2U3uIHbF/YsPRrZ
8ROSv7tgBYHyUeI8G4qjmPJpzDHBm1pHxdj54cPXvBu+iE/jk/heul8zVD5HR7JxbLtR4TxH+1Xi
0qUle9zgxbOut5TIsrKOBt/ke3WXbzycqnaC02/7J23HM/YueTC35sq15eIT5Djs4mqEOJnlFTFh
hf3klhvY3zcwkS2n/nlXflYfIc26+r3hiq68K1c2KfnSqXUce3FqNWPZ40VLfyuPmHzZb8bjsP3x
gq7pVnelG/FJfLQcZae6ox1/+dRuuaGvyote2sKOP2FxnUJKt+p1j0+Q73HLDNxm8zLZw1ZwPpZe
tk3fi51xo2ws9/qyv9zvqAfN5UQYAMvb8NCpY+139LthR0wtiO0Q6bt3ZQvlfovw1G00IqwalU66
9SCmrJxHF3v+KPpy1OvEKg2k0B0qArbabWRrDUt/KcIs2YKmD/qP3BpO1xJaFCHTeaidBFvxqSDb
vAp4mnfG5XKlbsmDne6jtL2YPlKGSWwoEqKubMkt92zSzQ9mzu3P7K2wf/sH//NoB4fWSd7MtQ68
tFqPYy/mjYqJ5SR5xLYwO8Aixs+AqomO0K8M1MV5Ap8cYQY4UGBgFv2od1UVlxOB0DyYfmLs7miP
6XffRuT+GdBNhSxx5+RfSZAAX92t7kqXbkfH4RcTBUXoMNWHuY/xtPs5vMf3UYVyuON36D6bTvxd
4aGRPv5aWR2X3opgJWkx6BcT8tfp7IkafAXKXqF7pTcjsc34t27cdfHnWH6LNDeIb7o1ws/FM+84
5LxTHB35Rqj0QRcREj+q+LnbS7bxmLnZbXGI972GRoMtPZDs75zIDj8Nb9EGQ5XgVW1WBvzCpEZl
HrQLuCfoOstzz6vqNBjKtHAG/TUHMJ4+FirVho2JhVpbPoKlu97VFwaYxDbVclQfwL4skSiyPJqZ
LpWVI+I7uBssHBSxgcLnvoevfD3UhS0BcA1geOQRyPcsSUhJOPtHilDZKOdtzWL8Pqni/yXtvZbk
RpJt7SeCGbS4BZCqdLGKRXEDI4tNaK3x9OcD9//vrkTiJIx92D1jNjM27RkBDw8P9+VrbWRTq6v5
YGLxEemGkGqjAI5kd2k3CGk1/WM3Hq6vY+Xsz+zvM1yVQ8mI2Lmn6EisKGGBkQmR65y5j5blxPvU
+3bdzlrpFUMUxsB1Us9evup8KQX81DaV00uw6GU2ugOdepiZdKGClU5mcl8EL9dtrn2jmTyXcTQA
URD5na8NzsAiiru2cmoz3WdecaJov+EGa+VWlvWvDfncxqSBOE1ibMTo9qAfx/PbybPCbtBFadxp
RGYR8td94G8geNacYx4rwMmZGoR75NxuYSFgaZlomivjg+f9A1tX3v6+vn2rrjFj3Plm4DGWtXlx
yMds7LrKaYpXiBTgSn83EshSu7frdtaX8q+dRVgOslBLU1SYmJ92YuVBbR+kxrlu4pLZgG9kwmtE
WZxRDEaqzrdLMMIEZbTZ+9L8eYq84ujF+Vs1IScEAtk/jv40HSqxyO5yKThVlvLN6kf0uidUuK//
lD+jo4ubnp8CHxmMMcxNLLdVUjMF+BU6cV2CwiRSO0b91ueB/2QkQ/E+qtkgg+IuDCDFuha7XZ2Z
D0EcAM1shbh0CGjZkX94fshiY0jskrzkbjBr0MiVpfsMVU3Tk28hD8pM83AI86a8KwK/+czMsI7W
bV/0oi36WviUwYX2yzdj60szys1JHEbjDZELlNcCaJmfQy+WcOAKzeEBQelGjh7zdi5ZecVo2nLZ
hfs8HvPfoGl4NJnAp3c+eKInKSt5OZdSC7S0bc1wI8b/IdNY7B+QMmbVTC5UaCUXb8xeaKbRrMbK
yXTBMfPPbPEuH9L9ZMETb8IkNyo35FI/fe23WDYv5ohClRx94cJwU6C9EEDaWfU9RgxYrfsj4jp0
07qNuvyKSwMVFwmof1i1l83WRLKo+Gh8Y7kJb/tetfN8uBmML9ddaeV6PbMyH+APt3w4mVmriVix
6gJd0ECtAhQvY6W2RT2cTkhRx59i0TogNpw6xdA/XTe/Eh9ghITYl2eVJONy5+YB7UdiJhD2mkik
Xd85av+imLux3rCzUr84s7MIdYJnKuPALCtTsv7OmPa5FbsT77v+pUOZ6vqaVj4chxN+a+pAjFEs
M1SI8HJfNIlFIpXTRKoOopDdoU73H6523HeG+wDUtZbZA9KyqV5EU+UErfFYiJ07WgwOamqwUQ9c
u3WZ+qYLaCCdBT/FYu+mUuo7I51juDXqO6tFYbkb9dKFtaV8qXwSYUZHkAhJUFNCDyzbyW3mv17f
0y0/WcT3DEAA0pcVe5qiTWYN6Ik7SboDo/kf7EjizBkOlgSm0nN/bH2rUeQaP1EgXkX/sEKHnZl9
Q9p46q/5IxAKiWyJXJPnzLmdwBuKJJqPXZVT/lReoiJG33zf9Z8Hf9z//Zo+2lqeMS/gbT1iS7Bu
rOqgBc296N8lhnD6D3bol/FAofx5MZEeddxYE3T1ThjI5vMo8xTQhFr6bc1TNROY0M/X7a2kZvNY
D08DhIAAuS/u42yIwwlmOkJXykC10n9K+63C38pRPjOxiI5do5bWaHFP9GXuRIq0t6TRbbr6P4R6
iUYjfwNKv2AI8kNTysf5KKvVzyrNnMF7iYR/ru/W5TgHIyMfjSzcIPUDrY5mNyiNP30kBJWH+Gsm
niTps5IcZiHNonP65qG1DtaWb6yUlWacPe8DA82YC7JRZMKTLE5Y4aTXtqEee0Tve/8hprgbuCiV
b4TgtVsNvjloQKmFcMMv7veUeYJmRN0AMZz+5EXqQYJOAowIjIHdnapmjjipJ3jo3q7v8ZpHwsoC
ehwpLMY6F5Gy8Hwh1mtWGQ31ATr8Bwbm/z7qc1//a2IRCJMuShV9dhVNDJ87Mf0UBb3ThJN7fSVr
js/XQqWBYhz8AYv4RC0ungwE7WC4s9wpn/ZyMZ2sdNwwY6z5BS86+D6YI7jEa5cGFWZZzSunDSR0
4BOLDwZti9a7YhpXGoBxTd+bXTm8mG3RPRQJ1O2JXEIyXAn8SDsUw2a0DTGo4QIdmtKw0eHMXVFD
5Reqryh+goZDuRco6O76PPEe5SaCPNITxeHO64zpRo289MswyQjMlpZXfmk8K4U0SEobu9GbEBxj
NT1bal+81pE13XSdErgdY4WmTR3ICCCoafi/KkURRcxJKalm+xRr3hUt8btdLuf5Ucgky/WHwHsy
odzlnpSNHiqkIXO0Qu0OSjlYaIbWJu3qAMnKTgn3olR6JyHzTnEuyCdD0HZSMSn7rIAZduoLC9Sd
NT4y+TgdwLurd1rJ69EOkjZPkRaPxWdl0DOI7QdVOY5TPb2NlS6lINOF+KkTAcjbsNc2no3WSLIz
oS56HZJBOqDOEX8TfCb0xjbUwVCRNv39MMw8ucY85tzEAKW/fFDLllBniUHGh+CFcRd6JbwKfdWc
VKqzb2DYkKissnZwUeUzH2B9jzIQv2O3cYxW84kZeUG1ghixZNsruzEqm2J+y1FT6trfyEXaqrYb
vN/Xz9GWnUXQrVA6LxSDvEWSk72ll3ei5r1FiXnTW1Ow8UDdsrWIPn5ajnUyMyNplvcTQQAL5C+4
mSpBRD03Pl1f2Fqo+/gZFwtLaOAVvcZnZCF3Q2x8irN2o6y0FsRn3Q/KVwpEb8tZnJ43Y61S7gVO
KKGfG1BbKuDcNYu9kOQ/c8TBvcg8FfpWr3gtN4Oxh7Ic7xF0Tub//cOTyLLQF1LmHDCToE93coFh
UmqbUXKkD7hxUa19s4+2FvW5tIUK2ujYxsIoGVdnXncv6OIrQPvqU20Jyv+j2y9ujxGlw7Kml0kq
GLsMkld6vCvkVy/YWtfat2Na63/P1yI3y+UxTloVQ/GQ2QZCup1RoZX9Nim0dsL4Ka0Qgq23VCKW
TkmJGKFGfdaG5El50eX340IX5BZgWqmH3l1UG7/7Caa0656/vBoZsZgHFbV5NHRWo1u4Bx0yjywC
xiO1+xHm4nMcGAzD5K/XrSyd8I8VcOvktlCZA4I7d8KYbm84hJCqFrX03hTZgYrJ68Dkp91VzMZI
tXm4bnBtWQoz6ohPMTAG1/25wamlTidIse8Y+WtWNDDBGI6kb9LOLB1+1pQ0VE4VjCzgjpc9qkQe
qjQXksC5/Zrase3bSPK8f3F2zvPGS+6iYY4l+iQg8g3GExmFXOxgQIvMQ8A4cORD5SIOdDjc1W5i
o9tzfeP+7MzHYtLS0OJQ9QoEuGPoBU5sp3/EQisEQyNH3yn8J4VFzv9K+ev261f33trdP+7t0zAv
/PD0rtp3ql262q7Yabt3+0m1ETSzE/vLYffiHJ9//brdEsda+QJn+7I4mrIZxH7lsy+C0UXMb2Th
IZOKfCf78SdD66W/fNtIcJ/JSBGD5QC4QEQ496uhZ/w10vPQqSK53OlaHh/h0WZ+s4eJ/vqXuMAr
zLZIVrFm6gSA5VRKEJma1NVS6Iz+fpK4KzJxl01vXtId6/itTQY38u86Q7gNks7lnZUmr+Nw0NNo
X8TiSWgfKu8fwzhp/Wnjh10EpvmHMaSCBJ8I39zyNE/VCCeqqofOlDEfhAxQBPm1ldUKilmSnt5T
Aw11R9ermNezoLfNMc9l7SlIaHSJYdV6xzQ0/eCm4suOMEZ4iqvFpfzc+8PQwd05FuJeEgbh1hTD
THWkOGFIPe/7gaw2LZWvrQFN1h5VShCD15d2ETaYBbE4aNBy0TEjtzv/vLIXWFXfQMbMFLBGUJ/p
hYUtZpKV7UOBA9ECiQb65fu4ZMpdVLIeLtG2heFFmCvFGwWZlXWwBHhP5sAO393CTdvJb5WkYh2T
170FgbivdelBTIyNqLS8F/8nVtDAVdixSw2qxBOMxiyJFQGZteJ9bad0F1NCntrhqHAgdC2RbD3Y
IoNbW90s6GXOYEUUohbBvRyajB6dAQdyY7lSezM1yFnAAXzdFy4iC0M7H60scsLRmqSpi7ACd59d
IUXbDk4DKQftz42TvroezpEOwd087rTwukJMpdEs4MQy9PgkWIOrTtHea8KNO3H5OiWeUAgEsUEN
gRLrcqZSqWRPbRo4Fj21Uuy6tZAUkm9GiwEaMNpuUTZuu9Uxu7z452vrXw9ZZISDpMlSL+EhUTvc
mBUs8k1zo1j5c6GMOzVT/zY8zwSY4NDnKhoNuiURQtHKWRa2QcjwTHtTl2Jmx2N/W8jCRgH+4ovN
QqeI98mWZvCwWz77VE+rS2n2iciMbU2p3Fa8i5Ov1x3w4nstjCwcMC2qcUxQ5XEG6NgAXRanFp4h
tQe3h8ZN4v0OhurlusmL5i1niqI4+SapBsXIJW6pC4s+HtshxDXCZ7hQ9qrBPHglvkuS/zzE8z0j
fpGkHInG0g3VeCP7uHAXTgGPFIpriFTQKlqchLa1kqSj1+b0YkeHvzferczQfpRKKzkSesNuUmbj
5+trvtjmP8cCzAK8DLjMsnjdeJU3+gbHwgrRQungOz4V0nOVE9HSJ1CQ162tRBWef1A4AZxiNnwp
vpp4cjcIYgWuE1m0u7I0J7foYTAQp048SqGvH/+DPZQ9cVbU9C6KsXE1dVKtl5FjBcmN3HzzQ3nv
Z3tR3UBXXpwI4glfjUSF4DJXIc5vzjCJO9kP4XwsxvIBR3lvvPIA0Pb175czq3aS2MukYMtSKBnF
FJDVMT4ffZe0X12315VfRbBx8tY+Ei90+Mo4gswEz4v98GYOQ1EK2lCOHF88NdMvRltsf3gKu1/X
F7O2Zyr1XOBzPL+IJedmoqThAvWs0JFQ/z1YRT6d0lINQ9sKo3zjnXfRJCb6U6FCApN1gc5ZZpMR
Opi5EUI8IAe9+MY73ersjMmg52EUs9wehTKTbVGQxZ911hv7rBnbz0noT5wHeCGfqiEpUqebeMQd
mKUVS8qUtfer9qrhdQr85N0wau1YtrKYMbrcSZ/VKN+aoV/bLyajRSIE/RFjOWZRtmR8veiFTgvF
uxfQrrbyo+VZf3/xU9v818wivchkL0a9ETNJkO/H4eg3oqPFdFi9t+vff83NKK4znQATDM3hxZmx
1JI6tEp+2abUfJmpVtUvkFKXn1CtUd4nPSDFvm7xMr6T4M6agn8GW+cr7NzlKs0T4zGLYyeqjnSA
XCmgh0FfnC+7N+TMLdvCtqrdpiLAyqfDrooaGmGPxtBiT6cyyDzUVWLH5z5RoAfOYTTxDWl3fX1r
Xk6jRGIAjRF2WvCLI6XXg6WlVUbSxvyFX6CaEz5b5me12sXTrgLg14S70rtR/EOXv8ErMJgvlegE
3Y8C/q18Z6oodzwi63b9Z6ns6tmbml2H5R69ch6NIFoXu67HXamFfQE/d37wqGRK3OHXLVy0tTne
Zybmn/AhZEH/RFCuMVG8o0VNTwjRmu5m/Nr/HL5tyV+u3NJ0KGkrU8CWQREtEhNrKocyybFlEhjH
lq7CYwPQOK/dekuXes1vSPPFOXrNgWuREPgw0fuhVfKQ8Ytj402uH2snM/9bjYB59wj1iGTNz3v6
bOe7N/lqrZgDZvx8cnQUZTWGoMyteuXKvnHKeSrBIcrNsjx8TNQphFGgQ6iDdbtM7IR7QufPIasb
O4rFbNejmLiREa/EmP8RyINzCgKjPwHhg1/Q8xBKyA8iJ4XFOip7EHmCPZrp0evTjaR4y9TCLUzw
kmwhpGDgyArwrDWVPT3/Gqgbp2nFJ86WtDhNoSg2mpLN5GMM6/p1vTOa8NhOfzshjU+QA/MXqDSw
PMtMTQzFSq0kb945mCal6sEDjZeFW3jJldigWsjAIYOhzs3dhespXZVHUVujlRJ96YGjacrL9dCw
sl3MXgP+hZFulghYhMSC+Y9Az1u0DoL+d9ik+xxca+T9tQzbfLMQFeYGB/DIJWxW1Go4lXWfqkaS
3yEfifKueNNmvxByZvR63Ih3K0cJ4Yb5CTa/+FBLPT+wCAZqeq5AbQx/yK1IuSvtDFdnVrZhRM3Y
opFe2UKscW1pc0kebNe5tdIz+1Seeb79ybyh52Uz/7yT640UbeX8zONQFHdnEmWI7s6ttFofC5YA
C42Y64f5vRylcASlQc10+N9n62em5p/yISqEqoBaCTBdR6ms16QqlMQutAndHH2sNmS6VvwbU6xp
BubyxRarCrs8ZNGY0krhZI7GI5TpG2+qLROL1Yy0fP3Cw0RVDNanya8YIWPs7tP1c7T+ef5dyOKg
BqNuSpOFFbMX7InQraL790mBzeG6nVXXnql3LLh3gGourry+MsQpGxmpCUsVPJ+BZo13nORgV47x
vSIgWnLd3tr7d45y/589Qzz3hdFUgsT3UOGxihohyirInbzzDduXy2+eZ+790D8E8An/B6s6qE9K
h7yGlylRn/ha7YclNAF5coOaYpH8I0tgdtSnVJGc1twwt5YfUVv7197sQx88Xu4zoxZK7Pmd7IzV
CN8sYocqLL7jS8/MDQVMDaahaHd9mRcwa26RM7sL91elwhfFALuSNx2UYK+Wz6Py2quHhtWiM53X
Iyyh2b6tT/pWNrzqSR/WvDgXuidA4ZRimy4ZnqNrtjgIT2Pi30tab09autGPndeySHPP1ro4Iepg
Ea1mEQZJvmO6wS7rYK/30cZpXz2HH1Y1+/OHLzkVkd9Ws+eMlrUbtOZ7X7eAQfzILjaBQxfamH8+
H9UwQL2k1xc8Z0kD8KVWKbs1mlAg91nZRWm8Z3OrJfReo2Pe2up4lzFUpIgnUTsE0Q9P153O/9rl
G/FndXcZq5glVRlNWd7jnSw1RjszqA9h/U+KRhxZg28npr9xN6zu7wc7C69RzJK+hMWSBVly+wke
qUYmY/0e/qdGCK5HyYhKmH4xseGXZKbFAK++KYyWreRWCWFUvhHe1rZtrk1ZaFdRW19WNKnFDQjj
QGfWDnRa/OJOS7y7ttliQV3bNeqHFjVhSPGgPD33SqPohADRWbj7Iz171Zn/P6HX1d4FkLK8wfX1
ZSOuzCnH8qxZPL4kXAFw9vJhhD4b9eEQbslEYCKiOVGsyrtv0KN6402Lwllp3Ce9W3v763bny+fC
LIQ+5F4zs+WS6SDvM71rfagf8YY7s2F4La5HpidyrX4ym5sgeRvavLKN/Mff2Z1pyj/S4i3Ct26V
SWpkXL465LJZu4+N26zbI/1n+4wYtXkOY/iG4yy/6NLkInJrXh/5hT/fi9WwD5ufdXjIe8Wdmp/X
l3ZxRSwNLQ4cXf0xNOYMadRQIsuAmBQ9yaxR3fgNUc1QLddofipTfOj7bBfJoZ0o2UZQvSgMLX/E
MnZTvjX7eYPr1LMTGQEbJgXNfybtvdR/jsE9DRUnhvam3ZjaWmYf/2MX5BzSw7O03GKXGWQIYuTq
IPqUoqMPIMTKvTs5emlMN9J/Mql4fbOXV+LS3GKvyxzuXgGJKscPpi/ZWO46Vb+h3mt7lvldsn5f
t7bqQkiaA0SZYfHL2BM2YWSZNakcYuDuWLp58TCJh2gs/suq5uFLBtNmYMIi+AThlLdqiJ0yfZnP
RFceBsmHYeze3HqkrG4gl9BczKLEtuy9FlUa6FXE7VuJkiP6R0VwU6qk3o9Q2SgnrHnGrOekMaTG
/bucCIEucWhaZNMcqdk1mqtLz138KOq9Y0h39dY43PKWmP3io7FFUiGFceEHBsagaMgOXSSJyImr
hNVWaTY+1papRX4fx1OpphKmlP7BGN8T4Qlq+A0ba45n4QmAQWnKgFQ/v43AU6ViHuEQRVvacZs7
oAVs2qC29Z9W88GSfG4pgt9ysnIs+U1jC0pqS95D1327fo6Wt86fr/PByMK/o5LBYkZIeUOqoV0q
n2qo8yRYM6TXdCztengsy911i6sbCMvk/8+ovwiH3DU+ELI52Qoe1HxfiKcweeWOvW5lxcWpU1Mt
EekBULVeWBkKVBuLmWrVUH/Lxq6r3EI7ddyfovHebcqtrhzdWY+K3g8KATzvF44n10NeTzNtc6p1
zhgKe+B6r6o+HJEDv019fYvMTF3kCny1mUCWEhogvHnU6tw1JqkaWkVhD1F53fW6uUPH5Pr+rRyl
WXMVUQ+QIJe8S1ldJ2OlkHQFwvfCf0jHAVzrBsZly8YiMqhJKBppOfPZ9XAYNsrRGgGwm8P++lJW
HO5sKYuP04expvgFrlBFuQ1NQVKeQuWFlH9jy67bAR20+Cg8fyVwLRSZ1A6iz0ck8toIwoctHZs/
d9vHTHH++kzRU+nm3y6RcsyCqqVSkaBOFc0vu61GhsIC+iOuJwEFRe03D/Jd2pbWjvkF9RT0Q3+K
oPJjdLfg98EbEbhxKNSHKQiiPTbafzIqfaFdBWVGsml5gI2qCLGGcJioV6RjjAB0w2Ezji2KNmiI
5rWyi5NCZnJrGr54/SR+i/zav7PCYvzOqLHhPcetrHxT29Fw80CA1KoXDf9gJpL+ywvjiQlkOZVd
weyyQ1HMLJLTCA2sk+foexwrrzG6O6uKhXKv1LEUHCTfD75UWtd/EapSUZwsz4NvDAdLoS34Hhg9
E7rVIwJR2b6Pqmirc7kWT3jjQDDBGCVarYuwPxXcBrAw8gjIGrfRDhVJXKEeB+ad1V1qfrrusmsn
46O1Rej3ozYcIxlrRtnb7dxrawLbhHj+upk1j/1oZhFGGN3BaUbMSMovKX2OvU9d+15uCT2tJcBg
r0Bk0AaSLNKO84PBlE5gKYFOAly+F4orpwdFfYwDupXFrRAdEJS0yiddf76+uE2z8+o/VDP6ht45
WTHqCwpoBviZ0k8JFXO922kaJCzqYy3smhAu59OG4ZWvN79XAYIRmXGXxXrNcmoES21SBzTlu5p/
n7phj0ym331u4/pG98cdVFn23G4bmocp1p6pVp6mIL8ZFeNw/besXExnP2WxB01lJujz8FPUXoJ7
MNdcQSugYW18p83jk5xv9WNX8gkWPiOckH9mhm8RbD3dy0KV+UonyfWXPKHva9LN1FLvoRXy3z6w
zHqsXxiV/XV9oZfktEDTeOTQJBExy4jY+dc2fM2gQ92m0B5+1kC5Mpn1ZvUZit/Ji1UHto/6eSJ0
AOLhPApmyIlvN1r40sgvahvde9LrALe3oGwRAV1+AdLEPyAhGNnohC4uOU1rQ0AfwAAEqTjUww8h
BQJr6vswSG0h+Wte4DkpZRKGKTk+AGCE812gVRUFcSVloPRyd8wMW9MRpxxzV/aR89062X9KL+c3
EWkwQFggIzOibgkqm1KPaB2mqbOPXtL7wn5wjrfPt+5vyz1uDYqsycB/9Cxzcb1qqRT3gtSBlAHM
44kJYkxmajiNoDb32WCESLc2sE9HU23AxBYI3q1oJCEkT0Ud/PZGRRScJtYloMFp9yTKY3SMUsZp
bVWIE5leu9d8C2JteOt8VOnsSA3KGxiVtZtRFJMnMSLRyvx84yG2FqN4TDDWrUjsIV348+8V+VPd
BN2AlKnQdY6HfL1oQqVplOo34M3xDg6rV+QQnrTkMJUxTErDFoz04g4AuDbzqPFnZk9atvu8yZ9S
IzAEO0Clw/P3Vt/awuCW6kZUvEhZ/9iZh77JJ1Cnnc/Jh2iMgFodyCF2quI1UVIaShvdsIuouzCw
OGh63IxTms8Ghhf8QpKeg2F3PchsrWER3BptVKK4wYQZ+Hut9Wx4mDaSyA0TS6LOXIoInvM21YFu
q/6baG18h/VtgjldFmGtZgjq/Dt4g6x39MxZQ8SAdb+vqk+y/vfpC9hkJCZm4dqZ2eLcBkLmk6CE
IhT7QvpFUYKDVRtvurQleHzhuoxsgyCYMYsAoPSLSaQ+GnStJCKM/WTriEZpNePBhxQWgevffeVy
mZVSALAg5grZ+hJjVQO0psQxpk4pfxsozqj0INxKclMGfcXPKmzyrR0ER0Z07cQfbFF5TMJT4B9F
xZH5767/mosvSIIPhBdqK41zxK1yvrtiEk0CMYk8XkuRQj62Y+ZsXiQr4ZYvR+JhkLExaqLPjvrh
vAoJQ9xDMCWOu79/fJ3/fDrYtnPjvIz2MbCPx43H4OXHpF+g0RSaGaZkGH/P7bVBZygDcpgAAVAL
Ct1B+y7Lb0OzESUuzteMYP9gZuH+MyFiWeeYSYfW7tWH0doam1q58LFAKUCXZja6ZaDTkjGUUg0L
uQIVv/g5m1zE2Q/JtPOyjbO8thgIprjz4Sqej/P5nun65OEK5DxAg5onJDWQ72vSdMPfVi6pGa4O
qd482kAPZvFpkFtU1AqWO7gaLeaEFJpWoTE9Qn5le3mwKybRjsafQ5fukxqVXO3lur9fNJiZuj6z
v/hmkS9ond5UKepRMJ+UnV2OAsNNUvAweb+rOtyPgurbs4DvsFVmXvuYYG9IZWcQKX5zvsN5jlbp
lMFBoSPeEXb3curODxdvuJ3iLWGutRPwwdafobUPJy7sFUMNQmwpE3TXkunkw60S3jLTfH0/V9dE
uw7M+owoX5bOgSzRfdF5E6TUFSUxt41k344PSfM9Ew7XTa27zgdbiygCWWvdxga2qCfxXv5HlHgv
H3Uvd1Tj50QLJlQBTe274fW64ZU1UhxBRpljCJp9CfiRLTOsDTXPoGD77SOOIWckVaotRjfGJhBh
1RaVP9yDQjd/zn1E6GFiidqCOT25tiU4J+WDWGhOQO+82cLjrPjIzMNHtsh4j4Wo5rmtAuZf2R9L
bNUHXbqfmASrB8me2o39uxiK5cydGVqcOWaIYKcfMNSmt3FwPxWHQfklm7uBOr4B3252S1dQlN/y
/GTWu01lgflcnT8sMA+r0gxEE0HCznv+4SxkmpXAF1VnzszwIaQ1zCW60886csZLVheOrPyKtQ1n
Xd3bDzYX96pCNJVTFZuTCgVDtJdS72goN1qzxfu1tbhFUGEaTIuKoUK4ELggsDgWNdpt/C5pntuo
nROK+9D8dv1AzD/+yoaqi9cTucRIa53FZQZl8Jumdif1+1SrFOCcIapOf2/t46N38fnGQewqOj0U
5fJwp0DUH1d3AsX3uBz2ZdsjhdluXFKMKVyscH6L8pKiIgqKQ1l8vilugklqQd0LRSb1hy4pvK+T
X7dQwueVYe6hWKyZyygAAh4gHbBuK8GvczeuAulNSlErNoVCPSWiZ4QPU++bvyFtlH4PdZbfCKHu
n8ZkNPYMd4Svpt8j513nSfUyTdNwMLKyeBIF4JL6KKtfs76sDrlVqMyvNYXnzWBa8Xs4NOF3XYoM
JrAKQf9C9T7zXFPNZNGWh6Hs3DKJAU+VodkpB70X1Jc+jlrrMbayPOLWmXWHfaUrupMFoZu0T+PI
/Cq3ppC5OaXPatcm4wQBuJda/xS5p/fHxtd82NA9QYWGexSl4VDFIjpXY0293KkkUMS7rCuLcu+X
6aCdBEPtzE+yFdSh7YUwIZ1UL0VmJuzqNL4REQtk41qm0/pUGQ5RoFrNoxcmfnPSk9I/NpbOkHRl
Dem3IJ+Sx76ksWCPvSl0yKskzNbJ5ui5hSnQZ0+LsbtPNRMQcD/5TC8kaDsYh1RRvZ0nV0HgZL1v
3EV5aeTQC0gGl7vXkeRrXCmxYyXq+Av1BwCjSaGP2qFAZ6N6CnpPak5jJDa9q2aGVcFLOSYveW/p
j7JcDOFuyPL4Xh4Fb7C1AC6bvVxaQmfroZp96xQtLG4qq+g1Z5wmaV/Xo/KT6pluPidQdFb7Joj4
wVpdNzt1QpZ0HyUiNaYmDopHY1Kz9nXKh7x1UqvIyp1lpFZ9gj1G/ClK7XgQPehHwcJFPuVrBMf6
2yqqzG+B6jMKG3l+fxCneqTxiwzQZ3o8YelEad48d30xz0HmyIZbjVHBrywL2XtfaP2vLtDLr/nY
i/cqxY5jqfnGLcydKQL3fmcYbm91Zopahg4pU1IIr7FVp5+soStbF4V2w1XSoLxVWx9qojAx5Jci
Sau9V8rjtGvGXItAmvvxWy5V5VOVK4lOM7+vjyYUbqJd+xEItGzqvB9aGg7vOfJbpkNXfjqAGhEZ
8jOqtHOjATqbXRsZZUATXfJmSFL2I52i+KhHgvIGeaeluYnp5f9QKa5Vp4gMvbODPJ1Ep+qNH/CR
yRMir17+HFZacajgXi13UmAYj6WVySjGxeIU2V1oUc1pRd/wd6DIeiqcihf9MAVJbg9Vi2vi3cTy
WG8zpAG0YNZ+lMLsHrk0aKJ4evSNPYk+fUKdB8K9AFmDuM84rD/1Eb4LO047qdjIxS7CMkULRaOb
w8A/74UlvMDr5b5rW0mA0tIB7ioFUGPrULKK92b0TKH0eli+eC/M1kC+wqtEfLzI/IJQy+rEw5pg
/ahnLjx143V1Qawwj0F+tLDI97xAbco8ohuuH6b38Jic9tPxH+Ug3BRvofMTUQ5Ht0WX8uR+S4Pi
4lL9U/75t44ln2cMXV4bIBcpnGQihV2K/s1Dnb9FI4DlYbDT+lj0W7WaLZPKuckk7SkQypRS/PF7
AsSGmeicA5HsC+lHZ2qO5W1cqxcv/8UaF7srt1PTQcQr2MPwYMp7Rc55KW9kQX9c7ixTmI2YQBsY
ABAZplmkmD2zcYIO94Wtf5YPXzs3fktOfX+QDvEpO9TH8njdJy9woLPLfLS3yDTLTGtFucBet5de
pK/dV9n5FDte7cpPd/2dfIeExsFwN4zO3nBtkYsERW2mOIAwdYYtxq5fak5VuZN127VOpBq2bjwG
QmWXLYT2tSuWG1u8dgyhmuG1YGm0SpbEQJIf67FRsWLDuy9TmOn/tpTyZ0f//ecvMiHEMbqIuUeO
+ag7qtLtoFAWp/tkiyxiax3z+fiQpJe64mvj7I55ldipdITzeiM8/l+c43+XskTQV2orROQBgk25
y/Dd7+HzdNcd34HQBr+z28TW9+m++FxubOCm2cWTLmRyeBp6zFog2j89p79Fh5SFxPy2//ZldNPT
Zwt+540U9lKxYv5u/M0sHgP6FwNlrdgKIu12RiAsu7zR3uXDeDDvy9+N+/oUJfb4GHAWfLeyo8/i
7ZaY7mWVZWF9EUBLqwY9haqmPWr2FOzyN4gN4eP2dsJB/rKlK/hnAPfiAFoQb1LxA+u2BCfmaSiR
I7LW6K78Xb7JDh3DW/0kHYZP+dfhBu5wp7ydhZK2Tv780FkahqIYaDSabJzCRXgzo2mY+oFlDnEO
i4pb0ImNHioFbvtTobmR9wA35Ea0maPJhU0oMxjil2iALKsRdex1bSGw2DTdtTuohlq7PGS32ie0
R+7Gvbm3nvsjGfVuCwV18aTlm0Kj+r+GF7FVr8um7Ejc7dh6aER7lF5VBnVLbSOGrwWCj2YW0ZRv
SfIpY0aUvxn93GL/5/oOruYVHy0sQhqz/B4UK1igIF3a8k3xf0i7ruXIcWX5RYygN6+gad8tL41e
GBppRO9B+/U3qY17thvN04g9uxH7pJguAigUgKqsTE+9o4QE+yZw0E5Knpt1vrpXNtodb18sTCF4
imdNXRSzwRHGjE0eylADLROo4ppnCeXsyhnVzWC93B7gwskOKzgMZhAZGhaZgKPEmaWl9YQ4p7pQ
xCRhDeXamkf8uLBOyB1BLQ2MHOjgZmFqol8bSpsDrB9bz5ZxL4acNrsf1usLR0ciGo18GroG0REJ
rvHLE6GTKg36uhlI2wbHtIO1dVKIuYod3wPliBftEpfusnvVDlwQ/tjTy12/gjgxboU5ye6aE2LN
znfV43Fa5XaxkUngPKecI+VqpplPnOfo7NAKzYgK0KOHNppwTPpdAvY1/59uB5jAGqLYb0EE3VKZ
c7ELwGkK7r0QL5m9mD6AW/W2s1yFk/n3kYyHRiE6jwHQuxyC0IkBxPyK0KbKt1Q/9nTbh3ioOGHE
MXTl+4whZq4Cy8e+QKu/LRcT6f1tZLyrqSvWnCX54Q5i3ebnLgQ18Jkih9lj6YTssFK0GJCjvwzE
cMt94irH99IB9swOVnQfbTs724QkPkK86cHaZA5uACvhqXB5eI2rPYJOJGgpAO8NGPYsd3I5uQpY
eMBy0IfotPqmkdN2POzmwqReGGBCWUZjSR8jGNCM0+R7YbYpgV3nQbsWfATFV/geWKBAocg2sSQ+
Xtoana1Uh9RHn6u8pl1hmykKa85td1zYUeemWO4QabAKRRpgapju1GLVNtvO5FzIlkaDdyW4JxTQ
rKLoebkoaRGqfUsVLIr6qZbEzHd+U5EZzZNwXH5p+c8tzat3Fh5yWUdSSYelQgN0CGSuKk8v67op
BR52boLxMCs3RbEowXA1gBcEvdxEdpEVc5tgNcoQDTTt6ev2Al0/6RiLjMsF1tBI6QCLteBFL4JF
VLuy812wr3DVUj810+a1TVzXDxiTTAykwoQjQp2p3ba5cAC/TWX/sezBFt+izNZGImWO4PD0pRY8
EQUD+Dvw3sDfsTVkConYRG200M6QTUmeodUS1xzEzk9NlYlVsAHmAgWuCEZDxhXR6zl1+QDqMCRs
jyDHI+bWOGUPA0Fe14u/dScghU1Jss+P34rbkyPwwMQ8ZuSjJ8FvzsLOs3jrYxhvNeus0WhhhPYI
HlENMlcg/Ia49bRX7fA3dX0InQ6VXTi+LRO9ID7nvF8IZRdzwXgycMS+SX3MRar8MVWQwmikih8K
rujiNRgBNFvnk844cJwUctWAtccewZWakeZYe7KbPoG5/IGupfW0eoYgjJcSxVUdeoQswbZdo0b2
Dwk/5PkrQAQu4o2GmzzbWG2avVUY5UyIKjixYse4epqniacrtxCBABoAPxaKGBCWZ9sd20iRI31q
wRNHgQp7irJnjtMsBNMLA/MHnIW4OgAWK6IwQD/RqN1ZJN1Eu8A1N+Hv6SietFVgZ6HrWhtpw7G8
tD/Ph3a1d6IKUk6w3LhFCs1O9btdTaeGhJKtHYT3at9EONd5N3jehDKbpIPKTJhJsFomXpPd0fL7
9rCud8FMvgCEwA+A7uq6F4VQoG3qAHD8WKYgzaJHU52Q9y/QYVANIQ9hez2JyBjP8GI4oAXkE/NU
6LK4tswKHTt+fgdloqS6b3mJzetMBPLDAK/gEovH6vw+v3QRg1ZC2YnIsujvwwldE9Wq83CF79bB
yrBs1A5dt3dGAgIXh1fIW7aNtxDgpICyonn50rap14MUmcjgJuu4JcNj7ll2aPduA05SW7Arx/oz
6fZ0CLxhIpB05lxGf8Z2GVMx9r/tsyknMY5KRR1gv7X9e2MD3hjVNp3JLla9u5nsPnQk+/G2B11n
Q+b5PrPJrGk0IGEXzr3wYUHiDbKOW+NNKMjvxK4+BwzeCd3B9V/LAy9BsHAZQRkAAQ2EkOBgAcng
5WyXctGW5ghumSJ6NXxbjDZVtx4CqLzgHBPuujZxKkpyXUQmdHV71NePeowapzXYs3DjwYHNeJk4
digATaCHjPeKE28yt3ctFwcYEupEWcXfwZNx6Ewbsh3O8NnaLU8xdOEsv/wAJjJElp4p/sxPmRHF
g4wzWt/25jfdv32Z3rgdnGA37NA+5qLHpiD5LnlSAQyG0viRTnblE6B0OJmixVByNiPMauDNN0xW
DLraanT1prAhIRnhxh4IHCe/PgIAlgcxwExbhGoZi1Fr0qn129ZP7Gg4SSE0aiuvL+9aufHK/uP2
Kl9fUWAKHEw6AKHon2Fx+UmlAUqtwpRZtNZ9kovDfZ82u2lM6nXRNZEtj/1vpRmHXYIa4m3b15Ef
MUQEr5AIzwZAnXGwPlAGoTYxndB2sX0jdxseb+J88WCDBcSaYQT8ZgYaEC63TxBXeprrMcB+WutC
f4VYBt0lZfRKjRHEf9Q2UPH9HwaF8h2QW7iAYmiXJmOljUJwVcwkNnexCfFPXs/I4r7E1vyPBWZb
pOlUJuBbQDRSEHfReIrZo07/MRHToZmLXj0vJi/JE3LSgf0lAs3BGeKSzwC+hUvQfAKoLEmoag5C
gsYdFPEi3Gbn67R6Cu56ws1CLzrImSFmpJUap6kcwZD2mO4BMZhIBZjaLtpk9qv8KXumRXzO1ls8
X84Hx+zxJMuhs6vDJhrInsStaKu/WsznH/ME6ntoUWe/eVoKS9OJVMbMBQSpH5H1mM6Qs/iHBUGr
NKLGbh46g3WHNiQxBnSkR03fue2iV+EFLSG45xkAGCJvisTmpYsmQ1WGYlVQOwU8rfstQlqrOBQy
WHlEXgy/Pjp/bKFzAucX0rNsbj2ZkmEKfdgKhniVtl+Tqu+o/AHsi633JZHQ1Q6OFBRKkz9UjxwD
sBNLww2mVg9CbEIh5m4Ikqfb47+upTAfxfiVCqYHvxMraoO6C+C4xhUy2xo3Y+Qo+ttUrU3xqPAg
e1e+PNuE8Cm4glHeuKrbirU1FpAkpHZmQmsk0x/TmFfIuIp2jAlmWEqYCMNY1dSWc8WtgdyRVmLi
CCXAUcI2RFXj9jTOkewiuDLmmJ3StBYVwgbm0EtA+q60w7RBy0XFMbPorWcTx3hrr5foqvExcXoi
rYPGK2LRAYjcRhcMwFb/w5BmZnNQV0hzDuFyZwR9F8YdAIBoQ6uIVqHFg7qD4d42suh+IMeau4Rn
+RQWPanndUqHDCOqpe9QcZoUL2PVi3wbQGqSQV9XJzJPF2HJ/SwgS9CXAOoctJ9djsyYBh14LyxW
CQl2WivHtK//aboB/nBuQr40AbZNw6wiDEuIYlsIT9CHzgN0NZbPt+dvySHO7TCLFFUJZrWEndxI
iNmc8sadQB2DnmrKkzvkmZpn9ewtXsmFlDQqTCVgCA7B1VbLNm57Nd2n0eftUcm8FWIuDqDu1cdM
pJg+tIwQKhPzADU117LlU7kb8JRLUYiR3Gm1NU/hw3NsPwcOL1e8FEHOp5aJIFnd9q1IZ89sczcD
LetUeP2skiDthMARhK/bY+ZN7/z38+ntBvQ+mjAnGvKTABSZGYMBH51PHuBnrmbwwDPz57MRC9RR
UO0AQBscD4w9qa+gH9C21FYrb1IAdT+YwcfEc5rFSTyzwgQsy4rSTG47akfZqje7tYB7Z+TvhiZz
S/MuaL3bk3j9Ip/33Zm9+X5xNot5VZWQX8SoipGY30ZAsjfFEe+VVw3k7R0pA1t4GR1xLR8rj3r+
IXi8/QFL5wBCJVqRQGOkooH80j5gmcIQjhivEANBFkR2pNo6DzSzuDvOjDCeGYx6CEkwGPGLyBHl
1wj0LreHcf3Wnufxp1ttLt9J7FNoSlDhHXzMYy6cquIuD37VyKcMn5H6VXcnPd7q5QFs9Yn4dNvw
4vyd2Z2HfrZ+viwB7TRv/GYKHAm90JqBixFPa/7qlsmMjlkloe6ybvJhpcrB6/IH3H1ymxF9TgtD
K6RJ3ULnoA0Xd9vZuJglG4oS+M9y9otma8W/0J4TNL803pG9YAV3ZxCyAauCuiDbLtOJpThRGVZK
X7BjQ/HSviCJeeqkiHM5uH4aIOd7bopZqACNyL2R99RGS4f1KHVkWkeHaSUc1Lu6JtkmsMed9Uvi
lDQWwgmYsyWwBQKLBpUQ5rgrG6FVgj6mNi0PJnDROqBwaKFUpQLKuyCA2/5jb7wwxwySKn0KjAjM
lfI+Ex7ATSYJD7dNXPdrYiLPh8T44qCXvVmJsFFrD+hTEWon6w5t6nQ5OkoiV+q+qerV5k407+tu
p+V3TXQCkqRFYAs5s/ujTM+cCfgWE1OroqIMssvL3Sc1IihS+gTjdYKjcmqxssWHaj9E+25P1+FD
6wGt7a/ngpFOtuEzhD5uz8bCIXjxAcw2+VEHgMgCvMr3/MErQye0fnXWsQwNjiXuWJnzr67EKI00
mFICp4rXIkRuifoVen+S/Wfsxa+F5ESb+SWf71sSPZUrFMX+3WCZs9E0i8Go0A2JviWnVx01aEid
uVHwrsQv/84ScyqmRjHSHF3ntopMj7+r0u2YPjTjox/xDo55R9zwILbADmp9RY1rWKrlfa2+04Rz
r77u0sN2gaY4OMZ/GCrYPtJGLQGuUlNqj8NJ809WQ4bUqxRvynfj4GBwSgAxC5UHeFQXIg+4kbEp
FFWRwFXMvBlCMMyXqEtT26KKUyO+DSgQx6uYWkTuXbQEgLvfDix9nZW7oDsI4Q7N1KO205Vjr73p
/X2E7Jo8AsgerBLfiYvORTmuF3fJ5PWFY0x4ACkEeK3Y9HetP5LIhMAo+BVoLtgNqB7C0qX0A/0B
aabbRjaSMtmN9cmgooe0OxSTQNVMIl4EXNiQaK/TwC4qo//+CoaPhElRCBPKezkiYFDbhXWAbIgl
upVWO7eddGmGz00xwbbo1Ymm8mwq2ke604SgxkPTJVAGKF6WnMi+aAzkVMCW4b+r0ngw9ZClVWAs
RVFxyCZPFHRCpTeh3xftMS6pd3twCyfzbOg/9pjA1jZjHuEpiseT8CIalaPIT0Gje1Pr3rbDGxcT
1STTV8pGn8eFdqOsyTxT/iy0lTKFq9IwN+bEIzZYMAhWXXA0AHI4Y3iYE1mQIfon62YLUXUXDSmb
aHof6UHIq1MkubyE5MIsospsQqFWm7Uz2OM/y41qsgKrtWXNt8fyefQnJAi8Pud4x3zOMVHswg7j
iqWkoMIlGq2dW6chOaTSU9S93F6ohUB5YYI5apVJsSKlwrxRX0WLaG/rPBaTxUGgVIc8I8KVzqqZ
yJOiB3mIyVLD9pWitb8rw4c85twZFsdxZmX2j7MLeyeZgh6JsJIgvikUguzF+vZM8cbBHF6xEFoQ
SIKFToY0fesoI3JeSJf+KyuKeDkOVStAvGdgPYZZHkjb9KaK0MtBZXAmixUMNMEgiE5vDEVstVPY
yQ6K9c7tcSwlmRVc/f9/2RX5ciBg4UHPrgEbYz4dIn2PtgcIwqPxb1ScMsr3GU2h+NXjNS4SOhlu
hdbXIZScsMuJ1osrv38E9xDn2F54cF18FBMlcsDTqCVgdrP22Sweq/EYBDuU1jqQ0Cdu197fnoTF
OHE2B/M6nDll7ItdHsuzU0boro0s6D+9gs3YTzhU97z1ZDZx2828vta8iZP4rq2rXZY/3R4JzwJz
bhRVYJmDCAu9+ubnK5nyIJ5LCdiLpWFODD1KpzypMVepJj6ZcYw276k3SWuNd0MnuFZiegNUpGjz
YAU8/hGucSZ6hMEkaWbvY0OIT5lfg1rfrtpTNt01+naILbsXdrkgc7b6ojMi7YWzH7WHq+pDU5t6
oAohULoIWX7uRmpM+so2wLKSfugPIv1zew2XvPGHcwH5ZnANqcwMm4PaQJEE9lqr+87q4mlAMqyV
ckdUuBM672725Dq3xUxoT005q5IIaNN9kzk1OkH35Ydx8B+f5Yf6s+BgXa+bj8DDdW6Oic2mr6Zo
nYe57lM8Ri/GY3Ic/1QW6pKoKSuuo21eQCbo3J7PRa85s6oxsbo0ZDAupLCK56nbf3cZ0Q6gDk1J
SMqYY4yzeGy3gwkVcTEfYGusIyePK6hdg9z/wVRXtwe1dMqdj4kJ26EWpwmNYSdTLPSoq7uwB0pz
5GWIeGaYQAzOgVrJ6GxGAzNqv42RXuNl768xvJdeoc1B7Sz8jtD3GdvZiLBGUWJVv8VP+V5y8l3x
pj7GOok4YXjxzDufPCYOm+gj6ZJ5kZr8JfhAU+Q7dRoiuNGqg2QHEf6UO/mpq4l1n778u2Vj4jPi
ZlpHNSwrymdvvshKQyrx+bYN7vCYANKNiSQA69XZ+kFB0vddInQXbaGDC3oK6754m7bDXeJoECpf
mZyDeykRfL7DNSag4NTWw6GCbdTHK/B6n1RbLIlekiJwf4kkXxmcO9I1HNvUVRXkfiZawcB5yiIq
/DGLrJJKja2WER73pyzdJrGbzmSsjRPFj2N1yP11266q0RGqY5xwduJCimH+ALC0QY0VBWr2SYOm
u8BKc7WxLXA9J13qZKDIGUWCtR19O443Y6i7k+9mpctb6Hk2L8P3pWlm5xRmYKI5DcTPib4LQBgJ
IinDXCf9JkoOgnXKin0NDgVlVRsvFvCwIKcQClcR/0jSh45Hyiztk9yDiphYgegq1I36A5TZ11MH
QbbyCWkSWXjLitqxStAllB26Jt+HULQpPc1UZmq5VnDHzoMNiCu8GvmLZt9MCSo17+YkuAJV7WH0
JHkdT26ZbbRqWwi5W/UbkDH58UbPJ0KzzWSu9HFVd4/JcPCVkxbk6FoMIBn9FQC7m0VEx60iKxxr
ukvjUy47YMoYa7ss10N+irNNPHoixX01f8lMW/TXsbE2rZeivFcoUgLopB3vU+DspMQx67VRPZoU
/CIKKbu9pm/j4F4v9kL3HBqvFgr/0z6pd2CDsKtkYxQPWbLKmw+/f0LhJLcejW5d6MQYV4lyyrF/
RBCt6tEniB1CeuonD3AUN/KJmr2JzS/o5tqoiRBcihL9EJq2Kj3n8aNQfChj41jgZcCFheoBpmtE
UU3dQtvUij7lQrPV4Jc4HrP4JJSQeUUlRe7idWZ6cD87Lp79ap353kS/KVg0rL3on5DH6ppnM/nd
14ASVfuumidkp01ubg120nmB6jZisxHaak+DcaXJp1TpiViYKzN5A+ebl0UuGD145/311Qk9c7Pq
pwYYGWgZmUCbaYFfa2GLImVpSxtjA5oRp3UhRbJvCJo2xTvlYDzXLjzsEdQGI+fitlDdQ6YcvRjQ
3kNLLBRBLw+WKtWKtpZhPt6njmz3NrrxTjVkO8jro74PnHz7icrRa+Pyuqx/kOzMxrywzGxMvRih
xIJD7Qcm5LvytiLTawClIlxd7QfDNQ7oitmP63BjOKUTrwQwKzpoCeQEiIX4cPEZzPyHXVPQAO1F
tgzIbwHTvqOvEIx7r3h7zglOOMfYJ+TN+rpt+PoWdDnxzDHXlYk5igYKZkPghNl7KbtNWZJW4Y1v
/v5b08ycdGKS9ZWhoYCVkeyo2sou9AD3BZC6W6FFZNesAXS2bw9toZJ1OTbmhMtCkBVSE3OavVQk
3ORepZLaRQLS+aCHY7rS7J6zjXijZG7NqVKneTO7sWFtFW3lD0dFWHNGNTvkf59JUFVebpUQihJ6
UsNGrAe/RW09ifmmBI1q03+g5ORY6fBB0bxrJGFCfLO2R6knfdTdJwnvhXldabFQTFKA9Jr1LUBP
yOxao/VTPRPy3jbfA5BG4UHu5R6IjGJPd6SRNKfRMVZgQ15V6+/BNt7LrbCPOXJmV9Mxf8MsS4dG
Q3wHi3ao07IxoXgKgF26V6Vvs/1ze76XB3lmgPEi1ND7LKBRDzZrHbA29CGoMbhxzIe8BR6nLS1U
9lC0APtEPKp4a4fEH5DO78N1UMYgtdeIrPsEosqnvuw3iQn+5L5+NLUObxoh4kVS+faGRiX10j0s
K5VLa8ZJ4IJ+b4XAlOcbMHcdfed3shqc6QE3DQA8c9J4JunQLkaB7N+CZOnx9rxdfQfWBQhTYK2h
EgEKl3mrnD0VeiEcU1H2cbUFZZVsVnaFA68xQHv1cNvQ1Z6bHQCYDFmf21HQa3ppyEonkG+pWB81
ROeiDnUtwVVk77aR67srY4WJk3KnTOnQwAqkAM36hxwDPDurfO0/FhswaQ2kQEUx+6fxhLHKRM28
7DMjqODcQnFP46dS83oeEefVwcOYYNwbaWShEVsMDJKx4iZNquzV0mLzJGUlNLKHYiwORhun30Ib
D5wM85KLaLhtAJWva0DUMK6aQKBe6qa0R6F2JTYFiBte+nonK2+ctePZYV7gkyp3EASZQwQu3I4E
Lr5VsJV/CZYd7M3H/KHcaYdko9kND6p6/V6eJxfcQgiRaJeCMsmlbwbGZPVWlPR2usHW2xgiea1J
5yqrZhO7uD5z+4bmiHtxODAGmdUEL14b1S0M6gf0qyNnv7JsSDu8996wCrfmkZsnmk+bWwaZE0/Q
RggLhDBYad4AlHxHZInUuEJ7uc1twbyGVFwO7yd/dBZU2jwtulGEtcGRTuaq+0QHXzO6sj0/nKeV
fgJpIFgV6Ae8aVzzLhSLkQaPNFA7glIB9MqXqzlKRZHLU9YD8gbMcbfu5/SipvPuwovuCtJmNB5A
yEllyzs6NY3SwrTiFtyiN1FEL6Kwr7blb//OcGvkqY7ZXeBRXrP+srOenebMdmzNqQ10E3ZR8vtU
7yUn9Xwn/S0/TbZmV6f2N2dbztvuynXO7DHbUhPklIZhAcE3GRgj0AADIGxHK3BdOb0IDj3C4629
vuvP7nN2lDPO2iVmUonyHE71jf4+95IUuhc+luuHkoBQ8DPzpt6Jt8p2ANujM9ij8/iPcTCXn8BS
6yuCOtSphnCbTZtKfBfaezMCXeFrDvmH2/O7eDFClgUaXfAh9JdcemvcaVUUN9grEwpe+VQeh0Fc
3TZxnSWeRwPVDQk6pTPXCHMBHHIDb9R5908t0LO42bdHT9uhWWf8RUnwpG3pqgZS0qu924YXt8iZ
3XnsZ3Eg9utEiSjsWpG8Uctpj1q1HRSjG4afty0tz+LfI2T2fBeP2kQDWDKt1yh6USP39u8vHb/o
4wfwBRAC3JKYTWc0ZRj0QQWXDLRVg8yHf2cND32+gmDoMeOBPpZGc26N2XKZXk5hk8LaaL22gTf3
3dweDs8A4xC6EWmDNBvQzUdV+qLd+vbvz07LxgwkffWZnwxwHVbZR5JHcG13dW93xm+8NpTOAfM6
WluswL5taPHCd2bJZJ5ZxQASIyOBpUgROzsPQ6Sdk/iQBV+Bn3iBrABimlIn76xXUEIrtpjTF7FD
a4NmFkc/bTgef52uxVaD6AMaVXEy4MbEzOwYqJXS5fie5FsiUFmjgBY1pNgfAVVCVoSKnKvn0hYD
RSf4TkR5FrhgwocaKaoZVk1vB37rjMa+hFxKL7lF43Amml1SQNQxItGC3gL4DK76RCprGmmktEDp
NVaJdxI19kI4vAmNIrtJiLCYteYrQNfTK+3L0aHzK6tJoodAUd57KXhRzDo5Cvo4rZJOjEkA7jrO
VLBOjS8EIhad0TiUQY7FHsipIDYCkLkqVAeeaPna55wLKhsD2N+f/34WzfKsCdUslFRSgN9SeEGX
wJDepxnan50y4F0R2UsMa4w5A9U4V6cSbXrET8HjF0JrOPCAD+PgbK7cdTaDhB4IjHCxR8adcR+0
gHWzX6kEnZVENV605F1RngW8kyptn8jPVb9rOk/0D3LC6zS82rqwraA3Crg2ZBNx92aGmBtdkVYK
ykOy9AvJ5NSHXHbnQoPTACF+69Zwak1Dm3f/7CeN51sHU+HUrX7Ytc7j1F+foKBZwDSBoWJdRtAL
3Rw6OLUxlq5UOolfgVR7S1UX+kN2KZxaZGe6GALeuj1UEoQEvUF2ARoTJiBG7+TSbsJ1ZT1Mo08S
GbmHeNUZT/nw2NeOIoa2KKArXwu9Gcwy+j6eoo9qvQYUjQx4nSITruaBkwgHWr5n6p+mfrTMk2pB
mlhcBYFt9IaXZo+tsc1z5ZGzn9kXATt0xpujyPCnPMXQK7CaQnCPDKheID0UqqcBGJ+2dMb4AbpF
nIC9sImw6H/POLPo8TAIQtrDbDd6LR4INebxESxxcLZg71NeA/T8czcWmEUVTX2fmE0Ac8U4I3DA
/4xiFjh+aWfLUkj08Us0eXxGC1v3fIgsyCgqaacLOUQENWSignIispCRaAo4Z/hVxuuvFUTjM67K
CvjdmKPGH0dfR++1RsZpQFo8I7X/mKd/LG0rtfcG+A8Ty4GkcTm+9nXigAUeQgigV/h5C8lZTwQV
OAHl0A+rRkyIIPCqaVf3ePYD54B9FjD9LACqS8LkzyUoam7jCT6vZjCHPW+sp/ZPOuIVmsquEdxN
0XtR7pI8Qx0jd/LBgjZuTkTrvkXZT6xOJkpDtXGUG/2DsxMW10sVNbziFAMAaSYGdkYnjmODeQwm
aIwatpU8R+EGDOQoEqEcFDiq8WDWuLMGxKpeW6Tdhy+1MDk3TN5XMPtRrvzBAPcnKoigglH9r6qR
SA65Hs5g56vj1YY4Gyyz/0QwK8Sp32ukry3lIZ8kkHWMvbYbQFxpl5ZFQV8B3szEl1GxzMHtA+qH
lsRtDFIVJTI5AfjqZfLjIvrc/zbL5hgsNKcTrQkKDING0uo+k72w3igqYCRIiRiW01pvRvFLxPpb
5fz/hzYUrmj96ut9kj7dnpifUH81MWdfwsx/oRcowzf4kqabSFyt20YleVLtTHlr+fLcFiKhiinI
J7F5EEUvmI7D+KwKvhPE67YCJ388Ernd1kZsN6abaUj8RwoBYJ1k6ZuhR2QsytXtb74qlP81e6qu
qBBQQxaOeSdAjLA3oDWgkbB58+WVYfwSlJDUjboactX2u8mmnVMbpJV4rfSL3oolg3imDNg0e3AG
ZqcXXTRppJ07nFoKcYxM6L5UCvqH24NkL7h/jfFvS8y6BKbvq0oNS+CggBxAhmZej2rDRm95GR2e
JWZryBkWzU9gKVBEx8fJPeXQJUjvINl2e0hXHJbMmNhTSc0r0xhDRMGommU9CPjvIKmwLdvJyaJ7
0Fi7MkIlxKAn4SiJK1nZonKvgtqofUmtN6V8MUzgrtv3fjwkIJKv21NuZXZcuYX8gpvvaN3f/uCr
Et3PBxsIj7O89/ysu4zkupL6hjGHbV3wj0NIHaM27oNZaIMOipfIqjeIEzjsfXR0t78S/7OGYAqa
4KLVZHXgjeg4wXLZ888+iInZU6hWA7rZNbANTV4xohguUhJae+hG2pZQ2lO0a8S7ngJcEHFeQguu
D/4WFNTm4wJqnIybZHIm9BEkUEhOQ9eKhYPfpS5NSx4MZ04pMAFp5omxZvZ3VM1+8oBnp6fQJBDc
M3AgDJqAFvYgBL5hDEsnG2lCFL8RPPxbf+X7GXTwapywWTJCs6YDbSdn9edz+upLQDIHmkYQ9oLW
7nL1U8Uf4zBDmInr5mMIFKewpBeF6o48FLZVaI+QI9mYYrK38ARPc+0hnJJ9pKqe1v3j9iN4IpwQ
JO/zowG6FIwnFkA7pmWKTRoncnOSY4CrQR7yqVhQCcIfwNNdZdFLEMT5LhwnKDb34skMW17XxVUW
9uc7dPjBfPlCjplxQKMtJF8NJY3Qoczc0LQqR1ZqcQ/lkZB0WgCmvLxHscuKH8MUord6P4VAQ2sy
lg6trpLhP3BWadFfzlZpXsUzf2kTCwBiDX7ZQnMv11ZdvRH1QzEZwCKdFFTExGxraPs24wSHxf1w
Znf++5ldv1IaK0f+jUQ03qBd04um3C0oj8pu0QlnHtD5piCBhuXSTAopOglZK40k6H2WArSBvf8v
E3hmgTlppE4dIzHHQDLrGBivg7JpMlSiXpXhHhk+PTuo8h6dYhyrC+8wqOv9PS4mnPgJ+uVAYoRL
svEsTa++4K9ScSvkd3X0ndKVEHkiaAhuG11cMtR7kcsEDQY4ry7nUqNIL+gjRqrqiBi+us4ESorc
4mQX5gm7ihtnZpgJrcU6BBAVZoYgs8t+FSaQtXQVsPYrOkSUOemfpS2J7sa/R8XMJJ5DMhVKhIak
uJMyT4gPde5FwZ80BHJSAYME7gx2kX9JKlLg/erfTClImy+nNI2zVKIpDiSlCV3ZFO7KPNt0qfm/
bLb/jBFUypdmpjQxQf6OMZbaQ0NPMRiCeIFkcaOdmWAulUUkhmI7YNUSUMyLwOV3vJbr2+5nsHiU
pKCiVvuw0IbhShmQBRiCrVU07u0lmb2YdT8dXIESYHKyDMLCy7kKqkEAvRGWpKkVN6piwGwOUkXR
i7ITdJGzpZbeDxcHExMGA9UstSbGylTSthu/tVBe53RdFYOto6UjtE7ihN4KQFFqIyWCsRKNZmUO
j1a7brUvSz2KyldhfAmKo8p3Fs2dpigctd8Jxoep13YCCpZ/PDsX38vMDlJvePcW+N6wQmpE1oEe
jKu22yRZDaocsStJQGNeFnnegsySXBhlIkKQyTOlPoxmAFIitdbnI6mj3EXLud3G0NxUnk0j54x0
6bKIKIdaxJzlAxUqExhUFAlyfYAjaH1Nmm2cmvBpGwTI5jE1TvlYf6t69lDrPO6VpezquWG2OBF0
SppilufX7VPb/wJLfGCJELV7KuoNRbuyMN2Xxq5qB9JqnNi7sMdg+u/7CTPTodw2SGzC9Cz8nHW/
+imxu5xz55AX7hwXVtiZ1fWq80dYiRHRO7B+RuNLMU4I7o5iftQmmUXKkDs1CvCCijaoRZwJ4rjF
+FjG1EkilLbeZAsZ1JRM09ttB/8vy45SAC7qM1aViZVNnoNeasQVrWifh3GXKhsl9Tqo4w3TOhi/
Gn+Xqeia3Nw2u5SWw5z8bZaJn8kEWh9IzSHDYiHJmLgJLoRgOgAfFOTmGwcC2nbhf3TxCq0gpEgP
eMPbAuDFY7BKhYdMdmTD9sFzivQkNXcN7/vmhb/agoAQ4+QH69cViWsRKxDXEzAruooi+gj+WNoR
q73zjU2T/BonjotcYUF+Lspn9hhHFIogLaIG0xFHwxrJFCkCoFryynKTCtuofO7MR0070P/j7LqW
I0eS5BfBDFq8QhVKURTJIpsvsCabhNYaX3+enLttVBau0na4Pb2z22btiMzISBER7oMXjh2eJI8T
eLTi4Cse7Uh4VEsWP8L6mlx8D+Wy6qxmQh+T6VHe8m7e1unsCgh5XfQiclbSnSdZxKvGc4Va4pGx
I/0UvtwYfJovWAYN/ShIAOdw4CqVQ+qXEOE8+kiIZbgulX+M8DPWGM8N/w8qqMghH4bK7Z+Fsjih
c9iEaq1FheOc/jJS6CTlb6CPMbXqRdW31dhYmvbEyRzDWNrRROgWYN+V8WKAHn/+mgtn0IeK0zUz
4LdKPFmDeAiUgySc6/5UsDLmV8kkcEOgftEwDBWtK9dSTagnQY0aB52TN/fD3X49fDp3TyBpYezy
V95MYEDPAkpt6CrjOkzFlIArpS6cs8g6K+bRdU3zYG42puWwFO4Nco9degoB+pFH1CDKAb5j6jYn
+mJaiAG6FeyjfXTfjv/8uO7RPZqAxS/8OP/7D/5lY25N/HJ//vnnDx3Tyc3DwbK9x0fv+9Gz94/n
x/Ofs3c74F03BeA2xoPlXiK/dI2nVlRWtYrsF+BMH6zGcl03sn5+vJCxj19zzRIgEASDoQahC351
eaDjhyJLMnQnWfbetl3bhdGO+S9mGGTmgsxD01DFKwN1LqolI4PAbxWhMHe/P+/t47u7ef2UzVeH
dV+hN09M8QUSFRn5PBB8IwTS/njEtFkOyxQyHpQPkQQrlAF0sKbo9AE4KowibiI8guyPtv12dL/M
DdzB8hhX2J8a4Vs4lCFCnxVhUgDn+P7+8fz8HJiz+TyaJ9RtWTP+Hf8L0M7Bsbyn79J6+n5CqTv+
8z2hQyUk//V42yWvyboxtMgyKihXRQ/blbhHjRr0PGwEeApZLtv7LYbXtGzY7lkWw/xrwQkKjHqS
AgsXPyoVAbPh/aZ72mBlAsn2bAaUuuYyUIVDHNcQ4ySaBIcfm2BqDRBh2wgLWAHulix7EghgHuyz
ya9/M5YLTOo8ExjJ2EEbDphgPjfxW2LiEdI8w1pwgltfm9fNw+HhcHAYk3j16EzWx9JY6XK5dxX4
JvgEwIiAhem6z5tf1h0rqKxF9AsU+RJFCwSxrCNinn3EUxki6MMGnvrCcpOrgwdtDnVBRJ9/LUBL
A0BvtrvdmHcshJ932Kt1iP5FHHcFAS/1VOiS4iLnElTpkJnaa+Zb73aO7W4ePkvn8ydUWh5ZA4yb
xvryX8BSyz+R/CybBcAS/0DvU2e9nRuH1MVOoAJvnN6GNJd7MrFTyiaEIlFAam5eUXBggc/Wgi4n
uhxyrE6bsTH9FGneGg9qv9DBsjGL8j9TS7ZR+/jzGxYOWTxkR8U2ShYr+Q2/4+eA//5ZTFhO+LHJ
Mr69nlSyXm58Fd08z1V+1fEXX/Xzba79z+5NvoJ8C35hRyA/rC+QiEvTXyCCHVcRQIiAcww1LkWB
l2K5RoELAcaJ4ucHIfJkvsL6O2tHwqT96LIONVdnGrzNQa5UM5Bq57GRUytAqptQ6nXg9t1Um52K
hKkBirtEcaQ0YNw7tKtQSYFRUbmNcy4OdQmbX2HeByaISCEb2ptf+LfZHPF7QE5uDuw1Yfbm8GCd
tqfN1nFg/vf34x8My9YlC+n8uPce7cfzef/odeZ3YA/mHxZtBFmZFzOC8zEZFBwIFOTB6e4oJRmy
HKmmBGTZEF4Ed2pSVM4sSHmDJyO/0zazNoMMr85TRpBdmRJop0DVAdkdZJPoKdF9rppmeUgsRZpL
iEfIIB4p5jdlUuJdktesVjQSCig7QR4J1mcRlRaQEaEmxUgkKal72Ik2eiME97MMGhxLwxOFVjua
weidvzr/ELqvBRoVDwsjTxSl5hMiNjcMpmzcqephzDcRCr3aHdKrt1f2NU0AhUcFwopTlRiyvOiJ
Ncz5zf9uTMmbP9KPYFtsY9Su15vkebKHDxZRMlk39KhK4AJFGR9kJNE5jz9f3O9UqUprvzASqywf
o+F3ECMtyXouZGD83DEXGJ2YCNnQA6NKfJSoJKh18AYkem4P4Zo7Liyhb6oiEvuDWgElS6VncZCc
rrX5fkhMQWKcvq98g9RXSxrWGpg28UBEHS5kLcNDBC/V0JcDz6Yfgie4ceJUPnAq3qIV3VHACFkM
LMGuq2GkYKnTRp/gAQAVwnjQrSWzadE1L2hOpm5vDyPLOPIVi8mSIjQp9wZQ6tTSYcb4IqEIW3qb
/N9psvdHVvi6mjbKKmpZ84WaVKFG8FA4iY7oECvglWd1EK6iKHgj0XELRNELNWXQYeWR+x5rK5cO
/LhREIm7oyS83R6762MnMWYBQ03RNEOtIiMw8nF+0zpT+oh5k7tDVeirum0fy5MamMIXxzgW/Lj2
xSImsCjmQ5E1xHYgIHw5Z1GgNRqammorKs41nqCiXf2tqbYm3veFqUHYp/89sZjdrrYdCpMKWEHb
SCh8BSaa7ZL4e1Q6c5hejfiuDVkFQ1eRH1A6mMF5CbQi12fTImy1DIVJWG860nLHLjzW8n1bnqX5
sZcZY7nmKEssyqxO5OapK4Alp6EJqpDSt+WiNLmBscxYNpFluFhmkSBHhRoCB/UFTjHqZlX8iUCm
Aa41U0WvgdqxigQZltFnx3kIuqoOyCiW90XwpfUv0RybyCncXgNrfoHuBVLugcdIka4KxzGDHzhN
AQweY/X0Th12M1om/HYvsmrY1gLiEoqaq1FOx6JTAZXEEH75zWtbJfi6bQ0LgpqmHPqplYGDAPoi
RkuMHrjysxpZ1birM/N3yOiXXaORk8wXiM9FnezEfI56wQa9VpGvq/eC4bPyjau+hw4bIi+pKDKt
fKe2pV6jXxd4o3ie4ziwZnW062Ha8ylyCY30ijZsxgFn1UYZ70maCp5RFO9f+ruBepegHnA+JQw2
CdlI0FAf2qn8dHvC1nFAHyipUBIA2fglTlAINRpetNoy8gGtzlY8ocyI1JOxNGDJX0THXERzkLVD
wsoQfm62ywWMztAGUqG1VfW/m3Jv8JIpFZsRhIgo388dYdzcNmx1XS3wiOELvKzMg0EcgSfOXjGY
kmgH7S9NOOYlq5Zl1TLyUKqJCkS/6ac/XO4GRHYM4XA07obcEl4TrwRBfL1LXwSrgWoeqLV9x/9C
/jn54Nzbdq5uZmjG+w88tapRA9HwBoHv3eIOxVdIvucf6Z7bRHbjhcV/7ZfoIkH1K4rXca8Abfrl
sKIgT0hbNFFaaMxpNGdoj/5sT+L2tlHXXgkUIiyrQ6BO03TK+zM5UcRpTnEji71ROajBSz3anHG+
jXJVNE9ON0QlziCPw0gBUM4/DcI8Zj0YqKYdZ0YguuHMZiPspTvUIbsthBY3jWTybgyqlJ22jWzQ
ZO0jm8W3c+2p+ApdRf+0JqHI9+fNc+GpIurWIIOKvzut7XC2OVTMlG5YPJQ1w1Ovg/MlELUkBj0I
RVT1NNYofQacmfVol/tgDCkLgxi7MEbteb3lIPZs8Y/tobLUre5Kmx7DCllbr3ODTWiVDoipTJwR
7Bgq8fxGd+SjyHiSWDlZ4novonQUVYMYWPp9Tp5mf+BHvbGCc/2pOkJnzvfgOAA9nubkXvyqHIXd
xCojJafiyxh3CUotxUgxxkgkoO3nBFkBDT3c9SEy5W3jcu/13eTdHuy1sV7aSLmvoCd8yPWAi6dD
I3yrpPefcTphjSN9CupKUYTCMzDO5VbHo232yJnoY/APr8YuemqPwpHxSsIwis76jUaH+hsCKE7b
WNlK/IZjneyuA/bFNCnk1XDho1NWaL6fAkJ7kl5xfLRBC/nMJve7zqEhvCzmh87Koky7jbuJzM+2
htDdAcR0gpu68jPWglNs0ZTlvejIG6IYwfQjV2eE6qvSdxLelvjypZ2BGvhyQ9xxADl5eJDvWjf+
BdGFXbsfT72HrLipYS3y22h79z0+iPciBISjDx+OykrmMseCTPtizMErGkt+i28Jzp0j2eEhdtGZ
Bw1hJznEH81beeY28d1TeByseMO6e12/FlEjQUU+A29sSkJmYtqpjr/RU9PYT47gCebXAXpbn8kv
7lH3DMbiIeNLhwPogJLdRYGcAH3NLPHex7cC+Ka0iN+kbbavg4JB9bS2WpYQVMQJpJgf5wkQA9d7
pa/gROqDVZjFEb+2RWFzgmgkspukg/Vy9jQpbSGbjdNoLGVfs4RHjSbTxmMRKqcBNLxuroiMjWRt
jWoymiB0ZN/QbEvFNnnydbRpkfseanPS4G421E3fO+G8DUPJbKG6kzACz9qZY4FIN4r4lcJP6PDD
7ag4B3gSBhHoe5/7h1ntQ8bKJLNy5RhgFUR7Bx4RrzYnsdOTyCcXCjD/7ZOgPalZAnbLSn0eB//U
8WjjUKeX25vF6hrAW8t/QClXafiqqjMe50QtmB/6crDVTP/UY7SSaO+TplkQ8AI1JZZGMXHglWzu
NINH5eQLPMo25H6XK5pbJqzcwaoDL76Kmucqjxp0VeCrhHZ2/a6+G4fSKsKKYf3qiOOIRToIcKOi
z+iyHnWdjj5gKxvf1Rbt1xAn4WNL5R/m0WvQv3l7sFfXi0Yub0iL46ZKnV9bvp75WIdVafarlXJX
F9ByN3/nvbQvFVacX7VtAUZtZ5WhBlrVA8yH0JyeJ17SbHnDUsN9024FPWREtdUZW8BRsaAO6kip
awzljCbroR+cGOzKY8RiGGBZRW1eHcqGud7HGhlbUNpLv8PI5vjfQvza63uNpUe4uvYXNhGbF7tT
Pxq1ETUYwgLkCjjDQVv9TzDm2xQswLc9g4VE7UQNl9cRT67Bav5dJE4Hwvekec71kYGzPksybEKZ
PhIV1CyJOmR5Y8HAdVuSTQhx37Ujej2bxLttzuoWhwD2fzDULFVYbRCtw8ZQtgka+YpI8CbIezu3
UdZ94S8KNT15JPON3sEYtTmge9GVtLd+2JbtRuWsSv91G2x9hkA1BUorNGDRa1cZ89nwOfh3q3MW
1+GSpCK5VGlmmIuM3XvVLrR06thXQXVDv/1VKgoUfRWjJ0axWasnqXrVRs6ci1OSC5bAkv1Yi0p4
q4WmJhGDRVXXpZfn0qzqSoi7e16j46C+q6EmB6rhqX+rZUY6cG0QddSUkPYhyNjTabJcxrk3znGB
LwJB8fo6wOFSjKNNXioPaRC3z7fnbM0NUXMlaArUAEkbwqVlfV4UctYGjSXVsZOJwd0UjO5tiJXB
AxMLjEH/EBjI6LkqlKDW5zgCUTb3CEXDGJyVWmmreHnWWQRIK086KHhU8ASi4q0MBDfURNUFdrIC
BKZWGIODe/40Ss4W0CVQRpMb4QVakwoB7SIT8hfzKVdixnLDSwvGizqggH6GlELiTQKVpdR4xoWO
FsQkaSxUEAxgwozDX1owJY7QDvxspmKSPEO+bnB4KSi2XCRln22hq1Yv+cVTqYz8c1Rm810wQaE3
ybnW1eNIwUOOzh0Gqe7vulYYclNQCnhEKSXV56hnzVuSjpKlNEL5hgy+HkJsseQsH8JxHzyUVE8N
Gnnv6tTwrazKQk/og/FLxNHXuAtD9IHos99zZjrz6rc6tuDkkdJQ3JbzyDlDMKfbmQ+1zG5RAeHv
5SSMD5XfTLIpGF2FKt2+FSd7GkF8bPOcnA9mohaGuDFUUS5Nf87k0ImFUgJFKHpJsIAGlLeDO6F0
cZPsv/tuhDZbqMUhiMvizpAsH/na7SRI4z4WuOzQpNnwrCdzeW646kWUpAdA9d5Y5FoI8fV5Bju5
ZhRWFopZCm4JUXKjfkjfO63VrVko01OH/ChEsA2Uvk0ieFLzUShUSy+iunRkNRmg2ZDx6kZWUslR
Yz7eCmkuOqmANzpVGrUdFg3n5H0NGu26r3ZK3+vbyRDFHjmHMXTanuvaz8TvhGAngz7UwleX+q6G
NHvhVHKtSbshHEVovxSZYUqjMYD4Na2T0mylqQTRShSfxLzPLWlu+uesrCFkzBmGO/Z+kZiVpnam
DpWp93GKkebrUlBM27IRjI0lxH7soqQyLq2q7IOnbm5a/SlNxw7yfUouvkJ3M/NKeSwFS52zBHSf
AphENDCpZLVQlk7GJf3LZGC6bCH31WIzVzIwRXB3v8pcUuk7OaiMZxy6M29qu0b0zUBRo5dyVMrB
RKGIqnu50LWHUSy1fNcgsyDbE/5/J6/4sDALQ/fRapa36PgtckObUb5e4nFHGgoUfeW5fI6yIPGt
Js3zHZfxPO5hSe2Bwkax9HoG+XydljIy0ImIdpsk8J+VXhLsfuTbYye1oxsiXu+aMK88n2uNA3Q4
IxHYQRLbGt8GXpsO8anW/XkrDcilmvMItbEC/C0bGez9Zg1u2wkmKUNgl2iB2fZ1wkHmKBoFG7LH
wrcU9QEY8PsIh6heBKm7Goz+QQI3zBOvFcOXMXeRMxlz8jgNResFQT0+C2kaYwXG+gyakNi3s0CR
HkGTwYHoEU/gpgSbXaXqE96cuaB+DzLQzplaVga/xDhGGquMSn148PM829V+yiG1xbfpozw0xlMr
VsFDJuXTr2FqJs3lE8nYzIPo596scc0hFFIN27wSBU4GdabHvkz5zh50LhUOLZ+WJ4UDPbzIqfG3
FMeaauKM20iWLDeDowc5VKvVRO+h7DTkaO2Iq3anztpkK1kWOwkoSSdGuPzpyKejJSr9cVs18NaI
aqvL3WcwtEzRmwyvC13O29xcoMkOVTYokMerrou9/UWpvuS0hlQ5AmdnJruPKSjsvDgq/Phxe5u6
Ln1Ermj5MdSJrOH5skHHAXbeFBqfWIt5Zsfa+zhKUI8Nvovqs0JrQOjj0Nm2ZgTlQcYHrO0dyw+g
Nq9U4FI9H8nb/RDv4ryzuwocM41o1Zlscr7gyXLrqGloZ8jkom7p9V/hk4cK8FzpkkLdKDmuilEW
h71LrT+SULbDJnRR3PXepa8FPw5m3UMvXi0COy1DEJ2MjKPIyskHxI+kvgDcbaTb+NIZZA3hNtUq
wLcVRDu7DyyVXZ/vciSrGZbS7cyw7gKKfMri1lJw3ay1XQ0d3bKyI8PhCSuF5ps1b039WY02Y7jr
RMaJf+XMiiZPcocWJRVEYtTwJnwq+8jkYQ8MB0eZhzMIS7x55nXTyDWrrJMTN/2+beja0Yv0tuDt
AnmSq0rsMOC4Oe0AGaEae5AriH+GFsdt0bkFErDbWCsnSYHU74vosgCdIV0d2KOUXS6hcWGF0ifU
B0yttW8DrPnHEoCM72LSEAbFqtAB0LVoRwg4ObvLB/8tjZMJd8K0YsARd6NjE3iWDfTk/KTrqOmS
lRi7tzJjuvqnejiH8WugsoqSb0PQMrjhxE0lNwBilEZbHRu7qRmTwjCCPt7nPsomVREIXf2h916n
vfyL9DSaGJD8Qs8qIrnw83q2mBZpBm0z5ABwg4jCzNQ77PUV6C0F4S0Xy0Mfto9zCHb6amAVM6yt
Jwn6P2BQgdfJOjVBiZROfMmLjdWDhMrPPvjMwXGNC2enSZ9HFoXl6vaAfUpGxw2uMiq9fLlsnDix
RX5Ofc/tVjTT+/pVuMMpalv8Qb/2xCj9W/N2qKeguUCDrC5W1KW3513VNRLZGhPhuSqcdP7gtP3I
ioRrKOC7FyQdbXcI+xRKF+Jay+PkacX5fQN5B4ilVxKOEP997Z0kLHGotauURjtECQ9rstDkC81r
5hQSuhOIWHhGrnYtDqGlWAf/Clm5dM3JyNWDEodwCxw3Dqk+H6aEFcnXVhWhtQFbMR4FcG2+nJup
52UcFeAKXKcFZq/mml2NkQ/1Y2Tdbwe9q+ZlslURLQLc0ME8hj5VCssQK06BRo9VOOMb7jxq5uzb
TeXI1rwv0cWmPvkuhGVekHoHeZdZ73LGU8uqsYsPoJbZAJ0o9IeTD0gbMxrB8viVzIxYu/bEvrAS
dfeXVhpDhdTIDBDOw7G/co6Z0340FlhGXHVbfPrPzcPwWr+zCLSv2Dj+GV0F4QtXdaTwqZlUNLmr
cw7praY232dPAwXieyhYwfYJd1vRy9D97t6e0P/H1L+Q1IRKwTwPiQ9TeavfCl7Q2epD35qGI1jc
L9WTT/FOvOMeeI+VvF09basGVjoEmBXeoHNRolJOodT6kEzbjAfxBQ9lsR1tfA8lBRsRvApm9FRv
hv35tsGr63GBSv58sT9MQtpBvp7D1EJ+Dk34vsig5yMOSG/US7OIAy8AZr3H3TgAQH3IwWq0j7/z
c+SC/lf4c9uS1S1giUSi6QIpz1VwBcsYwAyKb3ftW36IHA41la6yMcBOnrzexltfeX/ni3LOIAyi
vp0AF6BODxzWplwNZjo830YRWBNEOSTux6Um9IBp7ewOzI5W5bxBLJPf+k+8+7vxIoZZV53e/yy6
v3ZREUVWocHYawCUPlHLmx1n3hIHs3trnoPZlljmrZ318YyKewXkrVUUR11OGiH3jLUK7jGldvvW
bKDV8aUd9Xtlp7D8Y2031cDggV0bB3xcYi6hmrgBATX0faxwG5ykp95GkWN7iN/0bXiSZafb6277
O94YjD1idWEvcSm/jHJVSgJkQyG1kDjhObej0cSjwnhCabZiiXfyewySnE14ZEnKrPqOBspJ2cDT
G6QQKRdVo6gKi0TF+TLmK6/JEzzJK2Cwtbkw5rbQY4D5c4V0VykpGeKqLsdPc8U3L8WgCbafCaNX
SHN+LOuSL5zbjr3m18tvo/y6nfU6B1U+4kIOiotg3Bbc4N6GWHVlvPOCLgY3O9SOU65cQW9TGnQN
55pZxvOf9CRUvwYx9JKst8ochQXZV1nyj70SMl4r1o37DzAt/QB315towsD7seBCNMXNhXTDMG7V
nf8aZ1Bv2aGKl78phXHDrjwIfxo8v2Cb5F/00Ay+Dtxx/p1+Q1iDlQJei+eLMTXEy1XUzkUolKrS
gNmSB1Gk6AV+g9YylL9pMpSKq8DSK/WhKeVft+1dC7dLXCpQQG8NRT88hjTjHqr0o+J2WvlyG2J1
REH9gOMc6BJBMH1pWl5No675GNEMxQR4v1TuVZSS82+3UVZ9Y4FCOX4XcXJSTGTeoj96ue1Y1fCr
pyakLtEIiGJW5N8or4e+8cBHAU5N0j2MsKrK1O74h8pWPyvX2HbeyMq/rVqEKybO9Xg/wdBdjtus
5jiGF9gxevHMDYeEZ6zj1alXeVBl8qJMxCAu//4abQQamDrJNblA3TEkTavHfub/+8wySDI0jQeL
Oyp0aYanYQgRCQdYMTWnYnCq6aFOGLfGVUOQ9sK9hCjY0Q4WCHrbtwM2u2r6uYvf+WgLiofm3/jx
AobyMH3O8PeSHbyKt4qcmJnvyeqZzxhXj9XlsoCh/AwsMHiaJ/vpNHlZeUi0bcfZCesSQD6WPj+S
VOH/jplM3T2gqZXPaQAUUBrN8YGv31PNNoStPjrQHby9NNc3TFwbBcL1BDFqMoGLIySXKr08VGFr
db/1zoGSwLjTc1PapLvI1p0+NvXeJskgRmxbX7ILXDLUC1whr2NBrQnubtho99wJ97lj0VntsXVa
q/3VebcNXZ069FDhB3Xi6Fu4xJP5Th2lJgK/tHAAA7OlxMk2rv8kXMnIl68eyrW/SPT0KUjv6NiH
MX2T1ZWuru6V8lWYXsN8m+TQgStAYvaYQZMpYNXzrJ+7FtBUWJJqYdAgd4cu4U8kRI3X8Ek4Zcck
MHNvtJBYTDgrPPL7wuY1hh+t+uwCmdoje+QmgjZPIMwYWsVwytqD1J3HDuLBh7FiNVqtlTKDjw6x
i0dVISodKKfl47AZ6gp2NprdHPmdjyTZbnamB21Tekg5HqXSzO7F020XWk3mow1fAMMNikChfHfp
Q1KRV4kyw2dbu39F7Df9p2D7Kzwa3vzAgFodz79QtBPFg24E/gwLy7fOUTfVnfKRfBXH6X6szckF
6dVD4vLvwa/QZL4HkL3lKvwsoGknmgap6IiVvS2A2SPbpHvtLvd+vfhWsWc6zrrPLuAozwH/VJvW
P4PqGqbgPfRWdOxNzZJOqQkxj0N6zD5YNczkWHPLRGp7TXns6jmaK9Fwe19z+4R/qCHsoKLqybk9
j8QRr4HwkokeVBUJLMpRcT+Os9jHNEZGajdgUB2Mjz7c3gZZPYyQ59L/BaFCaaLWbWfECDic4pvC
eEKW8jbA2nCR2iZBRKURuuYoj0jKPsv0AIt7RramnUJrDtJjAa2JoGw2uVYzshBroXoJR3lE0Ero
0isB18W+mcqB29VHrnQzVmf06svXEohyA7Ee4yASMXCjK21jcGB7IN21x/0AeY09SgiV927PeZCT
fWSJgzKhyZwutr9yNFK8qANa3iifqBEozNlOHMOR7+vSMh5lN90E29nxnZx1m2FNJuWSvF63Updh
dA39dxbuUu15SlH84HWxe9tr1nx/ObqUWxrdoAxtCyAFRZhgaizCjTjE5m2Q1a0ACn1Eww71HdcN
4A0EtFpyhq1yJ+AK1MDsg/S1lrepb3bxng9PnGyOJYgKDrH4DDkmP2Q8960N6PILSChfTCXvD6E2
kFfMNrtPpydUEJioZUHS1TRiljDP2piilAcrnSR+dPrFVIPS+KyPOBpG073I/akyV2KlTVkQlGdy
ddOLHIGYCuExj/EApvpu25cWY+JI0KBD49IUyg+TPs/KLgdOa2yM9HfHObXoBMW3BFpLKbfDycqM
+7FnHANX9lW4CeFphrQ12csvJ2sehxTnbqAKdWUKwkffNWaWmbLwNPoowmNpVqyEsgs4KpT1RYTq
GwHXHymoH6o8t+U2dnv0yeJyxxjQlV3gAooKZjNui/qgkptWnzl1m+yCRnVuzxnLGso16p7TpKkF
RJ/dz8LrJDzp81P+L66MMERVwdeGXDdKni+nqBqgpVGQA8E4PKEIR4m2ecsITWvPZEsMukNE4Fo/
b0vsyxN0H9AkbRtBBlol4VerFaYYVE4bzfYM6tUqmh5vD+LajesCm3LBSRRHQxmAzctvcekMyS4t
vSI6z5XThC+B4rXS01Rth9KW+UcQBN+GX4lWF+iURyZSKEMEBKMLmSkr5P/UUFFPwsD0C/5clD3D
Y1hotFMaaZgm5NbVGQ+C9CVDGkrPe5PP9ijmvG3Y2r0Lb544usno74cmH/mWRRyW4lLsdR+WKROO
yxV34JHaHdrgoUL9G2gGfhU5ak1b4YRs170uQ+k8ebv9CSRkUSHt4guonaDIdM4QElgbj6hM0vVB
QIFbLViaULHIi1YHdmEstUggrpF1fA5ju0jZh1zglrKyk4weenqpFWZ//o1hKD7BDiuh85iaRj6Y
wzQXYJhSbWVofRcoWtzchlg36C8EFVvSqK98bgSEgLrQUTPLZMZ76yHpN3Fyvg21vgLB2vV/5pB5
XHiKIIbgExBw+Jp2SJz5R8FtjvofZGIe8tRUdrKXPrJ2VXE1PJMybOgAga/migVCGBOhj4DZPndO
bBdm66EMlgvMyEKaF6LpmT06mVua4U69wx8c4Lt76aFhFalc886CnATXm/98CBUAqgRuOaT4EOU+
tc7JHmQvmWqJra0fUJZuTd5viN9VJvecv0jbkHG0X91+F+C0I6HiN6oVzPKUelB75aV961uy6ETQ
qVeZpNXr6/GvqZRPgb85MYaCjLlb2uA22Lw1o9V7sW2chFPrhNCv3LCUGtedSwdhD0j7UHhPJykw
utUg8im2L1U1GzRVFSqph4Y62tQfU6UxFTTkiWrgqFFgpYJoFmJid8onehUY98LVJbX4Emqmw1AY
m7kn9yh0yg1H2chBa4UmaYhHhqwNlcSbq9C3wKImNtLLpBQmWC3v8sMRWZn+IX5oPfUZF6kEXJXQ
Pne7P5z9CBkaRuBnmUnNMi8ORquGgOY0VC2o6LZpE7uuOzPuv8JBZuyf60eHhaVU8CjjPNKVEnAT
9zqGUOOotrXmZT7oreRnQ30AowYEyhg2rp68dAks9wpJN9BtJNwsql1RA9TvEhOyiyddLR9BLCEU
LNmH1TWzQCJfsoiNilKBbkoGUoDEUwT2CrRi8BojDKyDgGQFemCQW6CPeJHetInCZ601tDgK66Ub
N7ob8o19O9Cvj9p/YOhTXtKM3JxogBlTN+bs3H9IGnswGCkOFgp1ntNBTReOaY4RSzxl+m6Nhzi3
A2NmOB4LhlrNOjoaJgGMLRaOOe2Wb6JPrs+r1zyJv4ReCv9bh5PRbYicDaq2ZVL+TB1lynYENa0U
gFpTG7ej4AyC6oz9aWbV0F7nASgg6iDTRqLg5zOAyoP0p3bnt2wnb6VjHVuKI7vQMmUlAq75Cy4R
ac6puG3kOOWByE+W/F54ox3fT8cANAopaj9GS7AUK3/k3egF2RZtx0xWXsUrCp/ylzwWfD5SgR9u
uXvjKTin2+oc28lBf54CB4eBxMyt6lm8m1lPP1fLjkKmXAjOM4ytEEKiEb3haoKMROm23Ob2orva
CSgQaieo/WiImwHmzdjbclyvG7E8NcZoQr/oHAgQ9sRbazMY1m3Y63dkCpfaBkbYlfjEY/lNf+Bj
D+pVVvQ1GWY3mOL9YI87EeUuBrOeZ3VQBVSwCbiv8qBSugyY5dAk/CxjUH10aYjxpi7OvsIY06u1
T2xDwRAYBpBXRmvKJQa6bHquJxjoEO+9QTFQ8Sjct6jW9nhNcG+P5KpBf8Ho9QEGTFTFqQALpS+F
d2aQewQyw6DrXfTSoh8e4sU2o4UKtFYkgMjcwZftXj3EWu/kmeTW6KASnLn8FDnG9Ywxihrl/mE8
G5PgAxMNTrldp/FR6ZEmS4wCNXOS2DN2H9Y4Uo6R8X4+agX0injpMfQfqt7qWPodLAjK50MjDmct
iDBV+gcEUVG4ZGqBd9sd1hcW+Ot48GyKoNgiH7GYKmVGPwcqmEF2bBw5iKtWxwKE5J05Sp6fbpXo
WQPJXIC6m8CtlHs5tWPVFFtWVpVExYsDJnGYxVeQyV18hZFL5aQN+IoRAo2SKYYj+gIdLfkdjvcZ
xLIHQqDqGD2rRmLVaRa4JJovcMMaRd1lA9wpfhJxT0q8uYxsNXpmjPJVVSDsAwwYFVHwIaDd6BKn
mbtYyX3gcHIHninYgfS45/uFLfrTaIZTZlW8YHONtAtrRraR2ECPLRhU/4e0K1uuVEe2X0QEIBDw
yrRHb88uu14Iu+oUCMQ88/V3URF9CsvEJk7dl37o6nZuiVQqlblyLSBAUEjHjS+El5IF+qiosJ3M
I5aG5HIZqdlAvtPcOIRbF/DXNurvpf7PnCZiqwfDLPMRg8cOj0Dc9E+B6cYwsLX6oTAxYQloaZT7
KTgM+63++Nq3/LNO7PbnPaZMrkc1hOEMEm0loYeQVb6hBg9duCmQMAeTL3sKBR8KtDxGzMUhcww5
DW3GYAvjhIDkkwmTKJOd6dwdaWfrxeDN/31Vk0ui8D1+qzuZG2iV9Y1e/AYhiSvbvsl4j98gGXHw
VBlSf0ppBrK2Ke+cTC4Ut5fCaRcO5ngsmFrdpkO1a1C32mJTW98MUCr+1uYBrv3zxivQcgUTEX6I
TGMnQPe83cfGD0yTJ7ofanYODk5M42DaFZqXG+FrDoFfvgMBNfGMLwecSvjmJYkZimU5QmQ4XohU
eglola6f3VW30iGJCIYjAExEMgZ1tKwU/NvYZvbdTHYJ+WlJHtc3rKzFeugxgYHKhDLLF0hYLA1E
yjGUhzxDP7Y030dtDN7hj+tr+Vq+wOEEyw2CkAFWSFncL4MXTDFjpFEYTR/sITBfMkNKbb0pZDw+
ufocEOLHTRpgnr//GIr8ta6N+1ILLEdJyXPQaGQjOq3mCijiALQj40d90bDtuISLqcLoQwJWnIAE
D8yY9s1UQqUYangBu9fa1NOH1Av5RsbwtU077waA2hjmggIYyL8+O66agL2dSCBTTYq7ig47Vmkf
fAS+rHmAdoerhNE/JsSTY+u561u7K96aGLdQX6mHWk+QqKk2td6uf6H50IoOje8CGBNEu5AKCg4N
GGVZNiMcmg0QG+juUzLuuE7sIBguedb5QVJueN6afy8tCnlT0Vl8HCdYLACdhhCz5tYyf2M6SojS
lrDvmpcvbQlJExoz06D2sJUgm7Z6ZhvFS9FvxIS1+25pREibKl2CypEFIyNCMMbKbRbuJOsYRHji
ete/1tpraGlKcKCcN22UR0Xi1I3q1JkHyUaDfQ+SEHqFqOSErV20G2F/3aSGKi9IW1CoEm7zuC9Y
0lGsTg5KWIqdKlFBECFDOsS6BBQFyPQ2kaaNLvjvYsoXv8QkBejW59z9d6N+kSjxoKWSCh4JIBrY
N80ZoWmTnfMbYnPnJHmjExys8+Bq81DHDaqxdvD0WjraYTiyp+C1/KltfOO1uA8MJdIpEHtApUNw
JCmt9DFSEJSJNqCAZV5YuJmzrTorGJd+t7Fxxwi5YZ6lk67zGiH5XntQ/PwYep3lgi0b8zehjzJ6
bzt84zCu+e78UcEnAxVekP98jkh5gdpBjvKZk1FQFd+lY9enboKoqbuMF6BcDBsQrNS5UdnXPXlt
sSZmt2FVnStDwmKrIkU6IYP4Mh1vE+I3GG3q/+YmNTFSbc7oBozGCK4rN0OfMb2Hqm37LoF1Jnpm
FtQW/b9YCYi4AeAD/w/+4/MWTsYwclynOCAme2zb7iWuItvsp42j/7UhicsDYFMwGUE/F4gNwU5j
BUEoDyPyXOtGjzyanPoMvHy7qr2TdS9XPDR3VXpWuo23xOqXWtgV4nU0KG3UR9McQ8HKCYZ4Uj7k
6RZOcO0eWq5OcEQgp6Yw7bGLkaEVTkUMFNujaW8xLXPUIjN8VrSgLcmyjXHadbvzHDwYpXEnCz6i
91lJ6garm1jqsNQ8dRgqGifpNpAgiKVIPqW/rvvLWihBBPmfRRGLGTQp60gGgRqSY9Qjvlgt2Thb
qynO0oTgKnjhaSUNYcI0A6eAnkTgReFd2H8rKIZ49yoUjYItbYm1ewIcJ3M3EiXeL/dEoBd6PcU6
3GRuVutvfQa2k6R3SddcWDUcGy09g5nqcH0zN6yKm6nhfk+6DlbN4XYqbuP2To1eKumu1vZV6ZTa
hresnYXFIkXpP4uAhFgiMNfHjzk/RUSDfPpGPFnzyKUN4byhzZjTUIUNLQHPgGbrWmSrEncq8FA1
0KPaMLe1JOHgjamZjKUMc0b0ziELnQ1e1W58pbWyPESgcI/D7WdAhWAE43tNWSORcNqRc+Yragc6
ILCc/WBTYvlWrmSPQ24mF2NoqskZq1C6TTMZEjZ9EvbnqOT81OgmeM2ue8/K2nGdG2ADxzNLRnfi
c+g2M4sVDZ7wqEIdgvBYGwPmE4K/OI3Ad4MwDSIRIFYQyeShbVzlpEOhsO9L/SyZpXoXpvqJDz3e
rZW1Gzu1d5HD3QxdDCnOOJ/+YplgDMA4BkQ+gBeYi0WLXKoyjLpIOd7Lgfloane5uVf6DRNfFRzB
fLe0IYQc0hVTZqFm7kADwEmSydMagFC7x6Lgx6AbntQGPIkdtZlSOqB1AoIGuJ1MsZN42I8ZlHWI
ajfydwMlwevfmGJxQiL56YcJx8k0EvC5zXXTKvQs8tK3OEIAs+2uW1kJ6vBtkwIohLYqHtSft5h2
vIbQHx6VavUrqZ6i6vn6319dxZxiAG1I4LFCulTrch2MNdLh1PIwj9ZUHDNcrplJG7u1diJmrhM4
LMbQEMY/r6NXY5zSBA8MEhxV6Z+yAyX2xoNiy8S8lQtvlIGnivsBJlrz0eqY3VauvEW4v2Vj/veF
jRz6dpguwaPFzH+Vs/r77VA8XP8ia18cpB+WCi6pmbxCcHiaz9B2A198gueOUPdABnbdwto1jnof
hq0h/TDTBQsfPcRkcaOH2KmcnqxmP9SemTvceNMi2aH6bsDcKtvoPq8VbD7ZnG+nxc5V0azhDc0+
hzxaij3udFuxtbd8Z12m0Y5f6rPlblGCrn0syAODI01VZ2Yu4WNxStJGy+f3s3TmdCfhFZ1tNYZX
8gRgP//YmM/XclmKHMgNJoocUrqKjLqgO6U3AXvGAEoCpfmtN8FqOESLDTTeCjJ11Jo+24uDyFDq
Ae/FFnMv8vPA7M5GX8oxoRrCzuat7I62dGqAy+83rpvV3SSgCcWg5/xkF5ymrseQtgSRgilHLToW
w3eTbTzOV69zTPf9a0NwkjxLNGCt8VKVd4bN9qGnvgXn1rd24G95CF1lo2S3viQ6NzRwW0MO/PNm
pqXGomjCkkwF1/SPPr0Zmw0ToB3CHxHvibnAYUCREIh4UVmmiYdqTJgUO1xi5bOMhOFDl5PuRTPT
Yt8Wgfqd15l1CFgsXYwsbo7QZkm9mOjaHmBXMCLEVfOmDYH8XsZ5sJeVcAJKRA9RDqI52eVdGPhD
qLZHmU6dZk9GNr1BJ1hzQLrI4R6DJkP5pDQrNx3j9qZhHD5SA+zF6la9AR2idFuVEHuyZXOcdqVS
hu9qrPAbmrbFfVDUw1mLWXPHpapFmTAqLGYnqTX4rK1DN5TVD3NK2tjLtDpQbRV5z1PbMoZrumMX
3aj02mU6A+l7AYhNZWeRUZvgGx7rl4Ym2g4b1z/gjg8PClS2PQtTCqC7bE1tHxUDZN3IVELQhJD5
lwXxoTMt3VUhNwAVLC2K3czKe7+keuXLWW+l+B+lg2+OvXymQQrgmjxF5Dnkk3nsaY2ZNHnICPMC
jY+FraWydlYLOdiHvTXEdlHLdW232ES/h0Klq1eT9DYoNJX2XcuZ0xp6Z/kx7dguhTjAa9pEAIHI
svQUI+n4PgVmcFsXveZJSkRahwGfym3WGKMGZthQ67xRTpRvZFItl+vteDTKhry2vFL/0XIm3/UG
j728Uhge+QFIWV0py/m3NKF96YRWzn9mgT4cYyKlL7HSdYc8UyYHkmDpDf7v7U1kmpnTcIPcBNKo
oCNOIkziqvGNyvTSrSDgXtgYo86/WaVK7/sstCAt11YEYErN5L0fpGHId20BCttcrZv7JCalLwNL
AJgwIZAr6rP+u9FFsgdrdeboLMh2PRQPK1tjOr8zeVhfeFDGBfhL57zTGsLHMEmzhzybaO7GRYSR
+rws30KNRpZdNUH0FucRHWyujJN+VIGNe40TQ/LjiRfHoJXJU9YWJDhAwZbt20Sd7pUe1PZpMuqO
FEjGvW6UwaGBEhuwFBpAFV7ZloECdT40zBwN/Hbdjtf1cM+LDlSqA5h8z70upXsaSO0+YAWEj4yh
zD+yuI2eCPYlssuokh7BIF2DQdLo+FMea8OjGjbKd6uwYifkltzYMdB1Txnpyncd5JONrWa0MUG1
GZXf8p5b94GFoQY7KwjZtaDbO5n9AMRM2w0+z+v+SS1HtbJDqcp/DV2PaWlAUJ5UylIIMpno8tup
mg8gSGNW9EiSID6nTI96O0RB4UkdVcnPg5bMdGCzGFwUDP0LqcIe5IRpZdlZT+mpL9TgEpIGBziX
9QGnaNQOUVp0p75P5LcxJ4qtJiVQlkjXgtQdu9y4pBUqkbYCLzuUAZMQOmiVjNDTnaqjVknJ3RhP
bW5DKK48JEYUQoOjVb0Ak6YVysb6cJaQDf9UFa1/LgyrPaQmt7gToHtzm6GulIVjGblFlVfvIfDv
F0TD1pWqdPwwUrX0J41IeNNnQ2TXRoEpt2kcwxPrGJ7b1kiDXanF6eOAcO3Lca12NgxBetcqSh8w
weRGK/L4QQrGaE8jzOZEZgKyTZNGjReSbDjxcYJa2USTN3CCSbY2Rq2Xjomx72WjG0BQq3duVY0G
ujWKWpe+0QInoI2GedthOtJjcaZ5eZfo/a6gtLIcM9X0yQbRQ23Zfc7KxlWjGhSjJWSVVfRNDUO1
Ow0yc63BGgIFDCPxqJLwJzMmqG1DRaqb7IiY0uhMtTZhmE6uk18RCBtCe8jL5qXMrcAbSVW8GVrQ
7DsMKPijxus3EkrNvgTLmlOBQdmrjKpwybzpUSZN34KU6z/yXA19w0jye4DnjHPYWPUJE8rTQYEj
PrepBJLh6ynl+jPiT3r/JQ0yW4Q+ZJQFHLPUv5n59yB1+mqruruWHC+fEUISwoCJD6kOO1l71Mlz
3P33Ogxd/n0hAZFKXAUByJydMvXKiDu1/qKYL9f3ai3rWNoQso44UUnHC6yhqY9x+62yHpPg/rqJ
jW36/QBYZKVWkIGxHrOpjqq9RrzEU+i/ImPnVznY0KAEhGrKF6GhUW6TUU6RhqbKkQ2elDJbDrae
DHMuK2ZOSyPCx+gIB01AAyP0Pn0vL5Dk2UsOdVu/7+zWKd7l/fVdW32jLA0KXybBzF2ozqvqHQWR
9G7CmPcJyKs7snu2XPm8lVKvpYag0JPngVA0Sb/Mq5iSWloN8s8xBaKkvzOl+1a/Cc3biW48v7cs
CW/jEjEwyqLZkrzToj2UBWyN3k/JLt+SoFp9XKKzpmlowsiYwhE2MeapTrsUpoL7+NZQPB2IiSMm
QVWP/Aw23sqrR+mPLdHPVaUIyiyGrU5xTe0yaX7X/81RwlQ8pllRaFTEN0I1UJUrAVrrTXGjW5iH
STfWoK7FzuUDQf38CiEQya36BA8EDOSeASx8bQ63vReaDt3Fd9CIdiJu96/gFLetXfErc3BXPGNE
HwPfYGXfOAFzcUE8csvfIjwvIyaNCTGDGMIKDxPzZWCBFONNhd438JzwSqmwE/A6dP51u2vxCghu
7C9F3+7Lq7ZqsyhXZiynVO/KIbV5VW0cgNnrvixsYUE4ACFkBUNrBnJa7fi9UH5yYBAtGcz0BL1I
9sPi/E5rtiRxVs+CBkU8YGFlRf/C8QtiO1Ir8e9PqzoceKqZ4sRsbYDwb9nH9T3cNCaEy7I24naQ
YCzBsOjADjrEAhCXTd1n0X5g3wLtZ1z+2jA6O6e4r8sVCqc9r2K0ZVIYjZhN9tXP9IiCv6P9kCG1
Oeyy5w1z8xq+mpsnbiEEiw6scP9rkBQLA2mG/dxXZ+LywwcYrW8aeyYgddS7wK8PaA+Zl/B2q4+4
5kAA5f1rWdhdC9wfYTC7aMX94sB/hWf5R/US74wNENpX4lpcrUtDwo5mFpTaqgiGNN22HvMXf9ox
O7VBrW/Tn+mN/hB94N13CTObXqrnrfHs1XLF3BBG5VEDHEEcAIQyWQUFEnzQm/yhuTXvtMI2dyXK
tg54NJz4e343nvoDtdz0299824VlIQ7qVpRb0exKzaup27cSQs+OusSw8x9gzhv9yoa+8Il9xDsQ
PSmHDeurjrywLkQ+JhEJVySsly89Hmf7W8Ww+UvvFkfoGvv/mdll/sigR9CgGaDOCBj4+SJBgwgC
V+mM8c6DC2N2T/2m2PX1TbDV9Fu7IZeGhLjXjdVodTP0Wqqe2uqVhId2S6x8LXgvTcw/YbGWuIS7
sjm0TsZhSAEpUchfZJsAQKDTR4hlGiJbZG6hfKfOIFWrP/XjzrA8S98Abq9dwos2kzi6oIAxXFY6
dHOkyTz3Jj82LHGVnDkkVt3rrrZq6k9GIQrcYgQrp2Y0t3S656z3oZqHKWVKNpLZtQ+vAyQNTScQ
iSEX+/xVDJllZd3OhWlj14e+VCbgs9u4VNdWgiF2U51BDtYX8FJeTGYU9kCORFFmQ54loaPNc0/Z
kodag6jQpSHBi2UprqC2NRuqG/DZpVYCOm1l8oymru+MygicqmtLFCzo90FWapdOus8pI5BDAaXr
9c+3lkqjGYdXDwCohikqVfGGTPmk4pFggNpKxRxW9BDKp6bmzqBs1MPXTtbSlBARs0ItcSPB1Dyz
w8h9H20hmdYtUOCNcZtSRbxPCeepEc9F/abeFfmFdBvZ86qHoD/9v78v3pqZZSoV5ptBe/MzbmM3
BLcIFI08woqNU7U2L4euCHJHgESAUTGEkApHBGKjgimzoy7mdpDySL4OvowC1c1mMoDmNsCZwbww
yc+YSbqMZn+Y6hY11M6OSYoimWyz3tq3yqUNLJRIN/ZiLYNY/kDBiZsOdGXtvBet9M2kdxE9ppEX
5Q7kgspiT7bwlatbv9gPIQCgOo0blaGXAlU1G9wWNi1GR833IUqJ10/EWqhZLmz+JYsLILNiXeIj
FhZjJoI8N9JFlr3rJlb9FNI6kOUCrBx3wGcTvQQtWEUGnDBWz1GioOe+iW1a368/JgRXHWmuoVyO
/WoxXwJuCqe9ZH7oGR74WW/bA+Zyf7Gn9tHcuHhWiw5Qffx3aUK+101GJBXzd8IAG7s0d6pko8xv
/5TPqgsRPjz3tkQlViPYH4siBzLLuJUDnAnAH5MdXj/Vhp/xV16fpXRruGy1X7lYnQhiBG1rk0SQ
QnCgh3cmJ+KimnuxnMJjh/qH/AMKXudxryPHfNjiJtxwGZEOObBo1ZcqXCZi4K2J2Zlq/C/u2OXi
hJBTE3Uc4gAbadF2l5Mede7M5gbfcP6t7yUEDmieVZoSYA9HSHXKmJ0DNU2ZuFr32MfcvX7Q1s/y
v94oMgGOEIYZO4pdg2SLS/PnlIIWwdzYt69saEh/lxsnRAwM3mq1jO6Ck7xYZ+1+cC0/wDR1/9ac
Ap8fu4fR3nKH9ej7Z2FCBAlkhUGMA98qjPcyJniq+mbsb0o6y6C6mbKziH99J9cNAlSPxIiC71kw
qLSUDTpvkRa/9hdgk87J3XQEv8S362bWcyNLxmNt1sb6MpFXxGPSaxrsGOwM4a9guOWYT1OVb7Tf
twAFQHpacQCUs4Ev+pvAP6P30eaD8KqYY2bDlKAVBtNRfczayJHRU4y2KGlWX6SYJ/rXiuAsXWwk
0JCFldoDxupRtyefHYtvWeGF1KlO46F8jJ+l3ga2/XB9b1cPw8Ky8Ak7LRshCo3DYJm72NhVaY2J
0Q2AwGqYWtgQrh3IkU/6pMPGkIYAyyP4txtHesuCcMGEfVEwSYIFfEY7kHKn25r5+j08LpZlMH8E
8APEYwH5nzdykQGkgaVOWTMAt+H0O/bAXd0vwRdEX/wcZYPuhr4yP8KlZvr1+Xm06/3GQ2Rt+Bfv
gz8/QPCRQWcmwK34AYN7A/H4H+xUHf5JzvQQX4gtuTSzj1ucqavne2FScI4cmHqapxgCyMz4KUYO
BIK+vj5PEVRSwT8HLB0fH9AUf8cwwoZfbi5XcBqisqGhJWzTmwgktOCFu419umP32Tf9Boz/0k4D
Sa3HfGPDl1ajDVSP8RBH2YLqX2Zwk76OzflLMz28T02CUf+nvi7RIIVmWW042SDfV8PH1LxgStbT
JL4RcuYPKXqaAR0xDB9rYEb8giOU0l4FfTQaT7GSxL5sjPJe6yT9p8ULUFOYufL832MA/Ao8bRh3
RjAXXHtgvdJEHRYMAjoF6rM0u53CLXrz2Ve+rGphRHBf2B5YocEINACZAZTAniMnaqunun25vpzV
/VtYErx2GMox7Fq8pIsBhEvQRAbdgKMCeUCat+uW1oLncuMEH0U6RDm6+3haWu9hCLqQR8PwrptY
mxzG+xiFdUybWvOMzOe4o6FtX0vzsS8NdzprHnXTs/SPfuyf2lO0u25s7bwDg4v+IKCySF4EW6pa
ljXrMdCRBe8G8xMDCKoCmBrZ7q13Ivll+HHd4PoG/mtQHEEweYtBxhoG1RwKywPAhbTxU8B4rptZ
P9J/FiYCTpMB3DZjOds5Vp3zVMeu+rMynQ4IwrCxldit/OsW133wz8LUz1+tyHWlUrPZBxOfZh7E
jzP+SLSNULV27S2+l9hchZBznrYlrJDqNUXNeItAf+vvz/++uPMMRqchTGUUZwYnbkK7j7fSq1WP
m9M64DxnqUgBXt/FNYdYn4LEx3ismhF0jS+VDL58DdihAxvRk9vi7V2NQ5hrwzCxiYkKsbYVNhBz
1XJYtKA+EGD4PvazsLf7VkEFYcMLVvdvYUvwAtXkkq5X2L/oN6k5BoRfrrvZ6st6nnT/32qE51lm
jplWDbBQYvIqPhbVYx4+VJqTlbsWoCpUEeKjEvo9YGAK5peyraRkXsGXqI5GlQrJChX8YcLVEfQp
VdoAHihFChilU6MbnzUmAaRVxWbu5iB3RZ91KB+4QdNbUC0luTPj9m4UkJlU4GkLt07e2p7Pwp+4
t8HPhhLmZ5+l1pTR0prj5ZDZ0nDu8p/X93wtZoHkGnEfNXlMvggGEhWkrTLBko1g2s04nUKS/RC9
7P9uBggq8BiZsirrohlDDfuyDgh2tnuMVa/uj43l/f9MzEFscbxJao0l4xpS2ti4JG1mB1l8yap0
I/qunvHFSoT7GJdkZ7IJZuqONyfd6HOk6MoxHhh1az0+mqCmtbU4PGllvlW3W00jl9soXNF9VSgj
yPoT54Fbtn4LMN9bbTfZXj6R+9StPPUBl8CmaMRqkFksWbhI+wZcsF0xL5lAZkT1q+QRnOvQLgdV
wvVvuObui/X9LhkvvmEc150ZVrAUNbpdabLdbOnArvn70sKMp1hYMEhuGFUOC1zD27DwVWCMtS05
n61lCJHSGpQCiFl8pk55MUzYeLy+TasfxCQqklwV14yY4mZxnA16id4XQ5tB1p0UVHP8RgruMEJ1
3dIqwB/PTNQLEJcxnS0sJeFKzMk89F+Yox2QU9f9AgF+Hl+kCtLaudcTaIm+jcFNod9hoGvD+tpC
0bCZ0f4oBEG39/PXyrQkmliOfkp/b/naLn+Y9nlia4fGO4+uAfiNfa6cFoqbGz39dbvop5sQFMcj
Yv73hZcEVMpiKUA0xJX+XkWY/R2+A0h/O+hPJKk3AtdaRAFFEog3MDuuoRvy2Vieo05jzkMNqiY7
w3RK44+BmKBzdaLs1CVu3fxzfVtXDYLkHwP3aGrr4piNVCDVKlDmBe4kP431W22inDtcIrN3piB8
mtLRDTfFp9YOHpIfSFgrGgZ8xJawgbqTkSkY8080jL4kB7U7jd1WArZqhOozJgkzpprImWeZQ4vm
GGqGlVb7dTAdykje1eEWM+zqMwaACwvLwZizLmIuql5NaGLMj1rGb8bqdhrRgKjqC6HUwwiTH5XR
nWYoD2NcO9AguP751rLx5ZUtXHQy4SZYGJAlqQa4N1QMLaV+Gz9qf8FqRZd2hEOg5ErftZgVcQLk
sAwgrwSgTgXkLFtYx1V/XOQgwq3GzIC2xYQcJFeh4Wa9A8Gi8cdGu20NN8vZvjb/Ap6AFA/hEypP
hIjYgaJvLbkqEVbC5DhOrzLdK9Vf4JItRcaEJlhLdOggfj7UEolRqZZQA7XiGAqIYCDEnbbVAlu7
Z5ZGhOBMkynWogxGUmreybS9t7KH6762ZYF8XgYhWZqPKU5tqXeQALrV+canWH3MAkaoz8wcCs6s
EOITeWRhXyHDrc1vcg4OhNOoPkrtcxzdKxlUxaQbVMGnrTf02hlaWBVfahFyVK7P9ZsedPDgomoq
MMObbrZFWjq7rviiWNoR3CCs5H7IZNhRSprtmDred8O3arLu6PQjBU+JbSQf17/YWghcWhR9IktI
DlFMxFkds6F16pD2IfnPtNFoBy2NCG6RqrUaVgGW1Vm7KYnsidqlYZNoo9W69ZVm71xcw7lR92Qw
YKbAi5MPIwjlP5p+X8hbwPX5YX7tM82bujCkQbvbUAFHcHTU9MPxfQrwwW6C4qEaWjtMCgeqbciA
/gLMgXYTURR0g0ADJlY8rDjEYMx8jfBOPjaZcenap+vesHa85o6WBcp4qMuBAOfzygI97wfM6MGE
UV7KuSwAxngWQY06JhhWLlEOOxqQxen11yF8VYstmryVTwgsCTUpBnpBvSMy9NGuVVKm4hKR0S3v
812M+Qb5u85219e54vWfzAh3IjocoZYYMNM0GBRrhttGK381UHm5bmblOH8yI+xm005lx2aOGF7H
Nxp48gzMVt4PhnVT5YGNKY6NBHjlZjTwXp71liFD9QVFAYUfuYxrXPUxLV80Nfei9lcUgFSsf4RL
Ye7ow2L9xlaurnFhU7iNJU3q9bJR55DlVtNjldzbNimYHTcbYKnVb4b8GvkgVVB/EDazqKs0ZLOh
fsx3rRn53ZQeyyncyOW3zAjrIUMVGr0MM0Ozg5xyXPs82l93i/mXCuEDWre6ji4HBI9RTPl8yJqg
LLLEpAiHPaZQmGdVqFphkDe1m63m6upqQDUAnkYkZ2hxfDZlyQRHajY1RL3b0j0ZWodv1RnWjegm
/hrU3cHP+9lInRKMUuomqjVgMwA14whiAz3cuPnX/AxCKQrQiMjUv1CuhOGgSmErATYdK7sgQmcj
1hK31EbX6iwMxg4onLJ840utrUzBJL6JFwhikvj0iXuKB2URQsqmMWXHqtLSNayu9xmZNpa3FviW
loSINE0GxfAilhdZGpiXtHPWWYcwi1zcNIfr7re2KBVwJPB0oK/y5QEJHsuAWwmKwMVAvV4GVXhM
vbGyNm7jNS+HUCN2DxhGvH4ELy+N1uI5Q+nESjKbjTsNu2ieqGGPWwp/a3u3tCTc+5GUTmCuwoIy
yQdto02Nj87yOvJ4fd/mPyMe26WZeV8Xt74iqXKI5cKMPt0avbXL8y01uvWVQOZgPkr6l/EHnnID
LVFUgtLs1wjqK+ub0Xq9/jcOAC7g/1kRQhxLFFJGc3W1Le7y9jCCb3LYXd+rtaEnAzylqIiAtgkf
X9isYujSRJ5ZvVKM8vGfxZk9jMcnyeGnYa/71YkdjCP6ubfg5r8AvXy6n4kttkYO1jx9+SOEQ8XS
FOqP849oxsugv0gtc+R6487dsiEEv2roK9y4sGFqvha+9gpIsrcAfWuxDw15CxIiBCSwYsln4GoC
tmrcSeBZ+CjS6NyR9JSQ2OecQwvLtE0lqu3rX3Atl5jR+HNVCwxEYiamY/IHomVYF+sKMJ9cYlwb
ZZrbdRU6tPDAFdFvCY6vRYylSeFzdYXKw0JGxChT4wJEnKP26Y+uULzUMv3OSDeC+9YKhS+nVUBG
BxS7OuZF7jTa8B4UUn3gXf2ad/KbbIW5FzDrkgKPvLG56x/0z+YKJ1DCeO3AC2zuZCjDTi5QdgLh
ZeemhvQ+5MGbnCs3kb4FkVuLLqgYqjOSCzwaIlNJOKXqWEhzRO5PeLyQIbEn5lTBr+ues1buAo6X
GsrvERjA4z4HSg2UCwNojnD2VXojJxQqW9S1VGtXSvEpTd4aMz3oYEzQw3Ef6u2P6+ZXvWhuTaH+
CcI4Itw7tIOuJfh18ITIfzRJCsdhvhp2uFjfMXy08SFXt3RhTLh6iC6zAMTTKA2Bvr2gL8mUHKw6
9HXpb3J7/Ll/lyVsqg7OgJhWWNYYgfpFNk9GZiA7NfbtkN/GjexCxN42p83RjK0Vzv++uPUy/CQw
scNuFBd7EOs6sd7aOqjEQMd8M4yjA7j2XYiJLTWW90HbPKYFvTVY39hSw3dl0toKRAT+4hNTGdSs
M98O2HU//ybwfvCqb+fjg7ozj3wrdKnmgvPKHj+uW1o9qAtLwup7owLHYITVa8N3jdgp33P0UICZ
COb5vG7DdVfvkoU1ISLlI7iZyLwuBn5IeXwNUK1Vwi2f3bIiBJ+oT3RJ57Mn6ZiH8DQdKml8S+Nn
NbguljL/+8JtSKO3kTLOn6htXonVnKOWul3wglkyT6PMY9F7hlmR619rDRGAwat/HYMKiIq4i+Ky
mK0CmesTxg4QRXCULvM6o9kjh0dzJHbBjvbQdcQHLN8zw3dZCu/4lhb6xh6LUuVNKdEAs3JzMVx1
tUiF/ALbFVKzkXyspaQQdMfzBJz0X0X+DF4XupXg5RUaut/HdA9qnd31PV1fyR8T6ucPiYkbNoQS
IlzdhcfYiACzj16CadowsxpmFisRonZOmtxsRqxEG8NDVRc3SvegZCbAN1vKs2s9SsBYNZB3YuYf
aC/hTaxZTS2RyEJWCNrzYbAn/YGDjZy8GNrrMPltcKtDa10DB0ULJVz/+nZuWhf2M0K+DGU7LFRF
hSvX7ml0jEynL06QkeHtB7hjcB4L7nQqsHu9d936ajhbLF3Y5droy7aaX+o5A/9z7Ex0F7LWDdPn
zLK1LU7ItYn1Tzst3I5hGBVRiremE00XvfMKgPH1bjexCnnVA5EeuOoO8QZL5KojzSDl+UCQL4Sa
ksV72cphswiiQ1Z1EBirvcyUdi2WeH03VzONmS4ZVEQaaqaCI3Wjno6Bije7HnXACiqe1Go7jhfG
pL3i2jpct7a2sHmIyIK4MIgdxSbimIeaLmk5En5i1HaV8J9NaXWOGlJmT+r/kXZlO5LqyvaLkJgN
rwZyqsrKyhq7+gXV0M1owMzw9XdRV3d3phMl6r4vZx+ppI4MEw7bESvWMp6vW5utBEM5FKN9mMSH
UqsQKkFuW5VswBwQifq6SorbuuK5a9RBvwXdrLluTO2zjnhFe6vJXa23Alr44yMziyXZsbkUhKQO
VIGOX3MhOaKyWutxy0qdOLV3egO6fk726eIrayZc0X+bHsUTdgBztcKZVcdBC2GBFqXM6MHK3ov2
mEMQZmgdoMfCzKskaWpbXF/ny68KmyjQAXOtgQFbRDpJlhpGuQ+bMXOU6jGySsjQbPNuiUx4yc70
95PzmKhNHIBCD4c+cermcchWZDyU+uv/z5tpx5xYKeIOim0WvDFAhhFaGBpWHnUZfe2n63YuI2Ja
NYTnxJEJwQMhOHkUQsWvnrxJH7v2mMkHviQNd7m5z00IuSs0itG2JxM9+QjIVindIAcY4fe41Iu4
PMMx8yiDlx+zPQARiuCRGtRq0jAB0PviGJT2g2w1C5XzWQsW3kOo9mEji7AYTYlDP/LRFmhKp45f
de2vUy48QH0UooB4WaIAfP7Vm7AYqv67BUCeK22l+TmFtHmGkdTrX30uhk/tCBdXtc+AGOxQgDOZ
G6QpDQioH9GS0hf8mVsvNMDQgkL1CvS5Ql5valzcChP1sdI+qPmvtFOd6458V7/OS4l4yqG4gols
UHAAW3C+YqZECrlvcQUvbjHXsf2pBpS43PN/VuvBY1SmL3t1p60MD1NzI31lQGy3u8DFA4/iCQus
6bvvBeh2Q3Jnff2nzUxj4afhI07CS1OVeNp6J1u4xIxXNmS4uTZGQav+SW58GoJ+BVB8WuZ72/6t
m/Gx1ppVEh/lttqgA/TUqJorKyUoSXOkL770YpnZiwZA+ZNqF/pb4NQQflOT+hWorXGbNtMbf2xu
ykhZa9xYDdiWw7jU3p0zByVN7EoUSRHRwhLkOSjPO4I4K6uxeBuIn1iUjRZRnTxNqxQK2ooOVqGG
G5tMYpi80/WW0LEn3S6ARKZnN2NqUZAlQBW5bqyJljRuq2cf9a17I291w73+zeZ+LxpJpol6K7Aj
Ir7PH1sfhXYsz4CnDvUT2ZXGfmdF+W0v1V9ZtERucrE/gMoClAlFfRX3HjSkzz+HpUHhxR5Y5gxj
Az3C5q4P9ON1l+ZNAAsD1ntEofjF1VwuQ90AZBvjLNuiQsSjDPl53cZFOoEbQBiDgxsnvnEhmxOE
TWTpfpE5o/Fh9ceCvJWIXLlbMHNxVk1mQKmsA3MPRpjvDXeyoYImTjrMKmO19Juc23umE1eplkoi
S1aE3Gh3badB0z5zyiKbbti3saF/sYwtTDPOrhlmXbFuBNlLHA+rIyO28xZmAoz8ZR89wJ28cqul
sstlCXFatP/sqKI2Y2HWuRF3sJNmlSvx9dj/1PLdGKoUxRhq2Hc5qIY5gBALl+yLB5JgVwht0PWl
QetPdvXas/BeRxuOxqnltegv6tqDvEicP7OitqwCyoRpN+C+RAxi1vtR3dcJCHfR+Av6HIzCHZCz
L36/0NheMjRtuZM4NCNMKQC5nwGWnbJHEmnqFigMIDrL4ifoXpcI2WZWElgziBFOJJK6IR5xDRJj
o2hIElWRvMh8cPHabqjM0LeVs73GCPX1pXN1zkUF+DkoKkBTAXfqcxcTokhWFDcZStum07UtbUPX
zgBE5gvd2pndZiMov+m+8dlEWZKo7UpuEaQOA3ptFoMGlYm+T66R8G+vPABRg30eSiN48qHtLZx8
9iAXbYfpBGcAbCpSn1r7qKVeVGrO9Vw469CJHSE4QlnSwXuNKu7ok3WkBACLQs6rGlfXzVxWPwR/
pt9xEoS9H+JKxOCPP2Yu1D4crVtVxDMHpzB3CnQ3i9DhkltBzLAZbyJtYQ/MugkAFSKEAFxEhBce
2MT5qOGQBMxS9RQp8dRB9xQ1f7ju5sWBPHn5x4wllCF9vVFSKYWZIAwd3f/ZaRzPoNytVWWTF0vB
OGttOohlRDxK4oJTUc97qbNGOIWwkIv8RtY/ouhX0FZumC6hz2cOZrxWIQkDAlAwyIkBqUiVzKsW
rmlRdi8x7Zbw9+uLN/uNTiwIochlqPgwGxZIjAG1oKVQuHzQk3QhFGcdAdQW8jaA9l7wftZRBqCq
DMBKZQVHmfSP2qIkxrQ5z275UxjYgGHhYob/ip0okL4bKssNBHvvP/g5ZHfzJ8JGd6Lce8wyT22P
RN+TX3JYOBmr19fXcS4ZoooBsfbpioOB6vOtBr5+Dj3lIXNi64DOkZN1n1Hj+fKSSNBcoteAZZrc
xPCFiJEpDdYpagTwbayR/WgVbp+bFFNx1LbTdQs0bsSWjrLLRwpWFoAmjLJgYYEzEEI+HbssAylG
Bg5F7VVHRQrk6s1Pkmo3RW3ss6YyUYMLn8ySPERd3wElDu6nRjIrd0wJmNQZ3xp6qa2KmoN5UdGe
ry/9ZF788JhKxL3yuzslAjXLwlC6aABBdtkpVKuAqwW5+6pgv3wjooP9tCj9NfetJ2g6mdKaesFF
EqSNEZllkEGkLaB+80HA+FOMTpQsHBOzjp3YEW6ZFgeXkZVLzPHb57q/b7Mt2OddZmwKe68Uq6L7
h3P2WwkceQ0sq7JwXESIYAmKEXgGWLGjd8yRwANSlUtST3Mp59TMtLwnp5Je13GlWFg+077vCDiA
x8C17KfrQTG3T6b3honHhorjYUrjJ0asqJrgKBGoLfs7P9wzQP4ssrFlSFh64fAvC3diTPhQoVzm
FUtjpB5MxXF+o0brKl1CK80dPKceCbswqYKqkpBIobu2kkjjZApaFuBei57VJQLh2QD/448unKjt
qMtdGsBUoLwV1qZPjqX6xIvt9U+0ZEVImabdJX1lwIptbe3idSgOrUTbJcTs7CaaipaY+JbBHCzc
6fQgbeOI4SIeaCD2aH7JauTAGqlyWkjQuNNkxxqWLglzIQ6VZnwuAPEveTWiOFcZAC8Zqowh1H85
jSFrZpHj9QWcT8zfNfSpLYIezHmQJ2ludVzDkQcyBWqEGphPQWuLJiLt+nir5v7K6DD6LHFgCGIU
2rNPZmT7pLdX7VA4LQfGyPgNdMHCWTi35HjMYCgVeluXTSGc/n4XhygnZDVx6yJHzv+dFNUabCLZ
6Ej5vmDu9ZWYW++JwRjQWxsIGJHHpCBSzcc6xW7nLN5wOdWhXhf2+1wDFuYfTOFAxNsRzUxcBM/X
XEdm8TMbzuXluLcHH0stP5mke7xu5rK5DhsEVtRpBAHT7kIyhtCzyeTpTT5mxpok4XNbR/uq/TX4
X1rXba2wDqkB9llD7x4ViAYYKpQrAJqkrYFBgus/5pvDTjxiT+N5ut6dZNNa4XEjoVTpSIZKnpsE
E8cbHyyIsdcaZHjU/V7xVxihzKBDppKGuYVit++IzM4dbCUoHGIB9OAkoaLkD5Yq1S99o0QxlfzK
RilWKpHThrDLb+wyJx9sGO2H1izTAlUHxXqM/dg+gjlec1rmV28c/0pMYwym/ki51a/rMA+SVSDp
LQRYCpk1NM4HI6apXtT3ZFQKcE11KLC5+FoV2CVinlsO1I6TlT6OGsB1Jk+TTVWS4h4E+CO4r+MU
wn1NURMMhxnFitfMYUEtQUtFz7OU9mFT2BD26/idXdbKSOWamE9dUkhvA08bEA9GfIxoEeh4W/X6
iIt1xYMGWOpCNaHeTjRXJYH82PEWDdlGH8x7JYQIlFe3RQeOxF5ND4mKTrFaaIFJQ91MgefFHAfl
kuy/6K2VNDu1rljgxZ1GDkrJym0YlGTVxy2uB4NexBAmyOzahNhLTJ67mIN7pGnadK2Udb5iulVk
qxit+dxRI727aYMKeDwZvGBO1wOoERpqscSFN5fuT2NICOhy7MYSlMAZcGrANfpgBX0gqDBZycLJ
f9lYxM6xMfuJAVAUC6AAdh6sVSzroTJVM4f+kOWbkHixvBr4s2UltIhvfLLVpM31DTKXf05NClea
3gJZE4rTqAeC6RI8syFqIegvFePbdTuza2hDJQTdHx2DSULysSs+tlkKO3VfbroQQ9c8foYEzkPR
dAt5bn4Z/9j6/vvJnu+HrIuUqe48YgLT+pCHY61HzmBhAtQbR69KjnHZLCSaSw4FC1UsvHghQTsd
HCJoMpGboIwqjoqgvQ/4fd7ty/4zCN+HHEi41VCtSPSEjQ7uKE8tapqrbpT8qNOP68t8eYCd/wr1
PII6pbT8OsSvaBPIn/qPkJxzMSjo+KHbFa9hBLG3hS7IZQDBIqiXgDeGfh7kCM8togMEjoqwzjAY
aDgFl1Z6ZG07f8nMTKUXdnAwT4NSpor/c27H71qzSMccd67OfNTt9hi1YbmpQ3tnalEOqaykA2sW
nnp1VG4x3M89THNbC6F1eZPF7C3ONRTZLMzmqcLdfLQSuwArf4ZlrPa4uoRrn1mNWw8Q/7KhrUV1
I1QXssLcAgPOoKD7B4tY5XPHixaCY5Gc5iil9yktWVo5AYfgdlMov64Hz8zGmdYYkBgTxAwKXD03
5St9ypQE7jH+Etm/knCgWomYkd4k9t6CKVm9Hcalbu2cf6dG9XOjMgOpdakjZHtj3MSK+aMOm1Ve
LvXp552bOiso3ROCypRgB7pufq5DsS62U1D03ZX2E8MNmh2sytFLj1V75mcLWeEy62FB0fDGcpqA
EIodMEgINdDWw+ao2K+JPyDO73x/oJm08OVm1/DEjrDtfdvOh5TAt7La5elHzTylW7iyT5/h/CJ1
7oqwfGVsN4bC4EpdHkc5pz2UE6+H39JiCYFgqRUxwgxOJAVUwiW2TSLrSNIbS22WBiVm0+TJek3r
eXJCMHASonMEZzLrIJEvCSp9Y7/VcCf2ldtO8WlVq//gHXYUdjGo+HFnE/KXrfGm7yxUtCdC3ZAd
hugua6OV1v/1ix7Xxz92RC3uLqy0QQ5hJ1SyG1PJvNpMUc0K3Osfay7iTs0IaZ/1aas3Msw0UouU
bHkhK92CVQvezDQCJtIz5AcokUBRWXwodrwrItlClbcA5x56Q52vr3gbpNrWaCyld6syjrxEbVCj
s7h0F8lR62nlkP20OtbeqBVkPmlXDv3C15wLIKLgJaOgYAvhZCGApMxSTFtiYDWNtfaHPIzQCvE7
BYA7udKt99wcqoMBBoLakdBfwE0OSdf7hy9wsjLCnidaqeO9gpWx/PYx95WviuguyRdec3OOnq6/
sO2VDNCGwcd3Jt2rXRcU9B2Oz4+jdhfKI67AQML+i1+YSkYTCzCdixdxAH1wiI+i4B6BwWMVc9nY
Qd0+QUM3NRa+4lxOg6Y6cHxA8QGqIBzn0Gqog3wy1TTabenn91G2REIye+ygBThFMUZSMVZznmpC
P4nrUUbXhU8z/6WjDRtV3tTtSqs9xb6ftEbrJSDXXCbF8gFyivI3rqKCTUmy5aHoUWrH9Awl4FZJ
x2HLdPBiZvXC17qsVkJUBE0DqNdNctDijYgkNi/HSM3QRmV0lNyxxdiD+Vaq+6zbZeXz9ZifdezE
mlCuJKyrR8ZgLUT92srWmlyjkljRfFGBeto94nGH8xo3eqiGI/sI6VoaS6gxT34NhuxaRr3SbOZC
8JYCFO7ERAHe89XuUmfg/d5PycqPB+fvfcUPQD1bM7+j5zxwGMuLoO9wHIYgHfLZJ0bZXSbzrWxH
C99wbo9b6IRDvwvf8KJ5HI2mlbFImkA0h9bqVnJK7fresG61eNtBWZyQJfnOuahBJwjcVNCkmRo0
575ZoGhWqjTKnd56HxVcMO9ZpdNKCSnp3aAKF5Zy5tqOhcTjZPqg6OQJH1PlecGGmqNk0Fj8hg+6
tYulEvoXPSStPQ2lkHVdW9USlnYmvSiYK5vGMTHhhivnuZdm3+Z9Pj1JjNhYQ09oVUCO+HqQzJqA
X1AUBzRUN4WFbE2IIJOBYPtBOZurqA6hm3vdxMyeg5aKgjHgaR9c3pubgdtjY+AEZmyj8mDiiywj
ldqhvxCHc5ZQGwD9ABAhoKUQ1yuP0wQwdWR+KBTFXeDm9s7Ij4G6YGf2LQno9kTjLEN6S7xUGFE7
cYRj1fLMp5oGqnLlkdu0z34awyFKDoV+MM31yOvV9aWcvoaYVCYRnIljAeV58WtBdqfRgw4O1tK7
pKs3GUpXWbDwIJ+pvyq4YIL+AK3FaQ5AXMbSZ6rBsLmIGtJywPj5fR8fTYaKJ6TF7irzRlVXY6Q7
Ha6fyhtbYjOZ+YxoW+HRo+K2i6k/wb4cAYJp5THH5mavVlG3GxVwdY90pnEsQ19e//WiTrh48Jlg
dxsXPc0waCOL25BqkePRog1PMs9XVEBEan0pj8x5hoFVTIsaKHgAsHS+oUGL2NpomXFH0Yp1WGZe
Bv31PiKbuqkWECgzGxtHN6jsQWOC7rwYKk3XkbaqYMqK6w0j/TokSxt7JhrR5oDkAPYBrqsiCsoP
wQJjakDHxXWqUBRSv9C1Rel2JL+uf6G5OxBYgoC2AsILpIti/uXoNBXgWoIUAK6rutzctKns2a2/
LWSyluvyLlE5UD3FSvGtrwXb00NE2HOoGaE6hT2BTyfWVBWoLcUhAaWo6g9e7Y9eXqdbhbUrk5d7
8HZsodFOmaS5DJJ12RDGC+lz5uyZPqKG7gFOcmzH85iBpGmtcU3mgKiMUMUoOFTYu/Yu6KcBx1gC
iJs0S/Ktc1/2xKZIQ4YnGYKyBW9mCFxbQ37KwEJmKa5M19d2bjtMCWbiEQZzgy7cxsBjnErEVzlu
6vYajGSfXDE2xlhuTE1ZyJxzKRtlaqCJLBQB0cMSt15pp/poaNzJgbLPpim0VoeKmOkqUe0mMiTe
G+6y9iUJZKdtg4Ucs2hecNXqmRYEHOarpice7mY+1aNu1RU6v53Ech251Q6Yfxwoj4MPYsS3vlV+
XF/u2W2EcwNgFoCEICQrvLmjtByJDRYlJwvjexO4V7xs+5Xt83fQ9+5iX1s3SXLbhJCOR/r4ed36
3McGbaOBuUMFz3CxgJ9Z5WCVNsFQlW7uu6p/KILxQQrkH3y0366bmgvfE1Pf63BSnRmGwkoyJHVH
r4vGzYeMHeLWDB2z1P2F3TmXZi30XKC+jXXF+Nr57lSH2tKCCqbQ0vQ0Xrx1uvF53ZtvZK6YgcAL
ZICCHDVA6JOd22C1EYGFUoVcs7Xluivzm3H4ahJMiGs0q36EtXljBs9DsfX7R658xXbhcNDuFis2
bki21gfHGL0iAI32qtO213/c5VcFnBilFdCNYvAHtYzz31b1RqDnbVRMrFwq+oENiOoG9TO2H/7B
DnrBQLhPr3qxENrbrdYCNV9gMsKnBupscdfQVNvpiw/uWY/gEpL+N+5wCq6T4MGwdul3GDzA0AGm
KsYHDOsO/qFn79cdugycCcKmYJ4Jo4B41wtm7B7da8sHhV/dpSagqGhY+r6/hKOacwY7QbVwLcaV
+IIxq5GMCnwNQDwUfXpjA1W+z0vVdNUufAkG6MRed+py46nQNodMFYHOEt7yQqQqvlz3I1jHHChp
4v7UrI2GOGZOFrLp3NrZBB0NzQBJKmhjhE9U1FoCvH6BkbkN87/U9Md1Ny5fl3Dje+zAQH0Mk1Pn
/z4gB+1gsrZwmOFqBfUZo3p4A556UIFt9ebXdWvz3kxDDv9rbfr7ScApih9paQJrUWd4oxzcmumS
2s60C88zCByadDLAYYGijrhLua0NwZj3hSM32p2EKQMlf7P7B6K+qGPDAKb4iHy+1Lu4bhR3xHO/
QAfMTaPuCqeTNlWzCo31IDtSz9aRGaFgBpTAEnXJTPhN0BScbXhvomYmJCOrD2O77bXCKSqOdtpK
GmU3WewDzViZJITxoMWgML6aEOR+3+VD0ExDIQaDsl0PhIfk4G7mqEP8OsTmU5u/QMfSTfyjrBqf
QNaDBIeWNiQL1SUVo8vpaaSO0x8zlaFOgqeCkqvlT3dw2z5K6E0XtRcEkZvgCKS19Zo1Oai6uWeP
kpd2+74fFtLYzGLoGI5FDXuCTWLXn9tX+1gP47znQIlYT3i3AdDftJWTVOnSDW46SYUYxlwpeIs1
MgkFi33ivFCiSIKShZMPaMa3wAPSYpTvOQk+DbM5JDwhCw9hdVo80eTUlkbjQLdx/5+cP1lcxS4z
qyM1IM236k8Uq93I+3yLMR2JjoETrqBrQDOv2Tx31KDHpYmMS8VL0DYCBQW0A95W+B/haqFbErAo
HUZpKwidQUn8LrsHw2foGl6wbx3tRQMcZx3esadNQpdE6ufiCpU8GzGOQwMVbiHIUWToJS2vSkfd
F7catXbWNnFe8x/5NlktlW3mjaEEBfzD9MQTR5N6zYe8co11lh7BabCxHbbuHbYdPRRYNku8DYvW
hHwbpiQYTRuucc/cBTuJhofUhXa6eXjTb7Kl59vMpRsb48Q5IYgIMJCK0sK54YgGFwQ3aU9J6pJ1
TJd4e2eaXee2puvAScCaSoyt2sBWt2u8j/4mWTc/+A+TygiQ/rB09/vmDBD2x5lrQoQqeoPxl8m1
+kfjDe/kBoNQOyAsdAggBI/1unw+sqU9OZ0a12wKD6kMYgWdksOmdWSb0AVBhQtqqFubrqC8zN3a
01f9+i305FW2frl+UM8vrz6hSDCQCGYXIdl1qS1VQwnbyqf9lbyv/L3qAFy2wsE67vLt4uecSXkY
5/xjT4hUI2rkpJg+p77HO//QOWCmwFpzJ1iPAVUPnYvOzN5ysvV1R2dO7jO7QsjW3WAzicNu4xQr
aIB+PBhrWV4O13n/MAaOwRGohogZLlXUIgRaEhlup66bX2yvuaErUQapx9Jr36Pte7gD7/qSVM5M
gRPbBMod/2dXiCE707RYj7vSKX8k7yhtYJThtvwoPcUBIX5Kn49/P8gMgwaGNEyIuCJ6hMAxauBB
1SlwOmm8RX33ps6WqM+1mcPqzIYQLO2Igi5GsJFnHN2xbyvvoGwH5/Dww3f9FZoilNyp2330/Muk
w1vnhjRYrcObyNXv7Kfnv9ZVArpJBu2ghUkR3DfFgl0XQUczVlXslPypgHplth6WdsfM0wZlP9z2
QM8BombxTjuCXYj7iVFigrZ3oUKlqAwjcPtgaSJgBpiHUwkUBajZoiaGaZvzpCrlsZInEABzWOgM
u2gzUvVNpwYIlSiUlCqX38ogVRjvgUi+vg1njw5cMfG8hmitBtvnlkOdN7wa5NLpV621Ke4DXDs8
8yCtI3l13dTsYp5Ymv5+cnBEMosU1sMS91rdyR2LZvaCN7MmMDWIQqYFvRFxD0RN2gZdiu/F2+cQ
HUJf2/Boay3dXGbNgLgIz090I6FDdO5JmaFg3Q6IvEC6NbMHlW9APTlkm+vr9a34JB5DKGNhNyuT
AvU3Le3JgiUW0yufYNqt/gR1j0NosiZeQM2tdRumdPTqXUjvOppv/D3Zqn//zIaoHt6byGIWeAuE
d449hEXPCSKSWM39AFXtprZXUacvfLF5J//Y0YQXHBsVxpsedoadytxWcwqVSo6yRo586Na2Nxo0
lDx46QHNHANw7aluu8TJ8S1JcrHUNlgNUMCY+N+FL9pkUagkOQLH3Ffv1kOAR9dt5Fnu8ElW5SZ8
B3GJ9rP0gid5kzrFZ7QCWdX1rz0bU3hxQFwCbKboiZ3HVBLoTA0H/AI2op99JD6npuFZ6tLBtGRH
SOED49aQh7DjM7AGAiuACHtuYoyy58NCe2juiEdJ4D+XhNQSJYYWWw1MDVK5NzHC0Bm2m08dbqV9
Kc3PtMSUnbJweZu9QJ1anRbgZNdIdaaNbQmrY5u70E631V+DQjlEzTGTRPRtHnroZdQ1aAzVrfr3
I8VThxvoORAF4LwQy98l7vxZnPkIJBI7zK8Bxad/HSgg+QBV1KRMplxMXDG0n/BukvBgBBJhACaQ
vMXpYzS6183MrSPKX7hRTAfDxOB9vo6FilFSpYkqh6VUWRUHfYt5p738VXsgvwNdj2ovWZy5dp9Z
FL4cUYfGBp6lgnZ66iJK7rt7u6IN1nBT/rV8EIACp94Jz4pWTZoin2xFvKYJcToUE68v4LQ+Qko5
syBcAIFxGGuIPFROYW8NEO1IlZvVS0s2PZGvGRGyNAPrfVPaYeXIa/MYuo0Xu1Lqde7jsCZf1/2Z
uylgCAx8A8BxTHEhZKiRVSkmMaHqpXziq0gUozw4iHpars390iTG3AMatzoAOWAK+CaxIwpFSV4E
BmDk6to+yN54469sSOHQ+B2zSWtcIq47p8+t44k5IfS4VmidwbIKJCyaW2FWX1lC5c+VWs48EiIu
8fVs1CbxasLd7qivw5zGK0gvKWvLbWxae9pxepIUNL+NfhtP1/2be46cWReisQ86bo4ZrDcOWFm8
5O6jXcmOf2+58mP+VTrhr+sGZ55dZ/aEwJT6Ru6hDFI5nX0fpZ6UUVWjceLTTPtbaYYJ8oMCJYYT
VR0aWtOnPcn3Wt8j28t55QzspqzRPUcJ9CuP3NpfuI8pM+fZmSUhI6qSykdJhSVzH0u025lrwzvc
H+SCFpueBuuU7lQqNxRjD0td7Jne7rmXQoCOZUnU2obt/IjxHGo7/iFZt97vhlC+4OcUCmJOOV1Q
IVB5EqhpFxYYOPiZ3YaHeiPtpWO1YGQuPk6NTD/i5KvVDQujMoc/Nk4xEAswhs4mGI3dblyCQc9d
7vDdvrmUp+eiiIipSQ1Kh4RPDo2rCky5qFXpNPH6bbl5C1f5D3uvPoUPw02MIkHykSyBJOdqWGc/
QHAWo05VaUMEGChoyJSXP3h+Z0p0yD+NwYU4Xt196vrnWN2hc6wZJa3Ul8ZaOI3U+a/6ZxGEDVmy
selt0J2gzhNvh6O5Vm6sdX9jbuUvtm1p6UGDiPaev1J2JY1WZA1M57o/2PSFbJc0JOey7ckHEZmt
OSsbeRjwW0a7pq151PMFksjvqs5FDE98ISZKIZpqCjGclNOIqFxWTouyBK4wayh33IW4wwQhqqL6
JnIbSAXL66W9M3tugb/6P8PCp84kqP1VPQyPqTNuZbx1ZWfEduVTjo8KGq6v59lp319zVPiskpxn
CeZTEdUKRCzQuSh9qirgE1uSmJ5Nfn8cE0c2LGmomsTCN5MHhyhO5d/o0W5qkKM5bugrLfy87tjs
iXWykmKfF1CvOG5zePYz2FWc/sIJgl07Orj0uuA/gWrrwhZZ8lA9T0l5LiltYMLDJt5khVvq6Pus
mOEoEi3Yb7Jkbu5+eOqfcJ2CRC2GEespUhoKxYO+/Ajq+4U1nLtRn9oQzkaj5wwDUbAR38pO88t/
Sm+knzE177R/aIsCrPpf3IuzJlWtVTrm2BGHjWP0L0y5S1tvwZuFWCfCGZiaOjRcvldsFW5DR91l
LlsDR1QjIpJttQIvw0Z91R+um/2u5lxuMQjqYq7RVAAuPo8LA+PrtUngmv1o7siN9mqjelzR+xa1
GCgbrArnFZnTSVHalTeyq7z9Q7kJa/vnBwhfsYPadZRF+IqKQlV+2wReqK37JXGM2aSMFiCK1oBb
at8lypMTuapzIo2oBTp9LFM8XaitL2yw2SclEjJKqRqGMfCEOF/J0O5TubHgiLlGX8yJv8KQKnfR
veSmXrrutkvzX/O3phODwso1sRX7oQ2DBi4YkHykr28qrR6HTb5Z0o2bD5MTW8LtsAKVglz6sJV7
su+ZXuMlFJrWk2I3OvbUpCyk9/79Z/EQeDWaV8ktCM6W7okzHxHUVZjyRh9gQtsL1bQkKf2Uq1Bk
NtG8pmi7uq3RL6lEzVwlMIaEyX8dABlseeEzgpx1rGNbR4uIl65krsvkByC5I2ZriuYQLulgzLkE
RBYa8haQuRfwIp7q5liGQL+ZqTw+mjV/HvBJ/77aCQjTHyPCsd3UbQamXAAHu6ikiq7ualC9xIm5
uZ5LZlYOzHYAFU266ui6Cac1j30lzjAS7pQo9mFEkLQOx7Q2zbL8wEvbevB1zp+iFGS81w3PnG0A
tOEeBGDDN1nP+c6r29BvLImVTiRvA8tr7PsSN8B4z5OfVe0kyfG6uZnb/Zk5IVPrAdwnOsyVAzaC
7CUgvYh5iRKcq+BLXjc2EyA2xu2BByMTcENknQ90u2jAsYeCH99CqM2BjthC4po5eM4sCO6QNDWK
EJwQTlkoVMkgHxI/6GyfV7173ZW5dTt1Rbi2hh3SJqgKUD2Uj1WX0ywAGQS/UXKoaab/UAk+80qI
+cLExGkODhynGSV+YGHSe43EgyO44o9yVqsLvs3cd7DBJgQ2Ro2mQ+Y8BAfW6FCzgTnQfmZsW0Zf
izX0ueVD8RVZAlTngGYJy9fypGeDOqLXiylJg3bNpktcNjy2S9Lgc/26qVvwnyVh7UD9qaRjAUvD
2l+z3+OqvvkY0bcgnvGgPwb3xVoPUBi7Hh1z2ePUqLCCvupjTiiBUSveMKQn+Z60rt64Q/gQtgsv
qLlN9ccWanDnX8tq2jgLc9iq+8eo21lLreS5NzEw4tMtAOBUzGSK4J+MjL6SaNi1B/AFyR7bd2sM
gkL2KjNxNna449su7vh8oT8wF4andoVb/hCEPWqmsBsFoDInr7GfurK0YGTu4gHv0JkGFgYSv+Ig
fQd6kxH1MWSMwPV7N61A8m/SSn5Ra/CpeFZ/mxXH0f59PUDmffvPqvhGY2PSqtXkm5V/Fanxqpaq
Z1XZj/+fFeHLdXlqF6yDb3hurpMCl/A032mWtJAv5qLdgHg26jVApGMw5zwCfTtrq0CHM0T+naeb
jj2MeULbko5oiMsf132a3dCn1oQUr4a6UicRrGGSxPw5gIPrJiEpOLOZ4Y8OZrM1r8fWu6+VwHCM
rMpvSV8PW8wKVZ4spZEDroFqG8bMdLuytrw6Kb6u/8S5Tumk3PvN5S8b6G6fL0iUa2B5NQfsmET1
2vq1weO7CVU3ju1Vxz9VYlPeNuDEw+iX3O5rDVQvHUfFq3kbLaiClVtJ0XfoGh0M2XcLe2lednYN
T3+gsLV6kIuhJYYfaO77VXzfrYNNiheaXjv+Rn9k22wXImutAQa+vjJzuerUrnAf7UKicj9GTyBP
Xmt9z5aKOnORePrvT/ZPXka5DnFmXUcuVJEyNGAG69Yl4S6O7/2W2myhazq3iU+tCXGfFa0UqxhQ
wqDzz6Gc6uYvhv1yfcWmaBaetGehJES72VhjxwusmJSu4uRJQ/0mcdXh4bqVuY4RJhxAP4GZNhuT
JcKHCYqO9SyFK6P60gXEKfm2VEArhYqisTarnQ44AV8qesz5dmpU+FoVSEwscAUjPbXPafJkpHgt
782lV8ns+YVzyzBljE1PgPfzoNCBZYmGETIhpYuNN7qHah0RD1/LK/a+Z6Hm11H9YaltORccYF0j
0xQ8nkLiqfk/pH1pj5wws/UvQmIxGL6y9DZ7Zs8XlJlkwOy7gV9/D3mf90m3m9tWcj9EGilSF7bL
Zbvq1DmM9kOu25hRXqUBA9+v3Q4vc2FJaiprHn9sRtjJdm5DYaeGf8Tddi7B7AdVxXn2ajq5qppC
O0By21j3lKNxCZ6iNFbL1d8OOXXemKJzDt1peCld50bi81KlXmbEd2VWuk49SK5VsjkVHEaHenRk
qJjTUH1g/XvabxsZ383axfR4PgVnUXRazmoKZ2Fj9m2wdXcCL0RLm6cmHgIgiSTLt5Y7RUP/HzcR
9jcAAp0dZrBnPPrkkG0oVCv98LHdzN60R31x007+5b2+TJIYUUBQsjQsgF3urBUYhTETzJ2waGXK
rynhH0VGJCbWkvoLP/Z/bQijKmdNTR0FXqlu22+QGQyGKw0FjMIlu/B68Hpf9dUrIKEkYWzVPww8
18GwSYArE85dHoVDzg3cd1htv7Iw32mldWPHMuGbtewYhvfHjrDpNLO06yaDnThnz239zHpnb02Z
3+oTCFlex1nZ6kP/2ELmNOKtW3UM1LrZ8+V1XBssehGW3k1cXoFDOg1rUMMh3aLw4pH8nqe3GX1S
Vcl8rq7jsY0l+hydpwaeae1QwAbVvfEKTdXfFI8F1h7COPNDvx8O+Sbbju/az1CyL1YHB3IrsMCY
QLSJgxvsLLLTHJc8cwZbyZBCs7Kt3DwMJdmkles/GlaW3rtFRgwsvcIsmsrY5DQF9kMZWhcidWZ3
r1KfDb3fQ8eg9CFHtaHdC8Pz/m+X79SwMLV6X6uKmQMPgr44Pbkas18jeIsv2zg/HE5tCM9Q3CtL
YPZgw0HFaX7j+T6ft3ZYBChRb2ZLch06z1ydWBMzmjjIWT+MsJbbkKQMQNuqFj+VMNnP+uBNztWo
SI6DlXLxqUVhv1c2iKsZaDK9DM2urn4A/gl6kVdOkLmgCN4kbmt436bNMwQBDktXjqyR7jyUntoX
4oDpzGFcpRixkqLRikLisNhcXsHz42ixsBC3I1wDJyuctgM6NhHpgOSxy5c+3lPnqqtf4iwAc+7/
zdAy1KOdbo5KXeYhDFXTJh5/kvG2QKGE+70lozY9v/WdDmnZ+keWrIHnMYhyUJ4sP4GYtnBhqKlb
lhKqt/W1QQZrgUujE1vY2FOC2AK1aRTUWmAWoD1ry5RR13fXHwvCDgYtnj7bFrxvBgvzxGqXgyQF
iZ/roVTcLDL9Vto1by4efXp4L5P3x6awo20zjp1ahU1W1K8pLivQBkfzABTF4k2mjl3oOhHoWsDc
nE7vrCc5Erl5fYUeUigYFEwxwCldlB92UzW3DUFyAzwL1XfSxbjsKAm5YQy9Z67tDGyXz8B4JMg9
+nXf2V/Qtw1f+kmdPlD+ikHNOoIwwYhZ6Ddjre9j8CR/2pWT3tAhGm7oBAE1plrjS9J1Ny0EvHCT
KgHNR/Mp+xxstKeD/NTczbQlv2K1RrskT3NUDhQzSIzxUa1ovk1r89EYFWdHSt0MGoXdlw5T9v/g
+GgTxeZC54BmClcVpdBp0+uAP0XaO6ndSQFBleGS9BrEDJctrVydsXhHpgSXtBru2IoCZBdkgPYW
FBVjwPidd4Uknkav0rhyVRKg/fuy2bWwDEYNcNAvrCUgpjvdb3XPE6Ug2AjTmLtNm20mpMV52e8b
s9jGUbKbckipderrZbNrkcteoCPgAkDHpEj+Ciob2k82YIHQUPQy+jCAeN+1q/YjCZ0bFZpLl82d
XxjQkXlkTohfYUxNRR1hLlUfOOSHWvs56WRNJms7/tiIELpoYztzOSyMueWvAuC81B+yh7rR3Ky8
0kMZwf4KQgVjQtynJvojcEURzDHozVSjA3iXBRWuLPzBbbdqHN8I3ZQ/9YoBWlF30Rlzpg5Eox//
MKFAdS7W0esqlg4zBdzpdtkBBKn/REuKx+bXrpaQgKzO55ENYdHq3DSadIHgpOgYYPOWR7pPE1wb
3vX+J5FxPq+6CO7JC08AEuaiCpdtpGVkcux0NHy5KtjQycdolpJL0Nqxs2jS/seIqMGVcqISJQVa
ri7bl7gwN0Ujw/dIxmELtx6rmpWiVzCOtmJBbEMdGi9xa/h5ef1X9+8iEeigMW7pdjoNG47ROYwl
WJtBe+kgG28lcIHEtytcowYZJf6qIxwZE4Kw0RmzXqYw5gyPIUQAIOfEoY6ZQfib7uNOksNYm0AE
fADyEZaWVqrToYF+tKKh1reeoVfbiAKqPJpBkUo20No959iKcDlM1MQszRYbqHRuw7TDRWeb6vdJ
JjHzv7xg/nslED1uCmeKnAyuBEUUKKhmjbObQ77ANN5qFGaU67l8ptNCjyU5V9Zm8egqIrohuK00
vV9A5kU4u9qouCGOrpS6l91QZkWYRYVmBYoJOL3qKTDNHgpQmzj8ddnG+hSCHm3hdFyIgZePOLqS
RrVD0mKCkT55jGZwTz3P5jYF3DWMtjnbKO1HEz8zGQ5lzelRZf2vVcHpyQJQbkZYDdsfDAzpWuKT
4UoZ9kb6mJqy1PvqRB5ZEy4fGWVQuDdgTVHemfFJkLmbpTec1evpkZFlyEcTiSp1EoUOjCTVQ9jf
6c7tCG7vvjxM6M2G8kZRohTlQx9E4otrwer4ZiUsYBU7WQYgFA6rJoRoK+gCWHzb8+i2oWhEb/PN
ZYdZu1Idb23hVdbzEeT8M7Z2NBe7rCPbdujdxgAjZ6q7PS3cYrxTNVkLydoKHlsVTksnDSOH94tV
/d3pv/TuoMvEwmQxS5hHBgRRq2sw0XcQB5jQWuhWtv4+FuSq1b5dnsTV4YD1EDADqB+AOfPUVwqa
5d1AwA7CEX3B+3gAV9Z7A+aFy2ZWh4QE0u8jH+SHgpmqK5NJ62HGxHsNHJLOfV+RLyMqt/k4bi/b
WnFDcGVClxWHPAjARBYncIdDeCBtkLWyd3eQIUJh4xZ5OsmIVq4YJ1aEuFFMpISsS4tW52ZXQT+h
kV3LVtwbBizgnpDBBTZNcO/JmtiUhjBgAgWUJ9AY18im7J/mxoQIiPIZt7nb2rJU3Eo4BA3cQnAC
KLgDYZdTf3Cg0WpES1d8TXFrUsEYZZEHWsVuUlx315WZPFxerBXHOLEnxqoI4K9QgT0F5NmQSmrL
XYaKYZvKUoyr63U0sGW6j4JiEVtW1sYwpNX7iuxNsERY27QNUueF8o0OpiWoLo3J1lzgxWgnUMks
8ZiVrXY8VBFtgIeRySsdXzBNN9k0ubq9S2U90Guv2xMjwq0qj3q8jpb1S5UpCEe03yfA0Y/tdesg
C0GToEc0iTX+WOLJIxng/2IcHazG0qAMPYTTOU5nOk9c71FGwWXEBPpAsTcZey3IY6uUaJzdg3PC
RSvQZRda3SiL0Ol/rAouq1SZzlUKPBvtN1rkF7qHx+FGrbcRNPXydJMmknNufSH/GBR8loPbKQf0
F6VM6MXYd84IGnjJA2Z1KjWgftGAAtIGQoRBTYSGFerBcFeVdbejE4/gGJxCsOAauT86ReUalt6D
r1lPXJPMljuQUqYLvbJllocHIBRATwB6JHwDNKTSRnNI6zWq8tOuapB4m4Nk8dZsLO2KJvTPwQ9A
BH/t06HtJsfCzbIaIEQwmRuTppIYs7ZeaP2FEDlYLxZKt1O3zC1I+aSQ+/KiRQ480j19vo3LH5e9
cJkMIScIIeE/RgTfVzIQm8wDyuhFHaEi+5bpW6BGHHTKymBtK/UgwM6PTAnr0qlOA9gyxmONQWQB
wPLAzNe4ehy7rQNWM14FWXoTZx+Gup0B6UNjjQENOF+n75eHvBa7j79D2AcdA2E16EsRu0EwWRkv
hTpB/xf9ps7f935gxKaGlAHoPEG/JZyFKVjnzbgGgQRInL2p3Ey64lXl5vJwVvA4p1YWXz06ImKn
ijOSwUoCEjmt9cfpw1YPg3oV19vQvGoGqALyK5beaNQb+3cz/QrnjzaWfMbaCXw8VsFbp0pVedcv
tWgWUCgp89Lra9PtYupaDfKv3T9EMw1CRpCHIpoFdu/TUVs2DcH4C3vz7FRA3pkoTlH9h9mZslek
sbLZwZuGPIaxSOZgHU9NZUkdLzIguNIAAFIHo2+6KPd5qZvepi4qVG4d8IAdeoglfjW7acOuk9df
VZDf6bfMR9+vq75m4JVSd5V/eelXI8SfDxNJNZATBqcGx4fV9mMaxq4x71MZZmMtQIDkGMA8FW3h
Zwqas8GnLCtQTM2bl1pFjEh23XQAC6ym138fVEG1+MeUEIsYRC5H9E4DjAqwHYouqS6raa6t5LEF
IQTldZfxdIaFMgcRnla7qawUtnoCHpsQoksyjjkjA0ywZG82VzEJeP4jVncJAez6ELbXmgx1suYF
YDNBaccB2gsZ31P37JsinxJt8QKyUe2gZteOzMQKKJGAt2ihuVoIzMGtd2ojJDFeQAm8oHTrQ7tp
t47jt59s+zr5/Qa1dT/0oFc1ujkFi0MZKJJ7xVrIPjYveIZS5mY2LUNkFWAhiNO44VNyYPO/2MGb
ZVGmXfimhIBtW1xN2gUeCtFLZvkk+bDKO1N//Pttu7yM/r8VIWCrusJBgQkrCVqwLGVnRRW4vCXx
eAVnAtlgcKFDrwpMz/j7dMm4nvV0KFFvcOz8VlG3zTi69ksYvfQguTHLq9S5z2Gf2BsnCxzZTlsz
DxUEpLJBs4nCkZgnzSYrirVyArPDeNcS7o/0gcav5vipF09K7caz31oHG5vCuIOS6eUJXjmLoIeI
LDqOXFQfxAYBlWtW2gxx55mx7c4MQpvEbeyvngXo2XWZLZnqFe88MSdseSuecpXNMKfwZBMq9o2h
gC5jwJ3eHHeXR/Y7pAv3NehZLBoJYMwAWZRwFsU2GZrQyTrQMpZuvOFe6JcQrXZTvz+U2yFBF3IZ
fNh+7ZrfBjTRUi9xI/8z93/3obn0vZEMfm2ujz5IPIMUcOHzmeCD5h4quL8mGvsIdTGkf4fopmqm
f3gQYwIIYA1gogZ1leDWQ2SWhBawhy5JB60YOQFPlPcJ7vKdk7rvPAfu1JX29v9mPTmf9z9mhT2r
NwNKAtDo8l7yYFTdqHb7LRTX3HBP7tk1iEY3wxVIVF0ncL4j9Zu7P5z9j3YXRq4Bdrz247aEYtxm
8qSEp2vOB4ETQInxdF0Etk63edQxFbVKfFj4rGyq68jvPvsa/LLhdRSgQbxyJxdn915GpbVykmIZ
/pjVT82GUaZoswGzUWu4mjG49utlT19ptAQW4MiCsNCGys2hprAwfg6+sSMBuy1vk7f2mXnhI+gT
4NeP5K3CNQwYBP8Qow/z6//4CcKi51VqRlmUd+BBBBVO0H1o18Qvn+/zm8/36gYKNq+hh5VWfNs1
/elKxny4BlE6mQLh1HX0KEJtFVOg7G7Gu/zLBoetae3s/edbuVVB+lq4ynfyaD86W/owuT8vD3/t
wXZifnG9o4fF2AA8RBiGb97d2WjmHT40f3QhRP/wqXlgmw8MrxldWU/NynVGR3sf0ORoxV5hpEsr
VqHFpfP6MGirjakzZMczb7R8FEbV7kaJDihJqYlnd576ncVo2PiQDHxxrbPNTsHPiM5a/BNf3lNF
K4tyzPvc4VFqgDlKJS6CskfqrWHsSwc6rW4Egfi8uJ3t20r2blzd0zaEWnSwMAEpKuxpZdTnkvSw
z80rO/GjZF84EfLBL5fHKTMj7GGORn+9VbG+oYIQVpfXumZ9Qovsm9aFEkCVvvKM0CECiD6fRXwG
yjunvhQXcaeZiy85d6HX+RArfrCDbD8+2U/a1tgNV+M35ab4ejR/Il+zwVGyaf0J7fbtq2xXrb2X
Tz5FGHaTtJRHCmY3nbBtB7wd8aRLNrlXJzCIrkzdHbbqZj7Q/eX5XnsbLNkiDegx0Ofj0X86CeOk
qbFGEkxCN3kzhJQU3fG6Bks75rMbs+kOCdYfXWcEesu9y8bXAvZCm4SOcbxgz0oZmdIYdT1hW+nR
Taj+GsJvl39/bdta5nIrwZbBI0R4haiT6fBoOSBBbwiJ06gqabQZtSgD204eyfoK19zp2Jpw5Uoi
kJnWI6xlXbcvGmvTtUYw2YOXMuJO8fvlsa3OHYYGKKAK1Wax2tRSLeI9LzuEHOaj1Hs9qpnk5bGC
5SdQSVv6tiHlsWRQT30jSsoJ2uZV55Xl5LKhdOfQcJ3GDtIQvPtFcQg55O4I29EG9Cgt+L20DEk6
wwO1p2yzrgUGAB/RZo0QBCi+cPTqQx4ZQ990XqHYQTV26JYLr/IJaO1w3GmZvikKNBvwRyDkvVw1
tlk/7Qsd7It25Tbo6AB9sRcr5b7vOaL496T4kaKoZfaVV6TZzcRs7ipdBlADlTj56g6jKAAhq26i
PVh8p6ZEj6EDhC/X6jfKrzXH1bv3yt728b1ZQVTvylJlmuFrSCuQQf6xuczm0TFphWajqi1sRm3q
MiBCCgMiDjzIDWWjlnejc6OhVd3pgWLb9P+QdjsxLrhNnIXQTQCRuNdz5blrk4NlP7VaFyToIx9B
Lkom2eG4tvWOhytuvcI227FbhlsBk4ccSly8p0j4WcS30PzKa99odmqUuAbBs7ZzM3XLFK/IfvHp
ijq/Lu/M1Wfm8dcI7yHUT7JIHfE1NGl9Z7zugGxLTV8fgzlMAxre18WbCsbzIn2ts1+K/Sixf069
s3BVIBQhoIMOWMwYmOj2qWO9x/zrTw1uQyR+wetW1/em5TZ046TApMlquGtPrmObwrUUPWlaNZKh
89rsMR42NjtMiuU6xmYYQSsYSSLTynpDBhNPaRTolp4c4dACAWpcUBWwDBBDup3iPNaN7TEzc232
fahkBc9lvYSr14k1YTM16C2yIrbAXIsITnMDcokwpH5pfUvRDJO2N0QmPbBuEblhdBMueBphfIBH
kgKcsYB/gMCwbZDKIq8JaGT63Hjk/VcWRt6QyvALa+EeTCe4UCG6ok4mhlhwxg+dhQZjD4rIrXmr
tyDh19Hi1AQq3+tgUgSxGFGAe/lh9qXbpPva2F123ZVD7eQLBC+KJ24okYOZNmj5BgWkau90eiM5
Slad52iYwuRCl06JygU2yYZoDzUZb9HdhGYPKjCbjvwDKApDQrkMUp84uER9Q5p0NB/nhW2QqQHV
Z89mr5B6eepKezMl8Fqt2l+exOX7z9z1j0VR3RDXNi0Z+gWxCTxvpWe7sI28NPuHzDgGBvwOWRRp
z9QNFHTj8TIBmBdKrYlbKfN3VZUUAleCyokJIayHulFxfcGeqkmxQ0LRtcbNAjsoIn+Mmacrb5dn
btUzfoulOouSgZjHMUYG0GYJHipwhg6KsWnDu4Zt7cxD+7t/2dT6ZjuyJbj6UKCzteWwRedSvZ+6
6sZh1kM/O9tqADra0JVHnbAWYuERLgltNt2HyPcEtQnNiCxP7jo7z58l37Tcoc485+ibhJ3hDBUf
HIZvCvPkBfI433O1us2y9DPkLzkKZ2kY+lwJtyCKcWdS4LEffepWJDtLVq56kFRYNGv/3zII8bYs
TbBnLTDxtrgdHPOgtQR5/BfaS6LNuh0T0BwHGWGoAJ1ekua2KFHfgR0Weba6pVG6L9FsJUXXrSUt
MKA/hoS1Jib0Ro2F32ywP9W431pTh5RoSJ+juNgZ2bvl2DsNhCPG1Pl5+9rqw31vOq8VZhiUP7fJ
pPrMySVhYnVzHX2UsNglCt+jGuOjVBNsXdcE98TW3ub0JWytDYDl7mXnWo1KR+aERVUUpVcaHZPd
T8h9d/44+CXwNJeNrK8oVhPwO/Q1iGUnro5FMyaA+0GjL6bVJiwL1wT4KtUkZ8j65P0xtPz/0f26
TKxwmJIWQP/iJzHne8oeentjFn4/fRohlyyVbFjLdeHIWsPjlgHejQ1hGHi5uqrTbhWtuXVk0tTL
D50HgP8OSzw6yhyikeZC6Rmz9xZZ80z18w4sseZrDfJSO70a+fbyiq2QGRAcjbivQu0eZA3iGzNF
B3z5G/w/5+NuhPqvBhhAAbrSjJS3qTF6igWRHvNn33+ZxS89rV28BF21cHyrzyUfs+ajx98irOps
6lDHznHetDwpFkk7zee1EfuExenu8rjXlvTYlLCklVlmdkJgKuXRPhs0N2L9Pplzbx51yQNUMiqx
jXXqq1EfF+5oU4M8JkTbJ0PfWfTh8oBWD7SjEYn8EPCarKQhzIRKtu0ZeVVKdFmYXaBEhpt1updC
P9Xk1nakqGUOSUAhHNAS4jJuB5e/ZW13IqrrkB81LaRKhcSerXKwiZlw4zbiXlY2rtVRr3XMa959
MG185MUsO7PWrg4Q6wEiwUYmDdTxp1uU45ayMAXi5joZz04D+ce2TDIYLWq/NvTJjyJNcoVYX9c/
JvVTk2EVApuewSS1awo9mNkOGsZHNx5MWYHr7EUJnpGlpxw8pMB9nsnTooBGx8gG/EFXGuaSVvW5
0V+jV98HTNFvasdzeL5Rar5tSCpLvi9TdxKUFuPIUC4c+Wj7EzPP45y2CnjiUm8cHL/h6k5RnQ1V
Sw/AkI3SG88z40sRHhJJT0MV3V/2peVsPrMOMN3yBej9E7M3BXqj5hwtAJ4ZfXCUbvXW+ttDC+OD
tgEeXbiD4DItuA50g8baGKCNa4cBife1djVCdlFGnXWehhLMCO7iWL2iKg2mUX2p9CB6Nj7U98nX
rRvQxU1/G0gFW8LNaixirTMj2BrovgG1GqvvHNkmP0+z/DYCBDzQOdBdEjPXbTOzuWmjzENJe5Nm
PUT5IkfzaKdN285JIelugoMvK1O8FpJuvMUTDYeHxs1DmyPx1c2TJOycxYDlg6ATijQfWtxBZHu6
IQ0WcpJU2PWN/pVRiibt21BV7nuHb8tSxtd43uPz2xp0OymBbBD8U7A2tFmbQCXMqzRkZaHucO2E
Bg3iuqzfB2Ylm7JT77pohi6aod4ktkL9ZE4lu+PsGMNHQABNhTYqQG8g7zj9CJ7FecXGJvMycIwP
ZM+q74n9ZtHN5U24NrME9znwuyx7ReQf42Vj9HlfI/1g80Afs72FJFaMZ0FmvEejTBjqt+eIex5e
BawInuxA8i2fc3TfCk07HocwRoGvsjgy7ENuqF5k5eRJQaez36V9E7nAhxbxVVOD8ilAdzov8C7V
5j2lSfM0GikQLZ1CyQ97iAw/VQxg4WuSpwe1ngrUhWf8EtpdrRY8PFobILY2Nd473RRAvTN/1q3O
DEhXak9qR5QvsPjXWydR9BczDGt06Ey5n8Rkvo4ZyV+UPgTQLsrt7L6PGuTbLk/+2TmzrPHR5AuB
Yx70IUkaTH43axC40IOM3ktR2utGkKxEvxrUb8Xypg4K0Ig6DFOe808+WuO9TYfnMulKCRHL6r4h
YJlB87huqdAyOl1ctO/3DSdl5pVQREjzD8jPopIwO240glIh0OlhyEFxI9P3PbtaL7OImzX4kQGw
R7vuqVmbdDS0csyi1T3P/eNYHaIEmWE3VZ7VZqcxSQQ+rwDAHvTXVR0rp6PEKfhwX/ZVDtI4bJnu
OR/80fDU1A8Z2AFdmryheB3BqnVrVxLDa+flsV3hDp3ocaFwG+O02w60ZOOOQwLrskMuny5uTwiu
oJVbA4cIFRWqm453elZgBdHrX7X7mu+mOvdMyyutv240WWbxyJTg+2iwRmc06Jk9O0LlOwLOAUlm
Nc/+Ib4dmxFieZRMNYimYSbUIC473gP07uTg3ph+xsi0Xp69s8vxMiTIvEHBHs8uiCKeOqLZI94U
vMNOM3bU+ebgEe4gARo+9qC3kpLV6Wv+gOIraogQsz9/32m1MtSNsZzSMajdgY+qHpEEjZJAqR/a
8MWxtwq56aMfUwmanZ2RfrXVLZ7urpZs7eFKJT8b1C7y6jGbd4XlsyL/dnk61pzp+PsEf7Xq1gCi
BrGeaQdAD4dp09AHo/3omOSoPMerYuLBewA+QtB5aah5n0680ditFgO8g+tBDOqSLVJ6WezWceN2
6UNtTX6sobqaKwei3FTGVRmCR+bTNA7p+FIgOWSNnmo9jJF3efxr7oCgBKrY5REO5q3Tr0pHYFz1
oYCH69FDrtP7wvzshspHEcntbWMzlj8vG1wPwAQgUACpFh4IwWIyWIT3FM6OTJBjPxjAJPavBX2K
hx+988B0n+BOitrDZbOrBwweMRTJaqBcxfZ/numTSbMK9em4241aiFdMemc1RFKZWr2VHq+yEDF6
vTLMcfGnOr+a1Bx+HAyp1yS+4Twl+cZK/CHdlZAdgNBjoUviyNogLQfm9eXhC1HX08Ws6yQO7SFF
m0qsemWEtCnxuCqZybWT7NjIcic8uh2lbYU6WAojXHvvOtfstjSHCMsTN3d5eKfLWsSWnxOj/bE5
wV0AEDEjtG/i4DSBr7JcYtyOBsgYZc+wtUCwFNzQoAU0hSneC/pJwe4tcXAZ6YCCw76Zv8V1GhDt
R/bX7BBgvlrgNkBTAR2PluHTGaQhSQDIhymWPFpRA4R640blXaQB+w8mWckOX1mvE2vCevFEBzBy
hLUUfSF16XIndhnocC3dzcl3I9pwyFL99WY7MSmsWQIcRAGkZObpjRGoXQ8ezRug4y4bWVmwEyNC
5J55koTNci+NALCts0Ose5hW1278oZbs6nMJq2XFsJ+gB49eA01Eb+dFQjIyLXMIvctxz9kttD69
DnQeUUCKJ5YQLx5+tsVPZl2H844ajc+J5Rrqxu49xvZdtEGfma/1QcPRtJ31yNJscDlLiVvGd9yR
xIHVqTn6XGFqcNT0hc7w+81QeA7AXFqzpfUHB3RGqs24coCcTI1wsW1s3jvzcuEL648SHGHKKzM2
BtS10nivTkhJbSrj2tECvbzvrAPYurxa/+aYb1kebyvZab4Wfo++Btio063VqlnIVRVf42CaU49E
N+aAtm/VbYe9VUAJnb/1zbg1zfsi9/koU95cCVYwv/RGGgQ9kr91/I5io4Jnejsut/ywvh+dJ30u
PL08jLHkLrES54/NiCldZQ4Vp2UwU7RvrOF+VO0KtF1f3l8yI8J9xSQKaO2WuOEo31toHaFVwZJp
gK/FJmJC/gR6BpBZERF6GlrFsjRGdi22PrJwP2c+0uENzfwxvSrL1/Hl74cEAgA8/5AwIkDynnqH
2qlVT6IJ+24KFKC/7Mf5H45g68iEuDSVztG0VsFEU99k0XttQYBSsrvXFgYUuw60LNBgdaYKNZXG
3BkKx/Ex7ybyqibXjUxlYtUEMpIog0PRB0xrpxMVD7rWzBSjGMZHqu+n9FqqmLGWkASLxR8bQpCa
TK2O2hY2nOZt/k7MDRpzFPOXzr73w0OGY9Hsc8mRsT4sPBktZ3mMiynDuup6Uk5D5pkNkB9fDDkW
48dlF1sLh6Dk/6+JJUIcRYAQRBS5CU41yNQFXNnhPWP6CSDZDvCzklSGbDTCIjlTlMWkhynHztxI
23H23Zwl1FJrJ8nxcIRFSvuJt6D0x3WWAQKauYS+TDYEurQrQ1anWoudx6aEzanRGkirCqZ4+akp
h6z9qka8ubeX12ctMYKHh4ZOnQVNr4vv3znhhm31cLsJtzvHWlSsNTfshytaW16oN3gUV7do5NpO
ZngT0+gh/ms6Elwmjr9AcJFqzKoWjJG4adr7YfplDU+64U30UEcfAAUxVTbiJVALN2i0u6GGghIr
5LRFWMvgzPHINRMProZ5PZj32DMtgyw8jCDmGJ1XA+njDs9wyfnxO5qe2UXjOvY4OidQizvdCjRX
piYsrQz9KO1L/wMyqx+GH/8EZVLlsj300aOfsVu+djf21SSxvbI1KKgG8aZdcny6WIxMm64OKc6R
JUTaNorY22EMLjvSytH1G/aExgEKgIYoqFXltBprpuBdUjOvszeWugXfMZg8XJP5uOQlsszlyv44
Nvg7nh5FFksvGmAsQ7gNQVd3UqGLcD/314khKbitzd2C5/rPwH6/34/sDGoU2SR3kBFQgIuhyDGP
bvsPl4uTweiCb1S9WRS4EnsxR/4p9Aznlf810A/JQQ0gUci4LG0jv/s/jgaSWsqcGyn8D8wb123Z
e0adXHWcBSVIFqIhkczbSuQ/MSeESoZuhkhR4XOZ/jOtmcuAPs+UoLYPQJDZMrY6mTUhWjZmj1sI
OKc83fIbSJMPMYCauzH1Tf0h7b8u+/rK+4egRImoh3stXkBiRYSamVN3XZR6V9V1sh022VO5nQ7N
HpWLveMp6H8jd9F14Sa3yvcG3Z7VNrn2EXDcNpApK5675+mnCNOsqqFV9FRJPNrWSIodOjKAhm1z
ecDnew1GFgQaihFLuki8+845Ss4jxqsDYAydqxosujn9RmVkvedBBHbQg7RU13FtFN+VyRyVasVg
R9O+UhogFzbXrzpwX4P1kFPuxabk5WAsG+s0KJ9aFKYPud9EC0NYNO6+M894a4PHZM+2ffD0CQK9
N/btM28D5gGrxsDz7xKfXQOLcygfo80cGAHyg1tZJff8jnH6SYIrZyovtSlfJjsMmmI3OIe2e3dM
v5ARzq1cOY8tGeLrEIz5FS8WN57RCYUXTRhCbroLoxvNSJINMHYmnqRN+ZPEVvQt1ux4a/VO+nTZ
t86bvcjpVwjOpU5o3eEWvoJ7DdIxQew56OPMVPd+8iu39hm2zZWyk5G7r04z0XAH0CxkucQMaNg4
jYGm8NTr6pu2KPxMf7Dp+2j6dSOJhKtefWRp2V1HgTc3oYhUUFhKeeU7uNXXlqui1b8ku5i/DuSB
dJKr8Op+PbK4jP3Iok1CMmkGLBp0W/Jg1qk7jndh9Q9Vd6wdktcoC+OFj8vUqSEyxsU4ZTAEXRgG
+WmtdYchcpFkbfqvkHxT2dPo3IL58rLPrK/df80SIa0RRmoSWcUyPs1PMsdtlHvLCaC0rXJJqms1
vP4ZoIi20SJwr+YlLCkkMLMbPt9r09vlwaxvwyMbwuGvKUpF+ziGmCVIsLQyyFFw7eY2cELmmsPz
kLjKtAdZ0GWzspEZp0unMqoOk4aRDfrsKxx8fOP3cJbRM8qsLPWwI0+EdlxuVouDMOMqTh57zuSd
/6vejiMD8OhFCUCEuVZNXoazAxvAZBdz4to2YpnmxsiAXp6yVbc7MiQcFqlTdKG2bOQRJSuifEb1
jWMEc+PWw+aypZWQAYFrvFGgXQLeViosjhL2mTPTCBd2HpjF3cD8jj4O5S1wLGnp079WOlv0tBEC
wdZgLPU4IV4ksRENdsqQQEuuqXafmW/5398+T00Ic8csw0r4hEJQWtx3+n0zPNelN093ei850ldK
rKeWhJg01kjhQEgAKae39AfxINwGoosXdPBuomvj1q25R9z4xwH337v2YCTu15f6PZN4yjmOd5lR
+j+cXVmPpDqz/EVI7MsrUEWtve8vqHtmGrNjwGy//gajqzNVLlRWf09zpCN1lk06nc6MjEBYRM4E
tAhfWhnBeWIPDOAnRXE15uqBvZM/aeamL2WQ7QviTbvhe2jWquClt+CiZ3a5u4YyNFWtDnbt8C6T
HxPq2ZiJx+WejJvrLroUts5McU6jd+gtVib22c6+W+nN/EN6r6xA2sSOCn2BpHEU/lhbhNtVzolA
Wq8XdoLVoWfTK28TKHOcQyHCpsx/hcsJzxbGOVCH8eFptLEwR/k9dp+a5IfOAyUPWbwJVcH9shC7
TAwtz0K8kOfTeNiazPqG9D3aeTqq8ZDZxNSBF2UHTTTcsRCHz+xwcTjtO1VLW9iJplvV8MPqqRPl
rfOf4LcNDo8IMvf1IbZxHuqL1ialGjYo9oMtqJS/NVEtedmAjQFvEFfKGl9i0GxUiqwpwxoUbWWm
6uNk/FhVBg42l5BnJA3konjccgri3R6LnqPU77J6MKP/xYNPDXB3PSgW1GEqcpRc83sZ95Sa3lrZ
AxGl9kuf+9QMd3/UCe2QtWAdpNlOxYtF3SQUnP+lSHNqgvMoEjUQ8E2xEkgXSfG7U65sCN3PY8bZ
j3XF569igq8Xw/d/JxXPPctO9V5pZEAkjPigtxhZzn88vcdZ4BaTInEtyxkF1+JKQE2wMgQZ+eIH
OVnC/P9P8qC6rdDBcoArkcA0rz9p4+AlveCLLNoAYBBa2DMAli/lRuFUQNANmI5yuJXAeFMetPz7
etBfyksApvjPBHe9ZDUG6PUKJqrxprVd5vjQ1OmqI5U2DDSuBQQ4rxtcisXqPP0GgAA6Rfw9OqvP
oHOBrhsZ19RsfLXE83v0JfOA+EyhU3fd3KJTn5jj1tcaDrH6uV9q14de2cTWC5S4RvBwi2D8y9/q
37q4YNl3Nu3iCYbY8GEmAUWvQhe43OJagH5RMPgxI9u4a8ymTg5WdnS9teqpr55jstUj4L8foZb7
P2zaP0M8/TQUiFieUwR+edx0+RNeMFnldYDumoLBi8VNOzHEVQoiCGe1CoDenkleJSiQ1nUspsVb
upFB0wjaejCKznxd5ydVxohwEnezi0MmCn3e2vZl9hLWggxx8TI7McN5mtImiUIimFHle0l6oyLR
7sX0DGMA+MQ2mntI7M/XgZm8pAhnYCOd8hWVCGiKUl+L1Y1C+r3c3wxFAeyrWlC3cBpBm2wBdzBz
56C5B2VclAb4hmlSaLFltxNC0Y2yzwOU/yHt7gIdFWiDG67wSBsEJhfwhOcm50hyEmERKRhNGphU
g2IbPzwV2wjjwq+OR/3qG5WkgNwo98qH5kl+LbnS7+tnYMlrNKQ9ILRGGw2P+XPrrZY72lTgsA32
bZlmrpFsegkgwu11M0snALjROUFBld7mx+dJ22lTY+MElEqghn+68XaEHMV1GwuIROzkPyP82GOd
j4zmFoyADQaQX1+1j6H1rluBY3gKQFPFQ+IETSY43EsH4tQqf7hHTW7ZbLUp9nELgnX99fq6Fj+R
hYOAsy1DVpWLh7XaTdVU4UC0g2QyTwcdSaCNoUo9aqUmKNSY7OT+dZtL9+UsTwhsGyajLvQdBw1K
uZYJm2GrgyIc8xpJ5zaVREFl0dqB0auqX0Hn6Si1Ieq8Y64E13/A8rFwQO6JoS3IPVygwwub6hAa
AwbyViZe9FB03vwMvXFW003sxdvoyQnsddf7vU9W4Q0YgQTutPhdT36Aen4ysohKaqTgB+SAPM/X
dyeqBi50VuGwJya4w2dJci4NCVrlw1pZG4/kiRCQhuk7GlR7MIZNxLN2XvQuv9UuRubW13d46ZqF
S1kGRpyQpfAVwjyvEs0kMK4n39okuVMP7lbotj0bP588wTL/OTBf9QTirknt2YFp+ZlbW2q/MyEl
7Vw55R9xpza4U0j7LqQQHUHdwtwSKGv2tQG07l3W3k1o/TSgMpVWsrr6H7YQtxQgCHh9AVPIuUgm
2Rq49LCFSIszsDoggIJB1ZWyF1WkY7EYBebOPzp3s5ALf73nGusch6GyVsf+lBSrSGpBkJSpyPmF
vOSL4frE2PxjTu6kqSyycKDwDbm6G3W/7Z9TEbPtsvv9d775kTMpIpDQynC8FFoENJVcy/5EkQTz
HyUghyLagsV4dnLSuMI7NWkL0DAWNMb6I7Hfp/otcqb7vJD3cgG2QPBNFRAYve4e2uUjAKkEUjEL
L0BA1f8W2062sY6SrrQKeX5qSo0vsSjdEaOUVS9z4uRFDeXp3XYyZwtWiR4s3mPq16ztexeaKKkX
tVPo0iklr0VdyXdFqCahLzd45W3yKGOGW/ZDuysG0J24eECBEc8cyC8tM4dilsOANHUGuOsfEgK6
2egDiPP62FS/QGtlbIt+TPdjZLPBCyMgpJlTK09VK6fvYUMRW2vSQHtG7ulhrLT0mMpdKci9l7YG
FWIDgX1GDPJbEzFZx3yWmXkWlE0DyZzUlUmdbVXV9VbTytwfbTucpVk7AeXDQoqHqxR8UxBaRAf8
Yn4jziuM8FgO8q179uK4gLOoLvHl7bQr12Xnyk/N5robXF4k5wa5iwRqexAXMmHQae4BXXAtUxCG
LkPDuQHuGmn1qLUlOJKH8hJmX0qpcsNY9hJdkBRcRgXYweDLDMSYZ+O5RESiHWWxEuWA79MVY+lN
gQox62pBRrxQg8axwRDqnIQjBedRP5UeJo5eAugEucB+Va2LDSoCiVftw02kuk6AC6oIlMfo9fp3
WtrGU7Pcd8qSVtFJBbNKs5s6T9J+j+UxC0W34SWNDLoVYCqFC86LwxzLeXAFML1rKdHhD11dyB4h
pDvinPffMZOajawzlNfMtBq+7EJnkLvu8aCTu7RahSyUdiWqjHcZeAoiDKZO+XMd6+kdzST2VTnS
JDilC66L9wcKFTM7GyoZ3AVX5B1N+rTPPWb3fiwhPg3e9U2/vAbmITagJjQN2mSYLjvfjB6kpX1X
w6fU0auBLi9WHVOBU+rcWhGp9yx8YKgogogNyH/MjfJvnU7Wq6wDrYVHSrcrPurhti1XiWiWeun7
npmZN/Uk6nd9T8GbCEzUGDiPYFVSvfLB2me34R0AZt8olyM0qxCBl3wqaI2qs4ueZ0HYTcAfUABG
yQlsn+emdZTKwzTFCpVH41Hf6StplXzp91/GDZrbYDDd2oXLIKzsIoEGVnGTQNpWcOktuMzZT+BO
UWo4sWqP8yYX76Z9TESjnAuvvPM1ctEukePOiB0YMH5psQtl8djtZnyLCu3cFfsyBdUoZeGmOlsQ
9zlJnJEuIfBQsmXH0nQL8J9Pgc7caVe4yr0UjK9QafNetKf2/frZuORiwezB6efkDockZVqmq1hq
/Qae5m1s+92r7mL2R5kdyWsf0vXP76ozi1ziR8Zu6rJ4DvFD4crSKhoKwYEX+QcXUiA/a7b5vKZC
Tbdml2zKSrCG5WP+7xDMH/Tk/FFoFtFpxBpoEa0dDWX34dVs3VbUblu0g34opIlQtr7A7xudUhGQ
GOVertxPBniJ7c9Wu3ESItixhWsXimP/7HAOCI6EBvI1JAc3zN3YHZv+VWIiT5sDw0XgOLHBeVpq
hmozdLAxRQ9JmLptvios0OD3m3Y6qvV9XGxl53P8HzKXs6Vx7jaLUEixPQcL3WMGSMWoDBWrvSb6
VKIt5J2OlGPrMCwvtB+N6raOQNKW+tdPq8gG53ZjOYW52sJGHT1M9qYEP7FOBMF1OSI4ECBB6opy
P4/FZrYaR3qDDaNgbWeG76C1CxWGrPAs+RkKinr8UmePDdj7QwUCt9mTJEoCF+qzCEqQAwJdCCSy
ZL7zWzY0b7oSbs/oWrPuu3xdKHh8ULANOqA06wERO2QiIOdSTgjSoHnSHV6Kxzb3BVuDmPUYI8et
/cEPt9XXlLsgEXM8jEzcGl51lB8g9SxSwVp6LJyZ5T5qImkJdgHAXzOw1t1mWEeuW+8Hj73RR7q3
ftxUB8HoySK5BNsy02msFQtv/HxT6UfU7u3Gr7vVdUedfzN/1k+smNxbuHZyG+1cWDHqt6Ly9elo
Q2gQLLzNsA7zt+vGFlOSU2tcSqJIdJioCmuQNQgGH4QrXnJr3SAFStw8QHatvkV+5ZOHR20H6djE
h8IjkGPXf8XiJX76K7ispBxY1YZQY0Y18QNIruO0ATneo7P6o26bdejWQQXVlf1+EMTVpZiA0wpC
fnvW0OLn4qZKSUtbRiqY1X5dgyHA8izpQbC2OeG5/J7/jHA+2k8KWGdGrK1dd76xYTe5J33mh94P
ITbQb5gow1vMwE5XxbkpqyGt0SgwqAZKtg6D4Sm6L9+GCbU3V3ZFCPnFPUTBS0HqruPJzjlQjxqA
Q+d8Ly6QPB9aNChEL85lE3gRgPAJlRqLW1DZ10kfDwhpep6gpIaJ0wiDpoJrfCnxcbT/jNjcsRts
YiXTBCNt9RQWkhtrqcDLBcvgmSl6vOHGJMcNJFFM5igHk+1C0ddYeq+BVFpTTcw+6ahqnSdX+Qjd
HqdPsArlIA8+6947a62l27F/Ebj14mog9jAjKGTIlXARn2mJFY0hzg6DTE+LEJG71hoh31UfMTDj
VfdQ8BC8nxavV1Bo/GeTO0p2obadCQEPFOT173Tfr2x/CspDdkO3IKVfG1vRJ5s96+LsnhjkPC8z
2tq0OhiUg+ghf44P6XZYVZ4siBGLIf+fGX6a1ahiYvY1zHRraw0xyWZtYDnd+/VPJrLCndSkIABv
03n3fk1+dB8egKeS/B+Tqs+itSdr4UK5HakhpBZhJTmE0Mkir43frYD/F9zFi3nOqZ057J48I5ii
t1EywI5+r+Dqb/f1CgXJtyzo769vm8DR/+JCTwwB5J6jFQ1DpryZQj+qt6H6fN3EUsieOxQYlwRF
MrTtOT9jZdvJ7RTnnpK9V9CKjGq/7Faj+RBaa9sJUvXbktelJWiNLryQYBV0ObPckIVB5/MtNAgL
TS3LkHZj7FiNWzcONxTV51J0bmfP4o7RnBPKUANEIxvMneeGlIxljZqnudeYbFVq1A3t11J+68vB
tUJlZYMFzgX7ZND0uR9N6df13V2I7GfWOY/s0lSW7BjWS4zYFfaNIqrrLO6jiaoOYiFKxXxgzyxI
Qvc29rFBep1K3wMUjciRiFL7BUeEgX9muHW0RGvj2oEZLTqA1awjGyNc/w9bdWKCO1STKtk0SvMc
SPTJ7xvZraKn6xZEi5g/1slpkmpMPmjzXqHx4pbON+mA3qg+rhtZeheYM88S4AwYM77o7ADLkEoA
3OReEoHpCzTHoBmEOItbFDco6cIe5nEwCVGVzwN7Dn9O3YOJ5xPrs7+crBE0hF0iyXC4vEuCxrEe
5Y7uZ0BFpJkrEPj6yQBZErsJrq964e4/M8vdyHGWRKirYtGT9tCEh8w4Dsq7Vn9okyBVuvyGKAlb
IL2D7okKtjEuWuUg1Dcb2Uq8uJShP8noTW5KUHshgvg0/53zsAFGPQcwM4yVohzMM30aLaNtMZop
WvwNxgOPFTiF6ej12lbGpDFm5HpB82lpYaBr02cBe5wCvuk5VLmZVZWVekC4SspzSh6kRnAJC0w4
XJppMLNwwhImKoMFtf6mMdNvRv+6JywkSmCekx0NSpnIaS8YqkLFaVH8AmvpBKW6b7vy8m/HrfYQ
bGxr1/qQjuZj6peb61Yv4+y5Uc7tR4wb9f0Ao9TqVyZEeXpRjr7wWoUJwJPgEgqEnvjW0zwcS2IK
El+6Kp4wH+vl6wSwLOeQbRvTLT3w/AOVHFTefe86GKF1Dsb2+iIvY/35L+CCcK5LZiHH+AVWBzWO
raGuOg3Qm+7lx2ZAgzx38aA6Np/q8xCC45V3DouxQPZsOHttABXzE1MEB3kB4WKD2Bc0GlCp1zEp
ziXUcqM6NM9y1Brc/CF9UTo3WiWKh4K9G+/iIPQzV4u85NitonX+CC7V66tUFk7DmX0uktBsUhvI
XOIRsZvWip+t9XflZsT0SvZsH39bwedvgcH5AuNCyqlBPtNm8lTniQ2D4YcBFIrspS/dHnSJK+PI
gPL5TtxetMbLsIxGqfMXkougafzVlz25DRJ5lGpjgMfUvvSY3NGb7jGxfPNgArLkToHzoXipTzGb
bwjfFQvOilLkDOszMLV5oTpoSKOppBBs9fIszNyJhg+ZzG76SWq2ihxKgvO/tNBTa9z5Ty0jmSQN
dNRFTFNXrz6HIntSo3d7Ujdj+339Sy54DiD7NkhXkbdiooLLVJKkIiGl+JBOCWV6+XMYmWtWj9eN
LEQ0sKEj0oC6EgNzfPdzUIa2tGZQzwARMMNFjm7dIwW0BV65ZAYILNypIGZBp3Ve64mHGLGdJ9bM
NATecD9GwiKkMVi4Sf+Oi4EkBByhF++LkTi5QjsgoaxwnU5vpO7dJN5WeGUoazAcot2ai9z+r44V
d9QQqdE3NhHCMPvHJf1kknKHRBhN0Cq7mVxZD0cvD+XwbtAs+IdF0FtwiVHpnmV3zHd60ruZmpgR
dDHTonIltKEaT+8l9EDjqem3fS/pL3nYIIuP5a7aJMC+TH6nIRGRc7MlAeszDO52SEoOTd2zA9r7
9Q1VxojtKyvW78zJRMSexmmttiPZm2ouf6hjae+H2G62DA4cY64uR06jT7pCPRO9WgxhRo75ncvl
sJ50e/yKpdG4L5swfyRSk75Wqc32upMOawM27is7MvdVUajEzwen2+mZab51lNBATUeCy9iIC+gx
dBQaEbHd+ZOcQTZqrOXucwaIY3AvUoCVNCdkPHVv5Xd9UbfTHiTafXjnSLJ2mwwOxC574FBbqBqS
cmsZZHypWE3WVtwBWF4qreoDFmAGJNYweBvamJ7zIzYmvTtBJPE2Uwv5LaVTeF+2TRx6oWXQbd5J
iQ9GLdCDdDpUu9CgI8W+qNJyh8+oRSvNScc/KlXLHFDENH+KwcGJhgLmz9ZF08TfTUshDylZdYGy
uGWxFA2IiL1FSUK/VGuqvjtiJ18YfNZWdcR0jKkXmXbQSYM2Y2uGksD/luIDeGnQBJknVtBvPz9T
sRPDf1Jgu7CTvmq9QO4MzuZfjw+LRgCGQaoIW0D2nxvRrSyuenAVe5J93zXrjPmGJjCxEMJRWP1n
Qj034eQFNicBEKsZPlLD9BNW+XXRA/4igsOJFsNFVLlkZdVLWEwzbpR61yDZ/vmgs22jLIkbCbqJ
xoViSNyNaofcG/dRWqzB37XOA/ORYI5AD0UA5ctiF3qyMpDJtgVeETAxnO9bDDNEopi8UvPJ08HW
rkptMCVQpMSgV9jlfxJJVHhfmBCGTSRT4DwHlvGC+qHLKSVRi+tCekTHpji8lZAdc/Oj/vQU3XR7
SOA9GjfpivrsLv8iKxvZqzqrxF93yqXbBB3AmR3ccRzIiZyv3AgjSy9yxHotXZsQhWGDMG1bcspT
E9xNr/XhUNotTDjh2mCuehy9LzRWLVe9cwpfu6fb+ABM9FZUJxUtjTvUVZFZJWjJMakJalopG92+
EKT3IgtcQtyOCtPHvxclwmsT3wzq/fWvs1CaAGIfnOo2qJ+AceRLfS2ebSUECJByl6r0YXWW9V6Q
CF01aheAQTjAQ6+hhBLhEsrNDvIGJARZc5uq+e860hL4b9zsq7jvqCDSLC39NAvhzn8WhUMf6chC
evYs4SVgEgFwcMlrTg3MP+AkzbHrNi1VSDdjvk59SVXAikFaYozVrlAFlhYy0bM4wwXNoZTzdJTQ
1AyreAOqyyJDc6D1W/lIyM+T3jNT3K4NihV1aYgOdDmEfmtCJFrHMNyLLmNqUTK9686zFNQwdoVx
FlBSgMiBM0ajsmONg/jZV17cgDmIgKVsA8IZ1wBbbiK6EZY+2Kk57oM1SqqPhQRzYw4YV+eP8nfY
uV32cn1VC91fYNnRRgJwAHUXg6e9gvhgTfqZkpCt2MraOI9/AA76hdBZA0QQu1ogb/q9s6neescX
dXiWbj3k+KjaQsDhEjRrsoEZmQHbBFPGwHbbAAAqU7m6vkSBFf7ZORaRbMYjboaEFK5N7kz9wRTN
WCx9rZOV8LWRfKonmv5l3awMM+i1tAbyQzlO4IYHXihMHq8vSWSOO2PxCGbtJsPGadqvzPoFXXCv
CiGLlbxet7NUI8BUxX9fiAe0JDS3FenvZMWn8ySj1OhOB9TMcAkcrBWQCp1r34DP8Utgdi7E8c8X
MOYC3zeLKmBG4zxa1QghdcgU9ORwE+SG5xgPTH1URlRxY5+U63YUQ9aWzveMqzbmQoGq8hSSDsEM
ZVTq2NOyqLxqgjwBYyC3qfIVdAg7oIck5+76OpdCJcTGTCxRnhWeuGUioe81q1eRs/Q6W0nanZGy
EALPhbytbPoGXnURSGrRItr4M0YKOly8HqjJWr2hKfLMcswsAL0UkEemfax8qGkoEY/qNMyCfGC5
oCmwcL9BrQ6coDYKu5is4mpN+MRFavZoWBfE2JbsaIU0uL6XC6ccUtlo4UGkCQAMnQvPEtqets7Q
xZPTNF8Zk0x8s24wmBpbf65bWuh+ztMREM/9K899oXYf5x2EvzuwfLdt0K8iV/p0Oh/EgG7hiR45
Cwfw3NYcCU7ubWlKITdTw1YBdr6b/Gj/JmvTZ2t1rd56xCVH+UsWfKuFAva5Tc4toRAwqj0Om1eu
yJMclC5ebz7YnjztSG5adwcMvmBHLz/euUUu85NkZegSBiZxC9DhX/JLijqEO27BO+M7q/BR8bId
2/6cLO7cKOeTfaOCHWKcl+k8TtJer7ze9LQW3aFRxOO/kHie2dK4zkOZd4bZDrAF2eVmJWNhnuXp
j8U+8e+s++Yx8q/v6OKGghIUXgrQycUAo613Bdo7cuHVbPQmRJhEf6KD6LtdWAF7wzwSDkIkjKPg
wXPunEZcMduRAKoBGe0zaFvR6lMTv4CktWA5l0cOlhCWUc4CawT+c/4lJ8cgMRSSQQISwVl1dpqd
YFAgoquwIR9h1/+eHPWF5Bp46Is7BeQV1/fyInahhQkybWhZzO0PpCnntq2J9CSqsZfU3KtjhaL8
z/dRAbIcT2UUi2cGUu7AgYC+tAiaU16FsWN3lPtklbZAjFKrKlY/X4yDJBb3DUbbL2EHaP9KmWoV
XhZVLiQCRpGO3d906uzuxnaBtQ0FGdQeMR/NfSpWIwDX4IjzBgOUulVo7K3caNfSmNwSWbrNG93Y
hWp/AEXezrbrraSWz5ROx0qNIl8q5HXXkLtCS/UAqeGuVNtNCPl1N5I1ESHbJU/2/FORZMynBBP+
PPlQX3egRUlJidqvua6UfCMD4Daasl91jhcPuA+T0JOHX9EEgnMlmoeSBI+KyxM0d8nRKcSALDAa
JudbTRViwnuUEIOUXdRZblQ/AE//06vRmI2gSA6Zo5m2nTum6DHRvBoj4IFweMJGDkxUPnTREO7f
GMZ9eNy9APsDmY7BNP4l0WT6lKhOXAIgBtHSm6/Bzz9RSPVtjzZuMP6qXx86z74t9of0tnazl0fp
ieyqD8sXSXMuRAssGM80vCosDJnyNX2W0ELRUiy4HNJVwZ6tsZ5cqx02E52xpswfw/pBqWrbNRpR
qFr8ovrcwp75wCEbeR4tIFVHtdiAbT3BUMDQQmBR2WdkEkCwFoLSnOj8Z4bLC4yiBgydwUxcolaS
mTct9Kyvh4rZLfjvOWOiTPgnMmI+CbcxM57mEr6nWT/o4U1XvAGV2Q4PdvOm6xsW/hioBDc9tccl
Ae3Y2uEYJ2AQpH5Z36QzGb83QJ96glzYh4P2ef8sdZvri7xMdmars1YG8n7QTfJjfGlXObSqs9Jz
NihS2vfyqvTU99ZwTV/3820XpL9+Xze55CGnFrl1oi1Q5lWUll6Vy7ejVu7UaDgqVi24tpbMaLOw
BSgi8J7hcV+YGJ4nwSCxZ2SQqGnHLa0bXyligSMuBVF4yDzk4yC/B8PaucO3Tp8O9lDis92Sw7Du
thD89pSP8qD/SlxZNHGmLjjlqTXO7yF2GSIzhbV23frSxgziQNnX++kmg6ig+2OeCzjHrF8FkC04
l4CzPl9bn9iE2gpILWM8PbXmTyoycJnfcxbm9Z4kNpYFKIqcwwIKBdm2fVM9dOtmVh1T8dNDt5u8
T6C7Rfnokm+A2RfgFE0GVzLfwFUTZbI7s0GQkp8UY6epqz4T+cXsxnz4AFJERfsElEjI2c5XFhq1
GtZDD1zINrm1j0/mb3Xr3Ew7GegXz0Zmj+6QJ8WCTHFxZYhZCIzo5yJ2cVbR6CtDjSFo5bVf1OYM
+3KFSY5yUYDBZ9NPzMzh+eSzoaZkkbrqEDVuy9HtIH0OAIz9pDI3DaxjeahfzA3dO9tJEDvUpaB8
apg7bUYl9UWVY31q8DHA8HRbHHqErbX2CG6IP9UBvBd+h/nnjXqbuPRV2mEa3cs+R390jS0VRU/R
z+GOoymhZSyb+DltszI21iM41femX63Ux6r0m/WwApnchh7i2/TVS1tBhFs0rmPE0IY4NJJn7nRG
pl06aQkPi809Q9kC4D6lv0+JX4R/oBiVi4gkFzzagrASar8AB11K62RdXaPZjBaWBgYBiw2u2t+3
5V1sg04iiV0qCW7EBV9Gt07FBDjQZAbQeOdOJo2dQWt5KEFcOfci7F9dhFxVU3vBPs7Oyp1UJJ9I
2/6+C9C2OrdTaEoVkhhq861dS7upV1uAJw3RNPsl3gk3LLAcEAPABiLl5o5mAqEZM8fIimc+2x/W
ofUtvILRWI9dVDQwNuZPO1VxpaO9joT0V0tbeWqbO680qUfKKGyrXvOdv9SH7E7bg3HShpM6lTd5
wEVXz/Lr9Zt+aWNPrXKH1U4pHCaD1SbfD91LKWrpLhyAGWYLeAyCHUBk3IdTmYURKoK/L9WrSgaq
NXUT+0lpDiRdqVEwNoLXylKydGaQu62qNAW2sZoN7s2gPSgHaz/tnZX0p/FHP1ZceS8iCFlcIi4q
VDKQp4F85Nw3sz40+laGb1rlsGPOEIToEZjOt2Z94aGJSU4rwHSZoIW1+N10oHUAcJopfLnv1ncF
7VO8S5HDtxsr6m9y8ajokkdiWWDWBcQQjxXu2+lMIyXoT0ovylFB1F+yeBvLxzbxJAZJw2d1dO3p
TsWLMP7MWNAhuRKlvkurPP0F3MdMjaEbaKHjTISTtNMspt7q1Ph1/Qhcxkywt6PgrKIoC0YbjTt4
uYSW+NA0lcfSR7lwzWTXDvtWv5Xkna7/uW5r9oXzOHZui/tsaZ9IZT7H55F9WnpQhG4yHJT46IjI
yUSL4m69eiI5RNZgqI383L5JwmfI+/TJQ1kcBlUAi154zKoyZslmjCjAoqCwPD8BjhzqeUrRkiCx
vS3JqwysYpKPnmkRHxKkwTj8kqPsMXR+PPKAeH3qH1y8rrVUwRmAhyapvJLwb9O1W1DcCW6fhVQK
OBGU9AywqoMImrvlRkce48GZbx88ltvK9hQo/CjxLS1Fg9JLR+7E0t+dPknajHqKY5IrJejIpk2u
A43nJKupNx+uu+HSghyEKhVdCB2IP27fslShCRtDnOw6v7Wc6Guo46OMChPwqYIMYSkPBW8vQIUa
Rh5AQ8NtHkq/eaZFsKUm1Z6x6G4aMY2N1i2qNOs0bTeydqdYM30zyIGGG1V5NM36EDWGS7WvOk0F
S7+cpZqTsX+/h99iSJLFZcPweyYjfC07ZaXXys6oil2SkrsmB5uYMvoWqjKGBQKAofhxtIF5jFSh
WAFFe7BnnZ8VEKKPKaR+K4iGgr1K2Q7KzJOUqbGXS6hdvF//0Av+BK0zVJwtE6w56FeeW5ugazzm
GHDximlwW5zE7HPqBFeRyAYXpI0QxKNOSCqvjgt3CoNijHw6ikBFCy57thLOZSNaDbLSYCV6Gtjt
uxTfkMwnyer6fomscHcBqRy0HxnWYo4eppUzbYsyq2o/XbeyvGOoRACpYaBdwB0JW5kSC25YeZlC
XAUIjSx2R5H68PJS/jPC06mSgfVAs8+fXjoW+m1ubZLRG5hgBufynoE7o04PfjxHQ7uWczBaWGEy
WNgwqdGQl7fbSqMHBqYm4EBUr1fCQO1Fs51L2zc3OjAOiYI4pMHOnTpLrBQsCLhubDuBhqxzkPMi
cFrl+fpXWkg+AMICXxpCPgzxgAma0kQZKwpfMIFgmyBpFH5dt3CZDczVPOSNDmpTMwb6fCGkbxik
ufF6suwYOsgdwB8p6dHMb4qPfkwY4mIk0ma+dIv5rrYRiBESQFfB2TTMxmATHujQw5a3g+TsqaPd
J7V57AgRtaUu1wc2DKQFIOyTTSgncGcW8m1G6+jIxdvY75x3XQMH2q7XP5hIwHjREGr6qO7N0vH8
HROHisaaEtlwxd4G8z2Erix7qdXdJBL9vfQJrOifIf7yaEqAwLMe97NSv1kprochuO4S89HnE0TN
BKAFxTwM6PMzt43eTWXbmshohv3U3plFIJHXOtrQfl+p+6gRFCuXNu7U3OwtJ/lGGRUJqxnMZdXo
jWBRHOsgjD+kYdMmmXt9aYu2HFxGMzk40I3cse0m2zBxqnHxyi+tnWx0Y7ovtXol1cyttEGQd1wG
CVUGvw0qvpgAwb/zrzlZmSG1SVTOt1IPXXrLWvf2c1itrq9o6SwhpcH1iiYilMa5OF4mnT2WfYqX
Q/nHGB9ociCjn4jC3ZLPmaCoRf6ERiBETs5Xoig0LzRrtqLcm9DmakUT7JcxHI8SBHC8Iv9GIW6r
mEyroqJJ5ZWFb1bPavgr0m+1ZJtDVCMV1XWXvODUGPdWQB2ZMAZcvGdPGCJLt4Z1b4AR0pK3jagW
sOQCUOiex2aQfl7wgmDmui8Mgo2joO3M6gBMXK5BRInJopWZ/hD33zwLxO0eqUsDLWFIDzjS/egA
SO48SJZoZHjJ05Au/GeE2zWb9hIiLYxMOJzltol/TcpOVkRox8WPA/wAclOUpwFSP3e1oqoaC3pc
+Dipsc9lSdqggoHZ2mj4sJh5VKMwFxyhRYsGWqAIdzKE/LgjRAxSGHKI6yjMf8/XeWN5VNpKUCxs
y+DnpxVFxP83BYzG+eIwttI2SVnCHcYNpkpoX7mQtySJwMyiP5yY4Y6rGRqUsR5mwmxldu+MPFTx
y/WVLG4auj4YAUXTQvlbgT+JbeCo0+s4yytPVe+7ZN0aO9kJ3TLxzPj+uqXFxSD4QPgIJL8g/D3f
M6KHVa/lWEzfxOtq1Lwky98GffSum1l07xMz8/8/WVCW97aZzGZSlqNQ7Q3xalRMty0FHZ+lUIq0
57/lzBt7Yic2rUwFpxOeKgbZasx+KSaRsrlox7iTikJ1BF5dmOiiByO+jZ3baRDUW5Y//79VcGem
0R1GjdmRgcBek2jP0oCCmIjo4EUVPt9nd+UTkpMt458RIJToG6rDGCtI6hp9g/rtFEjGh8lsqAPm
q27SfWqyBFLb3SadnP/lOP37ZHzW8H+kfVlz3LjS7C9iBPfllUsvUmuXLdkvDNuyCHDfQIL89V/S
ce+YjWY0YuachzkPjlA1wEKhUJWVaTtpPADY/ie8Mv11MPdxJ+suSL6ZJbxg9XygYLiHjbz1Qoc8
qL3nOzIhdomPX4Dz7WrUVAgRBFoSen00uDtLv3FkBaRN31jE/yxc6MA2CR5uqBMhGoeVsf4FGsFm
iob8KY+TwAG5/fVDu9EYRt6wsiW4OtHAuuUMsAUisR27offVffUFHbUDoPmmz5E8PLKD83rd6ua3
cjDXi83CBSVeUcR0MBHu1Aiv6qvRRHnx25FF8OV3X7j8ysQSRVZRIk3y3nBjrMsuv7rlT679yLxg
cF/cESS1psS/N+pRyy7+XZAQYmPS51reYEE1iGHBq/etvAUHw52yp6G3Nz6u7962e/w1JgTahauq
Gk28aVvF8A3KQsI5AJj+aP2srK/Xbf15IF/bR8EXs553VkdgDAJNRaQG9KsZJIDkDzftITt6XxTM
1Q9Rf6PsjX37TMNalprJPqTgoF2SDGpTYWtJax0AYBj4mzWNe834ptd3g/4fXhzrDymEZWANszaB
Slmgl+bP3JmoD6TVDoyQx+v7KvMYEanrGEkN9CL2tU+iNn61ytAB7GlOD5yFlX2oKO5QcohVR3Lg
lwVc+Z4iynTWOLFqG3bjFrQIXnr0+KsVLzaZr3hpAHGpoGklGYjkGxpCbIbEbkeSDEbZ2O4K/amG
kGrh7fXu21hUfjH+ur65kvAiwk7UOWsydQkvJeT4JgdTi339nCuOZFWyrRRCDIZNrXkoYEatflng
xu9vHIxVTB6UuYPJ8zvZ+0G2LCHIJHlNFG7AXjzdOf19Vb3qzcv1nVt+8jXvEELL0OQ1SkkwMY8v
fPppTJKsZ7PLtDpfFxBkN07sdIABl/df50l51kA4UmvkKQF6bLKtW1o+1HkSpoUtO3EXwz4oYq1N
C4GkdfVGTSlM22b11SjYKc2TW8eZbnKT3rSeGsx1icF6O7K4Krkftv0fWT7o0cCV8CcYrC6jMmYF
M3pcRqliBrn6S03JnhRgQwHXXNGmd3Mlo0zf9BUkEC6GhFHaFVv2xpyZPE+XE2eBp6cZo1Iz/RHU
jdf9ZfMqWpkRDjZ0ElovnbCnPR12BeSC25FCcVoPC+M38WTkVxttKHzCVZd3yXNX+2jj5UfNAg3R
+LtCfPq9eLKPzV17SAZfP+IGukm5r31LjzJ0wOb3W9kVlmm3vTGoBHa1fpmzywKP7fsqbNUZqlRv
2fCfdvVvM1t4wZvgWOnAi4FlQh4V4GH3ratAZbaD4PT1z7cVwdZ1ZOFIaEpZVmoJv+R6tidJOFZP
bD6g0hJ5ip8Q5H+dKzG55TFrk8tPWn1Cs0jqJqeoFXT5Z+HeKuyT9yDhijGbKaNV2Ppqy4MXQh9A
pqJ3dm6qZUPPc7YEs2znxD6h33X3FE/VDsJpbiIdodqKL2tzgpMUlWPUrIO5BlmKYx5zovvgjHCB
Mpq9k1tFdfGb2XZ4/RNuvUjWVkVfIXnv1MbyCYFo4vuhQsYOwIqtH67b2QooazvCZWdUTpr1qC0F
1fg9UwOVPGaTJPfaunyWmjko1dFQA83C+fdC+4QldoOYVbnV/VDHz7jDJZeAzIRwv5XQ5XGrvsWV
XccngCGippM93jY3Cmx2KmhRQH8hFsNQ6GkoeP+A3rMyXyPfOpX7qRVc/xqbB/cfIyi6nW8VilNg
s+EISM40fZ/7V+qRI0URlv/swD9FtSc3+9eiEbg+wS8EAkwARDDLInydEmADF8pUKO9M31vv0ZTx
vG868urvC5+Gq+U0KEvSRm374Hr0gWTopSfQjIsnWT1i2xZGcoAVWsiYhCAEyT2KYVSsBT3RHEKm
3eM0skNr0n1DZG2tbX/4x5aovMccnuuZBVtqjUy/fvPAV5LK7mHJgsTrXkU641A8QAHCB1Fd7rsY
EmWQ7ZWc0A1sJZwA9GbwBKBOLojA0Q7W3QGI5GB6sogfP4X8V3Vjp368K47lG8jlb8r9FGbH2M9v
ZCDgzXC+si3E11Lp+sk1sMZpmahJchKQAqyfFqfB7HG/zvLDiEfM9YO2cV1pGga3ICGnAZl/AbIp
rZRgxg2g6zwCO4I5PAF+2Fah4n29bmjrQQgQu4ntxcAkxHeF85VNZWkXtgcwoMUicyr2Sj7vYrCg
5+186M3f6JjfW6hrpZN9Si0ZBGBrncASAW5sA+GM/z8PKPasjuWYAlBjsoaFBuijIm3MPJ9lVQ+q
J70MVdJwyeZuHI1lNNDA4A8wFNjhc6MliV1wPeLuwrqOZcJOcYliBqv+RzOC49haOc3QAET23R9a
vQDLaOKDi0Xy/bZ2cL0Y4SKeM29OQFmDxTwU9/lDv/N8Gj2WO977c+IDG5U9dj+Hu7bxrX/NBmTp
GO7DoAVgDpjsFHGkesnKKdbQ+8tjloNd5uc4ebKJ/g1MLoxAtA9d2EUXWuwiDLPV2QVDI86ezMdi
APYL1vpbV3PLG2UCM5/ClUeU3ZxbDalcoM/pj1TPgRKzh8yniVX4aSJ5TW5tOYYvDIh/otN1wYBa
T7pacAPrHqxfVvOSJVmY1Qm8d/Jj25N84C1nXRsT7ieGLrda2zDGEw58lGJNgW63lq+Q6ed1V9q4
3LHTaBTj4YZ9FmNO2aAW43Xw13YaQFNL8LrJKVVCbVKOzUStXZt7mt/x7nfPq9frtjeC7NmRFNK8
crAbmy6dAmt61PRAH5767lnPTgWqf1r0v9kSIl4+NNrMO9hK+Hgqme23KbgAhy6C1tdjOnj7WpeR
y14OyCOMQ2jXBIPjH8YPIc5Vqc5yCM5jWmjacfNhBOGjxyDxOQTwUpXdQaaauZ9ui+qt5YSaJbuo
L7xosQ+2agDGMLmMWfbzkBcrpaGMPQZ6Cv1mpL/M5okkH9e39XJS7swGMtFzG5NjxZbdwkbnmU86
ZoWAIg64+iu1spOX6ofWHn5rs/qeMsXXmXass15yVi68SPgFQmDXPLW3cxe/oEKy4/HY77r7mvS3
4CYIrTH1MX4p8aXNDws8mbpg8QDzElsKTW5kbNaAMlfqZLbR2xrbdzYnceer09g/E2uonxpVsUDH
ZuGZ5seWkyQnLTGzg1NXg7FjuanepJ479uH173GRm2EzkKqDfB9j9xixWaLY6sXr5q7Z4UUM0o5C
vdVQ/GmaQ8eRd6aWItuF5So7q98ttqBRjpwWIgMXgBldMWqTYFojAFw8Hr9wC1N+5KDloNeuHpTq
i81umXVTDF+IrOC09cnXlpd/X61yKPWWkmW+VUVxsrnTyqOuKYFl3DvkizYfrm/pZbKEdQK6a+Im
AnDnAk6TmhADnNQKWDHPPJmV/jwNr95QR0lS7eoUQnPGeKeq2QmarDedFn+7bn5rrRb4flFTWKhW
/xzA1Vop6y3W8BKvfN37OiER1itj56UuWhTQCaf6bZ/IQPLbK8YIJcY4AKHF/PL5/ip8MkicYMU8
s165ruLO1UKuQaQ4s5OTrY3+lHk3am0EVvxRmDKVuMvrHzu+YJBVZPjAx4iBy4iJBs1UcEdU3cmt
/b47umMHPrvJT0c81yIoWIAoMDfCAp1/a5fJiMcvK8fLDzAB0cKcmmGhpHO+Aa1H446pVokBiKNW
MAChqW8qn4Tqvq0c8uloxnd8/A+BDBJvmM1VoVKMPOPc6EzbpCFLINNdMz1lPbIebvX1nVeAy4XR
ezS2fwwYVpIkNlshA3TdsIdSCAQ1hLVqRlvmVO+RjTcG0tUSesXTA+XQddMSCZriIofCLYTYBBQK
AENgUhUu4bg2W9WpMBaBHMrr2B7taKB2Ot/r26PTylLxra8ISB/QgzCFDOdPhXd1dBhyRpZ5mBbH
FfvCTdN3dWh2qFmkuc1+7B4H1OEHFu8STVbr3NjTM8vCp1QqOwUAC5a7+HGM06AvW9BLJjsQWUgC
/tYFDFNQozQBCoa7CnuqTLOlAdsMyOxs3JgUctN1dSIKMtO6jbLC9Iua7Cr3ebbJLeZC9h0Kdtcj
1OZioaYO+igD4GoRtFvOtNFJicXOyvfeuuuUzq/75y6VFYU2IiEq8gsdB5SUUWcVVspcUDXjTCKd
0thN6w4RQnVgN9ovpewPSsGP0LDfX1/aHyyecMehCIELFSOyQEH/yQRWLmTWjlO6Cmxm9GhVB2rd
aMm+zQ+mGpXugcxh4bxZyqn0dnr6RSlB4TYeLOeBKZLPvLl2MLktBEcuiF2EVI4ZHicKOALA9xcW
2d40Xh3rzm3jICO3Xm7tri9784v+tSZCeAY+NTTFrFJQVkPQq29NR0LOwSMuC3lbAQHoaOwvXlYL
XcV5yItzHbUwNmPkXO2DWqFB6rHnUqtviZE9c699ur6uzcOC4IPXG3BwwLoI9lAeValpLmhsb/IT
rfbrbpcxFdzydyW0XSC5TZ/j8iumnwOVvl43bmItoiutbQuVgWwAmqctADnXyiSY4/SkkV7irssJ
EE2YKAR7AOsvXDHC8gY0BIgLeu4gV9zIxZSQpU7IAunx+kq27meIS4F/w8CwA8ZJBW+0mGkNZg+Y
ftd61Z4uzZsZzZanwk28EFPW+R6FlbvUsWHcSCBHYkJmL5mQGCbWFwWXzXGoiklyRDZ8CR8WynH4
Dz6ueFTzujOhVoekvMo6Zgd9kxaHuexrFpAU8dN3MPx3aylxKismL6sVdh3QV6Ro4CXB1IIjPIFs
moEsQGvAS5ZE4Icf7SbUZztwUJbP3R9FF/aD7ANspN5nJoUPTVnpjcugK+ZAeNjUX7wWXRIO2msl
e3SM1q9IT3xkNhwE+Oo+97xgjGXolUu0Dm5z9LtAHABpWKBjhXhcTEjSUobD1EKXe8ihfoECYmN9
DEZ/a6oQActw4Zk/PGr7tdXuTdYGmlYeaPHYuvYhs3rwGFZ+atPb2AW3vK74HE3x/+KqmCQE5h51
GzCynkeYoWNpMnk4deXgIpu7Ydl7GvuOEcZd8iU166NJ37XO8HV7fNWLfJemrd+qsqH2rYP5p9aJ
iW+kPeLVhQOg0WxG4kMNpQ+oqfFDaxVlYHStZD5j2xLEEdDSAuvan9R+dWFpTtfkkLLDRWHqB1cj
h24Aqjh3JJFm64ZAzQjTtNDoxMtEiABcNZTUagEodtF4rLsDzT4oZltNqerDhqejRYdXJnih8PoR
d65ECSrtF2xB1cSxHoHSodhZatsjcVOGLxincN40pmmHgjj1qXM67eTarXZrlvUQNJqXSG6QrbMO
SqWlIwGI6cUFgvlozZ6zoQxs8mbnj278qfMj7aI5fyTFC2od1913Y5shUfrXnHBnpD3VVbqYIzEa
rgeviub2qynT+NxMlEEFuIBAAdkGbdz5IUGjUjeAy0KfvPUHeoqrD6Z86n3kmO+Wvm/KfS4L1peM
ektBamVyWfnKT2nKqsHJYHIKtLB9A13A808gRvCKhi4v8Uv/8Yb8Vh5Z4ISFpLG0salnppeLZGV6
InXbecAFBWn5rVExSZv77fQwGrIh8I0L6czOktOt7MTQJsHcMOwoer5TGiXIPB4oHMIgFQgXFSK5
/7ZSxPWOCkdyNAjldMSO5v373HJ/rl9G+qwqYRVXEMbbXfdMgBrw84VrD9UQsD0AlPiHPeZ8eXMK
jZnSQJIIykSHBUXLebvvms7tIsQg+6bt9caIErR3d1PRt1/VutUfFcubjBugwAfqj7XGd3ZmtJnP
JmdKduY8TU/QT1GdwJgNI39EOG/29ViazgEKWfxHBqCyjWpxYkRkTnCvJG6S3XaN14+h3mLGwW/s
oSIRt5T2JlfRzgX4YwiMUo8VCF+p2ofXq91B78ZsCtUCejHhQNLSgRZG7N5bSpNavqa59aORmOpr
o2v5u6UWrgrtNnfGM7VTEzUwqRbrPqn69MiK0cDDa/Iw3A/uJPwGl90PTmxYEK9Tkh8apmlDlIfb
F6MxMKEyMYCjWNqr39EqRvA0VWpXYV8kxN5ZpNFvEihYFn5fL5IEUMWzyL4rlOJYI5ABIa3lZph1
s3rwGn1U/T5n+ux7NfdQ3uNlg1ivTsPNmBGPBU2Suh8AmIH7kTneZ5bU2rEwPLpHmWsKvTwmNmZA
tCp0+mnAvlXYZD/p0ikNGwfsSmoGmZCAqWbxu6kndmfPXtUFWpbGbEdjRpjftqn1WXhx/0OjaJYG
WdK1v1inlS8VrebYt5oJeH9X8T5zqFW5z07lJPetxtU0SKa8MvzRnE9mPzfR0GbpEZ1CXNKj5+6H
MtZ5QOr+WPQsxYwwRBnY1OhHtefuj4bXI0DPJSmqXdvBw5SWG+WNZU1GcVdalRvpykCTsM1ZeWtU
Q3yn6rXSHqYSs7FhpqvKXcHgu/6E8c93vZ0Aeo8XNk10QOamCUfMwFZPNU+h59NOhhmAMrCZ/ZI3
i8bQUHVWxDOS7FIM494r1qy9mC2ns980AyTqdaPStcfaGso6YqPGkjulb40TH/UuMvCK+zl4U7P3
bLu0/BqeUUhqSJsvHDBVQqlvieYXMjVt28N7ihr3v2oHsb4nzZ0+fsvoPQC/ZXowqs92DifjZLuz
LNXaCAh4lqNICRjgohYixNVq6L2my5Bq9dQ6dcNwbyUfUJnwraze6zA3jcOu0sfbpqCADVR+b8rg
MBsh8A8Pk6oDbIHqvBACS0WdC7IwdzFF8/Vgb53YaOJUquAZkQ32bkT3pUNpI5nTQccp1kg1Jbc6
rVdQI4VOmH0PpUcoKBym+DU2qOSjbi0L1TkVvQbDhfCacD1DQwlhswEDRAye2VeO4ZobTeXovtK5
QasTUQQ8U4mWAfvFbEgOXI/0G9flAr5A2xxsN/if8FlRfh7adG7Brkund5pTwPXau15Rj25n/4+m
hBszVwbdUGyYanhzcBsrVPAte55BnuXx+qI2thTyhIu8vKvhBhLfLgafvNadxjJIhzKKC6sOdaV6
UfgYpZhQAp9wxHklSc03CgBnNoWUx0lSYIFS2MzZ6JfQ2HCMl+ur2kj+1+miqKMa1x41u6kD57IV
gww39zPeQq7r+3Urm3u3SkqF925JUjbMIyuDmXm4v5WvNPPuaWkHEEjZOYm5HxJlf93kxsKAFQFx
Mc41WvDi5+qNqaPziBMAuGrQqZggiONjTrV/nxkaGP2FuOGinY2zdp7S9GiruDUBLCzV+ggTIBib
RPL26sjKXltPZ3Tb8RbEaUaOKAaqyea1UScL1QbO63vDMweNhWkuraAfcqX2RzvBryBpNs2+PZox
6B6R74AXnA2NnydJdioTzbkl3YABgMQmURzXyS2hoxJpZj6gANvZWRxm/Vg98tx2G19vB5JJ4tKm
Q68cwTjfLmqhxG0sjtA6KKeNKao8GZHNE27E2bVPO8uPWGXRFYqR2ujBiNn3vs4PGvtozSeL/rKt
6LqTbQY68LAujOwu+G+E5bCU9Y5W4bE1oFKVqn1o0IMNKc/463U7m+dnZUdYUdp5DB0SrMhYzgvL
frm1CuKTdAdWnG9WbN6Akk4S7rZeePBrFKggiLMEPMGmN1BMTTNg6WobNWoy+yQvo3z+TowSuNHv
YxHoeQhZ+vD6UrfO7dqscKCyriz0NoXZZTKgLl6NadpD1O66keW3Cw8RwJGA5gTRFrhyxddrnxvd
hLGtBZlDQI1KHrKESfZPZkII3VrVIg0Ao1BQFBnOYkye9J5KroeNvUJg01wdhWm0AUWAWtuozpB3
gNm6av1cdsqPJF6Eu+r/UMFYm1myuNV5ggRwa/cuzNTQ18kfqh5zwPQu9fzci4zhrbAloXvr/ALQ
CAgMGnDeBe9g0aBnVViohUIhM6yq/iGdnajn5o3ex6FTTLvrzrBpDnSm7iI9g7Ku4HHpDEwR0/Do
jtHj0+Y8sho71OsWXXpyB33l69a2jvIinPX/rQl+0QycK+kEa63yMGPSWdc/uuyut3YEuACIKl63
tlV8wlCgvQjrYJRf9BAzozp0G2ZYs3+bTuQ5ez5+5umrN8Zhwz64VCViazMXBn90FKD2i8bIua+Y
Bke3FrN0oP7hkVXFtT/nENpk4PiYiDMFzGY/ry9x6xAAWOMBtYNpXUNksykIr7wKChEA80A2i9sP
SWKBEArEOdftbK1soWtF9RKFPChhnK/MnSaH4qxBggYIsPm2i6EuyCPS4kWn/SdT/7QHxKTMiFE/
n3MktU77XqmqX9Evk00gInGYZF3Ci1WBmw/MJaAdRHaBDpBwto1E4aRrFt0z9aaDPilwiQZ9GgYa
yGjiti3hMy2dfBcOeb5/PbESo7chvedlKlQI7tsG886vansYsJPXP9WFS2BRprpolkOmBPJQwqey
M3eiRgEZwdkaoqweowaQWl2XXMqXD2fBjHCUKVHSSm9hRjnEd9UPNLH5s4kO+mkMrUeX+4CaXF/X
8gfPrq0/BhcqXfDLo462bPEqEFdoZdumtug2Oj9S45OjndbED50tgXdsfaklyQSMBeWAC7411rEx
aQm+VKKcWHJU9ft8vNUxe2VLngV/WgsXC1pZErxPhf4qI5iCCjyt3s+td5v2UDozSiP09JqF2mD6
eQXdYlTLwJ76UVvv/2FDsUJw46pAo4lEZax157n3lg2FGrUHdluo6fRuYCWf1+1sOuTKznIprD6c
qyi5YaZQAk7c29S6NdOd0klSmkvcweIcKxvC+Sq0CdcJrq9AfbKftCPBzOFT9xvkzv3BfumdUPkS
J/4c0FAJ3ej68i5umXPT4rB4xu0apWRsIx/e8Er2G35IObrlxucU050+3avG4brFzZOA7j+a8lBs
vOA8d9xFmivGhhbVhwmqGFv7BC1WAobL63Y2jwLI8yAUh9lYmDv/cMUEiekU3ekgmw9t+qOmr8oY
dfWDpe2uG9pc0DIKu9SHUIgSDOUs6aoEgPTAy5Wj3X663vALlI2B2jaS0y2zJJy5No8pdF9gadSf
PBf9tzcDhEhlkkmc4nIYZ/GK1ZKEx5Ha5ACPxVAv9Br3bh4q37DbYCjTL2i7P7cZO1EVaHXyqtdf
S0oe8e71FTpHo/vNRKkPUzTRbNPAadKjOZDj/7bdS/a+OpAsR45nNvhtWhN2XlSbdxDKa5Xn61Yu
cr1lB2wAFqAtijauSGaQNN6oawNkBl3+PWefwxDMqFo3NxOoUz6um7okShFsCZ+VFLgH8TkgnR2V
7/q+BFH2rgvcMOnD5NULUUIHqKz6ySQH5OKZ88cs2qyL5iCKLcJHNqdUG91sOSD8odIeOijGXF/Y
prsuKNb/Z0D4Upmh1FP2R7HXzsPUOE19mDfGbpDBoDdD9MrO8u8rj3D0aihshoVY9DstZt/SnrTs
5/W1bEaTlY1lrSsbiqmgjbHYmEBBlWbvvE6CTCMg5312239bmFo+jAOQ1B/41wVj/JgMTeFMsNXW
PoEpAM1VoOwlVjY9fGVFuNhI241gFEDkJziydhr1AEpUEVPR5t6ZMkrbzWtmZUy44UDvPaIIAmNg
iI/dyOmidtx52itJ0IU+NDLhp03P+2tOhLSVzkKHN/1JDt5Ztef1nhiviRpe94ntextpMZDT6IAA
o3PuFCYYz2ZiLPd2cevshnc1Snw1BdOaPz1CJfHRgj49C3+ACF9ydDc9/q9hEYSk1VXGygqGO8Xd
z1oGhq3+Lu4dSajdjBArM8LNZlGe13EKM4Q1PgX9rP4m2cGlenyRRa4sCKGvMYwiMxkszPqnCWhe
0x5G76tpPuvNG1m0NLQbjLdLjG6e5ZVRIfBxMkBaNoNRq8ZtVjY+svEwo8TH4yc0nA+GQShSPjMb
LxDvG6cEigZvYDN4HXjtNylQTOb45fpv2nTY1U8SQqXC1MTCdAnkgtPRd9yXusYo1nMrq6xvfVCM
Jdvg2oUAzAWzdFH3xVBhgCbo9ZBOQ1DMs8QzN19WKxMXR8+iiVsR6Fwm91kEfd4EE7z0y7xnu+wD
1VYpYajUoOCkdpWgT1/CYHpin+UxvhkwJOGjFTJ/qj5kApXdv/9U6wUKLuslmd0W1MUeDm9cDbnz
pDnv1r/uwyGcrK0IPhqncAdjkQud8t/cxToW4brvvfd5fTFbgcRCYQTwTqifofF9HsHssepS3mAx
RRM4eHBY5m5OZUOkyx8RD/nKiBitXL1WCcASebD0govkxWtCL31yW79Lb7sqhValjNp1625bWxR8
QtUTb8x1WLSbnZkETMcZ1/0JQlMfWdlIXF6yh47gEK7HQNo/wphSvWYs5MMX49v1r3TJTrN4AwD/
KK2CkhtH9/wz9b1ithMDTMRqu1fHbroDn/Sd08zvXgWW1wxUtnvetVCwSQb9xrXz97FqGoh/Rh79
ZWGQySrGncHnXpJDbEVSaA+i+gS5VOD1hH32dGYStUIJyh0UvzRpkNgxRh9+pCDndCRhe2ub17aE
bW6TSlUK4BsDUHz5UEIM5vaXOUpmVrbi8NqIsNFIiRJ3YjBSTsQfEy2s8gHaOaBPM3RJHNmKxZA3
RqEL9SBgapf1rjJKpH0u6RKOq08LLbAhkvLHda/Z/DgrA8taVwbUFPhsp4CBRKv8UTcCg1E/Hr5W
ZqSVMujm1mrAUggKJQeQBeAyzo0x15xUyqE9X/Hv9firGSW7tfX1139fWExDmOkksYEX6UwAEOhC
4rz2XAao2dqytZXl31dbVmJqIS7SZRXpcbD2sRqZ2gBcN164L9c/zuZ6rKVksNzGF7InOdjpXLfC
TQy0fNCAgAmTSbojiRubH+WvkT99wvVyrHjQOxVG4qb0XWcPQIIk9i3bLoZ2x8JNpcOVoUwj3B9l
qwLDluKaMprD3AVeCejUc/pfjsrKiitiENCN00Yd69CTXaF98ljWILiccUCABdQLQpl484PTSVgH
YxbiywQLNihOSvOI2oLNMBe3z9TQjY91+7bwlfZ7tPH9EecVr8zr/rC9kf/8AFtYYqooaQuI11JO
JQFISGL7S9W9c9kswbbb/TUjBOxEpVqldVinBmkRF3dD/uLJUpfNQ4Ruy6KEC04HSwgF8WR0+pCi
QFPqX632xaJHtTxWXZTKapdbtzya2/8YEmOCXk1JSlAOQxVRH+/G8cukHMz+vS0OUm1ofbleLjx9
ZUwIDWblsRZITKR9zJ93zgs4OHyo2KC383jy397mwI9OUWT7B6OWuMbmKV5ZFh7qY5WW+eTAcgro
54zJu5pKrnFdZkJw/7QYUy/hMGE8sCLsnpVAuVeCZp/cOVETNsc6iHweJS9jWH4xTwkEsa97/+ZL
evUpRfcv3dYmswKfcb9rL8l99VUL695PX34r37tH7emGhRjUuJONHkscSJROqHQOAJULq3pB/A40
2QCks1PTh2b2PbclqIItY+AeA9oE7QoUV4XUYk48M2dLMOZZtaO6HjDHOrK5PXQapNo16C+1tUR6
aTOsuQCfAB+5kJ+JsEWjjymNc6SmFQ1iQwWTkW9gfKdXHuLmiCkpGv9GruynzX2mn5ws7KUjlVsP
/PUvWDxvdQUpbjtodMAvSKp7nQO4CJaGXZ3fkQR8NfskfY7x4JU406ZNc5HP8oCvQO/83Kblkb6n
zMOjJkaZyQyK8pHWj0p7S2zIddoF8M+Z3yYyH17+rBghwBqA28ME0xLmZM7N5q5bFqUNsx6YOD7q
bO7QSvHGW8YB6i67tAHb0ZzvG6fmgZOmBh4k+ohHqjur+GU9oNBszCQneyveL81ADMoB4gSc7vlv
YulcZa0O9nfIxXfGWw4cIsWAwPUN37q71kaW0Ln6xno5T30RkyIwlcglN7b7gHQpleEhtmLU2orw
VXNILA2KiqXgneE7DQCV8eF/W4fgq7GqFWqpwYKVPY0FqoawYXo+kYkvbl2QnonpZoia42CKyUbm
qlVTt2kRKEn7NXW8x1ZT7g2b37o223d6L1nW5sb9NSfG1qygqTXHtABiiu25xp9mBJ7rO7fpZhgn
AkPUgq8VWQVsLbaGpICJrv5lKCaAgdGYfPsPNrSlUbEMD18MoTWoHpferCBFUyu/7N8b9xOqNBJX
3tyrv0bEjJmjE2qOXox7qIOIqYn5D1nGrG3dAwDYAN0NjS04gXAkq2SMkzLGOggElwu/+FQe6C2/
rXflLd5o9OREI268ObLvyY3sO2127QHsBmYfYBigzoSLXkO9x206uHhFgsHzcc+esrtmfMmOWZju
AbW4/s02Pf1v+BEH2a0M9MFJD7+YcuJXyS+mYOjL+yjrx0bWNNl0wb+mxLqjZk7uSClWxpM8pOl8
ohzqonyUtGAvR9kW6gyUCDAIBSogXRSFL+y8BfywKYIxmHfeCZT1N8nv9kDekqf6JwqPxjM4TPQP
HU079OwBbSqP2dv1Xd1Y6tlPWDxsFW+Z3SVWo9RFoHZTbAKgqKqPoFRMndAswe4RXbe2VWAFPSsg
Rng26Aui9NycauSxMZhYsYk5mlTB5WWBTo/4zAFAJ6jnzHfZwgT0aLT9DuNOEh/aOC9n5oXbRR30
NLOzFrHF3CloTXEUmzDS1ASG+qDKBMsvobMLedZqscIt03VFlWUU1gzjuUe5YQY0vAPJHvnKDFzs
KMCd4v4/XG1nRoWLx5o808T8HLCZ9UOdjEjyZc/LrefLmYnFp1Y+kxhuVSg51qUoT7G169zIACuz
qd5Z8Xu2TM4pfvthFAomnTB2+wbUP4DREao6gZP7Fr0dbWj0fpuaV3eIZQ62ka8BLWpBswNYwGXG
5vy3GTQrGsrx21j9tcg+u+GHNe/G2t0X7as5h3C+0K14KHHrjVPk4iyjE7I0112Ryt+gVpUTF5s+
3ai/zW9N4w+HJrSC7BVEbbfasYkwdSdd60ZExDNeRbUBkE5cysJ3IKnSl4qOs8t3U6T/iL/r0fwL
Sq/VLvld3tu74sGDZx/TJ9m9s7lcC9p6BhShoC4rnuLJjBvN7pAJgjTY+GqDsaHfXd/SzbXhaaNB
Tg00SiK7YK6oBsdwKE6qbuwd/guDsFPSBbzcc5kGy0bKuRCj/GNKODENQXXfrmCKaGGuhCo7eKCH
dSQL2sgGzqwIH6vmzTLkBitutuf6Q+fKCAs2P8pqGcsyV6dyTK1KrykMpHpgJ1/AdE9kQPOtK3+h
bUM7BHw9hiWSxBHSKi0d8jxwqBph2MF3tajIfmJghGonYwSBxv9xdl67cWtLt34iAszhluysbNmS
7BvCYZk5Zz79+ej/YK9uNtGEl2HpUsWZatasGjXGDkYoGzDAiuNe8qUXlmf3lKDEuaIpWPaLl4ay
eAKU5QfJwZE6Rb4pKdKtpbcWTYI6Bz8Kaofk6syVIPngxkpLoYQsTVx9zrwHCSrCCNo2aERDuL0E
hHvVFVeysIoT1P1/RufjFM1wiHKMpuNzpj+L0m+9/3n7aC1cghcmZnFb6XqjUvSY8ExHHOzSsPWj
R/f8YK4s2h/c5OwVe25pXqyr2lqDugZLSt591priFLoTEVtoV/nARCqbWvldxh+69EoYXuj3Se/D
sAXuxrTFKLRNlNOCVqcJvNx4OmKRInyUPwPZsAFR2q2WPved9hQKwcp3LziEi8+eu7eg9SWt4rNb
8hlytuukNwu8ZLr9D+sga8DkeeZMqsaXB9ZTfTen5460vT6qb4FlJd88tmFpJ6riE79rePY61WE3
E2nM/vvXCcTvOmdYmtpfcH6X1rsYqc/aC0Bsxa+ZeJfGK6O73sj8fYPLCRNoPM5Hl7R5ULohf7+i
UEsPKn1R0c4SP27P4QK6EDMAd8mUUKfD1uUwJsCHlmlRTI/pJ7g9umgnKvve2+ieZ1fukzZuitY2
rPvaKT5rql07jmxr+W5cc41Lw0VpXSfsgOP3Cixd+7kUDjLDLbJ/ski/rwdhPzTyGlL6+lqkx4x/
dJ/qFMbmWcY6TqUirguScIOtfRb37UZ8S07uvfGglU6NllfyK3WSu/hkrPilP3Q3l2cZy3Tz0uI2
qUjPMdKjKDZCLuKAO10ffVsA6PhbAm54Rzf8REob12D564miNsiU6iXr45Q3SyKVykYKguwZHgRi
bC+uAifLrUrfKBALbbuqbEHI602S2pBdePR2F5H/2TWa6nM3ZqydIkbmQXbDv7+PJ0wq4QVSAdPh
m52+xM1kWUYQzUkNfWep9MGUK3rlS2t1bmF2IQ8FdXxIa0nSZi+tC4XeqxjeTcKw1lr37rTJr9YG
3Dq8ZORmaUu5PARFk8S6GpagBlSPPFNuNNvYiiXHEEzTLuTkfihjnhtx6B6IGdegmdc9qQShtMTw
1KF4d93SIbkxmPkSRxYe5W/ud8XO7wXy7ZajHt1N9tGSbj/QXJ7ap+RJfYScZSW0uvbXF/b/XORn
kY8gwfcmWtjP4t+efucG+9Z915L9bVezeML/HeWf2OjMClwEbai1WDGrTxG0HWUMr8aX2zYWt4yM
R6ZlSoW5aLaQTWWEVa60ZJtJa8iN9uBbyl53R8KNzDYFd+VQX8eknAEalqF5hq30ivgMDgzBkxqG
VKamY5WyLfvfbw/oOtbAArrYcHCQMObX5c5s3LbUI7lja4yPtAOIxcH1t2mHWJDjryLNr5PmF8as
6W14tkIFkU2ZShgri00iP3TDPim2JqSd3kFXd72yyaqnJKAD/GDCaXF7oPLKSK1Z0OAKydQHh/Hi
sXpBTEX4YjnDttv/ih+0zQOkav7G2L9LB9s75rZEQwsERnbqQC22TUDmrnzO0mY9m3dLvpwKWl1B
fE3zLhb3JRVN6+D5K6duyemcm5hlN3Lfcl1pxEQTb5r+KAN5HDddTWVxJ5hOtcqsu7hZIShRyFex
meapoz6NIjUFRep4+a6qn8XxQw4PZvU0+I5R/2Mqx1j9lgsQDKeRk4nfK20lW7dkHwdHMAPCnQfB
7MJwC90LG4XxJlYFRV9st/KKh1m0YEwAYCib6USaWRDHPI9kfYLIKpUtJQ8wTq5si4X8G6edMhas
HOrUkDA7j2UhiIUb0TADpbyr3yUDynYHIXrw6m2mbzwrsosKoBv/V8qHS8fjzPD8bEZG69Vti2Ga
1SxhLyk/wvpRGr5U+Un6ewz/xSDnRzEccEX5NMgcnu1q+J6P8knwg83tE782ovkRK9JYH6ZmLl9R
bH18itM7XiKu/kOsDwCdV6wtHejz+ZudtgbYXhWJ05jAXhnfqvoUdl9vD2jp8rEsRHNg3aIBev4i
yHOtLIu64YJzVSArZfBP0EKt2GXjsPV7b9yWerVGb7g0iVOajgIrqPcrMa1e8JXAmoB4SfRa1/DB
O4L4JZOQp4SN6vPt8S1MIUK+0LFPFN2iNOcGV5tWygQdW7VF4ldW9c95rY+72AiGlWO24Bongg4q
jDzsJrKYS+/riS4PXxNXFaSBLQ3Bo5c908z0KEj5KVcefVHZmRrh8e3xLVSD6IP71+xV2aJvJk5y
/EfQW4cMEherNzZe8KYM8kEQ9FOVfy49/671qw0BLxxPKldUpdrhmAKx/KKG/kFFg0GVVhIO1xNv
wj5v8qbm3UDSfzYdY27pkShQzA6zakO7WWPsc7nY3h79nwbvyyCYWwESKSBwvJJJT11OOk07np9M
DRSk9Iet+kDF5qhs0rthF2/MzUgPFFTEjp1BzZ5t0v3m+8kxtyt3xMJz9PIjJhd/FoIEBodInRph
hj1Z734n/bDu3E31EByzo/VAMP4r+udetqOnfGN+uj0B05++Nf5pFc5MS6Ppl1HJ+DWIOqDZtJXu
cNvCwhvwcnSzF41SwJ1tTo3HPGrQ+Fa/fQt3+tef2sl8Gg80jb/U95PaZfa5fhx/6IHtqY60dVdC
yms3dfkRsxjZGD2f0fERJPmL8DkUd5JySJL7DATV7fEuQF4uTU3e62xKvVhMwcRiyrDjr5C46eh3
/Ui+3Ldvwm/zoH6qo63xfNvm4irSdQ34dVIPmGNfo7RPB3OYbhWJSlFjObm/choXsnKM6szEfBWD
QEyFERNZvJGeaMZJ9vVGsI2nz6Fh/xRt/7f++R3Wecspt8keXrvcNqnQ7YIf+mNzFwors3z9esMz
ENWpvLchap3HdVEXogyZKyDvpJPcnVJ1O5i/M9jJbk/swrAh8ydpwm/A5cb8etPipBkC0SIhNcA3
WzS08qatVY62kWq6tzEs33yAI9Z/9Cw4qDdllhSPXRfHr8GoBKc4kZNs74KuCCHsa9StrLvxqyyY
xb0c9nQ5yyrMYxSH6Busuq5y7TAjM7nVg2CQyX8G2iuv5LB04krWj2FVFROvP9Kmm9vDvL56JskC
wJIm0Z0OQfrllnWHyHPLklEqkSZu4SlzHbWqhGNXTwaLmkKR3Kl7bWi6fdkWa+C7a1eP+YlrS7KA
JMjzAkFidF2AuFXiAEordrUReR/moMBW5ZZrNHqLpqb7lewpT4I56VJvhVKYhiCF4qYdbENKg6Of
66ZNQmkNBXa9RcnqUYaiWg+ziDWPHMJcEbIupt7lD3l1R/9y8GJFlvmzVLLhNHT9GrxvocIKlhtY
30RGwJU+T7b1Qd10VQ5Ld+ekn62n7IAgkbSZePvoc4Hqtt66u+je25sbbRtvcUbv6X6t5LIwvxff
MHN+UtTUndfxDW14r2lvvvE14uF+e7eu2ZhFBkMkek1mYmNMn9zmqfR3YfB628S1Q72YyjkpQdmP
VS2MmIAjdidJ8WEg/Pl7E8R68EzzQwpiGuXZNWF0alpQEU0dgSxloBvPXRqtjOJPV87l7U5Mc2Zj
5rTbmgxeLWCj2Mb+NnxOvpj34lH2ttLJ2vs2ggTj2uIszdy5ydlFWwWGz2sYk/EIxw1Z/Pbvs9mX
g5ptMY9UeiZMFsp749V35NJWHe2TutHtZNdtqk3rmE/GKXXEFcKshUj50vBs3wnE/MhiwKxjvsTP
7WbCCn/V7uTnwDGPxjbGvPUmvbUPrrOmvzwN6WodYR9GIcjiFpqzTOlaC560wLKeIQyUfg4/MkQX
tX6jo4HV/7i9MRcuA7CjVCMmfBjB92xj4l6suClrgEPS09C20CJ5G9Fzep0+hP3g6ntxTV9y6UAz
tXCNyqYBDcDs+mlCP7PQKYMdifBP7E9J+L1Za8hb8MaM6l8b0749O26lUgqUJ7AhpHbwu63eRW8T
+msH7hpIQpaEFyloEvo4EJW8tFJptSlrap867hfxlL/q07aQd4VpE9uvAGsXlunC1GxAfie7fSlA
75lodwIytYn/CoGw41u2pN+VmlOMf92ZNlWpqHkgZspreK72EWutpVctUIE8f4Je2o7gX2yHvZoL
zu0NuLBUompQF4AcE1muOdmTJ+uFkUYtcC8YwAY0aS0Kb74Bd4pafLptasFbnZuaFwFQiMrEscbU
oNOgWaVPQ5N/vW1iYXOzI6YmO2pg1tU7tlAT4rocE13rbRJXeY7oSPajYX/bzJKvpwOSTi6YS+FG
uaoCBJbQefGQOGO3a8ZPQXwnhG+efNTALgUhUdzd2KNI8ZjHz0X8+bbxhWIOfTZo3aILTu8dAfnl
vtdrzUDnXoXW8aUb7Mzu783jNtpH+8r2B3vYWS8Cb1lwZY39RdivCQosrSLoQAj4LN7xMGpeWhcF
wWiDSEscKfHgXedIBLvbA1xaRPRnkR9BRBhe2JkFrYGNTud54QT5m5adRvllNVxceDcyh1A4gI2l
XnqFlFeDdtATCYruQruLuo1lp7vW7l+Ch/Glju1C2H2XD2u60/LSWaP4BhLMBBUG49nl1I25ltUa
rM5OYld2c/qotnWIIqtNixHamvZTu5H31mN+UB7dQwkc75g4EfBL23O83drHLF2wdGv9+zHy5cdE
Y1LmccXHaI0tWXbY2q4Dh7pdP4c7npTih/GJBl8eSYHz+Ov2Ai8Fzxe2Z567MdMARmtstx/R7+G0
kbxtYavPzdef5q9x3x8qpz5097phhy/GPstsyVnT9Vlg4Zma1f4d/rTNz66oplDDvJzWIttar8pH
a4PDe9D2bDqn3woPL/JLvlJs/uPfZoGFhEviLc3WVii6zUxy2UPXhpCpVO8piQzb6oHc11NVbaPn
fsXYwhmaXuomLUhTp/a8FWjwoqwcS+ApXXQQE8Eex0NAw9ftdVxwBfQ0iDSrTf3g6vwCNrWsCHJT
YgsNktNEW6oyKxaWlon2YkCMHFQTFPvMF7ggj6s0MwAZPlZ7/13tbPceIVrx9Tn68LdeeCApUa08
eZaOxoXR6Ryf7Q1Z8JPUTDDaOdXeO0g2mqs0bn3N340H+SA/aaFd7vyH5E6akBy353QhPwlaH99O
agCYCvHfpXHDGvvcTUyARRt3XzyER/PkqXb/Q34mLHxBv2yjHYOv0XvwGu7XmB8XHBSJfiCyBvU7
TM/Ks0kBFsR3fWLD9MH1H4PiAXmJTj7cHuLCtpnwHHDgAYUAEjRzg2YUpHWURjydizdJ/dDjv9/7
5BqQKyBBB7XpPO2QVk09UIiEKR0emy7ayOmT0qzEZ9MqzM4y7wOE7SZkr8JdeLlKcuyqetdOjz1p
LyWfO3OfGe+qfhS1T64Wg735a6bMCavF+5LuOiIbVujSoCi64khoRuWgjihYbHIJMc9gJa658hoz
I7PXXoEWSe32GNFcMJR0jinpvlpbnqvln+BgE2sAj49JeHe2/KJENqbvwYOFMgGLspmo329vsKtt
/McCNkBCTVCNmYW6yXPqYgCh+sLapMXGtD5JseWIK2+3hdnC7wHN0GTJEGV17puyMid6zklXFrUd
F73dDe/eXwdDAGdU+qwoBVsSYddsLEKV+VoJebST+sqL0rQbLZX2srfyzl8ayrmVWTAwxJ3bhO5k
RYmOuijupaB5Uozq7/cXh4b5IpsM4/A8S9f2pCP1kapbG2v3da88GAbkl0nzH8xoZMZkS2bKyPhc
npVhFJDl0SaGvUmIIYGZULGFaHN7k12lCViYST4ZLBetp/iZSyNyVqTkMnUa1DRt11nBliLsvvP0
TRWHn3qh2/j+Wr7vyunMTM58QGjmhdHXBqXYQAVAsQ1yeMTrTdSTp4h3armnc+P2IKe/eOHmyJWR
uuXyBcpIC8NsixtjpudaTS3JNCtCCQKyLt+Cs9rro/mpdZOVm+EavT7Z457nOa8rFEBmu913IcZA
eAnwg1vsm3ib66fE2mfwIRpfouhNkl58/8PyVmqCS6NEU0+FzZN0D0K7l0vJXdIFSUmKSSlPng+n
SW1XwV3V0zHXruS1FlwTdQ2iC3lCohIKXpqS0ygeiwxTXP1oNrn3TRwBUy9+N1b9cnvtlkzJXIOo
oHBroLB3aUpNM0SmWnaLpreiXUl582D6Q32fV4Vg197wHzwV0B+o4CHohfl4fkN1solA+kTbUcr6
FnQLFCQUYtaen0trNemT0ldPGvcqsLWsaGD3UD2BCcnYRIZnwFuevgToZ1E4znZDmn7cnsdli8o0
NnIx1Kcu57EwyjYuJ9KsKKu/1JX54A9A4zXKX6EZ7Sp9rUtkzd50f55Fn1Vf1ZnhYy9Pgt+iXztV
2p96mlQroXjRy7/uFOLIwR79v+HNjji6w0YRR0yomdKqL3ymdWuXrXUVLtwvhkzMh3gUItJ4k8sx
pdlg0dPFGPpIPhbKS91qW11a0yxZ3PFnVmYz5yUNYmMTiqH35Z1Yuh9NXTwo408vKFdqwEvjocyE
U+R+AZs5O1vKOIThGA544vZT3Fnwbwu2v+Z8F24YcnJUmPlHrXB+9auhOpQukGtw+dLGF9/F4N2l
tpS61UsRfE+MFX+xaA6FHBSxacqjcexyjYbeF0U1n27NMT8Z0X2s/Cq7Yqv/k3fesV0DRC9EgQYg
JoIAAhtmceZzYRJqRHTEOFWW9VOIaVBMg5V3wNJ2IDxTSHQTptF+cDkgDpGoyhW+lsfrUWzSTdMN
38jk2kiprNyTS/uB+AkheuP/xAAuTQVSIQ2pQcE+NA4WYLNYPFRIT952RNdJK47quZXZ5aGrQZJa
ExdyHavJL2HU9JPbK+Uz8P7hiySMxoGccr6nXh+TkjSquzCnQmgbWtMB7e3DL3qylbu1LqyllWSK
LV6s9Fdac1mHJs7HNPZV0hqW+6xAvdEXX24PfHEhFZo2cSAquLeZ95A9LbWGcrIQFFFwasVECve9
IhW+HaKG9b3227X80JLJqWmemIfkBlvockHdGmqwSsMJB3Hy0YnvY6S85FQRHZLLu9ujW9o7FGNI
jnCb0R0wG51RoImIoCMnodAiO9fU31adnEhyrzEXLi0UJXLmz6BgLc17EIJagUS2h4oAmMXXrLB8
W1ntobxOcs326MyLWMGgIT/JSRAAksfdXm+2+uh4qPfo4SYrFEdF93ItKFhyXYBTiDvoe1HlOfBf
glnDGOk9dPKyPga6chyD5t6Ne1Q4BNstm1Oklpvbq7ZmcrZB2kxHXNLDJIhM1A51uzd/InoTe+4W
8Fwa/AfnzGNZAxs5oWPk2ZOmHYZW9QScc50G+8YQP1IxP2U5ZTVDfqgHet+SNQbGpSNAb5gy9R3Q
UTr30H4x9lpoET8a1FDUUaTJL72DGMtOTW0lm7IY909ChFwGGOTn8rjJRhghMMEZcMm+K1Fnq8QK
BkKc0c/esAXlsXBfDXmHjOntVVw6e2QuCcaBgCKEM5tWH9TjGKkTsqkybGgSn8s62rkQJ942sxTS
nZn5wzJxHtKZg0erCGZEZOS9+k0g71xkOx8FuDZcuYqWlo3metaLyijw1tmQPE2QUCeYAuTebWmw
M39ZRWc4Qt37YHaj/e2RLZ73c0c5u8c9qzXB3bBaeqM8BuWnzDQyO8q6fax5O3mMv/ajBkXbE/qI
/+F61zSUA+n7BeuvTGt7Nqlh0ycdgIupPQyBuliGiDvkqpfpVVt5Hy4Okrc+KR5O3oT+vzRlZgKS
HSNAJr2uTelUW4oXP8h1XJYIHRtedoBqsTJtvZOjR7XW/E+yLzd3ZlP6K3ma68XlOcdh5EtIoUDx
cPkhmtJpXU4UgC6zte0mtbIM3QDNTtNPt9f1esdiCKU86nDTO2tuSGk7DUVb8ptudZ/q3/rEs+P0
wFMVHM3K4bg+g5empjGfrSMo91zpVUxJAxzB1tbKCKPWQog1I7NrqdW0qpAmABAkYV71wxJannDH
23O2ZAMEB46EfAntJzMnFphtKfYeIIEoLzd63B4SNAAVYS1JsmAG0CmXgEkWAdWA2QEfJG7YXBIn
eSvjOyiCveFy5Dw0Iv96OOd25q3hikCmqFPgtNGTwfZzYVcJ/dbVpBUPsjgcJDcm/8tNMxc+E6x2
EKpCZ9YGt3VEMzNtS8+Auzfu3x9j2goIVMnbkem5UmXyipIzHEPrEui5nZhb04Cg/MHMgo1ZftNz
f2dKhTOuoWevI4WpyMFLjiTuJP4323p6UPmhG2DVjOPPeVm+yTkXm0hlXkwrWxMiJ/Gs7e21W/AT
SO0QDTFKnSzkbI+0ihfGzRhkjmuIu1b5EQ/dfiQ8GaDju21p+kuXGUI24r+W5rvEDTKv6nss1eYX
6Ky5dbaCq23H/psmc5tvi7XywZrB2YUT15kLfhaDqKHZRkdM8Bh2O11+DwxzWwkfhu7cHuHiXNK3
Trv0hEqYX6iNoTZaX0WZI4HaH/yXXkZf3rVbYyUIWtonwMD+vx2S7Jd+sMxyMXd1BhZKCjndd9Ua
JyUYQftIrHdTWKPxu/bwUys8LDx0I1NanWuvtha55EYnohS04TmnUuwXKJaawWuFVrturGW1ro85
SX9OOcSEFOYoml2OjjbuWDX7KZps/G1WVj+Vund0QVyZxEUzQOkozQGdumryN0BSiUlPINmG+UcK
TXknlc+Wv+IaF17ijEadnvsTTAVTl6MxAj3RVJ/YwzVTbWsWESn/OPro6q7ZBhQbkfZ8jEL9PVOK
3G5H/cH1EsUW6xHgk1tYx6jS1krlS+upkO+dUhBQNGuzaxSZawnJcGKUVoHL3AeDPD5qtSNFZNA/
/+2JIDv/h1iI7BRajrPRp2GQ+1UEo2HeNdJD2Hh0KqXQZElD5HZEDEJdr8QI14gR3q0GjxARCABo
tT+UtmdBgqHrSFN7ALsCRMu2hh1x9u3260e2T2zP1n9le8NwCjgmHOF+dE7ar+EgHW+P+vr5zCcQ
WaPAyPOZKb5cc+pjmaQqfEI5IlmJ2pgdNuH7bRtL2/fcxmwRvUToW1XDhmuO5Z4suHSUK/+HkVRr
pbir0cBLK0mT0ABAFILa2a0kZdRIEy8D4yAq78ZQvVSczduDWdqRADBpyAXfyttqduTbVi6qdtqR
FoCJzspGeBzRXDbSUnJcrSN5o6+NatEkHNRTDhMPME8E+L3hFamUwLfV76zm5GolP98GrqJ8jZNq
4VEwUQD9a0u+3A9qoLehrmJrcAHC+bSqwJqDDtz4WMNiprwME+2ssL09p3/O1uV9e2l1Nqk6qaKs
6mPWLYli3ne9ET7IUlZ9c11zeMh1LVQdt+vNfOfVTZXasS66R0+UWrCCcboZR1kqbF/oxaMltWVL
iRSKSDtXGgkUuWBJP1Ep0Ldd4NESUsMT3duxrOQHNwq8L36qDvGmEGp/F7ittvK2WdqRMtE+udqJ
vnYeJ4l91/RUdyZavEZ36I2vYUxdw/ZcbRC2PXy9HGFqHlNu/XLRysDIck2zQC/Gom12n5W0Jjn1
SVAVZ1T+ttaHrSmnB0aSaJPk6KWtwE1aC4JRlsp81d3fgrRJxuemf7u9I/68c+c7AiAmXel0vsDL
P4v1KEW0mtJ4cBjuBNb+iIqFA2Bo+1Pa0Huwa168rXLiiSyAjjbt8BQeKcttk0Nrx8f+btim+8Zu
tq/yffGaOs2K474Oavikfz9uHh4qUtYJQsHHjRr8p8prYx35SF/dd8ZD2q5kBJa857mx2eJSfNcs
YZoJcOMyHGdCKf4jdYX5qRGC+Ovtab+KCllcnVIxoT1J6SuRYQLprgomkKro9S+h8kPN+oc8NZHm
WiNzvAYbT6boykUMhioGxG6X+6hQPT1JDUyVVbHpm1OrcBwPVnYQ1DtJc3rIY9Fhodk8NO6StZt3
aZwwF+K/J9UHXmiXxq0GmA05bzo8UkJuY2+Yx6m2GyCScntCF2Oq89Wb+dM8GQ09mbaK/lJCMnYn
b03aS8jFUdTdpY/uVtz8vm1ybb/MxjYwiKyIppPjfarVYy7t3bWS5DWBLIHL+agmr3cWuKgaCIqq
w4bx+hFsx2O7ib7Jjv90LznP4+HZpZXAVu+DnbL1drdHtzqh0/DPTGujxYaZ2MCb38bn8aN9+tHb
0t60tdMzdNdkKVZWcHk6eVQAHMTbzX2rnMNIqDXc97H2u08hx7kL1nbjogkq0BOwyyC6n7nUxsrC
oCuJu0VtoM4l2mQwoKVdq5Rck3BMqwY+aSod8ryd73o5biK5+bMzAgROB/WHl/5MmvhervCVQ/yr
lAxHgixaS6LDmMe2FwUrFebrUz99wlk8P1u9KBZr0JjT5qw7JBSj8l2k6WCnWV1LoBuSPtDUVxGd
LeQiYZTWAuGrQd0vkRp9K1H3cG7vpis/MH2OOvVUAFtBVX3mW0XQAZEyxfyh8k8tbTtqAsV40NdU
StfMzJwAKLSik3LMRNmji1aY+9CgwDdoK1wnywsMBwkoMQCiNHpdno2mi6OgKqLE8SIj3LU5Kn9W
eB8Ow2ereffT+KGMG8ccrC+Q+O/TeDxq8sftCb1GGU8zevYJ09V5djwlKfS9ROUTDG/jf4ZGOvTt
+PewLbZPcHq8dxvvVRrs6mgd284OV67KqzhoMj7dXnBt0Jo7z1W2XpXw0CB4rdVfpvnGZrP7bF8G
v5I1ja01SzMHqMjck/kUJpe1trGiD3qjncrITkHTHXO3W1nYqyByGteEFodq36LOOXPpyLa2pTKF
x5QLYa2L+mFTNjBp3F67JTekTheyYtEvDmvG5dKJQ6DWopgye8UmjL70UA2Ja3Qyi+8LIGnyVMhB
pmj+3izG2lD/j/fbgw/j1A9vjbkrx3sT6ioQcZKxMdxPt8e1uCfPbU7H82xPeqhFaIJFMkjmiZtB
oYabyb+3yqPi7gp5M+pPfuEMeCHho5CduGvsTNzUyVGHO4Oc7e2vWbw7J87mqQgPVmR+SK20ogvJ
mJoYsjvPQq3wH7d/yWmvcu1OJqS2RwLcFB6cJy26U7KNa9p+cWqabd59hRg9C1du1CXnpPJ8INpj
1WnhuZwdq89I98QN/Q7iP2P1keuGM+QmrAhrZUl10RIob5WypKLTA3hpybBczy+hXEQjOt5kB3VP
6LCD+/i+leGt1nYfaOLtjCdoOx8Fu9o3LdR9mfPV3yoO9MV2fydto2P6aG66zD7UHwMBRvs27l37
Jd+4D/727fZKLZ0HXlR/mkDAT86fbk1UVb2mdoRuPCvZOWPwbIr/4czhLYH0QuhBRDqbkiowsyYo
2AzpoB0MjdaETDoIUrXiGK/Ty3/IvcgTQvcv4kwuZ76L4syLAWA4XZVaAS3bkvjUpl14KsUi2XDN
uo85KZWHZKhF3RkSP32/PZd/Ypj5ew7Kyykzy0eQXbz8AnGs3DJDYgVekb0sntpy61sPqYBm5x6t
A7OI96V40nNqZepPxJV99atfHt3mOVij4r9uRcGZnn/JbL9HoRd4Yc8ujN4quxw35Q/UoZzR+afZ
R7ItHP177dnfmtvmoD+uddwunQByRzRgU36kWjNbbq0YAd+Z2BbC3JG0Q56hdvlmjStJh6WdS0AD
icOU0kPO5HKy0Q0tBikL2LmJtC97aWdW/nZwle3Kok7J+/mi0vQiUX+mBgV99KUdT9PbqvvTjzVY
cbtNOl/7LbRlE1HClUN3ZwWNu3VpJPgUk1Q1nDZFpJ6wMvHXqNcW7xXQuZwhkYflVe6aIE4oyRYz
swf3m9DQWkS3uVbuhB3d2spKGLs0v+d521k8J4V1Y7hTezGNspbyDSFKcbWSsZRjOLcxO7KR2OSF
P05u2duMpIZp0YoB58IgQ+1SWckCLw0IXn3mDQYgeqZnGyZJlWDUG06nUBy99qvo7pM17780nnMT
s8CwyGEDUzVMFLwNBfd+1LfBuPFa0QnRBi7XBLIXR3Tmb2YnTSkipTLLyVwrI/phPfi9th2CcSW2
WBzVmZnZTmiKQi9qeHCdMfxeZRsD7EQqvOvVZ0s45mvYpcX4/tx1zfaE7AXyqHZYI6tdxx8jMHE/
+UJ47+fvtbnNMrJ//4jFMQ7XVm8p3j1P4c82iJtFhuCl3IXx5yp71OunfnwQw6c10pSl6Tw3M9sk
idkVVS4yQDd69SrISjOnUjeCcBjVPYH9Sii2dCsaYJB5kQLhVudtC2rbp7LX9gTxHygSmr4tfw1P
7qcBue/tbU+5tBsnsnVkKwh/9DkfQanVeh1LWBK1OzPcxzKQ95VIYulqOTPxx0GeBbnyoJRFV0wr
1L2P3S+52kilk5T72wNZeomcW5kdKzmQI6XpGEgtZo7cVPbQbm5bWJoqEoOmDNs4azOnIJrojuVC
o/02Ve61PrWTcaMrK6NYWvg/RWKeZTyo5mRVVg9wDjosAtGBMsp+THJKHY0NhMHu832doiPVreyA
xQvq3OYsANLTSNK5MHGx3ggBy33tlXbd3okwzgxO5T12pVN2Kxt84dSaYJcnHBkUZFcyXULthaWf
UheQ5cyGBBU2nX/CobfH8oeyJjy3VMPB2J8GJwMK6TkjfhBHXgP1PpUjR3Xa1061k8Qe6FV9C+7q
o7JLTqOTfkL+s4eK4Nk6Wvsmta2NbodbtXLWUgFLecLzz5krxumZG6UQtrCP7s29Dp2Vt40e3IMt
PPh3yil4FVduglWDs6PhdUORZyHjD3TbPAa2ufFe6oOBqf7NdeJjvv91+6QsJdMuhji7fMYOLpA2
wmLn1IGNRIjTn8Ld80hlJHXk/Vpv4NLL9cLe7Prxm64zkwJ79aa+V+6h3LfsCKqO9El1xO/Zo2e/
6+XmkSX2DbvCne5WBrzgfS4+YHaGUr/M9Cr78wHVQyXv2GP67qd3eqcE5BogESCdWFPTWtjXFLpI
p01AXlzSHBWheXGTGm2RO42Ws7buRjdbe4i2Lfz9tfbLDCkDax85WS2LNjtV2lHtQyDutxKODwmJ
1qY6qP29ZbzW4lE3P3lNuhXKeGNUu2SNoej6vE+fSq8aZPxU8+e+UwysIR8TPjWutkH3SUq+wrrU
iiQT+n9uL8XVSiB9MbWK876gYfQqcVpZwqhXPm1xTTaRGo5qbdMDmK84zau7YLICuSpVQG7OK/9F
K2yupwG4F6NMxlOVVV96Sx73Qqp/+fvhUMyE+xooxpSYuXzItIjMRvShcz/73veEpPMor0mrXoU2
jIWuC+RCKCUAPZ3W7ux+BtOrxKQmKePlXwfltYYY1qBygVxIGrxpa6rASzNHXYKsDmQBsjFH1itp
PkSjBlOpH5RvmoTMjl++WV6+AkxaCDrAtYMYmrJZuPzZgazToaGvFEp5tgO1NMeQN3mtbNW1aP56
Y5MgObMzDfds8oawFJQq55r2hurRAIJQwDuYl45gTmm0w+3NsBAdSOBx4Fqi4CNKcwi2X4+lHPcM
qqkqqhKKTCOyqPdvWQomWVTTX1x1wz4r2/CLWDbJ39bXaWIBtzbJM9I0YM1J/eoeIgnUdjPHG8mG
hGNZP2s1JdJASytnHPtmxd7S1JIiIELQoH7iuF1OLfjJ1lMjRlsAiG2bN6s6Ne5B8h6CeiVCXQqB
qC3/z9S8bD5miaoFKnqLaq+5tqS1kLL7H8TGjpLiQYv8/5F2XTtyw8ryiwRQiZJeJU3anc3J3hdh
d20rZ4kKX39LxoGt4fAOcXwA+8mAa0g1m80OVTui0K+p0g4TkXLqCnIVS2MgPitazMHSwK0TDOPl
VAdlBclFPThkk55vjT78ZuXhIakRkoCxDrp5ZvJUOs4VqadKcnmdnf9lOGm1eC48KFoTb90Q+5zk
yT0Ywd3QVO+UsvFSlrnVbKHxy1QkeQrR8Vxo+DDq8lsPlsO0k9quBrJYMv5Q4inBixqn/hR+Xj4x
wrWtcLhAJDDREpVAKQ0M7oN/U/hlEXpOfa+kW1vb/AMUaMKWEg/ypTzblKX0aa+bRQUxHygygEIY
b2CInXeNujeNazuTODjhypYZHuwh/A//cAuQUTLVEVbTkzDe1zNVkSJJMnfKy+nWyR1kr+PgpsqG
0L28zjMHvpgLriLkanGTn9WE0SiEdmBElJiXvltmL0EgSurdZQzh4lYYy7+vvGqSFnpABmCMifXZ
sRQKNrHX28ETAqGDFTWursjknESQKHGj/INENFjq+Ys2R+PK3EeVN6jPiuI54XdrPrTDcz4g9ar7
l9cncuRrMO52KnstiCy0dXpWmngR+2EgVMvVyCX6R6ZEbjBcx7ISrOizQdUM1+Gijoxq++mWVlHM
SLJAKuq8HdXuau7ibT9QiTMRZYJwr4MPEELVSKrzZDBzX09tTZFE1lCtovpTGHvMxujV1jB9LfyC
zEyV/1RA05uPEi8u2lR0f2FECf1GGN3j4piEJGglrXDWyTji/o03efxCrNeeXoXWI/KIqOI9X/6M
Ii/2e+YLxHYL/RfnuWkfhkmrYE/VSHvqS/Wqz7VNZI5QD5JNNQivqBUWL2VgjxEzihT7aqQ/omkZ
rAkgYGXSlyaMITBbHrRurF1SOXc2CV8vr1N0Ey+UFshGoRnhLCtR9BFre4LrEbl0eNJHB4FHsTza
ldArZJGbDIw7G/PMzDFRAcb0LyfcYezLz5K3ut6Mei1xZct/xVUJ4D7/rosL3pq5TdPGWqDUVy37
CGUKDML/Hz0tFJNdUM/gb/aQdKFdOfj/Wyd/UiP2qeWKf/nTiCEcC8UFRIQY7+eONWl0p6xh9CDe
ysCNQapIcqxEj2tMYvyB+P3vK2dcVCQnWYoQ17orY686jod0N93X34wtfaLuR/ULigabctNu7B3E
hv6hAKDaaBpZBAAsTL5wfmsOOjYkHa5Vi3SeWbhTC44ptr+8iyLnvwbhwgQwjuh2MwBEd15q65Bn
vjbbHg6Cl493+ddlMOEnW62Iu2kwJzrVZgEwbVRcFdN3hioJRYS+HrUSB/VETGjzcj9KUcSW1lTQ
0wpV6tYYh/LC7EVN2n/CsTRYOMgU8YQ8NT6Qv+Kw9ohBbDsadgTvgE3KosJXVfRtXd404RdyQI0E
R4ugkX8MKCRJwZ4J9+eQZtPRqwS8fN1Ps4LOYvGsyxozRJ9oGT9Co85SXudnkJwZZFKFBZOvprcO
3SZKLyl7i77QXwBw65zu3FTPdp7ZAKDDh4VF1NZVJLsyZBjc14moUbZFAowJco7Jg27eItC+/FVE
F+B6Gdy5QUGEVH0LiIEdowRT3Yeq96UEkbKFcAfGLPAk7XWgNDpSU3W6nTpoeneNxJpFFw8yEwjh
0Ty+jL2cfhNL0ZxuWJzAotOA1hbnJYXQR0q/CufX5W0TLmiFtGzryqMmTj8htAZSBd4/Cs6mnO6y
VtKaJUr74l35dz1cPFRrUzpVA7aNxfODaWM2q8a1DUlvaqQvDBpjkQN5WDZ5cUx9A0zRblHG2yxL
bpt6lP0Y2eYu53u15IxkbWHoy3PlSrlznqYHcMyDZdtFL4+zI4dgP/nFJnmx32T6G8LAab0N3A05
GWarTQk2e7Sd1wGj8fFcbjPUqq0yuhoNw4Xz2s2D5ke5bGZF5LRW0DZ3yiO8cXtDw6LD+GYcPzEv
pQ+bEVS0zJ/Vp8s2JcDC2wWPF1yR6N/g34PMDiK9bDpglREOx9dQQkiReeawM9iVVKJGtKuAM5Bh
BbkknD93WLIasyo0wevdjpRbtKx7qKAjMRN7HboaUjb8mCK6mUjrQvppf3mlgtNzAs2dnsxourbJ
sNIcw3DVJqtfC1nJSGCtgAAPPMbfQELGd54VtAriUWmREqkfkt5XjA00HAN23emSGWnhWpBWAycT
Umpouzs9FhCMV83YwjYyutemq6h8TYbny9slXMsKYrnr1idPoWEaxIAo4k3S39RG7WKwfB73joyZ
SHAboIXr72I4m5ibwRmh1I5BpnSbx1dT9T6GDyz5vLwewTMPdL0Ip/EaQQ6Zf8hmucJaLZ1x52Su
ylzHKz70TQ8JMVnXqegpi34wPJoxToRiJZ+qTmNKszJabPtmugofp9t4N30ph/CQA63/hxnXNRov
y2JBJoJECkGJ5BjtkmN1xNTXDSRNtuFu3pm7Rso+LAhykLtGx+MiVWydDVpbqEJGs4XlLfOCLA3d
TiaPJrLuvwhnI9apBk0RtQcCUe4ZaPPbQy4T7BV/pD+rQMvXqXnboOEaAgaM6WH2p9uswHRqs5m2
wVv0jhYr/7LxifZsIT4CuR7yluAXOEXDdJLGZgwZe6beBEhMJ5OHKFjW/iE6SCsUPh1tVb1OqgHx
e2986wwv166L5K2bd5fXIrox1ijczhlB3kMDFGtJHJCNgM5xvM6SrZK8OfptMT9cBhOZAtTMlhn4
hSaHP0t2j0JZWjcVBKMazOMw2rrDXEUba7Zl6tvCbwSBZTAFLgRfvEUoPR48SKrjwg8hmTN31xNx
/mHrUFrCs94CjwaO0KkZmHbEci3AqzsCw1YVjBCfL3caMlpJ6TwY0aet54fL+yfy4piNwSj0Mt4L
KppTxA4B8ABlKBRD0HnSsdrVlEczC11zUtzYlLxOZGBcWF/rdd9n6hIJF5uy771pvGrnZDup4Nra
Xl6XyJuv18VdgKVS2XYaAIqNt2Sq3Bb9IEGyyXO/DTovau4VhOKXIUWmuIZc7Gd1ITZDyibWIS4u
ivIqLZxvHdVudCOKJDii8wUbQXIefIuY/eCMhM14ooQKTvHYqa6WvtbWq2O4g3VQY2h+SwJs8T7+
AeOTNGWXT6WlAawKo/2QFcdo6vdgFz/ERuEq1vxTo2MPwXQi6+QR+arVKvk+8YgkA01SeJHStN2+
fhlDDf3oN+DYk2ynaFgCl/HfJXJW2QddkrFliYNWfUSq0bikNb0ynY5WNW5yovsJie5G+ztBK0Rp
v+Au3SWt5nZ0uNOq53A0UGqCBhNIvf/BoBZaFh3FrGXE/9SgCl3J9AqDzt5Iw33bwmHH3a8ahAKX
YYSnEvnX34RUC0X5KYzagpxWV+BCKXlug6dOv2uK3fwjnN4u4wjPh4ZYBLOvYJDlszqDUzMF0zAV
yHoMb8Kz0LES9KN9XkYRrgZBB3QnIbh0Vo+oIR4Y1QZQCE0f8Fsgn5o8BmPq51l51amyS+H3NCSX
6wV7wF88znrmcp7hyhAG43GruQ35MUfv5dL32BtbVINuZnV6DsiL1TYezWQDjsJDsgLnvFw6KgxN
aAwOlWTXtvmUk+ApjeathZ29vK3Cj7dC4pxbpasz6KmxrWW6z+huSt57GXGtcDGOhb6XZZANpEen
dliNAzPaAouJox+N7tvFNm53SiSbPRV/sb84fBQU4rhrQ4YvFk+Yqw834OJFQefeDBaBx2NV/MvO
reC441WlcW42KZZF2tSdq9IbBwjb/4urWIFwVuh0DtPiZnmMDU/1sM/axyQ8/IMFrCA4W1PKLIQm
FtahmlgAhrm1CPxC7n8PAuYIvP3hkaHqw9lAmKd9oJcAKesjmDCb+hhJe8oFfRF44TlweCBVX0b/
Tu0srlB1sEaCIMv+6qfnEK17YMgEmcEtJLmnMXG15Aldf5KVLQeE9xNr1MVvraIDPHAnB0zGuEhB
6dgRjzqyvKzg/GBBaPQAuSFERvgunhrdA/AF8OPGqL2kOh5fsR5+9qOJnpruH2inoJaAkTgMcuHd
wseNw0Rn2rXwB4r6QyWWT6f0oBSTb5utqydf/7VVnIBx1m2NoapFA8Dy7KofQdZouYNsvlW4e6sF
ceYN9mNMKjGkZmZ0Is3ai5Y9pu0AipUfl9ciCKhO1sI50qFVCBr+gRNr40tfm1urm/a5U/uN7dxM
vf4C5sENTWTmJ/DfJ7BcLEFnzWFDvnwv1Fgp+jny8m6S1dQENn4Cwp0s2+5DtWqwtlApDzn4aIZO
1rwlWwd3jPoYBB1ZiHUko37NuhEChA4WIuM8EsTYJytZ/n11WtFCjrB3BMxs7Wh3tLvt2IAtA9Py
y0BPKbEJ8b6hpxSti3iG8Tdfl6u56bTw3tVU+np7XceynNO5oPyiBwWKuP9A8JdeVimQH1AAYW71
/QDRMsMb3eJaebkld8P38Kh72jPaX26qXbBJGzf9zH+lsh8hunlPfgR3FZptYxf1ktwFZ3U/uI56
HE0PNHVgqavG1O1VD5VRKoMVRIQnqJz3iBymdGoJ1Kw23VZ/yPPv1Xhk0eiGo6R5SvIheXY8fYzT
tl7SrhTMlMO0sxVZ9CJ2H3+/4/ILVoZZKqysWmdBwIPWHtwx3AzJLk8X5lA/UXdDsb/sr2S7xzmO
GFXEcc4BONf+HIB46j4eUtC5+IP+389wnnwnznsMGNtocgwBei3ZTT2yeqpbqLJsqODyPwHh/Edt
FG3Xx0s0NqGF16fxW1O8d6qBYZH3IvEnzGWPu8s7KDMKzpcspEAgOsS6dPW1D96lqUqxS/xrElzM
pNYM7Bgj/v/OiT6UaYBQYPHWVeb28jJEpZn11vFVpw7MqmxejLsKDVext3ayb0Mv0wmKfze08Avt
ypRJz4uKjSegnMuIGzrmPYUjhqFjxmRDKlfdF9fxAf7D0Lz6TnmGDylk07XCaECDIDyIZ9CRzBfq
rRSRT6ABFlKPfpyTg458mKV8WZmsDUZoHX+QznLZjRqTvO+BNDWpS5vSrdp/OVcrBG4LS8vqe7Lc
ZY2duhb7AqF3KJvDEN6XKwzex9p1mzT6Yhv599p5msNbdAaMWedb+lsqI5cRuiRtYTxBizwIHDiX
pCqDhSHUAWdYe9BVVGtsf2yPfXxXKZKjKzxaKyTOJREn6fvUWLxF+0hM3yQbp5J5JLEB/F0N55H0
UIvLecBqBgUBE9soercptI1adW6teiVG5HLbDXV0O76m+feSeUMvOdmyX8A5qKmqEVt3WGVb/qD6
V9H7lz2H8M5a7SLnoObMmYN8XFZYvIbDo6OC3/c+6HFw/bxNwPsk67uXGAivf2nORWAUEBPxICyK
krYXzN4QfoVG5DFZKUoGxR0uOjTa3KuLLSI/qSzf61s8fWPplSkT9ZQhcUdMh2zVYLUL0qCgT/k6
ViJPbV06fo2y3gah94N+A9qVbfTH8R0r9Tx1dbBkSIj9pnSaG9LPzrxvZd3YwtO1guFPlxZnbbgk
BGfrgzr4NkcaSNLXQtNeQXCHq7OZ2lvLyxHcjVH3azIOl01btgTu6JhJTfUwwE5pReKSNPRJv9OD
X/8bCHd+JqO2B7bsk8aoX+iYRox3evjtfwLhb/e8aZIOeQK8S3EPJdpmVkwIk8rYASX7xacNGqYn
RrtkS1XrJTLe43CXjZLWBxHHML74H+u1uYMCFWUIoS0rsVTX2Q+5a969a/fJnX2v3oLn6Y0cWj/r
XMNvjy9hByUEt75WJC5VeFhXv4HLJtQ2GoDtJeYbFccz2WvMaq8pj2l8VEHFevnLiUrVJwteDsHq
TaDEWpRaNcDC6iMAq3nQDf5c/QrG5zRqtiTRoZhFNp3j+HWdbzGR/f3yD5Du+PLVVz8gCspCxU2J
CHSrHtVtgDznVtsMv8AyN/j0MO/KY3DdbIpXsn0IP9ur18v4wuBjtdmcH+k6lWbz8nwOh3ejelH0
ec8aus1UaOt21HaLNJUpwSz/JZfNO9lyzq+UEQsGe4l3ugoq85HrBBuGw6Iw7/LSZOeF8y8WBcny
uCxNmw726OfDm2JIbmcZBOddumY2CK5/mKqztcbHIvuUDhn8HsO9sF38hTzpVlU6M5aRHFuv3KmP
sYuGtXvEo6AjCqHXXkAa/k3bBo/JG30j7rDXbnvP8V/0Xe7nsoSAZMV8wasubGXqw98f7znr7532
0Ygl944YArMbS2EdzwjOPrpMH2qynIhp7t0o2afBiybr5hD7mL8YnG30VAtG1QZGnE0vMRhj49HY
pmPgVlX5vTBkLSrCU4beFLKI+y55pNNDXjdmo+U64g8LA0U1LV2n37Im9uvqKkoORFbRECeL0Gph
oFEa41f8wE9OizYf8wlJ38f2Fb3SMJH4iBE7083vjdtWVgYWnugVHHdrNMGcOpOF5cXkuzFd2fUh
Kr3clsQLqgyGuxigmVvYQ4lVKXv7YdqQm/gKjHfZW/XeuOoh2SVX6b3p/QMby0Kz9WcvuRvCTDPU
3AqgdvoRrY1kfIsUycoWN3F2xDG/BxIufK0zieGhyUAvEqK+kWGcluzVdNP2uauNfhvuDMx9z+nb
P7jGFSDn9ZteU1JdwZoye9KOFNGxF/QmSpNkYpIbVhBFUhSTQdlsQuYeJ+7U9NUgVxpdbcHAy0bm
koXvvqvKVhK4CH3GakGcz5jtKk3GGQ2IvZM+zEXkxaF1nY2S6WehAa5QOK+hwUG0YQ8Umu1s/Wow
7nNya8oGX34ToV0yB27LOgoCpdFZuinn0Mccd0Yal0a3dbUZy1cG7qH4GmN0cXDN2scp8XRz6/zT
432h9V7YJVEZ4/ZzMJLIGOhScUMpTB+P5vROZT5YaPUrDG43dbTgGCaKHkuCINL9PP+0uo9u3qjB
j9rY1LJBfeHHW8Fxu9oqYQc9XCzJML6Z05eqPVPnWprpE5i7jlIBpjkXmVLMl52auz1lZlks366d
Ro/Vn1EgsUGhpa8AuF0bjMiIKwsATbdL86tc/xnKSEdFtxXyUfoiZuqgfYbzsxhLVyI7hDvXp7J4
rKLuyjHRZzb3iXnVYWzuNiRGutOMVibrJfpEaH+10ZSIEYkzxTVtLEbTKUa4JfpoWQ9oexy161SW
shHtIHgtwRBBwYB7Jng4aJ0Csjx9OV6aH8TkEJqzrxQy2iiBJaCx8q+4ELeLLdyhEtsQFyKYdgdV
SEDcrKplEejZt4Jrxdw3mhCXgUYIw57am1UMZjLPPWZPoRrZBH4UPbYTaFxKsBN8RUxWuj77Qr/h
0IAPvi0sjfcLU9jamWZB3y0JFTdjt9WANuX4wUw1SfC+nJMTH7gALVwukGoFCTnPfTkHbNIIxA29
Nnsz8xsl2zboyymcTT3I3iPCLVxBcdFLUY2ONeqAmpQjAamnlvebLLsKNexhejRlPS1ndsGtjLML
PdYj4mCwEZLW9TaNgutwkCXWztvyOIzlN6welXns5LHRA2N0PmrIsCC3hpKdPV11IHGdt+mASiGs
cd8le0hfeTR+GZxH2t1PNHVb5flysHH+xuZ+DWejiQbaH2Lg10BrpW+uIe7jWk7vMsShFb12gsbV
yLZur6Ni00dbCfgSWp8ZkqXDqeggUT2bVVUo1A3sFsPZga19T0EoqtXDrdJHrq1iZNYp3blo/LF5
L5wsdqtA5tLOQ/Fl8ZjuX5gYNUzgc5+bmWQaYgUSgr1KD7rOoIeDeLx/IZS5Rq5DwCJyWR58GLT5
ZpB7yepFxgYSXeRtCPhdz1SBS71nFDFe4bHhbSioH2iNP4EGxwzr18DRDlZpbZbysT2Nm9CEehca
KAIU7ZtcSmUtch3rn8IdMzMwQUreYSMKx0VD7IY4P/XohtThXrJm0RdfA3E73tk5qeIBQLWFmyR9
1W1wCKOLuXymDHNDxa5mLUSz73V5e9xZhRQfG3+oujQXgyKHu/0d0qWsdrDdoV66erUx6Q+dPOTq
JgGfaJrcRdMt2Agur1fkKdeYi3tbnfXZwMkCwUPhGYpZqh6Y2rMdGmNJ6tMkH3ZNFo/fmVMNj5dh
RV5zDcuFU9EcVzmD4rtnGj8S5RpKGkpQutEIxpybJJMJwJzd2Scbe1bpC9R6SjSIrKPdAbT5Zbuv
2gBO5OflNV3eyrO5FTY3fWYsa5rG3iuDeo8E+E0RP+UOljlP/mU0oV+EsAYIQIgOuVR+YiEDp0vZ
g0PfMyOMts4eIQ+mAXof69mmn8ngZeXkxsa3MrjrZZ0J4sP4B5pnrmhHxUztCdBdPW4HbYsyqp+j
QydOZc5feCTw8LPx0SAVyMuVWM2ogCELSHn5GgXbZvK08EZDy7uqX2WJb83eLH1ACT3ACpM7EtY8
Z4VaApOCiD21thkxwGZ0tDFJY17TejcHG6r4sfoh+aCLZ+HvGnuFy52JmNkKZjSAW+TMa5xD092a
FB4eKmLHvHeJ0vlBto3KbY/JOKlIkvCbYlwRkTPmGxy+h1Ftkyl1cgMaZmXz0g/JQzwM3hC9gr1G
cqkKT+MKafklK5fTjSwj4wCkMsj8Kop8ncXbSikknk20IAfCyHgSgLTmjISrVNmI/PxvUTYwMlhJ
Erp2CGdaGMZ7qsq644RoUJQGVQ3+okfhdFF23eSqQpQCXX6ImwLddbrIy5X6ITBkRXjR/kFD+w8U
Z596pWWhHgIqUvLGT3UwxWV2Qn1I1+0kJimD4kzSMlHLZTmgyuK61d41555Wtz1ag6uvFBJ98ztR
X9Vgr7G3Mn1UR7QeSH6ByKeu1soPwRRjTdvOxg/oyx95fkXs4yIaZGv3eSwbexFdSWuoxS2szJLV
gdE6YQgW6Nn6lUavaQF+Icr8SoHhQNqYGZlkccLdBSWwjUo4EtW/g78VopJQJW0ZSH+iwjygC/Gl
ryK/ZrIUpNA0VzBc6KTbURarBmAQSl53pbGdARGP5r7JNcmYmWAPTdxGGKPE8x8EL9weQiTuP58L
0QRitKkuNwPJwTYcWvdJpxCw5I8ROmHaRhJPCCJV5PvBIgK6r0XRe9nq1VYWVU+jPEfe2Cxj5VHv
c8vLLZtJPthi7pyHNqFag0clXCSG5LnjMNd6UOY6Xsd5/Up7n8THaXbb4N12JjcDY77aSIoZv6Uq
eETILIKyBPQyoMvh1lWXTKFNDf7rGPJGOoOGfM/cfoZsChgEncHcg6N0E2sGtNiVg95DG9QKNyaq
1N2cuE043MbF4Ad02MzUeialCmqEbJc56TZxUr8qHC/VZNS9AnMzMf0OJ7gMySG3cPopphGKEGOl
llBXbyE/hWgkcbPkR949XHZOIlszIcGEv+CwPNO2sVihxCkzMNXR7UxIFQXRIRyetRQPI1Ah4xz/
b3Cc1y3VZibWvMCFLyW6aFXnNmF3UfBSDAzsDO5ltPOWPxu8oBSkDxAwQ0mdz8zkVR2PLaGg5hz8
DJoFTucmqeq32mtsu615mMubMpCAir6chc+mYw4Ir06+RSDUenOMsqH0WON3aOwusp/F9DwQGX28
wKmbaxzOIYW5M9BaxTEy7T1zriiFhjt4Q2Yvq2RZ4nPeauwjPOuiiKqDYeDMGsOxaYwYWJZ6Pxr3
yohGZ+Zq4B7EGJyJuivEPqttYweQZdvZ7Oc/fEYL1JHoLMcIisPr+uTUSmg+jb+NtCNfaf1umVuN
7SvHI9AYmHt0YUjOhcgVriE5Q426YCxaiq9IMfg2z85TrisSbyv8gKtVcX4wovo0mAwQSh0d60X5
JKyXiuQNyl1vLJok5RlRFgRH/M8u8kVsjWZtZXfYRasefjTRnQXp2SwK75AIu6r0/kkJ7a2DbGVn
fGtt2eNR9NA6QecuNad0uqlysNqoPaT1pk5Gd6gelf5HEL7a0bGsnlR70+jPlSFJ1ouNd7Vu7qDE
iqYVE4qWmHBMfKWh7txBMYgmdw0tX9oq207D46RHOyWEKGbyNOmvKstk78xlefwVtN58LiGS6nQq
hwqbn9Y/suChrwe/c7w8uUNjTcYOxYy32Fsr6xQQ+iLwyYJrz8DAP3/VTlNIxsIAKtiNiu7Jau+D
YZsUEkMW3SGL7O9/UIzl+bkKG9Ik6EvFBIqJEd+6x+26ndW9Zr5rkGuS0bYIogckBVA5gAIIBSEV
d2piayoMlcAVOZhkLtIdrV4nR3lqCMa5S3pMTM3NzEjS5CoB5Z/qBoaBlaEDKCv9kr2YwTVGgLvI
RNL0aIUYSCok9rJc75y5oH5lQdwHnKGIBLnTQlGjDrUGEUuuPlToYNSaw8Rkg/gC6zgB4Q6GmdM8
6HSAzON9h1d65nj1hBjMlFz6ssVwth8rtlpa1YJjf0bNgLJc4Nr/vaI29DJ04ixvVFR8eFMvagha
pRYCJlR7jOzVKTf2vJlQOU0q2ccR7htESHG9I5mCl/GpvYPlM0hLAqgquJvZz3p4ssIn0DxdvvUE
pwoL+ouy3FCrUzWnKCtlClAUC9lSKHDYGxps6v57qNfeIOWLEeSIKMYFTGqgIqdDQu8UrrFRV9IW
OCu/a8LPQUczt/ZKzQdr3qvDZuh3iswuBBcgsrQWJqYdUNMiY3IKaZZo+MiWYDAzO6iqdRio35Th
bWMfayOWHCjRCV60xlBKRUhm8t04kFMrtcAGVgkxqzI9OOpLVH6zxxEDcV+zvmnggS9/P5GVLKTC
NuSDUD3jaS6mmmZhMgARRUhX6QJPMcKjihEkLVP/Nyj+fY/CQ2rW6QKlDF46pntFe9PN2Z1L+/7y
os77f8BJAKJJjJRA2BSFweWbrqyyDbWgGkOzBAFCk/0Am0X5aVeq8m3Q2uqptbQAml2YtL4ezCg7
ZvNsHemk5d0OvA3RATKieN9pxlyq96yARDAExaKa+UTPmSR+E50e3LcLfTtodSAEcvo7K3NE2+Fk
lYhQMxjylrb3ZgmpedA56SCCG5rvlzdGZMugUcY4NvhYwQrL+dKQ9hWroCfrRV3tpuVGd76PCMcp
ubfjSGLLwrWh9rvQb4GJja9wKEZT9vqytrluVJTno2mjWdVNE1azD/KgW2hHxnssXjKHI3pNWdAQ
R0cKahcOki2nexpUpm0NKTot0Z+nGTeak/kmfai0B2jc+hG4cIwNiniX91Ww1hPM5ZSt7M2w5oYZ
NkZylQxlwmz28+ljSdiZWeZ22YS/TBYvLo6Vu3tPIDkTH6chHC1jgWw2pNyWxi6fd0vVUrX2lYo2
xerghDeG43f1tqgeKuf1X5bs4L0KoRbEzJzp4p6vMvZ7eoHcQG6y7R5tjL/r8wbV2yKcJL5DlBzB
HBKqsyjOoo2B98JRptcx0rqYrG1o8GoXZHq0QkN9muNRUz2dZd33gerpXjNy81dt9s6HA87tTct6
PXFHlPMOmEk0v8GP47fRLrcf7SQ1051SGgO6p2sWRZuG0fTNjBR0AFO99aH8qP4KZx1ZLFUN1X95
ruIL/tlBPlxL4zqtAhWGCuIbsBXvS+d2Yoe+9pQc+jdjjsT/a0X2KGXl9MfYGJIt/X8Oyl98Lnor
IR+b20uDbjgfktQz4rcq8ULiTfFLpO9HKGeEMrUMQYx1smTO/wwxon9tMRpNe4jYTzLfGv2vy3Yp
uEJPILjrumIsm0e0WntRBFI0NGkQdWuixurke0i+NYuxbi4jCpwqdDAwUo52TLBC8A0oyqA6w6yj
z2p2ribbJ8x2neYzDnaW9JuJoJBNgagvmIoW2rxTP+M0uRFMS7/VqLyXhW/OaNVINzqansdZ1lcj
iAzQEqyiFqcjLDjLEBkdOl21Fi1WXY6KX3FEpL9Jki9W7y9vn8gObWt5mcFdI+zhmf9VBsYnlqG7
z+hNCFAWltFnrpEZkT+0XTmDM5xokTs6pDhSxcbURZ5Akd6vwzGXpGCF27v6JYubX7nxNusMwkDe
B26c8aGdv8r4W4ea45Si6jJXkvtRuL+ODrFedJcRdLyegqFHOWySHsvGVAVY0yyMHFC1+FY61jcl
Qz/C5V0WnTwV7bUgRoVKMabNTtFYGEGNe0oWzrvitgzLY1bobmBbEhjBDmI9YFZEAwluBv7RQUB0
36kzOPPRHpTNgUu0J9RPnfRTHyShk+ico2kO0kILyZX2m4ph9a1YUUSlEYMHDgQYQfFaTZgMa6+a
EYW4cZeX0QHe//IWilJTeASA88oBpZSFHN/pHtpK01S1CqYwk/wi6Q7Ruqv2sZvlHhvTbep8L8vX
UH9NCgnfwbnINXRaVsA8rcRY9SnpFvplA6Mvde/PreInDriUPrSMufWwjYMrp96Z8z52IGx631jf
4vD7XN62MqM9nxTnfgpntWM35ayn+CmK0ngmzuWgolEqx9DuR2K1nt7stfwYzn4xuaHimZUXFLJJ
LJEpI6UCClnUHFD+4X6CpQd6aCwsnoHtbBLzLoqoS8rvko8teGniJYYjA00gRIw8R5JmdVoeUKAw
FFqGbaZ9BPnOXgy52SbTVZMw8DLJePIFvhBqybAu5FI0jWi8g49J1CrgiWw8XekDN0iVuwG9hnYc
/0yj7GayospHyFtsSIGJ+doaGsnteb63OoybULRzgz4O/QGnJl5Oo1aBnLnxwHeAUijUKTbBNHwG
Sis7Tech84JkmYiAHGQn+CK6MdZl0hl14zlG8FZkDKKPNYYmOt0AT1QKZbSmdhvTkrXSnDuoU1jO
xSdlVQa6Cti6sVyDbWLLh0qZGxWBG7LtZRs6D9FPsTh/UTQNNA8UbGbcWuBoHRGTS+5O8ef6s4n8
k7pqQDiTAAclw1uKJrVhuG7Sz8urOL+nTlZxdk/1BIPlHXYsLH7FDfhKI80tSXjX1bI3zblLBxIa
EEFIhjAKPZCnxkdoHJkozOPbJFdDRtDkcKwTaL6r3qjnaJLbRl0u+URCc1hBctciiQaLZChRewaD
xCBqprHaP6VF7RNT8bpS1gUg3MsVHGd9cd8w9GYDLjMnF3JxlD3U7QSZusd/+GagDIPeH5QawYB9
upMDuvHVaepBhuiU11FgYTg23yhQqqCFjBxRuIMrKG5JOU0dZrIOHqP1CvuDjvs4HUGOhh5eKusm
EmMhYgKbC0EOgztQvWYPVV7AFE29t92p/LCi7KrWtMjPcbQaY5QcL8GND4tEBuM/gDyrtwlZuIIR
nGAMQRxIZVzRuL1uQ3Io+m9dVN+hYO2qEcw0J67VZ4fLX1F4upe00CKd40BT+vQrQj0QXVM1vmKm
gHWoRrw2fwamLKcqtMkVCvcBy1wr+y4BColiX+nZgUTJtgfVEeZTZMW980sV+7koeqJjHzkDvkKL
DMnQhDmwlG6joXwFjnE3gVxP6Fd4K9mhP4a6K1X5FO4jKuxoFsGNenapaj2t82yAEHY9BduRQhZE
1ROfKp0kThP6r784/IN+ipQBM2ys+T/SvrRHTtz7+hMhGTAY3rLU0tXV+5L0G5SkE8Ds+/Lp/4fo
+SW0m6esmdEomtGUlIO36+u7nAP2ThuMPW9NjmAIqtetPQ+g5VD/QLjSv7xFlsX5GAXChK4gBV9o
tLTcUHRAplgwO/Jwc/aQH6/eOLqyiSlZPxma8HxH79zSxoKJpIOjBY+h8mDa54g+ohw/pJLEgmwy
hXf8YOYmzQmwzL4CTYI35bsWAufkJYcLPKpegn6Sy3MpQ1yu89WLIikVkATDpXLVie9ao4eLDdqv
WfVCnOxgzJ5RH32LCOr7ZdhNL2G1hMvuXcGquYpq0AKwYZ0iMZl6EZXS524uHJw6ijQdPFpRqELL
oUTJ4gl+gnId9S919aVtTnroqdqBF06dHzJUis0puLvvLRIhHuyOxol1R7Q+QaBO8kbcPI6rjxHm
uY6zpp9SDLg3H7Ju8svkRJjsIbo5qysQYVbRGc6NocKIk+RKr0e/mv4xeRW8X3t5IlBqI5crVu0w
LFXaohDcVTCFav/eUDx3c8eqTMm+3JyvFZDgFiVUD0peAWgoW6foEaND7t+U2K7PIEi9I06PwPnC
Cit6eXWqaimzF0NCB1fp430BZuXCViVr/3lZPsIIFkRhcagneEKhrFPr/dwigT/F0Ai8fKQ+X2kf
UQTboSCX1fYtBmOhby/jL+hscKrg+2BIwv7bOAh4LHUblIntj9aIntfUhO9DW3PfB8bVjAecow/t
fjA1GUnFZ/OEQWl4lWGzIYYj8iloFlRTRjrWbodtEE2POmpjmRchfWNwsCtDOYNINt7mYq0QhcXK
It1MQrQUu4U534Ba22ntUBLF2dx2FjrZ0acK1S6RJbhnY8HqCYOCivn3PB/oa0JZsIdquoxa+7Pv
uCgsIsmJZCcMoRgAAzXnPKoTrV2eFFdadOhb/YaCX776qslIDjbSj8BacrgQuNFNNFN9NOldU2iJ
lZlwGydX/bIjj6Oj3SMRfzIRCnMqb/gSut13tZSs1+/qgY/ewEdcYcHUJkarhmnULnOerKv0er5r
/Pm2392rLqrinc7J9x3+Nwsd23kyfLQdv4L724ecqw9ZvgN/UV2EUjzbLa4Lr/WHV/398sH8zGGz
6FyuZkY4mVZRgD5bX77wNtpHT+Ur8yPX8mwfX3AqfZQbOfOV5WgPuXMV7XWnl2XzP9+EHz9g2fOr
23YmFYiRRnxArF7V9atqPqn8SLO7ScdNIdncG9Gcj2DCJRQTLSyUGWBa6qn0rBt+qEDCwEL93C4o
H+vAn0uJSdrc5qsJFi6Laeh5DkU4PJEQGdQRnZyZb8I37IMDk92AW3OJeuUlAovzCzWnj3MZEivo
C4XhSBXOqOgI0QfOhEqxGSVq6N7MXi9vno3XGEo7V3jC9oYsJi05A16ePLfUSclNVr7h9efaxVmZ
nHHcWR3EWiWXyZbdRVAOxQR4OVimmMcey1GJkjTAjhlvA35UYujthL4a2U5SHjTybP1jtjOcEQr5
5SUEqCMDs3zQaovacTMnkJSvFyGuoX5jxcsYSM7hRrXhBwwxcFQZWqm1NUK4tK4f53z2uu5bn8Rv
NAudelLv1JKC8SD1iDXsKzP0k/mVEV3iDGxUW378CmED8TSO8BkY6ULMWBrfqyC/z8Zip6KBIdZe
5iHEU+ZaUeJ93XfOPKb/ON/zEV/YUEmhGmjYwyyYPdrFy9KZ6eusXhv8jo2SkpStXbRaVDFdUUBx
oWINhkoQd6zL2gmZp3fvkMSEs500ByYrLdk0PmtEwdIVho6A/AzEZHri1R5iGWGRQUym9Nr+uUHr
QETcmvzzmOfHKRVM3ljDIZkX1JE9F9R2qMznkk2kYOCsTDWapgRAk8+RE0KuVEFRfpPH172OghY9
eMmhYTjnxsNl67Nl7NbTKQRjlCYoSxT1wdihIX4wTzRpHdYyt4x+cn6M/3lUZplHxEiQ+IECkeha
zm3Fm5Rga4bZL9R0Ihjj5LaXqc+XR7Xlf61hhE2iVRBfY8sJQA/JIWimM22pT7RK8rrYcpTXMMKu
MOI2JA3UbxYClxy0DDPTUZSCRj3zcHk8/x+T8nfehO2hV8EEwgkg1RGy5GnrG/GrOXsa2+uDOxu7
5QlvuDMaEQ3bkWAv5kp0v1BvBlFypOsgYSaYM2ts1GKmYP0dUmP4mSV03JvJzI95yazO6bKgf1BK
2rzOPa28vu6KK2qUg1/z7B8TIy5XiLrItYEYB4mkZTOvrhA9NbuY1VHjZj31Iv5UJrOLVwKlPosl
hUja5hZaYQnXVTAa4ORrMGpWdx666YEJsJk/V4mJ1tavmT55GOapRbVNpZlfWRk5hDTImQ7XpP+l
WNkO2/+Ykh+2ijoY1d7ro7LncfBQ1fzUNii8BP3A5aXa+ma0EtnYJ8uTQIxDAiQkttE20KN+yePa
j4np6KGsu3jLF1uvguDsKlGZJFaCmVHIzzE/InFYKqcCoWIie3HIkIRjbNtU51EGJMsOXRA15OVT
Qb6EVeQXZSK5tTcN8Gq9hbMcIkwGyk3srTzdtfWj0rkVnVyIrjqZEbtK96rGL5dXa/sqW0EKhxo+
EjTQTBxqg+25cVQ6n4AbnZtuUHt9d29PiGJJU7HL6nw6zStQweDbFWRXW4Y51ct7BhYQYpzS5jWd
waushru8bqGXhsDk/bR0bF0l004y6K09SlEtDmZDBP/R7/jxDFf6FLCmjRvXgIBDHbmD2Tk0Osz8
BsakrN+ssAGLPjpxoUL+NKC1iryyTsbio23vrL9fIUw9TaauHDR8Bbu9Nb9ObrSvPX5ExwRx0FsA
H9EZPHIs3B+lEzm/kB4ku8RTdqlve/PXyzOyeQOvJkRYELWawTfa4VNGBdUl2vCGUEns6JDD6Uh1
NGjjjSggkhj1zRfrehkEU5qGoR01KlBrjzn5DjqDP9/sm9gJ3iM8VnOMenm0mmjAdMMd9uZhlD3r
ZRtBMLCxBt2JNMIXQDFEr7ARIrSxyYoq9MXX/bzd/yy02HeF7ueKpwZQyL7J/O6g7dEwcvxee9l3
w9HfJzf0y9dAcSwvPuZXvd86ozt81R9+gDByVxxTd/AST34IN+/Uv4suRr26ptWtfvmscFRttLmi
8R3MtxFoisJ6fFZ6S31QoyEfXDaAfazp4giMLVnc/aQqhzp4Ekz2d7QRcDDgqfaZoPCzdcLcptCb
HYMWRO9Jda32TVA5PTOaB1QVd7sp4k2004bE9sCnyvwWatKd05YlqIiiqApCP7PS6irkRnvIWK+f
ClYh9lsp6v1IOvMRMY4YIWHGKJQiS+s1a4bgKqnDKXSKIeg8HCnE1fVhvsmZne55zYy9Vc2x3wRG
AskRGpwz3jAPIWxw8GR1+1yjxdp2TDuMr1KUdd8WtGbfoHlsnbNuLjunYZbGvTnKkHJqS1a9dlZU
NG7cJt1dgd2befaI2llU0+Xe3GbRk8J7E211mXWH0uSJOQmKUhB6mQIdnIsWmKy0djJ/EMzRKarC
vEWosSOhO0DlWHcqOxoP4C8KjgYq1QZY4qq96my7frHmfnpC3WB1h56F6LYhYXJl9Yl6rAhT/XTo
ya+40vp7hIHI177V7GOfR/gbA6vOduXEqsmdJ7U91shqXYUJJfckGEKo1Gm59dyTvj1H1WSWYFgm
+XswM2UXRGYXuCFKJA6qlaGnlIRpTa86Pqmmo0Wtne8QE6MdGM8CNGFqQdJBkYcM2uRYXFMfprEJ
72mgRYhylmlw04A24A4v/kh3zMrK3lgdBo1ToPI4xizXiuUkFbMPhOb0jgRJexWh5fJsm23auiWx
uI/y5OmXXlLbVZJpkFHF/Q4dXjqmyzFeeXZ0RsgxITgP2jl+gFP5xr275CrwfuROvNdui2PsvQ4n
dpx2kaPILNHvsMAldMGjyaKmsPvFGFr77x2ic4foEeXe833uaF9n3/L5fQ/inWt2G9xAbQiMKhJr
vOl72CjKQg0jsrliHmtKcXJpmGD04DZw2qk6m3S2/KAbvmXc+pHU3TXLsWhGMR0vXz4bhW+oNlu5
jMJFOLZ2MphFj6ErP9rOqdh1hOetFaBcW0V3se7U7NGsPcJ9LXoLK3TsFEySfl0gxNlff4JwAY56
lKY8wiewKvNIZOwS+jDR8a7u7iWD3bS6kPxQYUxQyCn6HgraGsuqy2B1F+JDvUncwrK/JZD83NVg
JnBDE7IIuoJgNkmrGIoMCL/VZvN6+TO2xouQ25+vEKactXVhEWQLXWTybgKUdVLlOGf7CnTnl4E2
nZwVkDCxvclMBSnJxu0gnezkHXgFSh5cG0T52qEFv59lB2nTowWJhb6U2aG0WnwqKmliGyPlDfh+
TjpuUNSNY/+ouGvaEA9Crx/PXCbJuDVKAyKCqJ2EW4vAgmA62knr0gmYpP6eM/gtxqtZG47VvRqy
+qPt8SF+CeoacIOCPuMjFtQeSdvUmFGo3YZg+hpPRnrGLepZKLZjdBdXIFVS/cvLuOUoGXjyoh1R
R22JmOLp7Tgs+xY0uLjmHKPjp6iN/RJBjX8Bo0Pzli7UoEj9CWPrpgzELXgYFPOhTnAtK2et/XUZ
Y3mwiUcdXCB/MIQHHSIGOlhegBGystqpddsfwU74z9liEJRZoQhPjGCa9K5SgdIPtVMmizBOAn1m
rx5D9/J4tjeEjlAWCg2QMBVJW2IzL7miAMoYan8e8GzAhQmnx62a4mhUrenkiE5GteXRUpcdt62N
YWLCUG0PiwbKmI8rxiHJlBtL0qdQrpvxPgnOuUy3dWvBVhBiiXbY5RUEigFRofI5QpAVzCj/4vKD
xfgzhYI5nFU76aoBD+9Euabt5OlT8gUMPc9cSd/UAEYkpU7ZyvKm2ytH0ciHIr8loylMnpHgdVWa
MBtlfQDXVaLue3tHNah3uib6TyqUR2ey3qitBUNJjK0Tglve/P0qXXs53aTkGt5drq0/GNiPGXq2
ZDKamxgoIzTRXY5/iHCMx6ya7aLEuFIzPFXaXuvLQ1n+lOz7rZvUWKEIB5m3Vp22A1BiEJOpE7p6
wZ5VBeNtQy1XDcBzCk0Yj/aDN9TGk13nMkGBTau/+oBlGlZTGZQgOi0yuGxtMn0x0c4zzvEPRS8P
pEOBtVSxduvOXo9X2KRGpvZDH2C8ebRvocgyvrbxS9/JwrxbsQAU9CHGitjW0owhjCqLMohNwhGc
u+R9JtZ7pk2+wRJHb8LrnqJLqXZiMNs5nR5fUfRHWRnUSfIKWrO2GXEIYb6XlnqO49ihbS5JK0k+
ThT5yZnZxmGAKR9mp4pPs7XvQARhNGj0414tYwne3scMqUJ7YY0yhX2s2W0ThMtU5NbklLnq1ZCF
pbmsCWWZ0U83kvkXRtjII1UH6EkDhvevbXnbzZBxpDsrtdypOPAZsfzGv3x2ZAMTdu7UqkEV9UAk
2ey2VpiCexbv/naUGVYZkLBnw8gsqdosM8ieE+NmDAe4f/q/sd4oeV3aHVCRLd5BlCVlDHGDxg1Q
jNQkrwO/CSfuNcG3Od7jAnQavGsvT+DmWbSIDeZQE5TCopOZll1nBtoSBzB2VmXth2ZPF/VjdXcZ
Z3P+UKOMJnYUSuOC+ngYEziWc5EAx0At+0yPEWKknZL4l1E2DdkKRVilzELMg8+YwMoor/NmSndh
q3xlLUiANK27L0JuShC3xrW+0wWHOVODQUkXt8HgxKmTwgunUxT9vDyszfsVZBaWtnTlo/hOOL8k
VFNwjwAlTaKv+O+9WluHmpU+D+ZzbuioJbvPQQCLcE0hyd3IpnT5fXU3FHqg9WMJhxkxlF3Rfa0g
0N4QxPe68ErjyfHySDfN4moBl99XaJZGudlVQOuro6I+8/rKGKL7uR68ooB0hBXvL+PJRifcEXk2
9zyuF1WMZtxlTL8rzcahVurHLb8ZCy2VnPDt4/bnGIhm32pRQcnAOIyOsdaFLFjd/KrY+ygj5Nos
g1k60v7fcROp21oriMEWA5zW1t6ahEdOzXPlpIbDtZZlvaOOo4nSSjAdkTLL/FZDkq0t/zn1H94O
q6/QPq5mE8MYq8toa2WnWV7JNLcD+cHIZPU3m8uIhiAYFlDZgCDvIxCEvDMNRNmNG5XnrNqNyb26
NLLUr1FwuLxhNjfoCkm44gaF2fkMQjXX1l5agnncoXofpO9Ol0AbdJBxGmzuF1QiagYaDNE5vpif
1XmgCp5AYKvDOoJZOY9VNFmHTjtrZzMdJMxQMijBdvI6KUmpA6pk6qOlDV85uPzzwTzW0iz4ltFc
6iv/NyrBpjRcyXNteYTT0L6ntlk5Y/cd3BiSEW2fghWOYE04DfNgiEpc2qGvo98UcUgN3ZE59kaV
PrUWZC7uZssFZ8/lTSKbSsGqJCwau6LGVFboVEQEG30ydeckQ+ENuSEzKb/3wCevCxe4qUK6AwdO
QKuyokTBAdAMPv5MS9VFSeGtNYbHNou/BDmqtbSm+8UN1Uns/DqyCGTQwFxRBaCwSF8p6gAvj37B
u/A95tLgs9qzvcLycuh+z3ruqCgNtihqUyLTN4qdYnqp7ZeNLDq3NeMgUwODDAPHKNWFHaUUKfQA
8horTYoBJfbMp8UE6cUaaQFZ18n2bbwCE7ZV2iuF1Y8VKieqk96fiAlejOsh8wr2HOMKtl+jWOam
/X5Bi5O6HqCwyHiItkxBYapL1as8vs1aTCSqtPhjgiRE59HiHJJDgiLv2gna82SB6eoqah9YjGTD
CTEvyT22dYJXnyMS5SkKaAb1FJ/TGOFbEdQ/gmI4lmMgiWYv1vTzqBGg0E0LJBOGYP7UMiz0uAAM
Z91+NPOvqjXfX96tW1cHMpp/IASzZ4e6GXTaMrG8cRp6giQNMvZ3avISkG//DUrYpKbdWqxVcTDq
RnWi7L5Rql3JTnMSg4pZUk21vUB/hyXs0baJgiyFFjiIslFRNXqhojkT/Vcg0LJbKJCRchEGBFkx
K24UnLqkQRqVg+A8DE6lnkuWaOvONclfGGEsdYwex2pu8JDPz2P9ZCrNlwYEFWmLusjRQYpFSnuz
eO2f991fROG0zTrayngLxC4f3ag42D8xOP1mKp2rWEH60e36fPcvNocG0jrbQFkvQq4frWYLP7Tt
RswlCdtr3oWowhz8tL2x1Sd0IVzG2k5UrcAEL6ZMwzxEwhyvvlL3RxTbRZniVuhhDcpdH4Ifqvep
+lLY91WNGNALeKRT2YNw83I2V98gnO0wn9PRRvu7a5oQbX0b6UOU4EL2KbS7SekHCDdb9LZhXyVj
31zbFa5w4EvGIjY0wK1n8I8sglr3Re1U2q6sIBsLVrcSZUooiVPhGVyG3jyTK2ThuEDGQeH5BOQS
klCkv5rNcY8uqssgmyZTg1y4AccJfbTL8Fe3rzLMpFDCDunPmYBxaxHca7svlzE2S8NBxvMHRHDs
B7tumT2iNk61b4MSLs6rbe9r5TqjN30MqZxXW9s37Y1V/AA17GXsTWOwghbOiQJ2QKVHPMvVkRzo
DOLM8ZMSIR1QE3SyH0qFyTojt/wZxEYMSHEwNBmKfJxGmXMCcXSU6JVPU39ubahxozVjcMA35nTt
wZKRRW07GH8Rxdu1t7QUGlNA7Nm+1XyzuJuS2UEjhZeDwEHHa6MpkVW1/H8xtasog2AV5jrL5riH
P5iqLyUYzWy0hwxxd+yCr/rw1lTz4TLe5sSu8AQLUEWqwYd+iZ3Y816fx70Gceyy0JzM7m/Dytwv
4ec4Vb3LsJs7aAUrGIBs7EedLLCarbwowfc+rSKn1addob+p4EAYtFL2ENk8+egsxzUJGQRVlO3q
IprZ7YyZjbVpp2njszqX51gt95Y133D1OVanw4hSTIdNcQkHrkX3lfJKkDi0mmBfmIPkstk0EtRG
R6++9Ibbwv1Gx3iC/KIFPvBq3Kda9zBGstTJYsw+XaF/ID5pLPUlXjpzBAi9Qxb5Bl4xBx0S3eky
lflluS4BiQYP9XyZPaLjJzADNw5GHMkIicr5kEey8OL2Mv5v2pAT+mhbNQt0lGRZxr499Oa9Nby2
qszabB/+1cQJBi4325lMLcbDMigvqrozQNkuSa/ioHU5SreYr0GjUwUf2OVjIQUWjn8eKCjZVQHc
k9YPgtABmWxJDz2v3Hp0JvOgVzcVu7+MKptSwQZYfZFYfOkPyzUP9GZOEO5ZI1MN3gSBjAG4IfEH
XAgf103P02y0lnXLE+swxuWeTqaP8nzJ1bS55VcwgmGpNHOC7g5gbJSKd+X3ukicsLBcwndBMErA
Nrf9CkxwJlS7ZUU9AQxibc6U3pQ9dafwW1PMEnMpA1rM6cqhMEO1hvMNoDi/48NexaAYEjr/WKcd
7Qgwj3/WSDBJRokLIOHYCIThYR1mjxGZdlnVPP6L/WaAjBQyO8iD6YK1qMoCBZAzzJKqQ/lenxAg
fQQ7qOQsbW+4vyiCociTsg4RF0WHU2scwBf8NFXxnue25P21eZOtBiOYCvRvpGFnod9Ix4NyjvYQ
9UEvywHyBE4VerPsWSQblWAgrDoYaFcALixuIs0ttd7hsax8TzYm4awiChDZ5oipyxDy8mpk+LkT
z9m3OAULeksSvNKrbNB9PZ27p8t7Y/tJgqsKKisLnbdYxkA7JWqHAX1jNXqC6tPc+Qszvl7clMWV
3Xoc7dHIGYdQuLwMvEzcpyvsL67YaZmHczX1CcY8q+D8R0Y6GGUeyGdWnYUI78/QxHbzqVfaNFUB
YeVg8MEoSnYwYWg1vtBsQz5oZ0470Hz/x5EJB4HleQnuLGwZQ2FHcBS+zLWML2tzV65GJhwCw4y7
hixdk+jwrTM0hRZPDLvz8gptuqorEGHrg03WUqYJ40Bs00GJYQMrWGu602DBzPGhTa5m5XAZUrYp
hIOQQigr7zRA5kGA0GJ6FRS5pBF807SvRiVcWKYeIBllweZWNVRk63MeFPvOPMdoCb88lm0gnaLR
DIyBkMT7eIdwMxoCuvT2UTbcqRkPXRRr+/2YO4VFXy9jbd7C4HH6H5awVHUFilYTMsBuZpzweBrV
2tNbT49cov6bSLe5ghKWqElR7ZAvfaaq3l3r4eRy+jBm0IkjXfi9r9OjHoLrugw0yXRub/m/QxTW
jZJk7HmC6dRg47vEH83wORwHSQ3jpiVejU7wMPTEHgJ9GZ1FvTZ9KGmM4qTCbY1dWdt+KCNuk+2R
5XNWfsbc9Z2tZhgUOud75An6cq83bxQdTZf3hwxHcDRUdBhYFcGwNBRUjMvbr4qRm0geu4LLrO7i
TXw27P9bKPAkfxxTbilZEFvAsqPneDhGID9PIO/XufMAxezkcbZ/jeSpgEDZ5TFusMEu5v4vsODm
oPspNecMwHEDtmn+qwnscGeNxGnhkFSJss/Kx76fHLu3vAFPzrIPIEMVO5oeOVrPHkZa3U0ZkbW/
Xt5SqviAyltGmz7FGrf8ue1PhnXfFtEVT19M8y2BntHlWdg22lCyVzUkwFAC9nH2dXUqyzrFnVdD
HyoGS2sBek29cXL1OObfJtTY2JHkntjcXGA5QHMvijU+lbCOSaBpcQ2jjfiNwyK/ab82+s9KRrK2
HYBb4QgWQOkmzht0xKDM/1jmxyx2G+VHWh+gPjGpe1XDXfted89Vej9RWdv55iKusAW7QK1Ka83l
TterQ2qiyy15aZDa7KxdF3qkG/7jlAp2wSwblast4MLsZxXf0NKtrNvc8C7vlc3bdjUowSo0NjfT
UgdKn8xHw+je1U6TeOuX9wbyWR+3Y0q4XeYxIOKq9tCS5IAOpVbu0mp3eSibt4OFNKihEvCO/W7G
XhlSy+61li+NvtoIzhOqn82MvJg1e7gMs+0tr3CEPdiidbkLdNgYfXhFjkTVfR7vIC7RGqFPatBE
HsCCEHVEcqq39/4KV9h/2qQ0TbfQR6CbxKn76iqYdRB/JN5CI50ntR/Z35o8+lHy1gGhBno1mmvG
UFZ7efyby7n6DGFf6sGcg8VrsWVpd1XSEoK4qZNBhkdTZgnUpkuzghI2Z2ajNx6vL9B6Ze8GNg6a
P2Za7prh1WDW4T8NS6QzTZokyEG+u1AN7sIodoFlTy6hEtdz04gsT35QA1nLW/zjYaB0NDkbsEmr
aU+bnygBKYvMi6EIi05G0khO9+ZNsEIT1sruWNKyEWtFhjetfjb7k2a/DEGEas5TXu6mtpOcQRmg
sGJJEyi0KJbh5dwJTTdXzmqtOXVxk+m+Yfq6LBy0ab/+jlBszTWiaKHQRjU8qgedCZGGmbdPl3fG
dg3CCkNwKoIGdST5iEGRlNzb8WA7TQolIrDD9p6ajjfVwG/R0vNjaVt1GZ2fm2A+Kkv7Wx3fxjWY
G+o65X6R6oGb9+iMAwdx5nA7UCRXxibDByMW2JEscL9bYm9aGigtyRiqq1Md+eIm3BMki4y0ABkT
JyjbSK6ivt1T8B6UsMUKH47o3fs3QaD1Rwj2kSIeiFwqPkIt7gelQgt+7WSgUZKsypaPuYYRT1Kb
KXqWLC0f87G2dk1zPQ8vpmKi1+NLw59JcTCqYzVLrP/2JfPn/IoqUQGa1gx0/S716vOVgkRRCrnL
sEJ/0OXhyXAEHw6CYBx8Xji5CNseILfsgyHJAaGJBGbbHEGhiBHk+SDa/tEcpSYtUCCF4TDzuTch
4px5iyAsm3x1vCdmLoHbvjuhFaeDTBPpF/FBHA5sDBKKRUsTN2WTU3TXGbKJY/Q0RuchP9iodlXQ
eJHLuO027cQKePl95RyEsQ35qaVXHo3Ue2Uc9oOsmWTzXlwhLCu6QkDDuAHfCVM5WggqzLvSDLyE
HQoqo13YvBXBWmJamEBIo4lbg3N7LAZsjTx6MCo/RuqewA2lfizVl9zchSsoYdaCUetJvlAg5dU9
mhwcsyFOFnLJpSFDEWYuCyOK/i2gKPG1jRQzCALSXNY2tXkzoUwWhAZMNz9VlEYDqo7QAAOrpCI7
AcVy7oKpHz0xt3bqc3ReVrrkqt+kukSqEbWJqMWEEKhwuKABlmTJwpLS5k5yNh6mO/OpudHugh3x
yJfaQV9wfwx/wYu7bDu2DvUKV3RltDrJufo76jQfLeYbKMHkd1p46lRv4veXsTab7tdgwuUY52bS
w/PF5bi3ndAHf2YI9pPZMe+yq2xfnuzZeYVK8XO1Cz3QglGoKEreF1vnYf0F2seDh6yxHpsU22ce
d2hshf4p6Z6s2jPVb5fHupkpXCMJJ28hxNOGEEgaP8Ekd1Pn6eRkQKcx0A+1uasy061k8SFVtpzC
IbSsPtT6pT0UXAvnGX79I4FsW+gg2xG9ts/Bw6nVndSNvW+BH8rS2boMXTicGqr0SM+XdkMn2gVP
5h1/bTzmxz7SbnsoftJ77qEx1a2PxkPlKW/geznumy8ldnfpNgf4SbZnufx40L/WO3KvnGLZw2jL
tEP4C43oUFZC6EdwBFJzmhMOUhCXjTdBPLqT9NraMlBrV0NY9zrP2pRMuDyghGJMqJbK9oG05H3z
fbdGEda5BsMMKCyAgpZRYo0OS89l5tLoXe9QPJEqO1v1K/I8k/1g74yJ+Jd399b9tYZfNsLq/lLK
EcW1SzMkrZSrZGanIf2lqOlrMynvl5Fk0ynYxbonRZ5b2FJsujPU56l/bINf/wlCfBbwLu1yyDrj
WQB2Ny3W3ECfd3Mq0xHe9GdWkyZS8MyWHRndsEwa3Sl4keMu7qxjrd32hj+o71w9FapHzOz434Yn
mLwwGnsVkhRogTe+1Mib9eq9ob1extg++H/eEqKrZli8KbOFyyweULkH6lp9UL5YFlR0DO07tx4b
Kz5cRtw+yH8RhQMw2Umd0gCIdXUOCLxA0ETL3IBNDJDaLeIvkA0RR5U3VoNmzWVjdNFNYQ8Ij9i0
6H5cHsnm3Kng5wC9g7aoH348SwQVQEO6MINplelNijORc5BOnqboXmXehsjW/Tc8YeaycJ4SvnRS
J9VDTW8DKK5N19z6mgX3o1lL3IvN47sa3PL7ylAwEvOELE3vUz+jCvlYJ40TJZJS3U1rtAJZfl+B
JGE/IOUNkGCofDT3ugTybSj9u0Whh2TbyRZLuD/MMOdaQgBVoNbZRsmK387fp/FR106KTBJ8c+40
sKybDLx1n0LzrG0mMCnhLmehZ0zDlQrKsKqQDGjbJ1uhCNshp1oJFhUcJOsc3daH+YDs1TE7l6Ai
4g4St4UTe/oxd5VztiOZk54tX5Os32+mDzEFBOHGPyMVdknbUagcJzgC/Y9bHU7hC2r63r88aQYo
zcHw6Rp75s7u9Gr5natfzYbb7qjkGzY7hNbfIGwixEbHrAkxD93k5F42uMbDeGr2/YF/r35E97qf
lD7SYDKulW2PbTV2YUeluTaZTQVckH9bioPOv1N70N6Dd/BCIbdEdqDW/44s6W2JKmXmZ7L02+bh
WeEvO351eAJKk8QG25trPJ5tMIe8BtcDuJegArkDtddDdwoetJtgdsLvl82QDFe42LnZlIaZY835
4MQIIdDzrPiNLAkkQfntpa9GxxIUf4PvCRdT/Z0HIM9xE947cyV5vi0fe2ED/776VzCa0QQ6X3g2
jDBz04j91OFmg4bVIfqvOSLw/AnitrKS2U1j9Hfpfkf4Vqg0n+uon4AKLR0loF6agCcvdSbryUTc
MG52l1dsk8JxdUR+O6UrvLDMbKVb4qeTW7kMsn8u+4J/oVuQ3RiN0/pfyffWJQ/Kdb5vnyl303vl
etpf/gqJVfzdtrH6iBbC1rBY2DdQEHXGQYVitwtZjH9zb62mVrBIhYaXVLTsm6rOoR9duaT72XX0
31zFK5Rl967Gktb5UqYAFMJ/NOBD7bwq+mEk/oQQIefe5Ynb8j8R3zbBY8wYYhsiwUWmDkrMdLRW
wHc/x+G7jZyMRro9QQ0wT34xNK0rCDgzrTsWpJd4oRu+FCJ4RDNNEwWm0Dn4OFRL5bo+VEtfB0Sh
Ym48JP0sMWUbO+MDhGDJND5yUiwtUJ2Z7FigHkiaekVU+pJ53CgT+4AjWC49D5U57YDD02s9eh5A
ZTqa943mJdUVOFHclHxR8Ni9jLphyACqM8wgNSH4KYRO8srO7KZBuwOYW10zC3Y57/YMfQCKFUlo
V2RQ2sel6gzz/5j7suVKkWzLXynLd/KC4zjQdvM+AGeUdDRLoXjBIhQKZhxwcIa/6W/pH+uFMrPi
HEQdWvnUVpZllaUIbdx9+/Y9rtX3AYWo0GKrruuduG+RfbKvMVh6c35VMxYMqxpBvhnAteH9nopK
MN0kAwNbqYCyK36q83UuBTicHyugpVpL6M7zC/slbXLdKgAe0hQja66vXTEL7X3xzg4jJzH251c1
6vLkNThZ1UTXgU6hmmmPVfVBtulCvG/FTxukyl34LDG4dV7Y0qImWs9DXpKUY1GgAoxS+yoxv9d+
ey2W1H7miTtZ1ETrSQ4QVII2Qlf2kQ3ScD9x/Ky+rU2Q8JD20PRt5AY9HS5ShpnyBe2fFY6xbZNi
JB4MKRPhEgQfqpZBuBE1Hkgcu+5VETs7ixwu7tPi52KaeXZXfwmczmcXgd4WXQmBXNu05bemBuHQ
c6YuNbXOlQtH4KW/F8Ym1zowAI+tCgTNtYcrEKyire81zO0csFFtvilXvSeuh1XmBffK5T+AZTmR
Pbnn0pZxb/JRNkk2RhqvTeDIZvo/mb0/kTMJcIG0KtGlCTnJN7pie7Ki1sq4K1b9Or8rkZfEeOoG
mdGl527pCCeBTdCi7GkVo9gnvkpDT9n6K3rVPtG3bJNv+xT9vG71E63SxoJRm32HYKVhqZE8wKDq
qVEDSVfEfR+CLXJla7Xjl15vVkvLG0/ng5E5kjI5PYXUka6NmhNXG0NcG+iszEwgZQkPfSWYCV8F
PRA+kYiNXVs+/AObcyR7cqI5wJqjQoHsoKYXfQohankJp2xTRUtEFLO29EjU5BSzFEPGRQBRudJu
lGzYEBDUl5kFLrURANN4PL+ypbObPEhd4RdNmkOcZr8U2i1HArddMmazinm0pPHnR16fkdp9Ffbj
7lURnobbrN4G5h7wS/9gKegbQcOWyiw2RfEE4HcdWgkIIvr8IlW8qngNF4PmWVfIAqETASEm/jN5
6cpaFplF4NUZ9bNmNXvwD1VeO7wMirgybLIC4uuXXHtIcn5/fnGzjsOR4MmrF4kcv3N0HCJ9LewS
EKIwJDUIZTCSxUB/HjPj85UjVFB/LXXyBGWGFfXMGl0VFWD9HTHXyJl1vrzVSsXNqLqQjxj1+sP1
/iVu+gCFuRqGcvRV4lrBLHTwTfbDUpfvkoyJoQLfeWqjFoKENE4NkQGw13v1H6DzHO8bm9ipPq0N
2ggIaZrCi6RquD6xVoOpwf3iS87QXF0E0qDt4L2E6k8dylKUWk96bFsZb/mwifhN7L/44pIGQAjA
5Fz/TIxdE98U4U6EL+d1cj7AOhI+udhtW/McXBfYz3SVGBeUXAXs2Yi3fYcZ+vsQAPlACZYLr82s
a4Ri1oiiS+BZTizWUBam4BGE5kr23IXaxoojryVkVRjUEYJhiCUG8t8SM878Yo/kThbbidDq2Oh3
DtHl0GPEibEA+PP9quNPpsjQBv+Uo4mbW09Gonr/ZKePhE/sTiNS3RzGaKgGxLRCr3h+MI1X9Pt6
kblvzA1wewKgrC4NYs5a7iOxE6ujBANILCTEKgRModZt2TDH8IErbD6dX+DsM3QkaGJsAMXSVnUI
QaEZ7noEk5aSrylGnc+LWVjPNDsWA/kA1KujmJFysGy751AfHAUkDlrTLMQpSwrz/vOjZy9MaABo
ZAiLyU+tWHW66wc7H9NUpWID22WtNusOTCzLw8LzqzSMETIZKDZ0YuZ4lgXgn4EvX1etE0gfw1yB
R2NlY+mZo1d8S9Ie/3+1owCdp9hoZTDvUwywpfZTr78VWbM7v+3/YSt+fdHEJhZVpgx9BQB6WdyG
5qqV1zJF20y4N1CnN/WNIqjD6pUdbM8Lfu/m+PCqYLb3762YOG4CDWhGbmErhvKlCsBRwQjoHtk1
66nLM3NVKIGjxbd11u+l1SEtpe6MMNvp6r2ehnvb8B9K9r21XnJBkBEjUJNwL80kdloCmFquvYm0
WgUBoMO4pjpSoLET2HduWy41Vs+6hUcLmbiFhNmJ0RtYSCpvZL0L4tcSA6pU9YJuibFg3sD+2rOJ
ga38Qtr+GHuWBLNS98LvNmpxq9XXFDGFYjrEfDh/SvOX/5fAUZ+PLkpQqWi1a6EdBZiwcem3QgWf
bNetzotZ1MKpEc0p16Uc70V2jdaf0nonNgxUt612CWBmmsZD0a7V2s2C4FHLTrXQwJAlsPqAqWoa
6ME/XWBhY/qMqHCAi+hS+NHGp3sGjUf40sTfE6S1utiV+WWXeVUjHb9dMK4zpR7IBxQcZj3BCAVq
wFP5CpO60MfIMChrxwbPTb9O1AsagaKhtLwMkH4mvwFUSpWCk0PcGajEpuG12n8ezuj0OybPCVHq
qglLfEdYD8UayZXWiTtUC2heXfs8Bs4yMZfosD4qF2RisnsEgQMh1hQltR1IEiSGDnfMPqR0G5QP
yVJJcfzsD8eLavaIroMjnraty0FoVoeiFsAmCtR90VhsoP/JooWjhcSz/UsR9kul+rlloZMZ4AXE
Ygb6aidHSkwoFMWyuv7AkLLP+nXQvZ3X24/uMszmkYzJvexAG0SCgCKgAtWyArWJl1IlS6uYKGbU
lyloALGKLHQlcvT9oUy/nF/Ex8fwdBETnWuQGbAVBSLM/FoxGyf1Vyy4rMWnc8inYiYOTIvz0MZr
5nblld794O2zn91a+sL05fyJ2GQcY6V43CdSsp61QZ/iRBrSOnWwTuqFI5/frX8LmLIR+OAT6dUE
Aor+vqo2mfkU+vdE+gt+2McnBruFcfpxIg5V8OkQXmCiJ9Eed8uXgY75R4BBDs5Q+MYPFjf5c2Ao
AGenRf0w+DGG7UWa+AtRBJndynEAELkCNKCqE9UbYkasfghqt1rzQ7nxd8FXI3CE4Wa7VfpkuLnL
DhfDD/0edFpfLDTsxW512SkLGzEDuoadsKkFCKDxfZgic+mlPjBQRNUIoTyy77zoK3tp1sXWd7JL
sG/nK/thkY1pfum/ZE68MUuRNAQVF3inoksmH8jSXPzsrT5a08Tpqmol1mIfvz/UL6tiy+xHe6m2
tyRiXOKRy5BFdqtQCyKYdVCMXWAlDl1Cip29C7aFmwugLyR8JpdNWtGATh7IyEoMPuXfEF526MAX
1vrzFgoY6+iUY5jPw6U4XYsKYjFoeQLgMsnSjTUk8j71rbAFbjHiTMcPeyjmeZGjck9fLORqdWTK
NPxjTLYPIX2ig8UbfatAXtaanwFTnZhD7U0wUtHu+by0OX2jBI8UmsoATPJeEzg6LFRZylZvYFRo
xzeZxRD2LM1OzC4IU0woqZnQPGtyVuagxnrG8ARrpPNytuoNQDFoTqa/0vr+/Grez326eSDYQeZB
1w3r43mJIk5TUUO9d/a2/kKudK9DZf5Le0hcH5PSr9auXQ8H5jzmV+y6v+mvXyq339pb09Gd2l0C
hpvb3ePPmdzmEth+Q1jgc8ZD7HyOnNbTwopHDTy34smFjnimE3SS166+Ng7+Fd+oN7Vnbs1Dtm9e
FE/uiytA3G4kVpldAo1qCV977iYeL3GirjURJephkE+BsJGml1Z08LnicURa51c6MyNmoE/AAqIf
smnj+Z7exThFJVq0Ek0dOoracIeTPvdYR/cR8zdpxra0qdElFqmrMn1DSttTebNU+X4PB6bbDb0C
E5WBefEPReLeMMGh2LW1C2K4DV9prwqaFtF8EhxQvO1bT/NSL9qoO9C5Dr1DvwSbYW+9qq/hk7WO
vPM7MtMDA+ovNt4rYHRgKmly9nVkBmwIOXZkY6z5xt/sMpeBumetHUpXYI5xRT1xqb9pO/Bs5Jt4
wx7ZQmp4ztgff8Lk+LvB76vIAJdkE++RYydsZ1Wb88uc0zAL9FJAIsF4NEZgTs89E1QrVT6usvjR
VD9tgFNHwz2TPz8vRtMZjCHMrv5hoiyPaatyCktIghCccTtQOgtwz2R0d17O3I6h54SN8zwoVEwZ
2zrw/PViMFGmCL9aUoJtEF1S7Pa8kDmbeyxkYnhYaCplPQqheLWim6G9T+UTQl2nacTCezVn445F
TZSQB76WDhSiLP+SYSQpb7KFmz/rkR7t2ETHfNKxQpGQ0NIvWQQ8uGsEI1rxKHDl4y98CVd/LmTE
iw9iAgt+PBg8TvWt7kSF2UIb6Rz+kOsYmgBsUBX+CItXan6N8gV1mN2+I2nTxfl22iLpiF6aflum
35VioVQ0u3kWghLLRPXNnFbFEj0J2kDCnTBA8RNc6uohKZDQs19M+iVG71z7el7zZtX7yHefWOlc
qn1mjb57LClmPzUgn8arTF9KVyyJGY3Gkd9SAUIyawuISY0dtTEOpyMUWQrk587m2Pub3KKh1AMl
yOIarArPstir9uP5vZqzbMe/f6JpQ6IVmST4/ZrYFvJnC4Q7u9/IbKm2NmcNCPJLkIWny5o224HT
I1aZCh0ArrjWho5BthJPVCsQcW/PL2nuXI5FTdRZCXNMQpQ4l0JH/nxIgOP0XFpLL9+SlPHnR6ev
SFYHcQ0plroHOZmLfhimLOFrzgvRDYNpcDfQqHgqZACWF6vtcSnogEaPKSVuDWy78/s1qwLgf/1b
yCQFUgXoggxCCInqFPidkccImsASwM0vgeXNSjIBfAZWPEAN2ZPlkALllFhDKGPScZrxOu62vroC
te/5Bb3XaaYeko7EgY4EAsZVp425XdJHJEJBDFjI1C0N8ynGIDHVhwokbcLBKJPbZ8YGtfE1E8qX
88LnLuyx7In2WX2tg4wbbQYkH4A1Xd0MtraQ5pmzpzqsKUwcKhfmNJoJwiHMoS9jP10Ak9Pk0qMi
IF7c2GhZ5Ya5qys/8YhVPee0bf6Bu4V0BBRmdIYQ/J7qpDSJbw4RXgsTneNWwN22sC59q17IwMzp
io4UFtUJQBU/MPE1qWJTvLp4lPwVSVMUpLhXB25hfx76BgmmX4Km9Eplz0H3MsaGuorxJker/Po+
z4pWRRYNs4sLl21eN4/ETcJ51IB4n3F4EizqHMyHOmmsbq0Oj3xqossZSOi1HXpmd90Uw5KfNOdW
jESfho1Mt42s9+nR6TnoPLvIQl4NiX5q3xVFuNab8jJMiEe1HzWAkM9fhjmrf5xImAg07aYDDeJo
9UHP6qh1CIpnI8q3pCQ3sUR5vly4fbPba4LVBq46RW/3NNme+tpQUoGEWZw0e9+IdhmznLhq1g3p
gdwWOLK/icPM08If55c6Z6qPBU+sKBotSqTvILgD0nITbXOldOpuwVObuxQmzk8D/7GJusXk0VEL
u0oYw2utmJvB36jxxmLfjWFpE8djmdpPdIyMDNLgs/iASJY0LaUNyCxcLbhhGALlvepGSbqVmtjJ
pN5GRn/PipcE4IhDkLtaqe1JHi50Dc+u1cbDh05oFW3eoxU8fmAVQhQ0ltduW6cuOq9jHjhZtcLY
z/mDm7sUoLj8W840p93lqrDQPTUCZcd3ehSvSq34OviqJ0kALKgffbTUijlnvy28gCpVCSzBByT1
IUul1hUgc4v02MO7lG0rjhAs7vwbXedXXStDl3DFd0Gdyxe2de5KYtiBIrMNOiIUiE63tcdUV1z1
CGV143vc3sjsbWjdTqy79h/sq6WDe9A00eENAM9TQZHWKUFCkJVh1nMhdnH8IqLXpHhp1Ff/7vwR
zpRukYWgoMwG3ZkOL2iyqLjNmx4WBjuKckEj1z3qle1aC681MFRqa4uE8KCeyVJUOJueP5Y7eey7
JNEVVQrkBej6R+feKltRra2vd8qTVa0isaqeFqzM7OkZJlACkR3AfyYeFBtSVNpIA68zHVzLuKSq
o2vf1Pgx/DxEPrb0SNLEnqVGy61olAQXy7GJU6jf2sSl/oIvM9OhdipnoiZBZ+qdNcrJgZ98p22B
CuTke/22RrXFK29K3zUezmvLnGE5Wtn7E3JkWPw2/msPIyQjav+64s88UR07W9LK2cM6StRNnvpB
mFxS3iEvuWGuttUe1tylumNda1+D+8GNN+VNgbjOGV7OL3DuKTpOEJLTm1ePUFbcaqGV4nsgdzK4
Cuz1eRH/Ie/3Kwk5uXFSTXWeKJAh1ylxyBPm971uZ+2E59/zB631cld3Vcfwgm+pe4HZEvefRJTH
q5zcvRQITzpoVGsQhpMbvQtdUSgeQ7POYN2Apnn3vuD/eu3+V/DGb/58/cT//Df+/ZUXSBgGaCc7
/df/uS7e8n/dpN9e38R/j3/x339w8uc2b/zwLfv4h07+Dn75X8K9b/W3k39Z5XVU97fNW9XfvYkm
rd9/Pz5z/JP/rz/819v7b3noi7c/fnvlTV6Pvy2IeP7bXz/a/fjjN83G7fiv49//1w/HBfzx26aJ
8rdvihOJ//O/mw9/7+2bqP/4TdH038GlriOcAw4WHhUb+ti+/fkj9vuYNR1pwlX8D4R+v/0r52jV
g2TyO0NFE/i2iGMQohEYGIFs+Pgj9Xe8GEh7AYhSQ2L5t7+/7+SYfh3bv5DPu+ERyG3++O30DsLF
BQkccvUExJEWQ556oiVd6fdS8+PrQFVY7zJ0gSsA4c7VjY+/tCqA7/eoppW2VLg9tTF/ikWSA5jw
aL/Q8NCeXkGpxsTMeXSt6DL1cs0CTBdtkO5IXrvkk52E78LgqxHQ2cOnsFEpPhXW+2aJBF51LSO9
usjiopSrGIyjaxOEtI8KI0LikSAi2vdaK3Zp997ZzFjbolu8IsGCaZhY9PfPGRkl8UWokCB6m5iG
VhMBo314HeVBCNMAXzb1RErV0GmHQGtATzMAXztlufa95ZUwnTgrkdzQ7DQp3EC3wgsSKzWwcDAS
vQQNN4kP/vw4kDJBTZHwQLli8tyEvC01SZSDWpRh5cjE73+GcYO4j6ZWXnlUVtlj39Vdv8p7ABt7
tl13utOLxv9UUvTPD0GEgjgFUMMY+Zu8r0Zv0SzkwbVKU/KdGw3/3nGbecg0R/tUy7RnmRnmjWKX
/All5sA9usZ/XZPjazGqxC8P/y/peLnHHdARUYyDDEdvYKZSwQxhH+KgCp8i1tXfMUYcgvmaBJvz
ksYL9kGSZaHuCgW1gW98KolZYGzigXIouZE++2EY3pLWXsgVzK0GMS26qygGefVpvVpyI0ANQD8E
Pi28lAbdYxeo6qou6/rx86uxcJ2RfbEwtUgnT2sqiYE5o+S60VjzUApWXpt2XP751pw8NUuHY42J
D+T+DcwHT7asSYyEiDS6zjW7L51y7DhVaUnvYl73CzPCc6cD8kATjjPoCIDudno6HMwVmh8l17QC
cYVEfA4I/KBpPoc0+qe62SamEExUm7Cmya2rgRVj1kmEzUqGhzgrgksR5UtF/kkU8C7lPTJG14JO
YX9Go3yk1HFtVXLIomutoU3lRAAtzJ3SLEG7SK0sRCElq+9bMhiql3c1JgLQso7BqaogmrmRUoU3
+GllMShmlNFrh1cI7Q2n3zOkjBsg1DyIOkcHaTCoW6kkS22rMy8NbK2GIQ9iAr9r2s1dZIAr9Uvt
QIgsnLjxG6fh+XOYJt/BlLgQO85oC9qe0F429o2bVJ3YLLMGipttdIfWT4Kd2fi9p+qBsfB+vDOX
TCwGcsPQE4rRVs14x6k/PsY8ROCTkoPdS7LPBBDJsqoIPWgXd0uKzGrpE7oivEcmnPix8cVggMqo
aKxfDo3i70iU+g+xkQwHTCOKPW0VCdb5AACPlVp1rq7E8Z3R2PmCoRtv5fSzUU1laAlCchuey+lp
04YUJQZSDoxUyvXAZfGdBQYoBntgCGQ9mHbVVjUWQoxRg87JnJgjlpthEtf0IPSWqm5RK8QFPFh/
UVgjvJAOGE0nT2tTupqR9pdhlAULHzCnEegxNYDsh9E6tCedLrophB3BvhxMv+7AwFCJqy4MowW1
m7RdvF9sXKCRrRr8aSZj41ccaYTgyDDltXqAy6Hrq6bjpPHiTjUetV6LAfiG9pYazTyZJd1Bzy3p
VMzKVzRWlcDDAC9TnEbJlMVh5dE4TncfVw8wPeichhc7uQ6DRmKko+kB2mx5fsXDO62O0u88jMlq
SKroqdRbtIeoTf0FzFvR125oBs3TgZ61Auec9jPN6iXg+0kv959bhTkA0GziAploeDrdKjkYdits
9dBEsbY3Qw6unjSRci+koFtudNF9Uwn+wvKOX1RVGz3rAsMgTlSKfiRsNcEcGVQjFUCe7PMM7JWf
NonYDGSFoCpInOiTz2NFI5DqUw9KZeQbkduVEydWs5BTmDGJJia/4AtQtAVZ0/cz6LUgAgjWISs0
mXhlTcPHTI0ZWjb8mgIooluClJt7eUzgiGBF0NCPuA3FIFuEyuLQ4awvNAADuCKJ6deKteSmrfLO
dpSedl9bMwOmoxr3yoYaqrwHCL22BGA6cyNxE5Ez1ZDlQzJs4tklPOY6KBQPaaCw1RA1P1XSpQte
w5yLj7ITwhtAcKBhbxpx1DnRfWBkHbIKmFStFaduWIlq4/vAvknLwdzRHAWoigPNl7R9ATS6wOeR
0/Q2pjeHvg5XGLZUF9ym8bpNriM+ChHfyBakIv1/qvpVXZlVpFSHNkQckRHtpRiat9ZSv/vcdtkw
bISpL7xVkwTg+3VDehy1Btx/FMOmzZlJYTFh8OIA+wvw5aIqHT+mhgtM3trhVMM+gPO16clllw7P
ymgo9ebW6OtVrfGvweh+fPp+ITUIHYTyG2OX2ukeDLpVgug2P9hDUO2g6DmA+A1zYdUfVQyVR9QF
4NDDGUB39KkQJQ+qtuLlIesIKGrUSDxoIWefXomN+i2Bco2jE3SK1My1Ps1Koz1kDa1e9ZaBLctI
ioWVfAwcIMSiKKYSQDLAVJyuJFdsrhisPdRqS+6Leqh3/jDkARpHDACJnj+aCaTxqCsIUFDIRMaD
ojA17brqmRq3NKwOZhrl6MuzaHAbdkb0pIuuA+VThwEzUsT6o4rpql2HKOZbD3T+va1jbha0UYWn
mJi8clN0B5VOW/dJshK6KFpv4TtHC3F8j8ZJFWZiFAkZE9jqDxbEMPxe98mBox6BjtS20QZPtWUE
sF6G8qQljCgD2J+d6Q4DMjT+u+77bSAQ4H1SB8YvQcyAG2Yji4Pu4NPjSfQutcISEyyJOaCEaCbe
oKJien69Ux2AEMBmYviHwpohhzXx0nvLCpQ6aA5tXiUuAEHbq5EhnvZ5vFA4/5B7eJc0hsBwYdDL
Pa3bIw2l2dIuDyyr0BPns0Z7i0QEZLmemZuqDW+rXIY3udEqb7Vd2ntQ5qgv5xf7wXJPvmEK7op2
zYARXh8iKsQVHpH8piRtc6Oq7VWpULYqgz58BEOPmzb9sMd0jFwj8pBbRVZN4nKiJP3CIU992OkX
Tcx21w9RDJ6Sw9Aqaol0kfbDT0V627Zo1fATM3ZqtEGskgS4QVpRftaWjdLRbgl2EoJiGpIUpyrW
5JHVRIY4mIADc62yJmC/MrIFMzMNDd6FwMCMzboULcLsVIgvQZ6YJhUckprc8Zr567bsr0iFyUkD
SCh9m3cL2aUPHskoUsdEn4k8KtII066GVMnjwa7LgxCWCsoyDMBfZqIf7i0bFCPY5brJXaLyAO6B
Fd3FXRVpQORD6IdUIdeWBqtn1c7QDFxkxMJjje50B/Q4rw0tFYeYBPbFIDP465GkmIfzY+ULrJrm
oHfM3NkAgHM7m4FJIbLUteXHdzwhzSXPivLbwk2YOxT4LvpI9oFK+rSWXsvM4kyvD7XsFcUjPBQv
IN4ATa3eUWRM8WAnW172olx1SAgBmYTXuebRUrb3Wh+FCajdI5u7A7WkgRnxptnEUa93jpKqmtxT
EIa8nf/iqX8zHinsMiwibCG8nImhwqOh8o5nB2mC/HOlJ5Rh7k4dwHgatagYghuuVizXFn5bb1Ap
1eTmvPzps/8uH2EYMHlRsoNdPj3DKm26gMnioCnlEAGDQ203TEsxkXpezKzqosBpaXiFRmTyyW1J
LR2gstG4Tj0HBmiZVd8TXnTaKig7ZZeXHDP5kjVD6Q5homVeWmXGgaUAf0NbfvLpVCmWDUQqxHng
IqBj9Hm6bKuuAgKs6ith9fZlkNP0Vmph+DUaivb+/MpnNhg9TTqGYOCN4J+J626GPk38VLnivdnt
aJYBbS4plxD/x8+dvO5ILaK7HCNLKLtMB15NeN9+Q6yromroFhTTjZcjRXybJEUFOGeZp9vzi/po
3u2RawPIT4jO4ZTqp9uXD77MqlZeiYiIL2pV1CA4yFsworZWQ3NHV4OKXiDnWLawPG3/I5d+HS08
MbAx01XD60KNycYFoghcpjxqiJTCDoArV3pIh9BNWlkGKx1Vhi9dNdhfDL1uH+G9oRYRJvCvXimV
6P9SSsAz3HTIU+kOBl1D4yrOfF84mW3mpTP4od3sMjsYkg3R+KA8o73VHPYYWlX3SqMLxbGbGpva
VEYzOOmQBdIlrO4O2lAk92VslK9I/lOQDAHLDXj/YJiuHHPIaebRTgnlyshM5XuTN8mtjCpAYIZ4
/15roQYH3nb9qwGSIrriZQoi5zZKzW3XG72+C7KkE1dg2+vaddkY2Ss6ElPFrZH5jD2uZ82doGhy
w2wXYghMdxG/WavAg+jHQmryw8xJGTit1JS7cpA8dyUROYJWOCq7JObtS5HrfeJFYCzjLk+StPRM
qetfNT0ghSMVI0Kv3jBY11Gk89KFcAK/QVXzZt/FdtM4dqc32zpHwQodpnFo2k5fsoxiREqzBYgw
ChtoGK3Vcx55dRVZ0WudqHnnigAvhhdWFG8HgkpMn+sJCHZdkEtb2SYDKbztxFKGieHgb4Hl2skR
ISsuysSNta2AT2Zc+RYLB6e3u6hb+41idzd2Lq2N7gv8cZtWdbMVuq/9zONIbb1abzs0jA1JPqBP
IGhLRx0tsAMUtWzEdqkGMHOVIOeEo1YmDvAeiOVVLMWgPk3AmOP4Gq7mYx23KfJVABZ+INKoGs+W
ImIOBzdv6oEeW7WccmBgo9HrAGBeUuB0vMEOqlsl0/FEEpaSWwZMdO1ARWfC+PmSZaCqFVq6GkTT
VFsNh/sCzO/AAnhdiLEbJcxyH8giNehTlLQJhWPaEeAoFCRu/UHpvvKGpMM+VzlyEQH1q1fOEjEc
yqjPgVUzmOi5SoKa39dpwIXXUyumTq3HGpAXIs246YGRdwcKamiQ2qelAMl1YQEZ1u5M2+WVzQOv
BBZW4dp+IVRwjVstd1pDj7s173Nt7OTSJQFULrKlruxGXs2m1XpQxAJbAmx8GTgIL0naxI1X8Dj4
RoH+oq4DPTfvOeu7B70nLFvTKA7lGtWtDpCjcZc8qJ2wkNFXkwjUvZEAFobfApGKowrnNHjis1XU
2eQHS7pCWwPCk6yyIZIXmG0CcWzKcUuBM7HlgR7qO9/Ar3FL22cOYLziR2b2Wub4TRU+RGWuXZo6
VS5KFoQg7RTaEDqZVTRsx5W8fqgbO7ruah+DjFEYwbSVSAw91aqV62BYDDGi0gwthQ0JShF4BZXd
X90Rn+5XuK+rt7f66lsx7Vj4/7IZAY/Df25GuEHjAIC90tM+BPyVv/oQ2O/gT0VUNULq0r/qLX/1
Ieja7+gi1mH60UVPMYPy7zYESn5H+ABAZHAMoaAHFtZ/tyHo6u9o0kO8hqFUxIbghP1MI8LkHUQi
El+H3CCedmQ/P9D6trjsAwB1TDcQiXkI4yG6lQJYSWCoifbgf+apU1AAnJR5El2pDQvvj/bq5s8X
/rioOC2rgNhXs9BIiWQdWsbx9mPjjpPomFSJ8hAhg4svVR4VUStO3RAKqXm3Q9l7ZFPsNekA6TY6
GJliFg66I+zVYGHU2eHoxbzoDFY8AWXgxY8KUThlp7cPJIjlsFGK1JDrKjdXOXq2FxzPaeCMT7eA
zKHhaFEQRT/xxAUrWc+RfuXo38Ddz7a9GmlsLaKCtk7fE/NLX5ImXdudgj6O2h9ItON6pyUXfUeE
757fxwlNMlQFSfWRqgwQBASZv+k0U9n3AqxbeovHr2uHlS0bSyBd0CTqutPCGPQeYLs2NRqjJpBk
A1/nQkp/W9lZrW66IovCPTe4BC2NgkSLmypqnK7SNijtDUU6QFwAuaMtF5I6k9gB3Tmo8RKUyDRQ
x435h9PDVxIM3pWk69zOMJTMCXIUsLeMp8xyC57g8U3yAKUCJM7t1ktCteBL2zZxbvEFcL9wLUEy
BL/emqqfHOKEaXgKMY8R+sDVl2OeLetsNMHrKSiaAJFkx+Fe9alUbjLa2zR1ZMM7gH01nPl3CUlb
sappirS2rqWY6FfiMqqfFk535jNxwgy5APQmYSxg/PlRqcmyIxap/tC4uEkJqGGF1dyrFU/WiHfU
wFVJWWtuRRpOtvGgkPBQDF0Yb7qgKHyHqEPZrcRQabrH8tJCkIvKHFnIvk9Qq6CBY+rVMNHtgGAM
ezlJ8kLNSV9xwl0bjQ/VdVrqReUCiYDbSDW3bPCMoufrTNo0WpkYhQONpJXKNVXgoG/zppCNE6AJ
cj9wv/kuwrZc06JL2ovSSL/HZYwpJtYl1R03amAgYQ5EKl5eKgr1KgWTLau+suF3NizO5HXVGr6x
qQhh/mPXiPbR9I3UAImYKYTHmswKFhR5WguEpUYfGfIIY+MMchvq5IDMISV535ipKwOwPLq4rEHj
ZKqKEehWBb8e/KoyJW6LhPyq7Yn6HFoSOBOI4nxPcgavqCRozlr4LAwyQjGO4qoxYcrAzAjlQXOI
DSNxqjiljUSpRYGPSiuemjsNjUY7JGk7UOG2vMy/xyQDoKTpR3lzgcLfDsiIPF7Fre47fW3BD/2/
1J3XdtzIkrWfCL3gzS1cORYpOoniDZbUkuC9x9PPB3bP/GSxftbiuZo5p1sim6zKQmZkZGTE3jvE
ILYlgvadUWWTMwyCD1C7+drTHfthVqwnq9CUXRbEY2xreU9j1C6vDK9tmumKjD+i2nQyNg25uIkl
BCbtWO6KPZFxt1HEJvHM0qRp/FD8KooAaKaRPWbhol/PTRPTlWGeE08IyoyryJjDDhm9WTScUkId
oTKU0W+y+c9Q67XdV8XzJDZcAOS8rA50UmwDL69UcSs3ERIlRpMfGrPhkwii6BcQgMmpWmH0K22E
hci15vNiqobptQRtkS3EtXa05qz152UOHdno+/08TXeLaGmbUBHV7VJN1b2kh/ftUkl2iEVssylZ
juqU1TXM5SL187CuNtWkmz+EOpOchPDtGOQktOQm0J/x5ftWaVSXwom1nWlcuNUKudhPdQk9MDTS
0J46iGTQOMOBbEIoa98I6yYnNYT7JanpWJt0xS6T5nAj0SLWz2NydvWc9Y7RjeNdVcqPVlCnN3IF
gUeiZ609C/XsNHmzEeLiag4F46nJJ+G5GdSQMFFM6oIiYLeIe23UR21v6Wn/e+rr+lfe5Y42tZ6p
tOmmzabsi2BSWK/NIL+vou45lq3JF/vitzLJdetZ9RSa7pS2ME9nUV9uBalJfoqNVC3OtHSD5lRj
kPxBGNL4VVMF+WKpvf6tmQLzd9UsUB5EfRxI30fCtZro8aZqj8Qdskr9Qeciuo3KcrQ1sTiIYMV2
lSQXg2OwDt4KxScXj6wWdfjIoNlUGN+OXTfuwqUJdgoag+VmTMrmehgSLpmG3qj2Yg0bfRjLHbcB
3RXmqtjIgx59VeZgExaLckjCYPQsa1T3YRoJpj3mmbrph6jYdUOYbZe5GvD62lA+AnH8e0jDpmfR
iuYHqaTmpzwqMgY6qosPcL241zpkZTo504jfiWxSZynL6IdVoAPdR0Jkxx2pd7Otum8ChTSHY5HS
AvRVzh1TFsQSxSn4EabVi/BgSCDbdZ9Vua2nap+wk9Ki9dNJN5pd1E7xpud+Z/d5/BQKmnJP0ijw
hGGuf+JY0+2oyvVzNJbZF7KHpJnFoLGlORlcJr2O7TzWaT4lCA91EqI/OBt66kUmcnriIicN5O9U
ftTiYbSjJsSX6xNb1kqlYJfXfXpFc4zlGNIp2e65sThyFB8zTeCeHanWttB08aCQMXTiSVQ39dj/
rMSlf5RkLNYOW3naj7He+IPZJvTOU7N9Foxf8nH4ThOiwZ9Es9lZsxlpDqguzVtkafxe0tbw1hoC
UghjKt2aFLXuwnYQdvIA3GHW52LT5AYyfWPUPEy1Rmfu3EjVLVHVF76LvyZikWxTY9AGuxgEYxfG
SviQGcb0cxD05Kmbs0B2ijZPkMCrymsAvMsW1ih/TFGT2Q16D7+kMm1j20iS4nuXzsN2FuTMZpLm
bdBMDZfxLNBVWyma7DFdplslS/KbCQjwTyqjHQ3Eu5+5qv226npM7UoRooOCzOB93tTpdS8nw58p
rkViXyUprwQ1tDbkqaNtay76Vl7oX28r6WiObjCNBbJuff6Yt8uvJo77JxXs/V0u5SuiVDH3FKQn
JwJz1roT8/h3nozLzsgRNEtFriuuUUi5NyUz+ixa0K6nh0prSCkKPRh8ylaSBWiCyxDTyautu+Kr
nJrKTaqRxdCMfLpSShQIaGeX7uWg+iF16C8X3ZTstbaaNm2VGr6OWNZ1M+miV43N7PRF034Niiq4
ykZwHrOZzF9Rbe6+kEZKb9qO0UZ+O/QGmOBpvoKmuJ57RpBlm5CEg0MENn6L4Utdp00+aBs9LBvN
p2SjL/6cxvWNOXGViZuxo3O1Foa/xbjqBugj+P00j69h3C6HEVazJxBD8bflT0v2G/TocMzNovBi
Otd96ZMhd6KBy3yrJ6iI1PPXqugKVysRtS7bSX9SqUD6asB+ttOapFyPxHzptAj9CHY6a5B+huE2
bGSaxw4RyJxRpiBeBohmSTnAPAeBsXhnTJr4teZidoVgjH5V1px6URDBf2ZoeZPFee81WmxspXIS
/m6M4Tcpf3kXxLK5J3aeJ1sf+MMI8Ghke8bGtYo42bYzEXVTV6WXtl3jT40pP5DAFha76NVfQqtY
V2aU9xF3rX64iXvZn2PAe0LVP7Z5IW20QdQfqlKT/W6q+t2SlvKzYeV+axp0tUQdUfqtVRbmP8vF
l0ANmw1B6PR9gjJ6XQVSfx0jf29n9HDc6dVYLXZdpaJTZNV0UOJlvoEqUG+HrlbRQpJkkoe6cojz
IXwcpurbsFjWXkB2gBStMZdXVaCKvQ2g0LDNOD3EGbeuBTvZNNCu9mqhDNt8AtjoBFkJ6lKWf1e6
Ot4Lw5iRoMG3mEOeUFqbzAfqcHroNEOmb8ZJlvzcVMt7dnZ2WOqmo3dhk4aOSQQOOVyZEcJdVG8u
NeFrR8vO67hMje+TkhuoNAZS7ClBgFBuMKkSOG5uYgC7zQcxKJuvdSgqT8JIEtU2lGT8LXEx/aIX
i4k8V94jSTN1Zeiwm3/Ig3qfm3RPqjiEJqOz7oN0ap77IQvv6bKh/hmXMv0dWlV0G8e0BtQ7Qd+a
bZCZdtACIAcAMsjky+Jpp+tdhXx99KtDEAfBUK3hE9JtNo6tyi2bKD1265rJaijM9kCWFfZvFW8T
8L/0GGaLKLNY35dx2XKzUIkuJiTaNsm0SI4yTFJlK0Mc3spyU4J109L4l0Tu4iCTneXmXgja35WI
Jk2gDJ3qdWMwfx2HSriNKgJ8V1jyEYFxsCBPy5ggYjfn6f2gaPW3uoznVbbC/BXJVH1cU1HxAHQZ
722YkfQYLauWq3ZeKftZoYWgAA/UtLsimkKHjZUBkGfX+/00R1f5kJZ3vZCKkmuJ86++1IrYnvK5
kX0tro3vcjjGhi1KJX8S/pmPqhQYoh0rVoI+dcyQitYknW8J+TTtozFJEMsGz+hTZQIpRm5AY7eP
KoVWnHaTq6PPxRa1+6Ce+UEzlbVFqryaZwUL1atoW4cDx3lQy5W+DfRs/oJ1pCGNsudw9JMa4J47
ivOgITaq43BC2Sy3fdtZj1LU579kpau2A5e9P2GtE6z2Y94dp34Jv+QLjbDNoe9ru0kWGme0otUH
qFPrKMD1RXGMDFC4TiRZvwqxA5CYKAMhT2jU3zl5o6vKkMCDxokF1GSK1WHTi+qKpm07zg0Z7M0m
EOKKU0ypoqvEWiX1m6RXnbQjvnE5ecrveR0akycZRfCoN2ZLDt9cFuhkNL8Z0amVDGxf0GvZD60h
+9WNivlInla4nsaGN+7LWh94z1L4EXBsZQ4hJuJZiWmED+mkBj+oKxqTPSu0622CbCqdzKzNxzFO
x2KD3LjxvUjpXelMgtJ1G3DqVuPGhOUNadfI+GElXePm2QMRof6sxwLQ5NzoRJKyZZteC31EV8NZ
0ArNLsAQmb4OnuhuItgmJgFmCqRTiMTCHWsT+6hiObrKykG4BugfZch6CPxJf51x3KdBYT5KtTJp
myWl0nsQqPIITtqnVvJcKH10xVYuhL0oCn23ITzol00yayUwR4bpUdNA9P8wRkuXOPU4msguNYH4
1WxTU7L7CfwTbpQ2YbZcgLojdq+10gFMIjQ20C49shXilvigiEhhwk3tElcgER17pIK10Tdqk+C4
GPOocYKys4jKxcy4VSspvp7HMfN0i4qKm2UijUkqFJxtTa6Lo9BP5veomYTJDXpT8Qq90O/KZdqH
eqR/qcVA3ldQZH7IkZTTZk5dmLAkS1rBGSuwrmU0RpshTKd7LUCkc8l18u1So1rfqj5Bcb/U69wr
p7k59H2o/Jhw3tdlhviLRS5SZRsJSIBHZNxvY6ot6LrmOXfOvpHHapPqHVTNOVoSwV5MSLc+H11B
sk8dKnpitkIhuFWk5a33cV7mpUnMm+s1VGUuFZAHaAJBJvek+F2n0dAOgUQdo64sMIQRt584bDpc
p1VtaNswmZTYBEvhiE30H0OyKCI1r6yZOaJlCxprhljLTUnxQ/WA9IZInUuL1nmjJoMsWeKu/96D
lNQdIR3zgziHlYF1DAjUlJg/ckV0mJGdQayz/ZhlKlWTQbVmbmo9pSMxAmxhQzepgzVeSDUnzjPK
MB9PwinakFr4Wr8kfYfdUSQ+7Y5UF7FBJzqqLQs1kb8pWtMMdwjaEqk5I0ROth+pgFfSbRiB7lgP
9NRO9UXqnE5LpSPNvpMbKYtVrDZWp0+im9YPZ1K0J5tuwsRRTz+cWMM4rWqivjavk0ckubj4NeJi
JVhgnQ9XY2gmm0ydxJgesYlWboysHmgdoNbczT6eqJNqLykxWj+ABUXZDNgt9d63uZiwkuWIUmDO
JWuu3HqAFYcShRcC9/Dpd65dMM4TBNnLcArIHkQZqB/APnk7nFpY7RjHNIMNZvVHJ0zV105vUU3o
dOsCaOXsSNaKoYHwgSGcoJXysBSQQUAtWoityIlnS9zXOVKgnTX8qxH3qQLSQ5nzz2nl6A3z9Rj/
3ZRt+ac7/a3/hfUlgOWv7Ggl074hu3rt+KOLi/h1fenlJf/UlxQqRfgdCkEasMhV8fW/aa4UigwL
Eh+YGHWFd66kwn9ZroKswYCF9kThia1LeYV85b80V0E2/kKhCM4sRgq8iR39mQITsfJJChIlc0hW
Cp8BWe5VHeCtHSrhoMjVFAh2KIabuqoegBEMs1MMhTBvGo38G4RcgzYKBamKPiluqraIDyOn7lMm
ptYzx938twCSm34Flpy4hpnW8q6s4puhF3R7LomTufhxzCTRN1OP3WqIf9LJENnPRN1D0IhtJTC9
fGhcWmk8MJa2KYtkR7ba7/Wgd/vCOiRy/9Q39ReOHt3hRhwBdpAnTx7yB6UPKBVPjfo1J3LxIoDy
mRt2XS56gTAPPSVas4vgj8kBd21potuR2mXl/YTil0ywhaOnP0Bm3pd5FnlatgCtFLgJOfko1tdh
YeTOFDfdF0EjUrVlSknyxqRA3NrToNXhV7lUiv5BEtoxc+K6mWNPznsz/lUqZlnuV8o4mVMBuXB7
mAIJCdlKkiKK490oHctIqq9A9gk8Zaanw7deVShn64mhb+JUHqjuVaFYeHIzcbsM6WB0G6naeIza
lBa1ulkadlMpY+DKymzmXiUE4cMiWXV/rUxFv0FzqRGAUZjhUQX88VUOBsuDL5ofx0zaMPZtr1G+
NsD+2+EsKuTChXYrj2V4hdF4Y0oVe66S2hYozu8EsQfZS21siy4aqXJYQjTJCftoq8az6kdGlRJ7
GerB0iKvSjPK18mha9IH2HRhZQfNvSV0lR8Py3JrSPRGEIX4G8yT6ChHFEOa2OKITnJdLtxuVsWK
fEvUSN/MRrDyx0jMUaayu5X96hqh1c2uUKjgKP45BD7lwFbG/v+lCvjKh/n/F8Dt5kcbvyl/r7//
b/VbNv/C++hI63E6iBxGOKF/q9+G8hc47hW8aa16aKS5/8c/aX8hrIPKB/xchSaqL8qm/+2eFOUv
quJAo0VEaoC+Qd39BBH/9OhakZZ8BMpFnM3U00+OLkVYW8WHhGO11mUKAVzXNZu+p+nGPlw0bn2v
ZuZMufv9cCqYXrgDIE5X6N7qK1/V8YIqmYysAY4ppk0dPE9ZKi0IiwSxoN4LOnidyP54wLXu9DpA
RaUdObSVgCJRmNNOm3iIMRcikDATWQuxuOtgAzzUsZ5cKoW/lJdfjbOSLsiraxwlrDO8hRMnn3em
kuSRdOvf7B5ufOfPdhfb/sZ3t+726O9uXPf+ePT51vMc/rD326Ozfuve+A/uw+7u6D6V9s7e2E+H
nz5v4O/sm429efgy2LzAs/273cZz7r2943iV7V3/SOz9/dbZu65su7euf3y27Efv2mUQ19663q1j
2/uj67oXQrgXXOBHz3kSVKWlMClSLN26x+3RfvJdf7D53N83vn1n+7a9ftqt47oHxz34fAjv4F4o
6b0AgD/6BCcWC4NmLjRm+uA/34SevdvYO/+G+fL9o3/H/5hFvrI9zwttZ7/d/9lWzmj/cbfb7Z/R
vr2/UPZ9xx85XfmTqFYVgREkfB73yX3wN0yAt73wyBeHWI381a7p2iaTu9W43NunnzehfWN736+R
cbkwDvTkt7vlnRWv2/fVQIsxj/O4DvTk7/wjBnbc+Q984d64zmG3O7K4z/buuONfl7XHJr3a5ksf
c94e3a3/bPvuE3bvP7u7mxvsgXW5uQtt+xur5GPutr/z9rbtP9l3zt5+eZjdZnezu/u9C+3fd+ub
/ny4eY7th8X+Gdo7nnZ3d3dzx7e/f7Pavu1snev7vXPP37fbe+9++8fZ3m+39/bD3W432XZob669
7ber6+tv1/ut97jbb3/d3zrexrl13KPjefeu/ePKc7bb24N7v99ubW+/v3Lu3f0Wq3Yx2BcL5sn/
YMlH12HErcPj7W7848HZetfO1n35xa/3/Gc2Ia893D49scedXx97r3eg61PjOvWXUlcnCwtydJ8f
dpiWc//xAKfB6bsVX+vnr1bchAAoGMm6n/0D/7KPNkd3t3oiz3bcves4/ONcMLR3MfG7YU/K8i1F
2WDAjRzZxgf8xrp51//z982zf8RQjtjY89F/Pt7UNv7t+PyMJdpXm519t7vb7DabjbfZXNksNQtw
wK9636+usAnbvrKd6+12j62ykFvXuT2whPbW2986hwNPw5J/PInSizTcRz5p3VevZjEdDGMomUWm
EPM53uCP8PrrJDr47trGods/cUk2D4KL3tn8It7Kv2OW2Wmr4+SrO16ws69tfsRX62t3u801f2/v
eUZ379yyy1yc3dF31udznWsOkR1HCr+y33M2rF7XX/fsjb8+aGRvmUlewzz6LjN1WM3e3T4db9bJ
uXF5zcdTcQqCOV3Yl5+/mom2biuaAeJBWNIndi7P6lxxaLFTDmwux7ngfk86wmjvBjw5kPKkacHv
YUn+zfPqrPD8zo91eu4vGC20go+94xrlvV5lVBEkQeLZDniCGxZitdvDeqpjn+vC4CvwDDgMXCGe
48Cz469YTr7lpOZnW5zM0fX2fMlv+zsCgy0/xd75GtfmYAsuhwhvyduvv+KXvH73QFjBpsSZvhjK
OuLOd575FT6CvdrY+ut849mrf9wyLr/LO37Z3PD2+DTeCt+823mrFR6PTy77a/dg41N4DZtnXSEs
ig/H63m/9c2cq9VgeRI+Eb6Vo5a99tXbr7/q7XdM9PWLd+Cpt5uSh2fz2b63Zb1X+19tm8+24ZV3
zg/eFS/q7K/v8dXrNDFR66vZCDlHCJ7N4T9/bI1vF4yOEKZKSgAYA0k5GomdBrfcg6wQWEa7IgcG
LoQVOAlF7byPR3l7v/93FKjdiHxAVyOSf2sWZdBWqFaR8g2KxPLAr4N0L6bsOZyW2o1TS7iQ0nv/
VDAPRBH5TRS7KTadWHwGDFyzJu5qfWOpfmyOkx+hXPmpwHl9KvR34SqDCeTuoqrrp3i1kSVu2Emz
IiISNZK/iXGd77pqWi6s0Pu5YxSEEQxuBYTnpxS8BlJG1BlUkaZUjSjyWlPZ22mjab1dWjNIIKke
o4eP1+vtHeTlySgFIBUEW4qL1Ckh3SqUGnH1ubHBf8l7Uag1d0AXAHQv+JdPD8XVD2gseSZjleN4
O4lylYtl3qcMlVFr6XU66bS9SWEvybMLahxnZhLoKwgfuombaPqcWKFW6QXdV3PEs+I22aEzAZCU
+9sV3ROtG+o4xoVDb13//3fkvczim/FOTvC5K5eS4lyDrUOc2eZSUAleMujxhXHOPRfCNvD4uStj
k+vPX9mhVSMa0iYILoWznLo9db/rSNeRn1TNmR4vpnrhBDv3XCsfHGTuSot61z8qC2nYWVIGtso+
dzUL0ZBODdILPuOMDaKC/D+jnB6TAY0Q5rjUGCWro8GB1BDPbioL8zPpwvrCFJ4bjKYi9JkGQLsa
/tsplARNS4VJrO0ZMM2KvdKv22SRkdYMmwt7a7WyU6t4PdRJIDQsRtW0ErOnLeVNFBnhxkzn+uts
SilaC4X03Jj908d77NyCvRrydCoHNRYmAE9g/EhhOWoTaH7cdpcArmdHkdRVN1CFCnjaubEFatAs
JGEpe1r9F4iPSLpDG7nQj/DsKDJcZGrJKx77xNgDLVDryAKvWLY5Wdup1Mnmlfrm4xk7t6V0EAMk
pCQYnS+4/ldbqrGMuIlrYKPwCMj2mij8AZvJgz85qIQHC1fV/ScWSDMgBDZ4RxqOvLVAQFpZA5oF
6W1yZZts6L9rqvoTuXHjwr46N4GrAjcZ89VjnGKwrTjnOj7gcBEmyvRbc6gQF0mmqWsviNmcHwil
6PV0XCHpb58INkcUjhobOAoEOgfnremqmXSpqdTJ/W/1sgSV4PPhpugQpk6fB7hl3K9YSrtWGsVu
C/gN2hIlXkXaelOMpWJXuobAS5puFK0bBRtZNfpLiWp0wS2eUMX/+SQrWUCkoKLByjlxIhMktkia
gBJFkKz3CIENfl1XCpDLhv7xwrRvWoBVTVpKdFyh0c80pxF66E4nddauB3p7IQp672lQBpFWKya1
xy1AebsARSkHaWt0wHVCizK8OderRFKGPLgqu2KfJT+7uFn8j3fO+1VnUPQ3VvIxjKVTvirSkxMY
bw6jSSkhtJUJ8FWFou7Ho5x9tFejnAR481CBhqzx16RiBrcPV9x8HQibXAWeYX0vk4s8lLPPxdoS
ToKYp9/x28kkb6qCf5pqOxf6EgijljuwMC8drauJvD0cmD1KdbpKmhUix/opXvmdEW1NUxgYpRLN
kVpIaOW6LXdjqAD3WWmqeRPFz2MVJLdt3+Wf63qwWvBK46ZdI/4Bz3fqhPQ+nOq6hN6X5UVzSMay
3FVRvxyTXgBzQSHZEdNEuuCQzq3l60FPtk3RLNMyWxyIxNo6CKDaFA5yAGXFNPP2KA9IL7lgSCAZ
fGxD7308dHK2BVQ5RUNg9yTynCozr7MGDFoKL/SpA7vSe7I1JJuxsMTKjgqh+/bxiO+jDIA8IK4B
hBBekwt/u7q9Eo6F1oY1PNgWebW6blwlpxeJUEyfjz3Xui1XLaoWIlHoOumvDClVlyUddbWirV6f
eWK69P7UaZ+PqMFLwDCgQML8Kdbp0s1tWaryXNlw7sYNwg45qBbjVqyhMmeNeMG1nNkcoGhgOrJo
IIxP43f6ccRZFC2VnSF5uY9MEF5lkYv7MtdMrzLo+DqNAmJ5OQnaSz0Bzhgp9XFKSdigAYXpxOEY
6UT/0o7jeRGAWma1Jt9Iotw7lazVu7LRqdhWUfA5fMbLfgQywSWWUJuVVE7ml/uC3ikS9G1NQh6z
UiyKsVICA0AchM97VDAwL+Ev4EFUN94ajFm1c6uGFRFPVA4Hva9RCFA6bR/jrbZdYHSRDQrvkhT6
mSUl/UBOgAN8zUScjNpEtbx0gG9spdfl0M7i2HRHgKR7rVT660kFlFiYdOyp4+HS9n/n0F+Kegj5
IZ8k/QNveL1DtAAph7pmo4eJWUGfKBSfPMnw2SBoHYUne7FZ5R25agxlHcw3jpt739pRgm5yOVLJ
zTJf8KLvfAsDEf0gWYH2kUSS5e365Qvk+6ljc8QFVz9J6tM7q5VaV6YD7+3HbuzczOFciEPpLEn4
deLGUjVWY60CM5xaxQSZtheW5wEWw6WmpWcfCcUPTIPswLt+tPGSVOYo9hXWn85uW83qQcz6fFfD
17vgWs4NhRKoitw7gBZocG9nD9RxUUL9Yag6RCYDYR2XHsXfo1Kct5+fPCIjtpqkidY/af9XjrnO
zSie5Ap5VRU8WSMQi4J6rL1Pj7KeMpzITB66RSdxRBsakVXHQPMzbaGSrLcRLNVPavbhnlaxQn3N
6dFYFmb2iXtit0pmmNGZd0xnC7UHS/g5IE97qanzGXsDvsSzvIDziCrfLg5tp+pgmZOKHmjDV9Mo
wJXCGfm8BbwZ5CRYNuS8jmj7Utlq3Qd+lwLqT5UhcdD5u5CPfxd3MGtrb3TuCPh2AJFvH0fqpjov
Jbiqkl6KV3Uy1fe5ArnMCjV1scHITJuPjeGEefrPOq0qAZA76b3LjeztiEudJWufzNKGD8Sz1VLk
TkUB78Ea4B5FWhBti2kIPRoGWZtCrOU/wizsW62ofOji6d3HH+fccoLyQOxSMlbtwpNPExYZ2KQA
qzGsYXGFSoDBaRa/Pz8IxC4kE8ghofp04g51ukfHbaWhzRI3cgzmOtE7F6x7dUnt8dxq0pmb3BH4
ulX46e3cInxUiMjKVACRkHpJIkW3xVHwJW3YAji7JDl3bu5MqiiclKuM5SlQrp9afUIwprJRtA4O
KTy9XYUHdT8/ecjecxdAawkuxuotX/koIzMaZQ7xhkmbN1dlj/rIpCnxhXTsmWdh2rhOrYLnXDlP
vEdalHAg4mgNUY3oOhst1ZFiLfpsvggAEHw0ElJ08sBLnXh2cxmETlhtP42V/JgjrOBWQO8v+Nv3
WYh1GJjdRIZgjjhF3k5Zri+lBpS+XIXM4ythNhVfAnBdjppl6+JwbY7aXSWIgVdHRnAg373Xraq6
cLastvbm9siHQHYcXVDun4h2rDP+at0WtFqsLswqewFQKHndFLXFF3VCsPdK68dRcabRyuLdKh9z
6eJ6ZhusYn3QtNF3A0568vxCGWlin1ulPeeJkjqRqM/uWMVXihqqTt8G/PlpG+XgAbe8ajKvN5C3
z9rLxpQvcKZsFdlue4Qn7Rv5cmknrJb+dkbptoGcKDHcekc8fSzoO+HUGCyrHsUhTBKj3M3Fgkpw
YEUXTOj9DDIUpSr6jmBE1uldCqk/XWw0ZrBMtVhw5zKrkSgC2fBowZL+FY05GMuP53Cdo9OnY+cR
yiEE9g8u+LW9RGmtTWFN47EKwWxXtWrta92Py88alQJXkgr5JwmR6UDz03KLYHL7/PHw782VpCC3
JJQR0CBHKfXtEuZFLYbDSDaFPjYhbVWMX1ljPGsFKY/aKnK7Vy9FlO9dzjoi1sLlm/SudmKlgN2T
WJbq0i4Emftq3fdbtkpxYSXXz30yrSoRPycc9snZcxJK0JMYFFzZQaRMhIZmZ0UcP9XLnCNDASXx
S50OCwxVM0Lhysiy9tIZccZmqQERyq5aQkgenuQ1mqUy0gKwBfJZqPRoYQpFF53K6KFsGyW5sA3P
OD6JKzEJBh2hG46/k4dV0FVVx05k4+vtF3Jb6YMUWKk7qE2G5mQbafepAtDfnoKx7Xw5CALDFtq2
foShg5bexxZ1Zuapx9L6kfzcqnp4YlFyBml1qRHsSmsadpJE736OOrF8ISJkns1BihbiV6kOo08f
ZUwCZfQ1acb2PW2aJOZWptXVmhec1ax0Olq6LBtrQJXzwnSfW1suXSoXB3oXkNc93TJFgl4n4pIh
fX0ehzlRDG+WrODQxWpvbD6ezXOD0RWDpAD5nTWR9HawDihsJHTwjhdVF/eVVK5Sw4bgDno5Pnw8
1Bnnh64ww2hkV5GbXn/+6uSSAlWbjYLnMhIj+JV00vxodsawSYss2ybgu759PN6ZRyNRD+x4JWUh
7XMSg8KCgiCNUJ+tl4bpChFX5qZBjqXkNZ9fMpOSM9H+S+L4lPkS6zSNabukpDu52oS2ippjQO2v
UHaoUpAG/PjBzvhUtPx5MLwcEIjTPFUyFXoW9kIBVxzucoA2LJJ6NdU/JzBb+Vc3N4O4qTlrLlxq
zo1LplEku0kA9M7p9DAJMkhwjDsWZImmPlav5ZlqY1PE0eNYquWVOUTCheDuzDICUCAEoKULPSNO
hWUHY1DzTghxdUgpuMHarqBK69IxjFa/4FrOWCiYgZUiRroYEa11Al5Z6KKMvTGMeQl7elnQmF7k
zawP5hbWZeKORXhJ7fTcoyHXtRZSaElGKP52vBpeXD2ZVkGdU9V3aFbKbh5q5d1iwnn92GbOnIpI
LiMBxBwCtz/1XipcW/QbA6Rdwji7VuEFo/moRf5/MMqa9JY1KnVcYt4+kJhXaa5reJM6yWqvDkTz
gJjJeCHfdnbaaNm36q+TxzlF/rQR9Td97dtQZ9pkOCDRs3mr0reidmfNFOvNxw91ziqICtd7DEEF
5YSThxIXvaET4WqA3f3QLbd5iWaiTjwF3TOpLyzUudHWki2K36SiKTK+Ha0q2kRXKjY3Kgjhvogb
xW/T0NiJ01QdlnHpLzzdGcPAI9MwnXat65gnS5YacoUUgVggqlpV1EwjUR7csEQO/sKDnVk1hliT
YuSBmcyTaZwqVYq6mH08DYORuzkAAtdIaeOKBgGcnU+vGZNI3gEjRN73NAikf81UdCGan7oVaYVL
9bT+u2hULbADgWQx1QU1+rx35MQGRgCTBQd5muZeSjNH5kIuyALHgZPS3EeVqWe1vSZ4SJhO9jTR
ePTjxzw3pxIx6JqA5jphnFyQog5VDsRIV43PbC9TCvayXEFyRJUvJfEvjHSq2K5XwMKAIBV21Xfx
sMtRH9XdiR4sM7I7BUJ9Hz/Yagwn4TW9UgD3rbEJbZNWq33lifOuMbOolQq7Qylqs8ya8GXRA8ut
NRTPhcma90YdB9/+g0FXxbp1O6DQcnJzaHJrlGL0ve12ZBJj8CCPyEk+RnrR+KJeK/7YRuqFMc9c
z7gGElXDsySmPF1BVD7KNlEauogVNQJiUbG3qin7NgdR8ndJ06hnLRcbVxPEZieP06UW0e9j6bXy
pK230ZV4dbr5RbU0JoWGH3b/X5ydx27kSNdtnygAejMlmZmyJVMqmZoQZeltMEgGn/5fbFxctFRC
Cf0NutGDlkJ0Ecfss5e/mncK77qoxsbpm0gHdb0FIj1gAiqvRS8/IAD8ueuwMOkoUA6K1xS5Xj/f
dnLCYqI+GaUW6qFiMrNDaZfW3d8f6J97KVknnpzIADn7mNB/vQrGUqrAnoGCTaryr9mWz3kyMS/c
HkvfGb7q2rV+/n3FP2/onufurX2mn9Bzvnlv86nBGmIkgmimArOM2TfVg/Z1jy8ULRUUWXhqOJmx
qyAXu1DJf199j+LZ8PZR37eSzll0eI86hKFG32N+4os+VPgaY7mAGVZdmPSN0m1J+tXosf0ahPnr
7+v/uUkAkOFF5pSk1sBR+fp+e3QjCJPZJKy1ss/551uFC+oJD43g+J9XIrqgMsQXs7/Cb1Yid7DC
DYwEM3PYnWNeRTRHWCon9+DNrs4/uLF/fqWMT5NGEBe6CAqsN2eXLEVVIp7iOLHq4ScHSFItZZWY
VUoFbmq7U9bo4aVf/B7/Dtt5/PvF7i/N682Q1SmlI/sk2Gd6+vVtnZSHBZ9kdeRj5aXZe5Cry9b6
z5/kvgrGUQadHmLRN6vwhWCgFC5EiIsIL0rtfJoDiAb/w6Xs9hAOawFcffN9SAR/AsUYN3LZ+ltE
6amm0W3MH+m03vnyd6YrOwtdbnyF3zywHQbdLK1qGTZ33CQcGHUMzSY7R/S3XgTBJP5zSIquBnsF
emSMkpKTvX5EMrN0N+yPSIjSPtRzUH/Cr3E5NNnq3P79Fr73LtKP3ZtKFCz/EJg0mL+Tb2nOfB9e
MnaNTkwxoUksvdTnvRwxXaCnf4dXUf/CDEr/wafwzg5HGEe+Qj0f9dLbb9yF14fqg+A7XTNhRQMV
xVsnqHer9dUfHyx8g+fIdYrhwSkyPX5w8ft9fPMp7LAG+oQ2FXD0rq/vcye2nr+ppq+2dcYLDwOr
+tbiY4xVntUSGWKF87tY3f9hw2FhNAw8ZJpsb1tAU1FI7JpIArQ5YAvCX3g+B1v+bPqq+iB2ffO5
c1WYOAAWJRhnDw/fniHmbta72bpIwjHPjnWb45KUt97h76/R26Le/1uG2iFVxADX2v0T+leIBZ+9
MQrbLpKSHsUUAgHYoB8e4F6g7jWc6T4Iqunk6YWZeK2PA93Ou1RNH73Ob96nP/6MN1+O0xvLRNm6
SIpxbKLV9Zm7nob15Lmbm5QptqueRKPrIo374A68d589PlekFNjWhG+VWt5m+xqvhSJRYYjrC/YN
ibXK7r+dVP9c379XeXObRyzTitJXRRJkmbpwB08fjEzNx66YP2pkvNn0/lkq3IvCGMnvsoP9eP7X
E9WmtBCBZ3vjt1PbsS4q47FNy3q8GW2r42NFaqE/WvSdu+hz4O07EoI3hMCvF7W1M4xuF2bJkubZ
9bSKKWlD56N69zuXtqcDFGfoI3Liv3lLerexU2exCN+mxXe+U3bN29OE256F+aFst8teS/+jT+SP
S+NL59VDloDg3XL/mUf+1/0c58l3RNo6sTtM2ZmBs2fsoUD9INX549L2IjZHIQ1MLJrZYV7fQFXv
5m6dZcYZvm9zjI9dd1MOa3gwdU7/wsLQ7e9f/psoDe8jLolQgjoX10TL9PWCOfZ9Vip6K9aVM0f1
sgUJFUTs1f3lP+an+1IuhWzq2KRwpMRvXo6esaaxskIzTgm9D+nQbuSMk5tUzLN8cBvfuSrXZRFa
FIgU6bC9viqsyjDZLhsb/zPcTm5HuCLqxqRMGjQRUhk5fdDYenMM/3NpnIAoVVDSuVRQXq+HX/xg
rmrhLkqju8wxLT2JdGtiS/jZPfgujEgWVeIzstpXi+0uHzzEd94aLG2pOHvoBsmk3lyuJcKQwDO3
Yl7N4CS2CXMZb6QabAibQ7kzPkil/vwWbIq+PEZeHlpAb6s3fbZWaZk6aWzVmOVWdTsfhiKfPniI
f17V61X2w+JfX1yFS4cYKjuNaaPDoghwQq1Xk9M+xzpxxkf671/Ce8tREt3F0EwW/DFW4LYULIvA
y5LC73H9PfYOtjp5nLu1XatogucB0NnUrvmREPO9u0lnksSFeNvjEb6+zmVGsd95/FptrennwKR3
ZkG7+G8dK15Rdks2ZTZOkkKo6K9XqTtd5zv6PdZcz0todC1+2G3/Qd3rz2uhcIDl1z4RsY8gvFml
3GqVZitu1k27YrCcC5i7fa1Pf39U766yV2ZoRFLCfht/yc5e8j4QZYKPJAwIz81PhSE/eiH+3EQ4
XJAtWTtyz6Od8/qOUSAHLjoEZWKXsI7MDvPHYjHLszWlRf73C3oTyfJwdmub/eUzECVSM3i91Njt
s61FAQGaKa0fW6WaB9fNhiPkrTWRQScuMkqXH7zw791F9AdQACiKoux8896NGzc4G7iLWar1FSKt
8JgVzkca7vfuIkQZ+uN7gsCozOtLo1E6OLOiZRJinPu0YUZ13gWuOK+XNv3PF0Sjn8Bnn2WASvdW
IQLRotC9Cqqkxwr3BEbk92h7H/X6/7xrGBNxrOyONvj1vJ0BTgG8MEmUFoltztuZ8DY/UUPafbDD
/vlCvF7lzbsnbayGHQZWk97x9RfVbVsy9aA3FwpK10be19ftJsaPWl5/Piu+WUpWHNE+0cc/lg7/
2nE738DSecpLZoW2VJ26pZfWcSvHqjkbGmuaPsj/37vI/78cd/TNZuGuusBLnqTDM6r8vhstN2qc
3roETQN2pVhS+8zJp/Tb37+19x4gRyVJK2QhehBvVl032QuxrqQ6nrcC/rCqqwq/1+R/WIV6NY17
jPSst1PObqkIgVK3SHxrno825BrkYeZHJdv37iCL8KjQBsKKsl9/XJur2QUzt0zWYWwTm38dMjz2
71rQdkk57sWhyeV5/v3a3lmVMhtg7b1Qvc8tvV41nxxHzP7C9usTaUyTSZPIF11whnxhOs6IuK9m
X8rm8Pdl33k72YpRubDqnmDsD/Zfb+cErcAwh5n9iuDy6EKNxd1cYcwLM836aEr9z2iAHyKaYkB9
r586b94SGCfaD7OhTOQ0ZQAWEBbY8T4n5sWFF8r8DBJR8RF3+70bSxWcqtteXSDPeH2FXeqnOa52
RdKsRrk73fWq2GJ/k4uJf/fqr2E8BRi9njIFe+uDcOud24tdJEUrDlbHZkTi9eIOAb+E0NckLa3P
mEpS+uAtk3222d384+9P8p1PkDbVP5gnHlXwNpciz3ZyYe2j5IwnRmUpzETItTr+fZV3LwiJLkc3
ilaixdcXZJh9hnxvahL0zstBsLMdRY8SaDSpEP3HpXhiHKL0+qjTUEB5c8jBc7FoKJZdwlD5cFdT
ak8MOS6nXJve09+X+uMd4ZMjRqVdgp58V16+vir8GbQysUdkpkRU6Tke+aqRSZeORpgQMuy+0M7S
D9VXYrTK+uCEpWO6byn/KrrtM9i7MpLQfBd+0Nx4vT5t6oppz2o4aBAezH6Lza6t+nauN5lVMXRM
2WyRVzRbDS0zGGVZR0bQGF4Vm3Tq0gEvZBii5uetsXX+raiQXjjnSx304jH3W7+fnlJdlVA3fDFL
8bNtSpEGsYB0JTCor+a2Kg/GkhmpHee6nQcjmWa6u+UJhspoP4AFCEUX44G+7P9/vg32y+DnzfTb
nIx+edqszbM/Af0Ym59DBdQgtpQuzAMoqWIooxJf7OZC9WVxYfilh0O6X876GdvOiX44GawBp8IR
OlWxNqt5CSMaagFHcr07MZR2XgePFI8s55LBH2n8DCXjVF8qftAG98SklYnbMT782UG2POQ66YFI
hpc542UQjcpKLJ8NXbnUuLqpTNOkoSdexTA3wvHL6thjeTMCGbDP6jBMpZtwLZ37MtRa2aC03JBm
+llfLAyRH+hd2A01CoxYBuNszKVYTlODsiryav4AHydL+mF+3IBvb2DT9amRdDksg3vKRWb7s+5b
zypOE8aAT4MkcZ+hF3c9ruyj36WfpiLc0DYrUxakSOABk8ZDSPJsqsxgANne2nb73IN0SBMQXIE+
rNIYplj5bl3eyd12pkmELVT4BFnOl197Nda5itn2W/VZdiU1VsgDlKtykug0NM9y25rWe69Yp4r0
JdvUQHuyNIRTRrU1qu3Jw0Ux+1K4wTyII64By1yfg3xW+Z2fq36eIyZkAuduWfyuXoCuZIumzEFy
q7uo0NiQPI2+42D8nrd9OD1uGovTFfS3u4m7QNpZ/cPhFLcgwQkRZDLZlrG0Ahr8hqsgfeaG+8va
Ngcj69aSQ27EeTb7JdbHwTyaMtZq6MYpycJuyVieoYjwgYpmg0Rd9V6wnXTmthBirAaX0qjkvV04
2WrlL19pkM4WJ7lyqu12UAGqx5OQoZYYo5bt6GYxcFEr7y/L1JMMJgitTeMZwtcmGU131m2c46wE
9PTS5+FmXixW72xfnHZU2Wc7TKf2ATfOtU7cMBXYcjv2Bj/DmNIWClmhDVgnWcq4PeX27bEW6EMY
z1WewuYE59WrLu+G8ZFYrrCOXZBTko8R1sncSGTamZk42/lTLojbwdH6BWQw3+axMTRbT+RXxoYI
pC1FOwL/Ga2mD+MtxXZzObUkj7DTjDxIASxtVkW1/1IJ5kHD2Jwbtf10c+z5QRfmEp0PCRrQceeI
CKgNukiCMNFmVBoQnF/QUBImRUyQp+2VZWUCHSpOPgiPcQoOsuqbO4xrX8R+ZmzGvZf3WBcwl6PT
sITOgAhGReyprgKJo8sdBQYaHqBTq6tZygvfJMWBMdMZbj2ej1Od9+o0rsz9yngmC/G9pLe91L1q
7RIjf9yJirzNzwEMqhIVtBkyWGfjUuPGliNEX8WFWoLeOt/shh3rS1q7Wqn7tsJ3NmTbCP3F/DKm
HVELUTl2LeXedRT+NcOA63oZIAuS1qHPNuAnS8hhcZBSI4lMQrGU421TDno4G7DtgCllNlNXlVHo
Wkv4M2jAKc/HqdTe74ldxL80jUoaX/3Ckt1D4zN9j64PORLSQsZRu5+WzTYcWTMRQrysxTxfGh4e
dg+aZFw9GlM31qe6zjzrUgY4TsXsWMZ3f2qwMCqU7s/HdKtPUPlAYQ7LkJmRly3ZtZda+U3IbMHR
qsPqhs5Zz3kNpUm6D0HhNtWB2hbWxLgU511+4/Xzwghwbw+OeLZsqfsfXFNhP09eKdHnKiHCE38W
TQUzr0BHozSo7ROCaqO+lLpN3cRbiNZj3Pmt4dlWFjy4SDTN0F8Jtwrre6sq6uHKLDs3vR2cYtVX
bHH98+ZQk33M2nBIf/hbETR3bN+BfzcNOMk/o/YZuqPsADIkudnP+kRwrKdoXltkoYdBNOmvjnnN
8RZhatEc1wzc73deWdCS4HkQtNyNmBK3P8MU3hljgyP34dBt82j/gsJBfLj7I1u81bwjxnpXMfXR
PjV1WZWfW70N20UuSmenNK1pXT2mWTAZ7ZmzSE/6R8Mds9U8W0nw0jXelqAcf8+BXoxfc+UMAPry
CTCfiAGvOtZ3a1xXZTMeDy91S5jBmCVMC7A02RqFYV64TGN0+a47HXN7wOoarNbQ/vIVqMM66oJB
7sP1mTWF3wanNPpHv3CagnOo40UHMsdJ4llx1WnbRXtiqmYCR5IF63gKgrlmwDzEXPq6EC7+CEhh
lAMXYmULR1wg1UuD8hMjf0hjit3QrExgeHuvtzM7MUXu2hUIhxAoOcHjmtEafUwX0fzM2h7P/8Gp
5yp2VW8+moK6TAxQW9gxztFj80OqLbhHwqXaJGyMfL3z2mU9y/i+0qsqtzHYZvcZngOT1m4k7bl6
AYg03Ne6K396hTs1Z3232nf9snh3jJWC8tpPgpcsYGyXIUPpXQAWz9VngoOAsz93w+Y0QEtYTvi0
pNPB8FNnjW2Y4e4ZzTiEKwh6m8fO9HlYehPn46jB11CIzQ3o1NgZxEjt8Bpwh7ouj6XnplekUzjw
9029fSsER/Z5P1mDc+hzuSCyxq78MA4mqKBAm87RMdrsRLaDyUTPfJuBbC0d8qRv2s6IZ2ThyUiD
RJ0WruPFRm0JiiXljIndauahFLrGAGhGtwp1Y1xUdS6L2deRMwdTfSAMCTOMgtZlTgpNtH+BC12t
Cf5b/6xqxmnFMGYJzAQb9DCFAcJSMZ5TFaoOU6VOPJqdJxJggquJjC7L79nurCdpdxDfLR3KL07p
Z1/cbE1/58yf35kjbhncESGMY150iH0MfzT4HroyXKIwkMSn+OH0HtSoZq3uum5r5clyZNmfrx1T
OEdlT9b6pWJefUicwRdFVLpyIRHreDU9GTbOIdUB9L2Sn7nZnwNld111czylqWXFhCWdnzgb4QfK
Q91wiJR+A8SwVda3cHGby8zG5iJBu1xwDcY62adCbAOz6VtRfu14NEVcLLU42oWEVApUrDhSquxb
hH1NZcXkN82xdGr+k5IvYXdWBS3EjNLMHseqLNMzB0yhFfkEJ4gsyiCEw2rW/U0FECw/+hbUwyiU
ypuOwNlguxshZJqo2yT84nxGuwvC0MwdPv3GgKinmv5+8WXjfm6qrDTjxRMlgKfV72VU5cO6Xrt+
1jNIndkom9ps8c2k43n2n4bNsGCVlw3FP7teU35IOASUvjK3yGb2Z44mf2Izk1vh1Me2mcWNhXiq
+w48T0ciYM+MBm9VWZJnA7/WrvywOswEvDX8RxhiaMFb/zKs0XKdgpo9nGg9bKtf1Wavyy8PX5zn
pu45T8q8KOyklWE4HqctM7gWU7Yx0RL4pXZB0HGRrqP7aLlaBhdtSm0nzu05u9/8rIXwg7b+cgVr
P0fwEYnr5q0PrcTrHDCcOPOEGCvma3EL59n6Kp0wvyrqrgFIb9jZxGYYlkXcpjMb47KZzpfRMvRX
0VVpGAlcu8x7S00YH7iIGJrnahxA2yWVnFT7ic9Sb9gprpx8XloY4jYnlH3YlHD6xOis4rIzXQXR
Hm/vLZJVV2VJluWBfcajAni9qXyRvKpteA8Mqi0P6VoAqMtIxvOzYhGDd6wQ41QAyiABHdMppfS8
ibTJo7xbzWdnEbvkiXnN8kg9EqaNPc99nK55etqseffxB6HXnAQhdP+Ul/ZCh9kHSy8x6++YOa79
qokWhiCbM2h83S0lOKsG9zXN5vngTyYzYII0he9rpzCdMEZcy7PWCcb+kliFRA3amVueUVjg9xil
cmUiV4dhd0ZU8ifa6s0vy9yyn3nfLT/xdsm/LVlVX7Uu6rujTU5+u5WqemhTUa+JwQv1rOzWkCej
stuHsYJtfSwbc7OP/urVBAVGGorEJaCwT565mtW5XTfyIS2It7eY7L6Z4m1q7fuRKTp9YMaoT/K0
9DgLBKcW7EsXd6q0doKCYLAlJ51r27u1dYnFxca4UnhEhW+MR+GP/vqlbMOgOp+cinB4mg3/sNUz
51Aki9aeDj22dAVcH5G/lBlj6xEjfkbzUMJQlsncDKl9Yivurn064wzx2pvHYI0KvcjZSpwAkEuE
v43RWn8bkwh/S8clmZ1LWGSxMpRLRzaQnGdI6Gp4dmZjHUAjBz3Klt0ScjWb4duyLMyyABNvqkiG
m/2DHhNpzxRCF9smMX4JUr/73rRa2Bc28+cn0/AANlDjGgccPSg7H5lNqfq4dFPUJXk+mI9zl858
Lt2WffXafvnkbdC8gCyIO2Vb6i4UQDtPPRHPHKWUMZmBbmhwHYqyHI6L08jiEJprkEa5KvT1MtSr
cYT4t373MR2tIlfo6Udp44KAX0xrexAwLf9UG+NsUKbJtm/ScGBd0Ehq17O5kvZ3QMzKZ2pHd996
No/t4KugvAbBbPymWLV8moGD8SoNEmhTVpcPubuTPJVTywvlZYRILo2bOdLos+ezGpmtToalaH6v
gyG+t3ItLfY3rT8XkCFVJLutzm/KAtptBHSo/WXWEurlosOqOmjh1BQH1lpdQpjrgXi2evideU76
Vdt9dqc4wm+9Op9e8smlqT1z1374wzRers1gEuu3PPMIJ5cVWHAliAPrOt8Hcx1J4dBwdL3SR83V
p3Ak847KtZrIqnS+pwmBW9yaVrO2x94o3A2RE3ZFx1mCNYngmLv+iTap+eJN1CmgUUlx44wun7vF
YKWflJCbqUczuA53zF99airIFgI6WwLIyGKvDGlU69pdbDSYneNikcsfQJXvPVYHQJsPdaWJwqmZ
vLhTlsoiJQF3ROnsODcplLJHap/1w2IpSj8kfkpGdh8ORpTiseCB9w3W+6rO3F9zF9bXC5T67GLN
he0cwoAg5jiuTTBBXdubK0ZqZufmAG/ruK5h+MCZ3hXJ7BbtZckM93QOH9v72s22uF5LsblHEwjM
E+D5TV342Rje52EKU5PbyxSBhOyWwhsbhkNgrn51NphOW8aZ0zs/A7BvqIratL50tnF7dBbVT/Ho
Sg8mq6XFEmmezKmhuboc5znfnumiapipunSbY0gh79A4wbQT6fuZcLbPSO5SLp67o0P9rGjpPLiV
nX2uRkZ5AQZTUIoyQQyQWJU2ftdF2Vwy0Ldv4RSsvOMIfNCPmZOZbv1Jz9jz4t7ADdgWL96QONzg
4WaDg+03r43mYIfc0Bxs3FjUjnHuzguXGTLmgOVjs4CF5Ht2ftBNTL8YvSOfHATzX1tn0JdZrcoV
PFkdPgXL3P2k+FffjqpvvpfuZp8Dd1vHmJY86e9KWwo/DFT9bmIuIXDmVtYB6yrNGyXSaTmkhg05
x3TSgTvLnpHFleXK+xqjEJJ9CwkGu6c/3MKTrJYIq97SRA0k3K+zlu6175XjN5RQzpPtC9hi0qmn
78B5/SoCp2bbsWw6D5s3t6ytaFQy+JZmC0GyysPsanOHdYRMY3bXqaoACBnZqq6g4xCkGKYyE536
dcfg1rADiMg7XoSbFy8wQh3+bqtn6AOVSHdy+hIAvJ7HlRSIwVGS/63ohlPaiOU6DXb2h0fbF0Zb
bvmgP/MuUAeiJt3GjtzKZ4T46a2lvGWOGvKjLW6yPWqjy9qdtR7Wg9Hce34XZxDg9UUw6hF0qHYe
vC102LvF1t517RQ8uZlt6vOwyqqHnmnFHxMi6msMIjp9BGsarlGHz8Uz6PNmiixOYMb7i8G8r+eW
IyDNcchki/X8O9ib/pOye1I5dMLOYz7PHB1Lp5nr8cZqrS8mSLeXtSRJJva1O5XYrSmei2B3lCVn
SElIAwdLKEnUctUA+5ZR70Bci/jEve9CLHV2yIelPmMooOWYyqrqprXJJ6gD0b8+1UNaXo0bVgiw
KEPzHCSi/ytrnPYChTpRTD0TYphTsD5QTPYH2E4AeOM1EEGeBG6PRL6mIIZZJZPx1wXdrR9LPYXe
cZo6cKDeTETfTuVWxNY4yhdjWMJbD7UgavoW05Gocpt6jENsHi9pZnZuRMO0+Jw11dTH/QTlEqU/
cD7GwvvBjiY7az6rUPgLrKfe3uLJMdcrJ8h0yFE4Ffdgjgcw5f1U+Ec7UOaRZwwkvZQMMzeWFC8o
pxhoZ6zdkolbu/IKWl6/nFW0pR58sYz5BcQdDsecsDqP2IvEWZgb63wyAAX6yegGzKG7GZuMQ7Hs
IjXrDZpyPcCQXvPqUrd6dEnAXG1HodDyplg8TrXWz+hm1mpszwqf5tBhA+387Kb99m0IV2NIeIbV
lVonC6TqInm56yptniZR9d9D6OhIN4lQftBX0Nelv0x5Qs7cfppWLepbA7OFKbsPe+q+ydrZE/Cd
VBXji2nrhrCjUI765KRW5iVBGwz6e7UJQ0ZtNfEVwJ3nKRiE6mSG0q7s01yEPkPMxRj+8NyCpugw
ym15WVJlfg7oVJ7pGQxi3Gyzeu6aJfzRqK7Oj4HZto/YoztPqhPlGC+2aF6MglM3Msi4v2yiDLFV
8sLuaI4eb2noKciYQqowOKwqBZE7Ut6WEDgdc7vK6pCYZSMt/uw5kvKiuVrM/tvUrOsEZGqwRrmt
uvUQBCVAU/ROzecK6iZ40mprRbSOgJInpyQMtXyz9Q9NzR+TdPPA0msw+BLqul6vCZ4Hclld6yGG
5j2BG27ypqGm1g/fgJF5Qfaj3vaSgjaG4S4oRRAcLAx5CDaWQS/xVrgtlSlfTUYs9Lp1HCr92Mcd
re3flvYNNMA8h8I6c8Ol/zqkCkPT1FeDHVNjJq3RPmhJ2hte119IxxI1lpw2QCM8BNiOxrHPm7jd
NvdWlUt1NRsC+Po6LaRC2eZ55FfriFV8Pk79crQsYowozzOb1LJv4KOXjO/dl6OyDP73uftk2iVx
my43ozluVH2d2GsL766pEQ+ApFc9Fbeq8T9hbmf70dR76icj76uKKIYYfeLxmPukGUVOwaoPs9tZ
Y30TUSipjNOMDHhJ3BUD1dhtwmDk1bGc6zpN5T0Mx4bcXnetuW/f9bdidRTbNKZZ/HhBNB2J1Jwf
rM0Jb/pmndYTgvzyVraZaSUuLhB3U4g7I/7WE77urbdYdKjA9xIJGNIyxVGFlIwem7zMtmQrs9mM
u64ttuvKqUjVXI7BJgom5a6HHn7olIh6W+rLYgzMs7Hvd3Q5uo2HnLdqilZRBzm1Cgd89NIVfFAF
0xFZtIK1JRH13OwE1y7YEjyIexqXaTllUYAJdxp7Kl2/OW09GaecLPWcmqp90/mL9zu3Q0exb2WT
jiUvkB+5db0Zx2rLqi0ZU2t+WFzRiMg0Cy1xv3Bqn75L4Tdx3/RIujXuV2uA9sLeEPDeILmtPi04
pLlxu4TLQLS/BNf0hcYvKXo8A4UBpZAIRPtG1c+caAQUy7AhlUuleWuZBWdTbTr1d5EXG0VJaMsP
KZKA/tD4ItSxID+4DdeSyIn5oTGPDENu1Jl1XZ2ntsXk7rTSiYnwPGcw1CdyHWNFWw9qZbp1JACr
44705Xrnczia5NUgkat7ujwmJYzBVARCSsE+rgLaUNqf+ltVEPImWG9X502VE2PMmZiHZF7y+buV
aqMm3lv6K/jytXluTal4GDfHvkNevDWRO6UhFVajHcdDQ4PveutcCmB55k5f/mkyROEc9r8sNa43
ok2nR5F2Q30Ix6H85doVx2k/r9v3RYvxxtZt/mvoMOkgObDTm163HltQ2lmPc+3gzztTfTrzrc76
kSq2PC6Vd4xW6AYWcG3Hr34rKMxv24ynlgrymqFjzFowSwNKyjnn3NA0k/ekqqCc7czVz8gUxNeW
zgQHWZivMqqVKcpr7EjpJ2XTMH/ugSjqk29vwA16yx9/jQauLETr3i+BHaQRk4wGnyxrKan0jqv8
ItaGyDqflHFdl/tOs+Z5etdyfE7xMpnzJc0R5mvRSvsiSgtpeteruzkerZmmvltNTbzLku2NtQoP
48KZ8y7wZzarEWXh/RC05XApU99aaTA1s5tkfk2ZEhPrwDpTg4MZlouHiptMZqt/c4f2zYpQs4p7
yqmP5pJTLK1wwFsi16HskWE+4p5xCJrUtRvU9pTymu6u2r0EjmFr6Su2Pbsl/SC8j7xAdL9T0ThO
3K75QCo82919uYZyiWmRF/IYOi22LtZamHcjIYgRe6izbiXh/8h2EOQ0n+YcQ8E99x0JsrMVo/e0
6eeoYq9jAGkufH3uMPP3K3DL0okaUzlNzEuin2dViofMLMeC7u84fmurlGrtjOMLzO117m89TE5/
jJw8N1SazVuMgDvrdkCNklKyayoAG3tTeC1bc3xKqfwZp9LW6rYxTNlcpt4ExHPg8/KOjBvS/yvF
7km90hY/NFISy9tBAWR+mqQoYvS8+fe2ojYbDexnfH9jVdEm6qv81mLeVR3GaR4PWSrp6q9OBTuy
0fDp47E2vLuKlunArc6IFTrL6r4bFb3oQyvZimNdrryxQWf4vyfb0PeOVrO87AOPI0cbizRjf3bX
b9TBfSeWKJ5PHr62+XnhoMDfjzkcL/u+swn/uoy6HUYzVhpT1t2ey3U2XzQYTzOarUpcMtbe/fL8
hcIzPtzYtpZ0fZ9U7c8+2oGGtr2b+cN5IwW/uRnngZDW8Ws3HqrA/U3fw6XbgXBg7w83TFW1jiTN
wh/e+EHthLJ4y6Y2xxXtQ+tKj43xpYZJbB0EWELgmAWNferIKf13P6f+m+AW191Xi62/r5hpvHBB
cFhINv6PtDNZjhQJ0vATYUawcwUyta+lUkm6YKql2Zdgh6efj7pMJUpTmma6zfrQbV2RQISHu/+L
5+XOnlPX8g05tN3ZiC38JQ0fdWQgdzR9I1sqmWaqh4rqV86i6Gez6PRX1SyTZxix8VtPb/YVs04R
nwFNF88yTcw/zVLFk0fSo9LzB5v7WVfSuJlcR47Nzhxc8QuWer14Wpgi82e4hZFdqFk+/igZX2de
anEZNkEHAYSNjBPzf5zHSdI9lODEyZDPpHjwbHA0z5S43rVNYly1+EkAN02l8SfUCzoBonLCIG5G
i4HmydIv4IymqlAxVEob3UCUK3hmkAHFn9iv877qez33C77dZSkYWRqESC7/ZPXYPdTlQlKrhG1o
+jPtan3HDPgp9Ws119WrJcyb0MN6yHxVtAlEqIwcrdunFLCPdqaI2ndNRZkvkibWnpj1gvZfFTG5
gV3h0lJ1gu5MtOYBXhSG9V1e6nVOcB/Lb0oDPMYtnWIwvIjaflBba4j2o9IVbzbTolM/KWlWe7kS
mdxnWl4/dXIyf+NkTH+mzPp1PGuH6sZ4MfAqFDf6PGvLddYwE8LTs5Bu0xCZ9h28YEanOtzDSxB3
jiQoKWaPgG7A/2EfMaIlPwtzaadXGuGDznMsO7Ez3CZ5SrNopt1jjkqyqyp0GLTzNNrKdWctvjb3
MJVFtmTPukrl4BU4VkT8780SWKW2dB5XJBhHz03zp8WK1whAfMSlNRZhhljJtS6tzFnnyQO3fYt5
lc/1siAjnlI3qRh5TuzzB+gOGBeXlaz3tISi+zZeHTjy0RLPihr3PxCzcPzKPoRzMhf11Aax4bSG
H8EAAzkMHe2iTTl/7/AECJCGXQJ0aTrBNiPN4nCWWlN7IqHFgH0J/CicEVuK2MSSHdN/CqGf5R26
E24DO9wZE0UE83xnd18OnZJem/PIFFtnUicG6A54D/l5SUP13Jkt809tyvhHSUiJeQl2f1EJUqLA
gfZkPC5Z3l/Phlol12Rn1vVYq3Z5Zg7lkPimWcCjIXOgWyPEIJqgGDSFBswSsXli06xeh7nnQaSe
RA8FRdePiZoAFZFSYWGwOHX4PXOiekYvudgwf7g60h1Qb3NV16Qp+4Keeubn9dz0CGT15lb0Y/VL
yRUzuZo0yzxHX93/sobc3Kla3MtbWvdgXh2yx5mgJK3/3KFIfs9gq39yuq/PRm1BnQhrPHt8PYvI
3jpJah4kQ23cddA9IIWBweKUNMwTkMNgZIgg8BjHVnNs3u20Igj2Md1ybpLObvw0S1o+xWiz9Tun
Zjh0GbfGswvb6D3OxfSsStvpvUIrp/cSq2kRpPGgPJBPLM9dKvnxtlN8N4y+ec6mSnU9YrVIkVnB
O4EsZjQkLXNUJ6jHrXKhdlvazkuweKHVgD08ba7abhxP9JPxborO+K6rdv9gKBSoXusM7S9NjUry
EYqgOgiBNS8KHpCULuz1q4SU1PLzZGgrOCu4X2PnqWNyO9SQLDj6RX3GXRj/tI3R7DCpnhcdJyeJ
tYYBEyYJQl6g8CED25zVkH3gJ5qewF7GFQz8vIaj5a0xGYUMH9jwGgZHXZcO7U4Quax+xkIq/51N
Q1MFKdnyXZmTee7mIaqBtYB3i8BNB2PaTymwtpysQvqznRk8WVip6W4JuWDAxp3prc7U7J2CAKV2
UijLkyZmtfccRY5PRjSnj9o8MPZDEyMoHNdHVfvwNUCmmYld3Q1dKG8LQ9O/NyWV/gNtJ93wJWSr
txlu62tUzcW31spIsSGCp9DAklB/js25QmM/J/qtAswdn1dlJN/joVpJh9QgmTdi1Nad9WqZMfS6
d7kvlLlPgZMAE58sC1JLGjMhxRtl2f0ZEHe8WZSgEfmGzvnUSRIiOpBimb3YmQzoVm7WW74Wt+ZD
YsO0Zh+g3fD6XhMPkz5ODwUjx2ralUb6DnGOwmPuht8T9OXCi9t157atkVTnS52VLxUgMJvYzafE
V2gGqB54Qex6NJpoPy1WFt/EEPxtvzE0BnZEI//TXsZGHzMGIqYhnqvKnJ8bRQhZqI2m7iFqQ2gV
6crm9wxjjGdoZ73yQj2e3+km7W3edqrc1U0X3UMFxRI3FKVxoYmOvm+z0pI4ZKaJ7WNW9U5g00h7
ppFYv6rRqJk7W83pxQ7MLr+FGllaPqPkaFZRo1kg0amwZ5/YCmGDdKt8mFHWJYEidT5y3AEfB2x7
MfoRxLwXJdbrKdDjWT0fFSB34nY0vTu1GT6ZZC68J0vpfwp9AdlH5p4w2EWYM8W5MsbPIkzM8BKj
1fGulPjA7Nn+BDMYeNyPlQl5G9R1kBHZut7QYypqi+thrpprxSCeeHYXdVnQ5YZcPMWawztEHcPj
oDndz8HojOZc4ARyxVB2dSJbq0KgSMN8p3c3EvLsJjpnTLkd039NqjN1lLB5JkOpr3jUFjqDzRBx
n0FOcHKsEUqLEk44NKmF9V9txLm1U5qhfF9DApUZOAfu3GQPF3Y4FZgVgpG+SmcUSB1iPSq5lRSH
lgx9idu8QVcAJcYKbxc7Z07fQvMN/kG8VEPghlVUkwYZyeVilnSt6xAyPE0LGB97qczZbeZWXJiF
LEaN7dPol5kJzoSTjVrl1E1W9qh2U/prrBb7LYb3De8y1tUf7SIphMwcLx1jimHYRJqKiDHq1ZBU
3Br0H+zC9Bq+/68pbHPp62VNhmcn5OT24mj4PJa5ep5qNRymaQHYJEinMt6lDmm6NyhUn14KRAfB
yB21C4g4sbPDvw66q1Uq+nsJAY4IpXP1puWgnset5EjQ7HfvW63W72u6zmUQjvr4KjVuSjafMf7U
SgkmAvHJuhpa+F5e6VbJ8zgDkdGHGs0bhNwjOxwOZbzrIfM1OD7VBhW8nYFcWI1QL/lwDfyMbFKe
MneKIK+tpMPKZHjS2SCHhCAblq+NyXYe9ba6LdVk0s/TvFb3pTJ1xhkBlbHwdld1sQFTgjYgk37o
IeTDZVaCeYoVPYRH53g2EtnhfHLNAoyhSKzWbxSNBi8TV1BT4H4PpD3oGeeJjxA2cJc60wLsGJyb
bEwYVtbqtMRvEK3RMSinzLIZ99NAw6UVQYeCuyLudkNt5/qeiTK0sdNeb16qVBv/ILmKLXy2QJmD
tJvlNwZhKfk1fN7kKiVaFL49rpUUuDI/AopMEnk2+dYL7qLKFbJIoGt7GdN3IzbGP+B6rNpkbeYG
9Kpy564xCprAzC1cqAFwtQVpLR2z+YHOrjavYrNKvkM06DqSrKHuockkCjyRCdlR5jc1rKvziDZa
e40+uL0Z4JP3vkOLazln7mGdxHfgq5P2BKti+UmyNUB7n2wjbJ+7KENvsmsw1rIvFOD7d7y7x5cp
0qce74DGqQKXShheRa/g+UhNTUM7shfl1cXoDDMux3Jv4z5zYxhgsUNCXVXfWqB7yFRqov5UoESU
wZJkZriDEOJCh6IcLQKjhRcEur0eAKOfsSDUSmeQvtMorUVWbcMuA91zn7pKOg9Lr48qAOXCYyK5
lmewa8ebZWgXWm4LkSEADOkfI7jRPZiQyCR9TCd7TiqgqaCvqgYvH5h/JJZZMdMfbk1CTiMyCn0H
MoiAJtZ1HVwUJc6AFRS2DZgt5oxZvdjhuaSfnGA9RFLrV6oGTAjsVlp7RHs1jksYpDl7uvUZd5Ou
AccZsMVxgmsYNOGXzaABVOlK9I2EcRx2Mb6ol1jECLoqaqkoFMQt23ecVJwMZFrMoZfNhHewQ5o8
F3h9U0BDMrHhcy2peDczLUOgXGKOiYfqkE1BoQ/G73gpiYFKwngZT9EL+rJuCu/X6wnWj00u8++Q
EfUagwZ1eh6iuIgvFJJt8Iyk1h/sSMM3axI1O7Kzyk6AFApxM5LQvMt0cL5hAuxCOGLsUbjL3QXJ
6KJr3W3jJNpbXGk2JhPppF4sZlTVd41bNQ8jg9VV+BoORPVqTeeLUM8a31B7mGBk4QrS7tJqf5Rx
Tm2bYvZJkIe4GQZ0w40HwgG4EfIyaLh6mSvKqnbp7wlTy+DraQavsU6Vbj/Kv/eA0bmDV6lVd0No
BBuGOxS+ILjIz2f8UqcAkgOQINQe+TojjWsDCclNXjJxRf0vmkpHP1MV+no+rQHBVaJa6RwQXBRn
J0adkhOLke53EWntSBKdRc845w4Pc9wM3DC1Fb3HMln+EyFoyT5r3OynyyXd7CwOFuiDTB2JsUxq
wwWdSTN9djwAN1Iezg1iBZI9yu3sF3358r2q7WT0BIbvzyC39GXGtptvqmp033F0gcEDSmxKOv9L
Ck1ZV5zfeVosPxPqKZ5KYHTi9YU9GH6apGa3Qnjm4KuJnb8lOLYy8kcs+AcYdOdAOpNVutEOLgTR
sloKCCeqysePgOou23HWOk+1Nej0WW0oMcyiNGp2Tu1CteZuYUaSExkLJPpKylsmi6lzYKuWem1G
JSMEEjHm1Rk5Y/ZDVkRlkjjoRr1WE/ohORa/oJim91ppd3ALE61QdrDAw/uO+BT7pPaC0iyp+m8a
/PDvNXjNk2mBHRjcjtdFleuPaa4b5YNMxx4DHTcZ5nPNGaZvbdy2mJsujY65T5134dlc6eljX+st
3aZxRpsyqwsdRnIXrFAXzcmcHZWRYu0So6JEnFppNYHWcWp2UZdMxEd3bMqL0pi0Hl/mkYlL9FNN
4oOpd/znGNXOrzpZasXHQa3CoiEVc/rTqSBLnCFMG8KbgboGEhdzyh8nuHJ/DMoBPrVQRwYzRfTX
QyOGQjbDeoHS0Kn5z7GZwqeQ7P43Vk9ra3WeRoNAQA64Q3GjvyL7gN1RoAJ6lcnERd50wj2T+ZiB
rCIEKs4nOJ2P1Cc144pTrYUyb6IBGsUihd/myB29TNPyHFYJjZEgDFHDkEfa9j39aLJNEyXAVdpA
uQsSpkc6AAY91xOEGv1Zm2Xyc3Jg8/p5bpPlIjFspC9VJ7wvUwNuUTVmJLlArXG2r/TC+qYUGuSd
HqnefauIbvGlE/ajx9QcGEy1rVZPWmI3b1DNFmU/2XNzFiPUXQInkuElW8rId1mDAI4Gjl4+CKdz
HhmXWL06ujSV/QCR4E8vkunnEAM30WRJjdt2UbLHdh55TyP74b0GXJ+oN0d50aCzGnYCV/fO53ep
T8bi1ueTkoYQYmie/m6zJHqd6yh9K7pZ/15Q9P7u5VQkwLHsOU/TC2X2InjZNJNMDDqYw+tqP/Ic
dEZkRUgPtxgWAHnbqc/g2kvNp0aKKm5DcDhSZsj5Xq/jibaLms6+7VJTmQjguTDpAqbpS1NnyZMb
Zu49ACK9lzEMF2VtdU2V51gKupYpMSgCZuLdO6kEBYgG39LrKmQPHqqq8KcV07TYt65MjWCGFeHC
+OrmS2OxCiw21PXeSVWZJztjiGnQ5nA7cGooHPturUBNQk2/XLRVGzV+2A90+fBq0q7bYTG+Rxmx
zcPMMmHSEMXK3mlqkhyMmpv/RmR418x47rRgaFSQ88RBX+BhTzQNvtnJKPeGZVZeUB/y5acZ+3Mn
WcSTPtn4wkgYmBrfj8SNaTmVhgQnK92HLgsX06Nsj0klQiE4JqqmfB8TffkeJkMvoIavHWcmIfTv
Rtrq0l9GOjL+wrSJkGK1nIHe6B7dF3xVBSItBbY367a4QSvW3DpuBPXYFgX5fmTY3RKAGI0T8R+g
XmtnQN9lysZwD2XUiM5z0boPShlj3uG6YPdX+jCCawCMt0HYzXOL2IIM4EJLDVfx2o65yV2JnUoQ
dQDwO0rYMkWDmFbVgzYLCAKwx1rkNCHbCZhk6Hdyiuc6aNRJGL6zoIn2J7Xv3wd9VMbd2Dci3bux
m3HSYtci/4KKukCki6I0EDQHk99TRItm1y+KGPyiQhVPujZnkC9cqSWXeI25xc04JM69mWS5DPRh
ydFoVbDt7hD/AG/3KBZ4GVIvfousFO1+jpdwCuaJ5hVmWqTLgeAtNsFCaCfjSMGreLF5rQj6Q1r4
mEibDEMy5kKB8jmQmswc4T95OTE8PUEB8lh1M0Y2Esv/G2xCuhfYswZwZNVaN9IEgfb1Za4hGTt1
iu+iEQo4uMQzSnYtfexEapE001OFkzdC0A5ylES/q7Cev1e5SO8M+OnqSh2ki0xf1qY8rer/nHCg
JKTDS9eQPiJ5WGoC3XR2rr6RB46dT+FSkpgOjXMnal2Ks9BwlrdIGdUbHA4G9Qolmf57NIW+tmly
iJrMDYouaBHHC0ipWt4hM9AFbH69jwHcGWbgQwfiRNlTqj7EDDjI/MpQ+WCDqppPfdsAMMveAujN
1Na9mJWoG89Gvve3hXt9OjfocVykTQwSrg90k4RDuxNqBHdnBQ/llpyBSyRX22rwlpbWxpmTyAb6
hRtX0VPRu8BOEOw1mFNl5jxYRQUtlksoupM5nGJv4C3/gKs+3K3lH6QcNUcZpihVe49IMvyV1fSS
/UGfqDuMyckhjDA+5dWNZw5zVMezDVMrp4lRpJjo7nC+M37ltN1wgdXq+Ck2yo56WHXlK3ZKVk67
rcx/RUI28CHCjOaS69KQh51e1k+iggtApIWJYZj4G3tJywDygFM8v7mztQxk9zqskJGmrQkfh2QS
xrSRPxoJqgYfPMr6aTqN/cDN1Or7KoxAvNm6zU7toobEv6n12l+j87zXUlo+u3TqaGibzgJFMnaK
u5WNOgfxJKcb8pmytc4jsO15F2NNIM9EJZWbduAuPc+qSr9w6JRonoOZPIV9NdXirkUW+LsJ1eXO
Spy880YoFv25US1OcuXUSSloz0edfb10Vl4/UyEoz4pLWxQQqFZh51sp+W431uI1Lxc6aoK8Pv3l
RumgeBRiMBRDgWTqrJZwxn/YDCJ1AVzc0iQw6DTJYNlGtOCh/yTzd7ilA/M0XIRLe71GyeNV/czU
2c/V1VsjJ4YDYO2JZwNqLI3XsFE35/j7uBLaD3Cwob0x+DX0+kz2Z3Y2TveKkmPmqoQRn6vrgzzr
xdnny2/979blLcwcGdSOTa21NVZCtNp0kFYKD+EVhVEOkbk/V+EI6rjW1ncgFK63mEZ01Uw5pODP
FxdbWf7f1TVVBXNkIgON5ENpN+TiUDYFDx9VBpEOuDBII1fzyVGeJSkoRxvcuUH5tcu70QzK1JnP
ypLKWxsjaNgzpT7cDffU79I2kvPN7zI2XgzMJ7NMAMXSy0Ku/10jQg51wSjCXUbdk9Q8kddhEShA
9RNqPpSru6yEA0OeRRteWt3L529q6yzw9wcxoFDDXEAwdHVjgCEnonJvUByXRUTjFeVcBK0jpy+Z
tZVVBZ+vtrWiWFfDmZANgXspEyk3j1+PRsksd3ggkIGdn0Zi65DjEEvZXjKZ08+Q5OKEncGxbYgL
orBMPGAxMd9sBOiRbZW1oPCIAbV7C5IJCa+Aidup0wXcOfesLhFrV7p1YrzDx4UNC56xte5ASIru
5vjNloJMpK6RAZbquJqYzjcz6NkV7Agd5rbsAulI+eiaefRFswiO3MHK6yf/x1zEqVA+wrsBZsTj
D6kXLeik/l4YjTZc0I0CUv/8o348a6yHA42JafH6dTc2Du1sViIxOGtMQFIvI5itXLZ1dfH5Kh+3
DqswBNDRSDsQHKwn65+nYulEdyUnRx9Fd2muxDenEJdA8uM3G7b1iX3z8VwYWKDo6wRP4EDMrA6X
Yypq6BYKO7XpuME6msQ+vccfSGvE+ecPduz1EagNFbcxrH23gXJkHIIBqElIaHoSeC5MOJVqDcHy
xL449gYpFhlwDqrEWM2NKwqKsaaZEi6hUGrygvQIyRcq5cSHR4r4uaGDfGKI+9EVGeGuIrTHYs/e
nAFBUS+LnuBSx8r4K5zprbldujYvmzi7x3fSOWE+dnRBAwLI6mWN6n51/Phnk4w2/Nks5hE7kHuo
63G7XOJk0SPyH81bOBb9/dc/3uoOhzeLYZggfYcLJnDXSVtYcJG2hFrduVCcJnniyx3bjK7qwh0g
FbOND7dZ1ZjR7KxfTgzuw1jiqOBPUWQruz4nkTlxnre2LGv8YEYMm5Fbm8U2+6Ry+5y8F91xI6Li
PQHagx2aQVxZ6munLdexxko3PH/+Io+ES0IHnmcCWgqKr83xtixlEpOsON5uLXdljdSsnem86kW6
l3no4EmQmNers9zPzxc+8rQszGXE7L91JOzmoIdw1KeuwLG/ygb1BWVQBvCQhckdm0f8JMWBlzmi
OgxPHPtj6zJ0S8efV2P17VvGPyZKy/XYaxFkaB/pK6BwJPLU3Yluze9Fi2ApFj3/4vMnPnJIcLb9
35U3r3rQEvz/JKGtDXvnVUNnnpIOieGc6Wv9PkIOfmLBIxGODFRj1owuuIO3g2ba0e2gFObAeLBh
AxPX0H2v6F9152Pb2vz5Bu5hRG28Zw+PYoPc3UZdyipZPV3Krrd9yHomTHyjPxFmjnw7bAZ19ss6
LpNHOlxK5qq2jGbBnkH3FygNtLLJbBDdJgBJDzUU5ZdMuKdmSxyJAu7q/M50IJMJzGLzgIilMXQe
OCIJWyNQG6hIyFrCs0hFofD5FjnyxVz4Hi4zNBhqgzfq4QOmCM7pIPGAIf4/gdvBYRqlecry7eMq
6zwFJhg466AX0vTDVdTBYUaHZMqLgnnAXTZmcPnidDiRiB1ZZbXH429i52ojfbhKj1alKE0XUNqG
H1qL0oSpE3/VU9nBV5NEgbGF3AQ65lmHq0xqPEyUE4yjhDBS3DV46VRB1ShdfCJufNwFJr6qpqpj
hc1Ug+3jFGOGOgc5PlTqDlKynyyTzF/gjNtyQlk2j9qp++DIC+QiELjjq9xxkMsPHw0sy4hKk5kU
y4jnalJojQ898oTt8MegtBpdEv1xKyGLdDdfSSNvGaeSRqqmmtnl0KXMoohy8NW0xv941XPX8+tX
Nzk+w/jQQ4jH2/BDhcqseaZ65OTJul5TisVOva/naQo+X+XIg9kORp6GymVqads6YMSZNmoySenv
SsDKPLavC3oWQUiGhyo2OjXs58jXYj1rHSGpMUdkuxErSwuHbB28o0A/8+BviH1LAvPlkM6AEv5w
LhJLtSxrEwEn7oyxKqhuYmnTM6PjFqGO0DBOOvv89X0MtXi04WJvMKfERSi/Pu4/GV08aqU7Mjfa
C/VyOTNhLL3lCmjdtaJRsN6HKFqFV8mYrubnCx95jxgO0eszdUIujKDDhd3WQsCPosLrczW8dybU
XG2azSesjD+mPXTXDLR7zNZxBA95uEpoxdhnrRahOpP5oKFjOYMkaPxGci6vayWnG5DaLthX2xUn
3uyRjUk2iQGiyegVSvHNmx0SNZGSeSteZRnRC/om82XpXaPd5xWeJJ6VwZ3af/2dErzwSeRS0Qj+
h0/L9EzMvbAx9Ia4U25T08DCvK7H+89XORIhITngKagh6nI5CYerVPWEX4AD0czNnfIM7WTYrX4A
NphinhfmiZNw7AtauK3hNumqDlZ0h6v1OoO14MJS/TpTcpZaBvy9PFEw1w/t9KZsovnGpDV4ppPC
P33+oMe2qI0dJDNLHMHglPUL/3M27ISueGSZKAwgT90LfKV2FS6N/uerHNsnDLIiM+eO08mSD1fB
V6rWNYVPVViZ7bUQJN70CatSOL4SeM5qT1xwR5+K8g07XRz0bXPzVAuWLRUyRE68UdVJgJK+tqCV
YcR14oQffTB6CWuSwz+39TDuV1BPcYHAJSZEp8B8YaCYtnKn/DwrTLV9XFAXneoAHll0HbVCdcXL
FFjcHL7NRYMKXS9oeWbmvoF+IROb4dpXeOdERRF8/uk+zELhizEGxdJIG1XB99tszqlw48gCgvBc
DkGxS4ZOvRknPMPcpCvPQweISCSyBdcF84abCwzlRbMN8FfgindiIx35sGsEd7CztrDM2Dr8xiO8
TCY+VTBrmmjHcFwIfJF2qtg4/sz/LLP+jH9ORWp1+aCGTLQJl2WyvKZf7bQY/2iYfqG73Z1ZxMqF
OoKjOTmmuHWO25AyzA6TdlL1xOypY1/bYFiESvWD/a65yQor7ONC2+CR0YxhZgpX9Y/eyAxCmBpd
Dq2YTmzpY6+YhrdK6GNWyoei0rAWhkTgvejZpi5xWkMzZM/FeOKpjgRYsib+fOxu9dVA9fANwws2
8qmnOsA0T76GuDYHUmrRO8O0T92PRx+ISovckDsYr/LDpTBghhYguIUbBoMHYQMfEHAmPnELH10F
GQlhAH0EH+xwFZRMYa0xCpXRv1Hi7DEmMvqA+grN8+cH8tibo3Jj79NsZyTKZj80JNgOMlYWUjp1
r8BFD+xqsB9qNMLf/i9LMYvBxVjXxqLn8JmKdmo7V+Ej1VNX3zlhF4NkOpB44RKN6ff/w2J0iqh9
VIoTa/OZMLCJyX1JBwfAjX3PoKMd1kT4j3R5sf98qWPfiryF6wjTZQfnncPngsFkWG1B94KdWTxg
XuHcWs5wak7nsYOLCTInlktI1bejeMt8sOZkYd+VLaxJr4cpekFwHJ9julL7ukff8/ljHdsZNPgg
KDI3kq24PvY/UUvvkIkXFnAZDlqlny4I4pqUwV/MsopPfKyPz0aFRapJt8Smf2Fu3yATV/MWRvWq
n4bSE8qHymku8aCzztUmGU482JHVHOZQ0Yv9O1LG3a7W6woTxIHRzVGxLqPCVZ5SFw0Gna3lHlO+
8ET293F/4FAtmAPErU7I3TbuE9WCrq9UyNjB0l/rVQRR6Nr4+PnnOroKsADHeHV1djYXq6IM1rTg
xwSfDc9VY4iaWwicp3zMj7y7NTMBXKFvT5q3OcN0ztFDObDqy2Ee7oUIV2oEOt9LoxitH5oM8/++
/FjrhEQVGEI3ccfeLKhbeZNEMQk6nmKkzoX2OyntL86dNji9a6xlbAFQDinQJlhoCvYS5TJQ81Q6
vrktbjF0lI3Sh3KBJE3lm3058yCum1SseGqR8In1Pf9zuORQo7kZXNh8ueyv7SUNb9R+1McvR3cE
FSrjJliC6L7Nx50CXg9EjwwvjK7aFVnxZ1kpZY2Vnpqt9WH7MYaEstQGMRIa00g29wjevo3Sq0gP
hZyT16JS6l3Wxad68sdW4dAC3nMtkVWs//2f15aT9a8CWzhCTQ4jJWn0+NpIzOLE7btGgH9t2DEH
BxJWNbp0Opt8C9rANoVSbrNMk4269LLSwWNnnMdMvxn6Gk5g2rpw8hDgE2Ow0JRfh+C4ThgZBgRO
UGSDbGIUNuXQAdbmHUIwJ3D18U8Jxfj8i2drXQRKAhA4OQZqnsO3mdJYn6yYRbB2Cq/Qv8CRUaLw
xMDONfAcvEy6qesgEvp15EyQLw5XaZKybbrWeuvRHteV8mAl54Vq7yuheUztIY1CTMbgiRM7/0OX
Zl0VQRMtY5oZTAw9XBVmIi7Ak/U29Zdu7FwXw06rQj+30mBZXj5/jdul6EtT6VJnr6wOZkBtcrUE
v4rFdWfUxtYU3eKiEvr9WAxXCtbtO6cIoaZxZwefL7p+m3/f6t9FXYecV+M8cJMdPh/Ac4QBMIvG
iJxGCBvK2g7FN8lHSX6KJLE9dtvFNscumoXtYFOHLJT5WddxiZB1GfR89+VHWhvVaN1ofpL5bkJI
U1XMWjNXbmMcQqFHLvjgCIh18dSFJw74kQc6WGrz9kwrDO1FshSaxxGhRBGeYdry1cSQ1wb3gFnj
VPJrl3rTSut7EcPux/WR7rJ5NtI5B9Va7P3nr+3js3BlobQAiVk7TOZm+1GQ4AIwUTxiARp6OGW9
qpl4/f+tsfk0KCeW1LQQWYZJXVOPt/EOKuWpO+TjnqYFgeUr827BKyxtE4+mXOm0aMGirWoH67eY
8InIEf6ufhX2qWlMf7GpwwO0LsZFtSYXxKbNFhjxXjDmAYQMuBx3GjJTBRG43V43SiFvofJW+87q
+3NMZTV/SlLtAvfd/IsRmHDItbyW46qDj526+RGFxLm9iO0XN0FlILFv9CcrO5Wzfdgg6yLQK0AH
NVCF7eD7AjsZ7Imj12yWhbvTpW5elqUxuye6t3/7+P+8Ucg2/LU2biFyMMvT2WxEjGUGQCYF4m0P
kxGqn7jGZq2/NfvI5BArHTKoyUS1iNhpzBgsgpK4jy5MjE18ftup3bR57JX7w7FDnENRRsbqblKs
pnTKsa6n0VvgH183U4YNUqt3JzoPR1chrWfwLPCGu23K66GdZCXZvGcV6Ntb3nXQ54r4Wrz6+yzg
TSvesEIo20iyVEyB0MqYqBgzXKRB9H2tq8spXHJz/v6uQqkMZwReBxN3NrsxcUoNVz7cJ1BA5F5r
ZPnVhEPCPkE6dyIp+JtbHG4WKjAehm/EtDfd2sRGw8BN3555b3HaPPVoh3Dj0s+WMDvHBfncrJq3
PhnfesEQHiP8Vpr9ywSwPZNWyi67wOr+VCNkTUM2P4iMz9bhi1HcEEkPL1QEG4h+HVz3VdG4+p8C
S9nssmwBT+9HyUCofZYshfaIzVzya0kwuD7BTDqykUCt+LYa4DZjmzbBT4pZi+f19MSdpVxkfKVr
kuD+2+eB/MgnPlhlcyjCZtF6fEsHD1Yb5sNWVQXQnetAxmkefL7U8QdyXTqNXFBkgIcvtEE1G5Y5
e7ZfonivuZOyrzXsq76+CoGcifCWCuaxHTjnMrghx82NfVSl6Rui6/ZWGRTr8fNV1tey3Rw2kMMK
/HFDbRlx8DiieigQbWeJSM9qvJOxGlNzMAetr+tLfUiH75+veGw70jVQoXJxLVALHL49BNulGAsE
izpNv5tJmOM7ExaUCwTk5n2BPx0mbJZ1byGd8T9f+eN3g3hPHcf5Z84oeMfhysoIgKM0KU4gjiFv
0qyszmO3PYWpfHw+kCkdlAiESqWUW3/FP5VcrMrBUuti9hD7PaqW+T4YzlO4WJcDXjC4v3bnttF8
jSRDfGNNc8XWYXY4wLeHa6JfGinny9mTjV1EvxIMJwe/Fnpi+ZjV1nGg9aA/522JT86Jz/lxA4Gl
UkqyVSknydYOl4aKE7tuxtKOBYlan8J0V9Wx3DEoCbFE15zqaKwf6XDDrusZQCwUd1CQNt2gWSyh
EWk467QjJgraVKQ/8igK97DIUySTdn2Oq7F7/vnO+RhcCFugjrTgmeWka5uaK16QVC2rUyPWSIqf
qZUSZEbr7mucur4cXFgKbhXSUmofSCeH7xNDotEuFNx2Ct0asqDI80FelN3qHPL5M304DSujRayD
2Wjtcsdv9owyocV2TLQb5oQXiNLgkVVnzFv7fJUPb27lu7PECioAQjubsKzn6PgcRhT46DjrQBjZ
n9QWXVDIfDix0oeN+Hcl6mESIiippn744twQHvOCYxYqNqxqdyRy2E7nVmz+Rr/m4NxWp8b+84f7
8Ar/kvlNnsyBJUQP+3DJeJlj9X/YO4/kvLF0wW6lIufQgzcvXr3BD/MbepEUKU0QJEXB4wK48Hvq
VfTG+kCZVZWissWu6GH3sIpJgQAurvnMOWCV4JEu7XCEfVL5dBXVwb97FSIlZNlJZDL0fsrlQSYd
c6el69krpBW26UhXaGyv72xy335XbFaoMHFAX2B3AVz5ZojT06XhjaKyZIhjFXkRBE6bfQuqPGZq
zzM+Krrzzt7vp0sS0uWQshV/U0XIBuHHx1dqjjEbkgaRTHZaMMNAt3xP9Mq1Bp3pynP7jXm39OGv
H+fb+VnjEKayyfj+NTM9vxn3c1lDK6iRSZk38b6l6fsTRban+J2raG+CQ8wWP17mzcDvXaPx0pzL
jAE7wB2FveHDunu5v0x31zJ4YvOwA/T3zjfw0+bz7VW3R/6nxWfR66KUGVcl4htlBy24q/x19xrv
mp26E5G+S9+5z/ee5vbzP12Qpvi8VDY11xph5fBB9vm137zzBfx0AHt7W28mfQ+RIsOTq0z+M090
91LvTt/820+/Hhlv09lv39nbaDk7+sFuSy7TBF8+1QHKld3X0/XTr6/yzsB4u/8p52kY1YKL9FG2
G/wpFHvjQg/eezHbMP7zOvnmkb1Nh5sK4piUrNNOqwExjzGl66IbTmPhDO9sVL/vm351qTffcSVr
6UD5lLs2BHTlE0vx0QH5bmAHT/vPMrgHCfR/OSKsN1OvkXWamW+v6qINnwv/7tXaP326Nd65tb+Y
of48V7xNCrlOLt16u4prPQ7xIQPa22zGzbqAj/FeHvT7KfRXz/HNlGFA+tDL7eNd/Oc1UveotEIZ
pZfZMd6V+3df23sD8c1ckbuKbgHd2mYoOAZX+AkCJ8J95t9nQRZ8o8V8B0Zo9+3dC2/38av7fDNn
TEkFQ7/lwsatfpKfxGV7Mp7ja8Jh3bJrnpa7+pRdGdfW3a8/vLeBsZ8+7zezSGHSb0or5u83XPks
1jvYqD4Yu/dG57ZY/uIO3+boCVWWZrddSTmY/uTT+7N7cS6c03tnjfc+vbfVFEk/Z7bYLmTwFkEn
MGLGA/ovP945fhPi9Q5c3/Xfq8B+b6ja+o/TPt0H5aJtQ7UNKY/34aXsPgEEvkI7fQ9j+PjrN/d9
8/Gr5/lmhpltmdIZz+X0PWVxLKZKqF0CRwswhflWSMnK7qzbnRDN7JaHX1/7L9ceUow0A2w9dxR5
/XirMGKW0pq4dh9Mof2pjNJoipagiORRP7wX2vvLbcOfrvZ25MjCrWp1m7YxJYcaH6YReKwTpu+d
VT7SwRt5DYN73+3Nc++dp/xXkx25A4NzK9VyRFR/vNEc2HW+dI3cdRDkVY1eWXBX5vI61F2Qr++c
Pt4uT2zGCSxSZkS9B9lI9c1cZ/eZHqelufqK0RsRvCXIzFqX4Wlb1ne+xu3v/vPg4VJUblI6QOm1
S7j7zeApXd2e9RH7Vkx/+5nw6pqyW6P8N5eK7SomVVOcBohEk5n78emZyK1xSoJP6untvQJc6Zy6
sZS+uujVVd5U1T3dltr1rwfnXzxFioW3km227MTCt5//afclQCx0ssH3iLSyCWG7stKbfXUD8r58
Z3R8T9y/eYyc4TTygVxM44j147Uw+nSr5yiL79Rj7flQM+Q9MDmYTJ0ljOKu1MYeaGzlwL4ldCyV
HazF6rrMl/iT1de9AD0wjuOxrWz9hvqUFk9RlzXurlFxL/36ubzdlZJeZQzTJOjREE+DyJvRpQBY
yhC5zz5KhAIwsKHvkEdUn4ligw+YmtE9LY3O5J+Nc/jrS//8SgweEMVlHmObWtA3ixvkVWVa6K/w
u9790lJ6cd8DDrqClvlejedfXEkno2jbFAxw6n0beUnkpqjz9BUU3kYCSelPCsSSQ/ok//P667v6
+RsiPqh7FLcRImQEvJkEE0edKwGGyncA1oR9NyNkapN3zoM/LdC8tu9nd811t1LHn1YzciVGvg6j
HytpvJsxgO7yKjF2ZbJUp2xYReiUcRnqam5eEDspX61q0d6ZLd5uTr7/DVTN2EwaxNLMN0NnWccp
ES0j2YW9bIeJiJVbs1Cp6PN6iDVHcMMAV/7tp7v16VNBRWZnq5L+8dOaFy+18wI5vAr5028VmR08
qerv3NlfvEOP0uQtEk/VG5WKP14lmUYSLUs+AmPBvwmvCCow8ut3rvLz8yNAxo1oxK8II7zNNhSL
UTg9ZR1+NjX1RWlKLcgUGDET5M+gGuY4+vWz++nQxiPjhtwtP0zlJX0IP96WiXOn7h0H5602jiiK
FEYLm0gQ12kwS7TQUOOtcc4jhMjjUwfU8CWRXuIGGqUFa5Q3hv0eEuPnJ73VZ1AysXVis23Yfv6n
aVlfVFnis4Uxv2bJKRfKeozxuvi/vvOfJznuGdoID5qiPzQyP16F3mFyZosrfRyzdaCqkHNKwEAH
1bUUqjOsCdLsLMdjrMg/irz+42X+z+RVXP8+7cv//i/+94sAE7UVor35n/99kb10Qopv/X9tv/bP
/+zHX/rvq+a1vu2719f+4ql5+1/+8Iv8+39cP3jqn374H2HdZ/1yM7x2y8dXOZT994vwl27/5f/p
D//2+v1fuVua17//9iKGut/+tSQT9W9//Oj49e+/EXP601vY/v0/fnj5VPF7l//zfySv3U+/8Pok
e37X+uB5JKFYkrfm0e8AjOl1+4n6QaN1dYuBMk7p7+Az/O1vtej69O+/6cYHPhba2qls1CgSMfXf
/ibFsP1I0z5sTa+UCBoOQTKXj+kfd/7DO/rXO/sbGehrkeE6+/tv5HMYEf9awtn6sByq30OVVODT
1LitKH8al1lHBVvSijBOSn08q/JVwHxUgcf7U9sRJzXcPPflEKvOgQg0RFIh2149GRWT4J6NFcWC
Kdjw4hpf2lieYorJYW+6S9ZeT66hXKpUWhX7GLwRjMWpjR/KxnUnknFz/WLNffqMzNK98Ppac3ew
bpvUt2VrnAa1E8nzpGtNQquZtp5cvRd79oxxVCK9dc5wkqhlFBOgnCes2h1c7dBDLAIqqjOb7mLp
u1EerEz2wME7e4SOEVMFq+d1u4YrDL7KB6iWrt9gZSzOuT0u2k6HEghZP7edPGyo8UrCGfAQVoO8
TE11v1DLAVHaskb1tW5Lr62jwStJ5VADINxNEzYhSzhU2HuMsM/jOf7i9vqCEw4BmnFpiwECVows
xYb9aacFysux20owFSv+OgxieGgLOCW7donrdre4tRoN7I6kP1Fh/XFxUOr6aruYSUD1ZHpdDBLT
kDEozbkQsK6DWW9bbDhDFsdBr4L/9WPBVNvljf6x6ZYq6pPERKeiEhDvl/IRG6fh4Nry8kucn67q
G/RRvQjQ+dOmtk9vPdkYYOEKT4XdiqClIrT3pTKSJoc27g1ZoImMKhy16bpj3CotpxFPT1E9LqoN
6VDE5mVRprIJMhxeWmDmw2dtmpgDRxdPnJ5OYbGgtsqEDpIl1e2PWWM2LxQeIBnt8J1qu0KrHxfq
sA4r31cdIIheP600kX2tLYCxPkUCtggzV1WgeZuJNvgaRkSkmal+WxnE1CbquWkvOkx6wrOypxiC
N4Xribgrx95ogm0HP3xJWgomzqtETO55bWL3wylh2Qu93WtiS+Npgh3paeTKPbleNmtaLFHX9w3K
GIxXUOT1VSu376IQkSpNcUdlWn5mtp2HHdY+H8V8sXr9t0FQoO81A4DCuAXlWWbHBBmJXyvA2LrM
GgK1JdM5u8N5KcH7drTsY7bs7lDqABlNEjUYGhXw5ey4L1PXAKgDhb+DZQimfxytQzGtbtRZ8z7R
ITqlaTkeqEFZfegfn/pS/VSYyH2F2ctohc2MnqAp9yoFuXPjBdqUFZQALcYBydxel84n/JghyrCD
BE+ygz7jQeGFVIBBB1jSqn6Vc/24LvZza+MNEzbGPzuJzMl0X9fS/IpPjJRqfK0sq35bwzz0zWkF
/S0Kvv24Cmn40ANj8TAm5CmYusn5mqiZxKcVa7sUCFRgz2pQWLCN3UG7Wlt8KcAtpS9maOlrP2XP
I+/7bI69vV0l555sGTSTpT/UInmAK3XyvOQLTOXbKTfTTWjzxcOJFSBicoNRGeBr5pSnp9UNzVvH
NR9BcGsou7ASnuCkN37fKFdJGh/yuHxI0Z/ucGPWAV3ahG4Q49wXWmV/pHvy3mqmz0rVX01rgaqn
P1PzpKSkY7iYY1HdM6sDcR568c3O0bKJCYeajvhW8Bbn5TQ19sd8WuFzjaMIMebQMJW0E4pddrxd
aeoh1qcZbVltEaJSkRM29sipdR51MNdlFrm2UGH/DQ0E8f4LIdAxonbtq4s48gJVenlZe9014Mgp
0HDP7rTY9s5lB092chAOL5Z0L9Uazn0zWB87qT2UkxrlwlB3XmoWSOb6Q54DvTWEdZSqBxcu/pza
5nPttaXf0EgQlOb8AJ5nk7d3cZSs2N1tQ6YXdVYAruzjkG6V/JAg+MYAD3u6a7uT1eBP0TPjwsi8
7ixp9fw0OEqBakjfaPTjmVvIW2eQ140Cs7SA1x0MzvpC0vJjpVntCW9It5+c6bEsMWB2ArtsOc1t
MKnsJ7Ne1w9a3B90bZwvwcUbqLigjzeqCrW1Pe9nM+z1SoSyUPLP2WTsOzN5rqbBvBsn8wozdyB6
ENnYhaowbzXvUKWZC4J7bA7W1N3Lefha2eKiKLKzukEu0C7Dp0oYnyURTJ/JRrmc+8XZMeRKv1ea
G2oYZhyb8z3IqzmievKkTuuF2Cb6qdw7Q6z7GjLHdcOvkz60oY7G+8w090DhxIE26KgX4+ibhthD
kQ9KyoL8vlWux2H8KtTqtCTtpaG1R7mqynGszRvmt+oS211C9VkP6j/T7Z1lNdhU5ntLrb+R+zzZ
ZhoubZOgyBTnY0Z9XKctZYQs8qZUR1jtHqlzZVaOVWuemlH2zwg1wibGR1UJsvgEcOA1wxP007V9
EWK5rkoXfnLTv6QqgldqhhAUd5mycycUo73Uo0JNwEt6RuBANK9G76syr1d9X4K2zq2TPTkXMD3z
FYZqTMDrwNJeQB4FhsZ0V6tQUr+pvVoAQGcw7kCmCtXcgXngDUBrNiNDbAhj4aiKeIFl05ssKY4h
fS/tV+2TmVZLFCdOr/VAXXTGVCQFtqMXx4BKjuGi1zXsnqtWwd42EscYmsCDTritY5Nbus6dOxTF
dN7Drj7SN1spJLXwJ2b2je5WwmsjVWHFEd90bUDMdGyZMvQVPhDHONWPMQRpfpYmUx7k/LGSnRPk
bP0s06Zk/WKq2M3gRXb17Gr7WS28Ut8btTJZ+T42hD7XezCcs7JPE1kfvM4c9Xteni7GSzxc6kld
Uu96Xtr5RspMfabUV2+ChrVCx4Y2Wul82zlWIayDo6S2vsXwjKjtWkwQD8XEiRbpXgHCdJOErepN
qfMdKqFQjEntj2YuEkncb3Y4QdhEb/ImUFSzSarHeKF6L3CFuFe1aiqVq4z+JakdB7dQP891OY19
wLHS9VcWPkuv114EyKlNojx5PrkVhPwMMclHGAdxkNHYgACvUJKWmqOywCrLe5jkXgfbXhDzpAQX
UGJsdAvuWnVoddJYpVW1QVlBFObxGmttGdihGkfD0WYgcbKKyrB86ZYO80KxstBcokHo5DXCk45J
tmN3fbNUy+L4hmyr/dwneeknniuzz6jovgBAbbJ7LZHCuZ01rJZHzniNeKYI3s1DtlDXtIHkrCer
HjtdFCNIuUgllpqg8rpxAoCTrXj98I6mMAfHvRx7ENMZWNAeO1ZnxcPrOKlLdj1hcO0fe1HN1TEe
1RnzWMu2zJ9nHrppZhm5JVHO652bUO4TjVKZ8qsVfMvihlnXueRoJqqnCF3F6b6YKqgCuTPm80ON
5vdjXNFhuUukrQFgh76ow5LyWvMSZAqGnwwf2rSv51JtENXkvTwZpWIfYg9jF91pao4xTpiEndky
V6GCDMoNVs2js3GMvcKfUnY0AV863dONgU2xQI6CiZ1odQ3rrsp34Om26OeS1E4U42coj1qDnuNT
OvUD4bapA7zUVKv0wtmhP4OHNroF4oCVAIHIsOQta4/XVLG7R801MgBf6FalW5QneMoyGqyl33dz
sz7osdF8Hsp8YK9miLLzshCxgb6fijwGpaMkEuBHhTM6nfujl0sLu1KvnM8Yfo80RpuYOYbpsJrz
dFSk034UJbOdtWzcZymnoOdxn+x1hVI643REtpeeVJdpi7tUQi+ViEGgP6fwZyWFnW3MOobM9Aww
LTaMuJQRtVfiTlL47UvVLX1X4DxRKOl7AjIxnPIUb06OwuJcGZLuW7207BId9vivZaza3zpsHgVd
dbry7A5DVcJAHZ2HJi2cUHQlsJvEbbUIbd3AlifTo9TZ0F2Es17crMBJZc8x5sS4u7ENtlikzp9Z
UZ4b13Z3HK9jX6EL6LrV7OKZ02oaNrBzdmDq88M8ixSdIavkscvUObLS5VkR1nTscEccrM5Dvpth
DvOVYc7DLGFKVJLCPia0AERIw+js1utHFpzSN5e5eaQQPQm9QsFa3cTpp0at5gAm7Jk3yD4wSjVH
gtpwMHEG2CnewExD/50xPngSq1+34M1JOTz5QB/MAxzHV+m2SSStVNzgIL6u6rE6TzIG/DoZjl/g
oWW7WuZoMB0awcvK0wN9as172tLvIdenx1w1t9gI9orEqXmMIxG+RtVOWuJRFthm2UvVbUdYpxIX
VQ05XRs0vKy5LG/xjHBqnMx5N5lj88CdsDldvGHcowVZOEPmNooebUVMK5sjeEGHGx/nvaFjYOBO
+uL3yNcfQZAfDvj/jK78vxGE0beiyf/4R6jjpyDMl6x6fnoeCGH/HtLZ4jbff+X3MIxhfKBVeQPZ
kPOhPX+rK/o9DKNbH4ikQH+kCpwcDUHzf0ZhFII3BFoI0dBJQGqKWOw/wzCKrn+gNJaCTkIm/Fil
Fv4ff9wPr+mv4zDu91zQv+IwVNTTleFQL0bvGJXZrvYmR4A/1l1A2YM2pjdnOCxiiPv6NmnqUcYX
87rmrP5dlmsXeSztqNUMcUZ5WHc311QZSwD8O+JFWkRqUvhVnE3i6M1qd5axsQ/qvpkHn+wHQQT3
wfKsM0fq8x5a9rRvXQu5dgyuxXXb3K+Ubj2r02Q8QHnHLOZZL2ZtisBp5J3D+TgaBtR4KmsbNOdU
uXHzhMTk4NCTs2vMpX4x1KE8oh3EI20TgTDRsBxz/vxDw39y21B0PoSTIVxckIq91zfTeo1J2K8T
5MB2wom9RG8ZCJOJQuufBys9M+zqhleK9mlwES65G+F9aKqDazLFclFc4EwUS33jdO4l2YIc9Hs6
nDlLkjvBshR1u4fSH2ffjFld4NMlaYKbAEr43hQoWoS6yv7UqRzVs0GzntpxkjRksZudVfO2bqlD
npZi2vdWogPsdL2wrmpSvvipMienO3iwUPKyfa6jbkI5MhkjJnlYTNG8ji8486abRl+aq3ZJhp1a
5d6lbU7Y54t1CFUXO0kh43tCk4tvNw2V/ugKbMIWKQ18qbwmctAce8WYj5qayiut5ZBMBFecKZuU
Z5iL1tcMdiaoX4agxQ9+N7obfaMZ6/6lQ20RTezJHlc8EWeLnRpfWBeVfUVH+CHl+cHqHrDXDlmv
hnamI8NtetCuvRnbOw9BUQBI5XyAvL1j+cfkNMVdVGgpG3N1mpZD46kNjXJ5g0mTMFHvW8243uHs
6EA9C3lC8WLdIOVWDk5DJnc2Bits0oZFcZHqToVLuE9wO1c7Wwe9ZKGSexHuLB7dvKoOhbtQqdbM
+tGcjfwuH505qlYIwoVNB2UCuv6EQLc782JbOxoeQO2Wu750M+jpWW7CkZ6a3qvCGf5PNKSaeT4J
VTmzc0+TQZXIiaPWYsGyZ/l8WqZp3KMZUvd0rYF309fJPhitq25ynZ7jHNtuv/TihAxlj8UgbSfG
tVucCQC8aCTwJ8VII3aGMhovmCKfNc5UTo0cEN/npHzySo3FpffmPc5770nUsr1XkF/dMnBWRgp4
DWkV842pCSuaJaf61OnlS7KayomQwvixwwLiW13Gns509hhkB/Q+RPrVlPaVaR3T86nVZlzqlRE1
yqqFFGh2kZWoSjizBaOxW5UbgwIJ3bd2atu959XmmZMvN0kFylCv6+wGLe1+nJWrbkg5EFbiIBWr
upw7+9RAJDwn5XzokR7eOqve7BkGl+CDbnMPR4/eEdxpu8Nk93nQ1c32wMYvi+4pmMeTj+ZoPqNC
snZDbsI8aJdS+HRq32oKmy8cFhoHde0Rcbj9iVadPDJqdTjonXkYneqpiHU10muhXc5lafi5sr4Y
nTI+T2N5VcTenRBi3yxaFbi2SRlscpWu633lyT37sJtqWJ6I/j0uo3MfV10AQKmKXPzIO0d0obRl
SJR9b9ndN1rYkzOhWo9aOb44OrulGtlMOJfJc6y3V666pl+I3NjwiiiEXdmGvsZ289FLnUspqvas
nJUHkWnRKlXh0wsSSFQg1Zwd7VR5VDgOXOumsoQYhh7GhPob3LwYeFKf0vjr1KHeqXGUqK4xyA11
E5m6dm671n6UI2UmRhMpWZKH7WIwXdAF0ZLiv7XZ/+5JpjM1Otqa3c3Epr81ZltGipPcGmYM68de
2IDy/NKJPXBTe5cJOq8doYDaJ2S+7hZnskJTI/BUG96Mb85lL/TVNIomMvBn+8wZF+5C0JL4fnla
bKGfMG5eeknq0D+N1mZsvPXQlda5w3l+16/lS+7Nr9mq7C0FAh77vgsPZEK2GcA24SFsnPQl6fPT
2iZ37lgfbLVDA2XOxHHjC4PeryD9XlrTOa8x7u9dWds3OMnuqtI7m/kyds6o64+Dwvc0ZPlVNTry
MHOm9zm23ky6EaredF2CJvtWJKnGIbC3oxQFJ7WOQM8yVk9S4wkZMq2O1pYtvk1kxckIcicrXuLe
RK6IZmGkT7tWA311zpBzE41L13vkkbTJ583AasvRigiAvE3bbkD7un4ZpDYiOiIF7Zay/OgpvDSj
43exfddIdvK+32t61b646FTp5p8pNSuL7uuKPiYQ3One05V2LxzFdbDgTWl+Njlt790Mjs0AX9de
9VOaU6cIWEV8KRDrYUkaM0vzcRyVz0M/ZrcNaeos6NS6RHiXDuN0GBbBOcCxb4Y0FqEyIBqlCtTy
B6+1iDep9UkvJdWZsh3DasQJberEwull3JnEsoLCo1Dftsh18LKtyxzdg05Mfa+QRyEK1BaRvbCt
1foZ8Tm4wyzIe0MN1a4jMEPkgKO/TV3FfAKH4yjBmMlxvqtslsFThnG1DfXK7uOc4wmJjOuZk8sO
BHBYNdAaEdFVEZTeIczijBgiEORBPFlDGrZdEuieCFhZfKehCbglhpOOauKDRXuY86E/8mCuVc54
TjsEnlAHP7XakCh3GA/JJT0bgVeidE0zVgC/mUcQwJmGuWd5bsblHFZxH8SzekM3h/DTxob+Qe+0
UFlZ+ziZ/HVsuccWiwpu3m+uuuB+F1mxs7V6DniF6iZY8uZgQMUStGX5lNuLSR297fqmKHdshoil
wkMdav2uq7dv0zaQAmN5jAC1PC9IZ67sjQ9TecajEBUzJwlqX7dqzlnGVO0WYd9n7XKRloQ6EU1s
8IQEFajSeTtO2U0Yl4xS9IyYYQvqp2IIHEekY8aBMpjRoXE+pmDNTKYLQi7pmeZOxaGkSHE/buEQ
VdafqRiIqd2bbAUBlMiysJn6+Fygsro0u7IMSCnnn+gnXs/G0etvR8f64qRtG7W1q5wvY/+tRbHS
tvwpKkNSqabxyDbM/pJLcJheTh5it3YEeLD1RFon9tJZGUZuYNrzQ0GKJELclYSEw1EDLxwPFfsR
YqEMVbzAd1XFB98JNWYIIOKiz5NF0ELBNbRxdlqqdkHm60isJkU3YuzbfPCEQZu+L0IWtqZeQjvV
MWnjBNY5HVtk13ylXysegBCDfSgS3keIdkSpcFLMRcFykCxKe6O17KYppS8rVhvTbNbuTPSzYZPN
0OZu3GULfhi/6MmAEkksxOxGE6obzCrJ8Jgs2TKESqoYKLdTV6kuQA0UI6F9Q0uOTraoNxDuFdWv
TFt2UUXEv7xWksXQvkhDnY8tKD1ZBl1FB+L9rCqF6Rt9VaSXGuHtzGaCXZzXpk6mmXhYasTNySud
qd+3hZy+ij5BvhlUNJ0vl9XkSvEI91v9OmsEW0grZTSDk5ca83bnMdukJ4qBXS8weCr9nYLI7gwZ
Xto+N707TLBuLQNPZLamud9SzpDdN2xrT409zH6hMJPtZqNNs0OcE4RdyYudyn5z63HY0M5IQcTU
aC5ywp0sY/sso+DLTdCuj2N3OZlVIc+6Ik3vZNbIwCSLH0pzqoezZRmz+TQgBYOKYrjdQU8VSxzh
GlXc62BmLPiiVlKcP7x31wEtgutpGdpkZ9PzOp1ra5NTzD9WsX5Jjm/kTKJTYXM01Li68wrLevao
L1JZ9zSXIOpq50NoLG2BS2hFUjjsBnPt+cfMddWv8zFP0uM45oyvaW5cVmp4EV/qRbGtQNhupvg5
+hvzsAxZoz9OiVScE9lom5mo1jNCUZpnFrQwyLxrDsnczcrHAr09oZG5deXHOrNb70FzJFO14UCz
i9SSENuer0slsm8P01D6bSZ6/EEsalTw6EmmBPXYtcq+FqKuWfz7xL7YLF7Gadb0tAwR4fRloCuF
vaUakqT7aoy4lfBKK5PDkjRb54URI5XsYi/5ZJKZf+pdJt6dqOPu3iVeiN7bRMt3iLv4o9rD/AnW
xcnmi8la5SGbxap9xaTsyr06LyQT/F7TOKxsiZLlbB1zcan0LH97Pi57Ook+dnbq7Cr53kw7d/wE
r0ptNnvmXF+r7dSwzFYLB2Mjz9gM9I0kl6ignVykZoXDGD+KyiV1rBbVMSM1TOaO1YZ+3IpzLK77
bpyLwK7BuOeg5g/S2A52uj4c3dVQr51WLa51lRKrEkx6skNMVTm7XtVbhK6xdu3Npvk5TtN7TkyM
T8r2kEClyG99nc/OHwiEPk7oia40jGupr1JkyeYKpWsAvI+sWLrM6pNX2uYSbDW2O9lQCXVo2YU/
cNbrlaBrZ0eeGjIMakD2Zzhr59pGlyzbyKNASPftFtcxlvau906jR+tBQAqwuIO+8tQXun2RCa+L
2ljz/ME1L1cdUVrJC6iT4ULPna2JPr+Riemnbt7kp8oZZkLck1ZedUn+bWlzCflSFF6E5SrxJwrw
wrYloDWOOnllqgyHJ4XO7N/rlP5/nIr6HCI3//s41bF/KjO6g/4Vpfr+C38UC7kf4GFziqKplJJK
uiT/EaWyP9BVDsxiC1RRcm5vRf9/1AqZzgeCVzqBXwq1v3f7/jNIZVgfqAPFXAEjmgoLgAr/Toxq
qx37V4Tqe5Ugyyh4F/6+DaL0pqhOkGtZe5gs7JlQmueO+mR7k+aTOTMOq55LNlha+h45gbzhm8tC
TaBqicJd0D9A5PU3gTGdtaAjEkRHRtzL9b6Z3Lw+VorbOOjLc28IxlHm9rmIl6a5zHNXOFcrXy6K
VtOs27O8VqzuZJBG7CJj7FwjjOFxz/6WTF+PJpqssOHZftUSXYuDHP81pRxd6okoL51F/eySZzSI
c3Rtc1KZVERgGRQzhU47zkFRFLFx1hQVu0+qbJqHJBmWr8qYb65FyIVBUmB428WOHB/HIk/HaDKz
VfcJsE/dNQe35tbOqfIMRqJt9gmmFOw3oiCxcSxXz3y0FHACe8W104U/jS4xcp0uGoZQegb3UOeZ
hul1C4f4hkU1Two4rpjIGxXsMwJt7TLnLB1HLLFsf0qMnHrXmdOxJ41bfZReFutbvNvbV9ow3OSp
pl3pSeIyjYHx/1xV6pWCc1EGBPeniyaTdZRSSWWzVZ2cx6qupElyh4KX63gi5xmVpZiVW2kYC+VP
kzGU5+oaq4jg7HzO9xpy1s+TVtsP7FvisNY7G0hzUzWf3cbtrtTanZ4HibGOXDVR+yAGqU8FypR5
ja8Bz6ieVSGrKTRbirt3pZGSBaJdSXNJsle6dlALhf8fRpoXDErVWIQjVIDJ67I1nce6cTvGhWMR
WShx3cV20hPlN3sOvFNpMKcXXjtcZ2wvxltZuVwztqv2s2oJCtLaZanJEBpYWBIqkE4sROKykFIx
T66osjvHxMAU5USU6nCRcf6CtKR12VC1VhYWSqnb+9nom85vV+R18Nyquuj2CEVx1ZLJ1pv4psuJ
ELBqdrNmULrSgh7cmVRTNKdFHSroPKYkizS0WS6vq/9F3Hktx62rafuGhrsYwHRKdlaybMmyfcJy
ZI4A49XPQ6/9z2+1NOryPpmqVa5VstxoAiDwhTfoNdamBB3yXa4J1n4QLbrhKi1Mev6Dm9b1HUNz
tu+6KKryrUa+2L3LpWHl71qrVzQz5nLCRZLOcpLtlbLYX4Zd6vJ+ajstbtBEqStivBF9lpFLuK+y
x7IheLi22fbsQidff5sClOzBivz7h97CJXiYfDPLNwk+izSvl8mlsNXlHjCqsGhib1kCY4xsMt7U
54o62nnkOl9ETIy7mVHglLvGpV7y1LWkCpRtB3azlS7N5yEdHGurtWPZYQrc89SVJfnLuGm8+6qp
6Lv1AyCgz7M9iWoTOSldSReowGb0XDVt+zn2q7AaBP9e6zulE/BQGHwESsKrojfTDJ6hr4vso6vw
rn03OqIpH1Rak3F0Zcq5oUBCWdvM91NyXCeTD6lotfTYzsQVGwoznvsdkw1KzqSyUt9XsL5/Kqml
v4rO8N8rs27sz0nlgYvqKcftbMM45bnR7bR48T5ameAOHm0pHuI2dW/r3tBvKJMdkCUNWj0NJh0z
VmoN2cYcyCQzw92n0gXd2wsSE/CVgeH0O1r6j9acDwc7Zq0UhrFWi4epGnr3nR/XxbvW1rWwL71U
DwAiT1dWbkQfh8XrOxzwtNS9d8zqobLKX20djSqo8YXb64Wiqb/A8KDD3DP9qXWbcBoTevpi/FAZ
nIRFatY/zJLOYj7pzn1RU74lodi5YAyGzE+DqkoQCwKJ0Xj1z5KFvqG2gS29MA7aRBYIniE6ulX/
DV/MOwtxi62pxmSjA7XXMh/AoXTnjb+ujD+3mBp67amb/U2rTY9jqvYNxug7maRJ6KW0ZGmaKPbD
sO+7CCeGlGqoNNaAub51EbwQnxDMaKYAueFbP0s+eqWF1TV+nkVsqq1bU9bKs7T5ZMSGFeb5RwSk
cDi1HChQ8alfvL1DHnRSmGJ39I2PM/AP4KXXOGd7gRBcBla/XNEYKXaxsZR7ERWr4JW6slTBAdZn
77m9xk1X87rGojyZDUcoxeQdx5T9tLjzg1XQlu31uP3lStSlXPyL03q5jqLhS7NoddhVNvaorVCB
6TjA//LRw3UXqk/cW/ueRHDxvY1V95vYtH6Ynn/UjOJQUd8PGlnOn6McGHKIEXcAgnJtrOjVrjG0
azOLHyw/23HX4wrqU8FZpk4hceEBA6JhmdF3HZek3+mD5d23uq+Rl6j2RsRIy+JJfNtH9r3eDGOY
lOyeyO+fBuSVwQBj0ynTa+XbhwF9wMDP41szjTiqJx8bVJHt8RfJtlZuzkfDnj9xdI6UKHJwlhWw
FmBqSYgbXHrUGv9bNkiEroRKsyoUCKvgMMtZGPAejfe+N2HbyDmztcfi3ugWLcNgmKC9UxICB36/
1ddRLRxDWoOmBoCAodimaESQQbXUdBqnGPcDJjWHsXKyx1nHHpEvGXtMcjeuLrkOZg0z6TL6xLIP
NIPMbpOYfX7qoql5gHZgfPXbMv7iaw1uvY7b+Whnzg2QlxkUhGzoAhS298n1KgPf6bz6mkRIHezK
hCJNX2a52s4Ns4VGO7g1Oz/ETh7Bp8qsBuvi1vQeZNMDR0wykBdorNO7lqMPfpu74YbGVsE5GC9A
hKdBfp4SRR9OT9wvjWO227ou0vucSJErIR+GnTPNzh0pzFfdbgsQpphdYwtdF/neMOIaz9jcV8a1
r/hngdcDQAW2THAYALdp9mQhOCer3gnjRUvuWiOefvltalJsq2lK1bOWPtles4S5GWVO2ALziDf0
1+j75BFazlvQqM5AkZzsKjApvLHghG9POkDG2zKNxz6szERHDlzPdXoUCpy3plc8tDlSl4wzqd2W
S+IQXjWdu++Hiuxq6JI7ZGAp/Zuj+83Xh/yw6KN+8vLcDQF0W9sOJNWmiFGACrE1mbkCydBxjCiw
LEa7mGjCt+/dxl4tAvrF2jhSy9sbVGBT2nGD2+JTJpudjaXMhxZkysHkp1PoRbVx1NPVUsaQOTd8
HA/fkVKZ95bMjE8tujsFp19RwMwSWFAG1GeTQ1xn4pPsnWGbl73CQXrQfGQa2lT/6I441/s2yM+y
VYcI5vBRB+qOmi1MICQDIxv4+ihujKx1TzFwxg/e5D6lRadvpByMItBBv+d9U92m9LxDVTl7yRG4
p4eZm2iqacZDJyNzy3VahW1UNSEQ23GPna11nxYiPQjOyoMCmnlMwdLsIoJ0Tr4UC3Suviu31bp9
1Vs+gU0xHNVqV4cTuXM/EFff910/cim1zpWiITHpU3FsMOOcgtYbcLwHY1tvs9Klce3XMR3tvNdP
juyX28Qkg9+AfEr1bRyV5XeKIBIUphyqo+fT21smf9fXXYSLblflYA97sGmdpXL3vaJznYQxYr97
Q1sUuLSMOmohk096JzuSE78pji482+jgDoa/mci5AxTai3DpnPpKuqUeTs2Y/OT6lEbg4Xu9d7FK
OM0JCcRq+RNa4yiCcrbHe46ePg24b9D605uZGDfp+sNiDMV+0OihhI0EkK8sN6NdQ8GKQr+GzcSi
HpVFhzDMM20+ZFLProCcqV1pjtZnn6Sm/inoBOihqRy/vxqcRd3l0h8/gkcRYteUDgSEgibKQN8m
Uh+8ofVurM41CF2K4T3ZIyqfi+aOez2CN5B4U1wHsug5pmexoHuPH/b0MOrAxXmhveSXgzhtC6Fu
Nr/EaOSA8nFiSAazb4Wt6JoRo7jCSENwCatRa+z11Ok9AG+UdsPWGiiWj2aD7XqeACnuaOLeOaPm
Wac89tLu4CgbFbEJiIB7JRf7vlBLYgfwCepu3w2de0oMq3ywhE91Atztqc+t6VShlUd3HoBd4Wbf
6WcY7WZRxnBt18i+IniTtPfaNI+nzK5WBVCUWU3cNLAJz2MNWuBIB07IKA8tBC5gN7QGzdx0zuaw
j4ZYbAciG1qELH9Mf5h6PD1qn0TGTPLAEm2Z7s3eNTcRO/OAEepXeu3z+xRXi3w3joDGNoRdChWr
prihbK8dFSf1dZ9Q/OmH9COOQukVp7px5ZWLfTugSYF3sCP2yJaau6G3oxvBKX5nj5W7NSkQcufH
6aNNV5VOxZLgIGMmN9ReJHZHlvju9UvzBIRaXk+IQN9rkZ5T2PMeM6tojzrEumsbI7xHDG1B9TdT
ulV6LPeoedeHyDS7eMcZ1GywMAZLVupOEzSeSclfmVzRs6/XWwr7BPXYvgPiGDmc2un9MkwODWad
ECPF2ol+XBHJ/somedwmALo2ljCMhl5MZO/hnAxHHXyWutbB5+/WysbJqxwFQIvi8qEtx5ouGP0v
z2J4Bk0JBhsfk74QuKz90ZGeQJOWHBtertr0tjK5xBe5ZpBgraKCB86VEb+LJsfZ0Xo0b4q2cj/G
0bz8ynzN7ajW4Ste6t0dyaL0aYZFcrvyckJ9gIAc5K2Wh5Oi83UVZYSFmqNqDOu9KuPC8QSrhXV6
l3bLe9Vl9kZVRPH7YtTydw7mEOgKiDjnV1XDARbbPtxT1zKSU1+MNYxed1q2ZpupcET79kdbL/O2
7EWzm5NUdLux1BK1q1rHGsLaNtcNSUpJX2+EVIFZfX2tqco9zhIaDUQKBNpqXnmBS8E3Z+7tD9CB
llMhJVxevZc0W9NezFt9zkwziEkmaHpRMo23Wa3n8H+s+AkoL5byIEwBmArrvWH1yDHMcXSEnZae
qoZGQ9DJonzoR0nN0KloGYA9r/1fNkfRA4rnP8uYnkU1xMS7iSkHK2TlfTCQlAue5tija2XCkPze
6cqlOcAFRxhQkGtOCSSNAfDeVbKY+VFiZrDTuqQFdFB4MWVF2nNamqVIv0hVY/MBMQOJwXJj0lIL
RNdbG83u5ROXW3mUY2fd9sukDp3W1gDxfGLAY4FjId3DOb8FStgGQ6MW5ty7clmMUwTpYdda82Rs
Iwd2FBlOR3gAsif7QUdW7oaiT63vc2/lXwvMyVnO2f0Gy3A6NbiC77Oqqo86sFF7u8LfjUCC8Z+5
gePxXnXg/wLc48rp2A+G/WFxR3M4NKaqnui4An+pOb2ux1xfHZ/7CjgIx55zlc8tNLWlUFAl+jzN
92abtGk4qzy9z0ySnm1EEfdLYQCDoehflujyLY2MEa3IVHFwzXwxdoWS7rexAUl/ndvj4oJ9XCbr
mMik+lqAE/0K9nyhHdTjfTXB5+p4eYhGIWYlWneD6fcch0Oel+Iqh2C2KzMveUqchpCHm1One0+c
+YuQTK74eRzCAi3V0htT6jEdCpsXa7JK4zP1Jx1KARzSK7ygo6e2dB+4tXXui1HWP8be1ZMQhAGK
XUs+S+xofPM0JhUJd/S7gmUXA/+Polj1ndtgSI6jprn3Hhzdho6W0z2meZ9Ro0qwKQtbiiqHJWmX
LlRpM5w0b2kxrdDHh1TRmEtLuyNq9I3kqW+84pQBaDXoWNhUxZua0oGtRQaZUTTQbHuaxsYqjr3l
VU+DgwbcLlkM6meaouO2yedkirc0WaSCz20B3JhSjz9bjnIKEQlyeaEqjfTLJAqula6vqTUkfkW1
ySsTcwrNzjaaUyRBaoX1mHTf+deE+vZAgGHkRfNZJVp0hbpqNJIwZHmTg83p+JDG5mLagHjXh13R
uIJ4fpbFVshSPHoGDF3uI36NN9Fi8/rDwpuDIS/Nx98/z35Xluy1OmKmpXX0vPgUx3QpAz9zzOKY
RrZOQy8fO+7owInKXm9gb/TGcijA/+VpSPGvqe/KOGMyTCNb9BlEgLOUVwVQRNcMmnmksGS54Il2
wF9zLagngFPvnMWnADP7U/O5EjZz1QDPn8LRi/jTyEqzvKIqrdePlllJ0yPJtYpHgE4sf6caTx1U
0nP3aBm9pCKYxtbKbyTyI+23snIpspQRNdR/F2uoUDFJpsoo9vRllxbXSaalgBpbFzyDX1oj9OZR
08Fx2H023U9R23ymN8kHwFFh+v6p3lgNUfKVhky93I1SZw2cJubhHGvid/x6bBFWsmPDAQS2tBS1
xs5novq845HU2nyFdEPRjRixqeo7DYFrM6CUZpRXUClK+blA25RDuYkW+BBmX0z3HJJxtoc2JfIb
TXRsyoT0PL8p50lkdjh7WZ/TuKUGej30ef9EuC/VxwqgdvdoSH1pdmPt1us1Fkdq36Nj2oad1/Bp
pVz4ot1Y28UtOv18K0xteudIoU/DBrsES8hFLqvbrENxezPwHaYrD7S/T+XKojCHJ0SECpGGp+0W
UDqPOBU4/sDz61EyGJsu3qc9gMxOivJac2YVdOBVPqYA38lNvexQ2sYur9ylfABECJDuv3QzqSio
CTugoWe7WOPO0cIVl8nmjs6tUR+9Wtqf/+id/BtG+yd9+bmwAOo7HtBcD/VeqCwYG5679mT4l/l6
arFrTau9qyaAZIEqB2cKcFPt0p1l9KW6QLH/LRTyRx+EsbBZMDGbxQKEvsu5AxIhNExtQqbAcbXm
M/U5sCMRu+FnR1KHqupin8QsURH0Bq2ipd1j2bebKa0Easzb+2KEQhP6A0S5zKSfXE16uZut1v7S
jmBFN3aCiGnQLhAkg1lZVUW6orxH4WjDB7c1kp2PTcBJ1ZrRbXwHHOcF4Ym1n3L2eCj/OtggeTr8
nfM5XTSzMbg+1pMAXEhlJOoYJ3m7kZY9vetGMd5Y7ohFUh23D3+5mnDdEaJA1xKhhNV0jG/2BxUd
pIaBlfu8BENmEk7mBRwCsCk/Exv/GCAJJsjet0c806xiA/mEqjC57bXlZujijP3eVansh5LiUVcW
0e0iBojXtuafpmyx8fqJfMw08ta90+yhOVUAtwIq9DIO9d6T2k5T9QhbNbHMv9NxWb+XZ1AwpqtH
P9Az3bOpqBBAz1su9KCIzOmdV5bTuyzpCBI7sKCX3EPOJAB+DyZ0/EMshAh4m9a//2PesUJHGVsa
fTDA6okgJjdWH/pTLC7KBZ2PZOooe6Iq7IkVhi9+g+D/GClO6gq0h4HZo66KO12XIIQFTH+oxfjc
bE1ROz9SN59+2Wlt/LA1NRShmXnyq0ysVG01b25/mHXWmVsaS/ZVTglw3jRQle5dOG2PTeWW1/5E
ehKk9EU++hSOv5apqSvwdZ6HtibheRyQt5KJpGkzbsx4GGjYemt/LfWnE3gXu96Yoz9/tWzaCaGW
aW123eag5orWqb8BgQKjtxjmdKSRUnnvJsPldZ3TLk4/1b5XQlVKRIsNUeBobmnt3d9XZa/JWAuR
F+Ly1ofSjY6KoLb/6ZuKU1dG3tKckPMWLvWwatAOdMe4KxORqT7oei2tKSuvoYDfNfy8+h0ngi8k
GSq5tr13Ypj5hBi6WnWrqzp6n7uxQQV2GRUM0d4BlriVnmpo9fVlyfVlSuDSokqAc/bKX97F0lro
AXmCztIC4TYoKBDetENXert0EVzx1Zhpd5Ja/geUN9cvh5R6UFB0/ZGpag2WQVDerfpDPAg9NZLG
mavHz7xpbyN914ZWRRPOqIZfgHht8G75EHNFz54uQ4lxuH4t7YyU086F2jRd04vDCtMiRUEe4SlN
Kuhjc9n7h2mJrU8rd+GjjcxEsvEA2zQnrbbsK+xeBRDAJPPSbQWNb99lxAqBonV+oNLsOWFaR/3K
ORdKhN40Dt2VzBc6yc1oX2Vez2LgG8vT6dQY8+t/4rtM4OoDV3xcl8rHyu/YxKm5HP75fUo5Xnyl
gwz2rlPVeeLaJfv4BOYapqvnTM1BzYvvbNDG0j5rFFgeBD0xAkGhR8sXelg5h+xqmDY0WkvaK+x6
b8++vRtnf1S7wocuH+pL30c3WUUGuetKJdstHZuyvElHOQNdmRwIejbdOA2aMPyszT+9qqWb+cpV
peJm75Qrj7+YLQigrtUk6AvwjpSU0NbFzbrUQijA6Wr/Cj+Eaf/2OXvWw6dtj+Gq6Rr0P3TT58B9
fsLMw5Jl3KZI3uqSTppObbjYdnUy9MBoaqb77eHOrzCGg+HjmBboB3p8/pkKToUMYUUkAgnid8iZ
Iogod/NM0XfvRfm6ueW8Fp0JCWkaLWRXm7e/AM7RZ7cowic6gA0TvTEMYP/5+z9OunQ00ymn5wtY
XLX9U4L4j7bNhFAO6AItviPbEMOWU6GhE5jI/HO0FDX4/rjtKeC7KLBsaP9QIVUABm4lJ2cURHgo
N3DXc4czzMvSLIyUJepQTHBGg1wROYRtPKbUFBa2J5wJ8Fy1loBgjQjOACbptakfmrjRko3dK6K+
f1qu9qAIsekRrtknrMD6zlRlxTlDXrtSgib5xYtnAd+dFNa8pcnoQAIunHkG+A0S7R3sexbRl5NR
P1JLIJSmK0vnv80mwm016HwwcibMPEoyVbmb9HQ9zMaIP+sBy8VtXkf2VYthxT2sO37aruLyQQeF
rw+QczKM/ajbawyeJeQB5lDy5etOpXu1WjeCirDir3EzNdEOjpR3wp6Exo9Qbn+debn/S7eANYbM
cUr0H9FB5NTDFump8qOCnCRJko8LtI57tOwUYbQp+Ap2EdFxNum0Fddp1xDKF+5A+qE8gO4HHO04
v+1CkD/XftJrH6bM4miY64FAX/a2z9vWWBlqlNDIy11teXyOlVI5RtOhRRxf+CRT4YzMR7LJLY+J
oi6b7rUpYy4jGrXLIeLWUEdVAtyj7gz9a/9PJmJzIaWnqRbatEstRetEYpoKOcMY9fJqcsfSCVQK
dTHo/blpt8PvT+hTwSA9vddsU8uxdYMpTlP/QN/+9yS4PLQLxKVj09R82YXsPgvHcoCGpCa/+SyX
TNGXbRCBmJIRDUrbd59Mq2PXZDp9zFkb29tIqWrV94Cl1USa9zXKpxuJHBdUgCqbbw1HUDAqZDZr
p3/yswkrnZqFHUSgtUO5EXQyfhl1bt7PcW6IIPaw/dtEZbXAPwBPfingPcM1wS7nqCB58gm4bEzo
AF09C3/wIGoso4IVLVFpWBle7j3PyDkFwQwortEmwN7Xq+HtQ+I8GFrphgTY2CHiaWbjP/98XEio
ehF5I1iWwieyizVaSfDe5umCIOR6uP4Z0IMaooBtGFB9V3VN9+w0pI8iBpXVXSBANH9M0C74melW
1x6SzLdRRKrQCgPcquveVbQY9SfFS/Hr7Ud9McW+LxzU8xz0KAlnz+U2Fx/ptap0aNSO3vSuntdL
Oa3de8M0ADxZ9vyjRM4vujDB59khT0zYQMQGGMpxvfMHp8ee+CZtEnQNvOwKpSpn4dRaoSxF1X0e
4nS4JBT44p7jOcFGEdqCyAN6dAaRG3l3pzIH4rEkqX83zdHYbOLJ+unPHUfJ23N6vn3QkOOOMfBp
EIZjgA58vn0qAGm+msBqxz5FiIB6Xq7d16pZqm9vD/Ta4tnMJPp9YMsMF+rsn+9H0seV6IS7BNNS
599s7BTaADI3P/CHGjpP500//gFr/R73rzCiD3XJf+cacc+05f5Xzbl1oD9J0v8e+P9USW4Vyfzf
waE3X398jb/K71+7ZwDR9R/9AxC19X+xAlCRXR2xKdbf/H8AUWH9y/Bcoh2qNIjMUZn4H4Aol+O/
+F3h/w+0lJNmrVGgJgeCH4ozlQzeDpj+aCX+FY35+Z4kZXXhSq9fAQ9gRGHPhR69JurR3gIkMiTF
dFyQBgHEpi6ZXzzfkB7CvyYPI/jSCEmsz/x8Q3rC0Y2JKyUc7PYKb51HlHCeenva1n4BPUsgpvPH
KrxSZjp/LIaCBI61JnOL6dt5Nk71e8ZlfWrBBjj6XTI30d53R+3CcfVilDVM5pl0k2oExPKzwwPo
aTnSpgQlCNF3M+vS3Aswhxdug+eBKZNnGisJHttprgVbPz+KMy33CpRuZJiXk6D1TfusjHe5SK9T
Tz5MWfYdgPilgPz5SbwOauJrzM7lxsOf77ymBFwmVqNEvUs4bbzBUUHt3GbWtitD8LrW3Uti68/P
4XU8CxNARrJ0aoTcrs93iDuD2/GcVkGVcj9RJnbhrxMF08hTm7/cGiQZuo3ylEB7BP+pdVH/iPOj
uaspS00qrOxkOs2LyEOz6f/OXez38zBxBmOhImn9Roz/OcoAptdJUREDAJi0+SnDP1BjM7ZyuvA4
L14tAGYm77COELcJyPvsUsmEjyh24qsQAbI47JGJ23PI2+Bb0pVVXJu/gM+Uh7fn8JXVQiEbH2W8
qDmMrLPV0smXl7qn/6VMUW0dUU27Tgi4sNxwF96xs43ItliNC1cchO+t5s1n7xiKKnqMPHIezrAG
D3mcqtAsrssngIvGhUPjlaHQYQWx7xJfgsI/O6VsmJXNBMqAWuF8BSrZZiZ991Qg23SETnTJXPO1
4ahJUwX/XS88f8VaifJe26NDCCDQhiTnwefGW7YtroZi0IywF4VbXZjNsxOL2cTsjiUjryctRKb4
+ea3QMihw4PQ20oSPDbC/5C39iU/g5cPZjKBLq5UCECj1362ZIkRt9KWNYMAEz3GeimOqMFiYB+1
xnYaIdK9vRtfe6j1yHAwEmebnK8boSIHcamRZFqAunu3KbaFH2sX9vxrT7WmG0h+OBbuXmcVkYo+
9tygIgVUHzooOJJiU3fmHNaqhNJPW2n710/F3cJWZL3sNRR4vlSugEnAa4aVcVSCqPZEvi0MxND/
dhSWiIuf/9Yb+lxO2p/rYrBnDMPaJnU2apDdhj58vXt7lLPzgm3HXiMIgAlDVuOex/VAo2TqLTMC
Sl2CcAH/u5XoysOSty55L7w2FJUG5HkF8jCGfjZtFA5jdxndIpwWZNKSXkwfQE2MgW/O2de/fypm
DjNM3qaXfRfw1X3RLD5Wi0780PTRdAUztV9bsP1f74VVCsZam2c6e+88fqJXpdI+TkrurNjNg8Hp
NTx/a/c/eCC0djClJfpcH+v5lkss3NwVSJMQDV15s2j6Ytya0HNjFCf95oJO/Mu3lthzvYC5ggW2
lWdHEQqtrde5iPrqBQBT3q7hRkcR6/j2Gr0yCv5kjuXTnCLr0s/e2lLTR3vmFQ3HrumAJS6fxVz8
ncU1a792wCwL0Xnil5dmmGSlWRKRF6OnVYFNBsZzF6t2vMCsemVnPxvlbHWofeYpZfwyTKMxOXhN
YQVrpXJbAJz98PasvRwK1phDa0lfO7XES883Anx2tAkHC6eSkasX6ISdb3JqP0+F12sXVuiVsWDK
gSzRDYdEyDpbIR9GljkKMCmenQF3cd3qWo1xClUNkOHbj/VyM9BxXu8mGmhozOtnMzhG6CDM4K7C
mnN1a3ezFuSmIS+M8vKiEI5NNxTdeJvsyjq7/ioonIVXuWBd4yYebkyUST8Vce6pq8GLYTLB2ii8
CwfsyzFJDCiEEU5gNstJ8XzBRhIeE6FaFF5p2AZRrncbLbftDagRgmgLSOPbM3nmcLNueXs9iajS
0PckRzgbsGZ1jKRGUjbu/Qjxeqvx473jg4MKlD97H7XR8fM9+kQr+2RQct7OWaN/NmUjPynDG5ww
ynrUmdAVjIB9UY69Ez14Wjgx+VQQeEmz2yk/jg18MKz4y9tf/+WeQwOMCHbNR0Ec6WffvsskH2xx
H41LidxFsQzoDoBcir5pWFPYFzbEa6NRS/NRCuO8Y86eL47simbqGgK9MXPVvCtz23zsRKs6sCG+
nVwY7ZWtQFtcp8RK+XDtRj8fDdWsLO3L9QLUdSjgOSg0FKuHAgEV+NkzygVN3d2/PZ/rZ/7/guXv
3UDzBCU2jgtces4LTnrsLAns9CKUvr5Le+fnvOhIi+vJJm2bnE7o+OHtAV97yLUyagImISCjBvIs
iQNZA5ev5UJMxwl4S2w9+VN60xZpFOaFnV7Y7a8sILNJ/cbFqdblPHw+Gnh5y9U6Ae2FPCUNNCWb
Bw2FgSN9Ruvu7Sd7baz1QrRXg3Oqr2djeY3djfNYVKHtyWmbOLV2VdJ2PYG2XrZvD/XKqgEhWPNT
E8sS49wOpkqq2PEiWYWL32Cx3ebuo+lJfYtgiEFnvwLPTQvuwi32cuXopLsO5QzewPXlez6XtQfc
Jk11XgZHyhu5lOhN66Nx9OkCBZizXnJ3ffmQ2KSsYfuartJdPHvVkbVAjsQjSAMmNe69oU4ztNM6
FNvhUZ3Qnp/eaWZrb96e2perCEQF6ARuzhhJ6PbZSyjFLGoXq4GwG5div8C6Q9YEtf1CQcx5e6iz
8hAnMQcYlHEsZ8A4GecTamW+WwxVU4YrNmmAPSvKd62PnhCCR0v1scAY4kMuAaqjc4JlwYXT5uX0
UgRgv+o87Fq7OXvQIiUeSpscKHzXqRv0V21oCNQTAf+M2a1mF9kD2GD7UpT/4iYXlImob/P+487N
yfN8F+XDSvCtYQQ1fukf0SEprn0r8S5M7WujrO5B+BlhAAOM8fkoCyrBs96mZOil3WwgsHQhljP9
7u0FfLFXKEfxIqwz6FOw/+0O+EdBCplorNpsokejm5PtGpIFxqxYrmRc/pOhqKeQLToIYJ7fRMUC
jba0oSWbJVp5pqOmjdDncqtn2iUAwStzR4hFA4uzjOPl3D0H9C3odZN26dSgklRCA4Pii2zfX1Z6
fxfzTBQH1u1PJeo8EBlNOp40GkmN5NjEgY4f3RfH0/r5whv9YqOvq0TxhMuOU5k46/leiLWpA2xq
l6EP7LoJpAdOOfRQGQgR4taOgLhRNlaoRl54wV6dR849B3dq9I6cs/A4tzI7cypkFTvbh0AbadlX
Gye09D8axiNPJ7302Yhnj9ctWec6YxmSgqA/6jYpHV7Ie83+7c3+u/jzLFRgHi3d4GVyYeziAfJ8
oBxJ37pfWC8B9dVbNZ3ihyIBUFbaxfG3cANAk6Kiyeq1Xr93/cq88BK8NqN/fAP37Ozwi0muQsWk
hL3m4BDWO9UTEkH2+7ef9NIwZxedA4lslrxc4WBN003pe49WWQ8XilKvD7IeH3i6rfH/89k0h2HR
RsTDwpzOe7fz9LgJtVLz9QvL9trup/yAmIjL9qey8nycCmJI3rcmDjxZ6wTIJxvvpTDBdVhEfAIO
QhtdG0l1Kc149fEMGgJYKyGxe+6jOQNoBpPOsGJJK/Tglmx5KkBkXwhfXzuBLYsCC6V04iDLfP50
OAlp1CyJ74Ao+niqzWKHIxCFFjFa0fzXlwovMyZnuEgRBYGbfT4YGlJiGG2eSUOdDfm4BC6TlcIs
/+s3mnEIIknjLSroL3J4qzF6AS0clX0vh583iHhvI2B3IZ57OXfk7g4uKpyJNLjPUym3nkRjihjN
VQnlPVsksKTE9QPPqMsLT7Ru5udHByGVye6jr0cdUZzNXDFPA8D2gZ7KWEZ4ngDrbDBJukscXDdy
xE0uVKjOnAw56V3yd2AQBhHcWuQ7O6syu7GBQaCOhqNKnt01RWHXXwsiso6c2u/UPThn/alCH6re
5o1bmB8RZ+3dIzGD1nx4+zh5Mc+upxOn02akWEIj5OzU6ioTS4Ia4nIOk3eXunq51yln3CeWeymi
ZJuczfQKOwFewxltc68C/X2+R6O2qiIVpW5YoMzGSTlX2uDfubMQ8lNlNRC+Nzncph7VAqGhyIPc
Czohd7jUeGovuDqysKAQ+9DmcFa+ZrPs8GHHrUkGcqnt24JM671Nv88+oT0xgeVuRmPaokppfRLw
6Z2rqS19xIE7y1nJOlMbP2rcT7/7I+mIYcGwEO4B9VIAZSCiTTVIaajukBIJ0SYoEbdpTcHvfYQa
mMpChWNh9LFEiu0Au0Kgyh9neRp9E37RO+WWW8pDL1lfXHDFgVnPKFIHqeE2GFqbeKHOaMsRZNzP
Sa7B6KhjtBnwsvCAoFsAfF1ZXkGVZxOA0APfj9UW/J8bmWaRhsUYtsf9trVmzb0uhxzXtpVLhMps
kNl2hQg/Dip99mOC/jSdAGIj7I+A5jx9B36GBBzAlHa0g6yaBqgSCNZM6abSlzJ7siYrEWj2paDB
37tD7ftHDNMq+x1gXt/dtbNjySN6zY4Zqrn2DegzYkblMhaVlWzGGo3XvZh7x79FbR/U7ojOZ3P9
3+ydyXKlSLqt36XmpNHjDO7gArvRVt+FpJhgCoXkgNM5PTz9+XZlnrLIrFunrIbX7FhN0ioUIWkD
jvv61/pWqgjJU43UlcazISu7v0wnitmexIpdN7FyyzxN5Bg9qma2rf7Udrp+Fs1o2Fdb16oekrm5
uicWuNK89l1VdBc2tMzxQtLBCb13Dmv/FSOy5QJMpG8sDmQqf7psqkhG0r3gmlAd3FpeOjNWN5kg
B2b5C9jllKQOi3ITTa7brR/16jBpjxwrzYrvPG0QmTDg1eljmpYCLpPXUrHRK3ux33DS5YAqaih+
70uXmSU9GG1eASNaB1vLnap7QeAx6xbzgQZFGi5co+v921rZet5VmzaDk6Yn7quzQyIjDVVfkRlQ
YXV0RpOKhFBjW9rNKkjdvdVSQhU6qH9gO+Z8eXLAmUDc6l2P0OQ6ed2nzlPzzXGyPohKn58NLnE7
8CLQea33narnK5NSNxUh6JnbC9RkPeDYyUH4QLYgx2xVbF5AW6j81e7ssoqsvvHcqKebRBNYhA5O
Nahs5K50a5N7e1OBA9xncT6sqaIDxAs3owY9IkEu1uFSCO7Dprjth8L6MO1e5UmDNd2hg8NYnsKU
CMWFR3tdv8uwDNMU5/YEnFRfe1QCla329iRU7U9ZOGCkhbSD6YB3mlBRb23LvE9nNbwFReW413KF
nBmvm+9n8B3hqgIcMNZm16nGemrpdZjw0jXhfILlwJmry4jdnUS6mislZbX8AAVeGDu7sh2oQJY/
fA+2whueczbDY9xJqoGBd/rsgpCA9WNfN+Z6HSjwMLGesyVDfQWGhkN10oG6aQGR9ns66byVhgmR
mclkQJi8hpIjnJj0luhPhR6h8Mm8cJ42ZWzZy0a5EBejAAwSVXnN1LsYLPeZhR82IK7vB9ZuW+3q
3gdEYoA4YrkRGlfozJr51Znu8OYRqFwuEQ2KNzROiIerOY+EpnvtLwl7cDgZJr3Hn6adWs/ZxKg6
YoY1zBEYiMk4IKNrmH8Ulfnfp2bKzfulqaz+pWpX88GkAOTWwhpakxML3e2Sdai+nTYPvj98rbA5
eilM8hgtSD+2w0RjZAPB4Gta07C5WIdlBDFejHZ+1RLbfDMy8uQHIC+lccCvIz+d2SJETo4mnC8q
QqMjyesC8knGjlHsrVwXxZWs5xBKCtbfFz8ze7D4o2u/FiYHdkKFwH81D/siAL5K3IvWulbbVTsS
FYClTlpxJ2bpNDGEkXmKw3TN/JlKmd65I1+YWYnSPW3mptpcsavEPI8/Ugb6+ppoREDl2ZhNzo61
BIYikYAVtLpB5Xm5Ial978ze/C78VKpnjEjKusTcTx3J6mYs+Vp6596p0YLeaI3KUAfWksneV6KH
z0n73+ZbiTQgD8e9Q57ytbQWBXZY2y9+CXto71p0ScVE/EnKQHUtyN0v4zxp9BhH6ofUKPvqqVRO
F75IwuvyQAXyyNrdcBSJqCKzHxx7M6lYK1K3uLTS0NFEl0mUxCa5hiIJtIdntxNqTJO6a4r6loa4
tnzxYaPZB9qnxHYVkGQcnzPCtGeMfstbEsYDcA7FoFBwIxbdQLVWN0P/nwqo+d3KXf5mgDXx42KY
xpNrSIp03I2LtwvhTfU7zDKYgsOwWdWxrnATfnXM+1fOTFP1PmdB8KlxIXYfi5otbEkTZoJdjjnc
imAeaTYJ8C+8bywbpdOBUi7N8J7Vqu+PDZ2UZLh5Rp0zKrgAJz0ug7lEtgTL9GJrX+ePhhhNi5td
+LSTwRvtDudJ//SAxbjNHqmiGdwLq7FabulKjG61E1NQV09g37F3g/qAl8HyXeTNdZfNszr1bReW
Rxo1KUECoOWuaZRznuleamMowB+EYHPpZFIb+ebvFOlV/TsJ+14+5FNb9R/OIhYeoTzNvBtwQeIM
/ph42Zvh4J1yjBuwmQqqAS5WfzLyXdqwLB+AhFNRGi++4BOO6wZM0jd2RprbuDXqKTgufmm5T65a
Teu2q9ASX/xR9fJx4ZMewcbSOHfbudu5KGiosulQgBYGmQWr72Wm5nt9WCenNhJ+/UL/YN46SIAb
qwunLbe1eWGSwoaCXY/BgqoUOCevz9f+tc0AKJ0DxFjHPebxl4W5zeJYBwXi+WKFtY5BuGBSZZEw
p2O3TraTWCK32tt+7cDzze3MNY97l3QV2WqTyOT3qlLGDDWQRMPeMPkOV64N2mvPubK0rhURD0Kr
w4LTXU9mYe8xokCYr+RGYA7OrrK/AYwzbjR57eBqYqA7fLQAgeYbV+LRBxuuXAt6O+QVMul0sQ17
cuWtdRfUUIgO5uCG78ZARO1bkM7kHV2/DWlMhFJOhQWvJxRRwyhw4INm9QlWEO7MhPneynU2XnUj
c16lVIs9/33f/h95Yv+l4fVXv+v/dyXLHNb/tTH2/3by8y/YVL7+D2gq7lbOFsjVLlt8ZjioDb9X
+xjiN98/T67EOR6MydXnj/6gpjpQUxm/nP/Hqfk8lv6HJ9YSv7HMoFvBZ8Je7VM89B80+yCs/en4
Q+wp5HiOwwc1gDcXdog/H3/o0aZ4WOWnZja0VE+8Olz3ejIXT01WtKz2eQ+Oc9YiyWs6NP/CQgs3
RRDh/OsaKAjhbAzOjR1CIwWELB0ygZXfjoB7p96hh6+RpDNAqrs5+jIsNP6/7r3IIAjeB4GkTSei
BINE0ndvCek0eMs6WgkhRRj2QtgbJE/GriOngjWB9TMujw7bsSqZq9GbkmWbvWkntpAnvhXwVAea
dIAK05GR7Zl+b4+r6pWTOGEmbyBQIz9YrqrsqMHLuMXsKrKf0hElvQZFYWbUCWb0FVt+bvrx5NoY
hLe+8IzEWjYjPwJFY+3WoTUN15wSjZI8m1t7unhzh6VdwDsBx/ahYox+8c1tWJL6XTkFs/VotOsi
Dr1iunutx2p+KsM27I8ufXThnc7n0NxlA7lJhkIIKfszt6w+VqI1IZCALKFeZOFnKTPLG0lEtPDd
9FDxuhs5p7jY3df2uLThGWNTVhtFGk2nrYO1UmeUtIFDt5/rsE+LDTgzPv0iYvHHaT90qmdY3msM
a+OuQvGQ2wlm5JS2UTG0rnliurhcCBKOZdTZVvcDIOQ5xFVxCNxpThUjgFCaWTJb7vVEZm1IEJes
rgf55RYlwgHHr+Vxbc1A3lU4ECw6Lg3ozUGoFhIt3mbV3FykmqsbM6RvIRrazoYAYoTnIhGwm6Rp
eug79XFTXgYZs7G2Ia5sg95LQE6iPVaWw6QJwxdND8qHfroLm2JSVOfpcIL73ev5JDmV3mhGjMbB
HBcXhD4lbMtxHpCh760qxKBVlqB4klROWsf9JGwvnjUMgRgjVf3s+6t/T/9T8dZCnBNxhr382d/M
xY4LFbR3GxYHKihlM1wZ9Dder5kDaDHIUycgdOaCKRw9uPPJBiQgpBVS1d8GMWXuhZm18ivI/KI+
rFawiKhLpWtepQgwfVwWy9IkeK1L/+iLdSWymlZhmPSNb9z6RqO9aC4ooY6Njoqbk9eW2etSALza
DWSkzB3apuCo4NL5Enn13Kf7c//bh9qgSNAPwcaF27Uy7iA8DHUswf+Te6rNsN8vhUF7wWC1/nf4
4YBqtC9DMw79ua7JAQHwhOeQst0jEMs1C2Q+mmfWCEedppCchtgsGR1qieW/93zP12mpjC8lCmol
SZzJPCGNCXkLCOOMpwKSGRk36mm5iWRdPIRNNY5ILnnjXDXLkr2VnQ4Yl2pqlWNzyXO5c9qR198S
BPRm1pmj4fiwYlJ2AbmLClnAGwF2tW9ssmGPceSt85inleYwv9fvBagrWUbY3V1QnTPrb0/TFUHT
6eSq0sl3cvAUFw23tK/3PgS+8UAx7EKTeNgO4j0TUxWeDKa505mX1EBVi1yetXk3d2XvP40oQuZt
2s59eS9WzxvYZQXECpMwnAaKfTsaF9P3eZqnJT0fvgyORLkjs+znolkleLA2uksyUIyeTELfCDfv
VmS5WtzEA6DnHCVeEvXSl5mgbZV5LsUdVafGR466c03Xb9sDlCVsOOhHhWJGH8MEf4Zl1gWMJi94
JlmxWSNwJoodPNymSpae08l8qviH6WoMwNMDDAt61mwShnk1w+wPwjPvqpiAhQkqz8Ob3IKFmkz2
+dOCZkzw5sfsV6F/K1L4LJFFp81MjjgVbnux2NYQvDAjG+zjeb1lED4KYEtUPk6BkD8rg+eJ7eW2
wo5cK6RPMPb24kB05mRJ9Y4LIBFAfEc/+kz5BEkt3VA8VteCdsrcfptm2zAep8nbgGugBd/TEDbO
d+tSWe/ZRqogqZdibQ+654USg5W1s1eQPCbB2zkd7Xi2ZyrBM8McsyQbgXPeiNZY58PIhMh9Cokz
ix3xf9AdICbko2+P1hNNcOtCejsfqRk2aio+WkXlWhwIvXSYrRxQN9kQpFdlusxk2AqjkolrtZSO
6taeOdvVFIjzFDYtoH1Xq/vWtbPqQOXv/IytPev2KHo6v1BFmYWE5SeeqlGgqezsMVsonrDVhPWq
64KgSiwv1c5FWjYchuOsM4HwDWlrvXl5sNSJ5+nl/GEbnnGQmgcnPjMlu0PP0ZRt46Bgf4ECgYmC
tRD86NxWabMfaVUCqE4PCZ9N1pQPtMLDIPNc0Lmmi2h1mClvkrEm2S6PIHS1vmDmZT15pGTcxNKG
419bvTu6kTW1wjk4Trl9cX5hrsLx3PrOLQxRm0JbWyb1ufnuFnrVTAltUKXFKZx1e00XwPpslEuj
9iWfprpZJ7w5uzQQYUZrWJ5ZqDXInITizbwMT1vVib3UuqkPdl4ACvEou6KSWgW9H+zMNlTOvEPu
8qhMKTLoUdDgXDP2KxfeLPv/6RF6MpgESjitL1gyiE65Uc5OgikBZ1c9tjQjFZ0M7spiEkXUVhgG
93y609Na9dKhDiSvH6ei879n2oLvqz0/OyeDV5RY6ga5YAGlG+lOokbb5/2Nn+0Uq9BDW3eKCgm7
qljhRLf8oLe3FnvbSJ17a2lH5wQwUzQ7i32Vv5vsPugv2Vkt3W1YbbzKQXNNlnvSoV7y95L4Ra92
g7BScMHUb1Tz81LMXUExWpN+bA29JDGV9vJpsMLVusRIDJxhmFo9fjREdL/c1OLKTpmN06mED5kl
yMfeFI2YuZCP2cqEceFp75h3g9ce+qob/KQtnBqYpays8j51V2UclZfnwR4rCnu/rYYGfEudSzXt
e0LZQeT36IDeAFkAoHplo7HwGcTODHUG48pKy1PVlC2QqGoe0aKFL98tgDZNAqG8646ya4zgYoBg
9Nba24ogBKeqfbCrdegeIWtRUEQTZfcVlj14Lhf7HafgeVzNE0TivIRYSbw0zvJuplQ1b3y077Av
i1MuijV85wgXVti2V6u52wpH2Rz3jc5jKKD68o7xRTE+ejSspASZAZVOisgQ0hObgeyQia5tlvHg
N/waVOVQtzXmFo+kCS/KOx/JpdNfpV1WfEnDA2wlCzPIDvZq4fPYps6GAKyb4aYlag/1tqRPHDZX
EKQo8cuK/BA2fMlc8lI8ZU7HgVW0RV4e0XLda96x2Raz9ymhS28+Wl6p1D37K8KmQGZHK0plKswL
hzuL82m/MsifOF+/CSVEF8OGsLGWmUQ2oyVk/xz3YyveacN1hkg0A5l++LsE2Le1MkB9et58HUxT
dzvWvSujNLWmd/YtK+HvLMNgiEtHfw/atXsCIamgEVF3c6/K2aaKyk8hyTOf3vqkA3/yxvKIBDyF
GWpuEXTpHueBZHPl8LlSUJwFr/lcAp6ZW9elbaCfYYeOjll8OYs7Qf2dqr6K4NZ235bFUcPZOL7A
PyFe9aat1vzBf6FxmQ7Qbch5Mz/jqB3eVucJpjhaXkDn/Aa+4QeJVqYkYkxXqFayXh8bAGO4J4vR
+YkGCm3PlDPAssCnOZLRETEQhPKclz0VDUwDs8zfjsCXZAfE0AW8CnrPynm3qO51bdg0x6bd+GCh
u7rGr5Vp933IF/OzQNOfAJsHIM+LEorwwTWmEdJO41NtEHLqyH6f0f7vof1vTPr+h0N7DVD+/dck
K1/++5nddjl9E0YRgnEvHqTzyPD3MztZVYwpjMiYJHl8zXlK+seR3XB/ww3PDBVj2jmLifr9jzO7
waEdB7F5Dk5ydueP/qMcq/+X+SguML4N+Ct+RhN3x19tr01mDg4xg31Q2APaJmUccOqqdszH8kDt
uomCPEHnZCjnJcWyDReLEXpGbOtw/SkNP0Ccy0T1TisAR5SxV8trt2Xz7epNxveBhr0zYyibX7oi
0FRrw7a7gQySictyHLDkk8LzeaFXnfExuQbHshAEPrT6qoZZqo0AW0FXrGUbl2oMHwtvwRYdsFzC
oXabddpNGIGdQzoLGb6YuVHTgsGO7anxcHLvXZWlX/SSSLRcWS3rziqZ8NH4Vubf1rXQDYswYAeO
V23xFHCwAZxteFCRGs5wZrSk41gkUweLOkHCAN6KjarRmJc0ValwV4Zv7pyf5diZIfqu7wNa8bRs
KNSLSHDN8tpQXXkIYMY2SzKvEMIrjpp2ke8qcBn11y+33L+P7hI/wTPJr47Og43+3IDzJ2svyvVm
r75/kZt1cKvMYH5JU1AW/8ZL8NfbJcSfKZjonxt4sMuH3LS/5jPDsh7GybZu50k5QEwbV1fHrhn7
7EicMs/v/uffiagJ/94v3gXc0dyb3JV8Q3Slfw4FsBtJ03z8gfBEtQv0xPK1DmlKzcOwh5qJaJ6d
wqYG+c6ezKbnw89C5gPr1s27bMnbywYqQU3gI5vfCpBFbMm5aLr/RKfAavEq5RrWhxYq6d2ixmaM
BjkIk2PJmopLXtdMkPDbsje3/ZR7Ty5gmGmacErOKd2ynICk4d5Jq5KxKLvO9hp7vzHcOYPVvKCU
M4cW0+DMCcArsds26TLUpGqGOgDkpiqCYWOJp5Q5F1PNznWq3RZslNmaou0Sd8x7WATtQGNa2Tnz
egpyH4Ko0VaOtfeYHv8ENxO8gs4VRE46BuJRvVLNe+wRnY4jUKT2qHPPEAfPK73PQWQeE2bI38ms
RgW3VaHQhMOOdO22QJ7UnPRQ2xsiX2DvUIhuuwCAUdShNNMkp7bqhzoXu0RSIwxE/eIbU+I67RIc
QrPy7pa67sNT7ufOHDkbHwG7YqV+DHKS9Z53Ti7izQ6UmQSelerYcymTpcLRsd+tDDU5ZoBHu6Rv
wGtiDGGkFO3QaW0/bBsaZgxrlAHV0jbjTe9UvXdFhRDob4Tu9MQUl/rHrBxVeMlwV9h4s11gRE7I
RBh/BA0wjeDnPLmtsxWxx9N/tc2guC+KzhifKHWloMKQRLsh2CrnZWNLLKIUIBnc/EL4wy6r+oBy
MrfKzr+VUF20IAgNp8GAeRPRork8tjLFX0h6xclhGA/4u1anBgq2WC40+XmizzzWgl4Xbp1VBien
VsEVjXZVnWSOsxgX2UBzUiKhkoHoBcrKlqDOzDwuAKjUu9EqTI57iDDfmOboz1mu6jNz4WZHkwED
gadx8/WplRD0O+w3XqwYw/kJS992HPBaX4kwn+Zo63CRg6W9sXE+16c2BwC8F06h6KldOL706+a9
OGJbntHF2lNlzsOuXYb5c0GNfMn5FO0kAJfUxpzv6J6RM/tZsiDw1uIWSBRCpT11d75Qq4g5Ctc1
FYBwnCNrRKpKBqoWbwdrcz98PuMX9qrNg3dGrB1ZV4Aw2Z2lQJXTT2QcNtllRuTpcfDiNJdcEop/
6Iw1zy4VdMR6flzNvhr3rYNoRAfoykg7l0xFU0bvXVyCTVP7YQ7ExeBv+ouRETy2oqlnK9GD1z1v
EI6sXe3Y3ZOVqeXTG2cOUrPj9xce9lR5CL2gA2DKS/GTS6mCJKVl6dzqYWTtTqxT4yYYRtL7poTl
eyy2lmJsjlAAAJq1pCVY+pDSUDYa8QMHf3ltrECbL0Gdiy8qANxbt/Tnz2xrCNkZGlhcYlI4avCA
nam5dN3WG6W9jnqG/99dB+22fI30PTdI2lX62lYTPZNnp4dIpNWyVm3WbD+Gbt8+sDvly3iSHIKj
Ywj1as3b4FaaivMx7PguALYcGPVerK38qKXbvjgZgOBoCDZmeh2MnjDZhINQ5k0pN+EmqpxOQc6F
e5Sq8CEFc1VFdZBDv0J/AuZVQjjUSZ3CqUh5Ryqqptz00988HyavTcI6AlthAmwtJ3E12E4jxg/a
mdlaG1qDC0y5Z/mamVaqK86KzT0I/zaPMk1V0zEsK3N0IklNeHNwGk7d22Vqb2cNdRzO4rrpGdOJ
XDgwtBIly0jIuno2zIcpoOCXCeGlKtfNQEvs2nt7bZl0OawF1BfST3m7Bd7cxqRG5PVS5DLYtaHn
f1eEsMXRANn4mfvS8fa+zNbnTht0xlu4MugpAhJ+HOqeEg3HVwWVJ7KwmbjWvdPehCuksYSDKbmN
qFtX60CaiMQBgpPfctZiQ5CkmWpkAh8MIX5krvZt7gfrs0u1+OlhOed6QHO7xYBpvC7QQrnJU4qW
ztNMatj9Uo8nYE6uH7d8kCu1E32Vx7YYvTG2nKnj2rO5cVkDvKnZcX6TuAnMkI0IvYzm2euiqXYR
ea4x92zpRkHnopcCZdl3qSdOfWycUxieIUbrVj8hMhsfaMTuW7gNwy3/XvDSdJ35UadpSpcqSiN7
H4yTmENs9BhydNaM9aYzJy9ppanXSPDBk3vr0uKlCAzDjf1QenniTtPcxJy+UhMjWUWBce66zo/M
r4DDevY6s5FbbZpLDHO4TVmE0ZlBjQ8MLArXvPQqAPuSptDHgRu+i9PVU/edorkyakszvcVpKei9
CVwvTeDVc50yTo1v5Aw9Tkx4VJoE8W7LErdqq5O38HhFiEKuTHgVqjvaEOj5WNYQQESusuHO2thR
oqha5Ufl1G0X0SZifulprF+BPaY/hSKdG/mFFK9iGrn6Vm1QHorsLikyCoB/lpkHdFMs7YobKwTF
vyvV4j/hH/PfB2TZt2rgqYvqfkBcMgmiQM8zmSsx6d/QgJAP6NjMyfAAPWYIQUld6r8OHWv3npEX
BdQgKwGrlpdqZubcRGjdyPQegsdXxUAbLdvt7ZuFx+x7w1znwyPCfFbmjHSKAmJpMsF8pBVeJRVM
V62gVI83+5x1d70IC3T4jSaKNlfFkaFNll0ZOB7WOJgyykoWPcGgD9JR4dlTYtpiWiqCGpCBUNTN
UcHD6KnNN+vKc5YtOARDaQyX4da3Ldj9M695gcs+PYDfDCcwZXP96BkUG97MRr9oMPnbwB1Zu/bS
ceZottSl5dBzB4tWAR9E+Y861XLC+GXL1cOzxSaT7Zmv19obD0oX0OijkWkmGHK7ZVL1onI2lift
tfireK8LSQku1cIerSAkALn0NDNu+Y/cQx08rrJ0QPI1aepdlS0+YhpgKjs4U4/llFZ3eG3ndo1x
EtFj5pSel3HWRzUp6Lpl72o4sU+HmHG3blDsr8QYGikRQxM1+afdeaWxr2q3CO5Uh5z3sx7Ov49I
6zx3iZWxNF6YYjLDOrKyRdH1veGwO9csiibft6ndtUmjwXFFXi5WDjTM/NaAwmk6k577EIWwTAoN
jvvbtmrw3Wjzlb0ve2WmT+RB4DCxMGDX2rMhsRHFwh4zV+Shg9r3eeYAPouA3nb+Q75xBJFxni3s
wJkeBbxGDfibXbKoTVFdxBLZ9M9rN9C+HveZf85VSWOjP92Ubn9tZE1WX0H/nebrPtBng2JrCEWL
TLZw/L2gB0ibt6N2Ebgqy3Pm+7adUvvR7lvhX1edLG2q6NfpW2ic1X5LpSj5Cs/plRCEU2MrLVzn
Bf/a+tUzRSQtTzv2eZKmberBpDO/9hbogR2D4ulS+2su6EBISU9YTsfrsGbC94TpYVzwppibTy17
Rc7O9wZbXhV+QPJ+5pBhxg2TCUol8TbHtBbYr/RBtDrp+tG1jjpzy20nms1rL8ir0hFgzTozY7qi
qQUKHD587i8QqlE7BNgaN3fdMHNWSzPe6oHexx118ZPC38vGHB+w4banwqlkvitCpn0N5nIUdVGH
BYXFffdgelW+HVfItDaVU7i9otUqhzv4fvxkzWUxVdLl3U0rNcTeid6GenbZDOs0q5yEOFf5MDMU
/rCL0Pm5cfqVrwaO7NcSRvq9pBIZC2wzISvjj+0WlMVl/mmbk13cpY3Lgk2vDA073OLjyq/eMAb2
LV7f6K/9Jw3XbRZZxpIfRbdtjLE6MJBRa64l52/hdcsF7vfxeXGd4ZvHa/A8M9P4lssp90F75v18
D2MLnqK7gJY4ZL1TCpIALR/YzOzj1ioCBjMmwecns/Ort439EhoXbwgjYZTplHudGRmPUCa3H1tQ
0HDMlJ1eCAqmUBMwKeTuBUl98aHTQN5TqrjQkdpS7xD5naIouQQ1xUuJMica8xxrGfZ/P+r+r3T2
N57OX079ZyjdH53AN+/V5//52/U7HInh81f17O9/43f9zPV+g9IEVeOc40IEMPGc/K6f8ScwAc/8
EGDe56QGGtl/62eW/Ru0AjZ4CGgYUdgd/aKf2bhoxLm9DXQLf2p6/4np5c+Wl/M3hp4DgyHkYUOM
+yvnm84lHF6KeXuDL+RQoJlcjX6m9mTNPrAJ/juA1D8Fewjz8E3gZlgWcuLf1bxfMo/uks/4lYFF
DVSaEV7yKdLw8u7fiDz/HOA4fxvP9TCBkjrGdfxnlScrjU0bbK8iC58iA3AtT+r8mDj8WpdrIalV
Zcd7Vpxt1IFZTDfEWezkl9vg/yVo/UVr4rMVEJzOzEciWtTD/yVNQXwBj0U7h8iRXfOjAGh1v6nD
hunxq8Ek+LMfAakWdJrs1nL2b4DPlhEqI6ZyJj/tnR8ojEB5j+kbzd8+1JalvlRgtw96qrwHXJdF
vDWDusqJxLPHakrr0jJMy2darag5C1Oxp5zQvZDTtDiciEhnsHynaleYVR1XQ2n+FF2q3MTPAxsX
CejlRtrjd1y583fElzs3bNMb2mess3bR7GGmz0+BgUplYbRIqoniLBIgc/cHyuB/15K/nXka/1qH
p3CjH9/rPynx57/xhxQf/saTQz0IwX04JvAI/nspsUKWBHaBcAIDrBoojr8sJcFvACOJGAesPdSB
n01v/0BK+r/RkAE6i78EpFnAtvoP/HMWGv+f1E7C9tALCNLZYFCw0dnOXzVcMUiTpHEbed22TEnn
dL36YWSEPyMXi7SJN1NJ3HApmL5bAy+mT7Gg14vxbmZklyeeNlYwzJYkaCT5EMxrdg14QkKaodP9
hNDqIWTZ5XjFCUOFJxNqkYjEMvXDc7CAfLxwtk6+5CPUyaPPFDS9DmdZvpvzhjWqnjKLh9GYxLvj
VFgPsnCkrEy470HBZkWlvXrNg4ZT8uzjDVeZeqNmAk3DS6sfYTijIdA3lHCUIOEuw/w1XdiKMOn4
6vLZOrpjlqES1sEX9Uz1zsVLdteVORF5yxp2rglvNnLXroycrsju0F5S2qW4rHm0+tTlceWoozQR
LKNxNNwne2k1zmBUxKTEpXo/Um16WVF5dYCOu1CO20yoYFRP0VLcsy3FA3/DYbUn2aoX/6ep+7fQ
xt+Efk+/69xZd72k/DsKZtwMjbtRgJ0WZ+znqJcDkkk1xYNOrZMJbxyTst+I2z7AyGLVJgJxUD55
bZ1d1DQwPYWyZRBtaEEUxp/FbmX7+ZxPJn+vq/pi54n0qxPtG1Yc+H0oxcwoi/HUW/QzMWek6hiy
0IXB6fOA5KyeaSnfG3OTZI2LNuVsEokGR2GS+bW3pwYALyPBHRwT1MBuTt8/q0Fbt6CXrvNGEQTx
FCoDlR+JveSSk0GXXnJORQDAqF39JJ2WJwaToSMdhsSvDOxC1z6oIw5xYPTjoAC4nvGzscm2fIzO
5KFOlEwy8S3PYnHThtnFmHZGxInIeAx9ChQp6MTTQWZt19Z+cwizbGODxlyegbpHh6Q9RIWY1v15
Us4WMOT79Te+RFAbHbwVi8I6ioX5onfWANefc13Tf5v4KlyvQu3feLp2LmnpmyJ6lwwMUJ19GEpb
XlOWSnNtEVQ3aTMUPzd384do7cfqohzyiYrPFQO6m+lvBATMhw0uY6xDkX3QzUkvzOYUB5rTzs15
ZnGjffoiV8NGcF7yu9wR/UXPORD/zqZP9apy+guqq01VLQcOC5KwGAsTxZ+NMK48nC7KbrkIFZtm
YTO+Lbx13PndWvNcZf2T6wnrQRuzfSgKqTGgrM92HhLaY/FAWWjoPgCXdBrxFl5uqJFJbVvfsaAV
FwMhgYe0CGesAC5D86b1VTID07kV9ZLtCAAWiWlMXlySd94gztwOhlfv0RKd69Qywtte1ttNzUsx
RvPqL7fchIKBOcX92UjXiZFc54seZ8glRR3B3gr6V6uz5A4avqCtc63ProEhxjX4TfKKXy6lDKnm
nsNiEPuFS3+SpoFGHuq1vVil+8RxvWORytAkOXUsr8NGFGPL6RdcNZc8y9Pyu1hsgHEFf23o6o57
BxJps+H5xXav/ou9M1lyXMm2679ojjI4ekw0IME2yGgYLWMCy8jIQN84HHA0f/O+RT+mxXvL9Kwk
e4MyDTRRldUg6zbJDJKO42fvvTbr3puxDdMr2xkcZp2VrOOEfBoTSpcf4s6TERGWm/Uf64scBcCs
ia5EGmztY4OBhg6lb0sXXxj1/Uc5czGrDDdbq3amp4NIlHqbqnyZd13IARnS+lbtyU1RQbbq8e4P
X0qQGbl9wdy+oe3abwIu4LcecJW4Yk8FUk1JHN10JWb7tcwd7xxrXZoRQ41NDCCT4oJFzqe0kp9a
R0mA9sUJeyXnjWUrR62SirfuaVIUFq5o0KMWYRRYVzROhmY4TzfNpzHbPff/A7uGB5pZYS3ygduz
AsG+ywWPgr839l1HiSHT4/c4mZnehLH/5dyulU66bX2HXJZpASKZ92aZ3lMjFuNrLp97u5+QQ5d1
U8rIpF+Tv7pTwtxWY8yvm32JmS3w599O9mzi/jIC9yoXsZ4Scys6vaMo4BzAparzhUmo2tgVxb55
cNdSR1Q5cDsr+y6eml2D9Bwv3Y7o5gHsFbe8+j7oaPFAFmh1uKkSe4uv7IGL/4ZsJGE8qkiJWKwN
DHOiZ9+NgNUi8KojOq7kLs/9szDii51PHAfWvuDxw437NOJMNJz5sccFNyHUvHCkhYKKa00EyEuZ
Kmm1wLVYF5O79gdvfrKrET7Y0JKdrdInYo012nP9IG2MpUn+XFQUeJd0vRK3jWRlWnvXLJ17gs/p
Nx0Ly3LMiH08iY5HLMQnFdVB7L1iHu3CTSGKV9CPKRrfyLFH5SZ6JUVka83xuaWKu9q6YWlsqJtk
L09T9sbtwx8Lp/MO96i5Xmpxqp3kd+txiHgNljedskIjjDgcwmn8iqe8P8cp5TOo5/ahkGn84E1N
HVFC0a1ruzlOQVgTfsS5jcTM/jB3jhyE6cobJV0BrRpRJdpINPQ4t+FD43c0zPa4GwtqfNFkk3bT
xL7coMLz3e31N8VwZ4Hd2yd39bXUNt+I8KGyF2sfj2G3TZzm2TVjdnoQQBlZsF3S84HriUaqEqQm
VBmYze2W6/mWKp57MZnLufSJE+fl+KR5EoZuba+BcvFhn5L3XOskmrR/HGbs4rF6MhP7JEeLY1GX
+2Cw41XQmdX7WDVYxGc90vZc1GeaKfxfI0iPIwa3ekdwW+E/gIe1tW8LyrEfxDXFGUQNtLlSdpYM
Gx/X9KrCfshSqbVOXlVVG1dmxQf2deM6+suZZwekooGlzCrGPvkHx9aReLVFC9JQbzj1aJ51BU5n
z/mMtRVsEnMQG3c0MTEPflnvyNZcxZS4a8OPn8cSz2Sec97h3nBQMjXyb9MBixvRTh+xjjY3pXGb
A3BdZ+3yHofVuEYpfygwXrbaxYOxKE69W4yss096XCBiqe6gR+MqsgzwhQQPEahtOsGky5X95C6V
dV/l9qmiRIMwrTB2hAE5KSzjR5E2PSfLeFnM4jJQM81cIvj8tnd96W2NoYmmNCx+cq7sa2MxvCim
dXOVZMsu16QoC639CMotZis949/uuGD20pxfVSYBrpWMXqCyx1Uv7Gsgqh8X9/pW0uG5n9v2zvNb
staVfPdwva2TG5AfUwkmwrjqtvjL7CzSDvuqLQXV7bmNp/K4lJOIoJq+WBZDE7bMX3EgJgzGajkU
rHyIldB7pcUlVcFDnrtUQcdSzKcu9dWj8v1uW/Sp2DAHYz2IDW9XBEXznVgs6dfCRAkSZh+Oaw+v
/S9q1LuVDkpkmSyplL2qDYDf09Q/NfzEVmHmSJPQhPlm4cpYuQEu0HyxCL0Zml8Po1yMvShCuqqM
xCnoQyEq0hPoajcZ76lJJ5fGa1iyxF5LulMJV6a0dJFvb+wnxKbykxQiv6G1BA9xXnRnAuzUupF4
vU+8aXmkxHmx91UtSbW1pVefFWrKpzndGviYcg+Fbw48jSZ94IrLB82K3RWzQHCiuJTsr4Ut4ewb
hb0jSSK3jNr+cfLzj7yiEhb/+yJ2SjviTomEnvdZMuKUpbfKeldup6xSG1znj0uKIwBt5WsaB7Ev
CCXUj1j2zZYmQLp938QUGPmu7WOfQ9vwxuPSdWraUUXZ3HczbOlBCAOFUEwzRZFr1dS+2uVTswgo
AIvaGyHr6LPoBUpL1QSX2MGWtw8z6rnwUkzdK3tFvjBkFMQvHcr0rbTjRa8xBLun1k+NEZ1Q04Ve
+UnSfduA+UC2FAZvPuVSabnBW5HbR3OoMu/MAqKu7zirO2PHMZ4ZkZGhZCK4Iuiv5sDpb97LHkVq
ZYJo73ed5+Tm1vIVYYsm82T4Xk+odRfSqrwl6dRNxgXUP1YPh1VIoVYTsuTAl93z5GYi5ucflyFr
rY8Cx6+zbz0atWEbxb4bEQNWnwC4A7Xyq4o29kJjJT34PHasR+0skB4q4is0MJJSQNmQi5cPiIEi
aPnCJmykY5iXX7R0VS/SMjp9IKai9TNrEjQXrpc8pn3pFeOpnvFbrkJ/LqTmMdvpX/UA6SLlyehk
T2kVVu3RTrEDH5YO2/GeEiFy+rPOpmOhi3a4G2MGbLur+HPZpCxYktCZbCd9EnW1wdUlb7I/M4XM
B7sXxVeJ/hOxUddPsdG7h2Cuvce0Cti6w8Lb8v4Y69xXwTrW2KJJ9BBpCSYjfZwsXb5kSRCVfrrm
Y3kIXGOJCgpfVwB6zajwjde6NB5u5mGrEN4htpW/h+MX2blqHnhstNgjucNWafeRl1RReYOUG8Ik
HFPhsPWVkJcho9R6TfD+vhg10bSGAiClgr3j6Tf6OSVtUn5HvrQRj1Ys0+fY9J7LitfZtdXrMqQN
3a89kUp5DKsE//MwPuKXi/Bxia1dGneiwPCdG/aLssQ6d9obsKB8G72Wxm0atzZLKMXabJynubGv
JGCP3Avi9Y2EvDLaZmcV/Z++8TZTM7+NY3hP4cJ7PEAiWUkSw2wN8jfe6msv08e0QYA1DPmrbB7Z
hx3cuv+dm82+8uYTxCl3r3N19XLegClk7bVETupj8h3BarTykMv25ogx3qzavEhlblMtHoaQNBjN
Wsc4HP+YYeutWjgf95ahntFE0MPM6jFxxkuxyLOQdBEpAglr3BPnKYac4VuP/WQkRGL6n9BiHSIL
FpDTfIL/wBSqGd+bCfeexWAs9dPSlB9zGHxyHx/3dhEfPGmjRVLdVfM19Mx2d3sI1tm+kj95jFvH
ix/LgEeZbW/wgW05fPV6NCmn7pe7lEJbgnlEuBblbI043y1cMJIy+Opnfh7ufGArfJ1JStd6zK5z
qqZ1PGaHeYmvZZD/dnCj3Qmz/mTrcUC6wY5d9VE1J7SnN9XblFjmBpTRbjD9XwbUtQgBi+peLxu3
2hxvnqEGhXPkB9bf+60DuUZby6/e4eOY1Tmvmyq7sR5gw0+4ASTpwsFbbGqueMnWTR9W9RXwYbOa
uaqugqD87jJj2/T04Nkc6GvCy3dTaZ4C30DgEDm2buKOq0rom5n5Mvr5a124TyrXhPnd7inDvEIO
hZ9y4B38MDtQfUmRFsoj/3/ROj5mufK5NdS+J3/R+vUOB8SzyehuTsl9Xkxvkxzj13KoNmBGI99a
7u2weLVNHRGBOqbaPBBa2WVLt/dJPHYd+Xf0s9XklxusNjW4nvFO9/G+i+fjX80QqnglKrL2gnIj
nORQh/WzFbSKJU15FF0WCU3HB+v6Y9+KnYmuYyvjNW6Geo2t9c/kKGeDjc3ewZU4xnO9oVr3Ys+x
2qczX3Ce83LlIxVJUbgrvvjrcu4eg8UIHrQnH9icHFjSfOQq+44ZDBce0VFA6OU+s53hZI5EXXmK
X7t0tu/C1qr3wB+jLuXEyHUtojydR0oIjfARWbulAJbi3Bbgw4Z7FEZzYYNIshyiBRP5pLivnlCs
YLpZ7V3W8fjtepyHmAsesMM8E0HbBLmxyj11DrL4BSrHdhnD8ALznE2FUeCoJ/c5Cclmg0JMCu59
9jrHpXWOwk9wAxQbp+iNPSsdc9WUFvRS95k0/2F22jXPtiSShrxbZOBssVZVOxYdT7E9HFlnce9m
L7kny8rN0EAY03u3ruod1JetBWdq1Tfu1+KkH8oIj35Bm98c8EXJcB44RX1v52zUzfAgE46rQvUY
pfyjf5NLq5Chpj3kQbjBs7F3JtM4G91918hTRXX1asRuX9xMEY4IoiIM17UTf9eZXJltsMKLGDBN
9FEeow13SRuFMnlXjc0nVu0Uj2wQB2voTY+c1yvk52h0oUT0zPGVbxtnojyXOA63Ze1t5v5CBOTQ
yYCW6yXSS3Wx+IE7YXcYLG5rNTO6YCS1ii026GFlLmTjfXQgfDOuw918AeMS8IkaC/krSJdNMicv
3chVPCtzbysSA2XdwBChTLnXjfWnroz9IpYfLEVrnIyAjjqv5Dsd336DmzV10i+Zr8+J4KUrck92
6V1SwhCr4FZ6WmNXwB0jSTzJby3rI6SBTwyF53KMt72YIq+Ei9OWVwHHwY1x6nStxyqmbnDAjI8w
tje129/NtTyPzBz+UBHsc96mhagHEIL3vCoetCCJO6i7Wjr3WW74Z7fi7HBjlhhdQZLWj5ONN7vX
GZR74Xb39WzBT7BC9FOz7NddLw4MEm8EBrekHTF6N1c2aIfJq3bxgHwD5ongWQzLJ1QI5R7LXRK6
OEoG6zWJm4gGH4w5/GsoVZ3OAKD8FTaj58CsCJw4YUTsYatoCl2J7Ab3s91j79YgIKzExlFZ/SpF
Re+qVlAzhiE4iDRnmSqcqzMxUMoWAEMJEII6SK6Cs267Y1s5/FjSOl2z0PsaeAuiLBz9HWLPnnnw
Wqhbb17abbBixQRqa+IvKnyq8vK1jodw/Ai5RjHKZs6MZQpzKZ4+PJoV7aweUUlf8mbugyoxSvO5
UmlVYqPAqDpTVOBnHa6C4eao2WK+s9rIarGhbEdDxBeVBrO9zXB9NHdOjuNiV+J4eF0qjNK8H+Tp
N87oiReyLtCeNWU6KVe4pr12zOrlNuOEVVy5xvi7gfqgtwWlmj9Z3fuXZtHjRZpBcePX445cTUxP
/koBzmd7WToDO83WWNTGS7r2OtqJKNYtgWywl2xEeNJVY3G/5KNxgb/VfrgLzqI1ORbi0Naczh9g
z/WtQTOds21BnnrBacw5sc6cIHu1ppsdQsW450hLjb63TqZ6iffAtXgboS5RrblqHbeTuzpdfHXI
wwaqE2+7PW3gfwys8OvA2E1zU31adN8+jfgNHqDOJCnwI2bev6XS/y+1/be/2jL+a63tNEx/qq+h
S5p/Ue5vFRt/y23ePwCgUFBGyReNhPZfZUd/K/fuPyh8IA7Df8idoKohg/1Tuaf2jeo9wNNIccj3
HAz/S21zwn84JGXIyWDMCi0RBP+O2Gb/BZ79z2SBb4LERuGmb8CChB78Hyz7ucV0bAOqYmACI2YP
5EM4XepV2JTdb9mybEB7rqiOrMTTHMa4nYmgIv3mFTsMmmU0dviNijuskbijdqAegze4KV+uWnpG
xnGM7DYBc5f0v7LK+9X68VvTOdcFtG8qbXKMbvaDu+DFnGsyBil0NZFyJlsdVQc9XQ6py3NzTi6+
EXw7TjaslMO0PS2UmbZpiq0U8sLasrgp1JQurtjqfZErGK+9YD03Ucv4TFJ4XtPmOgCIM/1zL2Kq
ur25jmpsrStdWcOm7jEFTq1qmRbVsg0SYaIiVc6DGZvhPvbG6RR2oyJYTJOq6uudb8+voCs+iaP1
x8IqntLYZhtt8irXoaslFoi5OA4GQgUBZm9dDeLTD60nK80nYAnyt5+ymAn7Ml9VqtlMIr5jb08L
bGIH27qpvtxstHdZH6o1QWC5za2Qlazyli3hRThMbKBJPGP7X5qEpELlmvyRgl8AGLCrjhkPfi/t
jxOsqTvVB5+t6vDW+Z31BQRtwm3b+e7esaruLgW5yUOpAY83+q+1SVKuNqr5XM79rb7czKFSWSgE
CAiruVwOVWCcRswEW6LO8n5s0Fn7IMcBR9g9Cq36Qm4YeNsSqghJi7LRzDqXrrpZDLgK4eYmHTnh
Q3Pb7s2e8dHFN7JXLEGcZKF8tUk50SA4z5RouW/e0LyYOg7o9piWqEz1G1yqfluI+eyOCrZTOw33
NBbIVcdYhckP5aBMZw5CY95nccJwhNMUUU6/92MTRI4lafORMVKXPvfO0GMYq5uN2bGIz9p529Y2
eRJeQR6Uv+KW4S3Gmyl7FuECP7GkF3bRcRlhOvky58TbDJKdQNk229YxrwTblxXtHPgs0iriJLgr
e8xnRGsoJA3FV6cJV+BkfzCSGse9ty0aLjPWBDlAue8lbuptH3vTdnYDuelJXqBYTZQ8WJhiK3vo
XsbW3Ad26gO1cL6xZcJfq8d3TznOOm9MchNqmlbcvdQm7IZrZ9MqlE63/bLU+yzJbSSvlDAb1eSz
Yx0tLuk0LkI1ilvv0Ej/NqJUmdiyuqk3YQlgWbWTOpg1aneQdVfll85qDAJxS5LE+3xAyOl6fTT1
MO11bx/MnMAnnJFd69b5TvP5ejf77qv3zCISdcMW5/YmJCkyrWfIeZvp4NMckt+Blq8aa8pq8pI5
CkqzxijLXRmOSLgTQ0MPE5wYPHDlPZi8dL04/KBBn90VgwgP2mqXE/ub9qhq5tM69MIIika4sqeU
2KfIPjkTUra7vK/pZJkRFSHvXdDx9HcK9qJqfLbd/Jpl46Zf2iUKLG3vDJuYVZwS19ViLg+cjbdu
xsZfN26wrMNKQhuE0htsA6O/x6WwmfFOrPsFP11Qt/bezYZsK1uS7gkGDH5qhXOZfeW++HgqieGN
JcknACnQG0MrEmK+q+z+oHKr46vm4Wws02UFs4S4i86eTMu+I+TBqWJAJ6l/OeMyXWRSsrBpUX1K
FixxhXE+XEx/BdjqPkzmrw524o5icC9gyo2/04QQlmz5X+a/hnD61glcQ5aejLXZsLwOtf+FbfdU
6oKvaJOQQMilvcXP/l6OYRHVlAbVRZhsKml+LfjuKcf2sLSWOYninG9nhzjWAE6/w8/uRuOo2WrH
vB7RT8meC8+fohtMJLMCnddmwWFN381sTCsy1qh4qjnYSeZvmML+ieH/t2aTl/+LWtl/oWzt/jQ3
v5763xtqb6/md8MlA7pTr/77X385+dP8v+yetW5tVf/15PI8fP+P/8BS8vtffEJ//UN/Ty42CVuT
Qip6Yk1hUtKDe/CfmV3vH38zqG/zh/+fY4thWf+g8tOiiwnnDVHMW/pS/bN41sElFPg3w5Fp+n8b
Ff8dl5Br/qsJkFDVLUAuQHm5twYX7Ef/6s5zMoUVSZOLyEi7W1FijghnVql4CDh+P1ytyfGIbRi1
8k+pbS6FXNty8tnSJq5q72/10A7a1SCrqGu7idiF4wBLwaueLvdk4YfgaSTJTqDOZXccXwrIsfqE
D7qUG9sE3b/nmgH8wXWS5IihQrDxFvWQcv3ynFE/w1+x2LKxfwIOid9tGaKkl7Pi9oXbjahYheIQ
RKwNkqd6UMsUuWE3e5+mKnrGrpA/dbJDHqAdYbXIeJ4eqCkj9wf0wYk1aJyq6F9Hv/X8tcS4BRwv
mJfyoUI+7nYF9Wj5s2kZ3OStbGmrL9pY/Sc3qT3zyR2oOjl6DYHHyJ4av44sMbEERtK7qdi608HL
MGNhUhFndFNEoR7r8gszTJvv+yAcFyey+rghNuiRnDzrpu+syNYL4uSZUkKX86BnkWC6N+/LmNwL
miqDDEVubuYrsq2xHAnY9O0fG38hQnqvGwVgI20KGZHKIRi0chbBtLlyGcgQrOF+wHLhntp9pq6f
qfvMMwKDrFE7GodbjDj4CQbVD3seF4v6M0MpgqMEryCDCKz0aBtWVDL+loS+vL5mLZ12EzJJRB6u
WfZ5wlvyM5ml50ZZvQhjGzei4W2TFfEbiDSCfqoHfOI0QuG3zz2KxXsdG4AQAl5sxg8ig8h5+/sB
Fj2UAIvsex3W4fJhDGGfodJOgNbigy49oT7h36v4Y7FQG98kk0nz6EvSgeivbGizF5usPHkVu3jD
1dQfkpH+QWArHw4+12/RsAHmjqk/zIC9Dnir9K8P7hMRU/bw3pQwuY6o35VMkPWrJIFSM01T+Zgn
jW+/24kTD1cJlWi8c62uX1HUlY1mRFYWUFAwtM4QRP6AYY1tND31L3Bi6nyVO3mzzfWy3DSIlvVa
AqcCxCtUEY57Psb4fkvmmIKXAzAZXw+NPN5VxrbIcf1nHdJ6hffNvIfp3ZmPEGYhZtyQd0YXmV6W
cd9N0LwI8tlkdevfniOQogkmUHd1X3C/XR5KLv7Wu88y6UqGzdpIxyDn2PRzZe+I1OktX674yt+K
V6gdbldnBj6qKRP+ew5RmLyjKbKG6LvZ6f5iYGtnAEsB3DGGmw36xXNfAHj8yDQD4teMyj1+B44K
CZt4GGH2RluO1ETNLbW4nWkWzVYYQxYfMQjk9JOaFOSslgm2Zv/QqbbpWQuq6uJgRipgaOOK41Mn
Cxt8BwMx+yOYYqb2Se04vq4KPBxGczUggaZRXtgtxkK42Mt9G/N1Eb6HDr2E/DyZJoxgimi+C/Z+
zV5hy0XSgKVUSW8dEiG5bQxJaFnhUELaGIz8BB40b0iH4PO5i5e+IggrGiddsUuqUzaGScDOc2yq
D12Bama+C4s7RiD92MwVRaXwzD2WdK1DmKsknfkxWNXyh7iDdwfYD+jfkI3fjRXoTdKM3qVKg48l
ducL6q1jHzL+0ORp0tjYjgCid2A+vU1ski0mIcXRyQsxgtXim83Bl5nYLY0eN6SneWWVodR1CifP
BS1iZL+TeDTeYX8kDz3/zqigJYM0kD1f3Dood63p2TuJunOqrbJ6QXAYn1RN2wmLWvXjmV7PBSur
na1k13+lerN5zf2RejOzF9YPsdtbmbjr2StjDhiyl8yH3w2Z6yWxlwUnE4Lcj9nfCqbLG8JnGpye
e8/kbfCq5uVx8DqfzW7gvrHpmpbdEuN2Y5VFjtBqrOLU68onpYYK9sBGyd94IzkwckAdViGk6+nP
0OnXvsMXiLlS1x/wt+ULX36LXI8DBm9TVUZxGILA+Q5KDS0MNEwUuHUS2bXFja1T8Sc6NnGysunH
Dbi2TrMxH/MHX+b+Ez/m6QBNrPhU7QC7TDRUEbGqQu/gIux0UVInOiOBZVvrWgrR7lt8je8jz3mQ
hyTk5M4Hnn4pjcDjQPTTj9q8bWE1eyYzBkLr4S+8dvCotwJD+xYYUXZpoSRuZDmZe+0bxxn5e5Xa
7YtZTFwenXCMH2bIrfsuJ/ButxXU5rFz57ue5np+3e9veLMRcnkn98Ncm0cbuPBrJ7IvR7b1EYPI
qcADKogIu/2baFsQyBSKnH1neCB2Xb60y7IgW+tuPcDjiKamwU+Uxae+sbw1DtXuaSiHhszdbQpg
mK6uWaz8o2V5xoX9aYHFsWnYAhRpZBVGciU53u2gNeqNJGj7Uy4WcYBQ5tjMKMt2niYT998BNs60
AhUJH1KxUWUdnWcn2pN+gIE/hH52qKWMr7GwHv2xQAqU0tjkWee8g4okjpu1937ZnzshhwOtDZmB
pluZP3Ghq1XXpXdOx1JY0JP1RvqRaC9W6KmmJTlMNJMCri8ZGiadSWhmnD1mswaehkZGpVb8MpHd
3PLQ+7bsONNrFuozlsZhFxZ5c0cmdQsuKpeRViVprdbqipJLg4m9JOsfYBFNd8w3wZ4DNTzBRjZ2
kLXcNyYgw/uUTaeT78mbuS9CyZcX2L8sxFuISlEIlKSGdRf37yVIxDhC6Atl5AaNAnhn4CijIAsX
GDQkl0FtXyUMJBexmKN/LUOhv4CroGMqNqf7LB/qiE2HCQFC/LQJOKgtp1z1p+Bxfx8M3nsJSgnX
MFkD0QD+u7VdrIdYJfLObnW2j/tQRNrMqCad3JQDZiCVX/umPJc3N6TrZe3WD9mGTQDGTrDRgw++
Gsa8QYZ2d41tD1iC0zLZQg0f3iaMucahbG/H9kB7MEIkUFX67kk6/55SA/0g1NypHxwnljuWxfK3
i6lh00A/WLMgKz91nFflujc9xFZPA8gidR5uc+WrTY4CtYnb9oHO+SDZOIEfr52UpDR47Hle0YNQ
neI+4/UkOUbQcTm58SiTLbWU9WmOXdB99VzvGgufEEQJX2wNMepNjLGEjB8WePy4igMVjxtL/2lh
F6a0PZ7sGGpVm02ts+qSYvwO86J+rimQRV9wiw/cOs7HFKf9ZQrdBgHcX+RWm3PwHnSq32td1Ntp
aL6Xyjf3MucuDYwrOLeirs6NNxKKDZbyuxotezfQ2bBPi5FLZwhZxGrs6qHTVD8Slx/wjarsokeH
jUB6Y52OVfUKOGE5upYr3lO/fS1voXKkORPe7KL/WC5e5an0/zR8GnYaTBn7uNBgV+gnK13oC3OC
4mmaYdOWMnTXiIfBo1XH6SFf/OTcQR5mqJtYiC5mfC4a9Scr3dxY8wUII7AO8sIep7GPSnlVpIah
egdXYkQNq7MdJtH0Cw+bh4Qa8I3DslC8Kmh57A6q+r4ZB+dzbOryReUVzFZuIRMu0cnwd8BuGU39
ek4fnLGDTSXyAg3WhwS5rvsChgUXt5q5bNKACHLrp87c4YAxEreImkx/M/oVuwM2YJjqXESMtVWM
JUbGdvQOEEuYGuquZmjAhXno7KrLN3UVCECkCZ0BxyBY4FiQYRh2qo+t1wpgCfZe0fZREyRUWkyx
5XwY5HJ/XG8uvyw5jOcMciu2Mqf7nFlRRUul4mbd5SaYg17V7S82ztVR1CpbeUtMCw70T3NDrJmu
SKPDrlBhSwHB4i0JM516pIfYuYciC2DOLDC5llV/Iabi3vem4LOt6tlFd2l0zVIvwyVIszTZ7qHO
jp51y76WZscn0e782o+mPh+KMwnnYT3AXl+LabxRHQ1tEGiiQJVNYMl+x0+XEwAq3zwDUsjKCJmu
44+EzclemdLmFsgndrwPB794gYvMsWXMadzeTW7u71MZ2BjTTVKeTeHkR91lfhz1rqNeWdRx7Rjz
SYCMc6D+D75IrZVKCzG9D2o+s9PD2i2MokwZss10P6c1+lpQuo82eLadhGT427VGVkdl0QyPAefw
AfhffprY83z55J/VITETy9/Qh9ZtRscFWUEOjkMLXr+1zsIcNiINh91y5+JrkStbZXob+kNxNfKA
KbD0updkUnwVGwbHVeq75o8T9NXGi+P8YHDKvSeDm33pXGQbQgL6o2tU/TA4nE/Cw89h2fg+Wbym
xsOwDMkDRqzaWcdWE77TanwbYcfZXM/cDR6Mpo+jNMeym7spgjPORhOfQOHfh0Q1fglmys0sPee3
bhDy1nWOLRYuXNw9lByK1NJI54TGUr/UOHSvfkD7zrp1IL+uprZvLy2Y962sy/JuNnvz85YN2tR5
7B3YPhpshCnm/XbaXkaiisfnwO7GJ3Mp8ZGizcx9NFluwnfTzTYDHuhdgymJ40KGr8WtiMg2MMo6
vT+8O0UATKsV7adrDibegLj4PYO8P8ksCI7Yrsdda8ysSAniHqUHCzZiqfGeChEf2JPOzzPte3+8
HhzhHNrDnWz4OA5mH/92EyzLvavSe6+aiovgYOThkxG4D7ktPaVWWPIhm9SvJmzDJwpg4q1FgGCD
de3geiZlpF6VHGuomWIV8CNYA8CTz4FTxZ99L6uz1XZcuMchO6VVxsOcKNV87/JJNix3X8Y1Fcoq
s3NwCkTfMezE1Z1nqPYEWFxspN08q4XJZTUJQXrPzsnFc4aztpf5nO3GMs6OIhnwgg6ZiwIMs/fN
WdRID8rCQ9qvb/xbCh2BHqaISGFiqfda+sqDMzJDoCnIYDkk1ZOFf2L0wqck8ZqWh227+JSQplyu
2Z7cwDcZbzhp0D1reYKGEHSQuv1u0r9k1zgfw6TG11bg1FqjQbjWJpEieBM1GGI+UlN46Ae3De8I
VGf5F36VMNzDAGBhChzJPjgOmIityUVP7ZiXv7HhQrkh4vGoa8cdV1oGP2aQ66vKShNK6EKq4KER
LvukgGnfXOFIIXc5x1+99Iz5pTKoUsgnK6tXhRyTd6iE7bFgrn1k8RHvZAY1CtNEYv5P9s5kOW5k
y7a/UlbjhzR0jmZQkwhEzybYk5rASIlE3zr6f6qvqB97C8q8lmRIKZpq9qre5A6uUvIA4HC4n7P3
2mJnoOuyl2odjNt+qIW5ACKFqjEjtpXUn2C0ULeMdY6YH1HVoq9cFIgt1pvVRAUu2dSTYaxpJzte
BML6mwVfZOMnRdzj8mZLjsxjSpa9TTRMQnsdEM1IEaRQ9RWkU2TSUuuSZM0ZdepXdcZGfldafcdr
4egIaZsaNCm8yOy24JOZotqGHrkYaSsuOrWs7obahBmQtna3nQYxw3udVLtvG03sASnEqLHRH9Zt
r3xVic7i5Ev6TjYZww3QTvOMLarhUZyyl0OmqxdKHMVXGsK4jd4bIMPq3D7Hwzbc2E1OM90wOIop
WfJksdbTXwpGuiOS2IhFGjX6Ae5TgMfC8j0+rGAosEAGq0mM43nVVIUNxJhlBZ42em9R1PG1VdAW
iGSeuquQhoi65NCVHi0lAhVOQo5QzzUbO8Yy0TLY6RMRSEjrp3BSr8HpdxTdqmZMD5Q6uMIkorO3
jAaAM+hCDcW4qUtZBEd6K1i+Vkyrnh6TnoSm9WpmU5u/tEEWizXiEBAHtNBqLBq1BYviPnJYO7Zt
koR0LB0Chv3HRrQo95mClq9s9KwLW9crObkHmxS/vzhKjuPmzrfJPlvGXc9RBj226x9CHfcDkbBI
L17DBvKVQB371sdN7H4ZHOkDoVcxKoyrAvxtfUb53yb7VzHju8TtcYQBWo/kzizQ1azDtvCd87kV
6l8hdMH8l3Ju6HdTzyq5xvjHqCi+xTeoElMFMokMtAIqCDpwI8/iDocvZ1syBWIzcL1REFAEcRgZ
3IKoDtVANRuX6TbWYHitGLtB6zMROha0XXMw+7CJ1uQTTC1qCrub1hFMG3+j8iqJ80466BXxCI7m
ViRocLZUiDL7kBam1m4gq1COXEzthFwERw6Do1VR8F9yocGGMuHY7QB8ZM1xVJpsXBhOEo6bmG65
sk5CNc+2jYSEfYyj0s1AcRlz+3iUerF1zcECRa0OObtkDlLqnYXzjzU3B2nKfis2ezjlnBOP7jQw
7tRMVGn/j7RHp1IHAAoj0kpgeokd7HziscjFcrvyUowVHg9/tBIoTYnp3PcOkMy1yNXhjKpW/KUA
fSIJmBs7vHh6u1YGy/SUNLWvXZTyQL15Y9j9hVRkbfvaLwYMcMaAM6KgYdzq+kUQyyu9sO+pWaLN
KoLymooyAjbpGCCJ5z0gXG+bl7peaROK8jbwNU8tHJRgUZbDyEwencnsAWQHoJ/UoENWZtRPyKba
HWVh6z6TElsSp+ZhYcLYJRizoWNsQv0bmvxb5Q93g5M1q652HpmE4Kpj3CJ60/iLzqI/JFwoTezC
Uiw8OEhgaEF1TvR4GbK2LsM0fKgndiBdXNqLuAIy1uNgWjcmSoQKIfcGkreytTssU43JlizHYJHA
J5HgFcA3Y+EtxSxKy4AEay52H4rk2lHICpuXmZiTlw1ByNa5Ht2dkLj+F5FOC9PB9c+p3nRXTq5F
z9IInbXgnnlJAuvdXdpYZ9XziSjcbZjaB6WTwTY2imwF0XNcV3p6LR3xHFmpjcyUNf8qcHxt06lB
srN6U+6InNBvm8Qq30bHCi8kJzWQ/2WWHtMJg0xV4cFzwP6da21bPZmq1qA919MdG384IYgBgi89
uIdtiCvIy3jPDkFUDW94cIpFLiQvuxUl3cYvNesFwddZNw3pfUoA4kNXYlLhCGJ/NfzYflGziEIm
d/fRlmxEOomIgiT3aKENWnehQQ9f1fSM8LYAks8MXEdG1wEmVAKIjQUiSbUMH6zCHeNNo1UoleqK
qNdRd4NrpbXKrbSiV8SPMDqJCiQNEwxKZ99pOeZNLVHK2UqExbvtugURAW9m18co1DLnhd5rvMyo
lpMk+20sDYuis1l60yQe6L1D67JNzQt7tvAKFuRDZ9fl0c6GZ/b5yjJPSSSeizYLqKjBESyQQweX
Iq1n2+0Vm7KXjBd5UZKd5U0DAmP6OaiBkSNrU5g/TkVS53DCsGCDJSQGoIkIjIviIb2eivFKayfA
0EOrrialL3dZGyiemZIeUviq5o3p3LY1kpuYeAjEDm5Nw1bptU0SyvK5S7DYNsb12Ix3Y5JsrRx/
iNkUjwjnwdVk1pbUxABdPvMqNvqnnOiU86gd9/7QTSvLMEkcDEuyokgPOHRDXZxnMPrIMKQI1LPZ
3WFm4DCEFgA5oNA27pQHF8RggnR3NBK4GvZ3WP/nwrBTL6zKanc44r4CIaf2Q+lrD5doRnQV2yKl
caI3brpWKzZgseluOrpsXtAhq+ysoF/q0npkXe2e2rLfA7jzdxHAoaXRxlaHWsK0aRfEcgtrez+m
OnC6sEypOQIPozSriX7Z0H2/JPgZnARsbJFxrDLzPce5PPQ03pcegZ8VHQzfty4Mi2kL+mbYukY2
elOXPpAtyne2JvxOReNI8w/PC/2mfG+HCEHGrBYLotnu6sB6DGpmZhKRYZ4aOUu6rT1k+mQueVjz
MS4G9YllhhpZJB0a8qr1oKXaVyQbJGRkBHNIc1ZrDrzfXZSLMzNvlW+uPyD/0AnjLfHIL+Gp3ZUJ
j3Ro6X/R2WczWKVS31td7FB4QZM7JSmbwaGVZLIiVp+SuIImBbmnmz1ltTIO3N3MWZYx3TdOk7G4
wrneb5pIqScsI+VAetkYfON0yv5Dn/XICQski2HJPGZp3/dUhPHA5mctJot7rS7x8geUs2MMkUu+
RPnW1iKkMoatDCs1EBBTg3bTRSi6nLBpUPBa6gjfv4/O2sxq95QML4cmJCYyT+XViF/swDPMX2Eo
EQmW5JxaiBC4M9tWnvVxmtyGBRuQxQT9u16iYvg6V4zflIbtdSHb4k4f1Qh/SOJQSJmVAzBk++Wk
Gi2Xqyk47eqSGYuNR3wZKCzvFBc57lLp8e+tmmFQz/HUESpCH9HLtOEl1In38FoFst7KRwplEGqp
qBDOchOHfW/rxn4gyu7Bp7J6KEZLLglthYSoOfkSDiyeq7myBscf4Aoee+WZegb7aTL9OP1o57rR
pHeTH+PJn3KmaxV9I5Ek8KhRXWm5e9UQjMFC5CNKM6dk8uJqCnBpQ0ruE9NdkIY00w0gJbMjqXQP
sfbXKG4U8p1Uy19JHFHQ0jnuY1ozU8ThOoqnBZhUCsSWCJeCptoKGRzXZmJ8hvvcUxQy5bqLWipF
gwEPn0wNus512a/HSWcJiuGQrktIoutQTdVtbiJAVxslf1PHKKIUr44HBF3KJUu1tSFRsVmxd4Ui
gPNnT11C8RCaiat3UoOfQG1OCR+C3Qw5XBYBWaqJxBLSyHt+MqEpvWLkuB8TvUPbzkZ4bAnVGUd7
8euBPooEHM0xVBQCmqbNzHFTt2dw0TtSkN+LOVmVg0ht5Ga1z6xIHw4jMUmq9+uBHP6hv3WUDpdh
aYatIaXUVGEjtjsZCMxcXGY5ti46q/aq6OwG1l7m+k9dwVbSc7mpiMGEG95qgSW6za+H1+Y7djI+
nCcDWpANQAVY0cfx+8px2Xm50SrKZxu4T1nWxHyPiAGbkgHfVLHd8hEtRdydq22qHdWppOpgkjLj
0VxXwrPALVUX32ArxX9DHfy/UoHDJPhnAc7iNf+v/8zfy4Z1/vu/tDd/OKaA5swTdYi7dUwe55/a
GxUOj4V6Hfkv9B5TOC5/6S/ZMLwv1HuzXNgEasMs/Jv3Zf2hG1C3XMpkhIDbwv492bA2T+e/p5s9
D8HHWhcC/NYMzz+ZbvqY+Czj8QKMhxiiDcnEjol016i0nJNKgvnFwepL2MmE0WGh9abjrDq/L157
Bd3bIunl8NXMNNgcIaUkHIewrdqlGHwsn9LhEwwfPM5Tr88rnCrVVOmCTadDgStnlVc8PXe022YQ
1gVZHQrUnT6YUiy9TgWIZKjp6/dti7s9ge1nYokC7rlUe/7J7RT6Y7Ekj2hmBou0Lw6FKCIOKoi8
2fkQnBMeOVTgOymbOME0YAUkbNhK6GBRsdXwQQ+DpF1KN7Ocvex7bMslNgL8LTAqoWeX3XrQSloe
Axp8uN6DOR4wrtK7o+dI4VKjAPFW2VF83caC2g7/hMmxrNIhVdP1isN1ZZjVrYnscv4I1P6dH8po
7kwPsBmqVHBk1GUtb8hMKJXlGFCFWJis2MAuy6J/jqqagw9ig9pYDapK2w1WeYrbxpQaSmuzbkE2
tKTqiCkmpS9UMhMBcqwEIbegHZzLLO9i6nEErGNs90XcrmVpEw6a6EQC5onU6TuR5pXCHWzL+6Yy
smIztJpKOgGdeXMlpq64gEoaO8sA3qPw2A8qE6U9B1CwnY7+uNJrKfWN7sx0GEMxNSQMg29/AbJJ
W4Gq/SukED09CFqRzSWu+JiKjF6nLY9BpOOOUEO72baIFRo+wz1eN2jLnIGAN46AAtrQHj2tdQxr
kxM38kbdddA3A3f0EUN3I/DyhdmXQoieuriL9czBelbZw10/SPqdMoZJuWn0BlkzGgCyApNI+pw8
2BNRpjW77Cg4vcNxJQP9aRp1CSo2Qa8GuLjrxcKWjfGlGEv7OaZJJTbDZFRHU9M6kL4NH/FF7BKq
OlM0MPFUWOkzL4s668zpRJl6quyCObIoSdkRO+aER6RKONVL5TvupLUN/zLIsHUtEc/n49A4C0uv
nK8qeWh3Iu7bm7YzCnc9OkkAMTJL6D+mw+B8iztpPsQ9PcKljn43WvjlGL6oWktkKsBW0uhgziQL
jnKk8Lmdlj92k248wonFG4862VHPlXIwUI5E/hs0LPrQXRp8y6tRv24IwXxuOgM2JkgQSqBKbrxF
EDOf9Lar9pLe9h079vxJNUZZbY24C8j4raHdrwtR6fEKedCwVy2poCkWlqAhYaoBJzR2iSnzkvex
B6NSRE8wg0dlDTyAM1JEVxvTYaDSCCg6VMgLpUffsLDV2KKbJRHRLpDKTJQ/rKqlAqVFJWxoF6SK
HSCNwath2GiFtfQY1bnReRQds9DjfBy+FGTSPRpOhMKOpeWGiluUeVVY67zRzti+Wt8fNcdbeRFQ
rj/ydHOmjtbssrCsX2qixandDmb9osTVLJSOYozCtjSQxda9onBclrZ4RUfbAGGuC17wsKSmz1E4
0r40RtEcGmx2CYBmk25/6AS+zQ8OKAQlmkgiCrptexupDWwaavWGf5YPdQi9FQ+v62kIduolSxYC
NVNpmvHSaQYjm9aQxup01YKcCkmiIqojOuZodGBbFMmlRIfVLuwUcMG6p3L8otJvJjZOlJL6UgFO
YT0FQXbuUpO1zmDw4HYzyxoYF0fW+Dqq3II8BtQW5cYqaHzvjGpidSQ+T8MxMlZ6FS/btEiGFT3n
rpp7Zc66hpyarPxAs+4yjuMuPyvWrOrOmeDHeJbthDslmoEGlSTDaFPSawk3zP9ae6B9oY1fcTzr
T0ZVq+VKR7TeUpYzi6NbkP21SBziClCIKUB7OBa1l2EJ03mRYLOGGNmDKMbtoFfGXHFqnoNA1XMq
xhVJGX7vk2pE7lhIz7JPyrsICeqXAAXDvZ7im2aq87L4OnyO3h7DCz65hM5DqwNYpIeduPi+M/gt
DfP/zBjgeaP6z3uknUyf/23/TEtdvt8ozX/pz42SAiAQXTFhvzRl2YN/lyP/uVNSNEv9Q9V0XRAH
Y1uaraEQ/hcaVf2DLTI7GFCGqiEoixn84b+kyvwhuxrBH4JMnVXM+K9+Q6s8C5H/3ivRP2Yk14Xf
qXLW4ax3ctgRVKTk0IvpMpb6a5K59SLsqox3Sb/0AylIhjXQ7bh0ANxYan8eDP7/zPl349e767Zu
82//9Z/vp838N/7aX6tssNkME4iOjNrGiPev/bXuononUtyl4e3alpj30P+aNGyv+f/4YyYVwEtD
+3t/TVYVB0zIkSRLcxZUOeD+zpRxnI/nOcFE5odpJhlDOqMxbT6e5+K6jRTVKO9HJu8VtJRV5kJD
oEKh7qk5IzBJzX1IM3kBAA3AzZPhbDLEbYY+rNsmWVnipjNuAPnhZULFBl96CTqPOBj+AsJLR7lu
phsilNeYn/ZFdqAneVa0XbtAQKwhEt4b+rWmPKeNtUXpDavEary27ZT7QvtWdpi+pkOlE/huLIV8
UaqaLI8s2eW1mXq2VhMsGKvNGmL0IqRialO3JUPBMyzn1a/zRa71KI1lRDKLUcRe66OvqSFJVMFl
nBounwe0LXMYHa1cK74YnPpaTNeRgRKutPgYY08Mun5fdcredEJi2V08/DC6tKSgktI0XtVCHlIJ
V4GNpMKVo+qNglBp2k2tZ1h+0k0o1EMF39bvvnR0CkhvkROs+hkWGXwrMsJNm/ic4hN9Uhx4O8Pn
W8fnAf41CL8J77/s+P3E3MaEn2poMMMeVgWtjlBB5jrz1WS6VPVx1TdvoOE9J3trQ2NlTuDd6jvH
/RaCL5ys2cg/udfAWS7mUvlCEmCzkQBR4qQ9Z095Nw2WtTUwWi4GdJhreCUousRCmBFezfA1lP3C
1OD8sMjQa4rvychZVwAoCA7bUuIuF9qIiUnR7epcjdhkEBC7V7Iz3XyG6fZoWRy3QFo9EWlE4JiH
k713C7BYCWaxsmELqukvfktDNlWj9kCtWV60U0FXXty3uJcwWIMp4yELnJcCR2cg1Nuqt9Dy+XTe
U4+Cs74KxQMq4U0h+4us5TiFPUPuqcEc3WYKN5FzyHFpcfN3KVVzkQbiMKCQjzjrGOdGZ67Grl+b
vcmBalhxnjwUWgtNpH2t/JQZXdT7wcpXalHuDCYpe7Q3xFMLKMMbtCpEI0ZrDYn+ojQx7StwlxbB
1C4QuJ1b5FL2c1pICY8DgHG6TMAYKXa7zExCZ12V9mBHgsHIViVHa011n6e8RJhAhFrvDfUwK7S9
3iG3MblqORBiFR8XA9x9xxk3SukAkogu6cuu7GR2V2hXOkgw1bkxETCpda8vkTx6CtQKZNIqSSzQ
4CEVVhWa+n3UYeujH6dE61x+lcUtdNZQvfcp4+vmsBv9dFWYvnvUXJnvOPpj8yehclQOJQ69NgYI
0X6Zc2Os/Ardw04PCSDJ1dXYWyXEH7Lnc7SUg9pft4PYaFNxaVIZFgipDLJoF0qO6stRr/viwY+U
vQZUME7RTeF7Yycs1+pwESOndgiOFLxKMh5WJJwq00OkPursdNPSr676LKFPHZIp2/aErrJF3TXi
OpGY0LPMbNdNe6XR5FbVbK3jVjX7GwyVu0miVY4XKG0bjyDvMwyr2ygcUcNd6l2AMtyniQmmYALa
MhKrRSM17K0O+dr3mJdVDYLSj60dJQXCupRjgWAg1N/8AJwEmve2ux18oLuCt8GZcmbVS4413yZP
uDSgVmJjG4eXhnwaUP+rLORNQ8ME8hqyCso42ISoqZelig2y4lCCDl55yxHrdSBGS3HdWTBW46s4
Jo2ru+hE5B5Q3z2yO2Rq58tOC160MUHhJ+8Ki5C9ylZX4C/OQGYuoNKBJUYVHyKsGsO9Y/bHmvTW
We+W4RNBuEO0nx3GW4TY63TsSe0x1GEd+iyANKBatqTNTHBIrprpwXWeXdga6H4WapivC01dMe8w
B6ggbarC58dTmiV0KPGXdta92YiEJuy903CjhoRwEe1uUj1Eri0bYjaD+qmEchMGJNBqIGWLjA4e
PAPWeMCm05mj1biCzPCiFlFz0YgJUVkVpS9ShEd0RkAx3Ip2nPul460FsXCFhoSug6U+Sb41NYzJ
L0Ae46WCV/YsSJCNd+ROGdh4yOCpKGuHl1kmrnTyDHKg7SMXFh3qOLmo/Wz84sbqUoVJ42fyvJ9o
C5HOsS6bCCR7URKdXfQxPu12TborilSEAehv8wRHuLyushCdXg2ir1HtdFehuoNDJTtxZtAze7Dq
SG4gt9Z3Ro5IHSXvUuXE9dqhzH/QMGtt64FCamdJkhHR+T/WKG4XJggwX8DWC3K6SX5qrjop/Y1E
xDCbgddmQd2bY3tWasGBVN1gR92uJOLMjcBdte0+7ez2zhdO40FuIFERDPCyiATcjblNHnbOQ8gx
JQp7ewFD+l7iThcaH3/X7q9E6vJGhufVoN35ir9yhQptsAhoPDvavYtwuK/Na5oN+Mvq6dhNTo+W
VPcgFj5w4PEpGelDuR4akLXlG8hpEkMKNX/RqtLeByRFTAvHajVcui4oUyYWvudCDXifQg15rg/l
rD2MZrgd3OmhmZud0/A1akim4ArMtR4hBhXWDtDrTmucyMO4y5LXcsCmfm7yUYKwrzRLq0mjdRC2
HnSuBzXvHwuhP5R6uQoSmlNF3u3CrDpCxV8rhXyo7X4TIo/3LPJwMLSpZFbn1bYI6FbBvubbL+1p
/rwsShWvrCWwvy5NRdlmGFDDmBifKFKw7KjohKf20AyW85Y5bn1Iy1yifmjye5w4znoc/cGrhDRW
lE5mmUPqjnxXMXk1G9OSDS0go/QyU5qXwDr9iepRCFgMnV97m5tFuDIJ1vpimVUoWGXrWluWoTkW
C4nJhawYiphQWrATjLMAHwuKJ8rRXlptqR9z32RDFMXyPKersanN0byiVxRBqBnC9h7PtBnuyN4u
ryCjI+yXRszHf+yMaJvICMpan29AjRHap6eBnbKEOpi28siPOfDCjdvbCjVPnkTvpgtCTLN9UvEe
wX9T7ANvtbxMsHg+4ZKkboZi5owK7tCyhEnxJVfDwgbFTD4QuROgKCulfSyYDBhRgBt6IRXJYN26
JWWwmu/rnkDI9MxsTc7n6JZ2rIliRf1wXCdTaBASDUKaeu+4wfQyHRojCK70ng9Ho435ObZmerfm
19q9Tez+gGJ/um8J/to1Zg8XLkEEXYSWcWYMCD4VGQ5PJr/+wkL76/Wxb3hu7NorBw33VTGNzrkr
h+KKn0K7Oh6u7dTvPNRZrFJxfZ/gZ9jFLoB4kdFpW/ADpq8tYNxNqtm7Ev2K52aOf+RjDHQnNCT5
sAZy1149JKWhXLRakb8QfZbfh0htzwTOBV49HAft6DBePsvxCiw52RJ4PDK88I6yTH+GyGDjaqVH
4MoK3V4G3NTG8AgbYE9Nt/bQrNwFaf1Aj9Tf4KWzeCUVFIf1SooY2EQ5FXvSgaJVnYvxVpmS4jnT
XXFPGdhfFZjdthLtl5dqIUHh7YiiFNXJnZ274cxQ17euhV2tqnol4XGxtxodJVy7SXDlxhqnVeqq
52ZdtYfC6OJrM7W+gvLZ13nz0HcRQJ6rqZJPYXBbFcgKVb9Lzom+2fVxVLCF0+ytL/odBsDwsvFd
6Ft9dxs5frCoqKTzjrrhmTmYt1Su5lZwda7Qx4MTiIWUsjTAuSh6RVKCqCMawbkl9pleDTd1gd9l
3pCwN9wSg+PvSiKPzuhtL6cU71gEzrCMrUette/jThXLmvSaLhZHH1w8LXnzLE7ecDw6s14DcLhs
jiqCDVwrUe4BjyPwgowsoegPeCPZ2sZBfGjCahno0C2Dzr1OnWDJMngAcQStwOivLKE+5F1zbGjZ
IxBuOR1gdg20XN+4FalQnflUzOcWnUNKYCd7Ta/qRQSp3bL65LyzgHhBdePAhNJs8HAweHT49hQO
U4yKDptiKEYg7hGtZSgP19hG7oNoqM+zyIS024RufLRdiUKGefuK9LryjNBHjAzMdNUDwYMyOOYQ
JEVR7fjIilk54fZrXnp5niAEu0iiKN5QZ8c8mKFy583IZrhUlXtBbbeShOA5EqgK0FZQEO2AxHfa
KmsiIPQYdvSzccJoxT2R9beuH6jhwspQvYz57fV1Eb7IpuJuG+Ee4K2UOOSQgeFuDlriD+ttSROf
TMtEFdHBknRopq0gLJA4pilZVUq3wWr0GoM1rNvKhmtZNAtqt08cimea3/BMWjVtdyIWdr9fjLss
X/Obpn59bc6fy/8HYAAWBKF/LrOtgqhsPhCM5v/+r1KJ9Qc1iO9Ge00Yhv53Xgih3nNst83pxEV7
q4q/SQDGnOqtkQVCIU3T+a8ob/xVXdM1UkZMyCI2nlXOJYz0G7W10z6kOZdo5v6oTasfxBI/+31/
31HGgn2nBVbfMbHtwPYt0n05g3crMADE71XR7bs7c/yzbvdveZsd2QA28j/+fS68/F3Ns/XvI1Lp
0RjV4OfPUc3vFAUl7lZYtWADE5toZLWgGB0tfz3EXJj8yRgWJydHoxKlz3/+bgxUs7jLXZaT0uM8
1C5T3bPe/H20jRaXw+KVK1201td6sS+Xf01u8BTgKH5yeSehR9+vz7G5SJenRx3ru9Dg3dhjqpVp
nZPF59dfQ7zsyF1DqzyUVsk+H1WbepFBvMzGt0+ueY4x+nBf6SIzy4RqMbhtzjnw768ZyeEYkr8X
4HeC0u8XG6XWLorAoeqwovFBixKVTio2jvXl1yPPU+TjwGwp0W7MchQe5+nNbhwFDfAI5KgwMeUM
HeutAW867bpbXDDoazT/L0HEP97kH2YtbXjoFTq3GGGRbp7MoagTTha0DCnL8QVqT7cniq2ZqwnH
TrXvairS1zKjivHrK/3JsC5jsv/igETB/GRYdegqu4jicE6MIMavp7iTQC1Y+UOyo82FnHJv9rby
9dej/vDCUGbVKaIDO9Nhlp0+WEwYHDHHIKajb0pIfnAyHsbUyYb1r8eZpTwnz5EJpFu6ZWizBOZk
KbACLE2yyik1SoSLtKIGHQuUmh/6MfjkRn6UL/GOOELVDKw1tiMs1sSTuWoFnWHPfctlbkPPmcgP
ZbGZPhnkx/s2D4Jd2eAQPy8DH1+IEkhioSkASZDirSPKHEvZD93q1zftp1dCkRu3FloT+p0fB8nI
86hpGKOPCgt/DYS9pH6Fd4+IVe/3RzJNhy8JIVGmo52MFMQujf12ZBpA2mbdXjYFpldH+eSCfnbX
TEFf3TB15sH84Xm/jNgEaph6iXEr0MNbW9Q3VVp+MsT32vvHmYZxi7doPkQaIHJOLgXlbluqA0+m
k9QUsRzox9SHnNLVxQ05Mpz5e4hJo9Z2nqG4FAgg0yF9bNVrve7IHRka0azYexWf/LCfPEzdovuA
BswxqJycvN+ZohmBDCi2T2zldAQdUkEaUtefTMwfP08OKjdQJ7zLqJPc009go6KN5jzJMX3oX2rX
HtZBE9+qLgVCNRHKSleLV5dO/ZPIAqpAhUVBUacmv4+EmpxhHo+2ZjyIXQVet7Vb461pjXrRE/Xp
TVjrvv164s1P4+RpIYtzAGnRISQ042RGWDbpPxAyuCvjTTp8s/2LdKlfjcbdr4c5UeB9XxSQzwgN
MgnIJN6njzNPc+m8JyBn6EVY+7akaI0TZ7hwirm9kdeSkIVaara9GPUBu7Mx1Lh8MFzXShBsRgUa
3Aq00CeL4o9LPns2m+YjuzEHNNPplCilDpZE8nHjcOggJD2S9PqcoJ4RBCT1yhbUg/LJ9uUn09Aw
EKjxbrD5Q4728UZYSpaz3MNDRe+9KnoSp8MIBHrR7H99x3/yqs8ATRvMk6NbP6woA5Esk6pCeEmm
HHc3Uoh+TeCBf/17w1hsgvj36SMLVyPk7mT+xBoyA/xEZO8gw710Qw73HP/lJxdz+vU6HWW+2Hfb
Ls7nvpHlIRdToAsOUXos02KyDujhq1Wa1e0nE+P0IZ2ON//5u/FC1Y2CruOqRH1uEp2FNPyzG/fT
IYy5ZQoNjCb46Two1JZsE4Zw0zMrh0jkULUzs89Wo3kKv3+/uRJUxBavHQJf+vUnU1xPkpbEeZX3
TgT9mTQIKEn9cnjqMORcqDgFn6WExx9RkB6y4Sg1FseJ6AT5yQ85XWe+/w56/Pb8uqEuOLncIR0x
uyNpWwYyhPFJS8whc24RqmLVEBBMWnHxyZz5/s384dLZiLAYE3KMrvPjQ3REj3cu7xIAQu2wMcvM
v8paXCy+RQVxirr4xpeu8BBrml6FwMmCg7XGIHCkQkZAVHxBtNvWsK80zapu8cz8qVr5x23uTyYA
rFqHzwTHM4Ei9ePPExMO5Mjs+Xl+L78qjpGsCxdHqu6jj//k7n821vx+vZvPmPGpDsesvmNFHJ1q
fLNGl8yV4pNLmh/iD3f83SWd3HHswX3YT+zc+8B1zoLZ04tWtbfMy9GNrkcdm39TtM84d1Lvt5eh
WUbCyZm9Gnv3k5HpATSkv9MNEhZdHSSuCYl7zmdrqvbD28TXC0aOxmFovsxTwTzfYLUJopklMYd0
RFlG0HugLEShwmy11nUc3BV9sHX9fN+14LapF/76On84gLJ113E7qGiMXTJHnZOVEIdvjbvarBH8
Bd/shvgwI71RMZEs2iy81OrmVm11eGUGkGB/9+vBf5hFJ2OfzNim6FwVdRi+YuNr36ULfeb6O38R
Kf/xvZh1Ih9n0ckwJ5NVK/ui6ikjLKt+XOE/29pK9NxQYkHLWe4x86+SbtwRv7Wj6IvTOp/dT/Iz
z8APC9b8K2w8EoIDjSFODxiJTUxJJHnUTRIfIZruI0VZKVp8Y6T+Crrfby+QjDevAw67MJWqzcnN
hV0zJsYg6mWIJJwlY0PykQcpqiZsbeiKTxaEn95kWJRcnYsFhIPUxxUhhJEnZcCzrHp3C0ZpH4ru
SrrRHiMIfWf3vLRq9BGTfVZGvk7DxdGxzXy2Rp9uwObZjBxf5X9tG4bmydcJIkvf9mg7MIPlZnuL
l5g1CmyLfakkqLvvc6Pty5vUNDAxgRKig/x7M9qG4Cnmu87oLrulk/GbsCNJpecu5NmlMh5cupQW
nadfDzLP1/er4jwIj9QV1G2wCn53C7xbfDszg0MXzYecaJclBPCqK7czFjYOs98fyOWB8kRx2vxg
OyhT3aSLwSfEHKpVQOcjzpP6ImmhTdHF+mQx+MlVCZZanp4GjZ0q5scJFA8K8qy0YbCOOB8kxbax
lkW9zGAT/Pqyflh1uYGCN8K0KGFCfced8eHrpdrxGFAcq5fdo3uZ+2urvvOzVRnSLKYBSRafI3aW
VnxyN0830HORxKEOq3M2mGnzJzvbXA7K1DScS5KpP+MNpPNphb9ZXfs+Bp9+MSdDUyo+mX/gFrJC
H7gyWEdPQoAdLkktbtxrSy0eG3/871zSu+H0jzeyT0JjCoO4RqWDlhmU2H7o2ptfP63TeXF6SSe3
jaRnGGjaxLywW3q2PekpuY27hZWa78UnF3Q6GDPDQR1IgZIiEF/lk0kY1S6yZJ8yQypDlOKyUh+A
MRGfmIBV8YtY+WTSn86JeTx3LqVbwqQwOUsm3++jQqPHaDHyKtPrgwc6qYSEmNrq13fw54PgYsIA
wZQ/RfeK/8vemSy5jWxb9lfeDyANfTNlTwaD0TfSBBZSKODoHY7eP62m9WO1oLR7n6S8L1X31ajK
ytJMg1QoSIKA+/Fz9l7bLMFup/hBwbSmhB9CZHIYgv/mqfoXl45ccgoJTqL+Upf//FF6viMoNFy6
ClPLcF+N766A3fH895/lL1YorhgvE7k+sw4kpb9ua/g2y1xmE87owtn1Wf7cpuNbEXRUhcUJdOYt
JePOMYt6VaCpClRI5p9/tpGZRWP4ZFdcZgNKFFD/6DZAxvGbt2dFyy3y4+rs03RbhMy01cH94Rn7
+TrEnsGYnxn+AhghBonIQ2uDL2TQ75nywQFZIB2NTesbOVIR+A0PNW0tb9X5veespMYnAmgL57HP
QD6TN1gRevEiktArCL+xqoDp3ZAxIuzQ9D3YOpguBdPFV3iNwZWjGdZ9bmErIMzo3PoGBDxd9lTG
tVhhHs5gJhPcfshVo27DYC6Zu4UpwmhzUPlTZBHiTUnS6zM+q/sACN62DYzgKQjN8m60xRieU7sd
w4M/DOmw0DYJkEULU98ps3ZwfLR+DH5smJ7N0R447+hwvnHNsjxOPtAps7Hjj5Sq/RVzjby2ayu4
gKmCeJN3JBDm+YdHjoV7bHMiJUAsWNZMBoROGkiSWMA75Zr5di4AFu1nmzYX2SrYCfZx5dDlAaL6
VizMqDSy7FPFYAkop2divIhbAb5XRsAV2rg6N+DYmWybdg8gGB3Jbd5lO7K/xdUIi4mkYsSDRY70
gPGw/2Kih1AHbBbm2bQq9y7CPb+ZM/3g53V3aRhqHUctWnuTq3DXEuEMU7eKjxa5ygudS2wJ3BLd
wajjekScRSrkmoBNUtd6l9QaJw3A73X2bRcTVLgtvZJ7mq90Y82EKT8kcWU/ed20yE51Kj0oQV5U
HsGIapL6pIl72i65cOW2gwVPSLpqJtBjprgdy/k0uoDcNAGM4PqafSlhGvt10X4oqKqoPNW11QIU
QbqwEeaMsmci7Y9bs4AiDcfCx9lfCyKGFzkbbjeCf6U3n2xsfStwXv67LGeRrX2SxPJMEyiXjv42
0IFs17abOJemtPNbKzDMBTDV3UxpalrXUaO/eCYpsaieHEAfJPtgiiWMnYTD+uRE1YczTNjBs/C2
XprWNbqkZFEFjLW7cFJRTOWt/oJjzP+Edrk6W+0IsbFa3mCay+NQ+/KY1gEx0H5iHG1pf0jHVQD9
RtGsqJW2MiH/KYhWRpE/ZVMCpUPWxxByAeMg9z4W36K5Jf0AO5TxOnn1zVzzHbOz4QWcnUftED0/
6lmeAlkOa34IQVMwjye1nCYMHYdXkh8l56q3b9KISChd16hml+DFajKtHcSdG58yet0yTT+MJf1J
yNAF5ZUuzEeAD6BmFvbk2kuWnjpQjgaWzOeq5WTUoogBldR8dUyAgoj95HVkWfrEuSy/KXjC3keQ
GHrtkCV9itVnXaCYqAuLbN6uSqLXADLNGJc35A0+ld6rjLckoo5PNbdHdWcTiFJvw7GHSVqk/UG0
xIvwYFb5wwjIMlyZVmM/9OaHq21sc2G/gQGwCQvxSdv2W4KAFWCZqZDSEnXJV9895jQS0cW1xVNL
JurGavDSM4AT+aljbWsGop57o9n1hm9/bVPD35GQGx3LhFVhm0zlyswtYATuNik6YmdHlByR9y0Y
0itgqSdoTLtxlluNSkoNubsVoT/Bhig8ckcJTsOvZ9UIg7v6ORkKiUrNQrBONIg1otlBUlvSJiNi
U4967wpxcEMgdjpC4ubihYs+e729w3S56agwCmI/B5iYQ9a/TEG+AS/Ly2WIeYruvS+TtqYDcmgt
aDfgQ/2pP8geFA38Dw+bqjmu2oHA8vW0grc3guuUvvPSjDA8qqp9ZR3bRBC2CPaYkxOdNOwqpv7w
w27tphIJTRE8d3IaLpnPspD4KNIbTRrrzmJQ8MUy0cGjgb0xuC9OrnL1tZk7frNLMyoL6gm6MkPS
I2jOmq9h4t1psygOIcnXSL7isrmRLnaDwcgsSHJV+ACBDlOb54qbrNcGQY4jYeA9RMD7KQenhP5V
Fqt6ts1b8M3FGkVc/kVrhFzDHL+HLRLhFHnZows15Kgdce0Sew6y8BnX22tW88CgzDTb5FMShre+
U6Fibp1DAiPu1suHBr5jQHZRBKVsrowxJTNjQqITJH1kHb3Gwjuh5sm9KyPmHNYUK3DiUUN4ZcAW
oYv4BXww5DpQccWW0OFxIgg0rvYRylZIIUiatdF/IBVFWQ5KbxaPVVfNtw545L1hlMY58XnfMOGh
WUFAE8ZmDnUIkKR0rwsiXHjqknMY1sZGke8j0Q525AthRA7Llbasr20/vZjD5MsTA0t32w9j/DUK
5mlxJZsAqj3vtnBIGJ9YVDejX1+bY24dODZvDPRG9CM2CPBQIXurQpFcWFWc78olUp28edlOhzSw
TTJUVewxxejDeo1BwHzJiqp2TxCAF41p4jjflEXYL6R+cKRBQNqOf+2Y4poWLE6HdqsRX6PHjJsL
Yt0UemwvI5+Ic1EfC/x8wJ3o6+Lq9Zt7NSuEsUJhsgVaD4dyDLPXMMELc0LjR+6P6wFrEiXEbdhN
EwLHgafUixtbHZV3zBJHPUcA5U+EVDirHo8xXBtYiREGbU+vGzqg6ELJtlp3LenPEEdhHvkusn6h
DwKH+WMkuCAz4LjstcAp61ERNSGU7UqkuwgK7iFOelSQo/U1MZ0K1b4GuVVb8pXF6o1ZGkz6snPb
TTRF811iG+NB+2VzKYwhC4gVMqF0tfHsXAynwNRqJdMMHywC5rVRc05AThaS9z1bMe70yaivp2A2
N7XnZE9GrmpE4kM2HQp4peuaRiV4Y9NT6cFu0GqtVRKRQ6qb8HMDG2QPuFfDaU48AgPsNoT6PlqV
1W8GuMzeuvDqFyy5a3ykry0RExunMIJxZQ/TubONowcBaQqt+nMaeN2+cKH/St+wAq7eSIxOOuL0
8Mv5Frl6uUrN6MXJuuZaBsZhquoRDrfwyn0AzX/NTyXk0sH9XAcs1oYDU8ACREf6Ta3lDvzaE3pG
pqnNKM3NjHn3uiM1cJUlSfKakOTXb0Gus4yWzUF2lYC17mkUqvOlwiaVHfzEOSzOfYN0mQKB0FDf
dmPYnbFvZl/h+lUbs6IMpyU93cVuDOK8vrK8rrmvCczZzDQDN51w80PZC3Gu0EkTIAtMtwTGTCbw
J5X1R6IxlNiiuUeg+FghFr6J4uAFXH2ySgiU0thnmTxMHoIahh+GC8b7NdFclSsYk/leLsYBlrX4
0uZucHD1cBOV4gHOcr0p554SEWyxuVrStO4dizJ3BSJsXNWUwcYqKtz7DLTYyvAN84SMWF2Ftmhf
i3m6TwrrzomnF4OsnhGgeHIoCE2Ni27rOdViiKkS/y0ftQMPmojFkjxVK7t1YPWwBB8V2Mxbop1b
5OieEUNQCyv1ZRRV89IBh77H92veNG3FMafV8rHX8goqdKkIeZL3abqk8Hbd3sk7MD+1zD+0MPeg
EKdXKYMSUGbKMKgp3GfhZQSfmPZbQChtWerpLOwpkdsoRUeugn7hAYx7ss7JeKhs+jB5+uw4NUYN
nO0bRIWLhwtRdz8WVwmo25ukyOy952GxcAcq8nZOL4lpnjtlbyONVSri6PnQaMSQWTphmDAkHvA6
ffOVWPuDDD5U4NOM7GRyU/bhCWbaVhLWRYMDEXa7dfvawOBBSVBARj2PllMdhjoadn4o2gNEVrgA
YaggLQcwKEeWATDliOT9co0k+XbGED3kdnMdFEQIaBLEwRZMZbePcnokoyzYu2FY28OV4w01WRoq
3vuTb68Lq/uYspqBkjmrpl3Vk1nuc6fDWx5wLvnaJ/hgoN3Ya5Tl42cVUwx5afIFNTz09iULrRbt
fRTVn3Hsiy3YOV2eG6VGmKXm3PEAiPyoequHFEadBflpuokUxrbQkxPRHxHsRr83h3yT5mbCnJ95
xCqKxbCVlr9rXKbZbsp6GkwK+x9pqdWHTQb6UU0y2g5Zk7lsm4HotpnDqooJlsZ3gxrYzksTyUmX
ba20/VLNHNe7OH3JIywm2UhRNacNi3guBrkrVO8e7CAhjYrbAAsKqcqVi+PfrY0L8IKP2u7VXUbA
S7Fz0LDfpCnb5KFjGYX02Y+UohZBcYjpCG1JYDPZ1ZsmKLgBauXEyRXAA1mdgbPPGgoxNvDykGPg
uY/iRQLGMTOZQLyHQ7FO467MD9HYqwkOQwPOdkVI6NRd52UXMG2Pp6jbRDLnvSEfz/17RXfY2THR
xTuJaBmwYF7il7NH3WBGM7O+2YyocwCquWXoYVvskNBiat72S77FCwAF8sUSb+QNZAaYAObDGBk6
8LV5V0XUpliQ9Av11pTtHQ54074MnenD6QP5BjZUJasszysKJM8snkg3IVV6nOb5ifEhcco+ND0G
V0PVSr4rR9xikeweIj/pP/VI+KttzEyC1G+nGvpPYxIm5T4TKnzuLIs809htGvkNd2F0y3kDFS7w
Qce5oQwJxmfR46nHexXZZG8QrPEMP7aKMeKD7STxhZCIc9a3PgRmZzY9QgOxkeRmSSQ0fPEz7jHr
MKnxfqxqfTSqhtA7V33DrDOt4Rx2JG2XnLBWKGqUcwpjkQqHNgdKaAhMvY0Hj8DnPPeifUoV1h0m
vWQjLhw2W3pJvmXLjn3uwegyu914jbLnbSQYvDKsbhNXjd0C6a7wubGe5V9Hlain1BrFGTRkwVnL
qlj8ejxlXt2501MKyXQc9jJ+NKKHNFWn1K85gYNDZwGQ2NbYP3Zsd3IQlxqoRuZ+S5PmQWU7hwyZ
0LbPnMmTE3vosElcjq/m3jLvvJzz8JSYxbQtlRMQxYmLBVRMivOnMFqLmDobbJ/Xk+Fjp+E5nnXY
7KrOAvMCo2zDhb7A07lyUm8rYX056sUNPs8avjtBGrvYmetLkiqnuIMb45PrR646qeYAW7xLJ7z6
TlYemPdbXrB+HW1L7sYhI1CZOj+BLDdZ1zp+WZiLNMhd2Fptv7C+PXq7mWp2InO/0OkAdTzMOOkQ
s59lm55FY3bXWG4MH/aKwVXyRxIgLWJE18bU4XNOzf0AVflbyyySaEjcbcGazqV6LDgEeDmPGyar
eFBXdOace8e2mufRbp7kFa1AdQ76umCPlPx2RYIlB22jc8+w2wjvJTSx3SSluc1t6+I3WVKxiPuR
sZPxKKCUmnl8k/qQIey0FxuO6hm+OtCjxhcbqpBfTd3K7/TaZGmtdL+EdJOJDI3asrYAhH3W9EKu
U5JUMHQuO84qcAAewawrj16km2KbKsKEGNanmGxyEJ30J31xN5ulY6Doxy55XXrGSdj250jP01dQ
Jfmmtg2cPMlIXhYGOTw6ZVD5b1Vu0G2pMNauFFO+6hzCM8QNNRXgS3nmNgNZx0ggixlKSd7EdHIA
J4LhNnnDlGuQQJrAfezmiSjFBHpIUMlPU24eA8IDKdzcfhq3dcIdfzFmC6NsLx4bpKtyOwbutxZu
CH3cFzLNbPNQlp0I6FUJzL+IIC4WsWerih15i4GmeqQSTe67SO68wneTbSxi72hb9J4AFwJ8nNtW
7Qo402SXN+UwPQLrc3H4tNAQwT6Om5YwDDPpHrH6Sv8LtKEYt0YY0PpIvbXDfry2tWc7LnGqLHPV
TgRVbBx7z7he6Ky7WqjTWOPHVLii4ioimlXKS2+626peAJ192OYbr9ODTGAHelaCcnR0GL8Q+5Sf
6QDrbtMlGPClrrxr2aieIeYg36wYyv96pr4+BVVp00jI0fHSRZiMtRiK6WYgM/FWh6nm9BXUH0Uh
iuyuoq3+EMVMm9dWS+IXcSnGS01G+ZksCLO6yStzprbrCAzrw0bZ8UrZfWMQK656fRq81sTZVNIL
jWOY/NQIgrusSPQmHyhr8W+0IF8jnVePxDiMRy188VILBy9tK+zaWId50YBH98mIuJnjIcn22p6D
+WTJ5JGiaTa2sAY0/Odpcj/MfC7HbZtzKhwMG7c+ndJjVNnd19j1x8eWrf4dHndu7Isa/o8XNbT9
3CUXVurupsiy6liZsrtkBgzgnHd5jheY0DbCQHOINSSndZx3NXb4AgHfkWGIRZqmxchqiUDBa7Kj
Xy1L7152gYgJRB11JMZmVeOIM7tPEB5dTlqGO5G4RS85YHXHb5wgXrQwxmp+BTqQ3DD6vfaJodgL
KZPi4FWpuKVmcp+Itr11Wl0dcuZ6JAi03s1UchCyescgxCDHOJp0RfGYDdxTtCKsugXNPoQu5zFM
YlubANvAP0yFKUc+f65s3Rhv42JPMkw3JgJ0AP5R4DUFLHn4++b+v5hwfBdiYiRykXsGv4y4LdvV
grQ3tW47RXBdT0e9XPvRYzzd//0L/TrF5g5H2xj6TGvMcJl1/DxCsAFtR+7AyItJQrcOMluuSyt7
yQVU1GQaNwy3O3SP7r87ofz+uh7+EyZRJnmBv06jMJiQCc80aijLYg8iP7+Ucy1/o6P6VQixvArE
DQgtQeDxxy+XMemMToiCyyhcf724fJPSbnY6IIq5JH+ig+303xlNhWhRGYsGyAt/mYqKrmybJcGE
M6FVHmRFJ22YZXVUKHPWDtqi39wov46AlsGPjQg0YISIbtn75RNaI3BZW3LCCNtsTzrsugjDS6ZA
nPaEDszdbhYE9ebF69/fNn+9P10U0iG1C07yhaTz822T8oQSbaAYmctyz7e7ARy79lr/Pu7C34wU
/+VLuR7GBmal0ffk0R/nllPVgBJdTg+E2zEkWJkLdlBR+/7mXvnrk4CUAjUoNyPBYnx7P3+kii40
ljoUCE6T4VScN10vGfvo7Yj1eO5IoGl+q3BcBso/DvACHm7H/a7T8ZDrLMTHHz9bOPowDgOePsBd
IMgna98JK18KFCZY5lNr5Z/auj0k9Bobk2oy5yTtdPdZxojh77/Qv3x6l+h59OWI3m2k1L9iHwfD
IhRtmeZ7KZ/WuatHYhMIOXUURVRxqH5nlPnLfbu8HiCmAOtIwFL3y33r0X4m1semk7ctbrsrvQK+
vJ5fuv3ff6y/LAC8zDLzXjTtkRMFvzyOlU9577Orr2lRASrwmmCNWOleesYjG0W6JhN683/2ivbP
X2lUOfgj6a2v/eJdFTgJCoOeJo1Bo9tl5W/1Jct1+uEOQjIIPBkZAc4u0Eb2r+so8qSmIxSSD1j3
JzIKLg65a5IKksNLnRxsHe0SaezAiP95w/xb+Kn/DfTr/0Wxysva+V87Kdd1Wau39kfq1PIP/rRS
uu4fnOEdlAgO3wHKO771P1llrvOHjarJDkzfXoxhy4bwD+qUZcEqY+flrwE14LVkfv8PUhnEV9dG
dQAo1vz+HXv/jpnS/fnxDi0H3bKH3H0RqoGP/VUyR1/JNtPcZ+qf9Pj+TcObD50V6vuefuW90yUe
EWy9Z21dqxm+moiuV4yJywe7anG0ZMrUx7qqPhHxx7jMTRQWlMjlFMUGKuq10D792XEo69u4VaTB
QAcNriuLKnatQx/witcm/SP9/viZISHjuAHa9mepqvJcV/BhN5VLFmJfKr2hcpuuMafC+s5kLK+L
3NSvswjch55ROUyMtt6kpXhqErN+MUaHW98spAcKpbF88iqZtK6xJmyxUccvqVdXX6dIkcjzw3d/
++cD9qNX1P75uVsuqMezx5mT6sKM0AD+/JiLqCQ+viS5LPUK65GRhzp5bsjz3uRjeFfPrfXe0d3f
+prEJGIsxslcN3Hb3EdWmb/MVO8flI36oONO0nWOSx+0iE4fwFhRddUk950yUXjOgT5u8ps3//OO
+v29u2jSfJZe67u0/uf3XhgaSOYMbIqxGCe+yIv3dMamLQk54bbJ0t8RtH9Rs//1BX8pMp3YFCIY
Cw8YergyMhPeCyFpkIec3r1jsLdTizTDncKT2Ts7WDhkahaXorBPKp5fbDKxW1ILJ9AGf/8t/qxW
+vN9oW5EiczWgDZq2Z5/UDfaCnofNzygvimOVzou65NBLM/1f+NVSE/HUMhl/4uTWRpt0waB5FYx
vO6sFAPQxoFa+vev8t2b9p87wfcP4/uw5TgwIGz0ft1RHSfXqUs3lxyG0OCMX7sEOUvSt67sYoxp
1wnm0jRy5xfTV+YzebjsiL1vZm+KXJ8P3AwxCCb6pWsngdYJvJBc1YgQpm+WXbQOdyfBPrqffLHt
hdFsTOIqhwPesO0YO9d9lPS31nJ43WacIx+Goq1eiabw4YGVzPo8qFZ0fGpwYgQJtCttt1VLeVUc
J3NgzGFlkz4S10An5vt1+bf2qf83AZuL4vJv9ivx9v7jZrX89J+ble3g08fkiFcY60ZIyfePzcpy
/sCiDQKReiwCd/ifexX/hgYyyWk4cUzLR3r3z60q+IN4HxOzILp+33cgLP5bO9Vf1N3L20Ipyy+N
+I/V9eeHEmtU77KU08jJG2CuoRWXI2QLEckjbWCLHoddEoBShDTqH52oFuTmAY3RYUTntY9xjYkp
19FjZCWee/D9FnNDWjpzfqV7hDFXhJ4393ag9YhwJ4vIY3Ub2CNL5GY3IwUpCYltVWWrJ2ER8b5O
jNSyYcsNGZETiUw8aCNd4c/5zNgora+8TI1teySOgDDazNHK2EyI7xiaJDFKoqLJOzA+LhQyEdbV
rUil2lelCVd8cs09bgdH7EeDyQx0IH/Vu9W8ISqJGXgJcuQyKaMyL2RZ0pBa8a7Mc4Wc7xUSd8QM
o+gs/zWsCvGW0JRhuN8NCJ6ayr71bbfd4k6NanWRBMVtVBE/kbUyy5DdJlDQSQ3tWcaLw6/Y5AGz
xPuxL7W6wP2qjVelfLxGcL6T+6zE/aTWvFE5LaGlfVOczTooSa2Ik9K5qcATi3vTmHuSUTPCauT7
lHrZt4YMTVg7IZoZDsEm9I+HRESdd+8ZRL98komqZ5IshLOW2E3fseRaDp0uVX8RTTB/ELvnfg8C
xZG9VbLwb9yZlIs2lhndWicu013bev11iEQ9u2G/I9fFaG2b2WUaG4zfhUFWZVJZ81NYm+O3jMxW
eYfsQigart0YAPGDgvXYpBHzSANUvQko52C6Q3pX6THn9AwI0etmsu/QFk1bvATCeZjHsiV1JAhc
fO5pGiRVChMPMy205JzUGK5fWskPhfTOVStGTm2MVaxgEoisSASmC1iH8RIJzSpNkPN0rMiEO9IB
h2YWaRlhzjENp6MvSadTcnnJXgPa5LlFsJ1cwtivuoR+9oaDwTQfE/gH7RY8vG9c9alPL2WK/fAW
GjqJLnripHjyY4n8oYk7XMut6Okjx2HQF4dA5U111KYY37pRfwCoIyg4hVpdmEH/EM1FfxtkY0+1
FWpjbcKJOM9lSce4BBPYeTRyV32kykvvJLTsJyQv1zE8KbUbCodMTDUjf6q9WR1Aeg93iZDzDcoi
j7zteTIuIX2SOzJzLSICW7vKNyVKzWds8dXBFrDDVwSnwk1q56WlPvScX9xYFQ+kkKI+FOB5jrKx
3bvJZg5GwLn/KeYOow0SGDojenWkZzgj/0PxUCUIcnRRO/LIfBxBTJiiuFk5aADRBbZ5bjCoyrsX
P/bE4zQ37oURfbFSg03BBr+KsXvZPHU9jKPpnRl2FpMvHXeuCMh8aiCii3kk5XJsuuEri4ProFyY
mwbl38TEzWkJWYfiw22KQiuPChBBBPaG1t4xm24C/WihP/lsW6hd7SvRuibzuTYbrHWHBYswLpkY
ma1BOShdl8ccKGRff0g1gmda5KxkYGWbtuwhSxFzRcnsMZIIYV1sq6gbaUHTvyRu8oopWWORwu03
ExD20Zo6d6cqZaKrmZzR3clorKJiPQVc/JXuzPwxTuDDWdfO2KL9eC5jEc4OHCaF7WDlSVGY+xSx
oA0lULpJw4jdhijSBtUgnmqUdOhZKtsfxZsbJW31TBxb5X9CzlnnjyEVCTRbq6/VdUTglrr241an
2ygXykL1hTSwv1Vi6sdVpjJqBkrpclMpul2rmMLlrW8woLNWN8GhjFJ3D0WMpOzaLD8Lvlxa1aQ1
jVz9jfAKeXI4gz+EM6qXCrk04EwAHDt/YnmYwRfSbuEXXUMHV6cw98N7lBDJZh60v1Wpo9CohmFv
7CNURYdgGttPDnq3dansaFG1aIQ1IxCvtB8ilIttZe2nMiqexewFNyQ4VPBAazPa2jViRc5ZAcy1
wD1WXUG6LnKP9ajs/ABBH6ExiZpHes3IS5p58j4PM3KfbgRcTxyj3piA2Q4gMOtzxKpurKZGz4+5
8gQ59WgRt7SsnU08lAVqHptYBI5ugVq5M4njrqOyfWrD8GM4fa/NTtMbKPsT8rQP3zWsx0ByugUo
TNMAcJ1zjISsnos588urmWu9j53gS2fljfoskqJ3SAAdhuY9Lpy2vpZpPVnbPAv4wulTts+TPaDW
Jf3AmT+lVPw1KQ5VXXFk9Eo3vp5U4SbvJC9kb57v28YrMsY8OcOJrMJdnGVGTKQOsdPM+Zkctokd
DOuIGWWISrGt7lBGyX2qGH0xKPCri5/rydy4FXX8CqV8Ne9SIg/RvptJeF2kuq3InmNNbcq522d2
O68bRTOP2Eb6+E2Elgmipau3DhSHaENORBYd/aYo/Hyr55DTSFmj7bGAAetoaPaFI0Mkm9pEt0QS
BjorI7uj5xuc4ww1QAdACEFBHiUKGSvZ7qs0rIwD523vM5IWba578Ao7MuIWRak355CcQ5NkeSLX
3wbf5Ms/VILtZpXhC9VfW+EJcYnzZAx2BDg14T5OU0a9hW+TX490Bb0Ux+mZFJMPYriTec/AQ/HU
i66HhPT/S+luPr6DgqIE/q9L6ftv8n/+jy+Q5N7+4/1b8R/MkZOfkFrLv/6ztLbCP/ylTQ1J3ORP
vBn/LK2tP8CjQKqnZ4BlkcbvP/tAzh8BRTO9Hs7iFpMwi2PqP9pA3h8gx21rQS5gv6P7/e/U1uSb
Uzv/cEY08bEEZmCHNr/Sp1j/xTBiG3SjMiV3TMGnDce8ObmO7NlxziwmTXUelEHjJ9SEpdAW0GI6
TSA3X4Xbpy0SULtuyBIxQpdR+DhnmzHu+2yTaK8wQffVfo2EZSYvE4F9+TCXnD5W05w1DIrRaj3b
RT9G6yIpJ2Jp7VGUGycX8UfloY/agVRxH9uAspKsFbRh5GQsvSPT0c6hD6GQ7QO3noetO3UBktFA
J2Cao2R6btIAm0I/tNb8EgaqYdY5kxnKRLNO/E2TWuiKrBq09+BNiMZkZiz9da3izy40O7kZBWPP
VSZLHKNaY+4m465OhtXklXgBROWl15ExA7n17R7BtIYRaawGziZfysAOPpvseuitHQ9SaKbC6Fmn
WfrKFJl1KEEqdEFcJ+EtR4X1UcN3hS2MgxyZvFv7x3EakZATjF7citoKa8jcdh2uHZlAd9SuUc8k
VFidyVk+jSdAwKF8BGOpFB8pnd2N7zBvRdOX64cxTSkVqsqLd3r06pqhBR9mQ6Sn4W+R9ffh3pS9
Ysd2us8ExjO8jPwquKXIV5eq9+1007SatsHUq4hk9XYkCck1JW05ck1pEZBseV/7ScqUPe38eq0K
dB+oRwLnTMCK7vemJiKIOUbK0m2JsEc+VUXK2ikzwM9hNz7rcxP6WXY/YUPx73XZjGDPBnNoj3Nv
BPKIoAaHf+kSpkw6sI7mDUm4NdhBdMgAoOXA/I4BTU5rXRkek0MiKuUeRKg7b72k0xC+PXJTzjk6
2e6c+plRYu70JRYXGh7kAttORWRNzpbTFIGRfQln9oOt4H00aAMiicQUXALB6PhyxCHJlkFQOblJ
uEjGdL0tOiqoxSRq9uc5ExHWitRpolUDIUJuG6mQyhnlyKkmGDK8GYMk8iWkmGoS4xFBPm7oxJI5
KfFAEbOTykfjJS0pAncCuS1Ie5/FHD6oYwX3ad+0/ZNX2BmiWtnN46cyzUpJRi5GIrQyYsyuc/Ld
T9MYDOVVSk72gFKuiMYb0Bwd2aAjMtkdqgZC74c+d+LXzo5y94P3bdT7aE5Da9NyA3m7dp6tdBPU
aG7vPJQu1ToxZzvdCaqQdDvNo9dvpEi69GhlIcYdlCw9Ubr+3BQXT5VBeIMiHKONqCbDOTma7tHG
AJFs7YGmex8Baq5x43IqyremV5rQ8/MMyK5Ky6LeNRhTqR48ypzD5HQmQ0wHhfg61CW8yyTm3Lgu
4l6WF8SjrFzkyXT2e53RuVyVZtx3txEoerZVLOdi5zElS7aYT0m3aTDmVWvRFmZ3xNxD20oSrZ5s
bafO04Pjuk15TR3aZofRVG19gQUjguWsUohj246FPBRdhQbF5j7igAgFM9xXWo7WOmu9xl0HvaVi
8sGtEra9IziR1S1iyVVRF6n74HKkIHQ2JQJx006o41Az8nb49vlHVdCGhLwuUTn0BLJPBHCpj2aO
vQ9mcKBhq3auX1AZ8epl6/A/DLHoWyYzNhfMWkkyT+jGwO2b1ORvcWWw3AgKC74Jt4m2TRwWxc6l
HXBjex2nWM6VwUUM2nyXLkzQQznnEnMrUZmKajtIafE1wSWfua6INfr6Rfi1+uhMbcaH1nXVByc2
74MTNKHNOaldHkkPrcvDKor6JcTnZ0PIbuv3uLb/F3vn1dw6km3pvzIxTzMPnIAlwYmYl0wYWkmU
l14YsnAEQBCE46+/X/LMjVaxzxWjb1d3V0WfVkunJDogzc5t1l6L5bOxt2zSHFlrWkwphSXCpImc
uOTQP41baE0Uc5TWS/ZvZ5F7Del+AQiGhJNm1o4zNWqttZB+B+I+RRoOnbJDvu7uWzKO5ULP4vQW
zssoDVp71w6mzS5Gy50DY7B1zbVlPlIHSc3BBAw5NRuxi3X4vDKCpkXdpwg97POuPkgrYbHJSMsa
1Ikc8yNurRRVonHdXzejilYQGinCVtIRqd1GkU2T9tqwSz8sQExPLL1aLxvDMt939QYMa68PezoT
4M4CLkYFonfXoIkBaJmb/YK2GzuX+rhHYDuqnOKibmtDF3RZ7m+3GeGLbEwDIWt2QNZCQx7VF3Uc
0Va03u+Sy3VU7Niig43Zwa+W74cSaTDErfTONPN5uaZvARUwzbgt+fiU0Ca3I/9Q96j+hl0DBliv
dXX7CFgStNVoqQ2MIkdorcN5BVFDysbSUWpYjyHfRal3qz1bdCrRFHJoDq9bTGZBc6EFGNuKcz1E
npVYAQh/FN4fwAYthlHspNi7g/5kDHNjsYlB3HljFLPnTtLuHgb7sHrINwPjUcMAJqLRxtG9VdGX
BSc2tRDCmHqteqzDpvSMeJfd6fsyMYWppyanjAMODc7IQTTd0Yhakgro0Xi3pNUkGiQeo5J8cbM1
+tDbHjJbd9NhYtDxZZijd2MNAsyHkKtZNaO8ut0mdo5a7GCYKk5bZHeJd1rnEjdgv5toNG4i2pCX
HHBb55AijKbpSKfpRj26qLuCwCjr4t313lgXr2nt0F4QweLL0WyaZByJDHD1QayiJmclo64DNRjr
D1ab7942+TouwLZa8RU1GeRmQ7D3qA8iTXit0B2vRtjHd5t4HBMnOXFJOgwCrMZzxqi0BeZYLy6Q
Zw6XbVXC6LwFVo1eQWnvnh06DV4Ptb25NcLCnutRZ94X402dula3Kd7tkQEAO9vE0ZiMQGcSHvHG
COqON0SPm51tPaC/npSuk4cG23qo65Nip+0GsnYMisiGOjokXYTVW0xYF0mjK1isWr4dd2KTUHCn
lc0qe28/tGiBHmn77mZAp6AhaXFJGsQBk+aqNBA08HRcmg/brsN+tumb6CkPSTUKEHFGI7f4UriC
fQ9dvL0fErrUmhO9IatIJ0O0G1i0dXTaGIx5QSw9hnEy9Q9m56huEtV1qoV0MHtkfFEvOXAczYot
OSTRtduD4+pakXo6MiDWZL0ZJ1fFdk+Sa1OyaSVi6KwBLQcFLw/DvH2ikjec14lhkmgdD6Cy3x36
xAl2rWKzG8A/2PkpCMY1EiNhOfLtHVp+rom03xLgc5H6ulW019Y4B32J2vf6KiN/Qw42P4TQuhbD
qsQPoUKDtYjDx8EgND93WtRlLgKHFFWNQcLldJDk3OH6tZc5jkEjqnTfL8fbfmfRhK06o8ixsJP7
qDQzmqAO4OErSE5seqN6yHxIC+Uv8aYus6lVm23pUoZxWpTxnNHzFsHK+6RIEDbRIhQ4iRyLvKbP
13TYrzm0RmTg0hbEWUUmY0djxkdC0usiQ7QA0c5h3F8X9qZ6MzfjnDbJomseR0XFAQLwAm0LWJJG
9CXZGZ5qTG8CnTHbOincUTXMrnY0lb45VmY/6U7S0aaI12C54E2Upx1qyRbSRDuqBMvfMuYF3uYq
pPJ0wCiWa2C6xMiWpGV1uIKCa/Rk9A1qe6U2jN61iFqCWybN4U6HqP7uUIUIypAkIkmsRZVGQ9l6
tyXdQMbTw43iGBo3BWKQ3SZ0SHn0NcrKmLD+OclGG9ojHKj8Od0QI/FsO8+uw5qDTdBo0lgkt7T0
ohub2LFSi+Ai3g2jDZIJfYZLTyeG9balkReecrtoHvcl4n3g9vTtW7vfraFBLFMkcnZ7+p9oqtPQ
UqFJsKUNqET5Tvb0ROegxnosGiSlwEZp1oFQ3q6i1904awB2tyH8Gn16WNnDKmsESWrYBqN1wYyS
u6hx2O19vupVp7+LcPdW53wDdybBHqwXu7gAt2tQ8JtVNjl5etmpLTC0h11NK4gRrhQRjE1jS0EV
Wwfm+BZvO+0jMvoNUkLjbhi6m0NImxh1evSMUroMBB1t7XLvDI2NPzTT6iYZ9vEb5wRhCTI27f1w
u6sfOj0pX2kwGwyoDljYqHpHO4mGmNVNVWwQ8BvTuFICr2rSh+SQExINEpaOrHFVV1Y+Ni76kek8
ZemwqyT4C90OjL3TPI2o6bSiK8oNytoD8NaiKXFdyvJAmYJTKnodA41rBHwhNpWMXkksNba1f8mq
OH4dAJt9rarx/jFEKoMc/kB3Ukgr7WSh70hFC/6cX2dOun0mwIFvHIx/fWnvrOpxDLmBobl0ZyT1
Y93EIVSxJgEc2swZnJwDK0vv4BUY3ml5MXjVxo25BZ4X248HwwkHhMAGy77vnEPih1ZUX+8g7QdB
j8OzpLqQfR7arnvompDu866CsYmYvvqoI7tsfRZWBiBZYdXLTZOQz01Ub2pYKRrMttKaxw1ijc8a
Ar8gnfD9SEDpUe34jp7R4b2zNxv85o7j1gNFPLzbG+auvRgnIzD+yXYzdmY1LO+V26MP+9kOuij0
tHigvxOJbelqMkMrWUWHeDCSRtHYyoBljR9RgKG2Hw/5Q04vDcEnevUXXZQDAx+N98WDZdf46xSj
x6FXaWb4BupY3wVWFaWXuMWGcVEjpYLLU8ea6SnU8OHGaomnxDjclxusz37HCjF62A8MzDaCSjHt
bYq/ek2nSIGXM+dQHXprpXwh4roYoR9a4ip6mXEo1kuI+ylhU4qznGtqjpV6UhdpTx1isHhTyH0M
dHqGgQMfyMhCZOGZB2T8AJB08VW4dUgUM3hU8hZ/e0rtz8Y4r8BF/3WyTAk7VuTI3orqf/yv+ccH
hib8378pRPPyH9my8fD/gHyClYb8DTQ4R2zUD9QUjyh+dCrBsD+CnCJP9QU0RfqK14CXtH7UqP8z
WQZmChAzLyCXRkGUxqu/JVt2JOD5kiwD6mBYVKGpHAKt02DD/20h+mCxzTH2RjBE4tlu5qDaY9WF
CXplCip7iLpvfrPJ6eBE7sjSJt1+MjTnwwN7G0tbRrP84LJ2kf2hMXaLm3+YaDj4wxn0HVbtDS2P
TBoiDmV109DbRfpiPdmlXo4cbLnIcM91ByfTH5EpyKdmu6DRvY28NWLaG3e4D7Juvj3AQOGvm0nc
30IkKqplNB/dV7fZe/dif3YveTCwLvpsFSdPvTXN1vMvE/sTENQRHP7dCJ2ggA2nCGlHtIwAsufq
uf8YPRTP5TMOuP2gfTSRGL0SnY5ei+fiuf7IkWcFK/+K6YpuMiIrv+4/+pgOGKqf5PJdu5i0CQ7Y
2zA1wdQHyWEJq3if+H0x3aeBHk7s+mkzIEYGMNVGVNeu2v4MetMkQfs1Q3o66c4J+mC02XJqh0x6
O3rc7lbOZqI5c3twh0gP7eIXh8/BynmsF9nt4T59Mj0oTNKnfYwrJuFBHXOsKbYHsb1uOfpRc4Jv
kJY+Xvj9yJ+9TJAaX5FL/6LLPLdAHDXaXwFWf/wFcs4qOOT+v97Sv59VOEEXqh2EB+wA7h6jbAb8
4LcD5EB1DUXA0Aw6o7XdzZa0atbYrr22sWaHv607wPmrTzsx0n/npxlqX51YPLCn6FkA5jPBPJ1Y
vB0ynyEAESuoJQVb2XpIObpkieVYjj1MvDzwhb6UG/qhG7r2GfNE48r3F3Da0ZJt0sN2jXZhYAXI
L3moDqEiAtAEZYQaRoxH2PcXZEb2kHncOi/dO+AT4w4RNjTU+TnYiwFUTrPtzVhDlFWGh2BHY95r
PMvI16+Jl0V5l32Eq70us6EEn5LeDS7Iou3n8R30MvwXP9OPZkLJ58cvFj26IwHJQIuSKd36qIx5
iCbu1lR9PBzUPTLmt+FiD77EHdwNlsk1vq6Cfs7Cq/Dp8EJ6vrZkftG6zTUFhPVGLtA7XOzu6aKH
AWZBDXv4qN9X702QXvYP7Tx0s+tSDDcivk5LQh5BjHdr+h1BGlycGwl8ATlymNkOT8lUj8idivgz
4tHP7Vv+tn0jHdmq/n1hUq++eNcuTI7dxuvJQhNebO82cJSEcpMG9NPt4MGyRO2I/NmYI2fniDYn
+Bb1zT5Yb12EwaO5Rq5Ifm/ez0/ziX3/Nc1/xmk+Z01GJ8fj721Nftsc88N2KiUiGnGoLWO0f2up
y6bTHSU3HSBM+NEaFhwWtHhCc3CYjHemAbWKdU6o5txHnhwOv8dHnlCw/v/bJHupVJcMUK8nR0Rq
G2k5NnMrqLxedm4lbx8OXnQha3Fm1/7UNn/5oJPD4b/9QcbPjlhkhghKFI6f0OS3EweMOjLAz1lB
s6br23QgCMpHCfwiVjIx4D4hJ9iFExTiVNMjQpUDGP3IVaXEsLve8YB9li4lo2yKQtt2Fg0sDWzN
RvEpRuSHeywvMNBts5VDB5OcrNPcXae3nWFtfC0Fx/j9uB17JU4P1a+3czJBeZWiIxInFqU/CXUG
iCkyskRNNIVR63UkiYEQVGLscpg1gCOF9gidUldecXBAJmLR2NUt8xdq2lDSQKN+5tD96Tb9en0n
8xpmG22cZFxfj2c/pQt5O11vBJq/yc3u0nkcTpyJ8bglNnAu29dm2QW7ZXx5ZozOTPlpn+effMrt
k/Ptnz3lasV9syIVjOerk19EWa7B+GsF5Qv4SDgDti9VLaJlfuagP7e0TkWN/hFL69y9gj76Xe5V
wZj+alABQNFegHwM/zuxWlUDQwK4ait4fNTk5SW6LuLp6e7m5kxW4jg5p5P39XNOzEno5MNmrD6n
n4XX+2kkS6HN1kE42U9ft9PdFKC2N5Q4yNNKdCIYBKZcCxoNRLvYXuTi5WXmeoPAmw35o45nuhUP
lkCbWlxAiSUgXzpnX9Rq+u6CT+3LrqPuUWBfCuSWr7F/aOXVq7EfXemRh9hOITVYu9BElflqOysv
dyhigz+A7O9uND1jZ85cy2n3RfgPvJZzC+Z4sH/JHvx3F8xPHYQvC+bYkfLlc+woJBWZsWAaHwXu
4ax6nnLIFIFF4XTjde25TX9ujE9SCG1SVhoMj8CW3e4t69zx5YYuBGmDeY3cKHY576ix78F2TsxY
js3btCF5KEsXGP+GcOkck/S5HXOciC8D8C/fMWdn7ATH+PfO2ElP0g8X8usKOfGUq2FNH3nMCskh
ews0wmK5nliWq3+aEgBGRuvN371KTszlP3yVnB2EE7v6ewzCzxKISiXVVpBV8knmiWk0gdEd2mpr
Ba77XIhnKKqC5TOEsu6jn7jiI/RE5Vauc/kkV5VnisnNzYUpKT66k3kvHyfu5C4Rk+9NJK31P7PX
f7ko6yRHvKn3DvyfXJQWgC9yOWjkcGULYHy3w6DuReNGlLX9albMqxkb+XG43Pnaqvjcv/FMsAST
nq2/901xP/Df0Wl6sl044ydrWU5SUXrO3ZrgZLX2VvcbqV8NvX5GvmQyhXdGOu5wSr+W7CaOGwd7
QYcACZe9CK5AsfrdPPI/DrLxDhKoiPexm0MrYd1ekZoaePjOH8Vy7YKoEB8DGUzTAOANAzgU0nva
i5S3T6Xz7rgfaMcLTyJDi4S4H71yVL+GQeVDusiT9SCWb1f2UmSLK8cdebY3HXNCjSSgITF0N8Kj
PUho00aO+LPFMyp/LONgvcgfYj5y6NrXowuVLtMDbfqQfO5ntf/QyG7G/byl8m3oLp5a9+HCEQ+k
t+TD1XUmAwigFrkopq0LFlcEDzy0ACxiz2aeI3i6OaN0B3uXX0xzMbu4Wa3gvRR7H4Jab1556uux
lamYv3eXKJ/7tdy5lbd357V8vzcw/ZmoOdwT+W7zuoxX7dx8AceP/zivxXIzhTff5YBwW/m4nCfT
nVt6ZIcuo8U8X6g327o7P5q2s+ax/Ox3FCVFK/tZskimNbV/SeVH1LNEDvzuyiB9mCz6mXmpPlZd
4VoizCPvUwHyiY9/v3ii6eLSES+Tz1rc32urGPF5oQlRLpBAZYy3XuVqj95TOt17Q9F4xfSpcmsX
wp5Z64+WDPNAdmIaiqAXvZjkctJyf2d2wk89ui8b4cSL39YQUOlqd9qi8jbcKTew9KdFgJrxsnMP
Pgxsnns1CujvnT1VU0+fcYl+73vSPeP1nbMUljp0v5xh/xRLcW58Tg763b4s9x3E4oyPWlTr5eiy
9ZYDUYlSPuvuwR2LTM5e+oX0zIA9ABm8H14tZrOb1ZnhOW+01LV+GZ9fRuuX0fr3NFonvuM/clOe
sw8nbuU/0n5CA/MTr4ay1tCGwcaAwezE3xwANztEBcZKHWY7VwvU+Vh5jd/4tVd7Bx96fi+77/zO
p/Yk1WP9rOSU3B+fpypS6jEkKPziJZ/qvu47s4NrSN21fcOLZOalXuwl7sBrJqPrZtJMBnLo4tC4
Y/6N8ajtFRUfo5b0EOf3QBPlUCxq12s8e9Z4L6GLKoCnTtJhkExbb3DTc4o2ru63/BXeOpc6DTE7
HsMGrwZrepGISNy9mPIF8NExxMdpCD4Qa7gqOB2v0+Dq2nL3OEaNuC7kwqhFuhhfIHsRHOSCkzYX
i6vFw9OQpEAkJhvch3v4F8XheGpzTL/P7wE+CfIZI4EH2EtbrGrxrsbmU13QzSfHN4+3PK6civf3
941MZjLxUj/0N0GG84qogF/7W08NS+RWd6Xb+0MfEqdAOQWOhHU++P7cZj7PzPWJKx87YLNovyfz
z+zVjF4tHb7VzNPC66mZnCMqimOrptGatd52mk+dYDvt3N4zfY3So0ESZYsXHnv2ZOOHXuQn/JaT
X8+8yE2ZcNMd+RHTr/5WBpE/IJmR+LFXyQ2P82y/kDQ6TaC75tFuki6JebdjF36YApdG8w+4oKlf
LvrHAbA6kKaXerDzWr+aHrzexdNfe4ZA99SDNRdveosPxs3wBRUzS23NbQz57j28N3eEx116tczm
pWdeDgPdh+GMRxp/664lryRxvGOBIWXqw5o92UqZg6fxookob7Xp4QJStEU5NRb7QNKg5OaSBLCA
Hs7XZ/kkFgL33CuD3M88Hzb5i/2F5gMSnPFOy5VbC0dGM5qYZTF3WMLK9dy7mtzgSOIYyvi+4feN
V7gd70jHK750LIGcuntvz1DMyTvhgBpB4TnekO8RN4TTrjYPiYHJaDFexP5kLBsxvO0va1/E03Aq
IWQIonPL56ypOInKfpmKP62pgGTje1NxGuyua3o/YgdT0fgVhqLyhgE0El7nr1e08B8PhjV7ycBG
qEfsx3Wg7IPual7PDlwHmuxBSeRu4mfBQL41BKwsWm8am7J4rAgHavfgZS4daHzVErBnMHPz5X7Z
ToePHevZEpBFycOsvwR24LIrQi/3Tbxn4gt2by8p/vOW1qUmLozH6HovN7PxdB/sAzafDwe6uJjC
yz2lqC+d487B2nnfm1R4Ks6M00kstGsStELanRVAU37c0TXUhs6ylep4rD377eA37pZj8eDbj5vp
AatkYSGhKDj+NN2h1AWN4AE4fEavkpa3casg8SPGLeS/QexO4Fd2127Hv6FXBOEs9sD/B2Wgvyrb
m2JZc+xr4hZBdKNeByENrwu9eBVz+AKpc8slr8P26q/qHfRJ4pe8HoqBYOBlcu0OGPBmngXqWT+e
WX2oZxR8Rb76iXSQH8/0Cb3wR1see6WsgozrjpmXjV/KDT9TrgzwrQeXDnMf8U0Fz6+5AmX1IRLn
PrKA72UWqPtRmYtwlriHSaGux1f/cp3cScGz1Ccfvy/VOaFeh7G9aCYZJleZXRQcSDPEMpZX6TTD
Z1gcpPIfNmK8smfVdHOdXFuPxRTzzdm6v6hu9RkNxL4TkLA5Ojkdkb1yZgAqubpbBzmzYMlIppxy
tceJgf0eepsAZD02unD3FwcP6y7V6WIwX+FErceOOdDYJWtvK/cSZjoXkY1rWyJ1F6Ru5A2uYj/1
Iy/yXHDUOCcDd8Dxro6ukgMBZhavn2yCkCMNahw347G9TyZBORQW19r46qiOApWncFhfCFx4+XXv
6nJBr+enjWOxltFyjdPQC/uK2u4sdG8g7ofDmSxPHjjXEEG4HPNrzrW1xCnp2Vse7D7SZiQpyYzJ
AhVysBwFthwH5bRaVItRcLOEp5OjikxIyxlqcOEISbuPuo/CLwu85AJpvxNqf0EjBvgp9cHcA4Sa
T+bjaSvu1R06DAyXzOW7k3pCPZcjt2aDcLXuzqvdgtTW1hutxlzBOBh7gqOvEWJE1uAg7yZ0ZJDh
WUxIhU+rqTmrFnpgPFpvwzcA628hK5NesYWzaCZT4mrax1WgLQyJ+5WJOakcd3nwH/3GGyyZWjzP
MDCD+Gow64KNJz9pXJSfnxu5eqecLm/uLl4ScXfXine8vjUTJpHauhteuHPl7dG8Ia5ViqUSt+pT
Sv6j4LPGuIcj0j3K17sfT3YuaRBXLbPSayfjq5AZdhgpRNhYOEM82ca3XYen73zyTUE7KeYFE6Ns
oRqtNVNTsg56EbvUhfB6FgCvSO+1vjmLJjNmUrnjBcPfSrWYqJazhNYykTjLLIee9ZphYEv8TDkK
iuko0Bk4czZ8HJAaygNuS14Yri17BmYho4lK7wlvHHiml12Gl5+07+NErFn7OV/g2rgFZahpnmEi
1aUOvYi3GZxJWdCPdsaknqR0rK1DH1xXUSc5ZuvoDzzGJGrDKg9VbQoqKMf4pHtUsYfa0MUFh48P
86ln+7Be3dq+7lpSX+gY2PoinI/4fT/VPDMW4cSSau8O5VK5qfZi67/qor7Dirn55dFTxaopO4bH
6ud+OqsDaOuxxemqv6uD3c3GrZdVoAusHc/DEgb6vAiw01jmBAtccFYpW4fnS26TPsHjF2HGGEmF
y25l3Bg38aJ+0i/sZboIp/ZF81AEnRjwqrGnUqRkVq/GxAbKFio7rAuuTVlZToY0SNm3Q2zhj/ce
8Fu4oI+ciMnCh2XZTELfYZOpWVIJRnzrue6hsHHf+jyLdG7Da9or2Kim3RzLHGxuQk9d5X5CwtYl
cbf38GDzO5p/8LHJSz+0D7ugdkv8TpoB2eYO77r2koAu+SBhE/cc2gdW08tOStzqHcuTeWIGo6B6
3RDUbF1jRRzH/lchUBLoU7KhrELSpcq75d/GVzNNgzLuRo2rscf3Vc6GmnPlsJcAeaB44LeGhYjP
EMSXPTnOAe+YBxv2jYN55MtDNRLbpNKq2C4GI2JV6+THa9xqDQs7DlrCre3nBVhIf7RQSdrR0YyF
+O485EIrxE/CDV954jUp1o5RUy/vvAOxwpiYwxRqC6vtOsZgjwlTQ0Zkw5hvpHmVPWDmpmuZEc4w
V6yEDNOmAl4CTxCjqoCx5/1VuFNPNSGx4Gyn0fEoOo7MZMBbjp7a+WAasZmPX/5m1gR7OZ7mFxpg
yfy+mdlLpksl3UX0MlhxkHvrG9gg1VK6WLvOlO/jUnSAq/44UDuxfUi5BBVE2BeOa/KtDtf0bj0d
XHMwz7O7ZtLN1cGsFpx6hwGhyfroVOCU+LkbT1QweGATvRJ5V9OK9odYcA7xpWYjwWgb/sLwR96b
WsgxTkEbRISAOB0MQbY4LOvLbTCJ/VzKzUdNotphdtESZeaUGYtZyvsAZqJSyHfWMQOkRtu6jgK1
qlWEXD6o0eZUJNhhrd+qY2hwq56r/urIaqL+G6G4wLhWJ6eKBqOAMIpokGdLlt0Zh/BsjK1IYr4m
XH/F2L9ibBiYihgto//3P/Vz4cRJuh7F5/0BEjsLhzny1cFR4eS9KDNpLM+BMs8HL+pqvhQHfgUv
v4KXX8HLr+DlV/DS/d/wo7j6Ad77yg+vMqCnkL4vxZRjtfqLQdXhSA3HynwDNSAnPQ1G+MRnmgDP
fcZJwea/9Rnng7CTUsGvIOxXEPYrCMPv+hWE/euDsLNe9Emh6u/yokdn7PFpi4aGIlY2hiqK4rh1
rHtsp6o+ki/MS1VYVcgx6o+CZAXVXftYQ4SkggiV0rprefAmkUyFdZY8jMpv/8gagdNz3LcPlZdN
5UcxFtr7w2FGept+Sc8OWtIGMBDLDtBj4YbA31RCRuU8fuRZ5yo+Pof7OnunJ7WOP++dni1/HSvp
Xw7yf9Pylz7+6eKHUNbUDU2zEYX7bQTZwpauG81eLX6ydeTrVM7t/v79vpevJFULwA/3/GHrkk2f
AxNs+Wmq1LrK95GHmh7c1+uDuCx5aiVJqt8OxCVQgll+mV9WgXO1fzCuzAtz2a2s260H3SYpSIo+
lKsqUkvi6urqbUOp8Iqs5kZckYo6zA4zbQomdXYIStcm1V/7BdnRyNdlMYUmmsS66vqAPpt0mODV
jTjMnlAwX31+3kTihjIA1zpw32N39UkNwOQeUkr1GTiPewXbHPjz+zmJ70Ut1vL9PZFgP6jlk/2/
37n3lDbIC9rqhoFwggqp1b/qEXX3q3vG4jhGvPPe5wfPUKCC1fv3lcmfZ9G/zMxJbL+J0ap20toC
q6y+5pR85HPrdW4hHkfCv6UR56ERobjuxO2xlz0AvCy8hQD/sgBBc0ePjBeKtYvGhlBlu4biig9T
Fkm+mMIE95KQc71/B2rTH0ftE+xL4n324vs7UfIjf+1Uf7mTE7hUZ/YDuzOoBwyft4/rD2DWQTsb
3aDwvtJWxqq7qjyEPLvINYBYDiWkcZ0uBwcxWjo3NAdaBpQhqpumey3ehhT50G+XcENWazq8JI2D
xmroQZnYPH1/3UcZob8KBr5c94mjPq6rUbNFMCDoL9BlTtwPVQLN5JtOzchFgmAZh/Iu8zN/4w3c
9Ca9iZaGUJU7CAEDldNW+ODvr+nYYPfdNZ249ftdaJnpVtVWqFBZkkoUpRDT3y8ccFyqngcgRlST
I9ZE7mnj170CJJD+0PozsEt0TFHZpApYHYsyJms+4VLBxFAjailhbpbUjPCa8sB+okX1zFKAC+jM
WlCPf7HLSR5po3jA9atqAapVHLQlWDVjqSA/PSVbVR1Q9SFEasGKhdcKvtRQiVvfU/sBj7a/VGi0
6m7Dv6q8rYrMa8rPqpyu4Eyq/K1A9mq9Q3RK9T3Ybb3Qcs1VeLsbz0vLLdFBJvHcTxLg1xUVzMqN
Fx1Zupfh5cGbKMiPIyGrp+qgZtGhcFpR92v8YzmNJLS6YgSQjrCksYswBQgnhVdoPHOm4SLkFIo/
t0E7f39fe5+fd4uPLLi+QrEgzwX7DxsVu/yI2IM3n2O3AqGmsuMq563OffWzJfNN3ZpCQT1Rv6sq
kMqVU14kub471pMp2f6dy8s4aZFAxSaGG44lD8PiEYNAv+5EDW97Z05KoapnsDvKGFOC4Z3NsBg3
yG2LrbzTxF3m3t3dFC70zeoOsYmr93cU2Y828vt98HMP8S9789ig+WUdIZmBuHvNhZbXm0triNcF
0ixogkKhwALkMN3Dwng486HnTkvjpLL567T8Z52WZ9fDSdXmd1kP54yxceI8/et2yzmze0QGftku
v8zuH8vsnnhIf7BT/ZyjdCSK+LK6/hmO0jmn0zhxlP4oTuc5t984cZD+uG7/UaP5r1zVEWoaMIrZ
NCacWEf46kNIR3D1nNVzA3Lnsugm08v8plrqE0De7gdICm8jPtJliCcH9sCt74DRy3iGezHJZmB7
BGAfwrs3RDSCCiwZnFXB0D8sCzIxiQCo1ywRIOML7QOcp+hujOcdoyS42gZFLpLVrhSrDZEezZpn
XNmzt3cSn/3Jbm/400K2o6E0i0akkp75raPuZFUW75WDBeF/flsDkbEeRu6jcs0VFrZzccbl7pbw
gwAknaTz4RErWsp6qXCgia/aRGCuHUKALeoRQCtwe6p5wE0uAVn52XJMyK8gRzUVcgW4BMojTeY0
lF0Q0kFQ6KIdBrbuj2vve0fu7M2deAt/qpszf4r8/jJzJ/uu19IwN6wGvo4RyY756p68xv0jcTTY
O40sSBBcIcoH4uiYnbwKrlZb2mV0STxyJpxQx9ZfWYAvV3KyRVA5qIYbmyu59Kezm+/n8OxtnpyZ
/8DbtNWIfnefJ4kC2yziYb0jVVN6CkuaXhxI0vgx1utVJV9epxeGeHlaBAjEYd2mF6RsYKfhkctX
wI48rZDk0FRaofeezaCaWn52ZSyGk+HcmWQ38FQXk+9HT13Rd1d8cjoe1uNR4XRcMdy2/pyE3vdv
b/00zP8y8yen2D4tULwcYT128L3TDNTL9P5VNZPpC0tq/JuDwLQnCqFZHZGZ+sTX5wo2riL4yI/c
6yqTMO3TlU/Gol2YUsc4wOEvN9fQsAvAaaJpvfX19xd+ZlxO9dZRSdYG0YFxyVZPtI6tzgXYPz81
/jIw45MU/Lbsor1Z8gHzPV3EB1ChsGVJNC8lKdSBuFUrAylY+Upe1Z+KgE62nD/Y/uuB7N4H//+4
guvmbieetvi0O8FV0tCmMoQRUfhsJ645C2lwuiGP96kJDVje55nZNU/kyI7knc6Xmzg5GwbbA2Lg
ETeBVem5+MexeCxJAKts8fNS/aVxSwVn5YDfe4snNXmDYCfc7yfr3L4bn5jxP/6+GytL8sVT/lv3
3bnle2Jwf//le2J0/5zL98Rc/6OW75nTcXxig/+m0/GcAT5msr4stD+MATZ+PioUopBUNmF+PMlA
5ulAr+xhawWvEe1JVVBA3EOy8QFbJ29wUe6wdy69FKpIdaZzAaHHnx6Lf/nwE+u8OSDyMTA7+mtR
ablI6Cg60Avbe8sjs9dl5pmTHLC9gvOPaabqIJsC53lj0wj1Ot/dhDvhIICccJADvKanS1l4ODXM
SeOun4Ck+xcXGvdhuJ8Jd9EEzlyj/AvRMl05hWvKG4R/3H7aBarVKCFhH/vaBLFSEdJFQpFGJVoT
z5ikxD+Zn3gZEGsepPvDwIE2XM013BflR5c88L2xhXfzzOCcWP2+jGGhXDMz7ohO6p5mGmXx50gI
cQjA4cgvGqZ/+awdu2lUbw3dxvxlJB7/s4qlurA7estNX50RCFHTG/A85pXIzjDWPzpxVD+ierfn
UvDYj6/oSj0H/mCCwltawADxK5g/6o2qZOgZFAcdQbeh7GjvUlV2KLfU78D96UiiLXxEx0BzbLBo
eRW9U7kYBz/Q+/pM54Dq4KP5fsj+i/PpL8vp5HzKQj2ri5TlpBElleI1FNNSXt+GuHq4hpXIXV/9
Qa2RzMunz88PvftgSpjrtjg9Ly/vMNhwhififfU5i1n16AiyGDL33NyeXfgn59K/08L/KW2U4/xl
Fk8O1XK3zhuUwC1SFK+xUJkK9aUmTblviX87vaWHiF4iGsiPTn/M/N6+vpY4ZqvP+3uoBz4+HLif
UuLh9VR5ePTTLmafn5/0Et5M5OeAcqya3Bkqd+xneUOLXkyLzpY+vDygwU3Va5PZTeT14ozNO3t3
Jyf6n+vuzhutk7P+l9E6a7RO3JJ/mdE66ymcxJi/q6fwU0d7rGs6gja6YR6TE1/cq/V6GG/6jrOQ
U6piuyMHjIGH6u4gZi9DXxOb2Rkb/VPKWefLR57cbmyghZoYfGQ00t87tPZmmbNDgGX/akW0nzZ6
E2SJvnPTNMv8/ABHqpJWX1upGGvWY9tCtF9meSUH2vYqa4zXbVTKJu93gT1KEQprG+3cFf/UYfjL
FVsnrlyWpKm9rjCcMJE09OECyYnkdmqKfkl+cE9j73+w97W7keNYlq9S6P+slUiJlICZBkaKL9vh
b6fT9h/BdtoSRUqiKFGU9Db7Gvt3XmxPVHU3qnKmK7eBBnoX2AQqC07bEQqJvPfynHvPOcDYcffl
9dSUcH4Fo/kfdbz9gvL/F5zjN5fwXUHXWBEtPMIl4GB9CtF35fY0KHeSs9PZSRbmNDdYok/oFtXV
/adGL8Qf1wD0VBX90RV8VzU1sxtU1eMKLk+n42+3lydBxOsdNP1GVCjHL+d1dvuDt/zRff++7Pjn
3/dflMz/6FN/V08Mxo2eEHzqcNejkkNfWJ8D+wLU0aOtoN+v2C8nYQQo+UyZ31xhju9UGjbZbYtu
ArlB+8BywCM5Vb8xYH+gHGhS+nz84zv138e63yyP71L7nEyE0BaX+Yhs/XaqMFGVoewEpHEqaZ82
+ymHHpHJbk4ii+8RhIVOso37K3s6h5wGuw+Hh1MlcLp0f8JjcgyiPz5+3n/+8ZX+cCGfnvlvAs4/
fyH/8JF+l0n/RY/0R2HyZHr22xv1rw+TP9qt38X1plTMK4M12GSXN8fDH6+bH7z4973N/9iL/2I0
8Qe7/Jf+iN8synpmcVB4pCTslgEbOIRMCYRJcnVZfx2z42kKXub6qkNLlYPkGPQ1IPdlsiuIM5w6
nr6dGIfn7R9/4h/t6e87f/91ezr8QRHxvYj8P6OI+EE2+uXm/eaJ/ROy0Q8XyXcxtlklF/C3xSIJ
ckiJlWjkRbWEDDDkJ+nbU04g2cu8wZl/H6OJbgEAonbFFXoR9+hlvMdsfv6DyuSH1/R9NP2/4Zq+
i6//zM30P95/Ow83/Pnf8PV7BzdiWVbjd1/++T/cMNpXLV/bnzJnP17dT93nT/fjK+xER/k+/Nvp
xf72y79/qT9fyncLm93P8fuf+t0v4R3/ckWb1/H1d19sW9h4L7fuwy53H4PT4y9vgFm+00/+n37z
p49fXuVhMR///qf3zrXj6dVKGOf+1t8yPA37/X1/zOPH0I3df/mFXx0xafpzBM/LIGFcpGiyP1WB
vzpiUvFzEIZRnCIUxgn+h3z0V0tMmvwMu0sapUGQhCIB1f6nn/7qicmCn7lIAgYvzUAkIRq2/vrJ
b36NwL8+pv9+qjGk/LtEECYxozFsZ2LYn3FGv/cfG8SS9MEsChjPDirnvDyHf6vbqsKTpzCy22iZ
9FEHFIRN584D1r/0zXRW8OnQD0OZxaB79rFCoy6sYzMWNdDE4BpCGMN83zNHs9qoo6XJ3TRa1EvR
eDUF8mERcrwmQ78TI4MihPiW9Ox9aigwUK93RTPeWAldkLF+KaN0hV88HTIdufmxHdsU7pKxzRmz
j4Xnm0pY+IEVsDBvJ3/N2uqiH1m0qaLuCAPePSfDDVcCEpNVCEvHfj1rRZX11FQXbeTPig6GupUb
PmK2vizTvFU1nGQH6Xc9mT77mcNcXEP4Eda9tdLXXMHYmxitz6MeUxGifuE8dRvO7E5U7SdZ4dnT
de7J2ubGLXC1TQN4u8fpeyyPUVyeyepxJv30Ugdxn4sRmLCLV/jM+5LmesFVTuNSQ5elNOShrSFX
Oc3ZPPY+86G4S+Cqk5uh7nOztgaeousT7vRm1CgRAgE1Lsbguz5XF2wI4VHphutW+ttootcsSvKV
jvkQdpcqFYCVu/Z5tSHUtMx8nqoSouNBexl3RZuH1srtTDqzTRQNdsQX9X4VzW0FT2+t9H5KLICq
9TYq9CWzzRVJodtkK5cJYu6tq+/KxVY5KUm346PKfUTEO5mLGyL4+SwSCDv1+OFEM5uxcen3REfN
ZkpZCjazGcgFNkPmwiTIVt4dhkZf6XrO4TfvblrL7kkiyb2yaZm1RRlkoU/bPXXrI4nKi0h1971d
eyiu929Sz/DJnln4SQpDM7dwf5hEKvKBLcWjTEKMZrCq3HVSsjO6+HNX1+tWzxV0XTS8GxY7QHwr
nvuNKjGfwIcba4vPPmSX3JmvrWohZ9NFcKuO1bWUPT2yqNrRSYhdugzLjhTxnNd9eiktjisyxXzY
KM6rxkLzcXHwvw7QgW8miJuXIblt1+kukuO667UgWdjVuK6+elId7hEcppdMyQgaQlV8VM4+WZ1+
CYi+FLpadlUf2FxLOl9FbXOm1xh6Pa5+9i5UME3vIbrJzKNyqsGa76688SInUdFsSy3fWO0uw04g
2QqO0Q8WHNL6UkcTwAGJvTHW8LZuHBzEmsiHNIvm7oLUfZMPA1/2UdVB4y9Mge/PGsbNiX73Ifzs
W2m7TI8k3oy1uwit/MLTElKYHp1bMDe0vqo2ouT4tXp+T1t1nEY3wPQ8DnZmIDm1sMOewXiTuc9D
Sd/aie7pgNat3mlouEnW4L3iQypnIBrQ5h9Lva30taQaIw7YINV42xZkl6YvddjPWAr1e+mPk2Pp
hkl7U0Uj5IVqChXCyELnfVoa+AHWorxndDIHpsL+yAkf8jg1zdbCq2BHg7KC7yDU0oppetHc+N0S
FuGTT+197JbjUi5FHs2uh3FVGV+ZMYX21hy3SDilzFzr+MY3rD6LyAwZJTT7z8BUtkmTQkJPdNds
nS/VWp73YTIfWBK7IxaBufEpuVjMdDHo9Nsqpoe69o+6iXPbVGikn8mHhCnOVjZBsQ3K4rrkEKBa
6Xk0LRdDJ1XG4wWWlrzOuyVheJOOHIZRBdkSe78fOtZc0oXlgiSQKi0xD9EBKiLTTZW4q7pTiANB
qQ/OyyorS3/h4uR8UIRuTNryw5oGR9eQp56PFC6UU/BRJyzJkgSxy9CkflMtbc5hlj5l4TxvktXO
8LBs271r0LIyiNZv6mGOd6wHhza197HQz8redQtYNE9oVtYOayjS23EqfbYqvTwUUFjsLEK3C6fx
ceF0uCQlPW/9ul1de14t8ErP4Co/ZBgpWjMfR9ChlDRGamhE7sPVvAcKoXNRXF0qXl0TOKrlkx6H
LHBVtTV6RBOUKK9980pVi2GNDo71Qi1Xeon46+TMN9jCD3sbViyPxvhg0/BQdWTnx2DTFTD6MYPP
xoqf+xKcUiiviJSPayyhpQaHd0XUmYRdfRNbs5nIgOdTVFmyjB+LSOZNX+oLXiTFGeUQRZrLtc5B
LeRqardtgPzSu0s5Jl8sRyZwxQVX/lsQ9vlaYog0hi5hkVSXpgw+7KC/hKJYt11k411lw3bbxbrZ
8WoGs1S1biOnQu2WsdilrYFt58DCrJ97d6iqVO6YdejMcP4umuCkLtddJ9oqTzv7qgIy5m2Ize+Z
4ruBaHWZpsg+0+qfpSiMycQQhvt+kDwLxgSLPCnsbrFrvKuJW7btwIMDbcn6NK/r14TD25T5EfWD
aZCrCJ1R08XmMMfdlFftXJ/rrqrfZF1Ou2glLX5QVBB5mgu0ShWqyysu3VtQseZsXbw6DMHoz9aw
6zcyostjvCzd85K2zW2g4m26TGJj4+u43C1x3GdxOueIvfeMRF+bVg0PdTD5fBVfWxOPZ13RR7tq
jDBC52EJ13WIskSJcRvrETLUvnhJB5FkwpgoKwPfbKK+2g1pdz4HQQdNqw8/cHYswgTWDSTuN9MS
v9Z1up9aEZ81IQnu+xKzjwtHMhN3hXD70U/sa1R2kGy05JKVtM1K2rfnPhzbnPUhZEYHpEutzHjG
EqicQTl5VlVedOX12NbnVRqcuRkscoNBSBqqLG77g4Q9rxXDRpg1V6I7NrXPaglfcx0/CtkfccjM
Wqrzpk+zwg/pbinCYacnqLgOiTnAk/uhSSMQsSdn7n4tM1PM/nqEkXY1njYlLzemgQj2Aovsnm/r
WiBpdsfAke1coo2LY0ekcLyo3H1J2cuCps10mZFc7ZmXwU5G0ZdBw6M2hN3tWkMQbakzXi8A+yaR
uVRvdRVehcoh0XsYpJNNzW3eRPSDDhDtpMc2gF9KCi8MN2WxgvJffFO28l1Tc7EOUJ3krsknuAqa
ErtBNBtByn1TuEMhzXnX071Ohhx1185xfk7GMdmHqcUjbwm49aWEuli03qmWX7Fu6jLV+H5fzuuX
LuQBrsTHOaucO/TOP8L3nm4AJsPEZuHXDq7hJg7eSsEvwgAJbVjWz2nylydDsF0MC8SixVhXWJ4x
Sa+xslHzSShbriTjfbrzHWa7mugwDcWldPbNDnck8PcmgkXMUGwMu+86/TyZ8mvbhXszJrsptWcr
0cemJGeiD676uNnMpLabrtZ0M/sZnleB3M0Dhtsau3x2KnmKNXIVAoTi/XMn7EcUFBexBxZTdLBg
0XtP3f5kllcpmsXS7FXsv02+2UoON5Roel77QxqUe/Rxo5q3O9akR6au0tW/TAs9DuUxiO5Kvt52
c3rhdJxH0bBL0P1gK3vkAdj6YlJZFSKadbO9sBGKm6V0l05h8hPFrppVk9s0QdFk2jfa0wMfyMZA
TRxWyXlQ9vEmTRQ+V4uXWQL+2SosbJTT0XHhUAVf08u+7647Zm8nEu8QRC5xrsmESm7iudmu9o4N
BOYrzTzlVF9ruUBPtaeXgVw2o6Vs4wkySg9XqAhR5yxdnmdUagXXX6XUlxEq1XgIL9Df/iij6otp
IxC+pSzhOAyl4hCZS7qbLgyeZRnrzdQxh7zgDotj12J5n2AJltRoTpiHZdMmJLMzRvna9HHkqF76
0Z0vNtjNlEGUkZHbiYVfevMkZn6cefqOlSQ3zajuaIk29olXMLrTutz6yr+11ZpuE6N2VEfRZbsY
tm9Nc1hnelXXwY3nUGUe4HVsBw5exXno14sPLmOZWbc8SgLJwH6t8gS5rDwtyyl9nlEs1chnQUuO
uoXkzfyFCb43RFWIonLIeTTdYeBuswTDdY/h3JK6C4VEWJEZs48T8oCboZUI88+Q8+dpuk61uVpK
e8lIcp86KBNa9hQVYxYi7CFxWJs7ar649U3x1zomHyu7kCS+CfiW92V3Cnu3yxIfhtVddr1jt7ar
v82dvOyC+LEJ4ziPo2WrIhj74eqqglzFHkrJyXiOxuftIs1nGna3cwl/HfNEa/FRseHQ1O1FKYP5
qgzjrPLFtemFyoaJnSNz47i2ZnSUUMCv8d9c7GTozkIpMrnyb22PMeNq6M5Ix2jutYDJrh8utSF7
Sddt2VcHa+2LSshXa3iulnrexcGotomlsHBCatCNPyO+vIotatKVINgwN2FCdfBhXlcKIpQtnBEC
W+bKT0kWV+aT1GNmaGHxmII7RRJox4eI5lJMUN4dPTsLfWLxZZcznTwUpno2jULFNbljGdIr0/eP
06qbfGatPzcNx4jpEj/i6I4xWzWtG8bqt9FE9+h46vbtqF4rioISrrT9fgrbL9O0iIwW/RlpliFz
xD5NRf/cqBYmRgMp86Gam1z4+r3BqTW36wyzxq4Tu9UlLpMJfyt9dxcMLXSZXXJj6xqSvoUy2dIN
1zRwl2vJr1QUYEqjDnm22h47aljjbVEwntVDOmSqL58JRxjAvHBzEEnl9zWMdTfdMK/7IFnQdTF1
Q+ZNg6arFH5/Ka/bcz0EoBoXWXwNw/Kh6jFajgPyfHo1d60QiUskMHKgttrh4WBCgcRFFtACmgJO
wV08che6QAlPbHmr6zGfPb1rEzTbcghoysFkOvbbtOs/mAhvtF13he7CfBGFhrdsqczO+qK9FJLi
NNHX8FJIerKZp2XcVbyDY0YnMfo+RdUWt3RGfDhbKEzc6xLVytzNN2OhMPTCp+IoO8xgwO2c0IvI
te3ONKbP6tSjHUSY8IyqGuVS3+uXIpmbM07kgDPae0mwt4N6t8BcXirx1JHkCCpulw70nMfNJyQF
MrY0L1URJIdu6RTidO1FNtPppZH+sajbMxJxnN1Ldr4OSG1rGmU6YEc6YZnPLb1Afaozjli1sY3M
lZkyQ6IjjxHhRNg9uNAE6XbRMda4J9UZUktDBI4fIUwa+5iiHu6SnWhD+RrqGbK2aoL6Kg7X+3IE
CDNXzuehsQvkpxkqv22wTjA2TlZ4k2H3IXoUF3VZXC4Dgzpsv8LuXhOLuo4+uqJ6c6nahHN4MYn2
KsJKTIbqtcRSawV5kMkgNqFR26I2ubbtrmotLOXXcBtXY2aLpQAMg7RcN12UqUJhjLiAEEzkYG5S
HngIE3vrysymkJ4NCRwdO4m+vbi9CEN2VaNUa2h7br38iFIMqUfTeSrR+tdUF1H/pnnxZR6Sm8lP
eUTjnUvoubAum5zOBxfVmZyGlyKV+aCbN6v8Va+rC708l8LlXbvcsqi8nhf1RFpzNKo/xCjaeBfn
TSrP4yS4Tbo6Z3LJBkuqTUv8MerqG9YoQEnuppy+Bt1Q5J3mF/WwZisOoZtpQK1IkzDC7fTFdq1N
iWNXeONwr3NXRLDXqINTmQRFjulUHfsgD/myddVYZy1OGVgiK9lps6g8FPRtaMD/1OFVT6KdTvjl
FLDXZGy2A4u+jd5krgfST4F3yKbdhXrNbAfV6xo138pMks9JhWOGa6+kR5qnSvS7qMBmb8Vm0Ra6
1Qz7Dyha6tJjX/e3lan3nXdpFjO1LbHA/CIf0n65WCkH4zyyrADwmkV1eDCBu0im9NBGCJ3VVO5X
KXfSMrnlGsxtCLrBqPMgKm7tIj/WpbkPZ19tXLB+prK4Syr5mrb2SYlzxajNUrHuAqR0SsQdtUt0
i3ARXMfNuRxcGGRtyL4psRZ527T3KZf80bc9XLoXe4ovddzhIHJuy0M8f138kYzNsuldN4/YLUmE
SBs08T5qVHE7mI5uB9pDPFiraIeuWHmshLRDRheFumEyEcqNoQzgZSnKs6FssT9XM+5X76tfKZN/
iAn4u2j+7xiAa/PR3o/242O8fDX/L+D+f4T6/4d1b6+/A/3xxesw/vufCE9/Tnh8gv2piNAdGABy
/xXzJyL4OeAsSETEGRNJevrWX0D/kP7M0S8UpzwJQhED2v8b5o9vRUA84VjO0kiIGKaZ/wDm/13j
CS6Lh0JwmgghWJTG4jvejST1uAicaDetD5vbOPAKWXYtDz5mcXUmR9Gc28DIMGtgmr2prGcQ924N
jktkVQ9IdNN5IBv4V9hg20daI0LNfXhtZG0cCvN+PDTKIo4WVMc3UzIk3Y5yW2S/3O7/v+7+FKEn
5u/TTXcf5j//15uW768/bT6a7t3+5/8E2/b607cP/RPiffk7Jur0Ur+uShb+zIIYJBSDbNNp4f2N
iMLqAjEl0jRG6Y5x3NPk0V/WZPzzaZFiScaxwKIJE3BUf+WhQgZmKwUPxZMEo6AMdPo/sChD9n2n
MaiphEV499MfGgffC05NSYuemzkFmYP+OUiclwtA68HJxXSfXTA40DKL0XAMZQDosyX1YbEJLKXP
BhyPwvnCl2XW6BTFcRwwBV8VyytwSGk7ZE0K3GFTNOsq9ykPxE1Uyv6VO1feV4oQCMgoScTWF7Nb
s9rqCmeiIghZNjETnMWxqlGmJLxH+35YdTxfOzB+m/IUd6OyHvtsSt2EJLnM9CuJQFQghWn9ZRBl
B9kZFhgI8hRlBNZqmpEZF7La6sz5CTo8rmromuO0zN+rqpifcdPH5KIDTEmyue30t8IKNe4m4FCX
LjghOKPiusrSVdjzjtWryezC11Mh5DvgbMsQoHHK9sUXyWT7jji1usMUJ7KGjHuXhlkwjPph6HxB
MhJJB7mugbQvLloXvpmHkO6DkY6YKVtMu7PzKOB1OmufZq2YZwfE2vdfe5ZCOqcd6x4UzBDE+Htk
bbkdi9AvedoDftt3zRronI6zgfC7T/2TbylOVZGq5ylLVqlfkgiA1WaiFm8h9BR9YnJzvW6QwkAF
lVUyA9unCtkaHMUDzndabqgfgX2l81zfjUEUwV8XE2ftgRQBwMp06cs2XwOXjAD3o27O6tHGdCeB
VuLG0NrdQw0kMFnASfBgahW/4MikMSmgxuQxnqph2tOuZo9dMQzvKko4CksxBxer1fUHs+X0OLF5
SbBACnRRnnCf26qLom/CTT3gVVkGDth+VOOIHU8hfNgMW+rtOnW2Rp3oEjjtTmhUvq3Goh9gftZG
pDhrfBIbtICjuBkv1aCDMIuaUqSbpuuDZDsVAPx4E+AwPzUxeYH/6HIV1BxlxD40KLYO3BowRLoY
63PLyhTnwClYgvEyKYlEuePWsgXo5wqR1bScbDYJL60GDIWi87YYBAYP8VRaGxz7Zh5bOBH3TVxc
2ZH2xXYKIvydoHqSj61NLQNCGCsYOeFEGKEzvUiX+GWhET5nGtlQbjuFNXmx1mk6HYNKFutZYdMO
3A7ticMV905tU912Iu97Rbtzk5BpyOuJsyQfFQFgyQutgkvSLjF9Ym0Ulfcra2WcF9xFcT6gBvUb
1PM6+DJpzeGN3NKqeNE0lc2j6zn1V0G1cHPhFKnjp7aTqb5o/axWmhnXm/RtLWtT32nRTtVuThGI
7oKGgm2qvCn6fTDP3l8Z48R0YcBj9JtZOZHihqWEICC4xLOtHxYf3Ec9wwGE1mAOs7Yu7HWNh4i3
CYWrZVaMLH7WxK/l1jV9OGxaYONvTdSYahOwteXP4OAqEOS1149gPTj8XlI744xHQG+vtlkSwFnA
UmoxxhjP9jocz8J2GD+iSTUwogI5AaC4YVGUK9vN5DolaCfICkSbcWeLirnXpYrW+6KWAv53PKnl
ZtapkZfA8aNiy6e+Ge6CFmxCrrskuhW+SxQIDdPdtbYKAVKkFWJTTJk/YXd+PFakD+fPkq7jjhYT
drbUdeszyfBIs3T0HYTzYkLvkabq5j6upbyTytI5V+2pwFiCpLW5ncoprLIxXotdQMP4Vg3L8L7K
xD2FKlnfqwYw/M7Hs39LBFmcyViAk6XEIbor3sp5aGrwdGCANmnKrM8cl7iGpixQu2NF1N1tChLS
gLfC4s+t1UkC8GKFv0ZaVzCYIjQdN8wY7I6o7ZdrLAFoUUgXoc9Y9VFzWdF0kRvCq1XkbUlBradO
d9cjujgU4pHp0+XTOB5WgIQVAAFZFnOST4luYN7VycTspynQ58rUPVT10iIqrhRglC+c6tZuZ04R
etMi4DdacYFRKSbVibcsHfCzSsqnsZ/YsxYLBZ3AQ/Mc8ZrHW7+0OId1XA/9XR9U5hivfISdeNjw
Gc+PttGJrJ1xKLKBfQz7FKxLOFWWZI5K/9yWtbhHp7gdNhWrw+UyNKW6wgm8+OwGGYusxaHtoQPH
5fd9iHV34GxqbAZqCUR7HLrmoSjFiUGa3Wwzi8yTZosIZ5FH4WTgsMSmbo8J5hSNsPXpUpUeND5X
PcplJxyJfUa8AYMXx5S2wOaMntBmwrTeTk2y3IY2Dp47Lft6G1JhoOwxgVeVppjeZUQCEKTzAgAI
cGmKBjE2x8D3Kie+zEDiTU4XMUkQSWyscg70FGTmkCJRzwhpWcEc0OuqXnDorEgXHBsTjAInwLRN
85ZKaAuOdLX8oPxsQCGZYALVvHoS5tE0cLOZrRb7OUZhD1bbJA+0U3iGzi/pnY6AO2S6lvWbRo6G
qtlaI6I1xdrdDDQsinypQ/ZlMisYUuX1cI11EbzUfTzA597gEJ0NuCNvqG1isIlinJ9165u3EPV7
hdxMkXoX1qc4JreMPFRDVD2tqk+/aao8uo5RKPC8YSUuIu6XbsxF2sBvk1bJGRgTXI/SUR8fA9vj
MboQAF8mAt6ggEj8irU/N7C8oiltt40MSXyfYPP4TdCG1ZqR0lg4mM790ByFbkug8iCwPlQ58G5n
Rl9Hu3IkkPosEw/6KQpLnic+TJ+w07prN6sYzqxqABJbg0S8pqUGnlkjY8stnWt3U4iiH/ezgUxC
Po8os7K6KNt0S6VuglyVCE92BB+3ZVXnYKNOwqbfuKkN5DYyDD9eyDVBVw+oWpXJ3qBiUTNaOHal
qvTRpwmIrEE5lGqe40bv13It2qtVkuV5sqyZ9vE0rZ/MCobFMMDgZRv3vmiOw5zweZOO3Xrklplv
8SzJVzQhlQ/lUhqeJaNP30zbqSijVC8fTSAKOJoNpn8uZpI2O78SdrSFGyaQQpGNMvyjPMD6an0F
x5rEGdXw3ARvywjWKFC5FsVtYB5dKPB8FjqIKw3KGdT8jIACXNnHLqusrS/Y3I9028u+OA/iqWfb
3k7oeEBh+82XjYGLmRya+8Hq/iWd5vpbOc7AvYJJNBABnZh86T1ozayRtv3iqnb5QPefuam9LMY8
WYP0wYpUnffeu1cUsgWeX+jtOxKzve0MnyGs04ViQglk6kdQB+EncI71HqgnlABJ0+GKe0JfpoA0
d46ErUU3i47A0lU40UTDCOe6aCjTt15P5ddF6PhVuBLYFoYh2jezIlgDgl7S48g4SqyiKiqVo9hM
nhuslMtZuDDKQQzjzFmDPm7ydtQryNCAalhwrQaIpliaFWxSjc6dtCO+yYNGmDfe996C/DeCZaN1
5qEksz801TxDe7GcAUNHEYXQK7WnNo51Te+XVscyF8O6nIUI+8BnEuXBEJcBycpZQ3+iRfAuIUfK
BGomNkzdtga5arfmtFqomtBI1mMaSG1FYzm49sTGMOlazPhh6GBfIlIPbc59V9Sgb8AOQs90JF+L
ufHvvOPBQ42IgbnOcSQYK0S5/2WplUX7xIruiF068vWwrsXJ9Ux3KQRyyoEAyB9nAHFxPIJEVaaS
GBct/jd757YcJ7Ll/XfZ93SQkCRwMRdDUVU6S5ZkWfINYUsyZ0hIzm8zr/Hdzot9v+pDjO3duzv2
5UTMjTs6bImCSjLX+p+W3bdn2ttkGDnzmqa7XPQlugKrHMKzoehdambg6Cza/DKfdn1RKvb7VuoC
WkAGmHFgMx4Tkwygr5bUF/xI8tTlhcVoZ0otRtQ1DbwtZ3fq7tOhW+X1UiVNjURiU17UWRUMslST
+qSENCJyvQnpQTBRtKN3q1FnlUFT62iqi/Z9WaYTnD5T8sZO0Euq1jXkdLGUW3xBKdTUkXYXDiA9
TPbnxZrpBadMG8XuUBsvChJ4wJ1GHzXvAffdZ75nfSfK3HvpA8tNd+PYzzeWFVbPyeCgT/Q3+q39
IIPsKavTDvx5I+jjki4TfRO9mNx2DWLI980uEslHEpAI2nQD8Z+0GmdJG45QE041r9HWeIx2dFIb
tWJP09fGwSJpJXXirQ3MtwiaqOoqlR3kMgPuQZvQYhqnNiyjAeb6LLBrxHOtNyAPUyXIdCTxy4QH
41UnliRPF76aDCQ/rjxR66NZl15EQsADF4Vcl8hTw0Ljka4hQcwSUjOqnG3sbyxvMMSghqa+9pdi
cg5FGgicaYuV4D7y2MriYVz9JaqmhUjbsZGUnP4kKrMvVYL8QlfglQ+VeyKVXSulOfXnLU/PWrfl
mFoSNegI8noqjvVWJnm0tK1A6eLWqjkfgioge6SB/doX0+rOkb15FeU4qRcjKsqqYeCau6APoqAx
j5Yq2/IiQVSLRqTSJVtGKbSKK63ZZafU86CaazeIm3S27pea6vZoUB6SlaLGMrwe1xahgUgDbq2c
w/Ct6C097Tr/1BkL29HJQdNwVLvMU2a9KBPR5WeVHKaPXVWO1lErHU5RCy/iXDiZHaYf7bAb7L3O
yxmf+VpV1LCZV/TRWomcCZXKzsJoMwhpEaj0kuFOKcdQZLo8JBKgYmkdejXlFg83KLpD6lasX+lm
GVNhKwHMTVfYEUvrJeAESHAmBtpl1Rgca2Gq5AKKMqPxAerVZ1XnF9m542epf5ZyMLc3yVz1xdkW
pBpFV00NfMb5DxndUOtlexTJ63Cu7aptiEVefUK3utPfDsvSZIdA5HzNjmeZ4S4NbKB4R4Wd85a4
qFsOWtlNfZOmcmt2tpVW3c2SgWpGoqq34lh4c52daShosecDlu2h7NOeSZZeTd8/jN7Q70tjEh2n
9IjfChs25eifjvd4aE+i0YyPtkXD1nrB7Ui7Xt1YqIK3eNk6fdJSIEo/D71VjnHarUu+t7bVyQ9y
nppmRzZ5rT+YybFxQ1dl4h10UPgitkI7aY/IGZDVxGFDMRjlTtejkkAOO59jdfTn21Wv9nRTIWeu
LwV7RPUhbHWfPyZ+B8s05Mk0v0xeynqMcrFtTLbf6DevQrfyGO0+l4YJlStbPOq8vriYWdXVbna0
h54NUiB5HPWUCybXB2PBcTx2zXro6HJ7OvVy0XsWFJKbpeD+d/VKptBVOXQoB+oOkR4KVJkGO9p4
jRuuVgMBDoXUYu9Ug4biqLasi02WC7NXqglR2unWeg78uu4udGu2IAb9a5npziOuDwGzyoar3jXr
wImar9ZxWFN33W/oVvRRuajRdoHcCnApPTVi5wg/RF9VzI3YQ48ETEvcnCLbm8Fo5lIih9bneVmP
5pwDfmSleX2v7jukr8X9CG/Xsbdvuj76pdsxSHbOx2U3ibxxYrFNKSe3y6M8uuHiXlmETKG2yAfV
7rRK4acmJA/3haqKLzMySgsuWVfjbh17St/ebFYdtSOwQ6x0ZW4C1fh39pLW5AxN1fg5GER/RFIx
BUeHN0rtl37r27jhE7f7tvEoCbOWtT43cn3IhZ0EEZTRIuMV3SjfzBboR2W3UK0Zqis7Aohs1n0B
NJjv+9Jvgl3eiqDdy3yr7kAITsq1alHngHAtYy7bQkEem6J+CZalTWh0wuEm39oacoxe9znvg/Ap
xFSrEU6xanfJ2PqfRS7Lr6tY0f50RYDYN0EQwBEx5dOFkCInHsvhObNbgiZynNc0tZCgFSKuvlqZ
ulmjcq2sAcXXJhTViqDY4igplCFkyW/NGy+/1ceh33frxTQZsX7qc/qD8zVMl6dxrCf0UarvJUrC
YKEULad5bAHE0nIsrnmZGjT767QM802lx3xk0kXbGwqp1hZD7e7GJktVrKwatTWyeAXGdkxGsfRn
LkLGtbhHLNR3DGeV1BEr0o5aQoOXYa2Hg61GD6jW8lKjH+wy3KrIA0hSey8pyvl1DDZHYIT1x959
tyywvtjvusa6zHrbonBP8g5QohkXu3kUbe0xi9hdFGNMVSmZQxoAGelDSyucwHzKsVuR7mWOltZB
qgTQM5uyKT9MfW6NnABhpc4q302Q63St0hf0gtO2lyUNHKaGEXz8KBvhBf2xGPxNfJmqNZzuq9Su
gzOJdlnyZavUv29Ke13ezYQ4HsSkGukqL+fc99oj4IBNC1N3qcfJQ5OcsV2Ueg7G1yzM0IfZuqez
613fnkTkIx+SGVBdjXYummcHTh+atF67r0lB1srnwVHl+FjilAC/zO2ELiEaWwU2FjWtGYo18pvQ
kxgRqsw8eukWFDgAnCB7c3JrzryIzXtRDy0Q0BhnZSgXFtUQ5g4wppyK25Sl0d5zICXoJWvYHDhf
0Q17uVXdReGm60cAoqXADeC2kL7B6N/Y/QnvLXwHANOSOHgBKlTcOdbo7dq0r/FabKq7GK1xyOIh
W5DVzEtWvdtr0r3rNhdPgyhsyKS5s5u920nKw7xTmWZzXQqNBuAkwAlFs1nnssybJu6twb/y9dCL
i0ozqAXBR5AYxL4yZ7ys2wTLMXBzgUwz1dTJgj6cXczS64PBR4Av13TzcOFuY0U8D8+bGrYrA6qi
rhF1jMEf+ZtZhXF2OswrA0Rkd8+h0NmbVVQeI3XX0nrQWRu20AK6dvZrMyTbLix5sc+bpc3uJoff
tMNKM1wXY4Bscu5miz/bgdHqubd4d43TOiSZIkBEPpC6CXKUbK7e2qBZnswWzlacV4EOosnKlpF9
xWjocT/JvwmAUG7Bzyx0XL23AAI4i3FieIzUREMbTK8dee1s546rKQaTQYh9sc79c9u4mhuuJkan
zsMyxWJYxSttWnrI/apE9bhk824OMivaBtV9REBQ1Ltx83xk/INj6B2cE8siprkIYlsH6WE2A3Jm
VjPdOJ6LjvROvfmf22X2EAanTv8++aNiILs9MWkZ80O6Dza/uF3L1UU/ldvYC5LS926TBovIfgVr
v5e0KUQgVUX2PlAo3gOK8IywEc0PQ4jHIWJrS0oejPHurDzVDR9xSdh7C95niIG6yA+6D7AIqCbP
yqiy2vlT7dmKTkPL7TpEBcuU7mWjzLR0Qj26TQW9I9zOiPyzSuyZ5quQIs630v1q5eG8sPHp+lub
VsP75KZ5jJjUxtDCdnGF44NDPB8b+pkp7SzeQCuk20osa3iS1MSQ+W0K7D9b6/yYQMWgLKyslECi
Ol+C2EETxJwhy5+vl9BCqMCli3e6qdzjGbfBlZvlQX3yizQgtw66CGdggZ47uQy6XRVW+TevsZEQ
FkMDfeNpD5RFugXVcjELe4sLbfvsLAgGCkTSqpN7C6xE7PH7WNkF8pWWQnkARmpLhN0R7xZc3CY8
ySPpLPGYptVEKFWR28MhrAOGbIRsThKJD8gr+h3TlCecxqdEDnoaT91bwB+0vuqhsNA6+H7jJodl
qtNHt7c71lKxoYN0m3756vZUgVHR1JsGzZloyscyGO2LDHiFUBx6/aeQXgeWLxnyqwml8o0eawcP
lWqtDxXqS1KC/XYdo9QwZnU3Vk7y2EuRjAC4rlh3bm/R2HchnMgN5WHwQS/tKOMFvPGE1Juwi1Jw
YP9sUzUK37HqsuewW04GmMnF8JDIWR8CmHuzs52uA9ZRKxKaYSpGFOj2yNzv2vgXSUq5vDcS41Bs
Jyd9dL/A1kXOVIhtV6gGUZLbuX3xYrZ2+FZ0U11Gdl1Nb77c6vJeDWYIYzWLrNjVIEflLgja8X7Q
G24QxQO8wVyy+FEnh+JZ1ZX9YaYXG45Syz6/Mny+qy4oQv/kEtieJCyURo7nuDbYT6O/Sd2itrZn
h4rDoClcIqRq2f1Um/YLIxW6Eh1nZ566sE2Rx+qqff33Ofv/bSqQU4Dev2bjd1/q9/6//98PftHT
T/xGugv1C5w5vLmPzMJXeED/UIIEv8gwwBuoHOk6gRIuURx/CEHcXyCPXSBX20Y/ok5B37+T7uIX
CPowsDGOhtK2bUf+O5z7SefxPyZ9HwbecXB9+gIaP7Sl+EkH0pZGJK6m5LFHWMTEbJedizGpoNE6
fPdMfredfj8880eP6R9X4kI8DSckwe/H6IVBcFAkTRVXTeBku6zzCkKH7ZywOt/+qkLb+bsByKcs
h59vTUlXKd/2Hc+3T3//nZudfm3OZEgCX1bmx35Y2JkLiNNva3CikcyJ/2QPlRnAfmg9/fXN/tlj
VWh0fAn9xOP96bEmuOBa3CkxKLVdxYY3E7OcMEMT222ZVn/zaP/saoFCiuBKx/VEePL1f3engN1D
w2sda8AltAdJ31D9zqeKYYbtnO7++t7+7Lmyy3FrjkLi9KuG47ur5WLN5rZqMZYU9VGyjcRD6T/D
6aPxxmSxC3Th3pUOf/z1dX8MRPh1AUm+TOmdxEuK///xLifllZrKLJ6USEEru51XDor91H1N+srs
0FOkv8mLEKT9uTP6z67oK9sB8IB9UahbfniuThPANPd1nNrNfAL8AxmHtZouPe1kDxynW+yk83j9
17fJEuXX/rBwpSs5Zly2ZIzfOLN/vKzvArwupXOYBsvQetHFckJKB8R+ZCd5m30nucZ1loRnfuJ4
3UHgODvPktF+tBY7pWrzDanKnafW+9VyKjtuROC+i2GbPnqFO9g7nffTdqpcbaDBZmyvXGMYllWK
sfk6974iVLF15J0Vqn45MptL1B9lVbptFDSzQYJjlrTde0HnAV0vCb6qdWzWWzkX030Guo/ZLyia
DyMrArapr7xkX6VaX1hOm7txWVSJiOzcBwKs5OattOkmceKt9EeE83mLyAwpRdteBmlebsVh6aHs
Dg7UUJbHfh2WKw6ntSim44olpoHJrG0qThBNqKOxUXBb+FTehqpfnkH9cnXMRV7eA34b9WEKtXeY
Zd81sc5oE+Ns3rBdd03YxVC3U7ZPYRZAG3XhzxT74TTtCrfGkBdYXVkcrMrfPk+tl2c79H0gt3Oh
3ZcWtWx7wGlQAT73bfk5VSeuupcsrjikk/g4ayGbY4hrNsBrJxCVhs3muwg4QZnQq6TDjYdwSO4q
E8hzG1b3HSnKsO6HICze3FasJ8eMwZ7sSKHQahdTcla0BLk/4WBuaAyXtGzO69BoCjZahPWlaHMQ
+XmdPPEcuhltLB2B8esbnFJmxYRriRW6YjFN9lRy+tvoah0vSeJl0Kn+QCli4z7t6HIAREZwjSQq
J1l2z1aZzv6B5jXLbqbWwVsdWc3YoUpulkF2t6UD44xfuJUFHrqa2rXKwcl3osVKzz7YjHZIkYFB
8N728pyoMnuGL8iyCdeJcYOwraPcg26SUWcXdXoFzudZz1nN82gie7GGE6Veq6DN42AV3vripASu
XQV+78D4dS7s9VBMU/fWtSAE0M9Laae0TGqY3IYviO/lRsgkT19xqrXiQQZL4h4CykBYKt1ZPhP+
aI3n5812WhXpEOI0drxeJi+8YD2QzGg7abz6Q0/fNbT+t7GSDvL7oSzD3Sq2mfcxDEYmdw5weQi7
5umx9jtKcjt1wWVcbKToDJRcn7MpnB/XZfEYWQcPP+/w6mUBjtXGeoBRnZ/pWrv7UXJK78RmMoHA
fNIoj0A8ryu/Vy+QPgmAu/DKnT22oEurVdDyLTj3bmz03cTNtQvGK7nRK0c1tFJ2BdLT8voVq3jI
lNg+1m61vloo47+EfVm9uGwjr50T0m12fKZh3xZ2hbUus7/2JgjfyjXRX2Yn8aadjfp6OCxBB9lU
jWuCwrlW1gfVZQnxc+hYX1PUrDiEk0Y+NGOmuwiknOdZ0yU85uJk/K66Del+Ysrym+tkHup7GUAK
QuuRVutZrYGBt3EldLnrnfzKHrxAcz7JpngR47zxG31fvrmdwS9iwZ5fGNQxYL+ZLHHMNLX3soVd
m+EeLwHpa69I8C0sUK3a9ugL1MB/osxkSRPPiCGeSmyYOEfAEHFuEhNBKk2jmgAIYRsYJCaTDXDQ
ZfhfFDglX1xYO2Cxa+K2F2QR4CZGLJk/Wl4DFJtI0N1dn0/esw5KBOBhhvM97hMrYbF3oX8/wOgg
hQi6hPUuZf3ZTBhc9jYIQn2QRZuO2CkyC++puwFY1NBf7WVSrF19HYRbQv9vZWMS9SJdrxNTK9JC
HT+9h/Mut6jmts4DkPzsFu1iPu/rHsFZAUfhyCQyKUq7O92PwOyuGHV/sdSjQ68nF3++OEnz1PEk
PlCHhbctidtJwyn11qnlc7oqv3aHErC7N027HRTS9prtHQ3Ig6otwKq62BT5Zz0HUlTPxk1jWcz9
urM6tVT7PPPksJ8rKzAQmkAv6XuopzT8mGo/Ta+srAmSM7lUTn+QJ9nV5VBUCB0dvVTZGyTi1F/1
XbASIpAHEoK2Q9cVM9ln7u5KPWh5yZ7r57yIraazTsewPsM5JkoUPzX2N6wkeun2qzcm/RuqKbu5
XKWu5TU3tm3PZgzg2YY0SVcOFOnlw31ZJKNzO/mglfvKmVXxtV9qmOCkz1EXJVzav+qsMB+Rpsxu
l34FC53Enp1AYgwyI677cwwebot8gfkpsUYp9tAG9uaeafY+LLuT8zEdc/Mt01l2P895fon0Mkfd
1FrWm+lGcyYCDIvRKuC/j8WSSX8nVsWr59Qebmq7qYBdHMWlDqXngTKFQdpftgF8TISLga/W1xbH
LKzjYo4Dlqw+NoXxXoecn9k5fuezQhxr2p1ENDcWIAwTGFSTkOYx98GrWbGcRn1uuq9zxmm+L0OD
p1SmIq3PUjsY5GFemuRJVWsymahNk2A8zEWyPLvKxcQglFVeEjmBOtNABlWwUvC2t+tWYSMp/Vyj
08EDv8Sq6MercITNuJ6LRogHMk2CJ5OetMGB9oNtbzJQol2zzZMDIlkALM1ePrcPk2fL4HyTTkh2
Y459KOpKgZx98uVUX7cNAeKgqN5Qf8r7dFPPbN9jCXHcjqCDOgn63bwQRpOKwHvutiH84g3Kukln
AR+SDUrcoEeEN+5KtZ55dq7x7UKf4/D3VMuozbSdh2hRBLaQWUAGZ0wQRZ7vWo6mbedaQ8a4WVvg
cpfs81UEoJlgpK5O1ugePmTaGdU5xS5tp/QzztP1Go4dWHyaqH9gVjLrs6OVcw1nCPrWeRm22QG9
ZRO5idreABDMVVsiJ77umjGfd6XMfOugvAE7nlWnQf9pBnu1DuhxXPV1CfDHH9HXJdUZPLSCGxrR
PUC0Q25fmAAT7sViBWydlBhdcsjK1aQHazgR2jCJnXfZ8Sa1j7lHZMQVzNaUXdoAWSgdLItjM85Q
3yFezCgmdqlMeTPg/WiMUCGgY4ghXeWzZLdKImSnRbhzS2kqagO/MegrqySjVjPphSS0xd0NYaa/
+mJb/V3qOys1abheb+sU9Ps+4TCi1qnL8ID8eM1O/lg24mLJUTpEy8iU2VgPyajeUAEJ3ITMIOmd
He6INPlWuO3UHx0FjRzbeZYXn+oQvBR5FI8veA1zVWBFZ4k9Kc9vv1qhV3A7zoqQ1rF9zJ8uffyX
NrUxQ6HN9PO4yDLn27RU+c0wi+XFdE19v2UEQM33ObKblmG2YR3uTJPTPQ3zcHpdU3npbtnsH2F0
khsX2f3LVEv7Sy8dNMVuOq6fnTSwKLYy233GmeVNUUj9/zz32VrD4PKho1Tq/A4hf/tGBof/Qa2D
LA9NUZdfwmUjGqAQgrJkXFarvKJAWG6zfqIYZC9OrWhdy7SMiRscXoyRkAqOmLp1z9YAvDT1LSJ6
6mQJh90a58uWF9unSgXo+CyynIhvKia5F03n8G3a3nwt+xDxQrd15kNmev8Vm2DxEMrO8gjpoETl
nNIJ+FmVbHe4vmxFCdDbZ5uNbhSxSzoTVpQI62vAikFBbBvy22esNTuLbh+qbS2rL6MZwzs5Q1/L
nVuvU2cdOd2zc9eUxAyRg+C2FGFIWyKotPrjhq6t2yN4Q+iv6DdwUJrBUxEVafa0tezpqM+Miywk
NZ98DqtPSTa5l2WuQmsv2M+v4ITEC/KqsDxAK5RX7MQpGVS+5tn3Mx8rdCRovEAISUDFlGxf3W3e
9B7KwP48LvIkUBR5gKEZDyghDblbRInTNudVbUF8VNjC8mgCiaasSJeJYP9xdS69uvEykGwx4Jkv
MvcR0TVwtkbV11wW2SL9uMwa2uHeqlxmX2ctzv4kc4pbTMvbtEP+Md7gNazn3eiCGRMTgTVwR6U7
PA7zSGsQUmTf2CF5VQfRKjq7xq2GKwTDDfrxpFjW36Jv/8+68w9eR+8v8cL/RFZgfvXqHNvqv//r
R9zwtx/+3a/j/YLzxha4ck4Zb78byFzvlxNWKEJsN8xeUx5I2++woev+gnsMW5fHUD1HyADrz++w
oYu1LPjD9vNv5cU59gn3+A6gcE4nKOCWTWSdq6BtMQt9jzfltEgerjJ7x5QSBhTVirY1REBg5vEc
BfShcIKrzRefOGTR1L03qJr3a+tfA47KfTsYlrM6q9k3562+tSx10U7yRnj+ZTCXT7nOEO9vHycO
UYQq/kU1zmw+lD4c5WGDSBYZcC/t+1ayQ1tl2Oxk7b3VmYpqNPG8Xd8UyAHzsur5WBHcdoS6+uqX
pXrX0N+4MCCVPy5NSGSd1zU39BfexRSgjp/hBs+XjD7XrtT4NJQdJ65TLZ9hJ0nRcGsGiwsr+EAz
8LU0X3Bzt7dpz9aSafVKvsYSZ4UnkF6b+iIl3unQkBxx6wo/O5OFwRivHekRi5UG5wjZMOsMCCdw
7T6ktte++hm6XZEOCFgcW94QnOUd2spFbN13fndCTJMpKhtir+zG/9TVeNvXMQx2KrXmkxiN5BXi
A3ZIzu761D93i4XOoD4FXSlie7L+hNjZo3jxqmTft/wjQ4lP359+gIo/H7oWjhcBJdAQmTLlMZzq
vWrHS9zOu6Kmn531mV9emrm8BNw5D1z0T/WTGcjKCbDn2M3BIvMr8LYbktAivZKhViTZ05pO/IP2
JpMBI616aOJKm69e6h8aZ7zju39ZNMM6dLoTwbNuywOdWpTL5nyrjlSW7FAPQD47C422QosTclNy
OEmJ1ZXILLJalvEO/X7zohE8IBWbfE59kaT61bibFxdetu2F1OZcOE355A7OAACd3NS6PO+3qj/g
Bfq8SFd8TFb9YNLVPluSorjtSsIp2gtkCBgtLk1WHHjbDn7Bzm45W0lf4D1MRYmteHvtMezcOXBt
ZxjVLorJ25WQSUh5JiueSdjA77UeSoFO2BXNGwuB5tNfRMzHIqYDhuiyrgggSXxkeQ4KXINSe+md
+tyVq9zlNuJDvzM++GN6iyoVuwdbfSTD+TnJAv//nLxEhJ6//cc/6Em/A2JPCaG/J3/eQN/8xz8e
IXDet+/NvL/+wO8cjvjFC0HyQ8yJrnDx3/6xGfu/sM9inAzsEyTu+v9D4bj8lRQOUwDoDpXtnQiP
P/Zi+xfHYfsM+VFX/bu2Sc6WH3ZjzoIANByiCKQaC+dPuDgCJrAMzu3IBV54BRtbj5vMmXeajNPD
bFXU0/223PmNPV8KqzfH7x7T3W/b/ve8zk/kgyO4A+7F53BRxJF6P9Eso9IrtYnUkWwz+65ttvFr
bpLlAZ+Y/q1m+Jd4/D9diojSEAqA80dBq9g/nTu1lcjFzER2uORiPtIwKDILyI/pRBX+zV3900OV
CoMs5y6ea+K0vJ8weLdvlh6XCS21Z/JoEBbKzZI9kWyYzWsPG5d8VFNQi8OaZuG7AXB1z//6wf7K
vX1/zJI5e/LWunBlJ1es99PtmnxMZ7vnSNuSqWjP8E9mRBI21eiRppcj5XZHgsSMv1YvNA/kpk6I
iZ7CcQS1mlFeRSmnx5NH5ii5UnNnnH0z98gq//pj8hb9uPykf1rJLnwQfYVvn57k93TQGlRiU6hL
Gn8z19oqpgur7uqLv77Kr6THjw8DPzw4nC3tX+mYn5ZZNxY67AQ1b4lzhKiQYFk5nacNcJBjj6S6
MQuuMrIqGItj+s7eM+RsRECdCvk610mffegQqt/l/mhIWOqm1tr35AyWcZVU9uMAqzXuQCuIrpn0
kB2RPzQ3dUg07UmR40/HIZy89bBm7lQg1NPy9a/v7yd21HFsRWKtp4TnsMlA4/34FANH1iuvWh05
Y1keVGkHh46X7tTSzkgvs/lvyDTxJxc8mb2hfbmg6/zM4qVhMc6kPNWRyOyj9KoyclyFGn2MyeH5
TG4fyJR3LHA7h618oe26sIOErKrhCBR6nU5kcRpr+pslz5b4w1riKYQ8AyUd3OQw5j99yb5n2Z5F
Gic2Fy9/0MKu93Wyvm80c5e0TieixlS/nXj/clP5ef06Cse7wyVP7znv/E9vGeElzZLCE9PsB+15
5hBq0lRm+htW78+uAgXNhcJQwtL9dJUx9wJTOEkBLB+Qnzj2wz5RRv3N8/uzq3AWSL5Yl5wI76ej
YF3QNU4NV+mmKj0XIFdxG/rVzV+v1T+5CiddwOkW0Mxy6v24VjsiFa0FlotE2u5LLd35s+h6+fY3
F3H+aYViQeMyQgmbHR8L7o+XWfAftmLyXvsQWTGkweyVZyrfQv2uBHlyk7bTTwCClX2WSkkqaVVu
vrdPxZRacTfrar4ZB7d1bqCYJPyYTQDijVt7gzkzZAwyR3ob2u58kNTju2Lph3yHdi6HejFYkj7U
09JVl46qAvcqdVJ+9iQg1RcIPQEp3dVGy0NAXzGeGbdoyhizLO4HAqDl7dal5ABslbbrOBmz4iwl
rDg8dk1OounEF0JyQe1NZdzjUPo6eKIs4n6YKW83VJaM5zNkEt4Chbtny9ov1Se6LTAvgErLXFVZ
PW73o9tt9scE7ME5TiwmSuhQ9K/hYlnpoe/rLQD1UAW5WHnlAunkfTbFzWrPUAy+g4FuaB1txSfs
pz502gvS4wo/9MnW1lQTbZOkw6FOtHfbdH1po8ULgvEi2TTBYGXjtYLAafC/awrrLouRZrZr7OUS
47ZMRPYYqA3WafCyUByslfCISEhmA+46GsPu6AwjqT1J25OcRJQ4iuMWTFbs4VuApswk3DMkVkQK
plvVuucAXTyf0njbeVD6JyU0mTaf25X+ETeGhPnQpWfBgi9gqzFmRZ4gcafVsF+Vl37A5MCRl3Ny
32AdQO1ENDU614LYRMOXAQ4WbcU2vRB1UL73szuZvZ8WZbhv+fQf+6lnERCld3/SR1q3/DK8ObhF
FLnA5VQvR+gIDURWJtun0slX+3ppi2zYCxqLkDSCpSFrq24IdTVswhcOaa8zDKRbVnd43rv+IEqn
zGOPlLeOMmMkbx2r/Lq3dEduma561ORYcL8meTbR3kg/z69XNGkntSmIMOGElbOgEe6RvVEGNu+W
FkWHtSOvLvO0J0gVcqJwYmPX3ZtjpZAEc1/IM6CrasVUobZ2B9Bqztsta8gJFl5DHme3rWKfSEtk
OJr92oeQ///sncly5MqVRP9Fe7QhEAgM2wSQI3PgXKwNrFgsYp5nfH2ffFJ3S23WC+17qyeyyCSG
G37dj+f3jJUs2p5pEkORVyaz/FRV5WiB4g1BJImpDYoZJ5v8VHNWn0gAT+kRkBj+/HkcYETpZKtw
r7MIRT6toOXBtesAzifwp38tduOae4uoTBsU+BY+rbQueFSmS8E7GNixiQ+j6C9FM5f2geV7te1F
GReBII/9kIbNMt5U7rJNb3QwE56RGaHhRQQ/Zk9PcwFrbXTtkNgG+nMA25xvy2um+a7dxb0Ya62x
gpeOOe/KZVjtGzsa48PSmrq+hd0Sha+i71RyBMaUHFesi2wRyHg0XtGN8HG7bDYsL5linKWE8OaP
dOq0Di/9PFZ+ONtiBA/blT8XFxy7jPMYw68R2k4fOBPLiE1HfiXdEo60rKAea2F5TbVkK/RNvEMe
Pog+3xlxpiofUtrd2U+aU+6dcljZNrh5/Kw17GTRswHae7h0Z0Yknqku3kHSwqQmImLT8+raQ4DZ
0jk1NcEZEqgAqDEZsmEmibjUXssQn28IppnrzXAGB8+w0ZhfeipDsTPnJYm3+mpE7/d9r/CYMZuv
RPb22SC/XgVwUnhPD7NLert0gcOVqVOfLNFYL/xI4TlM4QDhTS9RiFkzd9Kf8wZKbd6O3NZpCzxw
VKX1nMjWPGhO606+pefmmcQm4f6GE/KEj7fOIvzQKQ4Wti8u6ay8amF7Mp2yaJAtJHe9Dp9Ne+U3
HglFf7mE6i+40e3mUDjVgsHWAQPoU70wrLssJzLqS1WzNhzDfrUOyqrNyCsVa0/PIumFms065Fer
nOWkFwKonVllNvEs8llvgjV7FdQ8zcCGldjM8zKWzTZxnW7wsLgVpNTBMt4DA9eVZUQU1JrqMBUT
1qAYDtHejwdTHB0kZfmAyqydygZvJh+EWz/mRWNQ9Fi2FtbUYpryO8gunzZGKjAep0Cc7ll4Q/vm
/uh+LDhDflVkgfAXr41EZUcU4w6e+x44S1xX4E+dEN/qNMPVAQumcWgkd4OQp7sEejZzbaufLkE7
g1Q90CbQz9QvADqNYRBrUaHdllFDttNBBureyr/528QRFG4bE+v+RsO4MHhdUsCEwhYzGUEvZfQj
5eVVHs3IiIWH2Iao1laWdo1C9hx+QVDvmb48tPBUJDEXTj4kL1k/O6/uXIffxeCmtNI1DO8PnLkA
ispsScrdGtfRd+eMsXlQmSzeFiY8sq1RB/s+nu+HHyshwUbwNLrvZsO2PQ9D2D1o3NoITJld36za
mpgoQ5auLJoIjN6THB9r39SPSsvLV7yRpvAyIzZYjLKqwHBWlfro4z5YlsDUTek82nWaz3uBrp/t
lmlpNdwtU8eK0K6mY8x6f/RjB7Kbh9Q4/S6wLPCXsPQG12OoUSPMUx9GXZ2qlVhISQGo1VusQCux
9gSVFTYa+kX1co+hQyP1OnD5IrZpdjYAK7jfVm5y/6uOZVNczFXg+7PcDArjZkhaNoMklDWxnTF9
RzcZmeX8rAkzJbqIv663IQdFJlvPBefA3XhtL9xlNc/HuPdFWfKI2laGJF5ygab4PcQmgYi5icjp
Bh0bEavw/xr5/n8l8Le7fPB/+4f/ieblIYa31a/vFppX+euf1aj7t/i7GEVpDD5IZTqucK2/+G3/
JUYJE0Ycor9LAhnlAmHpvzcDQvzH3Stsc/hgR8mR/X/UKAMxCqMx7C9TGahYjvXvGIo5Nt3n/38+
qvMDSKh3ivMHVmXOc/86uGMV4w3f3nNiRRHhkp9UJ7V9X7PTRfA192ar/7Q6We/02h1+mqveMa9b
/bXG+fUOWGC+tlHNChAHWLmNQuG+Eef6lE3Vhj4jKHSgEVMfWoTwMSclEE9bXf2xZbocFY4V/6/v
ODfo8dqQfy6ZgSbPEZp7yXaqd8C0fXJYzLI+6EM9v0Wq7h8aMJFP5tSqB0ssOFecquarU43AVNOm
16perdcwjpe3eUyZxIfuy1wE37FTgFw7ldp7oujyPFkUAySCryUCVgZumJfnvOz8Lsz7a5wU1ISo
4SslP3ax8wKXQy6NA5kMfS/z7gt6jfaelEV/rXpmrlTY1bs2k6piOUttAnL3oVgSm2NN3X2zP/wc
i/umk6/UJr6jnkn1og3TF629ywmnTo7Nix+Z10bP4Kqp70ZL7H3Cw2/vrKxEIj5APIjZlRTRCvH9
/mvEpW3hRuFz+uundIi6Xgk72Jdpqb8m+CZ2tnZM2ZJETDd0fjUra8+oK/xI69W3merVuzuY7erF
cLqugyj0Pe+P7KrckMyyiGefd2Hnz7b65q9KyYcASXrQNeLH2KFoD6BqIXuVOh9zWsRgr/px2rIz
ty+4Qe19b/DzLmEbBpzGsuuEARToCFfcZbUMfhONH1/ZtX4ahk7PvMXKM943gKL2vK3pF0BzKzei
sSdfsh79Kga+55RJvGqWAhVF2Jc/XrPwwmwrO9vdP9w0dgh/zIUG9WcJSTHb+WdT5vyLcvriwIYl
TmPcbFR1uH+sBI7tvWvyK5eQcXzZFMCmdOLKpHoA8UfWt+Ms7beCPneAeWLv8yW296nsviQJ+oup
qJsA7m/+JBTGp+iMl6xX0+1+eOPAiQmY/+ubHuo3kYeM92QVjYNNIw7kuanJn4la2kGKjeCqJU12
En1Inek43W0zg3DecJVRmcIy/ar6xQlq7Jb4AHQ9iCyXpg4MCtVW2Jbma9y2l4a8YqDXM20T4PTO
WUmHjW0M7UeSzbQpmTPpbAnZlmIpXnRga1iPwLv74hyr9qVdzqGvjCrc24Mjv6ReEWfsl6o2gI33
FdJOq3xZoRr2UV17TuX0f9JJ5TAH3Aj1cnZXz2ShzdTidNeJC96pbAh27izqTbFKtbPNzHpk3Jfv
NUiup9S0q6Bl0Gg2uVwg+47cCOtqtScHVAL+pGV6AuufXrjqh/c21kRAvWczehkueR/UWnTpYC0d
7XXStwx6TJtd1bHYF1YTVMZkYIhqwicX2gGXVu/eBvILUG0z5fFON85AS9ZLVM/MXyEEeTMbwbsk
uu4tPDZiKFQjvaYIiftY1ycKdsrI2SVyTQNA2dalt4DD6zQdPOsVxpeG7NN9ko/INRYkSTEHWedp
IIVW8M9ulzlXhwE25GBb3ZPgUYlVYJzVkX4Y2i5K92IlUgOPEGK8bboXBnI5BROMt0DqoQxkCOTo
jnzbypFbQrJQ9o3EYO6GpEaot4Dyr5lvFTmgWzwIcUlhU79metgeafAwPztCDeCdDCAVGuwDQKGc
6o5FZ1h4HSJHHkQtXjuyaO9ubqv3obYIWZKdX/spfrGTsgpYSzpccHgsV1Es+2SdmNqmMu6PZtmF
b8qAVZ1k/bIP8ZTfBgt8flsQNd2EhSI2KrP7xrbOTiRGtbNFHvIJdKDrsVAbG49VpwkIYyKO3mGg
2tYDVF+vdpL8C4LEn7avqjuffi9jgX3dWpNndGF3PxAM1T0s3HbP6yeFTTazTzTi1nrv0tI4UMbB
kZQ8176dYzvAXNte+PxpTcC35Hp5kV5jxtOt0zjNazQ168aahTrGmKtvUTRrEK96hxoSc/6YpZ2c
4jVEycLDwkQFmomqKVJamUGbkdFg+2uxtOuV0dqbiBPyiv1/o1ocZIlB85i+aj+yNWRyRIzTuFVm
iBkrgdAzYI3IN1rDoFPgzuFOaFNuyxJA5iRGNwDx5wZqiNHNam7vsB9/j+ZwblNoi1V/t69q6pTP
BOPdLh8PurW4e7KRM3CgSlWnvChkQFtAe84ayB8Ya+5EknqU4hTPbntajBi3oWgNLiihmqdYr+M9
Q8nkFfq8eIsbTgeOr9Z7O6LvapMz/daWyLlrdi+cpZMD2+nitavd9Y3tiHNa5ki/3xLyAvGCJHRt
LsaRoz8HCSuyemKHk6Yek6TDj0fZygF2SfkQLtW6l6RVA8Mg0W3BCvAHLbQDYxX5BTBNtOFg3OyI
DliBBgbLG3WKY0ziGId2tI8dB6ijNYbu1YD/EjD2AiO4v6l436UHIzbTRy2KnvJhWC4RR8UT1Irs
a5hofqhCBYqxKl9C8gTeKAzW89Io/kRiKc9WQUkdDFOu4tSstu0AIazIu+ciWhJcOVZob4E7T3fS
ZEHJ3bxw+uGB3+3dsDBOTom1Wi+sNNxwpdpHi38QuWFsrm6d6V+pY9mn7k6xwcv2oS2dedKx/4PI
Mody66qkeMyx61FWxUPNqpp7pACQIlp79SQJmkVei/6DwzYJr2ijjzMxFQSu+KxbZvNIl0DJF2hc
7XAh94rvv1UaHXfaXPrJWI7PHH3uBmBt2oVxca1j9ZaBk7lpejgicKJfhSijXkw0ETs7fnRZnLlX
F0QaLuLOMY+T3bI4r+viCq3g1kleAElhvMRp6VvF+skEuyCmIEJULgfVUHCZ9o4ManAA3LQEvgWZ
fK+282eZ2AIh1IW8qugeQFBSG+YbjZNu3+HXiu0TT5oyEJMUW1KgyQZdYfxcx7n6maUTSfrQSdrr
qsRMxUFoXrtSw3luzu4TooNLeRZVKa4br98AMaG66+OzUF14bYjWX1TpjIHZcH5Cw138ouE9Z02O
ZJ0CPkIlwCYMTunBiFkriCe5bNPFktt6GszfMnFKam/sBWsyfDvsIt2rxcvtXECzguSECnmAUoXN
v6w0Y+Ku4XjqFFbjL0upvwL7t34vYs63JYOvp+wOcgcgEX8BRLYblh5twrHnrQQpvnUQ9zwyA3Tv
ZTMsFkW30cAtfZSqP8frJD3481bQsd0+pgRzd1VV0A2HBbwhS4FFpCuhKPGcQL2wXiWW2rQ1pmAV
BgqkbWoHq+hrXDYzRAEsioGT4xRKaf0jUEutgqVNj9Br0i3IFNpTeCjif7EzX2t4xEWVWvdVqS3b
1cS3SEOC6QGO5EaD2XACegZYy5yGvSN6Z1cvabLTzEb/WuLM2mGfxwRPyR/eaxXiAh7Wk8J/e5sZ
CsqsaX5HFsqMnrQ/OxcogAm69HFlXtmBJTEfqsVkGh6dS63iq7YyuwnC8LROlPozuv8Vpk5MbVLU
eNWwODteDKQCFtsYg9HVOkT41fy4m25+hzE1BWU9cnVV+ioOZTk5YguNgtYo8i3yjPkXrpdQygGo
NA7TyYUAgraZyxt3bH0Qq6nOTt0SlWpEn/zQ7S57oG0T4g9aFVTBRc0vxMSaXwkMXL82qnjvrjxS
hk4I8jZjei7yaT05TkH7SlsndCIlpI43wyiaJ0X53WOB5PQhJEQND3R0uJvkHWLGWwWgmWmUy+2e
Y38auEXZylUyRPPNwj0zYfemQh0kmnWno1EvYb5SqaquiWv12zBVzQ4QNe2VmPb7GbndcW6TW+t7
W9MRsNqybx7H2C3tjbTCOd105Tgc1julTVqF/cWLYqUaYhwNv7ei+EZQc931FVdeLJxhlzeT/TbN
6UQ1A2HEjQ6Q7hy5eXEoQze9JZLOG/LWnT57iSPTM8LpGetD7Fuw3GhgbGIUWwUGzk4N8p8clZ40
WL1AX5IthFkHR1fxK6PywC+6bjw5MzF6O+5bb7bcaRONLKCXSP1gXbR4xKheizu5trTHr5b/KYgK
nZmxoi9i4D39MISZSZkmpxOS7V3Q2M4vMD7rHdo37CMWM+Cj9fxhjPpf2VAI/tKDRkSeaTzSGNZD
LtqvERuvB4/jyV7rnZORf+JnfVsWu/WMKTtGgzUF44BRyokb2jwKFk3zqM5z2iVnIprTZwZ36EJX
pPkt3Fo8gslOHlwDGCy7GIayBWFylnqxZ/x5tMvl5yJAW8lkjMC4ydYHNzcFyxRaR1uo6Fg2vRZk
ZBL9ZGge5jtzTedQykLLrHY16LRLjei1B8cp3kKFHmnZC1FNjRWXMvqHMVu+eHayeSljZ1/Y5rZq
4yxAhNzmmvsWtsVLNi/PRa+KbW+xIEiT5QXZGNR3R75onF7nwnZQGlPzo57uoLYitW90epavNEaG
G8OWb+swfsD6Lm8DJjzOgSKk5mlaz3Wd8jYfvpJaVUFWiM+5gKszE/TzB4deRr21Bm8qUlyMcm1f
da0qHlJ+t0PFvLtt1vQZieFgx2QGzGzKfuRJ6o3pvF5RENCzk/ZzSfRPhO95k2jypZ15S7ohKzgm
2yM+7MajLfSnlrFs6YV6BgvyDYUL4BVdVfr8UU3VuLXm6VYownCl3S33kjbtaPVOuF0tScErSLUV
5xfmcbA2g9DexUjWkAnwYRqclIxeZvO4gaDqdplxlmk9Bs1qVseMpf2m12t11DIHwcKs850TpRfG
UrFJdfPetTNTJBnrS4AqDNHTuKNb++EBWF/1e67shZXvAD8tVWKFrOWAbwDD/aJFtnNy1tH9iYeq
80dHRQH752OjG5z2Xflb5811nHJng7OUmB39s6pQV3KR4y5lFoasMnwvvT0cJiCnID0g18CJMbZh
CFVlHnA4W+5Pso7Pa2ti6XCNc5K4JwhJ3yAxf8vI2pZNdjRsDPFYKGhJVO5DVYanpOK9iZJzgb+7
y5GBNLDUaTPzZNOLIoB9XW1xj72VuXbS3PS1S2pc6/WiPdVh6njCqL4tMp9Da3wpbT1ELiUkmeAk
16vsMgz1hHZfQ5Ts4jHohXhvdPc9Yb69a7P7sVSwo3nNOQM8rcrpjnk4bLocP08yadbzyEsy44LY
MFp+ZM4M4Iq4ATRhKOk65FkNfNjIsZDwIJkzaEwbbah2oWlfK3hJGzA++F9SyD00EgKqMQCTNE7S
c6Rfv7nAAbfeFzqi0ndhMb/VkSoeaZYYdppbHvE81QgA+asuKMTLtRTuq+nz2n7TevehHvL5aOjD
H/Q5jIb1AozW7DQScvKFtOd7IbX1EX7tR9W1PK6m7ofQmsdKiT+Ard8b1/0EMfmdms7DCPwikgOn
cfc7ysXBqZm7jdyg3RNokQcY8Wkd+l9x1UynCXypF9dy2EI3PkRAin/UYFM2dAFn1x4VkllRDx/s
okoDpUnbz6M4Y9AkL5LllrHR2sbd88arN25XkDLN4QRB29Ub6ixzpe3GujjOndy1lXksyohTnWbt
m2j9KuEDswPL75VS64lF4gcf5nNPXUpVVJfSiWe6ZcftIHNeq8OBrSqYHSDYQZW1+f4OY9vCMreu
5aB5Oee0DaiVZ7LzETrTuGVHxV5f1wFRJS65lfopYzaPSDGgeXJsyu0bAYhd5RZHZ7QObUJxD6eK
jQucaeNaJPLi5O2ee9OWmBTdEP2yUoCvti6Z+qYdYlP4avdshkzYc+FEomEc7XrPHP+ordqZ+2HH
d3my1vTK+rsL1lVdzDA99HMLs8zJ39OoexohLSdhdcKGoXluM9AbuL7WK0j5JSahEmWoGTCHHwve
WyxPljdjjo96Hl7NgQbKSOq7PItHoEfuIY6y0HOSYW9ZNZCX0u093Ro+QEucOA+zQy4LehAqATaQ
RxnpcrI/NVZkMsYxknBV6yFFJLn9q20NzuAZoaCeglp2QJlRP3U1gEaBSoiLVhzjKNe9HmrTzoTv
kAYOcEbjWoiW5qShAlEzJgMWqrKxKQ1ISp7I5Opmfy0FH2EPDCVnyWLm76sbtQfHadbkiURf+Wy3
cfw7pLHoA2XM3BORN26uoRXDlZeJGo7O3ZAiugiy5kzn3xpg09cKdEczpFw2UWHGFcPjWxjGMG4N
MQhCH3XafaRtTKnFzKZrQ/ZGP+pDP+3a0mIVrfp6S7iGw3fPangoEmc62Z2U5WFRDsW3qUore6PY
2rKgjgUYqZ5dMshg6m4jH0ybzIOCxoP2MhlNZFwMW3SnrOCCCdJpSHr2O4aMr7VeI6zWihqxmGgH
Vbp9AfIcmmO47aBX9fRWFP4K0zz02wXPH0Mf5af7bG7tRyTBVT8vYN/QXFsizB4so3z282V8uTcQ
oty5RnsZYwfyURbB1N3VFdtLANH5nQHlcMf8MgcmlpObO63uQ5BaB4wUemPteuAFF3Jeatkt2Bd3
sam3dFeVxvPdhrR6ExtktR+yYWkOzkRyqdU5JhSSX+BZmlPknmRUmX4Hej3+wxHOGnalLu+QvtiC
oblB06WCQSVZ3L7WThtZJxoMP0OD//izXO9VBXE3Wc6RvG4GsyifkNHvIINOf5gba/ww7LmJH5ZK
tV9cva0bIF/gyw+odouZ2WcMSo+mS64OYSY3J+BLJkpsRt8bBEsLpX2BCX4jLEG2t2WX5mPmtfYU
7AIKJ7e2Lvs5XlIuzqrSf2NWR0dbZyW6/UATCUm2UMrxZa4RwnW9W9xdREVVsTd6y253i6pl/zVY
RVNrjwUH2xNpdYwcUaI7bwImnl+huhMikyuc1Hwdv8q0jPA1IDD4dcF/T0bJ0bTPl/VmTg6iovxs
Vj4qXlwuSQlQEVShQzUx9xxW2FXKhgaDdXZEQI6OTbzMPw2KB+TqN3KevkLOpp5b5mAvybmJ8oM9
QaueEr2O5nNLiyQuzZCyj2IcwHQtfdwAwOxhjvNh8o+GAkbZhQVw+mct+4K6xBQQ5BWwMpZ6p7LF
KV2S1QwotFbxk0Hj4rUOddk5G00XwmfTUo1BB7y52zbVmvPC14h/rtt1Hea3kDEwfG6hVQy+5kRP
aeLAUt0g/1qUamOYphB0ab+wKNZIyh0LAWaQYm0vAyYdsTG6rv2Bk4XXN0f3/G3lse2nLnDK9yJa
J/u9tMy02GYsViZ/qcbsBJcfs9xS1FwF1A6QMavt1P2Bn81oz+hMr4Nxvz4mQAq/iqgr14s5whnc
zRWmKyepyHwRXdTFWzJX0OipRtGbA4idaPGnnNiN4s/yCkKVd76A0BbY9ZD+wLesfo1q7C/aNGpy
XySRUaMnU26A8STKqa4caZMhrFE+OhEtYYhlgijqEpEP3ttcUaeIPaMveMFG3Afotv79ULKFC7bv
Gu206jSITjlcym088GBHQ4XkFROd3y154dw4nUM9VgsthUM84fhZqqXm9jLJb79jGpiznTlleuG5
xCugX6Pf5MOO2a1E0a365gHEFg6QDTRQsi3Ya7oW6VGYOR1tKRwRh7UL3bFk2gBtlMMIP2JoqElj
zR0+MOw5vadiy/oTjnmH/jBVvIloHYQIoNPk8ZkrKKBeZRjNV4yvWV6NrKI5xjLo1lRrJK5aQ+Ub
hr4xfXIXi5e8tNcVKY8g7BOwpFknGiOX7IT8W1uMqnVyrU0T8tcwae54JImNoEfJS+aVeo9gkIYr
SoNbxY8YWW2fDnr2C4CTcR8WkdRyUCBxqumbrsWPMdqrzX4SSvt0oJy5IPVZZis+grLWXFDQM1rN
91y5VIS3PChsMKs+95/nhiDmtFAQHlnplCTWbl0Z6bqdVvUlWcUhvXM7Io/p5m6h6F947ks+tD79
0xGGwgLS0Wno2ksQDrUFojHH4tLk55XBB9Ma597EWg4mdE9fg1LlQXMcvQpH1iOfJhTybvmh0TXv
2+HyaFej7mHUQfarjd7TBvkbQTXCT9y/86otH0wU/XiJzW1qaT+HalUsB8RjzwT21Q48LIjnb3rX
LHYCS4W2pJWPy2c6zUxxGNyt8KG25HPRtoUH/u5gRoS0MgVGSpW4LOoKpLi9YLRhbIsrKG/0dUc6
Ga0GawVngZYWjyECZxNlzXatB/cDmwroCaG73moyPPD3k/iWaAQFNfKyRmbDsg1JoIrwiGo8xhDY
Anse+0CPSucdnBdQ4kbAZ01nnaQtXZB1tdDR12YwjquCJyJpT3luq5Uaw6RN3iFI8HkYdZc/1E3Z
vKhRUTyyRK9FYyZbe8HMzxFzCj1XTRoVG39xW+p0UcUFxLlDAZSBWYkRNxTpXXCvN1kHBX7NKhWY
lZhvNfSR41qhpfYoAbu+V0FMT8lG4dGzh+lRFYWP+eRmrjUFuPkBCkIVNGZqep2u3ZjuCcNXFciM
on2keZXnQGbraHOKKBxHd3jasXPhKSs30tVY5VFk0jBbYrMmWxqL66BzIHVLC96rCcujJHmHapd9
rmlHAAz89DMsSGyO9UxvbrgYO/RK3eMoe4Lpmu1KmJMbGGjruMEXg3W1u3dLxCt23oTEtR8tMU6X
KEpvjcuZLW77XaTX6WNBkWVEWOCe0T5EIg+A05qHilw3eA1/6ptozzmGkZz6kfzopg5HFDFUb4i9
0y8jqTgF9NAxDSd51+o4O5Uy+ymhlj0Bo/iYK+prsAJqgTuB610mvdtZbRRId9zWzWocFiwRG6Pi
7aSHT62Y5gC/z7SHSbLuQGMNf3AhfoksZqQu7+2OBcpmLuu3DAX8MHXKuWCr4BQBHoC+5Uy7K6Y4
1LrokGty3mI8MoDRMPu4wli/eDIlwWol85PbWd/E0TdsbtwXo7NuCz5Jrexpnnaax7aTlD23I2pt
Effz1ijj10GwQ1Pm9KqUoPqoB7NInB4soG47VzNBLe/N5Zczr9kDhAMaRFPzjzQK5lNZlVdHrKju
Tlxh/8qsIOzYio3zDO7aSX/ZBWFmtGQEO2NgvaiWns/TBW/jmM9oXl+0sjJQzLPDCSmlsnhZz30z
gEaecQfUi/2qmfbMGx8jBFtERnfs+x9VZtg7U6LDUP+MaKx51Wz+pGol3iWt9jxm35Q1PbSl+9sZ
WLZZxgpjhcc0xUBl+5IOyGKQWfauIMzdUvuu95zbteNSWDfD5c/eGU5+WOiRvZBffCyM8TNNnysr
pRmY6Qh/KnyY8qTr6cWUPYXXqXYzolrbg2nkxCGLT7slbVVHbMrT+b1PyvGiGlXsNDvN2GfbnwYV
o45t76U+QG+qXsdK7sFHbrEri9+h3v+Ikrh/zXXLR+BiWs3c38oa56DgKdT21gfBFrpjy2hLdIky
kHDeMmAfl1zSeU1R055owDWqrfxapFHCXgMgQW9MGnuR+RrFLAnDEVvx4E5BZwvElzutFOaCifvS
LDa6OZM81GfiA+7Wmlj4dbYRwWE31Fkl7q0Y5ulqWMnVUvmrQ4w1TuEs42MDgQ1UZDDHfTiPn24K
g8otYjzUWnqhtYCztt2+Vn187NvMp+b5l2QMzBoNRm1X/sb8vRvBqdLtBNuk0sv4Si2DRwT+LbKb
nYxoC9f6R1evTp0or3Yy7VfH9ZM038ukv6R0kpw6vSNgybaMGWgkM5sKuinL5GgWeA6A3QLTn/Eu
tDBmGbBfY3IscDyodM0pBcIFvl0789gP2R96ES5Z1Zzc0RT3TorUTzWQYnrJPZDHSBmOzooP376Y
M+YHTuYB3B/1U2YsQcc4TryQ9cyGZWrupRzZvKbAGIz0aGxbaig2bDimJxc7LigYwTFf9Dg3RFOw
/xxtVcJKpix56MWlM3mDYT6kKjaiaJhOvbvhGwTa9BcPzf47HG34i5RmFNx2bmzyINYX1+QgXB5E
HF45WmrXKc86X7HrcjN+sHxCoqt52ayjespV9uYw+EPfparDwUuv0SDF+4mlKs9Rc21A7Jge22F+
RggmmgeUlFNeGe5mJx4OSLHj1Wyl6Unb1m4D7nLZlRMiZYYXeVDNQ1k4zgO9FfQ0ZdNjYobYZGk2
p2Os9fVsMHdDODrHAW7sburmUy/bSyLUGy+5k058emO0TE1Jrpv4cYS1z6qei2Ayi8deTvLWYOv3
+PhHGobChzQSQQORnmMKKuvY7LKw3sUN7WBz/Wn0d9kk7YWnUyxsrg5QZdUeevtests+4MU4A+I5
VH3+xjuJ1fvs0/7xSowEs9IwVWgWTNybJQydL9NpACTAMjaGgK2f+jOZMjlTJJU+ILS6Z0Lc7PyT
BrTDyHToh6MyvyzJRJc0xXfm3i3Iblb4oB6Y4e3OeQRiBrN64dCNxcj1ef04lwn17wHDcvH3wNP/
2yz/do8Q/d82yw0c3zH5F1Pl/Qv+bqoEGfIf2B8RqIWA2akb97TwPwp76fK1sE7bRJ4sEqiwGP7b
VqnxnwiKErVydZNAlC74jv9I+WqGAb7BIfEFCfSesOPr/o12VEMa/8pdIKKmBP86FcA6PyeB2/8V
j3OmkfUqcHhWPWRYCJBRLsBaxaAu5FxGiTG9sGVa9KOdT5jVWBNaq89tYy6fvH7NTwjoof2zF30a
sRNGW/Uk/nYS+ZaJSOvVy4pXDj5P+cSmLU62el1nNK7C5WEcmVFJeZKuSymuTe70DMlzPcGYbmEG
PzA3mvQUFdKOp5dS1Apq09SU+3BsVSWDMVPrTMFA3zQdwhvOvbcc+0F2MDF1Ajlr7el7Kur+Zxq1
hr11epIACUUlBFbJ/tB7fpl1Ob+0Q1F6YVzZQUK1mIbnhg3OQPXgkrzR41r91liG+x2kGt+Olk+d
3d9pnbVjpEehF9uQq/+TvTNZchtJs+679PpHm2N0YPFvSHAmY1ZESBtYTMI8w+EAnr4PlW1WWarq
rK59W9VOSjECBODfcO+5yYC4c2EFvGquc9mGfnK3ZMYJM2JzynO3X0tQylvTa6LDPAYnHu7i1s4r
iG0JBCKsd/f9vJA30qGeSmd9XXQM4w1scJzChIWGSMPuo/JKC826G1dNyWFI5u5RjY238UeOTGF5
Fswuwg1Zsn9VpTlBQZK3scfLCGLAsfHrn6Yx39tuTupiHRvkr6bfCjWqnR7jha6AbEOzsDhlKdO7
oHDwXDXttwas0Ca3ympDLPs7qvcfwOepyy1R7zyxfNheYtwKWzUEq2XEW2EJD3MfMytQzvExD9Tr
zEPw0CBQDDsfmxVRb9G33JrzHyl3wD5t6DONnpjBgZBZFvXXAF5fajU9pazHxSeWg/zZGqnmWAlI
5T3id5sPXlBG9rEHX2V/0omTndfVwMzWPU48bd3QyDvBtkndYdhxzopzYy2OTzho3CbHRPmkFU5D
ZVIbzMZYZKHptKmJdnMkl0RdfEBU3p1EiUd15lMbuP5PXIHExpxjqfrAukvQzV8jgfUgzPTYd3j3
kAdLzgbKMjvZOPGiHugZ6vnkk2fRoWLtzEfduNYbHbhPItMy7Zn7tPcmquf7UffdPgU2jCLAW4gr
gXi/9tLBe+W2tdeLofxVbXukHA5YlfZJ3rWXLsqan3ZMl13FVd2u8Xx7R9JN5hsV57LvNzXaKqN/
7tOIc4FCMcI1hH8pjnV6Y072Hd5DO2w9u2TUbYAPCkovcdBwZtzFvsaEdCpx+vpHMk/mRu6YzUzL
vp8ZsTms9k7Y6sTeD1jCO5Frrx3DmDdBQq9IMGvbn/umjbt9j21O0I9MERCPGh3jewBvZF+4I/lz
GtEaRNQ4jvYqolqZ2/5bAqz9h6EZIPvlSGhCQ6TBdlZNcufU3ryTBtrKwDCDLSEGYuu03bDSQYzI
M/JpjkqnYK6cvi5wPSGvV+3B1C52xAzBHENHqPJVmt/Dl1qOvVP6DsUzFHv/tk+t9NRFTXVo4o4H
1sXP54tOb/3YIdMAlc+pHjRJf/XgX8jByN7Yc1erfOK2j4lYOWnCcVeOe/0r+N1WWjvsQHONiKM3
E+SMHZo8vyNARtSdv/Mtoz8Ulido5pEcsh4MzkgM/Zu6cuyQ6YvYCyfNTjrRxsl3bCQQrqBojtnU
MCUsNox8D30ytY+C5wRTDh+JoLF9xA3JZir49VMFz3HHG2ulRzhjoKJbPjcdutdf32DdI5mop4Vx
l3X9FwxPf3VTV+3hk77ltZGeJu0Yx65O9CHGyPyEtJi/lmkEXIPdr02JXzpB+EGpNgzb3vH4/Vqt
t5qcm517JUTKJrAPTCOgxUyzddsiFkaocx3QIn9ZN5P33Y/m7O3X59eBl7xo6RW7vOdviDYObn5d
wzqupydiJIcDcW3JdIkLN3kRPHqfOHL8S2Un9ueUDeK+L2T2hsG2Cnuwxgge7O61qqBkTSXG01LG
pLH548yrb+q977lpTIchNoIn2U/jY7dUxpUPhLw3D4D9m761auGJn7Xp5URf+Ponq1W6r96Xp8BE
DGrSCzb+i+26gSEPbHUZK1yvsWdZPOpLXYxHpuMNK90cDhOuSscysdkBqVHIUIVJVAOeqJw2us6f
SEi1j5Ocp92gvduoFo9Dmz/MXrWfKgbfLJuBAOqdxfqykmqLSGuvbPsd6QsMsixGJsVw98jSgJu/
8W9BRHKj++YdmasvIzFh0O/ajiweiG2g2vrdYgxG6IwYszhz5m0KL4i4hT7fOsql64C7g7B48ZFr
ot6I00CsSj9xTr1d9zuRVGqNT8IGm3NNfIjdeE8Uerxix4GcCj/Em2zxeU2qw3Wk52dbBinXv37C
NvlDddGHi/IXG5DxaHaa1K/aDtY0IdXeNK1ygxyEu1vyKlYLfd5IfsY+GHLv24TcLrSSBTcafuiN
HKVx6tLRQDCXJJuqM6edB5HUJEyaF7fj/5xEv4Xoh+WXnIi50BxZ6fJAlIg6Gd2066Nfsz6bupg1
sIUl5NK4UxL6LHboTgGpzUVFTGg+bMoScHXTJN+o5ZFLM09a6bY/tkP2Anl313gYZb1iZNPk21Cr
zJxIWSKnpGdW1+jc7ucgfEI6HayBQQ9rqUtNhinmvF8Uy142fyUKFaSO8LHXBkuSLWKXgzMjUZqZ
UZ/jonFbiEtTWCPz2lSIbXYgLYzjKBaCFDp14HnNdsY0extlQlwKru9q0IpDPFdv7DMmDsXBvsfS
YO9iPUZrN2rpud2hfTB7gqFteUV5+4X/WHfS2sXVbO/zMiLyxijwusRln2LzNeUSFtKp9mDSg3t2
sweqQZ+0j0BbB2JgtebmS9KbhSy526Awyy3v6jFZmbMh7ju4Dy/dTDAIk6JUHXyCokKo84wi4ppj
xJut4SiD6DMd/fkmskwii0jfXBOCaoY+us37VLQAMdsW+gCH9CYqu6jgyIPOiQaV5bvMuV+dMbmB
GNVuO0yfT7CYnGsiSg0X1WuXH1VQGTuaxy5kZ9SvlyUGmzqW3nG2s3GLZcQ4paWfH9yqN0+2h2lF
8776nFTdcEtmxm1WdyO3aQycL+gWQr8q8zDCWk4QY7NnbhLYi+Hi8JJJwMyQbzbMwJuTVGK7pPPC
Fk080rSyvCQ4p4uMcW1IRa1YN5c6BZia5XlBrJRlrNgCdKheU5Yb4IAPng9WoGHq/GO0UC4Qk5gC
MO6A8dIdYP5wyZOqJp18ZS4TWl2pbNe2SeGtEqBuGzVDqiQKEy0VlXqIMne+a7QV3DdRfy2hp23v
5caNrnX0wT+c3wV6KDYDPEZuseEKTJt3XnQVyKRGdlh0cLTBaodePs9fsVV6n34jxc7wGEmQ+hym
6Lf2KbTDFcxvvZtMEt9W2gNemdSQjWHEg/PKop9BWaYbr5CEQ6f565Dr/mKiUrjHOxAQpVY/t2mH
Ez8R07Hq8uSJRL8ck4ibHrzaJXRloABlPOaRO8Q/5MvqJyf6w2KRKhZxlK0C4d+MgXqIrmFX2oJr
zLFsofXvOE2gHJb3zuynK6oa3mrtJF+KYHhiZ2cfY7f/lIH6gNZG7YUmJKxywhML+n9m1NbiDbwu
2T6PVvbu6SwIVcxgslg4/ZaSSaBqbzueMaY8DMBmV3HSNg5DY4eDM/aRlIBhKfATiGUzDvJSVswW
6UXKXTUt2XoSRfIsHCLaAIQX/imGyLGum3igVL7uPnku2TtoCGO8R2F4usj5qmabCuvNzwp+v0xU
b8P1jqCIP84oEwB71sE+ctLmHos7pEazaE9lkld8TRbr+IK1khLXrHExE02LK8lp8QuktiRtCGcQ
y1PnpnK9N+zN37LKsbYCt9ZmHgjfMnMP6GsboUoRSJAIOG0eDElNyRjv+qV+2ciCiU/21B0E2wl6
TvuFg51Ct+0wDzQo43p7rB6tRKr7kakyGaepZx0Xg62iS94MN5uKnvu2MZqQAsvbQtImtLpZ2gP0
CWcXyAT5ZBF8jMoiasBTYPscvqe+s6LDyFG3L0i2zgE+2IbfHsnaEXviCr1bFgQXwzGXnUE065FM
lDhEXI823kkCANawqRsD7l2h+mWHSY2UWWHa1YYmPT7ELvNJ6sksHNJFPESJbbzoAVr+GE33c6Xe
zKUpvkFFWjmDg7oEfdgTJCWYGgy1vtNX9ZDNxSe6Lu+IfYZ3oWxvgYfeLqK+KdELY16IbqvYaNbo
CqtD7pXzwaxtNthB8p5P6VlwXV/ARbgrynW+R1MjAUuDY+6BR+6i3kRLxgzILXoS0K0i37mDBckp
KBrnrJ2hetCA87atkSEsYa2H4SYX2zFYBqLVlmjjVOgeWKpRnhk/ZJWoiwzG6+TKGL+QsHXPMEoR
h5VpsHUM7e55f0FEz5vo2Xad6qZIhd6RzxtdtGlwhEW+CPXkFyFp9AfW0bwxhY7vtLQr9As96t4a
IAGjMKhLxErqizvAYIT7zXyYxcAaNgnzWF7O64RVBcuEsr1JrbncdQ1sipVJF79OBJIrJyCLakrG
+2kuDGaJ9KFXU+dqdgaXxrtV7w5kY8o3aw4L05uhEJXEmIP+f0f+TaUkCbkC/W/tvNRV55oHW+cN
cMOFsGfXz8xj6rYO9z9ZEYw+XmdNJmKb4U+beWe/VERZ7zRAgaeil+I+Rl57zgLSw6KJYTnTF9gu
8Ryf0iq/H9uFsOcBfX5lFS9+mnh732ncsLmK54uhHQ8aqzxuEoRw69hL2603T9Edv126aXuwMbCP
yW23tfu4oFftPLK0Ji9nlKwaJ7irqmrZsM3q32sPZRTCUS56aRJq5goqEaWInogQs6wWHRd7dzDE
iVUMyhRFD0W1Edw7djE+9j6Ec4D+oD6a2p4fEjLCNvTCORp6N6H+y9SZFhWSP7bPw5iYfag6nT+h
O8P7Uc0cA6jg/UtrF8uebUR3YqiNyDHyx08yt3iPgyIAAFnEj6VrEymwYFOYasd4HWxv2hOAbOM2
r5pbwO/td9ESES1V7fxIKwE2GnDDdqCJpGQKkLJcZaCJkua+XGrSGq2iPQc9+thVi3XjXMxudrYs
Bh/W2GxIC5l3qnOXs+NWXyIYTXRkyXJG6sYw3VFYuHIWFSg7JIomHqUAQdveqcwYlSA7jSaKP+rJ
7jdRFr2PbY94vCsvHW1Vv/T1bSfZXUtv9n5G3jVqOI7VeaCSuydXDuMkzoEUdXnc/KgqtzhzSYgg
KXxnJ2crCIVI+ntJkX2naKL2EPLFqWGYgH1uKMyV2yovNDwegtXgIASF3cf+s4lwGnCjY5kVieeG
6AfZnEPSyB7gu037Ma3kTjOlY+uLwC8gAHoddK3xGjSRg0Z/SXAqRuXjogsEPknccGESgl8pc7Z4
8qiBM5y39DOuxc11tZCYeUuuCXyxcVfbJLkqVAk3eaaiG2Lh+zWFaklIauUA1eGH6seYhc2AJGtv
AaF5WK4OGxRnxjdvoO1Iumu2tIU3trp2/yJWYotRDqRRLg5BK4Y9P1dyCCaGRMwQioszFt0uRu3w
s1jS4g3pj7nV+VDsZV32O7In5+99w0tFxAGJTLzQnA/PgvxJTJn/5iPY2GRNpfaLO/h7j6CB7cw4
5rUQimjW1EG7lrIt+QyUqJ4Hn1U6fjQVPJiNL25Ra4sPFIjRxgUSvh7wpHzhjKgQNM7s8a8abTVn
OKMUkxdsYi6Dkal5ZrQUvasqw2WRDQPx8rI+x83QQvWv9EcaqBdEJvmNjtN2r4aegsUNsA0R4uE8
WJPQK2fKpu9+2gy8Ghz/fUyXBLGZGPc5B3K5nvTsPbBAzh4BSPFyrVviLctrA13NxrGeEFeDVQIz
0nC41AndMHJZtGwQFk3/kud+emoyhSM+J/b5epzEgE6sMrsbugVZ7IjkG1cGJKux7+SNDXJ/Rl0b
pCxDPLtfpSWON2vIQ6eRLIzMJOUwyczxpIygPTgRKi6egza4raZMPjBFyy8mzJW3wmqJbC/Ypa86
vXRs1PzxpTRjEUYz53rHLO3Jib3oFHjKQBNoWFsLiPexTtNmrezr420YxpdqiHchs/muxwx2Z5Vy
OtZRyVwsRzlEvijvvJxgRjOIdyNzxHMm8+je4Guj2JyDO2sqTQaXnk8qcNFckH1FR96Z5Q3aLHtD
Bux0y+OBbHiOh8+AAgfsyTtBa++GKx4dhqZnXAgvgxlBmVmoc0aIHsKdplBym/hXS3ip1Nqygx+e
yjZFQawhOrv4xNCweBpMdu+sEVhdyW+eJg/Z9xkGijnemiaoQO0IOzR5Gjb2bIUuBSqpkkm8Tn5J
nqcMEns871zobCRzXeVRAMXGOh4eQf9z2/T5ZbwSvchMWrZjVoGJQUJ6bG1rROU9P8eVesWQy6re
VRscM9uaLhParRgvpslkMIrKPQ84El3TiC4NOZ3hwvD6JCEG7+EyXU0xmjLM9mMCuRNJUuuQHTzP
G/bz1KO77OYiFEF+hLQwXGh/MtZ+k/M+yowYtZgTPVXWvY1ae4/gYuuMRKlaqR3vmm5xvjzRdI9e
3hubJccarG0apGUukA10bO50ArvFGADne4lrbeiZAkbyKr/oKmCmiv4ajxPGOXqO7BVYG8taFKB3
UAiMS9oaCFyyRbHZJAr61pOMboOUTJ20gKPbS/aWsy5X7cB6D5RDsW29KLkfiQDYCC2NsLf7C5ou
QgsKxrJKdfEBtUR9qZgRbWWn6Y9smueu5tr7wl13HqoA+9dvxu3wBE/mIagogdORJTP1JNVc23YI
vTFLBoj/W1fIdepORwJCprBHR3Sjs/pg1dlL08eXsTE+mzHDVJ9iEhPA8m9E3N8LSNarUQ4YIEVE
6iQy0VCQWL9xXP/d9/qOLqR6ZXSD8AhUHs2RnxxmG8FYE13r8dLa4uKjzFLYaEFK3o8NilAb6POq
sgX2GDGvs8UgGNRA1JEHdu2DdvJvEx5uvF1NugFhXB78Up5x/W57q37Vs3BXcyFpb1t/DaAB2zNg
J9oC7HqsfZB6LLg+c+yGJgS6kKXDhYiaJ+KLON86Zq2V7Z2rIMc81LEJqLBnbVpbThtoQekGHBTq
foepXUKEUR1hDLTQYT0BtvuuAsZvFkDAdWxIyN+OOMGhVuts9jWSFb8/Ob7+hvI1ZWhVi23ZiFeU
O4QZ2Pm491TwVBOtuWkHe7pYKGZzso67HTkO9rFx1YP0GrYeU0HoOxNvm+7ewKheT+nWvYpUrfEH
drRHN2LUkdXZjje9CvPBIqQnbvyDmnLxRFmY7dLgYwGLzlwOM1MugifqwxdyRm5pIGrMDnXySP7r
58ye5obcEYHIRFYXxzA/Je5jETQkTKBR6DBGBu1S7bWtkqNNSjEnJnJ0xS0hCaRHQ0l5D4R0WzgN
9q/ykNTWt4iMoLDOxQNZpPUxi8vs3JV0rIGZoSyt3jw/YW5V0s+YKarUJHL6A1QQygvUsez2/epM
3OqR7ic+aimanWWYH4XZPMV5+jYSlXFEzWLuc420ogxQducUoqcY2vXOpkw7Cy/vyK3yUTPVwQhg
bwluZ9v6tMuxeCRNbjrUcMjQXTbNve1DmvIrpHdxgkuApry7jxdr3lWV+p5OHCNnHeswTZ54petD
UepmZZMgtbNKFjajV8c/QOuZoaoR7i+iz9bUXYdBIzKdIyMLe3fc2VV5QM37vVTmuY/VdrEnxCuT
Oha5uiXQBZ0YYvytWWTf59q553ofJtvZuNX19kT/Z8+AYpmm7uAZPSJ9DLEUxptWVdFdmvCXRlWe
urZHUtk3D2zQHuyp2yqQL43rhyWB3KiGo40JK5J43GY4OdEQknF1pwLz2Yh51JvpAJ0u4U/VZ44O
OYwM870vxcHlaRi5NXZaZZdG+GAX/EfTswvEFlefSnx07XwjHXu1INu4mzLyYdibIRhh8hiCdjuS
wUFOX9F6z0lXvbqkwSDob763k3HnguRwzP7RaZN53WM81WwYE7rADfvb5lUs2Q3SoZVRDiFHFBC2
5ptIAEFRxW4rz77BYtZvzHmGHxBE+Nujek9YdbTu/NTZpCWA/HRmh2UZiFHi6X1xbHk0Oj+HGKEB
Uw3RKzo+LA0GFRRmltBThI01iC03xTx9h+qiN9MSXSzaEXeEPdK1Ee8GnqPiysZs6uCW7HkbiII8
QrAJTm1PgN9qtuHeM+hyiRXK8GtHg771pTi1C3WcRwu5KaEBbBkhNK/kbQ53k3Syo5FBTAwMMoUL
JTOmpF6HHcnbMT8hG6o3vO1gFSNPrlTNs9Nm+t25khf7iXkKN3lVvKWeSxdOXY27g3UASTIb0XfN
ZqKUM5r80/NGZ428GkR/J1QItQTokdezqy1Fz56OkVIyOnJj8814EjYeJA5Ob0oTYJmoPzpYDEyI
Y6YU6SgfU1+go5MTDvJefTh5zkSB5ROziJVSKZxGjouSUI6S0MWwRYLIS8N1j5YuH0zCKVlVGDRX
87MTVcdW5gPkU3HnqSXfWBLDSxm1z+iY7jTYM1acOUIf9voGmnUw2thgqqVDk+j6H13cmjTcQu3Q
odRPqoaK4DvZwwAiz48Ce6taO1rbk4kJ0VnurQYlVAnh5Ei2JGCjuWDPbn4fwWyuddtka9LLVr0j
8nuwoCcpc+IaUoSSYyxxF4zE8jF4tZMA/3+BXXLyo5u8jB8kibF2L0c29wl5R0TKw/EhyyqOULe5
P3rf/KHI2Vl37Ao3Y5OSopQNz3GtPgJB1Dgh4PPkuZsR2g73sQ3KhAznugCFURTiw8vTcm94PipT
yd5N5omkdLA2o7+05D8XJ6gFYayI8wM88x0N9abMC4tScbjpDG3vnKQ1UY61D35k0kq7D1c3xi1C
v4mAt8k74zVTYUQW4XYsOZV5fdpHv5JrqeMaws6CIG5Mne1CINE+wG/MjK1kSB7RhEoP4U8XY98I
sv4GOIF7SYb01Fe92sgq3pvRdJs53IbietBENBhdlm9IhdiwkSRBJrchEnpsZklivdVC4hDthUVA
9lytCRbLcTXW9SZxKBRypK1XqXJ6KHDo81MiTwf9ST1ZjGe3cB7HBUjG5Or71kYJIqR47vsMWkl8
9bHHdXJIR+vNnhhPwAcYYvhws1UVFxEj1l/soFij2u+oyG26mxJSDdNZGruUcW/GPNN+Hm08AeVd
HTem/bVYTdSGkCIEXQwE2BFKkpI5su/Fm1cNAGj7wq4VabIJQ7c79L5hkngNlxWRfNG1bJi62DCy
rdsHuguZj3dvCBIL5u9Dv7wkjOCm+54RUUPOhGb+xR9q9zLQf9abwvfm5I7zPepgSdXzzyWfiJdi
hd4why+lFPuydLt8Sz7jGGP/YgVSo99vaxFmbmeYeGUHCkJvlsn3ttExYd2uI5sHi2UX1TT3fZ6e
J4Ab6mHsooDCFSNJFiq0R9WxAiWvMMzMCCPZWCoPcEg7il3tEUD5CN2mzo1TzEx1vtFTxC8XRTWj
KteGGxpCg6RbWAXjaKYThA49Oa+gJBdxDGZzQYpGUIA5bKh7PP82RRTBfaxLw1sRaTKH2sxS3LOl
H9yhkvBvHIkzunXv/A4giDOOHjEiFQryvNcPvo0AGwZ6u++jKMq4nVT8o8x0c2fkBto5zP0LQCzB
WboWZM8eEHA8LKgbn8o4f407ufWyhMH21ZJdYpCLc/vOJ7HVBj5uoKwpV9ncOfcsxOtjbPik3PM2
VMuzkyrf/zliDLx+/uidgqr/phtSj3SbbEmg/0gcZeJnlbsg63bYRdcs4c+zm5phBC6XPEK4HjDa
FpYrYOMmaW1ZShSHfuQPK7xoBxMzOHkrAXIeOUzP7eLum24ibnGwaN4oe0+6nKsVEBfrVMIeCDGF
uXeVi8AUh/2uM+z6gDlj3mm7ea8M/yaxAqK50vaoG2o8uqOJF9zSTjyWbrIxYt6jnoWHWCQ8IXqQ
BJH0mJEMaLKQNgQInoY8B5/owYMxds7LPCHFNPTy0gz5Z03REWLkBHixANlqWnLjBoCu6eJmL1UT
fFqznx1UrW5q2eW7etRPyZROp5HJ133b+sXGhbiyzVLxo8IRsk6TnlPGNpgzd0sTbzMaNJJWCR94
kz4NLWiJrTOx/56S/hANGGMrNGk0VS0LhnY+soyz9zLgEAxmq9k4JLHtcAV6VAnyFRA2nXLVT/ex
CRHVc8sYgXaQMRaO4hSlQnDxZffgVH7zJKGKkeW7eDjqgmCv21iGLE3ajwgx60qTDbYJWndi59Kb
e0gdzanrenqJjA1s0l316fz2ZJXZBkLOlrSazGSe6pO6hUjmysfLGNovG7vSern1rVmsqzxwV6AK
LNBd+ffco//syQRY1Vb2mGcjBmF/8jesVx+XqSwvQR6xrg3gNyuphiB0obM8145dUsygfUKRrdWM
goJrv0pETVSB9IPlDdmX9V4E2JDuh4Dm0GJab4KbJ3j1zp/rrN8O2O+PcGMbUDTXvIfVyC96dvBn
1mujcF5ysozZHNbNNxRr7gkxoyKqkcWlWrrjcn1lIamO8ovjNxVrrupcIAOEiMzMpQkgNOhrcWP2
xrKn5sies7xJ0DIl+mjhyDryAqOwxm6ar7uG+2BTRZ0GXKZMqi6EvY04mpbg6bMHNfmfNH0VYc3K
DTYk6FZnDOxh7bT6CJ/aeTBcr8cqWxKdlBjeXVBOsFwILr4Z5qR6SJrqw4LVduEhrtY5JvT7Oi/v
Lek3h64znEfWHTtLFl8uUurQ6DKS11xehYvj3DfKVGOYmpERLl6cRWh7kmU4+V78wy7qb2wUVYg/
cKNaYRyyiBbZStOHKWdB58zMpjiH935rG19Vi3YAIPu6n+tdZlX1emoXfeANsUVqTU3CQ7IpMdL/
Mu7jkHcjk5PZyy+xFI9jwM5OFOaOjRZZeY4+Yfm0DpYN+DkSASmbqd4ufs6117pP76RwRsr5ij3j
kICmncsY8PecfrMa8I0gaSTRRV0/rOsMGgv6zwERdz6v+sTqvi0Z8UXXrD2t2k8aoOEBaR3qhVo/
Jrx2F/RU0/RFfPoTA6J0q9ijsIF/gEWCQ5sgPupv/UQJSiorbIg1Ubh6m6sG73OJl9Qp9DHqBV+N
ObDr1l517S50pwUSm3kKhuwcuy54ROJ1v9kEF18KQH1bBArpbgosgIP25xyUy4ZmGUuxy3zLzxbm
4MqD84dudjjLpK0czNDGuxK+t2FO5B+sKRU3vpodnjrusAji5ZPugAij08IJl8GWtNn6w+EbZsKx
lty8WerhR+62+qKIVNrhLZg3YOMdIvq6/saecDeOovqsuB/DRqX5qe2Qo8LWjb+8JEUB1G407hcm
+ucZHrsbtI8aJP+2jhOO9nY8S0OGZjAm+9JGqGEPi0kxXhHgaYuUW90itVBCpTDAj7csGnoUPazU
j4Ey98AuQ2seCqAxaj12KB36DBIA0d6ybM4ldl8mYzgogSAgnHU6l/ARByB3TKbBOcs6A1lORiYg
CqSwg2ixzmNthl4S4apKycLtO6fZKwZv/L4IutJgfi7NoV4XMmGcz1XK+zRGrotpSk3Zg9Eb4Bzy
mb1VABTBBQk+6HnhqHfvaqLSTkXlsqtiE55GZX8yIJRsEXnuWcHhksNFsarrK3M+FyOiBv97kWDp
cSbjwzbnRwxzFu6gOMHhPJ61zoytMbqQheaF9tD1na/r8PmgF/lFUKkDTMPDKJdTKsCgW5ZDxcW6
RBX0mfyPPJr/k7f/hyUQfP/P+vbHr/kj+SqKr/7P3OBf/9EfGnfX+0+yXiD8Op7lOd6vdMA/JO4O
fyJs/FeI1FGss+H+m8Ld/k9pCkSpAlgfcGHAFX9TuJuC/45SEPAaziKYE+a/o3C/Zir9jRtMfpSP
xs4k8ENKi1iRq5T+z0lCYPfRAgSw4VXhGNu59juaYqSaAy+gPzwQ/8vQl//+KHJf4BHwf+/3bBEg
+WXpWD5wloisWGnwgLB6lH/civ/Gp0hbSIISuWq4B8zf4ljamkyCtC2MFXPKMvS63tlUKLP/RVTV
NQfl7y+bpHTBlhqw0uNb+C2AibdpRH5vh6kXNeAeubW57oc+3f7pXrr749/7c8yXeTUX/PYxnGyS
8XfgSNe0f/tlHGG5BDZTJfpy/mzVuWU+xtJwpTJmtIAp40UeebOt6rk4k6kdqlKwAanDWnQ4VDn4
6jurERe5JI9//ZP9fWjQ9bsMHDMwKYZNC8Chd3VNfLw94ILr//9/mP9vSHq39IUVr7OSjqIFB1HH
JCoA60GdWFyJgX2a/otv9tcN8vdXI3Asct9M4rn4SPe3cBpCg/TARpm4Vzb2B3z59WEQFiSHSfY7
1y+bUHstQlpAFIcxoBNhB3JTJR49AJuwQ+KhwUeT6W/++lpcH8bfviVyDmx5DeTiPOai/P3F6LQ1
AzjkvCpA581olGfcFaZlhDJTNTm35pUVReRTScXr9iftir1K2mwl7Mx78TNjXgsCfc4IvxgfwNsE
gyjjr1r2V0CnwKO/bmXkfQczcFU8W8vDaI1oIo1oxPZsMB6MgCEzuLBTSDR//bv9433OryZ9Xk84
XG1T/ParIU0bdA9mYz3LhYwSOy12bezo8K8/5Z9eQN9C1I2Xx3bN354mnBzExqQ2eecuuq+i9uDF
MDS8qipaMkXoYf768/7xpRe43J0+zzD/C355fv5096KBQvQwobT2k4I4yZZNjShnD5oj8/C//qh/
dgF9W5C0zrufN4b9271RzLlorrZo6ZEiiUxq5OG1qn91C16v0G+PhncN5GZMJPiqnN+uoKmaIckE
V3BxAozuWky35JxgTknRTQwNKxG8GIwPGeqsCxwht/TmFp2BZh50GaNNMkp9aPLHAd36KpnJkE3o
t9dpb7h7otF/EHyVYsI31NYxo2Vj+RaBsqh6SOi2R+aJbNMt5jgHH/z6v3gJ/uM7kPjB69lke4Ib
xPntqccYWE8qmdDs4nBcp9cAetJAixCgBPZXG/+P4Sg29ETM/dtfHWwDPhzMtm059vWu/dNdYnU2
A+UWkF0y2yAeGetAAwOI8Nef8k/epJy9LtAAEitN277++Z8+RU8SCY+FpWX04exmPp3+Mv0Xe+eR
Hbm1bduuvHHr0MA5OHCFVwkfZNCTmSQrGDRJeO/Rp9eK37E/Qel9kaFUcuiXVdPVVSYC5ri915rL
IPWtIwrF6ccAwBSdv19f9GfPlMOvrhNXQGaBOLpoYTY66UKwntNApZjKovgAjze+SQCk7dBgh99b
Y0w2CEfD/a+v/JPxwOLMPsO2BcPhOLkyZoygsQULTcQ2p+hMg8xrl+0X4+EnAxw7oem8rxTspI6W
JzxKiYtnjxl5bhLHUg47u9TB7kREdf36ht53SB+H3mwy5BNx8aHxjTj28WcCSd4RDVXZuBKPRQgq
pSVkgGLotq9kBvK3vvGpgm4oqoWXY5XdBuBBUcA7cpuFTrItSqPdDxKSNbad6B8+7t9/HP5+oqOF
wezw+etyPVU6dJagTbZmcAXujQNATenl189AHr/V48vM39uHjzjHr2lNja7oPbsjXaxW0H4pzKUG
gOkZfvmc10AQjJ53420JQ45sJEJ4wjZor0IyJVcN3oeBLNgFsXHGvnJFu9FGUrikdNa20/tXnctR
S9pRuoaoEG5SQn7WonV/fHEf87v6/C4Vm2E5z9UMfZK+P98HE/NINXtSi8Zx1gA1ytfBStxvDNxQ
XxFj+dx42IfZesWzId2OoCnUYtRRNLHZKuogeSiwloulYvACiRa2v47j1B4XQLvFDakUsGagWQF+
aN0GrWUc9jTvBAH1/kw4xVcoVc1RriXMbgkLKvpiNXpfbo5ukNgRpLOsFMzZ9jxwPryocsInadeU
xsqWujXK1P6B20rW8J3dE3Yd+czvAyrn6tWaU05/HdLIDqGJ4CrQiN0y1Rcz0U+eOLp0XbqKSZ4t
1NH6WMNNc2M12ux58uFbYhpvWok/bSwnf20p4tJ+/YbFnINy9ABsxZ0r3XFw2h5P6mkTK5DClGZ6
XAlDJw6xBXsUqYG2bNu02uIXyRdT7Vk0XssY3GBKhLQ7fDEs5bxv+vwzGBJM+mximX3143E5OjEF
dRM6DgreYt3D9L1t8LYv2XO3hzbIphWKNPNMJnV+qpFDtuypey6bNCc+YoDuRFaLeCpkyvRRpPFJ
WJWQHDSFMiLuCBo0Z2aIe/j1szueVDmL6i58WYaIxYB3jwa5wFRcTF5Drm01WhsMIy+Jj7Q6xqb1
xVv66ZUI2+F0q5Nu7B7tZnAsF1VXogrWtOwtHiOQpaidkDbq2hdXmgf0p/cgTIRLui1ZLpSNIeDz
eAAKjaC5gt8TlsLcPe4HfOWbnNQvqLIi+2L0/eVbF7ZN8CKf37yTJtzh88XEBCwLfg07mXqS9DG7
YImVGPwi3j+Q+r9+W3+9M4eDmTAVh3thieNwW7coB4fSj7/EsQ743elyWmo5mlEdottV7CTTKYXO
6IuV4P14/emBUpugOsGh2DY4rxpHHwm52HrTaFm8HIjgcfT2tkuHs7xTiwiMeBT2J7GttkSlHNjX
fTGo/vLVMJykwSLHHfPpWEdnFSTM7eji91waQfeeteEtoxpZvG0hGfuHD5dLIdEz5/QmSf3kKG0p
8lCm2tS3YY9mctVRg18gYrXXWVFrwPhN7KBF2Wx+fdEZefD5Y5W2YgjygIk+M5U7f18fJu9OVilQ
EqhuIYeybdnizY5EBvO37/0tmJ7lhDvIjsDM4ohRB1ouzYXwW3df+fHdF7/lL/Po/FuwzUudopFt
HA8cJ0SCNfAOl4jhtJW06bEtgJjqC4tmPwFvdrEtvE6/ANOWZmw0dQRFjd5+kfD71/XMMUyX6UgJ
w+Yzt46GlN4rpaMvLDAHmtYlU0lxRmuPjAeOWyvD9V+xK3vboJpRbdEgLiwkHdumFyNsMs18Gej8
vz+Yfyuh/zGZYf6+ELp8es7/69uP6vXHx0Lo/Gf+YH0A5mDJYwIkJlmA71C8qj9YH9L8jbOdy3xP
jZQvij+U5VUTUEmyfxOuRXGfz53Vhz3s/6uDkrvmUD4V1IMYg3NK+T8pg6rP3zMLjemwCGAwQw2E
Q1TNY+/D2KLaIHtT1TA3dOJMYpXyjx4hDg9mAbu4iyfjsRhHH89TZUicdwDtQjc2MKj4TvqUi4iQ
4pbEIk3LLRRtM/4wTfTkwioa9aScXJ4ick2LhRP2Dtkgk8R1z27TufcAY11EdIYAXIx5+p2klvag
0UkZcmqjZSeFsauEq31vyxxPc5SP26BV5jPwcO1JpaMBylf0a0Q+iBKsCUdI0o17m73bKrZk+MW4
fy+N/Dm/85w4oCl2yMrlsCOoQH9+TvlIRzjOjDeYvPLOgNC0pBM99NjaKw/2QZJWWJNSYm7MrAR3
a7Uv5uhClKTpQkwL8S3DjYYjS0cUI7tvNAXpp1XdUAGqD87yJC+SNUBGqCFNVUEpFsiv1hkguy/2
Mj+9D9vlXMTC77IfPppLja72ATjmbyBVg+vU834ERkzjHI0/aBbNXCKMfcVApeAu+ViDu8C6npup
1HuBcsN5iJZe44tnjyjLE89sFF4p/dBF+H0dP6hO46xTlxQdI1B4ZNd+GFmXvz/tj2Xhz/uI93dA
6ZX6NjtYCDjvVeMP32pl6IlRu/5blnrpIcNAfQAmCmCx6eRBxMZXFYqjNX2+HlOsIFqQgWHCMD7a
jmF6AbAu7R/QuO+12LwLkkmszSJqdg1i+FOv7zkB5Yg7+gLmYzSkXyx8xueF7/cfwHou2TvZEHmc
o5eVRvUAazr/EU6JTuRphEdnQeJh+Zp7mXybEq/Ul17d7S3i8DCAdfr4TKchAL0amuNTL0rUQSk5
VodkkBdmZutIFKakfOygo9AeRDe0UnpDRNqUQnegEGNl61zY2jdJdEuBGwzcuR9NwMrrwH5wo8mG
Et8Bsocckj+B9itvNc+BFt8myCJ+/bLfAUOfRpzL3ORQWLYofJumfnTzVIbpkwbNi9GxJ0YbYY0n
I7F299VQUr2b9DDfEASsv2EGlh16yQGCaiG8+nwWlt0QRkvDfGhRUSziPgeAghXTWVRj0X63NL05
D/DGTZvBdK4spza/DcHQn/OvKtDg9HWZjHLSVILqjO1/eDs4xK/ayv5i5/aXDxpqIt8x5yDMWBYt
hc+TCkMk97vKfC5KcjFML6EGHGuYLHy24EXkqcWvH6kx7wo+P1IhuSSbYlYVPuqj7VsZcSBAhvyM
imS4Nz3fXI8xoXJZ0qRId1IXYV3s2rsOJmbQeMVI+Hh9LWGXVwvZMStJ2+8OeVFpGCY4G++wN5GP
XCmlbQl3BgCpo3RAXeM07XIQXbpgUUD7W2ups5Q2NrtF2fj9rRiKVZoEU7nQc9tA+ZxB4EPO1CHj
JeDINcL2jQlAXIAjNJYaO2jriyfxuQ7IwHKFY9OVpNfokiflsPJ+XPVSFaphSKeX3iUtKvahg488
rsUAM/20WKCCYIH54pI/efbUyHRWc84n1B+PDvxBGNpY2gYM5JWzd+NmWoGSRpMRg2D79Ws+Ouu/
3908T/KOXTmPnKO7Y7WG/1rVL6Pb3VtVXsKGberkQWQcDCaXTGULTcAutkx8QDixk8cQOecZJIZ+
+OKnHBXI5p/y/rXpJscj1k/r6KfELmhJZGnPOQT6B9C0CFNbV1WXkgBuUHkdOVjLYIDAGXn97BoA
oXQfZHV/LyMoKxlg9IvBaNHJCb2d+ESH7AeEetNZJAT2YLzqvHYHKLeqF3ZVZafSCw2EmUaAKlWS
ZcIlU7v64k3OO7ajYQRe7T3FFhgb/WP5+evBU+FQRLaeklgSiGwlg/WqQ5ghB1C6F4RH4VfH/cBG
J7FglhcMnR9D5WAgD5UCV+xLJDGViAGIhHGPyGRo1sRRh87KzET2xNl1fBstGOLEHEr5RMZuj87d
tQ6xP6p7iuTdtzL35AUK/Q6RLRYKrwyv4gCaGrpXh2FHFgkPQG98aCyVl2c7SdX5IU7aSqzVSBJH
0ZinlkmYDT6S9iASO00XgmQZRP4mAmwqeCq6omXV1Cs37VBl/voLlX/ZddLJhNKIOMARyubb+PwE
ja6p+9qXT5UM9AfVVhaxV4Hq0bsE6QQ3JhurWRkzpKcWTbG9HQBYjacoIdSm8iPavDK6JjqKDD1v
0pdDUHQ3fiDR4vmsjG+NMYPxqxTNvDv4s4axQYP4fgv/nnf+YzMz/f15Z92EefF//ufp42ln/hO/
n3aU/RuSDvA9FN0NgyMyE+/vhx1D/ubCF3Kpd87SD7rYfx52ONFQXbWoTSL8AGLB1wAxYT4HGb8x
wOjquSyRlPLpE/2Tww7ywHm++XMFZKiSK2aYLLbzWYze09EKGOEJ0RsLE4Kl46+w8jE7dUwmYzTz
lXkpoepoYHkyFS7hboCvS4aZKgzolzFd1QXhiEszC4cdthZoARyPtIdohEId11FzWUVKVvdNN7Sr
nr4x6VGuRUDskuQANLt5BXi6cSILz5UoioUf6dFV6InHEYLCKYQaklBt+NkLIAzZKzPreBOFZnoK
EBR7igPCBMW6ueht7EwLYhRwclmV/ZCj4icjUraXoG3CVdeEzak+pcGFUVLMX3hQkhV+ByN6Swqj
u3TcyDiEsag2uq95Kz0p3ftGEPi4cNy2XkeRxpZRdfdRNbVbo4nWoebORPuk2fRR7a07O/1hOQXF
0MFt90lm+SdYlus1/FL9G5r67szrs+J7YaYw2crmxvADjLddJk4F+TJjRliLnxKOZozFo5tVJ2QY
IoK2JGG1Y27fcyIhU9G0S+DBoj3XzNkT5+M7KpTEFD4Z30JZW0vgGUDqnQSIQoanNp5Kknt9Wwt3
eZVdjJaevKUQ7jiKVuGmKgx8FJavEKbR8PxmyOKtFgPG5sr50QemYhH0N71nPOSm9iiE9m2qx9ce
I4bK0udRhudthQ677MJ7zdHHfWnifKbvw19vJXBr9ZcaxPJCwA46qX38cLmqz/MYSaJq4h+YQVpA
eDn5jHFbn+uVX6/GaSKKqQ6alTIyJq2kEsjO5XiTZXg8sqn1rvoxxdU0Ndq0BRNUnU5GG246aFvt
TiVZd4d4QacKp1fmtszMQtwRUNYX+xJdxIhUph/XOnUfVITwJP19r9PaXtitEo8V+R/OSseRumzH
XD7aRLL2a0MvXf0Crr5WbbVRdwEkUrFd9G7UEmilmvMO2udh8iVd6MZswgj5jRztPUF3KYtQPxiG
CwupmQzIzuDrH+rKqu9qr5yVBVZkzYJBAZdqUed1/VhYkx4UKyog4i21PcANefJo5lVh9Qt0yO19
3mpQAMshMqFZjG3sTzdmbtvV7TBmqTXtw9wMaucZZ/cwtKcZqA4dUoxNIwpRTqcFkXtupkqrihu0
w37e3QzdYNYAusNWpeV0PVm0stql4beAFSc04X6097wkH+/h4sIMLO0ueOkrkBqEppjBSdgm8SPB
UznH5DoeyHsC3FGRQlqovs0MhABFIUAnK824sZOuJ34WQT3CB21qE3LobM2fgCkOruGNS4BVVEk6
hJI3aTiVRGADPsXA/9jWzks8GOgxWvspyLC/KLxNeHrQabgS7IhTxTs9ldHJNJEJE8MwWNqKuOYI
AfFJ4BjDKpSluTInp1j5NZUQtxB7G46JRUjS1mvU7AbVDX9BMF6B74wjL0PCa26czgRzBp3uus2D
bBeFqZetfaNwCdkwYhVBFAjLVUlVBgxJpJE0Povc4RxduXH/aOm1swtEFJ2OItRefBPZ90Dzeed3
5KatyPSI9pGLCRySR9EuAMBSA6rqQznAVStDTy4tlEynLOP6Liwo7FhV0JLmE+ISiJr8xJbNC0mC
xmPpjRyP8AF7p148mcuJkPjzruvqTVxlzoo2JjINIztkMjBwtQaauU0p0jDI4/zENOMLzPXwMTwD
c8sCh16gLTUHmy5g2QQuhqVziN/ToIxhz0zej9BqsYIP+HmuU7fUcakRImWJPhXbiilmUUnnqQad
7S091xrvOWu8DAnemhV2C+AVuN+bVRDIgMi/LtG/deOc9KLB8SPDNCM/BgxOnuw9TSfCN8L/aBbM
RXbvYNvIpWNWi8rqJrDiSVpHOzmJnnFq23WxxJIKl5Bc4HARa/m0JWPbvKTHSSDHoqv0StyhYdfT
Ldbk3tyAFUsIRUi0vN37CUn0kK6SLmkXODnM6Mwc7bqf+fkQHrY6BAFQNtAJM3+JCTVCbo2iNrin
v2Y3F2NiNcm2iZpEPTYkzcNoMMk70zCyjW1zlbvO5F+TzJ57F9PQ9caZiVOzOw/KFChunjVm/hJm
3kOnI/TwlDMrg0py00Im520EUEoJTTuFMgqbg6LfSRakDePZufVFjPu/T3cD211Wdv6coa0I+jxt
29o4a/vozu2MfeoWWMaMMtyJhsi9wjgDR1Ke29JB3OPqlzjPr0ok4Csh4Au0Mmkv2S+32yAxmhXy
bnLx+AZygH5Rre+A+YkdM0y2R4rdbJLa+E5i1YBwuntQUND5guwTkOLhIRDhSqUcggFZ9GGzHbXh
wq2pocRmf/C7sSJq3ex2ptlc+Ng4/Eje2C5cfchir3pqPsZOjfy0CQWJFTloncDiLDQW4xpc3zUR
SEzEygQiBFN6q2YqzJTWe23wD9qY4/CM19MQXGaNesA9wzqObcVGGh/acOCHsnoS6fCIY/taIIWg
0LUiGGbl27DGLZGIpcsseCI71tIMG4dvqRbjfgd5sBxOwlLlT67n+itkLeDOcrKyIKuc5dF4YHd1
EmDzXhlmtdEy88VpiJhKCmwqUPWhekSg1xsLwDi2joUwxghvFjW7nFLik93jMdQ9gc+aZEPo/0+e
FsBFgWizFY3mrPzCb698G+M2zDlOSsmorxsTUfgc9LRJcyPZtnQS5w8orRssiBGInizt5iS8uoTi
E/tBCX1qzuIuRjkcDAiq5zWJNZ4d7Ej5PcEDbC+HsCXbQrXuJW2v4tn0o5HELKP0zycqEGcEv/BY
+tpEs8Hzkk3vrwrdSrceRbE60deM9rPRhE/T9m9T59yY1IFZqaJFNagthahHvOR3/mDJs55F8xIm
+GEcnXTveniRSruY1lBSesy/oP5QI3m7jLbsJWnWw0WXO8kG7lu7JSJ9WGQJnIssxxxZewWOUkPh
wushDCfWSw+Lcz9llQYQN+7MResgxfGb7AkPLESkLKYCDXNv1joDwjNyEGWpGZ0gX9n4VZ9cQIPK
yCxThAoYZv1DU/H3vk49rFTaFVnxe0fL4aOpZyfGJtiKkQFiMBHnvQQMEVyQx800OUUnVhM8R6l3
wDj6GhSOdV1F9k4Y3f3gQy4JxwkDYNLehgQUE45WDP5GTkW+1dBYnIdA5c5VVDE82qTEU+Rp+ybC
36Mz+l6nIMhYXZRzkjl5ebAiALVxObXPqV8E6wj3GwPbI1Y48sTLiNJnNkUTKFMWhPnNUALMjsO5
lXc/cFXsrBi5twVHL9XI5HGr+NswhJKQx/JcWdOrnvgEm/XTWlW+YCYqUW1Tj1hi4CGU1NCxH7h4
rUwLkk9o/X4XJA9OLI6BlUQkIcQhMl03Q+gtoKdVfVYfpJ6+tkXmrSvVqlXitg91F/E1QvPejhMS
ONOoEaIXHtMjO54FAgE2DlHvLCbPPUmBJS8ctvFIx8p4M3jhuCZSgqyIoDUOkMPtHdgA58S2hsMU
MI/YjDwEFXF/wP/rwK/EwJI1fAjoHK6Aqd7KwPehLWP5sfp0IkcuBXb+naAUvi0+J7Q+I0PXNcsV
6JBNTTbeMh1NdnOpcu8N0Nnrgugvpsb8pgzot3Ic3/YASJqVCa1tUbV9diDg6lLDmsXWF2xWWAKW
Ndq63GaUs1fUaphWiC87BRfULUbdeZ7meoqm2ZTVS9S/mK/Dmyy24Z+VMTFBtYwizkgyWpls9Q4y
TB8SmwyUipCOkcPoZor49bCIySZK8ZJzjvEOTgY4hvYM7eqmjr6jE222pU2UB0mYIO7amnncK4zL
wfXqra/V0yLtnB9EOw/3oR2dmjrrqEly4E1j4fkB1cdLSWGSWfJOb6Xx5vtBeBIl8Z0XKlYfT9Oe
Veu5TwP2ODitzktWEitplFihu3pEEIapu1vGuV1QcRmzrSrjbsOpLN10Tihu7ZQJ2vSHdpkJl32h
KqF4GEYcX7M+Psek32xFD6lCC1z/xgMhQKTTaO6LoXEWSmu9td2OHh7pWi0VkMi1Z445LiV9D7nx
0vPHDk4Xw4F4V/dCS5HQi1aG2z4vSiB7ToKbevQ9hbezkC25PKSK5Hco9eHLUbtrdkM3cW16zyty
S9ioljVn6YmYQaxB1JPqibgL2qHspTTsVWaUkUqYqTWaomXXRDcRTSEyEvO4pINfnRM/oZ0khCAu
/CrDf1jZIr7rHKt3v9t6pH8PY0leh54Ds6GizXmBQE1JTXGLgbSBuCW1s4h62w4Lrz90CB6Ao5qO
Vt0DKPIvDeT/+1GzLODebtjQsgyc4LsIoa44A2YnLWlfhR5HDwkG8++arZVYC9u+useC90qOY/2W
ETtMkLoLDcBPWqtYsnq/0pp7tfBvbJIpCojR1O0HkgSQAUAyB8MDFjJase21bwSdPwoDXr736ezd
xSwAmG3tqsCeqsFKiEwV39Ugoy5BnD5bVetf5lr3qrmm9p3c2vlvZOzs4J7Ii5kweUmNwaOEi04M
wgERn/qB8BS9Xvta3yyGas7A06ZwIuDJv3Qt7Ztqpis7LqaVPwHXJEjchLgl/HOWizaEXxobZyXR
TLPrr1CEGGqQjAzsX5XR3vUsijdV7EHMVjxGZzTfiCPq92xJCUlw5PTdQfuAld9tXq2yIpXQ6l7T
0ONfeQb0Xg1o/YpQ5xguCwncluqDfV6qfm0XvbmM2IhfJmxpQTfZOk+8LiqxmcERKEfNsDTjtyAh
jK1FbsOaQTjy3pDErU49QQpGUTIP49K+o6bUXTkWvtlwSRgERPO8tSAtJ/DG0COucVMk3+y4BunY
obn0b7XA1IpzPWxU+czzi0AWyJzkXcgZJo3lde9FVM5h8nroLyfynEdvHF/bKAn60zwmnGlTd4RG
LunNPyotHNahaEFNx41dnINWq/aaS4jzwqk4E0za2PkLkgLyciutRHtJK6KlMvDws/rYPMTAeW/t
cGq4nmsWxoE8J/MhS0BkbMYKxuBiqnr3jRcTFye6Q7OqgSJKEG/9owInNrfAfO3aw//Iw9eq6YyS
mp/vvJznt1DFYENh8gzYXZahRqoTsBAWcaHjpLFUUebMYO6gLdLAFg+DKJ0TsNrjNyoZFAbUZGEv
7LtRaPvMAWAMu6rfi6SyqSGA+2jS/rmTZUcdxgHJ6sSlt1Khe9XVEabyaai7JWx0aynqglSdscr3
muqMK+YFcTJ1HiGEAiCyHQ3k1fimbE8MA57loFFI60s1Xnd6gLe7Sp5yM9N29UA7LI2ZedOCf5Ky
6/iEEw2slgg2ddiUEJz7dlvJFqt3FpO/VFTDxjbZ5zj0sa68QKf4TvdyR3Wvg16I8wHrtlawESiD
ZR25gIbKyKRd305tsHVavaaNRT8VplBLBQpNYq8xEMK6XLnwdO+sMAEWr9G4zS/L0G8vaswb+Vlt
aMq6jnzbajed3rp8D6TiBuuiZu156Cf6Nftwgj6JmzElwwHsj9PsaFPBmiXGTz9r0jQyToUk+QL3
R13uQbfEJojWMAZLYk8Wh25SV9qHXMevitcftuc+Yap9paXVaoucns54GrWjnW/rwQsSGHrUAakU
EaPU2AtjqqjhxVENXaistXaOk/KNp3G0Gvswan57OUn/UkVJwj6H/Ds0TS9Czvge1cLypxsnW8UA
a1p3U01wNDZ8NJwBQX52+9bu9pKq/nUA4TPnlAH+eMWRiFMDMJw+cekRj2bH/mkB3YojKIZiLK2E
6mXVRUa9lBSi0Fn3bh5ah9KtOHzp2v1UtW8FUovsG2nSwa4MdNG8MJelFamuPgB2XC3uNnbGnjBm
Ge3R1EDf9UXQsDmF08fWbwidYUnhkuAMXO81kYMrTx+In3E9/ZAlkJXSMHK2o1P1u9yxzgZH08/q
tJ3Itya9inPmEG+MGjBpPaW3sqxAu5Z+Mt7a+fDUTmXm2RTUkEsw8frdSejC3oeWhrgFvjE5HY+V
wKj2jP+dY643OPVLFpjBli3AcJEmuc/LbnIFRhO6GRQAIcmkslnAOcnPLq9Yn1gtfM2ivkNegNqb
oyT5M4f1g9d6Z1RFMwdTxLte5tppJofxMQr0t9DhjGInTDQssMyHFmK9KgSPSHjqudFHj8OoubTJ
ppI9HbX5pRfBKKzVGG8QGXYbEZnRjWkU6RNgLmQfOrCaa8eixAfS0ug28SDDZzJIzdlsoNaaPt1b
5vhCNGy35COFmjGQHZd6ADGUNdy1gQF3s/VPCn2AqmyV+nmZqGHhycF4NezslN0p/4uC8mthZe6W
44ylrRXvFft2euvIsr+t8wiahRnq6jKjtcsuWt67VNo52Zgc6I0iUKcuSC/K89JKF4PNmRIcbdCQ
jga3zqrzCWQEySC+S3h2n9p3NGtP4sE6k1iyV02dGjgYUj7+TLTRyvL8gT0s1fl/e0fNuH/97//M
hpO/7x09hCgLwo+do/m//6NzZPym2BAJfE6GgKX8ZySWEr9RXDB4Ey7SH7Th9Gz+VyYnZ78wpWWT
rpL+3h76384RbmEXjQMNJ4xu1mzZ/Cedo7kf+aFthG4ZEYqNTp+/CQXYu6z9g/LIzZkao8aGJSh6
f4fpAwSODcvgw9O4/P3v+6hv+ulVHFbYWWmunOO+fRmFk0vjiFASnAEH36+Db4mo5BfNVyQmR3ej
uB/617MGRM6O1rm//eFuki4I2U0BOIrbBj4i3rdRrIrCcy6dtnVqEFm2WpWckdllKQ61fgFVauWq
rrksXKsWi6Zrs9ts7ENrnSJQzHHSAbU8KeMZOmGwGSZwNbaNnvRIAp9WQNrcCVJPO8B/Y7nfq0h4
4W6ahnZLhIQKiE9sMM8UCwImbH5KVxOdpLceubycAUvCoakKLw0tooheKOVf0dM2s53eUpNc2WFm
iTU6E+MF0jeVaDU0Ymt7Bt2GxMmqkcNOHBGhMp/dcjQOp71tmNcmeR7hhZ4P+rdRShDYjhVx+OhS
V1/7QwZLW/ZNsml8CH1Ah1MSAcrGw37Tt/qE3mjoqSFX+C3pbJC5R/UZTrsNR9nRi3VVBUKVi3Cg
A75jHfa+YeHtnKUp0S5sARygfQ8TikDbFkZcsna9MOtONQLj5wBMtDXLLBv9fSX7qTn0tDLQUuYm
GzGrRnr2LasUFJpoUpjWcnu89EKdupOoejyJiTuiqbflGJqLys9KeFScRuvCHe4ypyreutRgaqz8
Jnn0gcA/hnprsp52xht9WDN70GxvKpdFgkdkLTLMpDs3oCrAqVcj7lC8V6Ebpy+iXSGpMl8Tt1EM
3FgCVt0vnbo8pfFUOQvCxgq24cJq5WMDYyVb5XKA/dVISA5rRUio3Oou2Ko1OknqehOCbbk030vw
lUVVdYNyChMbdcRmLrtgubh3WqcRi8CMs2JXFlZ0QXh297tC8t/G/n9mEfHfT87b6il7ev3U15//
wB8qZkv8Bg3VcdC8W/jxLZuJ+w8VM/8XnmKUKyi4kBO/9/z/nJ/RTeJd56O30M/atOP/6OwLgVKA
vws9NGJahEL/qLN/pMhh34yjybX4iejbUG3ywz/OaKDEnaywYZsZEWfjNDL7NQt6vEtV/JVx61iX
+H4tfu5s3jJcpukjIZcgBV4MlAwAF7raGWF5pIp5yiLHZ3yUcYBLN06CdTDIDZF9xWU19M22p/DB
0U/Q16DEzHav3PaEGZ3KuThipWBuRzzGW8Dcm7Tj2FLEFXkWkniLzInrxQSIaGkkBWyaoEiXCfHB
Z4j2jKsPL/wn68+RKm6+M4ozpsHagDqH7uvnp4jilz2ix+UnTTDzwZoA11Tna2lWJaQugkuSFike
CGDzC6Xr5xUJvNz7lWdfOp+YxV/8+crWMHVsxsm/Ffg64HSmREDonFp/fX9HwIL3y/DWLExIWCZm
8/Hny+S9O/PacXTzGKOX0PTp/lKo4uCkT1Ny1oQENS6FAO4Gb8F/AH73veyjkWCSWLNubG06scdY
bgv4ipT5k9x4C3onvILC2UAWU33VQtXMSX0j/Tk6HRwRPUYshitAU+g60twyTo0ybvZtbw7f3+/t
32nrP3LWZf/9vHXzI/sBD/7jrvL9T/wxcTHPGAq95eykULOYGA3uHxMXJgsaZo5iDXYRlCML+nNj
af0GhYY5DcUm5ghoNX9OXPI3g9RWOjUWxkCHbec/2Vh+1iNBz2DEMWVi5FEoev6iAEathg849a6I
URJoNY3kjsFBooIYWuLUVOMMz/lge/9oo/n7VVFAwd/hAUDznn/Vhw2gTXRFWGbUa5QiPJSopJty
9MMvBNxHY/r91niwON7RcQtwYZ8vUkqvdPzGuYp9RSaKXdW3sV8OX43pYwn1/ABxS2KR0bmMPq8w
H2+ldeDktsq5StsgYeMsfXWVAU045HV2Don+8cOn9ZMZ8mideb+n+cTBF0OACfPk56tJG3UKpd0r
M/XcAzTRG1mK9BzybfDFVPWzh/fhQscAHA7AstV7+6pHGkQarAMptdLi5a/v5mcfH+59HK1o7MRf
vD+WX3dpEFhXqee41/xHlCsHrPInqDToRFHoSijm+8Hq11c9gvv8/vWhmuUkhTfNYO/w+SEm7OLH
IHGu/J60xjZmfvQmj9CLuD4tG0VtJjCNzZS78U1bud46o9b+3XRqa2NSNX4mgAIEP/hOCgHJpE4j
+hQnfZAIb5VkhFx/8SJ++ow4QtIrQahvHJ/JRlpxuqtZVz5s5A1tmEktnUjZy1R3wjdpTO4lBSl7
9+tH9JO37yCF5BPDguKyZH1+QiM1ZRX08ooUS3EiqQKvpgzq7v/HRTgJ4sxlaoQu9PkilVZ1wdjq
Vwh8YwJJHDRIVfsVI8j8ydvGF8ElmIFtBwvc0b2gJ6GnW8ChnYCyrivT7O/dyElANzvkja9Cx+XM
k4jIbledpOrCoWMCkY0uRLRzV698A2Xj+aspzTryrGyFsoEYh8jeVlNtp6gLAu9gweV2SWIFOQiQ
1LWu435MxgWEMu9yirIG40HQDHCa3LC4s620uKtUitisQx7xFnR1QzfXd3SEQBqUT/BSQywWbL+M
7wPuk2wxyCa6bQqdlw9g8P+ydybNcTMHmv4rHb7DASCRWCJm5lA7V5EiJVG6ICiKwr7v+PXzZMkz
ZpWqWUGfO9odbbc/CQUgkcu7XuCrIk480DsjWepR1KAuNO15jeIjN1BqdeM1lIy4LwmWNlccgZNn
SeTtuLSAqoxl4djGFqOE+OIPJJDSNuyJz2gOxLhp8hK9aW3U2X1M8Oq85aQjCEUcOFAumkGitTJK
6PcUKppM5KoEBa3gfbMlicoKxKb46NUK8wq5NDKKl6Azx9815c0Xbt4CwspBSvrray184Dl6ZCLm
mXdhzOB/EGdNcGVX0CEXBX2aj7ogzXkT5K1/kevOoC3LhtDKRUMBEHXgSTGE27wweqQkdpP8dgOB
ZSLQDDNYR1RgFtfmEAkKYJjKiAkNZRAtgqbWXuuxp7MPz4jcKa7EocaClPnN6ErzR+7bxAkTwDMD
H1easBe1G9I8LNvcexC0bN0FCLhui4wrLOPESR/z2KbkqXA19wtrS7Dlb9dD5K728N0lH/7apcKS
QmOR1Hdz38gr2tWC59BzMkRzMV2NWxsw9ymPmjzeRIkkerixxu46cpueDHN4BBptZ6pxtjr1VrhW
HG9IVqE3lCsgVsCO0ibxZOO4dWWspB3kz5HRs00XWoRdDtag/Jk1PtA90RPFLaBPS0NJgvUEFwQS
tcUcOzmvd06CF9mPJIdZHGOSJYD49KIPVectMnpH1wI13Ten7GyqJMN4jBdEPfjzkm4UUanSdR+5
aWemNxiiIXkouy6GlUtzwkMbJe11Jdioosi2p7tEGsOVGeA6KGJRGYu8M2ltTHJSghcpuaZIWikC
zBY5RQAtNL30kUcMvqFtYjkjK6IQAKB4wKNI6nc2FSM1653+mUUw5xPTaxXq0Q/0BxKn3HeLKRhd
uF09dH4PVDN3aGhde6PhycI+WUlyaiw7cl1IAj2O4SK68SUaDesLJ6jmx9BW0YMzOFmyJBR+gu3Q
OvE8VPgXLFjy+0TM0U8sAi7prDR9UZWJteVCNRohr8nC8Rb8mZafKKc5tcsKbVxyr+VPmut5QdRq
ZD913Q++8wuabzlAkk17LbFylBspgZ5ReD+8VNC+MvU1zC88Z1ZT542PwidyOlybPFsCMEnxoIFS
0/WbNNHrH5E1Dwba8Sx+RSyBksw38v4RXqIg/13zv7u5C9yOcIbCicawvtIQgYYuIZn4U5wHEE40
4mgDXeyFErxZrITLhjd+hwQI95SWO9F3hFLhjdmYVNQJzZfIyfH+2xu/gC7cDFklaJvKBQCahtPz
S2H1/aOOL73H4dt9HRuSgFCw4bantqPEa9GOFbk4wWwNX6Fs/ftqKmkGrKIGFGk2uiTaZgTUNKig
+vCGhkEbUkFzJXFvTW+lOMQwAi/7KjBi1G6R8ZtDEB1wIdPyiDKjCbwVC1hEYYRpDndtGaT3uPEm
lJ2SAHOSBlD4yr4V+rqTZoV0WUMoirQqTwYeU5/eJ4x7qmTcMs3XdWvJu4YgcUH2dDB/MQIrx6Qc
DwmtjiDHNyMzefkjI26eOATLjHxN5XUYzEBVkeMyoE1QIilz8dg2hOg6M0oV+GioHsR8wGdKv+XW
y0JvzNu2tlr6xzURZiutB5q+hJkPmxuC3Bt9I4nE+ilLsyR5oKVUmqTXuh4XWG9BvRxvrtRaFxCz
WqIIoEGYOrJ1rznmlSEi53de4IJap2M8b2cxlMGSZLaiwSys2rmUO3OHvUm/0vLYpM4XJu57LdPp
2qK8A8nPbPf5shO29qtPKHNPe9+Tm2acZhr3Yj360WVZcqfnaf8K3228sgtXNYB5xJsnuZ727g7i
LF5pRZOOkP6udV+a6KvWoiCOzPjqRo3+WE1VnKKca4JoV7lj0K5n0El9WYqCza4GZDwuwCLocGrH
VAYbh0C0XxJ5Jv0lTp2MO5sMCYpLcYqSzzDAt+0AMBJtbbv0hKXNGDi71k1jYz2JquiXQIEaLSVl
kkLfZlb1jTImmg3M1su++bo7IfEjVbC98j1Gz4rQLtZJkjUZWJYNELOsstJ2UIWGvr0qRiTpIs/t
55HawXztmwMF4lbS9BX+5oHykdpuqQqWU5X1mxGvHyt82yBGEHZS0rgRWyEQZdfRw9HoI6w9eXn+
ixhBQNohRZcV+jWfjlGzDm3YeaT+eiLKDOKfMiKBOgAF1NKKZUhPEdG+A5TVkDXLpJ9tLEm0WxgL
EHiTmvoILppMewb9muqxjrIvIRNqnzK0aEus4azyNs2d1Y1ugiNtGmNw+y3sKgsV+rUp3tENYGvX
OtUF4eXISuCt6Q1ExZw1hfjmsDEjYLrJwOA1u37S2SkMxFEg8VnKBGfeqg+ixl/mGqnNjxlBX5Qq
UhABbZzhh7mfM8P5AfFG3qJPifYGRTXcHQCuzczmiEwpp4ekogyrarizmT5HaiVod/6E4MGYlm4j
iJ7EUM++QQxA6wu6ri0dhV9rZEsWo06FQ+foFWrHyqnsEMNIb0EM1ruqhW/8HjvRdTvTR0IOCW+6
W5M06vEuIqd53HBwRzmkFWOp7agUyB5sTXTurp4GWgwJMXb4Q41XmP1ljYoLpnjy8dxZkhTqbe0Z
AZHRrCGUHrV1B4PKh2GtSr1lUWtquIGXnpT0gkrXwSdffjC8Rt9WJP5ZBYEfwGcwpyDfdFuAUief
JqLkijHJL/sAEc/FOFt1R5wUCqvlADdCAW0clK8NDzrhJ4QA6kWXy2IZaSOJ/KYlUeKKbjKuO3Bt
Kl3YqOBPQGtEaWtWBtmCbi3OYy2NKJ9ig+V1kflz+iWZvdiD4Z5pceDIZYXbUWObPbqh9jhKLDdX
1LT07UUZe0m/mtOIvjMOsOkfI/P/oE//sDni//fg07aL8tfn/1q/dM9tUUeHMJT6o39QKEAoKD0S
Wzioc44WOrjCHxBK/tMmdw1nADgSLZymQq7/BZ6Thaz+af4rAjqwK+v8V/8CzzX+PhtIHZsdWCZ8
KfjU//lfB1HBzdF/fss7HvnC+T0Cez0RJIxaPhpPHsEaRLUVuP2npW+GVEzRRloR/VA74+ush4y0
FDjYXwljMh7LSc/wSXdVPm6z3Gjrm7RESr7KAJnkQqX26tDuMnTWfm8nTyTJyYD2aiXbIky8e0H6
qz1Ltn7plUWhabmYhV40CMVYT9ewRK7qpSSEDMtB3m6iybWfWkGuO54qpBGOjzdqrVEiRjqkFY4X
Fqej/LpzNEGVU0XF959xffCk3j6ZQ0ScB2PZvDbhcQ5HJYV78PCMHFjziCnDXcRBNF0OZqR9NYwu
uxjTObxWPpht7DHLL/ysCL69GUcnkKZDCODPlUnIhkoGqOYNK9zrDUQXGp0luC+20EqGQ5rK7TQa
5ZkYIfcQz+Lv1dWgk4xM0zVIWz66v4nddN1htG662MDv4XCAWERzIu91zZgScSFjmh+vMK5Xyb3W
6z2n0jyk9yjUui5ZN8Ns19EKRZuqHZjqEsdYMwf1taU1kbdI6DuhkzLlZIjynMPUJpssREhGjhFt
EQ4NkhdLVs4XIvCRU7d1W9HjpOFXXFqj7NNV1w6thIEV3crpJ+shIZLmF9vTqqDNFshm+Jxgbfnc
Dcb4vSaw9DbBbfO7LkY7WpWBPs2X4Lj6M6AOnvfQZCO/MI3JXxEoQ5/eNFXlTwjj9LXM+3JegiGL
6jKjbpWt0QSSsKYZU49vRvgK9DOEoxUsDD38RGXp1XfClq1qDd9cv7o2ItTlmMyuuU5mn+WMdg2H
VhfcNhQsTJ2t056eNtO9z2i/8wJacJepWdAiZpWm8WQ2PbpOX+sMMJigL16zzpwp5x2q8YEdqm5t
s9IzK0oWcSzR4mBE3grvDW15iTowL4nK5hjOIZQOEYScAXkeNPuNvqx+Qjel05LeyKZZvz9Asd6+
1UQAtSrsnIGp0gtBYBWw/naEajO4Rtr8KtwQb1VVa/f9SMABxXDGiNiLDO4Ki1nHDX9HZT5CxYvb
DOE3rSAJFn0jDP6AZv+zBv2DZ/zm3aye2+f/es3x8U63z9nr//7HzXNXR+1zHj2/JUH2f+hfJAgG
a+zYJumXMGzEbzgsJf8mQaBmIW1xZjuAdApA/9cCZDp7poPMSFYhXZG+/38BIoTKMWFGPDBKhCT8
n4+sP4dzHYAwayMpWEqog4aHOOzDkWTa9NP0XfQjcgdgCIfuiG4cz2W1Hk51/7oIGVcURjFYpaWm
+jcTqpVlToDy7AcxVOEun1r2opGmXerlcC5c5OTtEKIKbcT6LZRe6e2VAjaYiDC878aUMtKNwes/
o9w9Gxb592XYzwnaLQgQVTm8R5eh22WMOfo8iarP3HWu0x0Lbtf7Z0gCtfb/W/qknhuXIWBbyYUk
gqrjl8NO2AWsfJpDhZlJX3wLCGxfcFZBkB9q7QYBCuL+LE0viE4uV29G8oll8HAB/nN1CGldCiIC
ECGqt/rmrSWMwq629CeRUUMvjAxQQm+iYjknZCcTokUD/WTHtxP21E/vX/mvFBV146yM5E0RW4Kd
WjEDby5NRixScGN+qsygjb+MmTX4S71vjAaPqYdDUa8NHDSEoSXPrcjparZH30k3hTRbZ11gazsX
qf73CCa3AGUcGT7oHP5KzLanqOR8ZT51cYhooAoeq5ITPZs34wzn8feFPIAXNgc25Br7nqNXPmha
SDSUeKLQpdr4nazWPR3mKksjOLO/QqBxPLxs5iP+38TQ0fjALvfwKXN41Qa9Cm9nuoappLUiTPG+
P/LhoJHKHiIO8GSYhAkANQu4f4l8EywACx4ek4ZOWKLD7R5ZUdNS+gzW7sc/fccHUyNURDxnQ4vP
LmCfmhMSiVB3ZQPtF+uej2ZeUHZuujiRI5fEZp3uMNh5oG56Ono6OmpCFDih+43x4pquNa7jfg5V
MWcMIi+MJGhRRQekreScBrUt8lzRXFGIMd+4cgZCnudp3GSSBvUNSG75DHMgrJtGQ+dw73pa+A2w
AQdiKka92Jlx4HFSjuOefROOuU9lZXfVxqpxAy9mZBlYO4hSeQD5yQAyTast1+Xks73Ihpl2az3N
il/o/WK5TvU47S98oigep35A+W6XNekIaUIb4q6MgoZiojLU8SfYHHWrWpb2gjKdaBcEgUU+cOdP
47qX49Q/OoTrias5t6EcsiTqf+D3DH/VmFndhV9HpEFTIOTY/rNRu3rws7Nt//PcS424gM72yYBC
CGbT+WWPGg92qyvb8mXVmiKkHp0KQaGvbBYe2rg6u7FjytlIT0Uq6DuEUSd3PohTPaDn0VJ6zFCv
+21raOupLGsQCavEVqfdarRD1PX3Ert4LO7NGV4j2+lges3nmE+0A1WLU823H4bCK1qqj+uqJs5O
dPhxrjKjTip9Q9pNbwLoJPi2JQib0OgU62k9debWfVRYjNIQazOGVcALJ+LlLzXctGNNd2VSKC+m
bQZO9c3ve8HeNqJpCS8YG9XA8i/6kljIELsx/t/HFJiO3ZBAsPd7xmhTLWJTtxHJs3uqS/+6FxSv
T3fSjGKbtkxRijre2jFgcraQmU6f/JcmrGOibyQJiuSBFFUpypWFjt8CtYmCsrrwcGUly66tdJrq
PT3Rr/ret/VtI6L69zAVBPpLUbs3XmgH5UVBEeM3URNhgCvBTl/jtDCD3+UIrX7b0AwdLqjMLZ1P
ZtBrn4DsIn87dqYWfp3ckE0pyivd3Do1cVp3eE/6e9YJGXway4CeMKPK4+9j0cLW4Ut3JeCTNRs8
DHMYi2+haZSYr2fbFdctJer2Lhq8ul+gjgGwBA834isjD6snOzH1aoFMKo/WBt4UbdkaXm5uNVoE
yp8B28t2Y1MZT3q0i/qHD2nUKWf2esJ/nvD09PWGqkJf+zKhwhSPBh4U/1PUQnVs3InTOo6vRIrH
yabA7JeXtZX90kSV6ImZyibDoCCTZrniW1WQR4nTlc/du4nRwxMVQeGq1970sAMKuNTbwXcXFceE
GGgmqtNuCS3nDI+TQLFKg3MRzKT/65zJrjVae3mX+O2x+sX23bSHuF1bA+4GbE/vG2kDgpPAzqzT
78FxQwM9W0dxYxNS1pXm9ZCWAN2lUaf3Bua4uw6uT1nBFOzepmU0rizpc0CNFTLf7UF6dYhwl/ke
vBelY08rnU1+s8gUvk/NtIXjYA/7l3sKIMrGLNmaihkIRDp+bfZ0wZijvKSgrfBxQmY2yxA4seuA
yMI2+HveQcMXsbKCzApWyNWgJiBxIntj7ikLMwdYWfqyDm+CAk6jmQbqE2vFdIBhQXqguIYAwTwH
GUL5zt6JI7NPw54uMdC2IqiFQyForoY/UMwKkVDFS5fqPbiXIl6c0Ixfwz0dg2aj+UHon35TVhJv
mLGnbrqO/kMiyN3pe7EndyoZAxOHgu4PInrgf6SXq3Q8i2CxeQogiAKs4N9Irgq/T4o/CvdUkkl9
2k8SyiGY7GgosGIq2ikkV/UWxR9kVIJfstu4e6YqVqSVVPRVr4gsQ1FacaaN9hK0kVDRXpFehqK/
QkWEdbo2vDBDwY7RMO65K5Y5Ql1ipzaTZanItGHScYppMxTbuGfbZggxHPxQg5TS7Rk5hMawc5Mi
6mbTyrHC7Pm7ks2jDg2jeD13z/Fx0/B92Z77S/c8YOm0oNfxnh/kUApXmO95Q6EoRB0n09W85xUn
aZm/acBrrxutHx7SPQMJNkBQQ/6HmdyTlDHxrysklXCXuUf7BhNtBYVPuFGI241V0uPk7I4vYs+C
WntGdFTk6LTnSds9Z+pMGnMhgkK41FrRqumeYdUV2VoPEt413HOwLUk3z7ANMLMY3WFpxUQIg8p2
yZs1B2To3GBP7fJPK5p3T/mChHXX4Z4IzvakcKX5yROfDFTxQOhmiFKiyVBWp+1AwjaBUZ9FE43z
Zr/5/J+z7D/U0fO/x1PXHGTr1+e351j1B/4cYy3xT5xvbMgdFF/syi1ORH9OscL+J54GBZaxEwOx
U3K9/ydBdv+pK4kLchqkLgKk69+HWJR8WC3Id1UaQEk08hFm+h6GengaQwtG2jw7WVJakbrxH49O
C7CZaRZqrmrQ0MzNEBi0ThJLtH3zNE4ch9TO+9+HMf5aRIf8i+sA1ao49MPdctgkBRkUkkCvJK2e
Wi8ddw6ZEJch8jfsdO2QnTl/HR4F9hfk2EVrNMcgmkGOq8fG2akyB0CQCQWw1mO5vWijob1Mcjs+
c6m/niAHZg80gQmDB4ha/PDepqmN6RErSK8gaPkHEYDYtLQyfHz/Ce71RkePkIQ5JElK4mwSpH14
GcOeAvTbnaRr0ivvcsenptkctPrB1LSKyIGiePXbrMd5j7t/MxLOtEmNJn9qwEc4+c3phySF+yfM
2NX5Hx4w4QtHA4c9GRvTjt8TW9JkenJ8bVk0bfOMdudcS8GJtwliwL/gwhlL8uhaQY4bNY8H6nWp
gOGIMXSPyE0IN3GA+M8cIo/6gf7cGCJZOtRAj1QvweGDHqJ6YqvJ4SJsYnFpIOV7tFUJXU3TyI3s
++KOCKfqMtRbEMzaYOWpsHay2pvVoteI28h00j1VKXJ/ReAQ3XKl335IA7f/jaoigt8olEL4uLVh
4kXPRpLZiyrT4IlFAI1gFt3HRzYYjQtKaoEJWbqCWN4gCTqhd07osll0KtJCsPFaj4ljx+mZJ354
lP5zMzYeHSYH2BzEsIeXibysHrIkwAMNM7mx5y64iF3DfCG7vL5AnaW5rIyWt/bIlX/4+FdF1Sda
TiwdjC1Djbw3t2hyGIvbILRARcKCdr7WdnZeAFe06R3f+CShdBEC9aaEy3BDhGJe3exyejyaRWcP
xWsvcQy//5vUfHH0oTPqVOMWz578SIVfv/lJAQmsdpFApru0R9wnZTKuysbNzswnJ2ZkhV2AnRK0
C1KmfsWbq2iouHLLi5n3DS3bkaRimAs9qjlIZ7akwZzv+eXj90URJegUN2ewDBxe0a9wxJGiIcnM
qOMlzzFY9ijfVx+/CgJdClKx1JiwRIdXgevCmRd45Lsntr4uZxrjp0Jz/+xz/lt+Tf3W43cEwQkL
Y6mFzT36MmayA40xq+h6bsr+zijSaO1W8zko78S0B7xN7qeN1AAgT304b98RORNpmbGyAONYWyMk
gIIguWIF0OV8/IYI1idQjLWZ0/fxpOfQ/0wYOxtEyq/8lTsmFNr5NBW//3LUYzl6bHCDbF0UNAsB
fHRD+ljjQNFbrtJQ4pQhFF+CSayF0r7U5kOoeuZS4d71oXdmwjzxKD0DloA1BOU4FMDhoySULq20
EmuhNcSEf8gm23QzYhQOQdoZ4FktRsc3acJLq6Zeulb2Pqw3bw3dn9OOLOVEzhcb0ldwoCKjCHXy
0bTcvKya7pyX4MRo3FcWU4PBeQVl+uHNSa9w2zZtKb6axLSYmqxZIWAxztzXqUdoMT0DsLLg68f7
HIzpBNcMDoHveS92BTz2pkNbeDt0nTjzEZ8aJ1JnUlJ1D7SGHH3EgcWh3h5ItB11O7jwAte8IBdp
2CohwjUZLBqayiR9RMvUb/TS0s9c/tSdStY9wbNkoNrqeb95g0XRWrndmqojglg2R7PSG9ur25vU
AGt6/4s4NVjwd9GkYuD2wVdweKl80IGVJHVLoh4+jX7+eYr8epXU82/bj6mJ6M55J/4eKw76C1YX
Qaq5rnN4OLi3DvgholtKlclnYkNym3kVIXZYv39bp67iAqGq/YlSAojDq4yUtnW+T/FxZJRk7jet
uSnQcp4pBfn7PXGeAvFHAaJDjh07GmVD71oQlNaiJtPpIQZveumKof2V+ijQ37+h/YHh8KvG54Rl
H/sHDCXm0MM7wiBZc6ucYNgbOvrCj9yyWwnybMQK6bT85A19N3IYH/AAZISFNGvJvyX/vRr0luSp
Pvox+/wtCxu1b76I9GS6ALeGjKIjuv5a0mcWrsehcppljFQDpF5k2fdkCNGf63ba9pvCq6Obib6e
BCUbGZWLKNaqX16YA+BFoQ6yDFFBMEVbmPLRJxUP83HekZyWR1aGLTKK5E/fNtrfgpXxk5R5/K1w
B9talCU/nR9t2sOVNHLrkQhX9vUt8EuzCfjV30PiYLO1mUfy2iMSlvuExrn0EeIlK8Y2koHBa4BN
sUwhm+mEHKMVyL7lnilSOTGsDJW7jruN3SK48+FLQHfqRGFAxmTfSPMmQzLrToZ/ceZV85ccvWmA
Q6YexCXwO8dLRVKGBQGzEoIG9ugK0iTfuaUXotRMm3Oj6sSlSIHAsofqg+/xaFDFVaTXxB7R9jnS
DJiAy1YLf5LBKuunVJ5ZfE+cIJ098arUXJwajr1ZBMaExZByisqd0nkZOknGTJKWHlbfEmSKDVrf
LB0v85dGrXv9InbN6ZcAhNwGYxLfo1Ztzzzq/fb6+FlDkxqELVCOI4/Rh64UVluwz12UrZletqVN
TrmPYWKnxV7uLNACuzeVZLQtBCCnuyR8f7xteux7i6KcW3MRRNIZQbZzDmOpEyIDH4m6/vAkrXr5
kBqpQHcJXnM47ArXxJWHSIRHlJk/mwqhCHJb+ZuTv/k6TJSWI0vuXj8+DDkBcCRBgYYV/WhRd8hA
0sOC5s+ykOI6iwlfzPTI2M1tot2+f6m/FyG6fUEVdLq0iME/dgcmJCBzyMrJSgg5zRLZZS88Z7wn
3Q0zQHzrDMV85omemLlRBsLz0K3Bl3w8mwo/k1kcKMykG6pdU0rzK54FlLgIKM454U5dC8wJNpwd
hUf2wuHby3N0y3HRsFeHtbkwBvK95CDKa40YzjOf2MlLMZSh/EHo2GseXsplycMDxr5lbo1h52Q6
oyPl+NaetYSfvBJjkQQCvh+6vQ6vNMzZFBPTxn520sWmYHFtFzTlxhtc3Ch13x8fp6ZdD7OEKlrD
gX58VgwpiJa5z4SEHJ2+FUguMvVb++eHr2KyumJQJtnF+cO4v9l1GUFm9AZesUVYGdmnpE6K3aw3
2X9wM6bJfXjS1om789TH8OYynk4dgDYwHEawjYs8NMU1WjR99/GbYWvCzgRlEoXdRycdJjJgMOSr
WMCaHqM9pQtB5ZlnPlw18RxNnyYYkEXFFudQgMHDe5GDXsg21SS+BsGiaGW/faO7MyLnmuCfc/Kg
E0OOWQhWEbSa1eNY8RBjISKrhosBGIkno3DcjaeHw7YOzY/DW+CpnOBVJbilWsEP72u0NEJtBhs6
Sw/c62Ye3Y0bNv2ZM++JpydwD3NKY0OnvqTDq0iMEwXhegAtqe7siN+k1jsbrYeqxZcYiME8g5ge
9bIpoIv/VUkVjDzu77gZbPQaZ+JpATaRp0vyY447ThpWe6mBSt/PZO7+ipLZeEDCWthk83f9buD3
bd8fmqduW6jvi3EJJ3F8Pp0Feh+fLR6BmeW8q2JMAg7pkV/bNoyXk98OZz6FU9dj5tBd1cGKef9o
/s34RmgI464DBBgXNaryjTeE4Zd2JqGQCVu7f//+ToxTaBEkyDa1RUp5dPha634EEd+DxVoDfdl5
xsroA3sN3vb0H1wJCI3pxEaguK/BezOVRDEp1U6qAvn00FwO0qCGMO7zK7JVhg/jF9jcHezuLM/7
efjwpgJ4ZUxjfNMVGXKNyJ2vWlDNN7Y7nqNq1Mx0NKewcCmFPrJGHYf14ZVkaHqx6XOl2uyTO1aF
B9fRplVq1TA1IR7kVa/X9m7o2Z+9/zhPLDPgXABdCupHSX701dftOCQwLHLRh6P7hbWI4jba1s4M
jxPDkQBhlixV3QNfc/TVg2t4Lg5dpjFnTBeuNj+hHqeg2whfG3/4+AQNiMFkCYpAlsQxkFERd6r3
JnOmHcTw/S3JNDJEhDPF+rAugVTODJNTjxC6RdGJ8F6cHg9fXjrPmjrSyUVSV+PnNHDS7dCF577o
U1chSYhP2kOYSmH14VXYbKWlmTPuEdl8QcrdrQfEJGfOBicvgoSIZB04PLIrDi9CoU7RVIj4FgWq
8xu77ORtjeJj/f6YOzVZAP0DsXI3RPQdjbm8wE2MkxC3LKfZrRXZ1uVYIaSnIFb7D4Y3gAhtUMy9
as05vKHQam32Zmzo59KPOSqP3nXcafKM/FP94OPPl108AA+UHEDr0Wxb166Kl2cEjJGSxuHlXLuN
U2x6Mc8XQ1VITL/lda0PDMLCPguTnLg6uze2B6xbzB9H9xhExhR0es8nnCX615RY9WeCi8xPOYEG
Hz5CuGx76OpSUz15gEdvTo87vC2NZLuIAmXZaFH/EBZduqVmLjizYv49JXIpOHgDKE7Nv0crylCZ
IcWkM7C11pO7OwiJjbWq5DMmOAeDp0LMUYwo3nDz/vA8cWVlbOI7YyHkmR59z6gJZ1vDjUiEvvS3
CYfgh6SQ7hfOoORehPSIrtntRat5MqFy3r/235/Gvu4MfQCTJcTz0V3TV4EPhtPFoo3MaKkOZrs2
iYML6q7mM5f6+1snbZzNCH3RAsX23rLxZiH1fbeWhQWk5Widc5eQOXjht/3H1xcOF/BO0KX7NLij
aQuktYzHlBuypsBbyklqS37LOeXBiXvBYAJfyqaAb32Pwry5F7cIJyZmtuNmqpGRXGXzQrSZvv7w
y2HoM4tAvnNsP2ZSpF1kwihdgYVr1teiRX7rESZP14A1n5mI1YJ4OKNgI6OwHc4GqfNfsNGEWiwb
AMvxvsj8OcX2ekPMRvds0eXwaUjKdNMjiPzwQsZFYSZZzGBrmJwPJ0ukeF4a1CMgZ+AHJP4SoJn3
WvDz/ad44l2xzUCXQiySi931aLrC8GtFjokWW0/HkjpKIjfkiK3vP7kKUzLHJ858x1cpCxIUYuKH
SRKN/TWvDR1DRsT0+1c58bkqux1HM0WvQtAcPjH8blqYIFFWgsh5DWw5LwlQmtG5iuHM1HsCtmM2
5CBIvC3gHXbOw2sRAUgnFEDZoiI8HjC70PO15iRoloERjIuRFeB7NFj2uqFnbTUMZvaLo6rnEa1s
1dtUC9O1XcvhMy49czXIyfowTqxma+JzVdM8+7njadMuJmtkv4x5u8t2VuHo/BI6xN5/4n/vJLkK
3wOAD5wpD/PwKQS17+Oi4BsMnMD+RsNVfpk0c10sU9pAlyyQ0ZlXfGK4Wsr3qFgVTuHHkODktmRA
V7ziMrD1myEV8yaU8XSGVTl1FTZDClDg1EZ+1OFtUfTVdnNki0VCBsAXfsZT53fnvrwTYLSaiInR
hOAGwzKOtuEjQ2aSrWIxitK6yWLXvrDnvHxo6janBioK8m9ZkpTLOsuLmwSTw685CbuEcP+4uZFO
mJ2Z5U58PiANSi4G9gTEezRkppo6TbLGeJkcLj+Tch9tC7tqH+iiMM8s6icuRdwU2J2aDjy20YcP
2KI+WUcHay3irA0/UZaeXttT2myG2a/PfAinLgUMhR4FqSBHqqNLicKhB0DxcFhHq590ShGSHPvV
qu9x1H/8c5Bqnw4YyKYMmOPwtrpBm3zUMKAbhl/vKmSyt6HmeCRL2tqmmaJzLO2JcQpxCtDKnKeO
hUdvzEMRDHSU0Xle+XIdF1G0s/WpPjPXHT9Bnhk+ajhTTHFsg8TRXWHkrVqn5ipTBxFUtaG90t0g
esSb8VEhodAxxbPTA+7nVRH3efgAaaLLTFp2YL1h7ZZaosdrcmHOubFUK+3Beq4uAxSM8Q5uARfT
0eSdt81MKR6XcckBkpncJh2CZtpMaWhedrWzprcFU3AZE51sbDzL/6JcudijV3gJPvx0+S0s8aDy
ku/qGEEx06mfdQcGV+ZpQWSyZbLMt+628Ci2e3+2/vu2AYMYmGT92oBC7vGLtMnpzyJkGW5WxpdU
8jRXjZme4/NPXQWuAaJ1T7NbRzsKkaZVFvHp46Wwxx+GnJpvlZU/ffhWGJJ43JT3jCjCo4tMVReW
XaPTs+05+SpMKFuwZDR99IGp8cHwULnEAE/20fJml0ObjwMPLBFutbbZ115JOvvOXcVSD/7t/lLl
eaJEIGgTyQVHHPVI32yYMZFnA6S2WBC6LF8KZI0/+oxy99kuHOJDTKf83aoU8ETlgYvBqJ5FVMTw
YkNMIk6Ihq0nrSqjH6ZSmeJMeLLCSJUSiVXotfM4dLGqjkeaX2+p39Augrkog51Dc+ldZ/TOuKTC
TZQX7IFp4MzjDI5+7MULLlhtXlNqru3yvhD0LuH1o96KT4XGJ1M3m/WY1cT/1eZQXYeSzrZFZYft
d1H77POydOyCXUkGTb1kDXF3ad1oz02nWg5Ja4+t5WjakdzkekrlHzZzCqx2lMfp9rJgU4oTyeuS
23Rypq+9ZRTdkhJK+Snkw202aULA0oZyMGJrDPIC6gvdSit/MRZZ9q1ou/DBxXQ5LT0qM26yuhKP
OgHkz+WAS4ZqDapFSaoysmxLmlHgUwY4tjdsCJIfg9tW4yYIR8vY1N5oeDdV7DPvhZFZ0IWakFW6
pLXMCrY+aZLlRrijpy0Sy6SiVjPKPCNVyaZasSRdot+aaK6CL2E1jO2ytksCOAIMqFfZCJG/wiie
FczdHZ6XUqPydmnb1fBc6qXxleghSnqSkPCexUyP1aMlR7u5COnBeAkF/g/ycfByLZne6nsZpsmd
1ddlSkrPmD2xbYmSxRCrLqOppoFh0SalUy0lnkx9EbiU9JnUcn01i7wpFiNmpa86/55x3vb2rtES
s0Yw7lbdZqY+oF71lEyzViNtJjMqmwkWK3DVhHQaDgM5gXpZaYuoMu2fVCOaX3s/qotd0OX8Ez09
KyR4ObL6lQfEPd4gr5qTZSY08RhgbxvXJvbgb06FQXTnEA7y2ek7946ABHFBl5d3EYVWfamT/7AU
aOco0xTix4Qn8CsQfmMv0KGSQamJdqiX/ixiKKCoIpdJxL1WLNCmZeO2Adn4pY8O7ZtlNowMdteN
NCbBWvvJ2pY8Jbrvlcu4q/B8uUg+RtJ/wuFzLfu5XFUlO07CK6squwQ9C4idNhQ8xukXD+UU9M7X
nnITYzHz51/6nmad7ey743XuuXWzqFov/r/snUmS3Ei2ZfeSc4Sgb6YArHHzvqf7BMIWfQ+FQrGb
WkttrA6Mmf8HGVGkxDxDUiIHDLq5mSlUn75377nHSu+qJGTpkfGZFAPRvbDkli/gt7xPckLesysW
PRn2VldkrwvNhiZOpNveuahtQOzp7cD7aqeaBmq75iwiVXQi2zGuWK8GH5/XLToK92M25E4Vy6Bx
+v1UuhNMsclF4WD3je9eFaZfyFtnHCzrCWQR5jPXVykPQ1+R5duQ5meR7RIQgq25pdfAr5XjW7aN
qA74J3ITPY4zJ2+FNer1db5mco5mbSg/DDbhhmG6kK0dNX2uXqFl9G2FewhD0Hu/auveCPKlvWrc
upTHDvkh4crMst6GbCXFq/dUxf4wNbMBV6rLSOeE3PlB6MtMFpDTYgbks7horALfsBpHPz91DpSN
eDJSzyVYqrJlqNuUz+h1qoXiC8cHEMUBW1toNsOEiALX4HzlZHptEJAsmivyvkhdINaOL28lELeu
XWytrj++d1PNtMS3eueIyK/bNExd99bNagz2lobbc2dlpu5zrRrKgTAaOd0WihBnSDkjeeDoR/lD
B3fHSwZk8G5Wbj5h4DJXEaaMqPFJFxsRTZOD8w0Y/D61veqjkdvpXZn0DnHttd4qkoYqPpNULxpY
8lwPqqhLMnuJYaW2aQRlE9bPlObW7VT3polfcIVwEigTIiWE3kDGE4rf9Fh7Y6XS3TJ1wrygL0qa
cwR8AE/jkMz3KV5BnCfZ4NsvvT0rWDnOZLwnhm28D3hs55MwnMX66LoNV+GLObEYdYIeTa4Vz6+M
ZDOYb5oxzw37f07YCLLP0tnByyzv6KexNntrGHPYggDMwtnw6yTsg2q8z72sGBFZlAIq2MjtJuyr
gChcSGDqZgjWeY2dmXI0ajGELjtgkPaNlifdE3HI5EmghvOck5uJ+SsSLhIv9NySj6VaUGu8iqbq
s4seAuBzXZOMMrgnoVv1N5UOnQrhE6+nspyx0TZBgmdjGzSRk0w2uogE9/mG2E+N+yzxUj4J7HjF
Txa8GszWjUkU54T/M270Xn+XsNaIcdWU/4k8x20xkSzwtbMT0HCps5gAYWl2r+wyNvLevJ3VR5JH
s+fK4TkOpeVXNindDn3itaryIVrXrmAB1xXBLOiPvYc1Z2ruCQMmJLr85GRpellGvQ6PkBjugqxb
x3VhYkrREjOLFqfBntdz91hrkV/k5Hxke+t7wO45bJfPFUYNjEbSj+WSwImUZX4/GTlhqRxhJK5M
JAUe56APHn29rFO+SMzf9IWy1YmNlC1jZ7Pl3XdLbrRRVgpChSkKNJ79wFvnCP6gdlkuHaEK3doL
OIhFFtyvyQwUSN+ynEW1DDdi8gi/ItYq2emI4aH/taN7x0JfF4JTtpRpw8qyJLLp4s+Ak7YkaizR
Wyp1YshlDSeReN/sc3K1WDpfvzXQxhY7AhZ5jpdzyDXLmsBrXdgQaQODVXptnuOwu9XN3IfcHtn7
ctcVap/lxD98GM1yUUADNUHcH/ZAnsJzvLZWmcp4CALp4Fcut/RtrjwkcWfnVG7jnNCdFGMqIy2o
5Mehm6SAJiesh+57oPdCWqB/bM+BLKANWKrciAlqgeNmfft1QfyXSxoclo3WjmiP//uLNwq89ch2
rjAzKNnuMrN2yCRLy1vPlendr19qux39VK1uw5Xt0rKxzza2zJ+rVc0y0I1YK3nnSE1DtF9u7A4W
a92egmVPAIw4gSowL8ZOAVYeRbP79ev/7VtFtECDbxNC/qwhkKWelVk9co2BF73vJ8d67hMC1vxq
6H8z9vjLXYZPlWk8V/rNvEhB++NbzcqmNYkZt8M2YQCsGbY69N20/MMWBeW/T7eJ8KiA8Qpitx9f
RXN1YugkJ5c5tuWu8Ki+hLAnRFP44X/92f3Nd4eec+sXIGNi2vBTN2TV/WqdVjS8VWnroVlbiGOd
PFcwFF0L4kCd74u1y64FfuqTdBL/869f/+8+0PMwB8mDSQPop9fvC6IsKeHQlUP/PyiVgGd0GKP+
+lX+boXgfaFrgX8ICdJP9/tO1Cs3KWmH2kBak71o4872KCyUTP558BfNeYYZTCCQUv3lijhMtiiH
xkfakQfFbmUqcO2Ojv/112/orx/b9iqYGzjZ6C79TPIxvI17QMcpNAkpCc3Zh9MFYf43H9tf+yLG
5gtBEc//8MFu/t0/P9l5DnnaS3kZbazkLfdvb2dVab3nOAjmeIBWfrOM5BsHaiaRuwbo0aqy1ECv
F/ICE/ZMozkl414Lmt8MQ7ZH4Mc9h0k+ICPmxqgyaCT/+JvVpBXboJftkHxT/WMKqGSvcwDvifjs
Yh+j2hS6IvudEOTvPnay42itoYLeeEI/vmoSKNFypG47ndFEY91SxC+Z9Zv97G9fBeMdIzlm/e7P
g6ylFHJi57RD0dT+fqzlq64vvxtY/LXFgEEVNxhGaqxHvJ0f3woHWu6nLucDIn6oo5MhPjTtCEl6
LL37lsSv72/qvzb4f21ts/+/Df7wsf70I81t++//k2gDGBRY29ZExdSIHIY/+g/Mzf2DlY39k2+J
P0Of878+eOsPBI6blYqpB83RrSv6nygu6w8SaBB5QbnaNC/YAf6BEf7neMFNcspexj7C+W5hyPk5
+KUjr1dx9bg3lxwGlsZd5b3ZaMIW3ag8hLKRQBm2jXwKnrw5AD+8jH3wpDPI+rJ2FVnNqe4XpxWO
z9Ze8atXi2z4JdZg2F5UG9aY3oCpHywkXBDI8vUB/UVZRzqXwuzUDwR5X0GV0IujVCJ/hvLRvw/G
xk1ezwxl58xTzs9s5fTMWR6IpZrCRp/v3TODeel7/z3I/bahEbABmnOvs6bQP4OboUCBOrbPQGf3
DHc2Z+T0IV0WqFxn8jP5ClCglZiZDagzHbojzXTa8yOhpnS9BUF6ALsN4kpPPo8ryDvu9SVI4fVM
nk4bQBxxYYHDCBTdAtooNohq94yrHs/o6iTdMNZOuSGtNdxksHvmuWB6WC7zU6dP9s0k8BmHfQ8X
PWzFbAfRagfZFA7OADq7NohLAITSa8WFZWeK+NbtRmltuO3yTN6WG4RbnnncxpnN7S5LMwMQL3Jj
B4asamLLmnt8XT5A71wD/hyaScctXj/TvtWZ/K0kk7UoJUpyOWoVvc8ItpYZzfZqfnGMzE5pjHcL
+Y+4xZeQpAKcPbR7Cj1SneTEBddiSu4/updGfSnorvuLtj5NqLZ14wUIfm6F4Eex6wOAL6ejMdBD
Y9UoJlAzEUSnShbAgbwEY3RUdkEtd6ZZ2zfcG8cT12yjojOSLrCesmD1d2M7gfiwl3KcoNsk/9HQ
/3dD+xet51/taGdGJXTfP5M9zn/l+6bmWn9sOxOkW1yK6Gk3U/P3Pc1x/8AqCXmXWSIhrme517/R
HhoZr1DwKJmQuvNvNrD/2dM0Uyfci0s8EhIUVCBA/tmmthUt/1s6bF4OR9+iZ1FR8EKG81MxuBY9
iQQlPW5yTY0T1Jrl2e3JOIgJNcVuwZ1tP449Qez9xM18atfio9Sl963vM3Xxpw/u7vuL/v+ZxOdf
hXnC9q5AciKK/OkQJk6F1HUvh+rapuORDX2lVsrF0esYiEa1nU33pU+EHRqBfzap5/w4a+42zTVT
ULQRP420Mauh+LcIZwFf90InHFJbs3wtkJUPaW/9ppD8saI5vxiDCr64reLgSvvTi3VqcB2t9Lu4
0mwVq0x8tDqtPPz6w/z7F0H7zwyINfbzkD6bmyGlDdDFJjOtC60l53Zlrv3461c5+6/+vHy4Yrpo
37YxPUczmtIfCyc3QzeD83aKp+A27R4byZ7e32f2fk1fetcIE2mSC0CEDG2Y1XGORWpumIgYkRpd
Y/OiI1ZBMDpZfStCiX3Jx0JYxExMXLdL1k+tXp6m9TbRfhd2eZ6z/fSLM+Gk14kYldIZzusPxXyL
X1dLJ1fEtJy0ALVe3qh9KX1Qd4QUT/sEUDEQqRbKMmbR60Vrg6fMpvEe9nOb1LEoakIdtWElDGTL
OYo6+o6vuQVwGdph43+wW8xmQY25iNODUKZ4HvU8zqWy7qfR54cNWQ6TcF7baMDYl1xkxgheEIWB
dWGKlcw30xxN+OCDZnrhLFJSjQiD8VCLDbZASF4D7QZa9TIsUPwISwd3HRocjsbOIdOGyIdu3Pqj
rjMt/3QB8zsALEKpgyKKgdxPF6HW6YCY4T6I62YsrzU9gXCeB79T4/1Yk/OYMLLf5JSgjegzUBT+
+A1N+TLWxmRMsdSnPg4m8qLhFJI1tcz6fl7NJvr1Wv7xEnV+PUKwMa/TIvIRj/90iSIencZ5Nkwx
9wOCQERjhdKli5l2hR72LNjYUL3/m4/yb94kRuvvWBMLUMtPN34mKYz73YSw51LcjUNXHqeMI1pa
wV2j8uo3b3HbQX9c9BxDpDICWGDHRzb340eajh6xe8LfqOMjlVoTtDvuUl+ElvwuHu0n+Q6fJt4A
dL7YA9jjNjf5jy81GZ2ZA7VD3eEV6sUt1jrfNUTIBCG8oOUhd9oSJ6edVH1sj4F2wINMkxUAhffk
KuzS+Qjc5vvb/2+R8i/YO39a7H8BaT+nH5sfE5DPf+F7iWI5f6ATpbNBl40vhK/tPyWKGfzBpYfL
FqcxmoVNxv/vCsX+g0sY7jhMoRQp7AJ8vX+KcOChJZ9+02zA07D/EX4M+8+2VP531XLP4vYGIJmO
GJ2XjY/241KSlSpGdqOHzEsd7zguY1BFOlGCMDcdJ70x5/yxN4R+mzp+c0+ie3YF9Lu/cYrFeEoh
8ueRokB/W2xf3LVqMZ8S0fsXM5jFnQYuOx60et6x1ST+VVPhfG9duL0RyiQIgeVSlGU4aqL+Zg7d
eA/E1IgU07yLFWL+0S3z5oHPSD9JWvvMqaepjZLOxY7mZ+LK1ttrawQIVLr0Cy3Ovqk25d7P8/Jg
Oct6Q9PhnjEqskhtVgQRqajRjeGEsjqGfrwnWb7dK8GO7nixnvMCTR7sSG/a1Y08KiuP56S84jqK
79k/aVVXAOIvVtra/ldTWPtsGuqLrJyDD0lhVlD9luU0ts6py6Y8TmtPfoIwsPZXiMPAyOyGwKvF
JQzbibSEcmuq3Qfoyz2DvwqS1thbZHN1XVS65mAfsqTrTEL/qqlXj5KBd3U5j8kL/vGXgAj6+UtK
cbu38xVii5PdGZNVHqSjjqt/YqD8xKe5byRgf+VVbTx3dY+vs/oEWym2/adgzHZFNl0QHyXiYtT7
HYcZ4iMAs/bzYF15/upEnlbJT313yGH4jOuV3z3q9lsv3nRIkr3H3cgMK+uZ/J1d2foYeNBoyXQ3
2d4B/GRF2t3e0E2mbpp/V7h2Fo8kKh4AyicarMjyJQFcsE/narhuBkizcJxMUeh3U16pe7xpXawV
BlNBK89vO9mPx3Hysnc4xKekfnTSr5P7VTcK5v+wGvjpxW0zkyIA3fTUQb2UXZ8fRJv1955LxEFx
JcjMMZ38MvN7kiqSOiw0FH/YFxRFYhIcnXUkoC7XHmY9DwuvfxMJYX3eYGC3lHdI6kJyIKNqMPcu
2pcRkm5Ym1wr++CuKGuATWKNRmWeOpmjgxiQALckQTRZclJ1dzVW1TFJ9NuxN47Mqy7XaY76Tj03
+prHvZ69zx4pjEVZXTIPKHd65V8yct9Ty54Wge1rtvdqC51OguC+rdIrKxi7h4VUPYLi5HM3zwiO
m10tnhtSUXN4oL2V7ynQ7iorNicnygv8EX4+v6LNf9AyJG6Occ0d/5OSjctH4MowFXv4tUdvsR+W
znxcGAt2iQpt7042a+Rb11mmHody2tvp13Z945wvdq7fRl6ZnnTSJ2K1fmylOkrr3TTVvjEIZ8oN
ZHTVSZX9BYj36cqFr+3qbwro+ajGIy83G+qim5eDieFtC0PXPWhvCif6LOli5KKK8+GZ3dMpwknL
TkXjwB32T4O2HqyFs62eQsdTH3q9eVNDs/GwBxVWsx8ZcJtOFkjkt34NbtcFDHByDqI61WowPiXg
PogDXXe10y8Xzkoh3NV+fe8F3aElleTRXpr+JJJguVdT+TzZwZ7m1ULBN+AvDUlMSIuQ+rfbQ6Xz
LgIzaVkQY6cfkXx2JBjKdfzcILINHQWfvIUMupuClPTJdd2hUPCiUtuSaN2AFCw63KGbQHizliXW
dfVsLd4newqMfW9+SAJwpZZ4a61UO3UAzENnJPBRJlNl7MmilB+BX4PMFqzljUMdEffI82VCMkfy
nvVZFa2zzQTdrgjZ6AnAbIbK35V1YV2oPn3116SHO5/iDUfg0hWHSrfZhLpprsXBcHP7cWzHosX8
4iPA0JXnvLpFejLqrt8ZsI6umJjrT3meS0JYFv+mbegoXS+FWWvPRlKyqrLxgf7WYUJrEZGsJ2PH
ao8lTN9VfsFFcaw3doSq6tNSBzK0LFAXbveV7SUISf069JYPTOwtH41LVx+sQydmwGKN9sUopfkJ
poaK0Zu/EmFQXbBF6F8DcvX6cCFR7zCaAbV7P5uRDtH9fnLd8VXQc7rUskaZkQlT5H0mu/h+4Aca
oYGrH4q8TC/8JXePvd0Fp7XfQkimKerNprxFkAISvTZ1oOOz03yoaJxFVeY1Uck468quSRXNKs/e
11OhH8t2gEI/6sraJXlH9iWeFKIOQIY3+1yiILLLhqTBTGdUia7tkCBWu9Agwl2tlYbqarSnL8NM
DVcNzvJc22q9klqff0hRm90pN7nsVtMlmg6OW1gvuXcsiMt8XdrGf8Hg4BUoUOziEYRNd8M3pR9X
qM83RTmpN69I1uOCpf0JUYt+jai9iRZpyzck960IgQ5XbIetO33pAujcEWdufjCdhOXDJ5nxzS9B
HlpNpl+hZ83fXdLmIojCPIH1WsRKAwYcZms/v3LdM27cxvPuU+WrXTU0TazM9Lkn3tDThyEcPL0Y
wkJxhR1Jdo2KXm9fbNWS+ILu79KakKcusj22Y3nTzcEnwwAAPKWGFzuqnD8OKbL1ECdWd2pEgSCi
kg1yPrMpDrQc5C6lG3eXDJ5z3RrCuaim+mmU0r9Bwz7sclNk9zLQgiFeKrgH4VCu47dmpBTJhV0d
0f2Un0hsTPfC85Ioy1vnbSYU9LoKCBiuFi3/4oNWNsM5IN9oN4/u/NR0s/mgcz/VrbgORLN2O1Qv
uZiiecOA8BBWZZ+8WQur78ZqcEZSK/Q0E8CJAl+8SPMURkIoe+cKrPZwKIMlT8lMdOk2jM7MldBa
VXLoSshEdWkvR6fNzLCczQ4KqGlvmGbvA2kBZnqUZeU/ogdBYDZrSTB8QYBWXgYcc7E1MVpGLFLM
x1XMzjX4UO++bvst7JeWFcYGnVTXvCKo6IF4xqo5yFzlJ1mWzWeRQcIG4x3gPT10qDLrq0oQN38x
ew79dJH4R/A5wzGVmr0jLGUlcpas2FskqOWKbjRHXOi3izyOMpWsaKN9gT7R31S5SHri0fVk7ypA
TLkrp7BU5eMyoseWo/5YSNTVYTvpZkWzzH1aAB5F9Tw6F4uvXfp4h0K0mpg/2qRiew44bKeDAxF2
hBXeXweiGKMhSwUlpxtj7NvliRfmDAGqgt+G5LwVxaOpv6ZavIzNEfnhZVC4XxvtsXBfBzp0/XyS
ZoH80b7IFD30oXede/jodmT0oLsjk4UR2n5zsvPq0a5L/2CZ18FilU+aStsrqtj10sV2sYWBnwqS
ZMghHPwbcygv3dm/yjWrvs0atofGZD8qiciaEZ1kFSVKO0UZ0SExdI04awmXLoT/Zm969YDchnSp
P0JUaXapraoPsPQDTuc0tAPtGnS9g0FzQhW3YB/31+x1yh0DOzTwCuDpLcmVTNt3i5FEtTsuYVdU
22pdm/oqL/ovtWG+9x5lTW99CoS9boUshZfKnr1mvqF8/ZYTyBx2lsfnpw9yF8jxM1v5yc7yGrkQ
M1wpk28ZoZDb8dnD19ffyTpxykCEYDgbFn57Aj2y73ovOMx+c6zdKr9RPi3Kok/3Rk4JW6WVR55I
8bVj3UXOgCK3X6YG1SBnHnYPHL1b3ISGpYYVbIuEXcY8DfxiZWqKe7VglMuT6QLPTURNGPYdCymp
X80xeBapLi4T1XRACTsvoi/hhnmS7jONQ63O/C+FaT1lLufG2KCfnE1/JThH3llpdnDRIyNC6qks
G+BfmdQjrZgfVae+2sQjQ5lI6FEVdd2S44kfrGzL58zOW7phXMgXIUPTTtkVZFdZe9Sx3kO+zF/E
kL6Zwq92g5e8CM17h89vwjUurut0ffAXi5YZv3KibslvsDg0ZYZY1L4dujQuZv2YMTIPyuYos+4i
G0ovKtLa2q1EA0RzOqQ3ZaH7nHzpSz2zctg3nrL2yi47M7ITnvtB61qqHzM5dpor5stm4h0jmZVf
DPLDYq6LDIxTDUZvn13XpXgzExKYIDuC/yzusAtTOXaZM920wlifjLlc435pxQNU6JZTtr60R+8y
YJaGcosMET2azSbT9sY0KRYTQuHxqlL4jV7zRBoy8peisTlIh6C0iRRtZP1ANnROTFhXyo8uO43m
MI/BTcBNd+b7a74uKTW/cZeLOb0cx4Kg63LPjAsTZVohl5sXThyL4Ov6a1oMz/D50zDR/KPpLFQb
TTrFpKOMJ4x25SOIq5moaYJ4B0DIn8tyKvcIAmJvKQ62r25ksj6wfULnsQmHMkW9t/0+toYeq53j
UEa74mIUat7jyZnfzTaj1CVbQZbi1NTiU1XL6yIbjo5eOa/6NMpoJUW2l86r44gPc0t30rWuisD/
MtWf80KEYu5oYTG0K0rN26m0yaMxoSgtPeJr/WAWMdZa0iTK7HWV2jthz1eln4SodmlKjToxpYF6
GDhAT0EPvGjiCg8cBy22JBV0V3mrflBzW4ZdMmeHYUyaePaTyJwTrlcEkkTVOJ86S6JF9jjQ05Es
+RkDcTwE485oyN71ncOcj2RIbGg8zvlqZy+V3KMKxdjvTOUO3tQCts/EMDScyoVuatuOyP7d4SYl
WvWjr6VJnPtfB34LJy2OThUctMn6rA3jpUdCoCop5bvlwdLzY5aUL9Q2t35hRiRX33YWmwX9x31j
AcRz1qNqnqbUj+cCEbFhlOxMZURwwy51jD0H1EtSdUd7zh4zgWQzQ5VZlx+quX8YVHI1eNk1WQyR
Cj7YmWRLnIYTDe/QsZHvZcQHWQmftkGoim4pQpQH49SxCZUB4hTDOsnA3dWLuyvq9Ki6eZ923mXq
1sl+EXbEFPzKHasLNXDOquUwDyuJmbybTu+vSh5UszDvRKUd8+8FDmJpVx3mioTh8llmtjwsuAsQ
08RZoq7raeIBgWqjxissA32ok/XsW6K9AFbLNbqYbiZueYVAzYtg1GjZjgauwupDoVMHJJdYgZrr
KflaKityEZ2rkaiqYNjV0xU6tKhDSW96jTzoDG2GJyJg+t2QkIjcddfVeteNmdjTqby1pq+ksjt3
Ym6hGnfHTQhVzFMschRfwo3Gxg9z9zHoG7Hz/G5+1pr0VBRcihz9mV5UpCVVrOVfnfbbvFmS1vGI
l5Y1x1DdcWqz3r6fOEnbJ7N49w2xJ2xpbzdBfhqTIAryIbmojda+Vam6X5IPZfDRFuJk6SR1T5O8
W1F62qlZPDerGdRvyVT65VeRmebnHNrgQYFXfKoXeTG71Ahc3mc/WHaCfxgCTxhup6R+94megE56
yobhuiTXOspsVR4WN83YW4ODSdslyssMhRk0yETggE2LxrirSKk0GoJ7pCFOZa3eq8VdGcJr1h48
zxPBwuXnXIzdbY+eCBv5ZRU4u9Wq957Mj/lksIQ146UR09WUGXc4Miil3KXR7/xEb83PPN4AW2aH
0yUtd0yOOKfmLovlOlz5Y99EmsaknTot7NNVi6h5nVfizqM+wI6YBm7Yus6OzSPEubsr+9kPZTWF
/fDmMYNwmzhNB3iAM2OlKR6EvPHLNjacD5p9k6xv5zO4sHbjfOFW6ibV1xeCLDGy2NGUXW/OE2Vp
kd68wAg8NmsQEVEfuuX1pM1hY2ihGzxK4c1XIM+bt6CVJ2/i+17aQb/tsEsWfp3HRcZ8x6eVCMyt
cnFFIPnPEKFbByt7rdNta78OLLEbp/Sm4m5MWUlHhe6it07MPBv3ybFOumtIQkU1Et0XH3YDxVNA
YdobFfbXlp5ANSlCkdxd0rFD5Ppt0xKB4mUx+Wqf8vZzrk8XZfUBLcrOVhS0L6tmHfzmkpXJOOOS
8RDqfJS+tGwq2kkgC/3nyk8j3c1vFq5HoV+k1z2UYLZOCpSPNswAEi4ZD08CKYJ/b83FAUEUuUb3
rvtQe/cyTV5Tx0ZiwCUzkJ4MYZmGrSZPLQI540ai3qrC1j/NcEK75VahcFZOfcmDrhqboBfaIqeJ
DoHF7VKEXtnrMYbsV7P2w2qo8Tuo4SH3eo/BzHw5JdkuaZnUDv14oS3WMdH6i25s78hZjOo+e5wV
y7iD8shftL2QtG0e3UKNFzlTrVDYVr/T5CQfuLFhCig9rYgcIMyhBz2yqaZPblndluj7dPLCdmkr
qfdTOM3b0c6JTGiU1ebZXmta/6oMgjcp6BUtVrCbCSznzjMdBnu8EfOyd0ddRFJxNdOmwNxp4yLv
CYDo7grceactHVnsfMvqEkLbPPVsGg33yKSY+7uuAy4W1k3i3GR0fy8d7i7PIzLcKJW5d9mOhDBB
v0sii6cYNWzRa7cWYS/fhlkFETieClR+YIz/Tj747/zkX2AFfzU/eRRf/u//af4s8Tj/hX/PT3yE
HBhGvbOt0wu2dOzvEg/TQLXGDIyJFjpwFwLY/wxQTPMPrroIxDekuukhNv6fAUrwB5agjc4UIOrc
EFT/KIIUNccP4xOAckxwcIESc7kN5ayfoQCUeuW0Tuj4h1W4T1k/96z0tC8KnX23qVPvK9f5ocji
qVnHbni3J6mZlE1JU6ttxmDo0bC23Hj1JSBaqK9r36DGQnO1BrjHiF5n4mFZk3lDw1M15h70saBX
jD7KrqLacU3mH3VP+7nNKQpjLZncsbgWLbSyGEOeZd4UNLP40ULLG1kCUNZbr9z3SGgzyLKj735K
k4wks73fqmac9hJAWOkdvXKw5rgfK8qHyrUydwfyjDjFhrKDwiHoAr09+K3bykgvGJLQI3EU0JBo
TQGJlaFWFt6pJONLVLspUeYQI/boxzyutu8SLUznOF9o6Pr6desMjtgrpUCEYpOxm3zvmWPthMbq
D0yHxVJ0UdsMZCS0Bf2VcLVpwkReOzC/7lghE1KxbromN2+l8llbe/ja6lI+1mNRdt+stq3b2Fqd
GseXbqVe/6kQa9bfuGnaDltd4TTkPKqBvJrcVKZ70Eb8d+917yM38OzF9y+msfDLb6q1GxPghpkG
4lIfa8KsNZm1aajMCjsTOtv2NTGmJQvR8s0XGTzSKVxSfSEWEmvyneBcdWlN2uKRb8wRz6OXT9Zl
r9llqcjLEtzral8wEyiJnQzNfkkuAS2NbtSLhszUMl2lGGgjrtB5UNCuXDGaBkncBK8l6vxhqHYl
eROIXwQ+hXCa1dScan1MsWUY/IdpArsu6pPW8iNPFTl06tJKxclxpf7q6zP+MbvYMNk0CCh49vnK
EYTUYhMAyqCmhQBNZZkjfSK+mbi5BX1hMK28YaPnih16M6f7qwF72os1Jjbdzi8tfEbVqnG1ionm
ywQjvKXP/LCuEnJTkDhTbdPf4rp763Zlju7PhBAH47du8y/ybPzy/u0CO1vCUln21ge9a4mAQ6yn
dRjLgtWezQtExdgwD3MpExmTi9ianPWbO21JO8uMIVZZt83ZvzacvWxGgVsqXs8et9bGXc39NcH7
puqgU4fS1/DELVmR3eFFG7/YYqgw4p8tdAzfNjud1ekilGebnZHO6R0PLVF3Zxue1DdLXn625wGF
m24JI+VHm2cDXzEnQ7DDl4WxLxBWR9uVEdeuFWZykNpcI4sohgn5K85ArDv2+4oo7KX7bhyEtnxV
DWlrHH2vooEmskx44YgigEMZnraMM+Gi6F7PtsTqbFF0BhO7IhGFFjdx3adc9iZMZgS44W60nQqj
47R5Hv06GD5UZyNkpzIK2e5skGySkqXiZe781p8tlJ6uKuyUOn3aq2FzWXrSqfz3heEm7svRtpLl
li6dT+XVpRmTXiBGPdXV4o/NaSLQT9AA5wYeF9DSp0dmOmZ1zbW7VWEp17YOorRrHKpD0y1s7ryM
ZAo5RshLvPV14n6VPXDsT4xmtV4mNISVqdZFhMNi9/Z1avGYch0yB4pHi9sQbrq1c9KDyeDTM1il
pa7PsS11Y4CW4wc1XJMN5pWjb3X/H3tnshy3smXZf8k5nqF3YJCTACKCvSg2oqgJjI3k6FuHo/n6
WtC1shIppWi3xmlv9OzKiADg8Oacvdc+N6Thss1rvG64pBFOZZHvNhVnk0tlvcPj2s09DewGqzh6
wp6ijgp07XB7vm7kC36NVH+bw6TH3jIlI9XHsLGMhzrgDLqkcUknQPs725gXDMypK1rrOUQHthan
dW5Im1gh6fTokMMp9+U9EF70GrLCz6ukcO8nU4vyQg7UfY62r/v+2JYjQQ3VV7vTzGOhNmpnqaLU
WpfUvIV8mOLcOrfHjPi8AmvlQz7gm7jQo92ON3XmW5SI0oGKjc8Hk95WqXZ61qQSN/nsZHTOHIKm
Mt6+GsNDKelS721Iis6NrAZTRDR01efAGrws6iHVoOatjJy81KVNkrjLp+oq0Z0dkIdo2k+0T9L+
UCXjTNUPTM/VgK2l4cGtFOokYRTZLpuojEVJ75h5xGXG6srrJmiAOcgTvKudQ7kWI3xxhUFyZT0d
PJWNbMg8+xMW8QSTFJFq03FY0oRg0Syl8sGJYjllUTAbNuKq+z74fvvVr9d1OYRhLi7JVGwvKYvR
ABDaNM8qWXkw9TMT+/RaJGu/S6dhNU8zf2ABbVh67TixmFQOwmh86oRj6Zcyylu9pId1UfrJaKqW
Dv0ccHjq7c4/5GPdApfPQ3+IbA7tFlWdaWLIyCGBVZa4aBwWCghx1rAANLuiGiipDY4BjafDqhjs
kFj72U5OgZfFGGWs88zplmyHh3T6RhaED4a9D9PygEq+D5F4C8WsSrnAJBWhzYposZPizMVhM++W
daXt6DFcTxCrI7Yf0ryv2EC0zXxYUv4fFbXFpEpHPvW+EQ45h3ODGu/EHEq13vjdkNJ3guNz5Fzg
UyrMknmkF76daPt+8jFxdm22GcvTVx8RUhAZo1rO7DLZ4AS9HTQHp201jswa5o50kpuyWxv+ZDWV
V2EIURAy6FI/VZyH79Bz+8F+1n7SFTvfzmrqdp5kuAEpspb7xU+NlIgmWosnyWDbn1zfnfFxd7mV
fyrTYm1O882XGLEVST8zqTiPtLiK7AQ3I3UGXjjPlm6o/VVzqqeFTibQeDT8vKmj3ghT+wwPnjaP
tdBdd1IrsTIdhRWOLuF2nrVXBLO0xufZQ+v/mtWAIafIV4IQNkKU18st7/g57WZ52zluA6YhtcyX
ZE7pcWflyCmtabpq3EO7EDe2dtqCjn4vtjUw7e/8yTJf0SOiAaBtsZH2TWd9KWdG/oFeS5VHwVBi
+qUBKZ6KmQYLCv2UYyzSIufcVB69y2VYOLYbnlOgYSfv6tSreBA7v3apzueZqy9TaQ0p76017/ta
cUAWTcj+QuaAG6ButLj4p07i5a71kDEzq5Ifn1tr91z1EgBjYqbqKbQadYYVM30wdN3cWKm/2JiJ
C2gFZdvoS1pn5HYwKtlwuaH0632mVKfimsX2dMjN6of2vPSC8kLyAw++CfUqdVsqkY539EuTIJY+
W6eOk67s7VMKB8DdR40Gdva65ItJO/UHXukmeej6nIiOzmyrmXpGkdqPc2lX+o4wT8gCkUzHWhzt
rLfM2Cg3m+I/Mrj/MZvqreZwOxCgRkfzugl3wY/b76Svoe68zOCmqI3bTcWbaMuSaqBJS1EUtJCG
TvcfZQP9dk2gRZxBiCVEKYyFZtN4/cpw4fykgyET5M8WFNedNjiuhTHvIYajziFX4h+D1f94j5vu
+P9pxrhHrocJFp/edkH//fVgvLBTZ6jTdhyf/HCxIp7xuLdyCsjSUCAAZkuj56kxiq9i/ICx+lZ8
/fPqW1iCA34K5bX1PlFgLbqFEhi5eDNasn0IawKWS/36yxH0D3L53851+JCQ4XLsxBfncQR9+0hz
1dbpzLy+IzvZj9oFrSrTsWnvZaGbp/+fa/lQMTc3J9bGt9dKLHzc8AP83cj+K1bSqB66KTQviGUe
hw8ksT/tmm/f3Wbjgva5ORo35d/bixkk4qzgFhGJ4JOPaLTWbGErcz3pN3FIpcqNjBwYNGzy7gwE
HS31QPj71OngDLSSeWEK3Id57tRTW9bL2Wq0aG7+/kB+f8Mbh4u8HGxqHOHfm5K1lDh6Jh5+3gTN
HkNUeeIaeXL4eZX/Lbj81ybi/ItNsP/+8tYmuP37f8otiFLhU1t4DWyqJ0x/vJp/yi1W+B842gKq
MN+EsG2fUfp/9arWfyD3UVRhBkKWLDaN6dCMKv3v/3Lc/wQgxvhPML9wSqBk/jcmwU2w/cvgtS3C
D1Bj4ovdKkLoyN8OXoQbjalntBKDMy+fp9HRqFG79MSY6ejYaz9euWLSiDf8JJalU59PMJHjXx7W
xzPDz9/AY/gHlkWizzZ4f5lsk0FyuB5a9nuBcJHP63qrfEigMcX6gfP43Xfw81LBFkK52XYw6L7T
r8+VgeLDDIk4JzKIpkNH+bfuBvbKf78l592ETr3NxEGFDYCXReboe2v8qqYJqGUno5bi1AEO/HIa
UNoiesiqwuew0jk4uqTL8WfUGac6c6l847QT4/LieUt+SSvZuJcmdaLY8fu2iwixCe+KxZqtDVXv
WVHnj41xUAkaGRqHuihol3FyBvw9OlCmWtI+UfNNhLvzS/ZzaRHhJTs1vQowS3uquxJXZV6gBElx
MdFMWmYPTW8wJnpnSb89d7SrcC6AeELJOqUi3ffm2rpnLJrs5P7+vH57LyF6bXKcIL2iz2aJeDsE
KKqRpmaYWAMzAweL1PtEG8UHZIb3jnibL5DvkCnQIQiAcf/uKl03EhZnYEAUcrBODOlO5yzoLjt5
K7gPOaXtLcPDfekP3bT3Mif77Bq2jLKeZsRs1uOnKQ9ejUra5gfD5d3ayA+D5LeFvm21VQzA79Yr
4JnAjhAgRevAwW5Doyw7Pc7DSVrmxt3fH/WmdX/zyXMxJiQsDijlsTyY74wjRIJwa+Ru7uxGZ/cW
mpo8QjFHV60puxeJIgCejqurB2GnLS0fMwVSlqUeWy+ZM2xlY4dHK888bE/Woh/rckEY6aQm3UtN
hq+HqpfFJcrLdnkiYt5Oj62N6mhnDkOKn6Jt/6UthbmTW/LZqNESAf/Fkv92+IxrzdZ6rSX3Ud2v
famOMJiyeFTuZQsu7O8P8A8vK8Tk8hO6SPrme1iwkfV1uTrCQGzoJJeJu7rHimfwqTYS5yN07R/e
FTVwF836ZsiEtf/2xlLqROhFjGRX68xsYPC1YXbQHW1wr7CM5aQNW3YbompT6tAeSuLV68PrGWUg
AKe6tTyIP9LsDi65VyFVBnjku5ay03MvkxUZvqzrJsp9atsxZzqVxvgH2qvBSNEBE48jLguoCd7e
tHtaa/z3J4dlYks6TRZihMeyPkspGsOlSxBlRlNF9XDXyNq+Vq6fhJ80q97naV2859kLygamjNGe
UXc2UA/LgYlL+Tg0I0nc39XAcElPNAKY6QNvof1+kWN48N0HnJ/ZyW9Gj7dPsQjCzl79njcGe6mL
LHvr2Af2nFJWnrV3Xzdl/5USRWiBisrbZS8on9/24ZK/zuXgUZ8enf65b8Lk69L3K03wrrwUvnYp
dedTAblQT8srsgvqZl0XFB/sZq23Vq+fw5sEhJ/eSLIWOCe8/f2q7OGbehREmrrJq4PH+fMcFUoT
y3DI6AKnBBbStwiOG9w1Hlxr3iF/7PdowxLEyjUJ153U/hn1w/He8VsnngzWnrhSBUfbv38d72fy
7Vn/+lvfTWWQ7/lUtzk2L5wptnKqut4g8v3fr/LTs/frvmWby6G9IjkkLgEK27tXOvSL1mnJnmEq
dfVcQkyK6WYUnyo22Xeypxq/LEHy2c2c8oq2FYpFwzFIcbRNb7z++295v9T//Cmgmpi6+TkcU9++
nTZDqZDQKYmsNhERUtfxRg599tIO4Xdi4aaITF4zbh3piAh0X//B5bcH+v5JcGpjhqBnB7r73QMX
wIKNEVkihZB1PJDx3l14DehOSAXkcpocKqO/3++fLojDKmAODLA8iHePfl5rrR06IBG1163c0Pgn
yucs08x0cGclPkr2/n1E4fxjZQwgI2/Ak+35/7I9VIyedFygGk5lp+PWQodD/Sr81+OWq3hEGhFm
xZT7fiNczmHYw0hkCelDFyGt2cfYssTJ35/dH+8F+hRnbc7ZmMfe3gtqcnQKIfcSht0SYavuYsPk
Uv/+Khzy2M0TJ+swON5epUoyrbWbsZvqjDV2O/BsnpLlB9/gn+4F9Mx2ciFNErb626t4ssL9NjEr
iXYs9c5TTnkyqXG++fvNbJ/P2/GNBJm3wrbSZwi8xz+ZdEI9v+LFUMaeDo0zOwd6T/6xyAv/lM9p
+QIxd4ysov4I5cNR6rdLk9+ByXaLt/FpW7y9w3aeOKMnzGVLxx831drcAeoYDwT41PtmDRdk2GqF
OjByYnFfhjK8Y1uURHD0/yVYmjkGUhQGRiD2HAzt90sYmvMBeCqaER52+yQxvKAAcpGDucv8wRnJ
3l7c2yfuohLmE6ea4aCgfzdI/Uz2s+nCd2xAsn3ha8eDUeejFlHTCtfF5YFH8LglL196fUGRLCjz
5KJyGgrvlhzTL+jlMPEPWYVndqazPO/YjgN5quihlvHYj6tFyTxTFSXvAX6oq0HCwtstEsrMbHvl
jsBWrSLklPSY3EBj0//7oPrDLdJ0t6nWCNaO34jTc9+m07IZYqQ29aGWDsYqqcYTwuQ+yk/5fbpk
38AWjvM9DlQIGG8HERZ3MKa4NXcYtimxNou6MJQsOHyGPwib+Ihy9fudIZ2ApbfJNFiOgne7+5Ai
Ni4NLrcsKzJFo6UxpFRuQQHDHv/BY/zDMsxNYXwH7oHdlWLC25urYHW5xZAn+ENQW7YmkREqGFqg
QWVySNbaPJDqIDDPBPbNOIRwnZ3CjAvLK07//kJ/nyV8aysuQsQgw4LQkLc/xNGY8dyOMSv00j7Y
chqO2dwHiPP6zkHii6zqtCxND4la5X2wS//9kW/TuU1qDadXisXv3nCxuCiwRx65agsXQ1pOYTPr
uyglTemDB/5+zt2+R3Q7+NRtGnD87+1tjkmVFoORswPPxxeirY04EfZH8VDv7wdsvY/lnvfqcBhl
iX97EaqqrdWNmDFysRZXcs31YZlTGpyO13y0NX9/wOFtIQTjKhRrqe6/J5nlhdfYVWPij1sr4EG4
mJPjkjgUpPQyg/X2ncJzTnS5mNkpqsmJoCqnht4469nC55PTeY9cQgyYaBhZI1ikurvoaGhjC5pm
LT4z23hjXHslNgVVG9mDhgmN6qBHxnANIo9Eudy3jYe/D8ff3xO35XMm3RIkvN8AbbnrtrKikBsZ
Q6VOZsMI40Zb5Qej4Wfr49eZmqfnUnQOfHPLF2R2efumFtpU/lj2KvJq3dGWSTmeJ8Fk5CSZSvsR
cwzKIqKvx1s1oOXgFIkHeMfbsL4WskxgPruwaaYwY4PgJfm+zKw0RsaMGrEsUslDzUPc1ABuwxlk
K2gwSLsunp+SZoX1wVj42WZ4dzckJAmKM8zJLCTv7gYblVrReYGPLvM7Cwzv0zChdHSXTJy5g8uS
O3s2Ztoqu0tS3V34duv8u04I7Ae+ML4sro8Ije/57QMdq1LoMnHaaEr0Zm+BaEnOjvyX+zOuwvZv
28vQlwae/G6ykqCq8wlf5+ZxIvwGAxI8ZkyYfx+DP1PG3j5PcDfoMhH0sT0jk/3tzRQYScFwI61g
8zA9gGILf4yZKE+yLgnuxoym3jKa6bjHOmrG2eDOl5SDMfNoL7jMxbJ8s9TS3f7rH7UtgywXIO4g
vr6nI6SUP7Gte3Pk2DdFsiNKgGDYiF3kRy2PPwwnZjCWJQCTuLCRNL69/XYRupJGqSMRNt54sWKM
wRZce1QZhz4VRTSlWtKSFm690KEZ/Tz2x0rY1+Yo7bu/3/Zv8wFbDJ/zC3AYlCeM7be/xXR6Qjqy
oYyUSrILn2U/pnD7UQDwb4UOzhVwLkKoI9S2KfG9O4qC5wsbkVGdDQpUdS1U1QNVlf4VNbUdUYgL
L+sZuVrrYRqT1oJPdZ4mREtuYHwze9u4xQHqHefG1lW8Jtiz0jpMz8pSDMdhDrxb118wgDql/8EH
sY3ENyN1+90oqTx2LJRC30OIs8YeAkDcdYQPxN03bWpiBGnSaPCGjwg2v38V1NOotXKgYN9iivdb
lhkXQrIIcDz2hPGJ8rjO0CoagXRj3WfjXpYKAoZRemMdqcFK76dQZeZ+ZocXsMiY2Ream1jEVGuM
H2wk/jBKaMOSpsLSwcD9SRb55aRr5yu8wRxpSTjU+flMvMFlkvcfbO/DreP09mk7hAZSPPGRspCc
8z4wZ6xGS2EixMdukwKxt5PVS3amCRBkb9ejeTqnrmPgbMgHpEo1v2Dnsqg85orEmR3wNeOxyhbz
Xo2N/eCS9HxbFUu/nwlYvC9B+ZdxZbrZU7u0qE4owwbW3ukX65LsW4fEBKrf2W7mCnduMhjyGnfe
SqADB5mIHeYsz71p9i5t3t63IrOMHxVimQ4/m4fsFZFg8gUa/lzs7LYWp4Olwhf211C4Ku3Ozj4N
Vhd0RtU4OEI3WNEuZUe1ycur/JnjACwPOihAPOwGAoWgSvY9s7vpds2ViwPBlCu2g85rWgKEZvV1
Cie5HmqR1t86b5g0xWsLjsuIM27d2X4v9AGZpveCzbJU8UISBfQPKo3+ofYWExNxE5ZurJoANtfg
0Y25QIhRZqdBtXjfvHTCDen5af3FpdmR7nrpm/oslNiZsURuH+ZkS6c+qkFZxUnehdAP4HiTPKrA
5aOzRCn3MNT1YhyzPG9vRqfp73vRrdeJL40OG/3ClqNJiF0p5kx9cVhk2hhdQ/G9tSf1LUiX/KJJ
BoxY+DWDNPartX4xCTwhx4OozFOXJjqAtLHxB8xoXoLUsWmM750yuhn1SL1+MXKw6jsSSg0I4Z6t
xljbPiZY6aJL3PERSZJqUmM1dsgcxXPjrfAf4DZ/9sQ4TftgsWxN8Xgcn2qH3JcdA9KRkaP68qny
ahj/OJnWS1yCw4oyytw8V139FV65880n6xb1CfCJPkqlk5bXlm80GEVU5qaH2YWdspvXBruUReWW
kJMe4lk8zzYQNTNMNBrjsaquwqobgv1ao3Dcm2UzIqEanYp86GKTXhMBhgTcEwrVXh509POBlnLH
pr+G1t5uuhTzh4MxNK6GUcDxQGIZuQ3iTGq1BfgXwoR9fwNHhdansp5ywQo0WO4JplwfvcViFNBD
OzAgmEvKBZlybnEGnhaDhlyQ+HTeVrfuY5ubvaoA+29PD8pGoyxlxjmecvIwFhR+eAOH4Rzqm9sd
DKIb5sNcJequzQwI/qSypF+bvlVYcdcVHTaa3CDyBarhw+iL5BJRsGNfJGue3mtbpf2XUZuLgTq0
nfI9HtFxiDrAnQA1MOWOWBrbnL4pLQWf6ACLOoieAdSdUwxv77OMnlNkaRsPLtiM9jMWJc717OKW
77MOxHnRklN1xPqm7wpSjobIaNmi83Oq+lFpKyV3YxbDhSSIpODvEHBk4Rh9LBEafZ2JCJ0ROiMy
o9+RK75sS9GZEuAR7kaTpNLzYvFh/rcqqC/01IbpsSxGegxZ7iJnXVyX9oUaCDuKrXmcHxsvXTAP
ITRkInJNoKmiH92zti1t8wy+85SfdUXCF1vauj42c+DgRtRFfZPxeprTqTVmgPksk855WIeiiaBW
wT2CoGdbcTeo8Khgz607MoLa6UCGFqk0aecQw2O1aXO5lLMyAEXk4cIBfaysOMsT84h3zRKHNG8n
JsVgSV9h5q3IxYJkOBh+J878OjQubIdSYkR+TvvMmQgLeZXicAyHYQ7jwGfejoqgsl8wjbkigtlo
BHEKAcJj7txm2LzuD4b0Uiyls86DvZTWvNAVJdTzMAYCozMytMQiSULjOzTNKrtXCPqwbkERhqKd
kHEVMYWj4HRChYtJh/NK/7nKymq3pBz6YlcVNc2nsEeSimoYQfBM0NdrxukEepA9OYCQKl+ZJ3NX
wEzqCCK+EWu3fC9r/PEHoZTz1VVL2kWjhKOxm5DL5dEAgKHaAyEc4rLpVx1XFR6MHac9emFqxXgY
j0Phrtd10KfPoyiD6cILWfZOVGAOOvLURP8HwwX7QbCIONvz0WziwtQByr8xW38gnZxuZwTF6Kyl
J8Pd7NO9spY1lkZw1PnY3a5m7h0gXFw2CPFouutz0WP57SqT7zTbG0I+G614rjxYcbKFDpXMccXn
Th7PvG9dkE3FeFdn4hrP/V0AMxi8TE041Kesax9LtzjlZLnH9vHdzPIDO+lTT5vbAvmp8fyrhA37
qEIgvMT9ErIXBx6QEX8Oj/T2bvOueiCQNXLb4Xyxkvy2ybOradHnnl8+58i1MftfrtZjM94VssLU
9YJPHJ2jOHX5CyQbHkqIJFnlHFha4VJxSo7B3Vk8VR83isMpMFXcxk7WifNNbr6IuqWm3QJkGo3S
rHYoJsebpBb49tjzzSd0Ic6psfJvkSYI0wOlXBI8dC0TAaCn646ZGO5GDZueVD5r44EkU8m0i20C
WPZn3M4IFDmp+nN1q/r+gb3GHcFWVB7hA3wza9GfANI5Nsv6zU+9fTeEl9L2znn/N45d3XtGc+Jl
Gim8sm+CVn7OfXGKsTOQl45X9fHIkXBXsdadM8rUvp1+FJ08E5ySElD5tCrVvdXKSze1210O3ebo
rOnpgDqUzuXmibGOE1bSXeuK09507pMhf7L6OuoUZIlSt0cqpYeE7hPR7/WBRs7X2bCvLRwbZKqQ
ydKYt3am4jBM6qjF613kRoyss0cqt9pH1aS3Tjru0pw0X0PL7TNf92iyJT/j2q+8r9qaHozuK1Fy
G9DgheyU1yGZqh3EDb7y+ULmBQiJlA1R9SkhxS0qDes0l5bzLUAyyiJUR44xzWdWiis1Wc4nPL0p
0JnJNl8bBtC+K9fXzPk20cmHiPZpkt5Dyfe0G32Sun3zRI5edzNZQaCpefm4dxJ72ptB80pazgmp
L1eilkev67ydI/OJJIz+0TbgkzVZcU1czgnGgJ3IEVab6/jMh/+pCZbyFPMUUjXBFNc1883Yo1VN
HPWC4h5TbWaA3YF80LNLmgWG+aa+nFRrXvRmIg4szMFDytBxT83Ju0SGdRLAxwLH6ZwEbX9RYJCp
RHDReW4D90RlgNeMKz+HppL4bECabD5J2M4c06F4rYmJi9aq/w6C6W4KrEfQYnj+hyetQcjgE2mF
eTrJmdOsp1wzieqmgRBQefMXXDbGN5BJ1mtllxJSsCWWcWeyB5HArXI0BOATws9IWmGgeBzJ2UQ6
dYhkkdStmzlMO6S8KiWmEorVIqJ0sK0hwlYwEBQ4lJkTFbZav0KrBDWypEsGWiBpw43JoosrEYC0
BY5F0at0trVlsCUuTJN9u7Xr7FkYJKs1JH+FfWMeVQ5bL1pbw4pdwoU/JaGXuVHFZ4HtyScti9fg
s057S1h/8gBlsVaaDSJO5Qyruw8qvfQ7RDcSrGuTsfUxE5u4o8l2OgRFgdWcdgnH7r3GR8Tlu2bJ
9oLeHn9ABeMTZ4b6M8H0843rk4mLMyulJ6DqvJ84FZKViL+jbcK464PgNR3z9JtyNcbu2Wlg0mk+
r7grC2KeiBqamMCU4UVT6yzBTlM7wrA7dwPjZ63LGKJAgf88VT3UFbEmQGuToukioHIJZ52+6yry
Qv3iJgBKt7ISppFpwGIgKm+yNn8X4KCx8zUk+mlENm+5MxsRb7Z6er7uzD+pAv8m9LoaAvVPkwWG
RKbLdmmKkgJ1awE7mFp2phVapR9L4jr4ZeweW5fsSvJpWiMkhtGZHJBwhpjY4EKlrxZm3TLX551Y
kY0tlnZunBJVyJWosAVEihRrmDNgG0HsQIqLHXMaqp02Ru9HXnc4tJtulA+upmAC461Mn63QsNq9
X6j+C4wsfdEsg8Sh3o0LrUmgk9w2ED+88zb+RxEQw7Lzc2X0AGAEoUtNTvAkQzp3mL/D2X5eaW12
+wy+w32Jw1zGlCuSL6Ib6mfPyKBFEGtlPdkJEGZ4tSbZA1TNL+EjWNVppdeKLRmlBeB6BF3Rh63H
MD+w0dTyDEV/uMTBiEuQwbmh5mAlmxcCGlFwQjlpC28DiXZTTFZ1bnRl8yCKVl9RaOC2F0gXAAac
0tgqwJS4dkNDcg4CEGOT0a00rLymFuwxisT+xsRth1FirazqwajZusk1qAI6fSYO+i5p5WleaZBh
c42b08gzAXsJIwnTkO2Mz6Yrm2sTxTwf9QaI8+28+gI2ilDIvNx6vqhxPOQZABdomkjAy3mIlGe3
LkFVR2XdTqeDYwFqQP9QnWc4u8zIGUmRiLHIZ58NOYxhPCUw8PZ4vvJPiT+FKx66xXdALvb6qncq
MEWY1KdnzhgZOhdnVZAPddFcWqJLOdJXRvqM/tr56hcO6AWzC+wOr0kYUD6vmoD9w0DcouBpq2sr
KeunNSxpAerRsJ8aP4ERiqHD2nxRotkZbLpfDDbNnzOrWjkViMoKjgQ65SVnpYDqYz9m7RhD9EzZ
N0xJCezFsQ2s7q4Jocdoml7twlVbw75dsSycyBaB4zXNzR5e5LSOL5RbTBUHlRNivprqa/6sfiyt
hnN8YYbLbRqyxY0Vp8hiB5lB/bC6Ornpmnx4VL1vyf0y5H0JrwVoGnOCCy+G2k+oL3PIayd9X2Py
keYi233fuOxm/WTLMQjDjHLHgtujjafMNeZdbhOguSddNnuwwIc+JCECWYCOM/9taYueNpdffeqN
sgT16pZsJrFStt2upk4gdm21Iut2VDVdZD3R9nsy+mwPuJjsCpKCZ74XzRbgNJAcaDhGtCTp0bo3
XydhZiLWntk/NK0LtcpWlg1CxRTpGWaqmuBVCAEBUE4GwE4a82zFBaa3YyW883yoKJ70Ok+hJ9TG
uckJlb4OFV4sINnG57LGF0owdQ03wsOkxRAkSNg0AESWZKhJIFVL0EaI037+66K/oQnD9j+oJ9AG
OUStL+xmSYiw3IQdllw93KxhCkF1WWpJLKg/3DdDm7J4yWpy95QrGBNdrli0w5liR6yMRahDSgSx
E03WHJ4y5rDZ+NXcert+KpZh1+BksY5eE5hnlkJ/FM+DAGOU+2kwAOQI5XUqlgYjWL4YdI5UsQAO
0h7nEJyCkDdW11DniCEcd19WHEQ2Lo24JGbSkHvL6sRjV/t1skM6aj4tHafWA+BA83H0+/W7vej2
OZGJO5xCvRSXavJTsXPASHxe0iy0j+XSq1uDXQQVFywjAqud35ZxjjWsO3KAXjD5UkX4lvgLLDBr
1i2p78PGpyPsc3pO0gn5MXPWksXu3IVZPEjCkNlLjOrolLqHGzis47AP/HFd9v5YtT1oJT9JWbbq
/DOlALxuKhxEHyuRWP2xE+ChisGVnxQYuGYfmAkbm1RqB4oOkYoe44qVK25GKa+9vmUwAH/ATVqE
aF4jqBEjPl8ocw35Qlb5tVKjB6dqHBjExojvHIMtJxxDAIW012w9ukQbf8vxcDl7MesKfrGxdidj
tRQvdAD8S2cuIFcNPmMK70zrHxan7L7k7SBua70Wl4XXMYmZnmtUH+ht/lBYDlFwWEhCKajS2nlb
d9d5phrMfti6Eo8jo4Jk2E4KyptXftCAtn7T1dLtI447MEll8GBA/5SE/1K9dZmPFYIJ9g7h7NV8
ZKN11woJ/qcqjLLepTanYUY+1S2oPYX5KpKBOkdimQaUTioTaeRJOS/7ymiDB9/KwZ+JpB/Y/1aC
03FgklvHNLJYHLByl9Ni0pfpi8hSjP1DVrvtvgncwT91ZnRBcFK74pGyGDOtm5GneVlkCScWNn8u
u23omXNE0FbANcLcFPFYtEaGYGhWl6kSnQsabhK31riqFK+8BpPqAEswzyE2bPMVuFpvp2yT3SKI
bvllHEP7xzolnK3y1H0Ysi4jxZoS8o8BTMNzxUXGEzowAFnrAiF8VPWV/301O5DDIanLoGeZE8MH
3auGHrqtPBHBQ/CAlWCO6iiTTtmjsms4wq6vrgsWK3CXnls+pKNif47Vs0VOwt7PPjQDncSL1VnY
39nSTb3IKqkrxUntqTAqS7f82mcFooWm9zAGmisz8MnEQYPkZw6uRpStWhF4GISvruibG7nQMN23
Vr0+0g+FVmWotbYO5jKxNbbFQHwrBjuYXwmTC0gviqFw+druwbTc6d52G21QE8wpP3Xah20lKGvr
3URTSuKvNiAJl0S08TrqzLpyy5pu7EKCpozRFZV5pMe0vi3YHrEBZLd6wd3lP7JWsyFUS6WN/QBw
7EdRVuPtFGTihqrFcpVLZ4V3OAXyPNPkexctfsddn7gcvVXYuWBYalE+W8B8okx5+u7v/a6NR/K2
x4BiD5mCA76fgj5tzrcfXuE4Zk0XgCBmRxItWlM9fggQiyR76mirtx8Lxxoj2/Xn4dpaR7I9QRFA
ByBhG4mQKGZIl2WruyvgPxyE2eaozzYAwzs95AN8o6TCNUqBUH5ZVefMH0gcf/rt3jSkEM1tinwf
8DxtNPGukZaqJiNZuMS+JWbOBDKYePoKgsetS5/hUUyD/tQH83DTimy+4oQ437ez70zHHkU2zQkk
KrTVgI9JyrgmKEwdtO1Rl635o9Nrf5msSekf0LYm5mGw3Qqgqp44dZc26Y2h4XmUze0i+ermUNRj
DP9ookakxzrKYIU+2KPAqTwWhORFcpjny3GovCBKKev7rKEyuQCFOatTbzZJxUnqTj9X7WZ0bWaw
A9b/4ezMltu2tjT8RKjCxoxbgCBFjbZky8MNyrYczPOMp+8Pqr4wQTZR6iQXOamcAMSe1l7/xBIC
bcBi9Wsa0LrmkKCQuz4BLmy8IPkwgaEmQMxfKxq4VOD/O8HwiopCv8tq1ojRz4gApLraUk+csZDY
eWE5yoilTEAz1Vzh6XZt13VjJ/gjdfE87sXEChpjq/tPL5MiPZoV6BJdAmuoDjUiK8Ox6PR1niZ8
6U5JBugg13+8OP/1QPwogOAjwSdghE9nPxZkYU1DvnTrOCgfJth21OyN9i3Hz2GnhKm4I0NNfVKJ
IWaGKcSFpdkXpcMQfaKHcVuRK7vDR5iGnOb7Gy93+d14LRQ3KBbX6N+IE1SOsXaJqVUklkjtcI+7
63Nuxf+bGvh/ilqXwIX1JgDECi1MIZLBgMN4+hmgusU4RgQlhd4AKDQ1tfmfXQD06VmBxYjaFzt9
uYQXsdHuoVfZbtslwY9ZWOTaNyD7RJC18n0T4AXYjUl+a7UyqERMa7ioFf/rxqhd2LOIzMNxCDIX
M3bNlxhhGqWcFFjjamF2g1Nri8uW3ezHmvzbLsJngdMU3zRKw1uDl/e49pGOK/vf7CywdwkXzWeA
hID2kyo/WE2gqOQ3ayGAtgWhZhTVxja1phYu8/5dNWzK8BgJFTz9vuWQCqzBUHCVc2HuiygIyDAv
GFnF+FN0cuRtfKBl0z7ZFeGELuuLGD7u1zTwT5/XyRLNNzGi/Nf9Ht/rinpS0ypvyPT6CNtO32PC
Iz8PplK6tLaxCDL7+sDWmX2Q884PB8BmaybdAEbFeg7LYspGE2zJ1UXX/pXixke4NuR7g574MRtz
Y4OadGHNwAqH3Edzll+/lmePvqyH9US3w+7q/MnAxuF7ZvTm/aAl8QY8f+lRcKrZNzTEoTBkTr+x
JYX0AQeAJBkvJQ1nJLyYEp/qcMnSsPfXR/SMCcCyNHQ+JNp6zEXXTL+EhqBMGhPXOxP8JhpttFt6
Mn+4CF/2QgFIwcfjty0cwH8KY6mMInp1i6uwSfi4Mo7SI7YOOZVvZ7xe/0HnKwL8m7bPkk1E8spa
DFGQE1ym1kwSXD3MN10ql0caJNmREkF2O4ypdx9/3rKzIShFqHv2vNgv/LKj8eFaEe4xcI2XAr9N
AJgz6ymaEddt7N7nexRRejDul/sMhJk1tb/HTcIUDedqikyBq6/iv7SKnx/rUovvkiahj9wF7csk
rBmgIE/SDYrKhQ+sUtlBcQHIFJDLTseyxAxF41KQuVmU64/qEAe7XKkWyxEZ8ECl0r3+gS8Ukig1
eRbyPkxX5DXjFXsyfHXwenF3P4/Pf5+Px4PjuTeDs/s8OBtL7/02eLq/nTxrrQ6eAq5I8vKsu/2X
PQ86HA7/vdx93njM+aI7fcqqNAbuyWTCeEp3bIgWoJFvb9Uf7wfr+Q/RKGGhMjJIq/K1GOSg4fJQ
uuTQfB3vK3f61N/od+l+dCEmuM1uPMBbOAIZB7v5E4kJP66P2vkmtnA4CVVSDBll6zoEOawGUZhT
GdGUxr1q9HuLRI+o3DdxP334a/IozAdVJggsssXN8N/NpUTtTEnZ4tNbKcG3hlOL48j+KKuebVLm
0CEBc/EhQap++hSSBUD7php3rDFKv1RBrj9PGp6leEJvkXrPeYuL1ISYap6iaBBil/nzz3Y5GwPk
FR2LrXEyOjI80J/UPc3xCjJDCoQhBz/TjNSPGNnBPs6VsNtFSmk8fHwIbXonCjyxRXK4fgt064tg
iqwU2GL4znTDkZzAV7sO5Y3D9Xw9cLYiI0NQi+6EQ+L09yJMiguD2DU3lqLhCCV2PpbjvOUic2Fx
G4I5ieYfLSi87NVjoIxYSm82ictVuu8O5hxoGTJ5+leOOiqZp3RT/Vq0SSBgT2byj6iUrZcMZe3L
GMCz0oLKfvMzYcQuTGwSKsQ8hDli6Aq3lA9/elp2lOYo1FE5rj9IEwPAwGWJ3RK7cy82B9khMHg6
VnHVbRwny3Z9ulFghMB3AX9b2JfrUe5kuxETGAV4b5/d+0Zufg5V3G24FOPZSuq1CmY+Nhtz68KI
C0OhrcM8NxflyOmICwKQY1hTMbbhEBvsyiyRR5bZxrw6PyoRSy3qNI3dgSNkNYMTbGUSs4SAFqKP
zXYAtPHoBloV0zjIjMamTC5DLJUCrBHgdhTxp2GocKy8PpgXfqui2ogKFVYT3qar3ypFSSPe2caV
aLK7qRgsL8USYmPKXHoK2hdGkR2XP1eTuxqVyM4iool0fWw8WHWKZwyqsvFbLvCLGbZF0oCvFT9p
3U4N7D6DSAmbKpuqemfiYPdzzEi/xZ3TF0eYhYHXYR7oCTAcmniRvutR5aB/KAscmWvzLraa8cGm
YDoYcHZwzS7x/6snq71NO4FZq1RUu6wHorg+CBfOI650nBA06qgk1hpCLDrDERuvyFUaEyP7GjYf
rCN8CenqXH/Spd1bVWgZcSPjfsKSOp3bCGN7nQYqu7c6U1jPPaQndMHlk8T97HPca8FRmcP6c1LP
BtkZCjielNuP19/iQi+as1A38X1l99bw6z19i9IYYbNYNHTHNjEah7Cw+UEvJg3qu9/gQWaF/9Vj
qHoWFfkBZM4Arem0t9EaE+hdtbpr4U3smiJDcFuk2rGeUVwKaB3VIcX2zQeWBrSN05SMHpjDjpxV
8es4iXzjc17Yn9SFuo+UFZELDhmnv6PNISjhOJC4BLlHX0EQrJcIs0rIOtMMXJhIeJBn1kaNe2G2
oDeVEe3hasxfSw38zwGcFkT50CuKXFwwIEN0Ir5vugp6mkU608ZAaQr/sdUObHB9p8X4Tnxf964A
dZMQ3p7kjLib0ecWPWgABqQB5iwpJC65L8CqGxR/2BdkSfIlWkIl5ECtPmPuyUqRZM2VsdX2I9ui
vZVHrM4Ig4ZdLub4y2wg+QBLSiFM2nNV957amEp1QGtLxo6Mb61+i5X4+H2GePKnNGb1d0HvKPOk
dlIeeyjkJPeQqYS+1wfQQ1/VYB3fiUIGRVKG4FdFmgJGEqlFnC9OY9InnMSG2BWdnT4iIjW+S0mO
B3hS6omDgmh8TKqZTl1vVeIR6jXBIBjNSqGLu2L5t8PTpnDGTClqh+j4poY5K5X4o3ex8aVrdfGN
dJXyuwoVu1rEqOX0PGupphwrKaStZ2aVdNsOJYgf21eMaXk4gX6Apz4TLm9o+ORJsKfrcKh7TJBn
SX8qElw8PHmYzb+oYNL6Bl++6iHkyorRaYOLDnHJVsMKsobBhvuR+aGLUywCKUHhaeK8mcGVszOY
SC6Keahwhr1kTupKEMsorbKJDCDIjE9WQPinQ0qfhI8KBN/HzpgSwkJEJP8oDDvQaVA203PtZ8G0
A+etfxlFhkFFrQZJ7JmpFBL1l+b8R20Mo5UdhVt9D/8IY7F0ruWQOL68Ld1OapVoL6Ua6ADTqoRM
rJX9SOILptqHuQ7g6UEWx5BeIEkhUIMUv11ZWv1XsXSjXYnGBI6sY1weU903s/ts7AsSIoFanYTG
xxs4C/FTFeHQ6S5pjfChXwwrPdjx3UNa2ZNyaGA6wSgbZTjGMDytvyFoFePJT7s3S1kpPS3tbObn
mDQYGTd9DwdxrMiBGwdsPvetVo6aN8mJ9UY3Zkxua2WqFVzv4bToXTlJO6jZo+5Z0jD/KMegG91W
7gfCDOjfgcfn1M1OmEd0NBQimCBeKBZNxkG3gye5nVRYCBquzXAR6qlySwWthYf1bPoH9xKSrCqi
tSRnHpZPXRiibw9SFLSZJxJlLPczqsLK68oG60ofDRf2zjRqYxfgtpr3mTGQp9PlRW/cEIlNGDxU
qlJltocQoph8GD5PYaHezT2OuHgqJtPPuhZ+f6srZdu5UmIQyoTfvmhpnJPSgshbjCkmrTkuo2ZN
goVbEUcxY+M41ga6SFGUj7XBvvxQaWk0klbFOziQfU0FIV9k5se57GHLBizZyYtra3gJTCKObjiY
iBuI6mi4L6CofwPklf9odaYVXsK5CKspQ369g19ZCozKjU59srsEA6toJAgtrqLgLWrl/MtQJNxF
zEbo5B01AztkLXdMltgAKvNw+sSemurA/61NU/vamIliQZsazL8V5RcYCflrg5fM0kBEQkO40FNv
0SR3AEVJtJgIjPwBMdCHJdPHn3RIK18lqvXnEF/TfSYPlGuwMzHplax0hrygt+I27rJa9RLZCN4m
ZOtfacgUG22mCyIifPCxPUBizfUWsfXpEZHZUhwSb5bi2ilLaA6asMG2U03K5KDHOOLsWr31fw0Z
7Gb6di2cSRDqH1KoGrd4XGvdIVDq6pAT0LZlFHBmckUjj4B7FZuApZdNw+301YrQ6uoROynYEY32
dQKHkG9JqO6QTijxnybTtD9Dl5Yq9I6eQ8EIBNNML5pC23FHq1XseO38WwrvrcNDJcx/bZx4Syl6
euCZoGq2BoYhgxKvpXAAapMpeuixItHj/D6ZoKnhBhDYmA9FONe6iUkYr2/5Zu3oapOSXwzJzoRi
LOmt28Zq/wsNTv2p7xu86UFPppwTqi3RhIp5PmB9kqJ/k3Syo8yqkqoDlrPJsS0BzxxMFDAzq7qq
bHbXf9aFAhytPcg/HADusuuOi44GWc9mOh7oICzksaHymEly8nb9KeeVCbq+ZeapVCUyeqXTsY0m
pk0/8hQJl1ilug+wvKri/fWHXIDTTp+ynkEgsQN2pOSTOL+fneMP1/v8eeMRWz9kVWLVpUkg2/II
igYn3f2FZef9JbrGeUn20Q6F1UYd+e4huJp1J19uKTT/qemI7sMPoeWBuFR5846UAzd9UI/41+zU
Xb4nyvBRHKTn5Ga8IS3Fxcf6UOxTT3jFXvdQPzn5w3RjefVO3ijVzycOXWGN/tJiwMiWsqpwRauS
5aBRtJUIID2z6jljVHtLWXjhe0OLQjTHFLVpKq2GNG4gI5K3R/NDSuuj3uoysctj9qkpi2J3fWzP
r92mIiA30hugIyfM1Zeme43z04jB9dSTDubq5MS68FHl763WEU3docdwZC7gXyqpDrC87wxr4w0u
4I6Le4mFvpOeMdvhqlsX2xjZD0Q5gaYqJdHgbaI+5H7TvxHK0D1OPuGMbp8pdudqOEP9IaOjBNaL
RXqbEjAe7mZuRN9qSkVPHWxLOuoi6Z5Dg5a3I5qFLp/UgBpby24Z6dUURZKpGDBIQIwte7W4aSWS
y2GDJaQL1Ikj/PxiqRmpjGaevDR9h4U33aI/c0I8LArNeE9aq5JtvcU5xgcORHo9l1gKgDND0K7E
8ybAs4WuSdL7dwltDTIXMfAAJNIbAE6FG4mbaGYOrS21aqj45TwOlAih+bkmKODv9el0AQDgaoRZ
Cxa7AhxpbVfYp/jqJYt3uB/LPRFgiX2TNcUSn0GKYKBo422sluZRWJXsJXk0fWrjcPyKvw0CGJFI
T+RF+rsBtb8HaDTdcLVK9rYgaHVsfe2hBWDbmH7L3rUaR1rfLGn0BbRk1jYGMm5cEz1pxMzdkuFS
+dmuYzLtIZQErj/Vze/rX2iZF6vnAVYDBQmOH6Dr1druO1SFmT9iPUwP6BFubHlTtdN4c/0pF5Y1
l2HLonGKF6G5vqemQ2UAw1jECU96aO8ULk4V8GubvOKXoFDdzaPlalVj5A7aSF8j/qXLvl5/h/Mv
ay2cHHp5AiBWrBl2s5mOEyAcMQad3X2PRGF52OdPr/pMEhk8yGjjeRd4HNyC6T+8swHgMaz2slaZ
gqFGA8L9VjV/27Mdv7G/is9VzP2aJHDtQTfUysUTpt+1sR4fTanGdF+eW5wELdIj/W5KPmk49B1n
Pwo3jo4L7Ti8i7j5LzgBeOAaKyYLGfaYSjvOqgtRfIqtYQ69rLaNP4Za5oQow674JIuk+amCHRP/
jpUkluZqoT1AZRpqCIAqriAzBFEYhPjJhw4QSPUrIA3lc05+88+6Q+flqkqj34Zo4sKNpXKh1IDj
zK7FgNJyYas+PZanuLaVIKRv2SQF5M8cDQXR4iHcvV3nz13rRHlm/rWgrT833RC8YqEgBkjeWv9g
TzUhK9cn2LJUTpcSW42CPpWSHjx83d9sFLmJR6KH3BYo/KZFzITGqdXugCO2aDhnpo4abmZLY8sC
7F/q4KUx9E9FoqjRhLIDe8Rmjo29GvTwwhEwfyIf1Bcu1po5zEoRHDgRyEewRPOUqjrZq8Iob8y8
7o+g+vljYre2k0TVEksZzzeCe1iy0Txd7jKrj7I4EugLI265V6wqlDaE8dliP0k6zyD/UEcSreRA
bu+KGCsrE69QNKt9ebSxdNky7D1v/1kUETScLVXBy2N9JHayr9azSv60pHal2JNHENVeAlEHidmY
FjSMrWjJxQmiOz8mS9TpzMr+3cf98NWW+0b2egjL5GNKeXOfRyGfdG4y03DSfoLQagS1UDdm9Plm
jBUjFzCM/GXqufVmbDb9PIdRlLpqYqX3dDWCnSHqrXb/pSGhH8oeqOtiIf+czh274sqOA0DiWkHR
vySZ2d1QYfFV5rLQH9umGvdRIOy3uNWqjfvbhasvRxpQKAYjOGlz8pw+m3QUddQGDoKZQJUDd932
LkbV5zahhEAcKlCMFUThj3vkvtNTSqY5Kn5frb5qhcW/T4fkWW9CQiuuL91L76ULfG6IGVja/Guy
WaDYNZhlQWqXaGNtt4RhvRQzDRczsVVId0r8W6t1hDWZkmCdkIsvXSIno6dnlnn0qwyWKp60Hyeg
L1ExGAiCbMKDlZcj7Z9VjgOYUiYhWpiZhLSXjIaMR99QPyYW6OP1L3Bh8+IKgavkwrax8fU4fZQx
CRVDE78BVcPmoS6J31WiKHkoBmMLT3n3+DzdEzAqsd7bC+8Y/2rzCv2OwQ81ciJIw5qeEOFlZINw
NB9DsJ9H1NYd7pNhiThKKlqb1zF8BJqNrX5L4pp+TZHN4ZcK9q9wIrkLP6lWERCxXCti2klF3GcE
e87EJZjx9G1WVHyobYoc3TXtTDYfrb5VjX1L6PxP+GfiG7YRzbcU+eOrkMQfxS7lVwRt8s/aaG4B
PtP93FdJ7812H+EOks+yC2tYo2PTplVwKGKzkYkBbNXPjd3IOhx5GYJ2W7EAaKvGNqnpIsPDQEol
imGp7AEse4lcJ2csbf+vGJAfHpLUHtmiQOI6Z0FaaaTkmY3/hhz0I339PJndnmwZ2r/w1V4jvyZU
GI3I+Nv36yRzhDJMI82ifv6mTyM2AyJDB8X/PZI4nFsD7Bdx3/hfqrChHAgNQ0+KsD79ogaGsXWJ
O994WUMczIuDKNSm9+v0P9MWOTkaKI32KN/TJ2xbaDuttgmUT3TlBmuQAMXg2GwcNBcgeluBYwdn
HLGPfBYRkgxjNzc1BZU9IVnTIdXf68jQP82xbNCpHU0CGNFJIm2Q+psBgIvM67Q7pGqmfK5le95D
xdeOAUIobnZyZd/ntPA2iq4L+8w7n93ESdo0l8SW02Wm6n4mdTTWXROtu2fKdrKjNxl7Of68P6PA
7B/hsVuIOIAeiEhUnwppku7T3hgPc6aEbiIKsILrS189X/vEQWgkOOBdRpduPV5IBn1FgsTnjkZt
PehzGSAtRuREayyT07+opceRLqUVR/u4GcocPKOIFM8SuQASRHPwK6kK3GiQw0fQo9MIWxK7LOIv
YbQ4fUvywFxoIcI+qKLHxMQva0naCR3/CgTGXESBO1UQQ63qIvsGMbxpuAg/pwhinK2+ETSEkHJO
kvipngz/T0N+brcPbGN6wle5ugWPLH90pty0G42mC/MYdA3KIRcWXLfWaCzakAAXlapxtVkiT6sg
UYqLqtjVWUCMGWAbgFYYb9QAZ4Nh0hiGYbKglvztmu/oNxHcYdw93DqVsqNvxs0tCrjMRSi+VbCe
V5E8AORwgSu5ALLtn85GzlXQFTYX18pxZvL8UarewC/El4gI0p+SRtI2ie9YsWORNrwkg0TSAy1K
/SFUZvHGdvufUXeyk03q/EWvzOlvaDAI4ATzt+tT9LwvTVeUwoj+xlLpwx88fdPWb3Q9qqoSwYJu
gYlPOX5N3TAN+l4TBK89CGLlzF2B+xepobRTB2wExqH6nBPPSnsME0UiWenzTyQI0zd/6rH63ljc
7/TFk3PN5JLH9VYWC6WMc/T0JfO2LRk94voCGg2/RlrH/016htTJzhT/m6kTE+qaozH9Cco4fu1n
GRuhRlmy/miYhsJNizyP3dRMK9RFYsiCo9yX8JSHDsPCIw6QFPD2ckvT7LZ/gk6OCVAOwbmBmFKi
wkqDPul3WAxZpaeAbJaISKBXHmy1mLWNaXp++TLp00HOY+gZDigypz9WM9vcHJIR4Xufacc+FuG9
XGnaPqvwXKrh0e7mBMC4E5hphR1ggo1K1asJP/h/vQnkLxbo0npekzxbzk+V6CMsU7vshwUu6ih6
cwgV6Tagjj0oxFND3zmaUz7sqjkDYkvtjbvG+769Gnq6lpx38KEhGqyH3mejKhpzeQelGR7hMnDQ
hH0s/zAws/KdJsiEC3uE+sGUwZ4C3FcGWQR7H+rDp4VdsmvCfD4OuW/eNEEoP9gamKSPw+J9PZDG
G+V+hV/NOB7SSiVzxKe1B7gmo5JPUo8IhnoPvyfwsqpGs9601d7KMRoo5BaP8MJS7qy6bl+vL8rz
nYofCgoDq38hnL0bYP9zzMcxEqfG1qlpGtv/MhNY6rVFZ+6xW62eP/4oLrlMNJysaVKtqlNMYpK6
jZBAdBpQn0iNcV+2yKyRBBY31x91YSi5fNF5WXqY/DJ1VXS3pjQFFWw5N291f5d0IERy2hQHHKcV
T9GDYafjxaA6Bmp0x6cQ3PkovMnIYWEOYvHiIkoUjzjKV0C9WOfOIAW3I2WQ2w9F9U1REU8isddY
42H6ko5j8OxTS3ltArrdJGXgWAV8bEXvi/2YZGR4Sl0uH1Vjqo45oR731VSUG1SSC0eBIpZDbqme
4Gav7+kmyuowy1Xkt9ABwlucjaRPiQ+rZA/vspcOKT8ARS8dtOiG2zGWm0Nagh5hF9/hEe3XJjV8
kPPyITA0FhcwUz5nHbmhyywe6cXIC7Z8fazOWnqABYTR0LZc1h23/NM9SLW54Ifzuy62jx4F7LGn
Km6mH+ZkG3t5jra2mgsznudhGIBQF4bUuiBAFDbaVU/coqz0vuZMo+m72mDgfKJn8WY03FILnu4p
MBAJhhM6NS0i5FWtqEUaMHYi5S56OH9vtU13F3SR9NphxXOH9hbjyQR5qDNKubmbFleYQQ6xiuhE
je4zt7Ysds+6E+/QDGcwE4We2/o2ShDqoNhYg6IihKlSgfAfpFBRD9fH9Mw3H9tZFroB4ETg3II5
nQ4quRFJkvUoD4uptu7xgQ++TkqVuqiVwiNKdX3nJ5n2WOD09WnSMqDouB/v9VHqca0b6x/XX2eZ
QqtB4D1AvZAiAoGt7ey7ORoGnMXQhOCA6wzdQH98LJV9U1fdTdWo9n9yYFOXXH/qhU998tRVYYZO
I/GxCMkAhOGXwLKVd0M4Vv+fTw0lHVYOnUt6uOutLk1gl+KA4sIXzl5ivQo9CFCa69tRzC4bmd8i
JIQvTTslXoQZ1J5kUo35NYmvVuiLjxJ7GXgqX1RLHKHMsFVvSKr7SpDbDEAm4LEEhqTfEJMqb+zv
F0pJYjIXzrjGDXXR26/mlzaHStgT0B5zJfzeZFbzHCpieMU9Ongb/Un5oZRKS0holuUHJZvRymKp
UmFdZsYAfZVJUKtZT2O8Rx6bVt6HR/79hIO/v+Ala5A+7Nh5cpMhCcDLcJey0zsjqfTj9adc2Mho
UuNtjFu3wt+sNk6kNpOpRVAdIM8aztxHZLelMURuw97K57swlfG3Xy4zGhI4hGmnn9sq7Bl6BrvG
ZAbRfT6lHecbsv6X67/o/PrPPe0dNKY1Tim4JmzrQVTiLo4NzkjexgukMYESPO9q7QWsqQ4OfRj4
b4kc9foxzEb8eqNUiM/0OfN+nxpNJO2krqwiPP0yWqMy8VelUyHayHZ+Sb7Lxxe4CqMPkTvEYvVM
LUqsA05nLUqoYoYFCyRh3+HospVddWGYaWjS5kULgOxqTR8vwoLM94i2ZSyCHNc0ufFUScsqnPLn
rdV7Dnctag880NFUIqIz1nhSrWOUE6YZ1IhyoO5fLidZLfKnPKOzmxYCN72ZvHsrL8wHRSWlMCly
yfUDzX6aq0DadXJPnVvb7ecRdtdGgX7p7dD1sYXL8Nvpb64OU1FOdogoLsc/s/Y7Z4ZN+leZA+M3
RbmwHiYqMOMY4yXwWMYkQ3ttmvfPhmr5OCuwPnyMj+QMqroJzcghkTfLnbqShbRR0VxYLZYC7wov
RhATyB2nq6UI8MJaCEouHYn62CnoYWd1E6ZXzw81EF/YyctOC9F7mTf/VO5aAaCXj13t5nKNJ2M2
mM5o+81OIXsPumwUwc4nyS0umvCxwF8WU2Z7Dn9gL/ttFpK6g2VUbm3Ly7a7OmgJb1RQZy9zh2v0
6TthLVpDWQUW7gtz+FxqLdp1uUr+w/h43mvD1N0QseRJcfa35eLsaaNdHhCKZRv77zljwASp0qg+
TDrUvMzqeMBMM6/wfCW/Isqr56KLi0Plx/HB7pXq2OJO/1srU9nprTh8RZA2wXMf3hJL+awM+Nqg
fMa4WZC2p+IQui8sdGsjVy+v1UbF6+Yk2F3f987rE/Bl7GRQxkLt0vTVvMYf1tbLnFGUJMiubVNY
D5iQ2nepOhIrFMnlQUoH66NBBybsDhbG+zeib7SqG4YhWFyDu4pGh9w+TIWuPULH0TbWwoUtHfxO
QfS7aBAUau7TKdEGUW8lfYMzkm+nv8tWVZ4LiE7frXLQHvFExHcCrzT7l2GE2LAGoDrCzXUsojBu
8dNXI2zD3w0K+8cKAyb4uM2IvSDpQua362Nwfg2BYII2DA93A9BuPQZF2jVSK5eQys2s3XeFFt5V
NW55Q96oP+Gkb8XVXPowsLCwrCBdCsD5ncL0z/qtdCmoYp0Haj0cas4S4vgIT5+/W0odQL4xlOw3
kt7pE8El5pJN36uFR5818ZpK5R8U1DaxV4dheVv7cfI3TfzMdFA4AVNc/zTnJ9ByuMHX5FIpUwCs
ivkUQRzkE/rvgi7wXpuD8DFoaVF0lr7Vkbr0KBLe6NOiYeKSttpAej2is6fSgunx/PGwF7Sd0op7
Z8L3deNXXVh07JuIgYAxGQBjVdOECb05SQZqMAtsM2GhF9bvWVWCW8mWJxxycYiG1K3W8oeNUUyi
WmjZakstZfDw0xUR2FGKGSCBN7moKy9oenuXa3ni2FofbJSI5yognqXxIG05z9GvrmpEK4/h42jL
s/wkt9wSZvXfvEYR6GBH3rZOMqpS5uIGPdt7LsL64JlsP/NNmRpYzUsS9pAORSahrUZlS/i+AoK5
RmaFgYtjXK0cA8IA73H57Co6B0rl7yR78H+WBtbSRJs3lU1yAJeCjcrrwtgB8QJ8w7hF8LsWBUVS
Rqpk4COuSqfxhzbJBYb6A06SWBh/hhYCa12MyUZ1en6sUxLp8DMpUYHE1tkMVkBbLp35lnAtfK+k
leio8SBvXKAuFDnv9gUL4Q0BGUkep9NjFN2QNMLmMXhnO3WGk78jhzg6SrgJzHSZg/LItVI/2lpZ
3ZayDnhix5GHT7p2xG4RLxDqJ6fta/Ng9ElQbaybCy9Iqh9wNrk1Jg2U9cIxw6VLmqLMqeTM6nEw
Nmyok6UOu0gRkKvjcIC4TyPKkAl/UM39FJiDwJCyQi1rKL4ZOHmTmj9xu8cGog8nrsVy8np9zzrf
zjVIaoBMYA3EvFnrCiDVQKBKGfkQKQU/jTREAIFTyW4yMGV12tQID9cfeI4KchflL1xJ2MAAOlbn
KbsvqT4SIaBZUakexj4Gpt1x7zaTmvxA2kUUZ+nXlidirbrV03HY1w2phf2oBs+d3Bh3YMqb9LUL
nwHSDAQr3gc4ar3+1dkK46BTSDsH7iDwpLHMP0kZxj98VvzfZXlZHsKpKN9HWpHp8Dbk6oVeVFbs
fd8iWoCOTIU7bgpsr8JCJc6KTIb4tu0lzunrX3A5Rk6LR4AydkRKZ/omDN/pxB+qZsnclCUocz3p
G32TDq7oB+kLUkYFSb+MuboclBbpiiGaK0eI2txff4Xz40dXDdgatI3h0tGQPH2FEndaymp8GZug
/GVKtrizO/XPMFbtRz0LCCQy4IZymEL8gnp6+iAppAHBZOJB9eATop3EYKFgDNd/zvmOxa7PNUSD
ObVwklZfVAqiPLBjnkLwoH6DTr1wAns0N8bt/KOxJzLDSG9ftuK1WFLpCywzDIjeUVjgawiJcI8p
ZHDbKPrbR38PzQEDsIlPs6AIq69WcRVeHNjJTk3y/I5+X7XDlm3T5OjCD6IEAUSnMqAqf0/P+acy
a+1uVkXlI50dEvshKsfhb0AfGXUSZi5DN+nfSAiKHeSzxPl2OLKlout3GJFSS+c1ECXOgndpQIsJ
fzZz40g/fzkuCIJalQsDl791ehabsvD9NEUtqlVvfpIqOIw16nNsJe3P61/7Ajq4dDc4YQHldFbm
avqoOB+yYSSSQ25Vuxf1LBInFkpz2+lz7bUxuCFwiq66hjwqO98Imy9dUwev2BkrH7aIwAphEVpZ
0H4XxtuqWotzOgIDoA6HG/QETZ7Ho6EEydYFdrmNnO5BNp42Olslswcdz+onBxKR50lFSleu1MlX
mzPfiaw0X1yIoZpockzToa/QE/Tdm8qlcYdnTf/7+nc/H2EYzNyX+AMBOQ5yp3sDumN0ihHKsh53
sX04cf2jX9FhVV9tfdULh9biqUOEL6U2AaxrqQZRd+y1WZu6FuTebqcXKd2zOUpbcUdMCAT/IdT1
/9JiNiOHHpX2IKqF+KKbVT47GsmtCvSkPoZ2CLNka2O5MAHZHtm88AUhUFxdi/bDoQ1CX025DOla
1LrEChUH5K7hl1no0h/sSUsbDRtu/2Pc9p+0PCa1Ryck11nghw/bOCyNPtaCslCt8e9ZDQuxC2ko
tUnmNmOXwjzTsqOBIfVHT6CFJ4hwhZYid0PIUKeDL/glMndRuvm6LP0u06i4A+2e91aoyxvttOWF
T+Y6j4JNb+Gqq/G89djj+amVAEy5aw9quOux6TxwG/9w6xg7XB21H0c7Ukn+x+kPyn0pGqcBO/Mg
SsubkSrdNWvL3F1fM2e1Ax112k40n1i4UEBX6zZKzXnE37dwUysfv1ZJpH7FtDp4NdVGPkJTNpzA
kOubEYNyJAtz8fFRowG85EaydGVe4vRHRn5vF7nBTYoqa2mb2jnztCMepcDe9/ovPbv6MF7WQvtd
0Ppl5Z4+CgZYFkoNCXGKUpC0kzm5IghouoUZjbX4ZlbeMjyrSWIB5eHcxo5k4H10+rgGUxi77LkJ
Z6i+HQqAfGeQ13qsjMGiOJyNnZLE/SGpOs0lKa7c64RIEBGHBz4+1f3z9R8v3ouJ8/cBHADeB11a
n0nWwFFjVQR00BAgwmHosD125aqWNcgSymC7ejIS5zBmavDECxiFO8EF/5XWdN6A5FXtLQogEB5C
OAC/5lad7gCfu0OF6Yni4u2jwLTPcg66oNQn7AIAzGcnx2G/5UhIM3jDgeieIUsYLXqTStZfDKPt
oAHgSpC5NFyJwgrFVH8JfRyMXS0YNBgE7YDXsFkPU3ZL2QmnM2fbddFy02iUA4ng5HYgw8XLWy2J
diFf+LGRbD/GPKRv7jospxKnaLEwccIZx4ZDWMUzzvQQUJFZ90b9CBxlxU6DMfsAJbRTQxfYX/oV
m9FwZ4ew8ZDQRypTMwiIt+4GU/pZGG3+LTB9hXS6evremY36FsSF9LOUIx16oKqHhdMpiYmKVnTS
I3G2Ej4J2lDi10xNVN33/8PemSTXjWxbdirPog991IXZj9fAxa1IXtakKHbcSIpCXToc1ZyylUP4
E8uFiHg/n6jIUEYvG9lQQ0byloC7n332WXulBUXN0MPxxUsFEDln7gViLodO7bjoSbqfbLqS+zJ2
k4W8kQY2nV83YAJIc9MjTZrBc4l9HOB+YZlPDQm1rN1VP18waVdmoaUc0V9VMZNdG9OIbYzNs9Ew
rzmI0Xy0m6zkzaUA2GPdBZFg2i05ChmNTngAbNNXDW5iGU6cVO6x+ZqMN4MkeCAYoawiFfRkh2DV
7Tw+2m5pI9GtvQzHmOE/ycCDaTLOjXps2BMeOdRKa5M1bV/tCq6SOPJxhsH1NJdpOcNzTy5cs1Ql
jQbFdkZoAHdTNABYHUKuMtchXbWgS0ekD5FTU9XAyqNCNqeIF15XUe4txddskRP3NDqnGcYTMTOW
UQcVSQWzxESc1uNzM5s+oqDrXQ5MXqa7chrrr2iZarqry6J4VK1HUkwzpm5AdphNDnKX68amNyQG
7JRDU4KDyhquq6IjAzUvJwgHEMRjD/tfQsAKuXHZY8fdlISxGL2HvDayemMlgX/ZLN1wYfFZMpni
Qd4kbsMep+3CN0WAbbuMfDnFmhnApeitBr3c386Qf6dQyZb1968Xgj/ZuxAXWQaxjMGP+lg/4e9Z
aETbIGT1xr+qq2K6k1IPfvIsPx6PmML0Wdk5BbvrJvZhW0E7MEs9yZg+GYttNi47YQcE9er3Tuzs
vMp5xGFzkfkLNCSGq2YCDsM21q+6cviJKvTDmRCuE7mxzCXRAKRo/LAMG2bj96PJYI+wZvHKcJ2M
qnqR560r5u3f/WiBpKHv+ECS2GiCD4L9aLdjwVFvjSBtvH1jFeJbI72fZZD++AUypkAVwzGXQUk6
2N/vK3Ywc0cRu7Ex3D7fjXZs36epjH9SZv/Jx8a5g0MkTQ7MYB/7ybDFCaBp4OF2YshJiOiWHYFa
K1zd+0mx9CfvBwMTXUmMdNBAP+IBO4t2uEdY9Mbx2RPz1Jt3osGu+tffzY++Gr4R+p9YH9ZNGaHp
+49NMTcjs5RUcVjXHek8Fc7rzaLnC3ZzctJrMieH5GEdNutCLZvJfLbcsd5MzpjBB2padVSWKoaf
3Cd/8uY5E9P344CAevLbOf7fCmaZtIUNvRwGR1e5W8b0/G1ugMb56zf/J8/CTDdmKjwudCI+vnex
TFmX5TRMgpjoCl3vOVMGBK/89bP8KG+uE5XYo9gxYayiM3z/EXdeMOWF6zUcU8V4bebkzYSDxdrN
7WdtaJkl25lu6g1plhZTGU27owHrXKL/BTeSsNgaUX15Z0Atq9g4i+zhr1/fjyddPmUKUzSQwKFx
YX7/8uzMdxdVIDUYLWODm3Sld3OnstSnqX2zTM78gKnPOYs9BhZLumnHv37+P7mlUBJ9usM+Z1Cs
N98/f262kiBK1F/8g9ahrkhgJUlq2ugFnI6//VT00VHaEcqoiT56gh2Vu8OYGSQIuEkHvwZbHMMJ
7aEQdvWTa+tHaNs6OY9+S0thtYl9tE4S2lqQC9xRQGSzPCbEpTxmSzA/qNRJDias/muljPwmFnFK
L9h0PytpZdlPrr3f4MTfn255FRYGZNwNAQOoH77cpIH4K1L8Ly7Ir/RsFov+lOSqfy382RMh0xZe
H47tWPnncLqsx7LLu/Jcp//HDAfDyY+z5ph3vnSLa+hlZrchRbQFn7KeXsJhcZCjrT7xLruxtJ3t
soz617wfJ4twzRhZngCN8psvxs6M6rhOtDAl1+Un1++P149JB4VGCu7DFR/64S32mTs1hpjxqEK1
iigoiIZoM/OJIUf/J0/1Y6m0yrg2zUlGSHA8fugBOHpjMX4DKXm2rNQ863Rz8cMmq+1L36ITdkBy
aHBqj077Myz7nzzzqrczdoIuSG/3wzO7XTsDGyFJZzLH/rHKiPawjUnuLK+1ns0kn3a2aP92ywOz
CX1Ml+l4FOwfrHekfUiuHnit/iLpGcG4cD7D2nJOUqQLJ5j8Z2PBv+nH312u64AL6z1fIw2P4GO3
Nqem0GGvNZs8N9q70l9IAzYYuLR2bewr6zjHVtwRSmZpuPMCZvf8vCnuvKBSrKZ9kVyno6CaqBsN
3lZBYXPv9aUdMehgMsfUAbo9Gqpt32pZdbfJMtZ6VDpJ+oV4ogAsKZkb15JBZPIWK18fyH7SFDWD
lhXbJq7z/GISuauF5B62zCuppuvC1tdKI8Lsa2gRZY79TfNmWR0ygo9JiW4liNu2gy6YLvn81Gmd
l0TNkgl1mGJOJ2HFKqX+7ioHq5xbnY4ilhnKivWG+bfNs3PAiQBAIohrkfICNUwxPEBSsM3cQPTX
C+q6dX3/fWERXY90DOJw931sm8ZMP/mY5xSqtVeccpMhthWe1ZHQGfeH1SLFQINnXoo6h9X318/9
w+6NMgLQFnIo06m0JD7sG4xg0Y4YFmAmtEPOsBS0G/7A+n13+o/vEifkP/+T/7/VDc69OOk//Pef
V817ddd37+/96aX5z/VP//tXv//Df57SN4Iy62/9x9/67o94/D+eP3rpX777DwU56K4b9d7Nt+9S
Ff1vTxC/1+tv/t/+8B/vvz3K/dy8//oLqQxVvz5anNbVL3/86Pj1118YKPu3D3x9/D9+ePlS8nen
l+K//scPv//+Ivtff7E/cW0xhoh5w0HLN0yWo/F9/YlmmJ/ItwE2Q9eSModx1l/+UVFxJ7/+Yjqf
0FfQB7ku8angoPvlH7ImHIXXon9ClsVXxXcK/QVF6pd/vfHr36+3378TPog//v+PSpXXdVr18tdf
EDe/uy4pNdhwnVW744S+Sqwf5DPf0PpY5XJny0mnT5VlsoqKSU/7JyYKdShgqdb5FXnEweJvVnPd
GGk0ttvzINBUsHfcthluLRzd3qnMei876rHoh28Jkw/y3BvFAJ7Ra9SR3PZcHs1MWdUubt1iOto+
ycyAnPVE7BqnqNSjl2scrkC3jsahXaBqrCnhSfCEZbgmcE0wYjzega508q/+OLktRsKJyOVIr8pS
fs2SPL0qLUlwYVIXY/p1kib0o87tuuCYUSDaVwnEve1CaHq1UXpmezdpQl2OJoB5N5Kk3Il76NJB
t1e1mqJ01u77MXirg/E0eIBkrC6/AYl5wSx0BlwRpkHkNkkjw0RkzRNFc0/2oiIfkOpgnWU7Yd71
H3W9e1ZBY8THCfKhvjFd3P+L7j3g7fhst31wtrSBrLaNMy18uBmBl3sllD9vlsYajG0Veww/Jxgj
Hu1akockLG2yd0VD6vP5GOTMaftpIh9tLdOWvUuVslnIFMSQDeW2ILmoJjbjmE/1OgzriQvSxT25
Axw4HYtai2uiB5vyKE23kKu507iX0g5IQ2J+FcSBggV3XGotqJG1bOPWglEYbIx0qn04o3UyvWb+
lE67WohJ30+zbcXXi9YKa1PEgXw1pSEuLfAQ4ImYvMNcFXdFQfz2ahNv1fySS7+7QTSxSehMTqNw
mDLOLQ1sBPm5t4E2PCxVbx7n1LDeC2kkyz5jN5JZ2ExukuyqCerzG+HyTryxYcVke8eeJ3Vqsikr
iQoLhqeUTRtG7izLPbz4rnjOUgyye9Eaoo+yvmvAXfZjK8AaZv7V1Bt6ZkXGEOdASZVTGO/54rnT
XT737XgEIBR0lwVzvSvhpUE6izcwXvqStMDFs1rmzqWx5NZBeiurM/TgcenHRp9S8831hNfGGw3m
XrbVVV8mn5veWbwvnj7r6XXZEfvKsLCWUfD4ZBgt4dCRrDzspR+IunaZifftGpOpFZ8UpbTX7fSO
25OS2gyybV5LWaNPjComrpywxLuGsN/0wYqRZ8YwJbiHlEF/IaCN7Li2l2zg+KEue3+dmIwSXS+M
gzA60tZwl64xtakygsHY4NuHZrwZEgve39Gtx/o8z1x/nzvky5ijrC79luC9VlqnxBlIxstVNt/1
S+w9N0R5AwcxzF2Mie45r1y5YbIgfy3Xcfu0zfHW9LoinIQD8YZXFuyWPKkOGiMs+4xIbhC8GItB
FOYKCFWmNeZGjNNybg5+AZNzrvJ7EC+1F2az4vLNlXqclerOWe2yg9sv7lmV1XkkgvFbltnx5dSI
+6Iz/Ns6p02uFx6fex0TTpyrwOUbHbkfOkY+rspmsu79wvRKKDidvddZE89G38FKokQ27hiCn3ex
MbkPutMtN0Ezy7NC6/uLbsZyRdiSG+Eq0PZ9YVGhUVEPn+3Sbobt0FqkmvNu+mHnk3l8bE1StHtp
+eeORJMOCtPauaqHc8rM3uvg5G8iZ6qg8uobYxFVZFZNvhlMRubgezY7L/GRue0Uq0FjCT8y+nnc
9I1ewr+V2tEsUu2kBnLeeiZDMgVrIa6QJZZ2If6UQ5obwjL1aWnY073nkBUbZL06n7op2BZjPobE
qOgbd5hPM0mrrw6A5IPjtN1tL6f0oOkp3CnKgI02mNPOtHMgtth/zu0UqvicjMlTPOceGIrRi4Tu
djtvUuKYlu1dTo2/c0n9Dkffjfckl5L0VqjsMi2BmWZa190itqTHIXXnLyXB4n1IDrZ23ybNK0f/
bpdOo3qKfU/dtD18VxUzU2i0c8EnMu7NHBOpXmVM2Zc6icJaORzdrHiJOWitGWx8zdwDximGCrDF
77CEDjMM0TQpc1c2ct7YXZ1vNQzxh8R0x6MCJXKaEs1+MjPTPbfhfB2HLm3OelGcD2Yno8XF08du
5mxrONAHG5hF1DrDeFJubJ1NgyNO1HViD3/EPExN3b3MYui2hrTao9tkIpJmiUd76V89vsKtk5rm
bTsOu7IskoscReNguLN1bi/C/1LoLjl3ehl4Owbc0nJjCxQZ6lr9uiG08H5kzuAL+BHgtYUPY4MZ
hupYe71F7v1MwlYsfJ2oW0uhlqOxPNqFc1NrzK90mm7eavaadY+ytHP1BiCIWRY3g6ffDZ3jHSxg
xM8dDjU41yNYNR0+FyPD/tloV9bnYPacKDOJ2o2d6U3D2MvCY3Umj9eLTNCq0CwAQLPN6L/IrDs9
x6hm+hPh5RyU1G3PrbzFvt+FrGX+Bk6M2rYiZkSWQuUETgBCcKcvVhh3dX/JQAIbPO2qKtlouBK7
XcWQ0U0bu+2FmU/Zt3GJLXnBYT5LV/0WjlFqDKFXq5QbdDcD1016tR8hxICFpXPNPhQ/KR8yUXyd
duPqhcIZJVxtm8Ra1hZeSCx73kHYHgAqFwuTOInnCUWIBXZ2RjX5wonouEOuM6U+HUflCmxmuZ6o
S9/VZPmOCOKKF9OFTKaHUKn7516u4exLC3W3rXCCAkCnO9A/F205b7xgzA6ZdNJrH9TTBqN2cZ/j
DfDBIi+WvtNp4OewX7p4V1UjYrnyy/q21/gWqpwBs4xe2bbrnMYlunSad04vl0OOiAWTb2AEFYY3
c0XkotuDVKSY+1Z3NFI1wLOa04sFqupjpej2gbPw6rfRFJy5nJpIdpIMayI9K29ntcUDiHIciLbm
nVkpvKjOybOT5sXZS9OWMINVM2rbvmcMu8tHwgbGJQ/gMaAIjH4wf5bEBB/KOi9307g479k82xvX
TLV9vHgvVKkc8GLPuPEHxs5BV/a3HnJUHvKAXDaZ8tQRDyaKCa39ipObaYcyd+8a6fvEdmcDfN1Z
89/MKZVh0NNZaZ3ySYi5v6s46MRhmmTejTQHKud10dIZ+R/DRomCHPvR6c+bWnZkHsedeTfazJuz
C0EC3y9WZZ1UuyTP0xTcGWXiXxOIyT2TqCA05iS7bjNtBCw+SNFEJUNQhH9XKovczi2fp8EuT2nm
mgeizpuTNcdq4xE7sy+IyzjUyUBgO716de+n7nQB2KTfJMjnTmhoznD0M1VTjrfublyWV7phpMEO
hhk6mJmfetIpYcsNAUa+vJ6ccDHriWjwFAnr0MvUZ/YUT+GNC3nuSVkkYoZgshV7Ujy4n0e/td8W
DH8PbJVDBXYEsrMzq/wyqRLW8MkyjtCljftk9s2To4GFK2uRvebdHE8RQuH0MJh6e/CmNQmdvO1k
W82aeSIzXZ4Sd9JP0NrFWc5DBBvw8vrFUi7ufWX07TnkxrSAz55jFjUWDjb0gZMH6tr4ZJOoucBm
1fo7mrXmvnc6Jw7zZYJ7yOFDyOfYHaDG5yYh4u9TWfm3vFIwojSks1qMyMddkxrmq9+2vXPqWtnN
VwwtTfHnNqdUu8qUMQAcmlx/gRWuW6O6N8o6bU6aVgsztIkslVESK/q8nFt4FuwvmM2Gs6Bs2eCh
PmvOCerRIreEJuj5piyayTijCe1VO28Icj8cTD+PD74zABwQEq6LASd6kqk4dMQ5+FbLhkyhsMlk
+5n31WzjcZC8bO6oRGMDDDnANcfSov2r4cc6H5Xzmot8Os2Lg/7dMvNe5hIWfRkYNLXHJnSVQ3vR
sydscgWHDEOLGb7PzhNnHkMvwRTSJyleGi92j45TfhnQ1pU5QEqw2fS9efgiTI7sDXd1hDKv7TVn
dA8a7/sbN6h1F7N0b2y6Y19QMpMHo8UMEYyG2Kde655YTOG8aXg+dpqlpy/SbYtz4qisF70Bf3E5
6vX0NknXWw52p80JtdM0GsdhplJcGQVddsmx3n1mgl1fzmjSlyT5ZkXfXhm9yorPZTpP77Fhs/Wl
k+4XBzwEcD4SkJh3TNJ75qEdRu9Z4QastpYtArGzy1TpR90qpiSaUaOPIxnx2bmW1lS3S2k0HWkE
8wBEJM80nZOeW7cHnHHNGtZRp4piLOES9krdp52Tcco4M2nwyKvZn9vphVaaMLeJUuItBebdEytR
j3MoLbYe8nI9wjJUNXvJy6q1aSeR+F55o3m0jQw/jns6S8piOXfcZDpbgqAmatfQp2RTN6nwyCdv
LDIqLBV7N4UQBhO4o2ziG8MpPHGyh64hNGQQCS1Rpq6drcabeh9cp6ovfWpBFwlQW5ydGmDHHfKs
8O1o0fAYR5qX2BdJzccXYnz02AcWEtEPC/NdeVgqRse0TD06tNHPBOMjWwsy/C6FMH8FZyfdtYuw
D6bIujcsCMmzGqwkpKfuftb6bM0JMaq90ESzzyqyXjmtk6jRmiiR+NSn4nUeRJyFlWUVB1svAG1M
VbBtdfep6BzSzBPdK8+STgIjGU14cXm5hLmWe1FW8Wdx1davcHgZySw4FryV6eC2oWkWwbacy4J+
UE2qhOZ0/de5WOozclXEa4O4whroNBaxofpi71ZjA7MWvt7OQCswpQDypyrMdIvpL32Zdy4SiYZb
pIaGEpv9TSkMcT4b8bDHqGxez3q1bMd6MXZe3D969TzvvMI1tiS/d3j5JHfeUpkXoFXME8o7wW+y
6fynIC3ldjH1/tWqNXVe6LSTJtNj6WAc7qvW9N15gnyzJmAzNKKTGr8Ts0dry2C3CZWjiKeekmoi
yNmioOeG3zmly4eyEEDemuKGDG5K7ckS56M92xH1NhSXxJL9VuR2cNH3cxYJRzh3NQ2Bhz6O82Ml
+UCikjPN0RHtHNaKLtY8r/NRahLnyYjvksZWfuiNDHxI3DfbZkj7k174vjgI0TZfSH0HNUVBUKng
SpdF1Z/1GqHKHCSdeDrTHJR/7CFJ4OwZn7fJnveKOuh/H7H7W2rk/1Fj/E6X/EvN8v9BNXLl4P7H
vzS/H8TI/cvrf/3P79TL9fd/FyMN+5ND/5rWNTOBa0onYt/vYqT/iUl2TBYOgCgPf/w6tfkvLfIT
ZCvfXSVkGg04VVGX/9AiNesTa9GqnDOrAEGdoY+/I0Z+kKkpyfGT6MD111FMh0f7Xo0HK1uA7PMY
1QjqO6fI/dNQm+1PIFMf9U7GZnQ+gdXDt+aTfRy97BsP9g/dY3/l32OlFRzQFnPbJKLb/tvn/ifa
6vdvx+fovZqmMebzrmidf/SNoMmRW4iMYiaMZpmZDTR7mqfor5/kT94OfSC+L9ZNRsc+OkZix8cy
hE2MjIb2QPxwfCXnrt/55goy+clT+asW/L97GLwjQPlrYBw+GPwpDLB+/wUJqyEZycm3lmCCCgmj
b8UpaMs037YTzCzWkoyFNaYFtgWlZSnGBHwmIgkpsjhdCpfm6jJMvRk1VSxbyp8eLIk1dlT+Qd7X
y13AwK21FbNVDhusWaZ5GaPpXeWEqXX7XrfiN0S7IN46jpqaUKu9+jPR9jQ043GqjEutHfmhibz8
La2WDHCjnpTDzqoH51u6pJq34SHs7GYu25WHkmrGVxt/X7wFjVMTjj7SttvQJgv8M5F5Lnk+ptWN
lzqy1YPqBx7b0pe8CYECDwN+st57YxvzcIubwsjCKQ+KgH6cN3+ZpD48JdImVzHIREeQUDFkfehX
FSSf3rPKsyFxWtZzT5fvFeOQYlvo0/w6oKJ+nkZawWWROifScNCGyDNXtxwIl2yXx2Y88MbthPQ2
mTpPlHs2o3hVrb1KHGgPgpSqB8HpGOHeFoYfmsqI+3ANjlNPfpYVANeNpOyfSn9UV4tPxtgGrnjz
jDeyumX6FcHYxDJ5UWoGlNnR9pZVnAr6p4478rWCz/bKXaNeIBlhOCPKyLU2ojabIcQlLF88Qy7g
Vg2+GZ2mE9tyXJY49qwZKclEQf2C68Bw9qU/z+jUCI1fYgqpS9OSwU3XxRy9BtPqeRHtkH/GbzpT
NeXT1dKMIP1gUud3MCloURIGZT8aA1w61Jy5fWUiv/88iWJ85DwvkI/dOX0DfyLvJF6TYmei8Z4o
P0FLTZPLADr633ThB5MbI/ZiigyTZtLf9XHM3oa4ZmvFHAF6Tqe2vmHTb1WkCJVnmsvxh3wvqsw4
a+kjWdSUKYRJsxD6Jk/BXmwm7I11BIu3uul1WKwbIqIsEaluNr3QqONqQIWl6rlB74+vq9JAGB29
5DXupti79Wm8PSkiOTmiINlVm671/QQolhr7sFU643wtMsmCkJjTah76jpbAhFXjTaLAinBMPfWE
ol+r0PRG6y2ve4ypLcrBErpiQgLuvZojiJ5p+aUGCgADbe8y31VMS3lbWX5ywekgMdFpHbtG2JCg
GhhxmZ+HLEVpLACzWuFkOagGjSi4y+DcKMI6RNd8NRIIrqHWORwOKqWNdpTg4n3osmF5yFnxg6jT
3eSrsosxgIiZeF9Kq3VvzA63IR5Gj7woXkyO7bcLuhtdCcc8n4WTyLDPjbzZ0pni+tcbrAs0hy3K
WpAlzhcptfQN60V5jWs0qyP4Xlw3gYy1ibwt3ctDwPqlubFcQVbbUk/DE9AGYgxG7r83xj7nWwsf
RB0Ivq28V+OlNKb53Ydb4YdkCOQjc29VXUTwlPFXxXWlIh8facH5MlNa1IrJfuxYMp87oflj6CiK
tIgFpyuPAezdl7ScYYJK1wL1rsdzx8hZLWPsnURhkUGcYKfFIkZcUCgLaz7VZdvzNm1tvOLvygcL
bQ5GrU5oyLqmTeRpxon1bTG4VKZgxdUGtStbInzWQqMqgkRu02IubszFKQrMufV4G/MG8h1a1LLx
G3dAhqAjF9mIa96OOeVRhLFfgyiynNRhZnn2c38/SIfUziEzrTF0OVqf468dvxiV00wkVKW8Johz
I9DnpjdZzCiIrx1haFQDOuppkDa6H9nFhNiKSF6ekYvERHcKygRHbJqA1G0neG+FxfqMgS8akEJn
5ZMfNRgedbYcJ3ylxtw6191AMR6KpUvfbK5WJmJMFaRRkfiEi2aUTcOmjkdVhqgvyZeiidP5jOS8
+D01Zsfexthvru2izAityAqaCL7eT3fKtSkRSJxv5y29H9c+5FUQTHQV6yDdpNbcr8DYQb6JQaCO
JbqyaAJCdtU2AAuMQ1DFJrrXSNpZ1Hid/Rn5JSYu0CMbI0k1/V2JugVzBi2uDAfPPZBiTFAe55+S
8Vy8yQcknfaY25VPLpLhJheoh06oLGGfE7tU3OtgjV+11umeDX8qZGhrMpbR2PXxCXC2vOwtfDZ7
9JF62ILKaK2Nw0BpGpVdkT5ozOC+jnU63drG2GGQt4mg2deyp+VRibTe2LPZvTX5aHyOk4F2TD9q
9DXF0GKuarOhyzfK9dpXirJiWyjfwrhtivq1Govxpu50K7Lh04BIyL1L6hl9JJ7Z3Jma572BYUxn
0lqQsTYjHv3ukPtANObRXa9zOoAxT+BQcyGOyHshy+Q2KDFj7FCKva85RTRmFubgjcjrGGfc4t0h
1MymPD/TUlAeGKA9TNTzqLP7KKi7y0aXrXvsufheWz4NSmnXIPx6gNZw8BhbSzFbdGlUgT+7yqs5
oLNpaURfMXXKLVnqVnYXkKL4hhld3jgdwYtcbIj3GL47vNm22Ttbq8/KIzuw3JdYShh9SLPlM1eo
8VIHLQGRCyMuEkFyzmkGGgMXFY3pAohok/VfljmPc+IMU9aBtBuIPhWZAre3NEZBBlxRkk7CAmzg
KLWyl7RprHzXmr53w+my/prYTXqNWsXKWy8NbDdhOu1TnhfOEMacmZ5Ks9EaRr7V/IzGqKsQl5n+
AnPN+lIEgbgE/qS8vQC5fc6gdKoirbNGGxnXJ+BRDwZ2C7RY9yEeJVxxvfKUvcr0PfJRNym6TLMy
yzDLZt7hyOkyoKSNu4u5s4Y6ZDgB2ZflTTf4jPueXXo79AvAoDAe9YEwC6fObwwy8oZzabRtbh3b
2LFvTK8dx7VNxXdpsWZJDnZxgSItnPaV8fmw0BbNCH2/M9i1l2Koo3xIUuiP2Cry82qwRvfYJaxj
XEi1YQFfS4frLGY8Z698aWnnJJYkOeRuT+s3NEKWMaTG6e6blHMouiBj7KGTN/11z1hCQqvI7w5E
d0z5diKjmK4j+jGcImVzDRBnM71W2mi6EcqnfpZpQC6Z0ctLcrSkM1pXVuZJk41Fg2WD9SDe1UOG
Qi0nLzOve9PljCTbmb1MX0z/ooM4O+zS3s3ciJA9175MvKaYo3nCW7pTk+EWlyWM9pcuq1ukXfZJ
Mh81C1tUlpHR1pk0feg/9KRh2uRYmQQrlpnBpr++ZjXHfhtWAXyTTbz0w5k91fIrA7PgNhy3hhCR
xxppRxTgbEB4SuW46QJwucBIXZq0U8+arNezfhwZeO0iEEeFjwsBaApG10nKUz9YWbANpGAOL3f0
4VAMaODAByC05xHEbZuOBma5VwAE0tuaS5fbW1EEJspn58jMukr7wtypQDOXYzkPObdI4rIjLWlf
nZFPPSEA50rvy10qRGqwBJmDfQDJ0KOnyxgn28az6N9FNWcMl1g6yoGQK7wV7NN6XLmvkvkRWmAJ
ZsNhQ0M/sE900NH1DFE0T4RTxgZJlzLTHwmTnJoXyNFBe53bsvWuG8ad2baamD2Zc56bv/9WTf1/
feKX1X//F/pE8rKGFv7uu1rNVeuv/yFPfGK6Ah8SSgSAUMhu+FP/8EpZn0xOEgCT4dKgD0DC+W99
wjA+MZKMDrYapgzdWl2tf+gT9idGHLgXwWXwaJDV/pZXCp7Ed/UvnC+cnfzDwAdnYoWMfV//slIM
RRK8JA3eF8oF3Z5Dt3bNTWZYqfbQMfV1AW8QXPbgxiMoJYrAJZyDlk7FzJH0WCaWA/3WoU2wGVJp
vvQGQ9z7SrMrws96glKPbdulyZZY5XS4otfkDGdSWwKiOicd/glI5GIZL8SCl/LMmlahFdhWPpyL
gT5/1GAbiCABYNChj1BxeK+yTD/ORiCHM5TPYeM4tdPf9zhfbmoxu31k6dN75qONn6c+QeFRUFsq
22EoKr9AVZUcU1CF+nPkhCY/LMwfOy/FvMz6Jf4BGGZ+MGiSKJembKLJsMjTzExj+OZ3ugeUJkuH
dQI0ldZBiWRqIq+20CoyNfjawRW5s6+DpBgiL8BgAe53UFu4F5AS2qLqJH3PpKLWLzivhY2hKCYp
ft2Lib4zG/cgnPfKqLRzx6lwbmicm112kYzmnacvzgN1C7NcC62tsxq+U8A2zKTowcnbiWQaRbzS
4qbli56ZAyPYmI32sdCCldc+l7fBMi5U0BykNSJj7fzByozs3Y7LuI5oRacnTrbljYexDWfRotsF
eF4n6S6mJdZaDBazeKdsaLVNIV3tQRN9Qp+x8HXcL6NOyFIGfMvZJ3WbOhs9EN1eA+Jg7Cp6FO2W
zKP+1c5sCkpCALw73cgmODSpKbRIxFNFxlVtEtvL7u6JwzDD9ICu5/eRY0uoyDQhute+tMyeQJqy
6TdmoOX4duvyufE0YjNaq4f00TJDsRm0aW0NQixGI4g7VryKPWMHwn48EiU/zpFVObaKUqj2VyZG
F40jQ7omxHJlnY95nJocH5I0OeaNncJ0HhQvNdP+F3tnsuS6kWbpV2nrdUMGwDFuCYIzGfO4gUXc
iMA8Ouan7w+UqlJK61JV1qoXlZa5SOlKjCBB93845zuSd0+LFEWnYy37jLx3mSrgdgsuS5b40e1M
mten6PEd7UN24t89iXwzYnm9/cRWVbw2wuok+gslytdQeQNu5KgejpWcy88caRV3fRGXd8hPsL4r
eP2+O6uyLsJhgoEBJh8rsNHGOK+n3mn6tQHW60vBxTl5kDsxJsbZQqkUgnWwHRjpuMqyXuLcTJ22
PJqkmb1A/soupHFjKmk1A1hwExYdVtCgSx+qRlJ4xZhFq63ogqPVm/JTEMbLZUv1+qom4WCtQYOS
3kCYc8ymvW3Ej8pdU6wcNbJxus7wiaEGmvgyWYZ20XZQ4+YrdvuUn85tqE/klAUN6oG2tVHqIExe
aVYX/jQqMZJeiDG4XXXzkoOCCKM+BYE5q9tQABrcDzF7QU/CSuIjCd1+onHFZbstm755mEuUphQO
Unc2QW+oMfMEjGC+kc6Q9FM3/sqSgsVdY6RDuWnaysmIXDQGv6nLkeoPXPxBM4biBz8GRwoJ4/pX
YIskfYgje/ix8b0i/1SlDcka3c8auhk8jw67+6tDcuGr2Q1kGDap5jw3VMKmj+45ezfMBNtyCdiD
9Gct+WErT5R2MOvuB+dUwUaJCq0jh8ZwzxZWkG8hjWq8Dyqd98XikcyIqTLzQ16r84zXdqSAV/hY
9nrK1qPJm2qi3Tdd5Z3gceWuYsI5PYe54bw2U6b267lnQZYXBqe3nAPyMzBlDMJrW1yuW8JlRvLR
8spC9yR0BEkZ0qn6gCvA3nNqBBRVpd1bnlki86ZEL+0X3L1OdhF2p9okggfOTypbfrmiQ7awqtpZ
nLU0Vvqtk8bup6YPDrpYK5qildsMzY1WwaFYNW5SbIKoIqCGn4/a3xARZ1rBiyGTZwrIvaK0t84c
hAL5wCzxTpvthICkQ9m+Vs3UGXey6athTRVqPZolBm2vb+vwJsbH63hiDJr7QiHtfTU3tTn7SU0I
OGivzLirkmJ0V32MD8qL2Ag6RHZgtFvHDIoxUBcZMle8wHnuARxrHxOHqCfPsdjeryaphRcSzIfr
516eOsuRMY9SXn9xGdgFyTEme2UTGcfEgduk0tM5aOYNGVNT5zOemGgwKrZpKyDWKHxdlvB8o0Ws
yVWmycR+1R2l5pS0DQWAYp4O0T7k+Rz2sipnvm5lnggvrcmhXMuiNp7rQAEO3yWDni7LsP7F1kdB
BEDP4mqTaoDkWSBWyS+LYJtSA3LI1w2TNQlJzyDkE90bmT+gssgiMd9VmH7UdckFw6Y87tuXOZnG
YZu7JQO9FVgsnHG2gnJlJRhXncKUAHG8uWH0nuQRFPhMq/S7sB2mn9FJiaMxIgr9AJNQnb8zntB3
4JXi7lIQ/5O+jvxY4jHTlDnlqVBNAnPNsZt8EpvEd12h77AH09oiE0mQdNizQcC32ck137VT/lK0
ghgLGx3VI/EKHCqCRyI+NZy5XPYIQgsc8k7gwtKfx58gQ1q8MnDbRrzZhLytOgosd+9I1FWeVgTR
C4FK2aeMmB+C5Hi3nam4bQASQvVOsuYhiOpKOSkVgykvq/viteKVZkAAfQihYq0FskOIqc/Tm4vc
4SsP87LYDrVhnaD8CJJQCpeY16Xf+sPQ9j/19v/GKPl3BfcjdrE/19vXP/5vBTecYXyzCAPxpqi4
nP+94F5cBthF8O8uHgM2heZfK25qaf42HmLduHoa/qi4rd8WatM/anHIm/+2qfwvuBN0a/HU/mPj
xHrOBrik/17fu9T2/IB/NuhULN9NO/mx49Swtgye0N4nhTGdu455p8fiq5k/UKZNF0Hal3aK5EjY
2xC70QVGWv5jR/TyK5FZwW2Yj8Ezg0z1PRrS6gm/RKT6ut4JKiuzFogRQlUvfMvt248SCZhgHaRY
E9OJKGSUrNX48hE8dzdVqwSzJ92IWxn9Bp00mojyVmDD7XY66sTKn5RavGlMUqZfBZGz2ovWJUG0
bcBNRtsQrdp4hpIT712+8IDpE82qnxDhly7i8FCzGPfqaepXmuJsDPYm9bpnsjr6vd1SyHpFWTHq
sAeIzEgZI6XbW5PWI6+o3VLbjFahJffcjY3htSEXTtApfL3UMMzPSF3SZpPYZWswSJkcpL+RbD6J
p5rJO7HapFuFaZnewKMV20HacXzba0YCcHJCF575bjuKfN4M3NrTTdNJLisTvlrjtfUMSXPuIgLe
pjo1g9METZxsh9ruOLrMNPYgmDuIu2v6bbAKrJ3kV0mWVwjY1KqeTDmal7gYEdxvZBSj4ZhR1nd3
7Fi1L25C6gx1KTmMtgiPPSn2zNmWkqS+Vif1tVKpes0kuC4Pv2Duu7RmtikXbeRS4ah5pjkbmAhU
PkORNA/OtR4yr7UR9wZ1Un+tmRR9qZ/wy1FLTUlSn2CMU2GFfZWyfblWXuYUhD/dtR7rrrUZBQR1
moWPdVxZCflyqxI955fsHUlVd63wZMvuhL5kqfzmaxXIssZ94shkMFxOsULgXk6xOF8Lx7Cqg1eZ
Iazw9CwxPuhEj1hvimrLN5IVTLHUoHVPOB1KRyOt8aIgbuHxpGLl8lFfdAfr1TG9lrTUQCjl9aXS
tQR8S2+4FsDBtRgWS11s1Zbs1/qsT/OaJJqldL6W0e1SUc9xHX/P1zJbLhW3HgOd8MulDs+ccDiS
H+umfnAt1EWOvpREsqx4JYWt/UwohkGyRYTI6tdSf1qqfggl0e10bQVie0gUj3kgGS36tV3oK4uR
mf17G3FtKdLICvcMA6+dxrXr+L0BuTYj0bUvubYo7rVdSUQ7gCHXYdJf2xkQErQ2UFxoc6ql46mu
zU/bMZte6t7sXSzdEcJ9ZLegXmiaWBE3nxk7aFqppatK1JIGa7o2W8618XKvTZgT01it52tz1iq6
9SCuLZs1V+1nMzsuefJGn2gb8piJkBpZ+Hr8DrR9gHRoASeEGtJjXkVrOLat8sTgioZxYOf0nWHL
rjeTSBixztf2stBEy+K5GPO7uVOis5Fh3Fwn+Ja+x6U/ja6tKsoJ3r0WKzGiIUkzK6vJ2hKoTovb
N2r20S19L08MLbCapk65K66tsYDnerCvDbMYQ+sJOwlt9Fw6o+UZ1/Y6XzptY+m5h2v7jfbJOpXX
pty4NujxtVmvro27fW3iKYhp6Ik7M7bFtc03l44fvaFL838dBPzrE7W/1fL8RfXzH2qD/j9U/EA9
+7sbftU1LJY//tfmQ/71pl/+sd9vev03aHaA9RzEsiaiFPXflT+K+Rv2Q8BZTNcowWx14V78If3R
sCECcV+GcsJ2+If+MVpzf6M8MAi/hVeywPrQgvwLFz2QsOUm/9NNj/jHhi7J/8ArABT759yOLI1y
/Ma6Zw+EyGptX88Xkbviu0WcuOozicVlpgu0Ctfa5n2qvyH/29R9tFMIyaXXH11mDZPmR0HruzZ2
ikFZ2kUHWzK9lH2cgwhTQpb6jT4ZG2tyY0DLc05/ERpL/BLYYglvpzCe0HUcpoFIGhqc2M8chDWd
dK1jKZMHNNjbYZQkvAZhcBOXI3ffEpXUyFXDtXCuqBzIdayGG6cHMFu6izxBISiEz7C9b0o7XFdT
cIdD/SUo+nWCJKVl/5pHwbCxtCB8ceOg8Fh+niaNtidPQTUNs6W/5iN3SQWOztNrIyZIWYwevl74
Vqp8yvvEvBlaXewzwabRthb5iO36QT3IW9VK5h9Tid/RUmSc8sR6SAS8e/S70s950ZvE7Yxj4Qzp
HSm62jKlJNiAkeFTbOflgHAHHbMZhOrsa6Zp3jMF48wOzbsqHtZTZb27faZ9UXjZ7YoA73xYU8uo
d9NY9OG6lkZwcnS4A7yqMZ/rpfHFiV2U/hCSvA3U2vmpI830o0h0qW+2toMaqMrDt9KR+uLw1OVt
mOr2C6l+9NZdPE+3ZZ3lF9yYMcKavFpaSFvsCTYc6ls5j8U5buwft824cgPewt5H0TLtJ5L+MCgW
CENghyxtvfV7j58UjuV1so8TMGoDQ8Qu0fo1vG0Xs4/hjJ9ShsC1ZY3eFX8pdRVJstoj6dLqBdLz
HfQ5w89ZxteelWXUCUpiMTRaRhAdqIFTGYPsZGRVoADDOXgY9cy66V0+DRyrqLzbeL5BPHExdBVd
J7XoeMkcQQGKA+SAi+7ZHgo9PcS6UWxLzdj1DCBRkAT4zwr9HXvQuqQiX5T68UuMYHs9lwVTVipb
2sUtPi+xDnR7j4lwvpkaKzpMCN5C/ogI765D7LwrLsFgnIxUPSWpTSkEWrqdXu06WQxSfujEx6LT
nTWkHz+MQr/LyRyNQ7rJQtlFk7aOcLNXju3NUWMCHzfrMwEYN6K3txkCIycNSEKVj/gIPab+2XZU
dRZQ/XjB2u+17G3FfV8+sOfeVv3khfqvVMz+OE28n+qraibyHprrDVv4hby65TjCScLsWw3045K4
oU54q1hPjyWVDioKQBM688Ec7/Hs7NjqBLtMjT0mHHyqinskVKLY81Ft+mw8ItNnamHr2z414WsR
PegNlthTpctDb5jzrRnxuhHAAxBdoe3XdlY98LU5acntFAK2U9/j1HmK1MKDeLGdnNirO3dPobxy
52I/tckN5ZhX4YKbmvkIeRRtwI/BqWKTVLKXIh6fBsadJA4zg03qrVHaBv6Nxg8ihpMZs7NU5ibn
nHwPMBadomQi8DWNf8osu80YyVM12g6G5vq1qocvhRmyTzNu73UDHx9akW7MLkUtP7I43mrKOO9a
oX3inBzDczYHYj3EsqPYLYLsrkxVIvvQl1Ey07YPRJTZ6sRg19GrSzu2XpmUcbgnfqgRm6RiIJ30
aXRkgT8pqzxLmvCJklow/XBxeadeG6VrRZ18KGoPYRrhblU/C+TSnhY56V2O53MmVAGjyewXFiv0
hFjfe2MK5JeYm3tVUYN7KOwxTDZduSRRX6IOzFwosD076zPSv3TN4rvZDVVpWytkSPswrLRnfPgU
4bksXxX8s+ijm8BXitm9p35EO5Jq80faSPdsiHgTAgv07Faf/aaSLJtLFNSU2WdLVx8QhRaeGTuv
meKgVskSLF1u35Fgr56aOIkPkajwJDHR9gw9qU6BPjkrSjE/qRxPVvmjlg23zEHWUYtns5nb7FSj
HLsJCspKBWvLxDejVNuXGug3kadxuSg4wgc7nrD/lOo37p9daAWHQpY7GpSt1sbcKsIaj2FfV76S
1r9oyM9O2v3K8Td5gTRKjxburtG0X7XS0AzjmFiFWt8ARGYTkrRcC2OqwdI1Kr9OXdVHaYh9LmJE
5U6Fs8qElXME6oMXBajb8rn6FWhqihmqOCB2SL76AfuZWRZfblMehrRRUb2jWTcNr8oXvoUa+UmQ
X6Y8vqmXrjlpJubXrNcRRuIhr9ZVSgtjPGvj8zy/SRjGMENXtI6v0AFXy8OGd/rF7YcTpLx81RqJ
33bjzlTeYqXYihRYjqXPL7aTbhPlzWJR1NXDGZPLY6gMDcqxmsknFtsZCCjswG2nFnfILzdGOe4J
LOJrgLrEsPtbxOs3pCcc44o1XZwURBkxBowdedZndQ9OmThRqPVFhsjVeCJx/RXz/4Gi9pDy8BIO
tQrb5FhYbNsKsoxFqL4j9bxYebU3JkwY9nm2uxcoAgddEY8KTFEsXcoFyej33D/U0o42GmPkFbk3
6Pgm48cKEJkk5jbQP4wuXTsJ4gcad4Qh5gMpE6+T/Mlxh/V5eMbazKC44ARWk0uJcRu+PWAXJ75N
UG7obFhc8Dyghdnam9PSy2JutkFJoyU8R+I44Mnnk/9Vq/Ee3Kavy2qdVCheJ3IOWmPYuON77DAg
5mNfRciYfUwIZzfot3WuKHs2WfsMcwiCIbDUTEl4yCL5Eo3hUUwv0xBt6cM34zh5zGGyVaIO1UHV
ISzGYX/f14RUz+NdD2HAm93C7wL3iy8rWkGxDTJYL6odTHumMirML+XLqqp95Lob3jCPR8Obsmhf
5hNXoLMtmslPeoAyDLeV5gPz5VYkdGUcF6GKLCtqm0uAHEYtWtStiKAEfGkFmRlCUzvHGMwIV6uh
BZWwGvHqnx1pF6s5y99S+e1k1mUs5KuuTZuunnZGam7Mal7PEZq3rCjXarYd2mQf2r2zZj2LDzdq
3G2DoO0BBwtLF7DOZsQRZZxsQz9NKqYXUmvvOrt7KgehIKt4m/NunVvYbQRzjeMolYRf1J0Obf7F
R7lPCYgMynw9dvmZr9ZqlMm6x3ZkSXRLLIsuTY2mrhgQCvWMku0OtoDozHNl1yk0aduXkX4fVsRw
Kbq8rykw+ra/VSKuw1Fbm9GwJwJUxfFGetUgt9porq0BMZCQDyNBsuuyhcEWO+x3maN3a8MY+90s
jVfX7YvHHsGbL0zpHl2Fx8/qCb8oMcI9YuR71cpHdx4vbSUeynJcmz1iD6W9i5z6aOn6yW6H1SB1
Kk3DZT8nDy3JL1ZY3xmNfu/E/W7U4/dBdW7bLt8o7kkflDUE1q1OlljHe58Z8pQPziOJef1mVtuv
5SDf5EbOPVD228wESdC0T3Wh7xFtL5ALdZNWrJ9Vbms3CvzGMVYDRFa7b5E3vTDnYkBjZJsiNjuQ
CwfSpFdOHe/YFUe+aqNAmUxWN0AvsZXmPsafX2HzWRBgs6VEZxdiGMLP9e6Z3Mk3bXLe9WwMDsxk
fMfVOQI0zgs9eREFNBXX2mvoulZFyl3BuQA1AaiGqXNjxNCzhR18tGbvdT0bJJRVVCWeXcSewDAU
iGGDvxXM7jkXwQWmQRC/FyWFiHGTpXLbF8relPWb7HVuZMOrYURhs3wXYQYjNqHXiVag8vyUjC2z
BMo1A4Cq1WZT5s66DdBSccZ81JbYJuPkIyq8M0zlEQj7vogrr7LiLe3qjuXJGvEjD89QeXmFiKFQ
sP2V3BqJ4deZacGjsINty/ahNoJ7u2b3AdKkcLAMz8a9cHLhmzWcjyFlDWkL4J3sZmMTd6nq9J5t
n2jsNgHSiZgFnudk6XPdo26Y7F08uhdzqh1PyT5dZiiG9iFtgyxT+1MLf+GNH7dWVCOTTg6d9iJK
/cNEUdwV4jFu0miTzza3NUi3RJkKCkqcCGUBG4xAzuAN6jwXaOGwB1sN+rSdGxrIWC/RJDTNQ0NO
z3OE3XX5a+F0lmNlbtq4onaw2nLfdiEXpiRPCG2WWIvQnDkmUM0a6Se2p9eB83kVhgGyOLY5qwJe
tQzjW30Sn/loQx+I6wdttImXGmZ8lPJFr6P7wTSal0RNv5LlLg3Sk6LkK10bts0c35lTyxS7ii9k
BH/JWjmQt0gmQGEha8MiFzRftTF4E4+QOzpn3dIvmWH4MmMZ70qWiKoK0Lgw/D5UTiFX6S2mvtnX
NSU9F+hAL5XbuLtJmjpVada4sd9nSYe7FDlyAwe3UzZ9AUiKsaL5gIBFblyniF5by07fA2WOVhlk
HcJ0dHmyMsr5Fiznu4LtgzFXr/gWcp9zPyvuDlJ+WXoaNgK5ksFgbdpsVk6CDeqwFkqnaiQuxjnJ
1fls/PQwd3DxJ8VwSRPR3YRmo6SeOTsOX6iytmb0bB1D+5Bw1nhNqvFQ+jLWK+1ElJg61NsiVbrS
3SXl2DnroE1D85lwQubYjtmHaDGqCW+mFcZbnrQcj+FMRnCcUHew5+tvq6FnH0sYOvP/LogvbiwG
mm6l3bdNF6962RcgULJIOzh6wy6yzcKoXjVzGrerqjS0NW8WFAKlt8PS7xl7MNqgsHjpOEfZI6c6
LahBNj3+Swf/L0ziAf/uLLG8BwwAQSaFBrF5UWZg/04pNgaNw5vitN1ZSVwZF7uuMh3dgRXvZ6lE
zkqGU7ibGkCyLtHtj2XOTSCFpRSUZOVMGnMd8kRjqECdUIylfQlaqXiAjBU+Qf7mrqPqXaFNLs5d
OPPLdzhG7hgdZZPjD1IZkhtHU0wLe7+c50fTiGOkrqOp0DkuVsvJ1eI9i/kpWBtKMD3XRRnBODH4
LjUsgCk7Q8b1xHLJI95FLjCYCgspBw2Wov1yrggdTAsLT6e0zQa6DghulRWNqdUaDu1ewKlmL80b
tQ8Kt8hOCcrx0XcbjYQQNZk1os5re7Qh91wpPtmV6JMgsda+adwiSD+Fy/EDy8aA5h5Y42seI7Rq
W2PeERpAWHzABBkuHundOp4X7b42uoY0HGzjx0ATLifTlSpUtEkWbM0WF8dqMKisVzWnCecZuP8z
0BxIRFard+a6H5lXr0r+EiWBi7BolRjwqT1rTuSZeTwSaRe77qL/SM3PErhYiDfVbbsDwcZmQTr3
FOwbU0SBJ2roIoC+A2q9qTXRgJaIDm6q0TGrNYG0yr2Fq+C7qNzuU2c9eDfBQ/wuWyqUzE3NddtU
0XYsANhUal++VZqGJHRMTXSZgzqpOmKywEZAnU26j/S/aLeFPtf3UZxUhz4JwrskCIJo7dQIqlYW
oISNFY/6nqha0irqKH6Ns0Qe+zGD5ibVxjfUAUp1xDHQryxyRDc2SLrv1gpcuEWp+1C1pnMPi6E8
621n3iEGNOnZigGQuqy6xrdy033Bo2Te1cWgL+12gkEjM2UDIqaW0wRRO5kOVp5Xy6c/EJFRxaZ7
S99keiNWij3yhHxVRzbIc4bStkH+muq8jGbU/qgNmrbVEKiTF5Ol/FCwgrop4kbZ1DCrjrkR0i9o
p1hlrSDtlBoC1zgW+nnipBtRxQNKzUL9IeW4fMVUWR0SLD8PQdtQjxiDdBlh9UzZTIrxS84K4VV2
E7d3HgeJu56CMfwoiiza9jk9cSKl9iu1M/Rl8B3yZ+QSJuPFEJNHgvX6QlZO80007Q3PUbZiQ5D8
KImj8aAOc19u9VZyxfA+WxvLiS8qmMfWh9RPh5uEVXef1Lk2rIQMjTdxJYtlEOmcEzs160XDbO4z
70AEfaWQQXKkfYMOyRqi7MCOrOorr6xoo+GJWSs2dx2t905zG7gMJdbyyLgBTsJxlQnUfaoI7JXo
iO/oUA/vGL+JvTmG5m2jOQHNmij3Yn6PmvuhCTEhoKw5MfGcbHt8sHsRH7BH5AcBeXUToxDEJBGW
lM+KFn9rKUpEbwRseiB/NbwNQ8d4GERBg2DMcqUXsXwc1WjiDhT4pMPOHM+EKBu0rdU9CfDTRTNr
OJbtQmDq6a94v9s7wQlD2dEU/jA+ipTJgM5oYZe5aLEhDiheGJkoHxtGkXwW6nhMCQfya8Rmm0xA
uqnxMK6soUDpaQZMUttLN0TYpLlOzWTL1ypbq036Wk/mA9aJ1VBuldE9jmwvCyPbyswADyE9W2b7
3J12nWtQVJC7G88BtvK5Ow2ODADTg4SvjFLn4cRN4dgMmjVEXmcMP8HBaCaT5icVX1beKi9JKKJ8
o5aD9ZwCgxiE5vf6bVC38aslk+Pk1M0nDoTonE+j+EGUMSRg1dX+WFd6+prhav/ODJG9AVwwDsGk
rAk0bPyGdEMMTxjTm10fOZW7bzNFkllRpcWIDaLJo31PdtVrZhfJl2jN6CZNcepDt0U+X9tK7Nup
kT0twts3q3Sri5C4NL0hkcoHkh67W9uQ6iLQXo8aKAFSDBS3v5n0cL4b7Ba5JFYe65NtcHoAidps
+EPbzhzUnQqA/At3hX2KqJA0H+lP/9G0BuOJAYaEKLJ859Smuo1neNkSsD5KXBW3ZXE3jsyF0PVB
oplXWYsZro/G6HVqcg1aEEYyVyUmJi9vQq5A8q1jC7JRCPeV+OG9GoiN5DBFiBauuMixTbjLV3KM
20001+d+yCWSKfRUYQ8cLXOhxorQ8g3ytFGpM9sFsWo9D/PokzW4q3Ql+mptzJbQ/44tO0ofl1q7
KwOLLf5MDOio2CfbZVKPhuYhJ6DEK1vZ7zACk7weIltgEGqbiGGzMniCDJVsgXAnbO9wIY1Va/lW
Oc23tizfxrj5TvpxneDyCPXF9G8UxaFjBO/p/Yj7QgsPfZs/K5mCCbgWH4stBO90okAsoyyou23o
FMG+chIGMYP1pFk8+E0f2DddkTBpUXIYTZIs1a6lpEPC5THYbW6synwAvbYwrchz4FwNPnWnOLKE
WA9mO2/VUnlD6jTvyhF5Us5jTDAKkb1shdpO2D52iMQcaC5cHf+GhDrc9ndBaNUro+B9wd5p+53T
v5BfC2gqNC8MbZJnyk/8UGbf+xzv2yBGPTeG4KwKZ7p3BEDIpNyEWVRueoTDvqGV067EqraHqant
XYa8u6lo+rdJz3JK64ZhhQiV28x8NZ1yK7vmEDLS9aeluRHWdKelbrshyujYTSLctTOcy5WTzvNK
bZCSAFkK12nmUP8a+o1oLMbDsbbSUr5LpdNwvZH+YseeM/xy5sFk4KFuaK+rPRhmMlqZFw52qt1n
EVHJIDNwQfejr2i1zxbmfXLKiSlbRcXUtS8GCj21ZsGMeo8dmmEOt4rT8HhQh3mtYpHeTlCkN2jj
Xo7tLjOYOSagM+8GggCpbMcLq4SWs85KNlneZSdQ2NWDG6hn15XavlPyR6lNJz0cv8bRPtRVfUTW
fUqq5Nm9jvqG9oEKHrUXwRl3lWaPXyGDOz2JmguiCQVAY2rfWJjfmFEgquHc7RYZeHZ0csBLhc4v
M5ANc2fp6Wfb2TVWrXAVsVVcu2QErByZhuxzwkveRE/srJlOEXNdM+JXAJHaqvAQSt6xGtzljr2L
oH95vTNyOw2UXyLfpbLxpdLdFGbrV2Py2vazfTfVnSeaqbhLZG1+4CB17gmNwFMbcNJRLanZ0YWg
QcCIbjyOdALeoij2B/R4DX6bjRDMMXO2K9u+zdrTYIuDzhDP69XhIpHFPbtuGt0EitygnIjvNUhm
YCnB63TVCB65RxxCFMhHXbNO9Opy0s8DoJ3RA/iyV0uDgZi2bjP1fZprbVdogFYIZ2EQOGwHEWqb
shOPHUcJHKuxOXRF3n6OCapPhL8VD0VxL1DsgTE5OZpFxI72Sa7slmSnLXEVHp/oQWBI1d0HrPB7
cqUhSA5AOQPliMRjrxfqvnXL9wryYFz0x0HJWwrxpl0bFT5QOTNOrKqMkToHu5shvJaV+kv0xbrK
+G2Q2XxpQtxXTXosRXyTRc16AtK5YrRvbemWpp0VqdEGjwOQdWXfR7p46nL30DHIwzyPShFJOGNB
vghjpMvncUrky5grflqzbUHpTAjFMOkb6KHm0W7qtySMjkaZsCRgsz17dTt2gAnr0Odejj1VHV5t
ab/IvHygnc2e+HVwt5lD7VUOxCBcvwYT4zGs1l0SnoR5GKLqmDBAuh06Nd50k3mTxF96NiTxKpHM
ZeqpJ7Kk8EYawre418fPphnNmz4e2iUTqbN8/FDjQh9cJulx7UJR5CuIM1thSLoyET3f4dlsKYOd
0X0OaUEUfHy2ckPSVvFWhqb5oS4zt4yf0uIPLd8nDMqN4lG3NdLHdI9FNVcwy+rF1FLCFJns2KJo
W1MHFSQC2d/otCfYmiP1rFl4sNeNzSLKgKvzyyb9kRmclX9TjIbsD4HZt3YG987JtDA8hoKlJcPg
b3UKgYkFftyWC4NxXpTDVvKG7mgazoEhJoabMmkUFoej5oG6m34nev+PzBPwM2kwf+Or6uLi+y/G
qus/8Lv8Q7F/Aw9sqJheSViA3eEgtPzDWrWIPK7YFSz2OoKOP8k/9N/QyLHnQm2kQlHU4X1IFHJQ
qO3FqsVf5T8ISvg74l+Sf/AafxJ/LI8v/yKLgYHGz4Z8dKGc/Pq4j8GAQLz+P0k7hliro7OC9P1j
zHruoQZdRMI8mL5vrca5cWtqUqcCgYPW+TK3+/IYs837NJ0un/ZpK4fiP0Gr/JXY/vsPBZjb0HWb
/0I++esPledFzcoiO8/TVD3k5Cu9VcOUuRDsg/TddcPhyR0y99U0O+q2P310fwhh/4zl/ito5Y+X
dhkb0ObQ3dr/9H5kg64EvZ2ci4rKCqejeYIQAgiEAveWMXn0+a+/HC45G4GPblq2QOr757dfgIii
dUjOjpEluDaiJv+V1EQ3B06J9hTh29ffv97y4/9D6/P7r/fn11sehz993CxorAZ41VnTZ0y3qVrt
advVrZPwf//+lf7Zsbc8WPxOCCRVQzex7/31lShaKmrb9AyxsT0DvMj3STT1v6OmkIv9BxD1/9ev
YyGuwmhFKOA/vwjdjtuBJDiXTlduWSxpP00dNycuoWyv40f97GprWDeZpf8nv91fNVN/vI8OX15w
Thr+yH96HyXqIJBq0TnUoRN6VWGIjUiH8N6ZGaAUY9cfR5bl4MQs5T7ARWyv/hvvLqkCPKIG/cOC
k/rz5+jazYTzl9dPS9WvmnjYhkPd/OvfBVKqOGNg1xsm84e/vkhq/l/2zqw5TiXt1n/li3NPB8nM
LUVVSSrNkmXLN4RlS8xTMiTw689DecdpS9aRYt9/0TfdvbdNAUkO77vWs7w+6+vkIvVS++egz9oe
GmB2M+V5cmE0sr/++J6O+SBvBqcg6YGqHpdDFv/megaWDNuw44uMRJqDnBrtW50a6XVNAePGM7Tp
0ccDv58dCj36kOsdZkmrgCykqnn38U955zPhc1z/wxA2/3q9YzUyuhGV9QPxPn1TWGE0IJ4e/Hr8
5Bm/cyUTjQsSP1Mn+PBtVtdA/bwqI/d8xLX+zaTWfSr9heoyJIiTj+/p+DG8ebwoClH5CNOCV/U2
fMyczSYec/N8pIjypedRfnebnGA9HyrtmQJE+eBGqIk2Q1LmP2wNW3Y40Jm6+fhnvPPlWCw43KlH
V85fHRR/jtwJxknVOOLcaIYZvCnWmA1sK+uiAe+0LXGQXUD3Kx+WuShPaaJ1n2SjvTO/WzrTrWBd
Iapm1Wn+eflyATk7muZ5HefeiTFzLqRfQL8mn+UuElV8+vHdvvfQMfSY1HqReeqss6+vR/UoYeU1
zi2cBh5Eh9yGFEzJgLRQCizf1GhO5zLxECtonjjR0H18lVDAP5ku3llQX/2KdbL+Y9pnoo9cziDn
NjDhjDSHpH3p5rSlWtPZQUVrZT9T/9n3oCA+GXXvLAMWebs2XheC4nCEv76yU+VJqhZx3k/lcpb3
hn0C399IP7m/d74iJHqr2dx1WUytN8tor2SkN9SGtUiHsEi/e98nYFQ7AQHxkxf63qVwuhN3x/Zs
NaO/viEXjDkcYHHugzlzKE5RfQtclO47q09NH5mhE1/gtFCnqTEbYWV1+bkNsAKiKSLzhzmR84Vt
teblxBklCTD2evMnD+O9l21xoEPTi1ZR/ysstuqApdvTOcyW+VzJztqKyi+ujVQ5+xmI6u3iyvg5
qt3ms8G+DubXMwwufYtIYJ1F0SXp8PWzwZijja3mHCBY51dRkWZhnFoI0Uen2+t2QYfana0gdcA5
ETtW3Oi9OWyFmqszrCzwABvdU5/sEN75AIXuCd6TaSGlNv6a9aZB1QipD6OsCyCe+XARl6l/l9I5
p6qTxLectYC/ixkjqlBihw9mfPhkzKzD781zgcxlWC57WdMw3+Y0Z0m7kJTsHoC1dBfY/VwqNFF0
SdtEC6XtVrd+CtG/InT2zCTyADOsWeHI5dT7yQ/5e/AenwQBVjwM+JFvvkawN8SaIDmOyi77FTk0
qYDFnwpKC+EwzkWzmcup38e9bE9M9EkvvpDjN69B1iVwX54muuME1WjJS0/N1mdf1jujx2BxWo9J
BlvGt1+WIHWUB2gebANSz8YfEjscKAOfGgOpIm35I9IXBB0L1TiUMNG2HAjxZRc/HKK6p81LgXD+
8cnzWhejNy/O0E30ICyYQCjcN88rtvpJy2f9gJLGgVA9WcX1knYybHr2HTGFldvZJxRwGLof+N1q
eDm1fxphK7pJJJiwT3Yl741lfo7NsZDXyN7zDQWyKDJdz2zzQG8+30s3InJXTgBqh0n226Xum3vL
muvbaQQbQ8r55TJRYvn4kfy9fAumPbK4bUI5qFivk88fKwkWasvtlIEIkjbOnPgUO8Sg56Hypw7B
nhpu5BDre8Azj3T3rE9WkzfRtOu+m8tz4dVNoa8n1teXTyvywchpPWRV155gQE73EAPdnWsX+g1t
P/FdTJ589ktCT4NcT6PTyS9OXTAbgcEzCuFz/0O7/RdHEJtdBAYP26aJab2dX4pKw8i9ZAeo/MsP
XQrG6zKDXXPymORmExAB4ib2eFA35BB+/DL+XlxXK+g6pfAoBMvf66dB68/K4W4cPNFkt71K5j3W
8Pzp44uId68CZV0wkfLc326Z7LRvDGD7h8Wd68uZBjmeflQfo8QkZ/a0cAvGxJ7mexqCRKcrC96Z
aIOEsloxmMsjnkcLzLRHke/jX/b3QsftY4wgF9Zm5X8bjVoA9oc/lhx4OuR60FS5LC0fcsFEMpBX
uVMw11g60iH6ZD5fH+vrWYGuGRtYRqLusLC8eew57cqkKrUzz8m9Aum7J4nBVmhP4I9jEAgLFVFA
NFRMZfvjOz6e695e2lu3OWziWWXf3nLv+XRWp+QgXZJazJamWanSfoPy4AFrCaVBh75DicITkbJz
UEoim9TmbqetZDnk2vm1hBpLSyPq71yrvfKpdt8swpYXZTuOm3aMf0p9uEfKaJ7NGULVqmn9jQQC
vnX4n59sGP7ejJPPZoK2XbcM7NrWkffHZOLKtBjSwT0z2vX7KKT06F1H5l7aGGq3Jvy5Tw4ffw/l
9YK4qpk9OXY5b94cw6U0Fss5m1yIsvHgtbscQsAnU+Q7d8VXqcNR1vGEgiF+fVew6ZpFy+wzWuTR
9ehaZRS0WKY2sxDFHGDw1+4+HhV/r+ow5HBvwWACqOoY6z//4zFSh5dsPSQyzjYN/W4at0ignJ1m
V8Ynt+YeV7w/ByBFKva9FAx5b9yg+WYCbitg5FnhABXLrZ7AS5vk9S7Wq6867p5qg3rURmcTlctX
VF+OCQdHkwaWaVoOpwhnnQsDxAjmZQ0yka4oU9MsNch0XsCjDtvBmbMr7NspZEmsQbRB/Ck6Lbu5
/kXXqXzWJngrd7NFfXtjDQ1giq4tzAcli/x8NHv/J97eOQldkTQ/xGRhiwL+1qut5SW22qrIK37K
ZnBL8KnJoAICkRHa8boGDr195+8MUHu4BabS3gLFwSJdd0Xxs6fqf06cpiJ+3DMJB0vrjkyIAeOb
QEJe5Ndgj5BkO405/OTjly9tsSBLWG2Y/LsI9YOhGIqXroFBHCbQkp7BwGa3HFH1l44ctRszVaiO
kka6Cg+OEE9VL4qYuL9lASHBmeJHBu0KIRi2jO9WKUBGkv5e4C5SOjp4nMg3Q1F0XkDfQLunCmAk
yLnJqQuytOqmAzmf6EOlZQgMWAZGMYLu8ahOiMh5ePUaUNEM9SkCwwopdqs9S05AX3owJ/hvJsdn
BDc43bduVfRiXzcz/jF6RV+NYcBL54tetTvM6m27RXGaLIEBoI7WaJ/RNqU/ixaL3Zr9Yia6PCNB
2cFvkPfoC1koPZJKKv4IvmbfAuw4zySt9HFDkrdnqkOtQaULB8q93abXixFZ5xi1CBOcBsou8UMq
SIBKJgHaT0IFyPJSJ11XmrgX2iTRQrpaZY0Wyo6uSrlSu9DZrGElWmpcEymjwQbIRnXWZ5K+kgC3
H68BOGz28kbye4DpFPEWRSIh476fkj1AnkhRbzExV/tEy72fNrAcwnyrnlG1OopGYsSq8YHPQKtB
h9kzhFhbAv43pTWfmh0KZXZVRhMw80RPA8mHvJIqRutKqEZ+OhiufGBSnKZNjBjkvqxE8i3p2gki
XzehJ6lYZwM7aa1bxO4GsTD9ypQsl3kiMuAYIRANFTmmCJftOwXI9tE75g4MeQLBoHEKdSCYqrD3
Y8qhOZD4PfOTeERhepYmPqTX5BiToHUD/XGs6hpSVTeffyI/Rq7blgXpe1BPxZ5M8ILgM3dBQIf4
J/XDGECmDlUgqeB/M3iGg5WldQp3wWV/7ht1C3Gknsw6mKWNjj+SQL1YwPyMoBMMbij7y3IYwnbu
I3ScUBmKoIrz8cnJRlcP8LEm3108dYR9zWZBE16O8bml9GU/6ilEYM3KsgcGMjm7MTTYq4bNYLJJ
6c/yf3gEbZiFD9JBAadtTwXCvpNJzkjBIxuY1XaZtZLktqmSB4hrS7upeckIFDw9erKcOGu2Zq57
eRjLrrZDhRmjPzHqpn+MPC/rr9w+Vrf2RADGpo0g0wQmDzImfsWLHoiNSwFB5yuStlerjJ3OPhMN
gYFtHsrWZOtULB44ybTx9DLsSatdyUl6DRyBlJZyy1Lp/2xmXVhbjGOeu/WbNdIknxsEafMx6iQr
RAVVOmPOsaLGe4pbK2ELRFX85+LmxllJjMU9Rvkcri8jErtAnmvlXgB6QkvUOghecxCr7kYMTXfn
gMGWYYFvtgl64WUmdTIoUNuiHVYiVLNusNPUGL6kA6m5G6HqCuXR7+gWUc2XS6ktXyBYM+3EpISc
xFlNzos/KO3FTS0bGYHlILJw7ElDxEgyXYAxGAZ8RjYMMSNGN14MhBdVTDx1feOYHYoad/LVV12M
6tE2JNYrvbSNwEm87AsvYLyNQbrfGWmhmRvUCrgZy7hCaV/Dac+2KCZ81Arm1PnB5Iuk2hlx6t75
HGkBMNW0ETZEmxvnjmkvjz4iTihIfoHsy0QyWAbohmEAerLR47BOVesE4+gBwJwt1pSNUpH5Cw9s
emFmVWZvZu6wwTa1JHeGZTZfu3QxnsZj5o5b0nJ2EsjSLufXayuT/oMGA/oyJkGQcLWy0pwt+EJn
QJUaQ4BfCrBvoS6iKEfvrvQbHRIoosTC58347mQ7G9lYnMPSmPhLlIiudl17Bol4fV+ok9Q3s6/o
VMQztdjouqCPhuBXn5zbmvyRbNMui0tjjT32Ofpywdkacbu7Z1vfEJukFlZJx8OCHC663r4ond3h
CbMu6FllwFbZgihzgNQBmQOnwaCsQ3SieX3W2bb6hpDesbd4Wt3iVKcc9A0YYD6GfFdDjylYOBLt
W6Ldz6SmbbV2MJN9oYhmDgpoFT76war4AgXarwOCHJwrXWuJbRrKBq1HNum92DiliwGw9KBLBxYG
qnM2LVTsM21q5EYRC8/UDxwQepQWyTywJlU/T/RssBbWrLibebGQi7jS9sfTZsqrsyVjIyGY8K5S
RVfl2QardyJYawZQfXo1nE1AyPINEsq6xf1Qe1fSqknOQjfHlG6i8/luaWXehmyGcHG2FfT9kMjO
8TGXiMKV0YGgb+nZo0gYkQejhCPXbTYMcnVplM2kykxYbL3Ccj0wcAKhM56W4ZYj95KFXLzQNs1g
lz+Rl06kZbty7C7UbM/maVz4zknVktSK5mk1xFBCt38mAMou+8VpfsKOyXFvQtK7sUpXe6pNPx6p
p1RWGXZaQ2xBP/iUgISFCHNDibhlwvGzO9Ppp8uSWZ52Fvt1FoWhX2MVohgkP2lF+pnOaWQ5iyJX
aV/L2p7yvR4l/nAaqaaChFtJkihgYGrWhWD+YU84c6C4tiwBjNPUAOxgO/OjRMGxHJA3QOorzG3e
9LoBroahudo/IYMR7oSzPvGX4cGpI/YUY5s2q9YJYk/h2PJb1wroA7FL/N1Ouk7yFVGi88uBhVZt
KqQfKIQIg/1lDa66IfBNYhg1EFEEli2dG5RyqD7zMkaVI2dSphBK8ATRw7KPDuxFsZx7y9zoAe4B
wYbIwxaYaGlyPseOd7cs8Xw3U3e9N0VCupWG5jvDR575cJx1dIpbr0crjnZ1bA69nkFrdklf+Apl
aH62peqbsB9N+x7YwHTvExCZBtQymf/WtFksF3oTXSV6KtDzkHMc3ba2jBXTkt2vOywCgzbKXDDY
xp2H9LpyET7u1o31hcZeAY0uqkfWHgSqN66ak+8lCLew9xfrwjPsbotWs0/Qo6yzvVIdjFXL1I1L
zVfjsovIFiNggf/nO24cOYXkcHkTGU2lfWEP43i/2HrZYh6yOlhkai5vgE67eyaZtNpnc2MR6oRi
kr6DkVgVWkoreo4SvbxtCjfZNhbmNiz7Xo7aQJGetTGZPtWmQ7GIGyOb2wW7kNtAMEJKm+ysQgmx
NWCoLGxxB/9FdC2W3ynqyjws65HXN/tlj2Myt4x41/hW7KAr7C2yDIcFg9C8ELtUFWPxpUn4Uziz
psoCx9n1jyNyShlYnduWBy+KcZLKPsWVTm3U/pXNdfajT6cypW7MOwkd4YGezJg6cfSouNqB/6Pk
MzYm72RVtmZACLIFmaxvZVOQ1GZ3DZRBdwM3HllN4P2BhxipSW91BwAFUAdxQf94+T55U/4AcMk8
84ohkZvGUDOYdomboR5xjDtT7sLTbpaWTdA8znuH2ml0Yo7d/Vhn/t7UkMtu0pwt196Uhrat2ICZ
FxOPCANklmYnqPK9c1ZdC40TiXjsP2wETwb2jrHE50KHo75tFjneVxaA7IDj9ALXTuX9EyHUCC+L
ar4tGVoFXPce74o2Easb+m3VOydMshEbwBnr8mbJivZALybSAp+a89p7aiQmpsmafskCg3GQWN10
scTczLbpuvHRpLKIG13Exq+JbCzG9WQ2u6YlMXDjm310B3IUTknczfklLenixV3wuIaIyaxvtWGP
yVZLRWZsYlFX9lmaYR4JsRVN6kTiGRAcr9ouCepW+piOmhZDtFZMLcVEf+qd0Gwm6F3aYEPhTBJ9
Prf01Q9cgt/Jd1G1qh2Xgjxyu83iZ0paLjwA23H6sOi16Ru5eYO1d5UevRRiNE5tc8alCxUselw7
E5dJD4X+lLegtszyEHYTw5gefMkH3hVdeeWRwhtvStVb+7RbEo53Tm6TrVysBxwoUerW7FJB3ZUq
085tUYGHJBo7FwjmfUL0Ig+U+NjO1prGHD8lcqW7owOEm+4n6DzQt8b8db4oBsSsqIIDxyi168Eg
EAETIGedkKOPeiGxTgPzMAtgp+hE1ET9wncfMfyKi1m13S0eGXFdRDywADwGtCYYiqubgglk13S9
i6tyQmAaNE4CsGSJB+0bOiZyQZKWPvhOgUp5yd2KROHMwyKyDG5asJVCQoq1oUjXDeoagePbMRkY
xNPh73Az9nHbUqlh3GmlXZ1hRiqSnbQHdtMAIueO8xORBewHLbbgXZXY44Vs7EyhsZ4Wf9MPif/d
MmTVbanIrHpnyJZXsYyJVyfnBV1lpsvmcmH+14JpSDlp4qedH6HHEu5Q9JNX71SdefeyTyRa98SI
vxzLOP8roPs/dCv+qGj9FZxGFaX/8T+/nv/n4od8SYs/kYnHP/mPkg6SEqlVLrU7ymvQqleQ0T9K
Ou8/DkcftgLkqyHeogz2X5KSDopcp2VCvRZkIuXi/yels/5DFxfuEn+UfGbUV96/kdLBrHlTF6by
hmzFoipGNhs5am9qY0QZk4JEkOFQRnF/P0Ux+USbAc/acM9HoZcphh5Hk4+OnlXp94EToHHbxYMx
y1P23uNKpmhMLfZ+Ta2WR9EuaRq7/rUAvLO6C30otS9LJAG5+EfUZ1pN8q49AkCBV1fXI8HsTzGf
5pO+0kKJRwYcOh4hokPKtj/gWwAuSlYzlr9mZY76R/woPxkUaXfEklpHRGlulXzz3kouHYcla4Oy
FfjmFlVS3fdhLd/oZiJPmxWDusT6OG8T+h5myEMR+dV8pKbWR4KqcaSpxrUvTpAYld/t37hV0L4Y
5hPQQC9JJSh/FQts1gU69Xer1VaQ9gpv9Y4cVwdtN4kdOeZM3E2JY4/nioAx2AGAHPVwIoprIVbs
iIjtoBUBFPEG8WAMKZvDtDHXnSMYczPZipoj884xMFCjrY3V1yHlNHyYcyI+trSirYeidaHW1iI+
ZtYeabax3ajT5Ui5pTsF8dbEOsEqeCThmkcqLoGKGvbsIy3XrikkMh2OECJRhELUZa8PXdc5knYF
0SIza9tK4F23mFU4mqIF4RwPaJeJtzkvj+Re0OnxpX/k+ZoFRYuNBoPungAMiL8m7p18w+a4Xi4p
eMz34DdYkDBJ6tZP15hia2NyPPMoQ6364MRPoCvblL3zcJAZJHcXa3O3J46evdBiIf4IXDJdeeZY
OvEf9MlwxUtX5RbHbhlt8mlREpf60FOMsSrhbDMxVI/SK8hhcRcMa4HbGRwWOz33H6qjVFpwWj1V
sb9o2K1XMfWgBg9jlsE7QyHRW/neEAwKiCudBlPE1bxfVPgYdIVfSBclezLMoWSjngbYKiIXdk9e
xRx3Fv86ihXk0Ul1GHT1CEe0IoUCWnGarif5xpq+e5ox3Qqpuz+6ZtIAbmMoxh2cG1G8QybOdn42
zZzI33iMfmTCh5jusDo8pG1vthvPwOW5sWL+jrYZu2+ZVlY3nGAxGfl1lz9nrVG0YU3f5SmeUutu
Vh5RKmqU0wm2Aw3TQUeCRuCtJM8uRS9ywtNpXlQmK+6MAMgvWpKVD/yb7nUDeDzZuuPQ36GTMc9L
qNMsRALWNHXYCiQi9W2y+yaLfJmwoaj6mJlOMgeLkM3EYy0GNuxJY7wIgpGJEOPj3qD4MBSshYUq
BQzT/ms8AyLb2B0G1V0hcgxuA6TISw2ZXR0MWd/9zBdXvwL/4bjh3FJd3xB24FyqCSbmTra5rrNp
waCLHYFWV0Tn+Qc9pkzbst8hcL61gLEAfeXwqE1dVFDeSxXvAgVztDHi1RDqVvOjrjryVieXU4qJ
COFysfoRr5K3IFzUcwr0HE718gtYx4YwrjVqHaSQ7M9zDXRR4ZM5w7rsum2Idb684aIWYcGy4lxm
18K9MjhvfDUiz2bQCSKtu8Z1nmryU9Httfw5csyS+aEjpOqya6PmjlPNqhqY3epLPOr9LTB68zBh
KiTRwCARoHZTdFgu2OhvKbQLgtHiuWrPGiKnul3ZdfYjvm83OwUdiRkk1qLyZshLYs+MuJwJgGi9
FkVLqwPk8p2mDiu90C5b083rMOYMd1dSLCbRtU7l3VA162HU7ssD911L8ssSqmVcigooXW0Nn1rW
yvLCdsv8cZBe9dDi5xKbshuVHvrK0RUggaJVW1tk6TmMc6qLTs5cRF5TbWJQrXWMZbppxE+aSSGP
Q07iuqEbafJnLstsPncHVyPTTWYFGd6JDU91QaJC0ZC5dEnhXqXDoK7NmDow+ZP86sBw6gwvRpIk
Pw13ogKj8rGXdDFm8mGcAX94wNbPMUKDupC7NavI2xtdhFV4VllL4Vca+YtBcsYjsmTCuyK7W/JN
HOs+tVciT+/hi4CWgtI5uIHWjMYFdf123BRYqgycfab9pc8j85aRQkmckoP5y49qJTkcQkKI44Lq
+aTj4I+w7z0Ua3U9dztKekY+wW/N1vp7qVrqNsZalVeFPbt7YdVU7Iff1fvUGR7ksaafYVunpUBX
2+JVU/bv1wbAcOwFeMe+QMnZnzRs0ZUxDKq1d8B/t0EAeW4TU9NY+wv449RZPZMaDz+JBgSaW3oR
EAjoS1hri6I6diu6Y+dCHrsYuaark/7Y2/BNJnMMNzoHf6yS9D/shnVwsuWwbPpjh0R53kwXfm2c
NGAxEGdQVUbhd+ytkCZIn6WfQJwGlOcRRi9rK8btpDwr1vYM9TiqKpUoIg6Ixz4O0d31SlVc+zul
rsoxzHFOTXvv2AfqPZeNyXDsElV+Y34Ra+sIQll2D8cNstTiF9xZf2w4MSnR6eAvJBJR9JQ+DnS4
AP6w66dZVZHveF+WI5/BNJc2j+rY3lJNQqtrWLtemlHSAKsA4/yIjm0xzvi0yGqSnZ/oFtE4Q+BG
E41nbtzAFhIvFEGyW7Bd7rM8Nt7KLspfkmM7Lju25qBQTodGDPLFXTt33rGJpxonux6PrT22M0sE
riuj5TeU/UgKfdct53Fn5D9pw9MeHM3O3opj0zCCy+Hv8CbMuNXWvmKPn4OAD+ExcMa182i5mqm2
w7EhaRybk97ap+w6AtxDtXYvocfn5ySzmg+sei5h8ThhadWVS3+RxE3f7Isatg4oCc8a9hKX743y
/OUXKi0O/o1PZYI2iHNlGg17JZKmumpDt4K2j2t31nMDD9YJoPdNV8JqOrhAzHu03+a1nupkFYCi
RMy4yQeAEHf94Nn12ZCA8NzXQHoPqa7HdmjPhbyiUz83AU4jMuDQuYjLjPLaBdFeDnNt6dIngm65
GEE6eiCo5kS17SaBTPtokMxwkHUG4LJxCUHQcCbvK2B0wMsYMWxDR7e5ljlbh5AJj7wV/rc6dIMx
PFKi9Frmy1gdDPYULrusirK3o3wYf4jHsmofo9v4WiqSKJFqD9p5NhkajWISgH5In5s6k7CITnEM
Yp/tpbyNqwkN2dhbUMA6vfPgIM5kP2C56iSJD1ri8F1J/H/x1Fg75RKlfaBBrL4IafkvwDNkFfgp
MrutOaEs3FvWMMKKoDj03c4GqvRLr8FMaqLeOHOFpx7jecaB1epNdY+RMLuz+57upldZHuW7AuhP
oZrspND0rasRBBfMjuac6r1RPKPdzu6HPNL0k9zEUj7RoP0atYZ/QJBDsbsnpoBub98RlKLHjtLp
ECzqLCY5lVsZ4vIgpsxlJxl72nPWOOwNGmjRxLB70o5QsBZJsoutVO5JApvJmkFFGu98JWglUs0b
bss4IcyT7gRGRSXjKRyXqNPBT45wi/xh0ckndaKo3HVlK3dm0vbOzu7qxl6RkPm1pLUeB0JVoxsg
8GO777fp1Af5GDvapmw91oz/PU7385rbJYwPj9OH5ypF6PjfnK/jv//7EG2J/6wnXctfj6cc6dYz
7O8ztGnyTxDU+UhxhIGcjdPrPzBibGrIV1Ho+C4qdgK/+Ef/uNE0az1dO/x9nKIdC3WY/2/O0OK1
4NJdNSW+bns2ki2Bv/WtdiaioD7T8n6ypyoSxrcJxDf7DRqDlfZ1mZVsb/E/K+006WqgQVZOi4g4
LU7ltJ3LuPlFVmYp9bOxgtL7+EdN4vq3xuVPZ9hrlc3vn+bhGcCtgX8AtdJrlY0Ru3UT5cOvKSHf
cmtq5D1zrqLXvxHENLr7j6/2WqmE1g6pMKEMuIcEibpYUF5fDUif5PyTZ7T1RBxaRDs/0KBq/pUe
6vdVqJbotk7ojolm+/VVkmTOOWpAdohX4QNpK7AFK3f8JPj9tU7vn6usjhMD/S4g7PWl/6FP8nTi
FTh1IkATZbYbG6Vf+lMyQEC340OeaP5WT5pnC1bSJ7f3+pX9c2ETYSayKApA3ht9Wdv6Y6dwG7Ph
jIv9zOJ2ipIt34lZfiatfi36+udSmKQsNKDQ4vQ3T3Kp4JG1iwRBI7JqM/RUVCFO/FDa8qKbpfhE
B/jXjXmUrIxV0+6AcRIUrl49UVb6QmS6ADAxx197q9W3ntU9zyy6vyfR/6+6df3Z/5V7cVu4sLiE
xYfvChPN+OsLAT/LpQVIKIiE0EIjS8ttZSkwcw7bOBvn1cGX0fyJZv+vsQ8QXf8tMsZNwMB8fdHI
ggc9gcwNELahfYBzN7zQGSRO9F9+Y+t1kFFjVUDdLVaX75/jckS+xa6A6ywETn6zI4QpcdpkTx9f
heCVv56hj9Tt+J/VivDmMgSZzkZveGzxV2MPh3WwNWRj7NM4vycr5KIg2Y6siX1Hs7dt5QnD5SR3
xtNFry9mH7iHkPUl/J3rj3/Xe0+ZTEfDNgy0kPST39w9Pqw6WTljGZL6U2FTCMpH8lU+vso7IxWt
LPJcRhKu2reWEPyCJTx2nnGppPICXdTUEO2OrKgNsYH5Z0an95415gEUpe66kLyVJ1p+lGseiS+A
wGNtpyzvuxi9Q+fZZyi44k/m6PcvtgqQXXh43OHrJ8i2SKChXaGOVlmdlJAwb0Ras8fONdPYRkbb
fjaU/v4cV90vfjKWSJbkt2LzyJ4yqQSf44iQCSqz960T3hkAGrXJ4UKhhNL6bykJLFNnhEsEMJWC
48Yd2X/ToCLFOubXzlX2kGgcDj9+03+PJ2TomBM4mVMJFf6byRZdHd4sj/PeQEk74CeRDWBiEP/4
Kn+PJ67CURETDasW3aLXz1zQ9/e4EnA3NDLzYWoStqKO1mtqL3AC+5/c1BtP6joBcj2HVi7GA+bA
txOgCY6sRS+WBo3OgRwEsYNMzSYp5Ty2QE84TU/YCn2qbKPJLva2LfXhrzokTi+U0A8vPr77956x
aZDda7m6iYpjHZF/rKQ9PUOvlNx9mftDd0J3HjzzBNTG+OS+P7vQm+WsznDfqIQLVfDMT2p2CVuS
0T6bHN4YWn4/XRZnmhCrq8O03oyZYlJtTScV2QJH/NseeUkXkOmXvERLH2H4qW10RlM2pCc9p/v5
lEKjnDht5Hr8yQ2/N65QQBHHISjBirfvuQZWNafoC4Lc1YiuZGbcgWDrQ2hH2snHL9E8DtJXq+q6
HvD6BOov2ljHFeOP16iTj11lJkluVazwsdArpiplSb8rmSarWA+H1PPvDYso7CCqO5rMBnB8GqXU
6P1fIhLel7SMKhCuJgcqeE4J0XurJlgbvfqJPX5b/ZRr2ezSR+581IvixgjYecXNJkeSED32zTyI
M5IdYRZOVWpoGyRGU36jKVHgUJXFrN8mU8oSVNHxJSsp7peo2tMixQODmlLlWihme+nDqNaXy6RZ
Gw9Dxm/aaAQm9jvfGNp+O05OT6CDnMx96RHJgXgJPkus0RoLKfnEEFprf4lDD14TiGnV5/m+o5SE
eq2sarDauJYhCaZ1JMNen/pyL31PtmdjVtjf2RqZ5XkuC2mQC++miPXa0nZnxCuQ0uH0oi9ZgwZL
jhWoq8kxUtEFIEM3Lm4SbZylf9Dr2JLZY9bA7XEDVST5SPBiUo6+dQI7c9KSDd1eb4bOosUShFEd
9T+wb/bXDfD2G9dr3H6D3rgmUURygNq0qdXM0KTEcpf7eRvv9Yy08c3QVPl3+F3lLykpZaIUywVc
59lF+jqqyL+mAh89pqSIsw8Y6igOBj689MxIGsc7FYX08q03ydQJ08kErWqBBU3OnMhMH0fN0eWB
ZEqqSdC3ZiJERnaE8puuLHr+WVxoj51ZwIEKPR7bWo0iqYoHnFjtWYRuhZYFdWDrOiYAEGZUKVcB
Hs2/LASAtEake1GxRwpVU19AoobMTZjxjzZHlk8AW0Sfv841kWz9uEibA/qm+cGyS29AOGRRMRym
yDqJkVtFQQxRmWK0wNkoQpmXQg8aE5VuMHgOrYgsGabbRFZpScNr9q4yrwW+s2ocdygclpwAMSvG
ZiaV0RR14KomnS7IVNNsnyqdJqeKjZUXd1yYjExGnKvk13gQ4B+rvm9utLoYtc1sOvK863AKheyM
hHtfmcuk36oyk2gITBpB+4bkxMIP6DyO1QOR67ReRNzrd3RHHblFlaUJYqUKx43PCKDTKu9QYXHV
0tOMRSs95WxTOSelRi19o5KhKPdT5unXrqZnT7gf+uSinsiZDauxQDpIpCzKENEVpCdzXIiDGKto
tmEVaNExxAt0QXtWCGjQOCTP1N8i5KjE7flbAMcr07KZY52A36E9nYq6PrdtayFUkiyIKGCOcEiV
GBs6Wr7R68MOK6q7kOVD4BuIF2/9a8XaLsrqjMdH0b6P+OiQ54QN7d78xPF6wwqNzlvOUVV2wJhB
DCThaCEhDpvF76442dX+tnFbgLtZTbhs8H/ZO5Pl1pFsy/7LmyMMnaMZFgmCFEWK6rsJTLoNesAB
R/839S31Y7XAiFcvM6qeleU8Z2F271VIIprj++y9duOyC0JQi4uTU1ZIqFTH2fT2yELmgaosJPm8
TA0qCbDum1tnSj0qLNJu+WIXJ96K2aBfbqJw+yaNLROBDhhLHhi6Jj+ScRz9D1Zbi3qzo4wCls6M
8h9N4RncCUvrmHsntiv/tm7xdx896jHdneG6wO9a9qkZ28fS+hwi5LKwkQtvHstn247RRs9+JJ5f
DPtyTvQDjtm02klaNVZSYu6QSbBNOllVmzXQ23QWxdsEgYXlJzc1bmZoBglNcmj2eOzT5k4Ztf1e
+H32uwaviryHn77fkpBwrQ3g4fKd/gc6kMbSlDQXG8hg+w7KTrLrx2GglziiKmKrdXXZ7eskF49x
j7K7LRBJBaBamdnTZszorBhIdBe3yPHN/ET4KzcNzM9dY+9NM6loFdBwqxihAt7T7noQ0rxPxym9
aItrxIjDVbrkryMERS8/cARgpN01ad9KPsXWtfqu+0Whk2g/ykSKrgGG1hpsH8Xccpf1TPb9/USc
/4bW6fqTViEclFMkqixwBeXox4Q6w4qnzqps0mCnQzFvHcjC07a1ytERAceSMbb3vjnrefPnpPhv
O81/cKn9w8Txf9lpTun3r/ZvCuD6L/4PkMpiEse9Qmx1jQuu4sF/AqkMLDYQazDEmDxf/DWQ95cG
6P0h2MQgyOlrHtry1qPHXxogNhqSYBhw1jM76gfB7X+hkMy6Roj/azoiZo25nq/nE54DAuXaf5s9
6cqyewM+X6sstw5J+hD9yQsPmTi6SsadqSMfm1cpWaPrOQY3j8LsCx+x2b4KzyzA2rC8ytHRVZrm
CWRR93GVrPMF42fg8ko5gfBB1HZWfTsxSwdz6J+yN6xtjVJr1PAhqtMkVHBGo02h5bUfDN7QMpat
OvqE59lnpEFdr5OWE1W/au762E86o4jbkcK5yvLuVaIvTQqQxlW3L1YFn7s0MQ72quvzgi1/OVVN
U9RV9i9ZAJTrJmC6LgX8dT/gXFcFs4yyp3bdH4ypxH+NfDN+dHlhHjG+smqgzpy1Q71uIGLQC9j/
rouJ6LqkoN2dhYVUtf87UtbwMl0XGnUz2mF/XXPUYKQdAjPr+qO9rkK6dSsCn5QFSXJdlmil1T7O
6walYk67oZ2NtYpYNyz5ddlSEgo6VdcVTLJuYyYSnhVuRpa2xCIMr91Y1+VNn1nDbdysK51u3e5k
Jnud/LryYZbwFtzQbIKQfuDq1tcFEY0u2T67ro2kMgLaWsZHjgke4HI2S41hyWabXRdOyiOZsom8
ziOwdF1KWVKYZ7Fuqho/dWn6mX3mGHvdZTnWAmiAvGt3a+VG/u6aVVsEooB6fhyuizC7nPA4dFDS
8E2suzIqqw2PooF1hwa4fLoUfAkHxwdLNmfyv6rZYqqO86zDIeMIdnE42p3LeN3QUeeqnqd1bTfo
8/QQXXd5uObZ66XXHZ9JAgI+f9xsLcBOBtDVtLAeIwGErlqDkInWjRFgX93Z096UkBZaQ5OaU8f9
rr1mKRVvB/NQ5IV1iKpiLddYg5fWIntKsa55zL6IyWbOo5ipvRtIbHo0dFZb3Sirt9mLyXSajUan
h7m6HNXV8BhD1HkurzZIKaaW19zqjqRhmuWzfjVN5hwO7iwMDcDVy5rPW6+M+iKuZsu4aijQELga
PoGjMCdzneOCxb/uDGeShWs3zNW+2ecGVs6h6RsvcK4WT3cZq2N1NX56VxOo2/gYQhmMMYeua4Sc
cs8h8TdztkTgVa9m0iaHRLrRSzd6nla3qaFTQBwiKmBC1Vc/6mpBo/LzalNtcOcZpB9W++qsjT4+
4tXUmuBjQFMBCsJ1iOu1Xv2v7eqEpe6EwtnK93HY6VezbBTJ6Xd7tdCWS4H4S6GIdq9gaPRIp/ht
u6v1Vla0gXFMqw0n6BaDicnoNO0rY5TYVo3ZjXy5q5VXFM7Zuxp8HS7mEL/5YocKRibGsYQmUzw3
/QFrLhEklrq1DLVxofQFNpbYzbaS6mi1RvbbQVNkjOYEzootimYyjKz/H30zTr68yOQRRLKBLd2K
cOV84LCWwLU75Kl6HLocU1pXe7K/7xLTvmsYnN0HMu9pu/XbmUYRnGe0EAy2isJuWWX2HMKnvlFJ
gQTeeKp9L8u4PTpqBAzf1NV4mftGv0vbqmWK1hKMWIvvpd9RL/HeT77ipu2x8PLR1SNOA6jw7KJH
/Yc3kBCCBj77zWNKVqYNskRfXsG86u9lVrD45ADt10+NkTdUPWRVLrPLOHbWfCGlV8xhMTZFSmsK
6auAUKqxhIoGSlIDxKgubYRVX2ytOpZqh8BSpQ+WRrU37QgqTSh8dJnjqcHEJLOsvWeIa608S1U5
3jbmTvtUNb+rQOsYn44M+fJVzknVMOwJOYSWZil+M3WDu3FrcVgn7rO0Rrk1hVbCUYe4PG8MBQb/
xo3H3g7rtlABWKwuvwHNVX+0ZNQeomJO9dsqnSoa/xRsvY0XeebznA1Oech4eJ3nmbPCfbWwnN2D
Kcv38RTTKcbJlhefXuZtHLZUWT86EwcawkzkYdZnOpnoW/QmcyLA2EX6jQ77GHAd7kB5EcvSjmFS
VDaKhJere40Pstg6A8+1WWZkbRL66/o9/TrDnxrJv4e3/0Cw/O9Rov/jNx0Dqer+1/+s/nGBy7/5
c3hz7T9YimIdtC2DLdNVMPtzdnN0ymTXqe6vDe06n/01ulkeUx3z2bpXBVaB8vXX4Gb6f1gu4ESP
KQHf9PpH/8Lghk72z4I4h03zynv0GRB5Gxju31akvYx1JTQtAjg1Zieir7/mJLYCnT4PO8VMUYjx
2HRZcozqIT4C2P3I7UwPPXJROrSsndG29bl2pvX0CJ0o1FAhsHLEPQ2OdaQTHuq91r/vRR/FO1pD
XVj6xG6L+zwTatg1BK9YhRltY7pk7rMpr80fQkm7/SlESwp+6pX2JknFELbJuvJ96Nzh3Nnut9sb
/UNRlbpO9EAxcnhJuSKp9RxKhOPfNA5zn91FeaBjoHhI7FmDvVNPeiXPYx37a8Ctbn2A9d7YnXim
ecshZT/c17IILB6hR0nBDafHwjgOSdcTSOcQjDnk3kV7CAQM4A2daXelxo9Ohf1tEvWfM/TqoC9t
U24M8PBHeyhP2AORDIjLuEEx1VlQma2zdyoqjagO2dHidmskjElFrmNSHJqOJLYPtrXean5llDti
LPWropqBc3dAwwXGmZhFyWawGYf0BTXNcMCJNHU57dqSOH0TM7iUncfmpjR+99p8BlA/PsVNedf2
PHHuJHabciN0t31lYb0RKLRnxZckW7I4uXETeTn/35ku8IuZm9jL7CIpf6mZfk+WXbnEX2ommHin
hJdMUDokn7eJEq8aqpvajnGMZd0iF0aCjSikaY4eQG30kNcZGOtT7zO2tcn42qQjkQ6nt8vQkHoW
9rotbwW/tnv0t5u+WQJ65O/rqocKj1U2KMgKkOR2QmNQX3nNiVsYcFDFUmwc088VT72e4d+nY25T
GERR2cdccOT0Ypeb9DiQe++N4ThSqnAfe3FCeUFujeONJKvz4iqeqMGcyjsl3EPUZUdMS0tC60Vs
0yG5FDLCMb8UzSZfw9TY0CkVyTwwzVFx03Z5p0hF1aN8KMpkSY4SREAJ6YonewhEjVi2yCy49Db0
F71AtKJnkoHAYQjdmspN9+iqN/00Rp++iR0pTdSwHdp+cIJFTDtu6ww/sb48TYUooSxMOEjBUzwT
BHcvxBDiHIqEWf+c0DFCBdJv0xkVhSLeRJyN3KohActg7Aw6suphZU80LKXzZzqUv7Ev7qVRH5lj
KU/PKFH2v53cmkLa37pN1Pon10ijV3sEKzH3mQx1GeOdFlWXK+6jFHZORrQTyWOYtPKXyc0Uck3P
0xEnBGWxy5IfHVFVIeXz1ZO9LPMaCu/7MzR+H0o7j578WA/NBJDDggCucR6YN2SyCfOkcQ3wIuZV
NtHzc9RMAohV67pPmOBOjimJWkZSm499O9xiMc/gocOYIijmIzUmvVNOm9QZBOml2qZPVllNES51
rfZe2lGmmLp6QrtutrRfeqMR4LJs5PztoiZWgXY6iSOnHIIT/VqyqNYBIsZEy6yjz9U9UjknWsky
SyN5LYzvAdNHHrrtSGa1cGle2jqUJNmx7YXY0ePftGE5POfmlWiFsL+MufOgoQTR5UYizqd5dNWe
+gjIAwG/PiHYDaOhxPiZEIzftVPRHlp2+Dtt1JwL4YrpjkvWPxGpGhlhBnB9ivbDMo0ZtThiatsa
KnG+0+auvVmK2seF1nKWgxf0Ypo+iAyKhHA72iR1951kT8k6o6EujziXz8OuY2tjoiHxKwaMXozj
V0cmY2upLg75VXJhpcWurrGDz8tUD7d4/fo21HKDPq+R7MRCs4+xHOveLe8y15bvmatGY8vGZI/J
uQ3GOG1ptodv4Kk+wRL7jO7p0b6qSFr40dS+xFQ7FMTBKP/yDk6G32yTTN6elNE7T9T2iFN/OPk0
Wdj6kKtDPMuzWzpCb6jh0j3BhkXnvLNpuzgib9ZkXdhODocJJUwOYKI/4W9sbzVtvAjiORhvs4Ku
EUg1abotTd92iFymzgPEBXkkxFd9DHmWvCw9Bo9NY5of7GwecNeTsUjkiDVavnBdk8Af3AeWSCRf
DPvBaY1Z3yxJc4588Sub85+mOwJfYOb0mIgj/a7IMgh9Pr5GHg0lOA7q2dtebEeqrQ9Q0B55KXlH
TKJu0DK6nnEils9VyZF3Y3slpia9OUkDzO52QUHfEDdiBZj15vJVyxajZBnUyqBZUy60GcJwgTpQ
quNYU65pps28A7tabtp8GALy5GQpNDsm7071HH1X0UJVt087SaTGU21aZ32Sj1FnLF04KpvKEu6v
KHprKt23gzQrsRWib4cRzbPFItismFp8wBVCwJeEZ/9JtVj13CEd36SdWV0WAhAayX+rh2/Qpi0R
XOLsyxaw5DMdWqSYimThOelXuaofNPJPm0y3CPpEcaOyY8KL62vuJAmbsiPdtLdTd37C8AL8Ic0c
zPOm2f8YXG7V0G58AerIafTXpffSo1VxJ9EtxGwxGFZz7Dqq6YTgVbLQqMfpmxglRPfTlMY0hI7J
afJoaQbiQlQoy7C2kYAhfZy7IjG2xNgML1R+VN47c2/ZtC7rxbnLS6e71TknTBuqD090IQ0flP+2
5olV/53R5tm9KmpiPVUeZEX1o8r0IB3Wc3WU5OR6zKrpnpeUsDO5JP/kUGxKOwdDYb56V9kIlFm8
X8kvR1NZ/rMFgEZsvZgFpGMWVZjxcqzkMKWnJrEeqTqnlJnLJGl2sSr9+0TnwwnTiAF1ExVj8R0b
HIkI3pDEpTgJVjRVhApckwd4qQ5Sv+TnyE27zQN27xbk2cnpOSR7OugBQ0+q+DnGbP8Ld91DlOkd
pyWrc9n/kqTpAz7BzoQiMMv61ZarvT5jM9GSjPfcL/bE+ln2k1tubMbQ6C5B72yp1Ms4isui84nm
9KvhfjT9yDkQxNfogelTbQwnVgTNfrC18XdmuMSjtFZ7BR/kBTOX0kFTuhk6jCT0LXSkUUIlaucy
mNy0npWTiqeRYq5r76gy2YVpPby1AN1DaRAomdcja781/CYKWLPZm4krLcgnJEd6xDEPUAtE011S
yzfsyRFkCuLzRmDb+j2lDidKRudQ1iKC3GkSgAVKkMCi6vNpj6qj6UEM7pZGzZLARxKls6TkThCp
aNpluXG8Oj0Cm2XH60XNAbltDIXOLW+kxa8ixa+S5ZZ5ByzBPUfzAHUUgCGaAAgD846o4vCNeard
WUtBChGn7tZxVJC5MntIAGUpboSZPZhl34rcMPd8yozpVmmfZ0ske2zYTy1xizgY3FQdU7DSuyxr
X0w6L7fMrcmPJZkPel7SHD0p9eqOa8/ikHnWd29G46H3auM3H6w8xEXm7P1Re+CQwSYmrVKOt0TN
3zrpTjssN/5n0xj6ECZkAo/xQCzrhSe31x+7JDKPM5AFWDAjffG8mYvNoEvFbjOPx2+oWumLhQb7
OS7jsCUw0+2joaAANZaWduMToPlK2NhuO52QH2kRQ/5YamLdO6yAv4XF3LKrsuZIt6UN2yhuU7lf
JjZ1JxqSeFJmTewspHSy4n2ZhvJnYbnDfByAchV7iJmLj+wrtZ0RURrETq1HwkBWy58NZ2EbPbsl
f88zS3qvRriaFF4WE5Bhz1yEOCcClZeoXpVaB7Kh1W7wLeoSSSrZ1Z2NIjWtSB2UlmTdsEZ0l3UB
f2+wnpxM8tBgVYeuyIPRYNj2R8vczAW0R9ZinTnTN+vIbVeCACRmBftci8YsMNmCfsMJGO6LZIYC
moyMeOMu5haj+S1GH1qeMF4K+dlSY1OQbGlveBCMJWb5RvZfC3Az49Cn8Zyf1JISQSszbav37KQh
seTNQ6Gn08/cTcBEF43P3DlHcDU6W6RMkr0r5A7rOu9dkFdgC21bPfMaKemG1+O1bb4unvhYkW9z
UgnLDvB0MSHNz+k87UgfqZ9NosNYGUd58Ue5d62kfNHbWb07woAsoKnEexPmwIM9a4lU8ZpQ7QWy
TX4bRan4xpdguezQO/tjsGG27JJxiEWYl8APwlIl1Mi07X1b0+M0k9j5SgvOQ1sm4IdpaUAfzCj5
O2K/fhEMvYh9OCM5ikwmIpNB09cGQTt4RnufJOWvhdQfo+AaOh/9HmAeleS8VBPCF9ClDvUSWQ4Z
/c5xw2bMMvImve+QUBpzG00uNpzPaVCNvcuLppCBLjv7NYKrAYOmmFVOs3hFmzcAA/FQ5jWvNtxU
aX9KE8pwkHliZ5PgOeBGLcvydxsJpwhrPzNeGGDadqvsYZ2S4vxQDUN1F0Hz+p5mF9WdpiT9zdHG
goPVkFT+Sbfz+j5nQVPs0yyqGOKsOqwM3RrCCNksOwuOZv5N1mUG730lHf3d94ukwTIstXORxs5h
qIfortU1VhFuktYv7G7mNJzjbngoIqP7bh1D38rFikDqNUOIjsxyFu2MNW5DMyYsK2ldCn0cZDgZ
TU1HugHGCl5AnN3pk9WMj4LaUHaxYrGoZhb6sFpbOm/XpVGVnXsfYDoj6VoHR4C2ntAqPY5DAJVn
e5cgx8U7qJp2FNJX3r9NUraP/hKhIA/LmMLm4BnwXlPVFR0rjnKKQd4rKF43ld1uM9YT+I7sRzsf
jkWs53tDMtTQqTmZ92CVBkTDaO7Vnj3DTCxkLvLpXPnYRIzF6vTAUFX6li1A1o/+kGo5NZu6zsyb
zAtelCWOT3hlOPWsRhxi6CN+tzlYSHs9ecVcz8HUmA5HPDsluNgYozPeaIPuTgekEkn2CNJ5fa/i
zM8Czc9MWqw4Xv2Iq3aswzzRo5AxlzeZGtFxfTpaNMR0MOC4HswdFCummrbItAeUa0oUJk9zeBHO
j07Laar3dAJrNhpllqX2nelmzg3Si7oH6dhsWIfVrN2c6p1ldHxiAvFufC22nloisp9FPNnMDOz+
8dOYNa9SixQWF9wAU8mrO/i0hHlRkomOnQaJ24Ri0nrnmJU66v68XODMcNKf0rsuWREiWstHzuMg
IHwwJ3cusCIQbwZelKeCDojfiTVlFksqSu0OPpUmhzht3ARlahgMDlmkkYLKiZ3q3uvSxc8pWXJE
F286d6p8Ypdjqec8VxuMQGMpT23DfXdxpSbKw5hqvt9vAEwdAIrtdGyHAbLVUybrJ93jo/XFT62P
9LexcLknjeZ5qoE76lp7Ty3sqdWLh1GPKVVDXfaibL70jHtPkkl7A1rrHMnyILy18y+KX7uc1x5o
lGYov5lZv7SsefCVfGxN41dpZCezx6+UU7Neq+nLJJARwNG8iaPl0c8wxXSKivKymgPdFW+sSOPN
IOr71qsf8HB9iNZ+SnXtMha2oGMhStDQgAE7SX0pJ3VBqrkdfS4y6oG/6J3+qJNCDzw3FWEppYLP
ZOCbL8WPxsnNn4WBiSvtCD12bfw1mfmurijh9iWajI9wUrjTVvR4ODpfsS3TzfWC6bAxc4ZGUi+i
bWllh1Kmz3qJ4b9eGDq52n+NFleJMZiPSVa/tvTNpyRPyVoRG4PrSRgizVV7o0mOOQc9w4SYcjUV
o3jxK5A7IHHnnm8BZL0dv1Co2ez0pT3xfr6L5jUQZs3dhn7Ai2j8Q7I4j6g4QN+rm7FydjhEzgRN
eW4ZHCnEXAfRkh9ICaubURsAvlAL6FJpqqnqzmKEj2CHbRZn0Db5QtNlkZxGRyvXdiKdwaC+ANNk
LHG6j4JOwzBv0z5kBeLfmKubx5/khXlLbTVEALYtI8x0z9npXffiz+59a/j1RVrxqeYgpfN82oDF
nZqXphO/TZwmJx5s3nEcOOWi0jS3Wt4sd4Yz3TFqYfB13YPHjmkjOn2bOdGvuLLFJo2WL9KPHwb1
s7uxyG/qVEtPqo7vIcLsx8m8G7rZfrQKh4Q6NhJstb1/pPmaVTJGqoNNMzscVSQplygPke1S3pqq
SW8gHbz7iRZKyTfI23/D3HpMmFa30aKRKG3c/VQUd60Bz95JsseaZpGAM2TExdekJzxiytpZ62fO
2muzlMM3+BogzTbnwDnlt1kXiwxYJmF/KqbuxrWrC7nrp6Us0I3wtF38fJi/le3dOHH0Ctf6M637
Y8lObI/H+oKY0Gys2no0GN6p0kwPgBfTPf7KHQ43ccgIdJwSw6bUtxTWVldLz3U2LBeQkfIwunKf
1tTW8hricuLpvS3MUj3xv5Eg2rg91vP0wW2Nr6Zg+DUcF/iXlO6m0kr94CijRVw2z5U59he8dMBp
Zf7cOuWjgD3Ue4kMfN7gTBvoAnr0q0CFwYB0dkoG0yilHlVK1nrwXx8UxbvHGlAX0wiIV58S+Z4y
RXeOA5WAPItnfQoRQC5d4n3SRHpbG+KTOO24w/2Nd9JH3S6IwcIPsT4UKfVtnC53nqu4YA1F1X3e
ffrJkO9sO71pCvuodxSjEETq/AuO25FjZOaY9NiBr9QOqo8LcUDYRxmthBNXP6zKbIqfhOLH/ZLk
PogPrJaqruFpycR8aBPPeqbJezlRZWZuW6m/+ZyydokoavypNBfHs5Yl+LHm8TDCzH2bBJ8+qpi7
c9PWDXuzmx8VENujJVeuxjJpoUF0ajPUgEB7wJLIdxmDZAWYKZO8aYapecoiowxbewI8Xia37jjm
N6y8jZAIcrXpZEoJVHqs8/rZK5cH1tDPMWP+hi23SzFFOR+yuT+Q/bxgfd8zzZ0rawKKwG3Fii2l
hpDNbuhkwG45OzwbeddskZmojE9N47ZhSDl4pdwhQd5y45I/8LlnraV5a8lf3OTglA9lF4PlVdkS
DJJMjZEu5Ey6s2shTpR5eukz/WVunIOupKQq3okIZsnmFz6x6RD3E7lxzk6B19qntFKCTO90U4H4
G93pqMoyeoplP59iHGBt4ObACB0OkBHlze9SVPqhWbI7SDyHjGqhs1WM3a41h/yUDp3zkTZEo6l1
2ES+qW9cr4MAMSbP7H5IlzYyD0evPU50Qu3jRD23WJax5JrHFklTpkODMI5pwUzdCTpE/Y21+JvV
bIBhcgxLAW/ZL8bfOTcJJnaD5tuiLsMUWA0f7C7nNGkhb3Ai5avm5sCt1Ks4LDAF45Nz6SrR25/Z
qH2yjr0vWiobeY7cpHbxkwMOL3hN35tNeei85H0CcCKM+SUuCVsgj784tnQ+4iW2Qq49vnlPxdXW
H3K4pe43a1rxcxTLPpnczyit3np+ofjl+Z6bxtxPs7yxc4eocnQmk/PL1IeEDf5YesGYWm4VmFMf
37ABK7cALdgdoZLbYQphNmwmCACiruo4YJ0WHXseU6+W3r9nHaWqeApe3Sj74HTy21r6Sz6lS4jx
4I65cCbOLhB0emtL9iwKqgTBhq/55DkdB56Ij65tly/b5gHUZ417jzEybGr7PFge3AfDsM2vIvPw
REY6JKQw9rqBHs0mZugbsFNuyt5V8EU53qbYwnmwYKda5Tb3MiYdnyb2ZC7RRJzIYXi7qdP2CDDu
LgZL/I5/yDnj3Zl+Cj1SX4Ym3kHSjdBcW3f2uKspur8IFk8aG0YBz45lnn/HxEWP8zJEkXkT2e1U
7uTIr2Ab5VH7SusoEkaWhfUcj8chrrCPLZ67vHiWDgNiBDTYcSjWHEp4pwLzDi++YqgvA6JCzO9Y
LGXkgTOsu+xxWJpJ7Hqj7bOQk9SYPJaaKUiKdOxnZjF4x5ZHx+8czR6S05j9ggIQgz0cjXR6ETlG
Bp4IbkUrtqWOebuMNKsa4yTyMz+dm1ySxk7FsUCgDUukLTb3eWftEc1mrsKcNtc4FdsoxV1Tlufc
nlBaHZsXaZFsfGnO2zrTIYmIOjSr3AvHlAgCJhsl7zRPnNcowY+Ua+3ewNJNSyQWa5PeVB+7fORD
Mq4X/Vh12DyMWPvJ4+Zurcgt3E4EysM2jyKNEapOSL5HgIRoasx32dCZP4U5AmOfO4qy66Z+bzjZ
sPcZL02UJfUGi4W3GkD20iol8zdXWCdDuhxiwY6kFRry0u8E8qCWnTqOzqbDYdOqR2YKKw7zLCrw
7slhUUwD5H2vJD9T3wo3X8IeVRT4IxXE7xSL5d8ZVKlhw6J5IixBsADSfLH17Ci4buv/bVvAc4qh
4L83LuA5/bvjlL//p2nBFH/AZlvDfytszOU//9Nwiv/AB6YLIZPjpeeb4h9MC9YfVN3S1EAyGcfp
2mnwl2vB8LEzYEX1MJv++af/imvhny0LLuEuD5OpbZGCtkkNOn9LIKnZQrJp2Z8jzMEo79TU77xq
Xcwbcfvkts70/4ld/nPQyDXxyZro6h6wOkwX9t+DRkIBZ3eGxIYpUWRBa9haoEzte4CSG/7DJ/D/
CKybYv3m/8tJiwkDOqUvDOYJfjgfCt4/x8Wo4ON5zDYCLNZsxsaukA7g1SfpY0pix2M1dJbQybV6
gXexP+m0gAYez0xsCmHZoj5SDJAmXZ4a28hAboKptvj7iMFq4LnuJNEDxwR552qRiSzFEi4AjZ4/
9R0QprDwJqsLNG406+RPadHcJCC+MO4Zsvd3tVYa9Y/JaKsphMXsxnvHXRw+B1PnWXHAJCPikHCS
Ktgi5xGATduDrKJgPdt3lNmhENQwys1dB9wzP2cynn70MlW3LesG96vMJl5M3hK797FIo7Oc3fRH
Qb9tuq2EQf+BMBVQUI77MHAdjrsxdCweRrD9L7QsRWcOizl1bqmb06qQ4L0l1UODj6BYYDTm2juJ
0sUESY1FMVKOpTnMZsvkNDGJCd3/EceDUXxUWtJZ25ZS7qy5neYebtikU+dDl0A0l8atx4NTor9R
IcN4bOfG4rCzNB0lOF5nkc1TdjGgg0yAX2CrQ2JPvZxWtaaX9fjeJNnYnEWsVdWzN9YzG7SqFgLJ
OGv0QUdKn3JFuyJxDoY8N43ohdgxd4xs3MjO1qBunUmjKxxtiYUI+wyswD7kZfTOxT5mlCNI99J1
DduvB2i8jVsEEic4rmJ9jEqP7hkb30i3rRPhLvdu1xgsn9Ius9zyAtOz1x8jpLjybRWOFrWbmc9j
9G1tVF/UJrFZ537z5vmBHwAfJ3gzCKKMYaWtOK0LmdT4Jhtw5z7+C0PMzSMikCrvy1SzL1FHhUio
DGwHwWQv7VsTz1xEzaDmksMSu0Ay1bpTBRZrQLHJ4KxB7MVJmwfM11l5GHI8jFs0wBUKRz7kx5JJ
teyoD8iG/aJzLn7t27KGHc5X0wfaLIaujy80kFDXPpgRajaUXL8OwCegRTSAyCHs1b7bkK4Zu3pj
4xTiZvEF4t+oMGrqDWjbTVV61sXNB8WniTMhRzJKe+vnaIhRHkdVipozduFZp4JzRXELeSuxWKGC
uqXp1F6S6SmzOqUOUdOsf5VzP0MTd4V552i5Dk11SkhW0HiCnoyHMs91DhcSXnsau478pdeFnR/A
FM7xrSLABGjZNNpvbHzsK3MUdrap0taPUkuHSG6Q2fV4ObZNX3SUP7cIIwYKEwxuhFsmNKcMazEJ
ODk5C4E9JAY3DrookcZerdYGhEDYS3QhzPJgzoqZBJkl51iVYi8Hv50I/F1yVfl00ag8LIde344t
S9EDpjVHD+OuwgMBGtkHsqN1OUk5X/rqIPtyfM6hBMeoWzObfNGYvfGEIsjlu9OKws5e6zqanIPV
TXLCRGRXQHs/pkrTVoa6bwzd2fEq5B59WjSO6yoTWtDbIK43upPqztbK4DqeaLrWkxvN9Ipm345R
8rMCyrCAM4KpuHEQKeFv+0l8x9qHPpaJMORTahRDEgpHAlTDaNDc5gtEZ9IHoxh2Q9mLgUBVJdj/
GRR9PHFVjnD3EpHYLyPownHaGF2BCLVh0uYR/WESMywpfINlnS0fs2/axmOUGIsXELec5vpzNXXg
ITC0CrIcjgmypf+bvTNZrhvJsu2vlOW4IAMcjQNm9WqA27InRVKiNIGREom+c0f/9W9BocgUGZFS
aZ6jsAgFBV5cwP34OXuvbet4S+erQk7rkFVExVN3ADbHr3ELa4sSeHAirKVPiyWSgbws3teunL5O
IoHfc//7VdFV81zddur5ubt4bP5nLai+1CAx0zjpvmkO//VvF+kXVev6pXv7f736If2/3/6YmOjV
//LqX3ZVl3bzTf+s5vfPmgfzT1Hj+n/+X//wOz7nbm6e/98/vtR91a1/W5zWr4SZYq1L/n1VdKeY
Qn59/Ppf83/d1U+Pcf2jqPPbz3735KDedCjIA3+thqDbupQp3z05HsQessbwzjsCAAeGnX8KOy3r
HQpQdDkepRKYtJWy+2eRZL7D3mM6gHLJul2Vor9TJL2uIyizSCLygN4QNo27D4POmzoCoj6HJTQY
2O/6wzDQShsnjtY/3Ju/qVf81bv/r3LFpROMtYiXWriUY8Dt11/jB1u0GlPLAG0eMWbMorsUK+a0
Q3ftoqYZFVrRxDEMmnVGC8p9ziZrtwwIGnhZpulqRhg570G7p3T5G3PQOw/wrt7PKeCQ0PYg8WpU
CtN5Yzv9VQklu9gtvj89AYPuTkfDNlbFdNl9WLSTSI5JODm3QytmIqYKS39a3Iah3uyAVNWQESW0
wtm+KdKepjPqOQQOVHz0M104RBzKzThzTyLkoP1JJtvhOqPPwgFsaKbLAVert2MMEBgc4Gbgl23k
VOclSTct0vWqx7+zRAkyHjyIAFnHYHkZ5QifR2RxfZUbSfohxcGFRVR7/QdopNDylVNBZHSMaj7v
C5nZJ7NWJBFm+XI6j+nq+EQ3AGF9QXgKzrcY8tBPmY5v6jwZ6KLnNdTwgU8TDpZT3ZWLv5Cd5Doe
8gn4w2E7uslNgzIipxFdRHsCLOh8RRPTio3TYS4OaRSUA5rEnNgAUKtPOXRgRqHe5H/9+WPy5mGE
vCRd4dLhJFOZowFP9qunJCehVEgwapBwdXDU0yJouSf9L4rnN2gCHsb1Mh6nDMK5LUGy2uvLzNAq
OxgL+IV1NZ7kqXyvB0tsCTPUZ77d6E0aRdGZldXg/mw7O5/o8P3id+Clf/0+8CvQSndX1AdoAn89
SvzwPhA5FE1B2RgbhEH6giG2fUw1mkFwNc2uTyFr/vzOvj6a/PGRWWS4Kq+i7789LnSOPeWOySy+
Kadm4yzuirWnzVVV0voFOuXbu/zqXWdFQ2hkesjPXU9Yb0x+9GqjlJwJ2vNdlRqHVqT6wZgHD/0B
Bid6Do0az5Cj4U3zXGr92DSfx7pM871dZPb5hHKE6q2qh6t24Nc+REvQBSHG/3TTocqFUmvjOSdK
qsKMoyi0P6J/Z8hlubTh8fBcMNJUf3Cu/nP6/8eKtvn321z4qJ4ev9b6x91t/Ynvm5vLgR0jPdm+
68O8vk3/3Nz4IzSUf7DHLA70q9fzu2vBst+Bm2Jzk2xsvIoBu8Wfm5v9zgR04aOhgzWDfUH+zuYm
1lPwD48iuxvMeA7kPIjQ7+QKiP/xNauyQFeCtY0pvHVO1GgMh92J092Su1G/m3tOjTuitukfddrM
8eRrAylVQmpMB+eSaTixDvrFXYZeYCiqi5e4Rdo9Z2Jsdm2jgH91tjWC7UBGqpA23Nc4pC+UVyz2
H2/Vfx7Af1gu38q/fwIJDlD985c3j+D6M9+fQeudaZrA+wJHgNUDbvjPHpRhyXcUwHyBvuMK2lwr
hOZP54z77p9NK3JDJQvm90dQkCqAFdo16aHghV77U39Wmd8rHQrUf0tZo9P0+hmUghrOgVeFxAhv
NmCj18+gvwQc4+f4UfWOsZyVQG3Ly4aZJzto1bftSZxWmQMmpysBKXSTzXuBXhxntMF24GeEZhyK
VFSeuentuOrn63HqVBOd53B3UG+Zyu7b0GEM/oKZdcmR8mN06+6y0QZGjNLIJpQHkZaYmhgGBkYH
msetDtqPscjrwnbIa3eTSW1Zpyc0SMzRUOv5W1EOce/fcdSteT3AE5tddRE4E/7Ifb+4RX+rkqwv
rueY8+UD9MdC7Jo1AfAaXAscC4/mHwqpMiizU8dN5Lwpqn6iOiqnGhECAtdin5as/aex0EZEk64z
2900O+oFpotWB85rg7p1bRU07wmXM7urxiuLT0ZbG/JEjkKro1mSvIZY0osfs3Ls0UCM4EN4c6ts
TeLxkUq7CJ3XND4ltk5ntHpLl67d+0YxAytF5TPscZ749ZVkBohpY2gyuQ9IbjKOnQJoclNnNqnt
/tD23jZRncsw123dI8NiQfCI03YN9JmeyXZeUL5tJ9/NH7Sfzxd2ZBHRMiKPf6E1p/svYN7z6pJ9
37TOrFTHdzSYvHqT+3b0BbWUzg72lDbjfUNkIamcmMdXGReV3JI+lmZiO6fwLwv/ucWCmD0Ea2cE
iUkc6DNKYpu2N+bvepcMcrBPy7l1bgDlNP7e8dX0VArsmruuigCtZLZjvjdql4AmYrog/hgFoI1d
umDb3TRxMuU06L1kYj5ERlm4ULx8pgKvmJdrHF9qioe7jleNEz0eDPyPik6cFBSMIb1iPe9mP59s
vPTI5AGe1OJlEHQqNzmdllvC1VYon6xcYqcSU10pOfrYeXM3wFOwg6QREF9Y1LSynsjDTBrmOTYc
eiLL6urAOcDfW2ZaBKedaCnJyQEXeqch6S8XXeUbardw+rDCeTIsd5ekVZBfZr3FpJGe3Xzf9GZz
kcgyyk5Lt2HymaV+Gl+Brad7tbpDNQNdz/pc+H2LNsO0IDwOjW9jmXB4bXB/2N5FAdfQ2c4klr4v
m9HyT8YRePBhKGinYJd2ZvqdwHb3Kal47jal1fW+kCN1+hAZiCuwMxj13vOwuISTJyPUKaDOiZmj
SUuQh+6UOtTu4rd0MxtpHIrIw83J2Gyutn3UWJ9SGAFrslFNmuJGEA9mn2jMLgQXiXzgK2S+B0in
7/ss2iGJoxVYAFNBvD05iC3G2kW4TBLgeN86IikPBoCFmySpG2Prk9TbbrC2TmvkHrLxMJFeRbMh
mkb0miX2/0LYMXMkv0V22VI5Z5tgFnB/eri/cjNNDZqLFnjeHfOC+Napema3kd8rfyeiaHTuaMKa
4yHtyQi9TA0TQ0cc5eWCzSViixVgg1b1HP2SB0VKEmeYiQ7XgcStnPzoqbSgbrrjeD3VnnOTdR2S
93EUhnFLM2U48sGNXV9V/qMFfIwx61g6aPSikiROHBI4DfEnNxVyVoJC9kOFwCMc+4puTNZYOcUk
hv9KHVNsKnqfSiDke9G1BVbERpgm1L3SF81nUdbVmeng47wGxq1rOpXoPmjodFUQtpORPi7KRXQ5
SFZ1MXm9PODWGG28XHH7IrUjjgMrfvOx7OH9QWBPW/+AJIIKhfrXAbCN+jE79L0IHmYaOXdOrLlb
jKqb6dzB4LzsPIl5hNwk08j2be4MasdEIwg26cCUlFBaZofJJWpIR1xgoZazscouxQdQtvIRmmje
f9Rox7q9za0B3jMleX7rciCxQ2WYdnocye90T5zJm4a9G7tGfYmMB0aStFuUTVXmfTNVmOY+9SXp
l2hHeELzUdYYl/LcvjLLZLR2QH10vVV2XiZbZ5aGYIlaFrElb2SeN6TSdjY5W3VCV65kfmAgusAG
3kwhWhaf3rmJu2G+hrfXZ3ITlZo4Uvg4aQRIrltmOQmMKVHNuVYlvTGQpybj5MzJFzQvMJMYbJ+7
NLrVkx/HUWzTl1cMPxhhqtHe1AXcu4+JN40AvDQhnl+8vDbvUcjMcHSY6hJcugmMMmJ5wRnSyisV
97NzJFqynPcyb1FmjpkzJHRgK/px7IJ5BaMiK/vrwfXlfEirmb2SmfjQ07ktLBFVWzAV3vjV1V7S
3JWe35MtL8Yl3+HbtqxtbEzucpnpxJrQRAFRQgaGAvxQ0w8lyRLA3Y3jp7T+w5ywhPjEjI0F2QJx
Vcgj50y75xw0k/6AJtTPH3A+LgKBepylg0C2U9vY/ZI+8XWzCTLcBM9pbMz1mc5NlwiHGsoBZpDI
NfzukfjTavLDmDes2lpD6mCp0i2K4g9ZkeF6I5PYJ4wrtPlyGwKO6FQVuyYCZTXtgq5L5guAIjIC
CgFu7czRPUI8bTDFODiiTPnilkSZDpSBcuqnncOOp0kTiSLf2dn0kGhK1CajJCYOgQkcKWQcNtFN
nvrKGg6zMEiPw19ZmAs8LlT+vGZzIJML+E+G9xmNwKwvBsts+qsRHavXhjaodvWRaUnjnpN4K8SF
6BUq1sTIuhxJZ/4t4G6UEBI8VS/DdeNVxnzXRsocPnWE5TC8MlS7dAQRoME4YeLWYkKJU+Tg792I
5rsO8fbVn9sSDcRZoUej2nGIKKJPDAmIWSgTH20PXb4LbpxctgsatKeGmNjW2SAvyIbPo6tRYKLL
iOezoMk95zSlMsjv5oTpxiPpG+UTIvSoORb1UAznk8drfBKZ2Yg/gfbjeI2cDq/1wJTWO+Yk9iVn
c2w75WlkkAd3lDmH5YfS1HxShzGH+jiVmXurcB58gt5oiXsPgSikDn9WzqFhSJIe49wlG2ScqoHp
KVYhcyuGEVAepsHUuCsKdun3Y1C7pQHrCgjc0XcStoKhw9RKrxbVNfrhaNx9q/7/cxD6BwlJPz0I
1ctj+ZS2/fOrw/j6Q3+chBzznW8z9jYprZkL0+X68zBum+8ETxfdZEfyj29o+O/nIMOiPy3hhANU
9NZm8sqM+n4SMoT3jrMzx3sLHLXPjP+3jkKve1D8NRAJTNdFZIIpEprs2iP+oedlQuIwYjcfQypg
Ayxo7Z4jWs1uWk+zvvxwa74fw34kur8+dP1xLYuJvMto3PHNtz0oCiFUXAV2Sz8YooFcIx8ddwxf
8YtG031mU3M2v7jk6+blt0v6dDVWSAOKA1Bbrz+em/tllgl6sIY3dtvBnsnmVEl68tsfzOcMSR8d
5Dq82Df9+kLaYIkxyXPqQCd9wqqDdphuL/g/UdGFGN2Kwf/Pr/k3X5wPtRtql3AoMMSbayZF0VAt
IEuNerLPqHDJDsNxSSxQJ9mffn6xv/nmuJj0BS1EbuJbRFgW2ciBcn8kHb2COVQhj8cw3x5bY2hQ
vFHm/OJ7W7+Xf/WIkIi4hDR5HNNdHhPenzfncx5Ic0C+CUN1TM5MPT9NiOPOONR+YGwY0Lxnn2j1
H6vYv28L/M1FfboMUKS5pvsNI/vDu0DwGSUsysdwytjnTXrpzCLq4hcPy9tHkg4avRHpuJ4D9ACN
7utHcmgbotrNgpLcaobLVDbpRavl08+/sLdPBxehj47ARqBuFOIb8+2HjzLNxHw1inqtcS11H4z5
fJ0Lr8an0pfH374U4Ra80EytaOi8/TzaiTOEES45ezF78qYoOSeGqT2PD1hv++UX3xHL5ZsHA3oS
6xVDK8lx5W3jZkzrtqyJPAqLPHUOxdy1n5Jm6D86Ocb6BZrVGq0zmb942d4+/2vX0yPgCuIKN9V5
y4GOO69tG580p8LyuhtE99NZ5gfVuY3raDPPlen+4vn/m4cEh5AgSMO0OLZ8Uxr9+P2BYvVXQzkC
/9bfBakdHalfp1+81n9/FTfw1jEnSZrrzf7hKoVt6UjmDWlLQYuHiBDg7Yg84fdvXsBclERKGr7s
deL1VaJikcmCAD+k39Me6tw1LgELylM0xO1LgnPmF4qvv64dKzyc2FK2VvRub1MoZqW9sm7wVLr2
cuQuo0Ncgjasu/6hKS3wXIoobmWd/vZrgBCAFjrjfRqLb1HxHmqwEnHVEvoYqXeqR/tZM1I7RsbS
3//8Un/52tY1SqwuQZqoAt/P6xvaInTogfmDEfZt7C1LTKYT3PDffQT9lWJE1gWjcP6it3z5xWjN
zLFKm8wLMmJC4FkwarvOuv3ND7OuUigOecrZoRl3v/4wkCHSgGIfOh6hfd/Spdihhf7dDwMjSayT
jXWDXkfrr68S0OySudMwumwzcjUGjFJU3XL788+y/q6vdi3eWDMg4WJdCW3u3uurzK6FjRXBXCgd
3zhVxKZdE9mGI9jT2f7nl/rLM/DtUuTzcpj3VsHg60uZU5yS6oexXbmJTbuqhMBzMjepFLufX2jd
jl5/Jk6aLkoE1lqOs479+kJq8Pu6E4tENuRFFmv63MmVtcSklrEwoCB8y2QeeKjVutBwphVDMGb+
9NuflzkCbxbzQpOvUL65tbyvNtx6UiWzaZji0zlqArwACJnrX3zev36HHiitdfWgUOU6bypGpBAw
9OB+hfCeAN8ELXprUMLH2G7E3c9v7V+/Q48LIBvhLEeVI94sv95iuYRMcqbXw9JcScOpME34yS+W
37+5CjnOHDI4kDPW8dYP/MMiP1e0N+xiBk3nk4COKwMaVT8mv7htgfX2xmE0YJbn8ImQ9iKRevNE
ummWLQN+ok2GBgkhCfuXpteZtF+l30Xqk6HX+N9QttSn2y5tIhp9rYqc+BDrPKluPaVluRd0O1k+
DYOYUSXoGG+R/kGOTWlIfpXuYEM7YEyjnmE31dnGiRxdolHRprqNbT3IPdBV0MukKE8VpkNIz+rU
nKKVVImdCirhqQ4GCXR7tobZpdUI7dkJLlmk49k/aUUWpDdZMjkDkBQfaOeW/awdbtwJUkOY8cfO
bkEzYt1IiSU8tBoITqFschp9bbYGWsIiVclZn+nmg5vU5sGGDVhuWj5dcxU5gSE/JYp06AtTl7Sf
ySsANjQMXmRuzLnugmOeBlZ1vdChmE8mzezohuQrnNCWNqbpnHobx0HIwGhChD9mTXAYKsDh5DrS
zGJPzV2Q0t0kUvc9ftIogefEXADthms4N3npqhR7btTeZNYCZstBvCuItdTjEuaa4irsc79x972r
RfUgaNGZp3Xn5vY9OusEfGYDE794LBLHS3YNjjMbNpqdrH55t4eMWvltd1TOQB+mtepahgp+x+c8
G324WApH6bacrPTeTICAnPhBYzAAmjMn2SihajTgc+Ld+4koZpz2fjGeDEraL4seYLYVNvRzenay
VnxrhAmoLT4rZhFT1Cc3K7Ku3pQS1PfWq/Oiog7lb19jBxht4MAfs9AuXfg0SUF/EXJZWXSXDDs8
3JAkBF1DhLK9OwyYej4BVl+R0WcQyx2UOzXEjKe3s1nEXb8dJ50YT37G4NDeLDZTuUuVOaU6o/3i
2rsGBJb6mpbzcqLsGYuS3RTALyr69rTvWauJ3ca7DRt1KjHx3DZd26dPs3Ib20b3YYLb27l209ma
SKLAYAKiMcXjTK/KNpbDjlF3gHhRtLE5fA1s/PLnjt8W+rlvM1I3NwG2voXg5tm2Ls3Sr5JTvU6P
doPyrPbIL0H2sOlXLjpZmV6jPW9fDO1pi6hl0jjO4jGA7xVSYJf1dYsTu3M48tn2gFo3yvhW6dAF
EDomLLJPJjB1MiABK3Rbgb6KoVXuArCp6qzD3Z2hKg0xxMX+hmBJYzpRQ1rIzZKkbXwz4atLUZIF
Q3AxdUmD0z4u6684k7vhwHy/Mr+U2ib8FRN1dQZZwZzPiykyCtxpDaZ0O8ktc0eD0R23ReIOl91o
IxWber8r3gd2mluHtJ4SY5sY+Lt2uNeJraHBSR85CiIgZVbEWHGH29cJdi3dcP+QZFFJF9Yhxpem
ZsNtMOZgoSSpI+9qykfrA5EM5nCQ/JXOztEGj72WSUJQhDMN9ZHEFDvedFi/6o2jmzba+NkKd4u0
zJ+XTqYUwEkhmP6WtWMd3X6sxk9uTmbEScKJJzimBsPNs4ZAW+e6x9HpfexgNxrcq8Dtocqg+oJZ
v2qaee6Vuw+qLvjYul16YTaY9HcC2vyzaWGou8BKOPNqdqjUdnkE2GIH9t0vblvlF0tomLW1fkH9
+OjgH5Wk29TJXQ0vBe6IkkG2yXn9L/OpGtWmt/x0Psq4BmNnMSdB2+1x4D+OeWK5ZIokQwmZSKmH
Whp6vWdFeaN7VTFKnAhgzue8vWXhl7S7ieqJD7YYWDXQxGJhS0pcs03eNhYhzv7qOIRmr/foBLPm
ao6EmewQJ6Eq1Klyy01qG76/AyrWIDqqJsUc1WrQ8zGPUtFDTFXD0b2G8n0OTcVQl9YYpCc16wUj
AmD72WaWIq0+YQRLsl3FVPOTV7BxbpBMjd5L286JGeIJrLoziUdlCIESjALxv18a58CnUkVyaFF4
p8toYcmMR7MPmH2sjDDG8G2/cwRDlD0TVWvZJhGsy01D8owVAl9gnBKbKIJPE94Wa6+MzATk01dT
BxcAgA1Tx8Ytdz5wtuykxTJMI7soMnHfMXpkgi2dODg12cqJmhrJeAgnmkLUKB6IXsSBNG7gJDby
iWWtxWaM3XDfx67TbnhZGnMPqhxuWSJB6X0mk2QINvD+zPx07mPYJnyT9TrZ6WlKNPPCJxljIqe3
jYNTe+MOTD53ZNnGTL4sWmnzNOYmBpWBHj/eD5BXxgiNk06e8ObNYjUUhU3gqWccD5ECxjcXq+qd
wNlwDuzxCCGFfJthTpBy1mOO76RjD/iczmq8zawUIlWJzr3ZFLimrxojghUtmmwYw4JhUkMo3hBk
p0UuDLWdAyMln6gmU2YvwVCQXdGiqdvSasxeRClUuelwLktcm+X85DctaMbMsUd/lyOxZ20nkoNG
uWmhrQgaS/c7YRaiQMPQMFpOxcB5dcDeuoHhVIgNiy4+TR0N3ke/q5LqJC0rA5l+YgF2hLcceRtZ
p/MNXT/o3p5uVhOgMBj4115WnHUFg5yV5uR8kMtQibDUAKpCHRdmtrWHfjaxBkfjspVN3d0k0Bcl
v0/iWqELcBX7MpnYjEUr7MYbCU85DfWYc+I0Xa9+YGxs8crjFMT92Sop6Dq29tdEkjkRGiAYAJkR
04kOlZ1AMK0aWmOjFjaDrfLhpW9IpqgeGTTUMSExtXXH1ALHZA2d6FSZCgs39vyx2K0yjp2MBy0v
bY0mfk9vYfIpkAqm1G0TR5hVXbRpUGBknu0R9EbtdUyCR3wFj6RBn0GkVsdQMxuG8aytMkw3pLCY
6UaaBORd5HnBLAoOUDbdCrgBjJsREmWXTuYswyEHGzcdF6BtjGST2bPOIjwK+VlDLdHdIS1jEMwI
yInSUw+CCYZ9I9GO9ENYXpO57Esj9Z2Tul3qLj4X9py6XxTTw4b9VbRYKQLFRsp4Gn22g/DCsJ3m
M2WLYGS6oGjA6TNGEX7tsj+mbIj6MAAgcY/r1I64zQJt8wbqNYD3vuo1iS91hdoX7Nry0MKL7E/R
igChq0p0kZSecr7x+7QNtnhmCG4mHBC9pYqYFG8XLK816DJbNVuKLiwpCakL3H5Gyx3RP7172mlb
axQ5XXFjGgwWGZO5y0fMQXFNDY7XHeCqct6rchxOXZ3bGCdYoc7jyEbLHM/K6zZ2jIlljbwCED52
UTA89LGwH2bOtjxuIuitvRl1lQRqW+bdfkjnDsUKdhQBjBzRKKCtr/T6PQ82L7iczWza7XXimDKi
+aKIQ2k0W2No9JVxaSpTejzyVcSvV8+0yAd6CnCFrTR7iMyEFQSeKHik3qZIDIE2Dk3I/Kt/VGzq
46ZvDUanAxD1HLxNNH5skQ8QFT2STBGCLfLucNsXxa6yLKz+osg7D81KmZp4R2I1wF7y1XDEBlaA
M1na6s41hI2+fTAYulP2yWuPIGeCJIoCrICdoucRIlXZxneHyUZeUVRHr2KgytUZzgATmPz31ggf
dOvAsWi3ixmv6oykHZ4R73jQzOaG1zBrM622fdZL/ostuw8aIcCXOle0TJc1MXPLmW18YcjXfPRg
MUCkiailTAiUBD1bVa3hS+X6fJaKd9VVOKLYbzq0HmC8MpCVvWxoenIcQofRSZKpyDHbiZjoqR3I
2eR6YqVr7oNUtd5mSqTmUcLGLLdt4GA7dKVp7FXi5d7ezBkxb5ABjT35RJXo8F0xQtzmkP5v+iqL
4aywmZ4DLI3j04TwsfvWi6V53/ig40Kl8gEsJBKMSfdQaHz8A+/TDIrIzjMHbx8kfX+OU87Bh427
zGdVa+onp4rr66HnyEiJTexIqIXXEiLeJ3DaS4tcqXU7iKKDQHIwnWSwP8sbeh7j8+qseSkYsLrb
0tDsnqmbC7UlRax6nBwf75PTqaprztBN+DR8oMa4xD2hGy+i07Kf++gUeXemzuJ8FtEn4XOsvJmj
YLb4BZ0C7EZt5X1+j5Zj7MpQV8q3qs1UznN3lVRGwTtpNKZGnVOBPvJYXlnkQYlOy/2IkbXbFUXl
ostrbADzaKRheehsuHM4Ca7iNdnZW2up8GS3fTbj6usm3ycPwRrOpoWafSMX8PchL2vKM2f2XgJP
TThd8qxaQzuICP3lcWp1/zVru2TYAAXF/wV1CNZiY7QIMmxQYRpdYV6duRhRk32JyxeldlV60Q6Q
MQXwUgr7A/5u88OQsXiz1hZmeQhk0R+xRgCrBH9iXlaOTUhdaTQe2RYU6l/jPqqDg/STHN5EAcEJ
TUIBddhJCagXS/DgTr3RXIvcGzF8EdXqNk99yjnuDjhPHHzOe3DSMARHGKbJROUd5lPv3SeNCvJt
PTADhcotO0hVdjkM+xhdlnNWyt69czzRT4eJShAJwkAzIbgx6GZkZ5U0fBIVZG44OzGAz6Qf234h
Ms9hafMYyZMc1UdIgqx8Gnb0mqjHMRcQ0KfaRojdoCf3iFcTBFJLuUkuojUtd8Sc9Z9jdJ82oWum
9eDPrndRzfwlJM917BTp6A0fRuRfmnfDbF1Yv5rSge4pQe5+30B1CbAqkp9TqqbbtrAAi0OrG6z0
XjFUX8qAFC2gUXIFhboZkN2+k6RJVDUijDkJZLOh/kTTPPZ1/2iMiUrPR7cG25QBKlAHpp9RhJLI
7N8rXaYAxrGoXVZgC4OdqFsjYI9vp/dLl1r5YakGPC/Iz4z0QNfP5qP2vmx4DEfvKGHbAq4e6DuH
rmFa7SWqQHgRqU/w2vlQWvEDb0AdbVOvaUAH4se7M2oCx1anpoTSgvyB0q3ghUrLfloTf4zsAxXf
TP2ZsIVuANrx7rcj7OLVQAN63YUjaIa5H6BTG3pHfZGQu3WIt32gzSOtHMQzW3Wz5blkNaynAFe1
EZdBvC1iwpI3ZGYUn9uRVSbUM2gI9IFLcW+0/nIVZfH0rMp2qahMU4XpqBmGrzyXMWAij5PmyzLn
VXswKY2N08hKO6BiHRkfYAuUVQBb6rvq4EMsTjet5ff2nkOvaX4uSwflSWVnebtTZrc8TW3KstOX
iXVdROlYn+TGoj7hWlTUTEO6cpvtJZ+N6MKY/UmUt8nckyaStT2KshHjp99fmo0PIR7gk7C29cJB
9Qt9g6z8DJJmsMgNs3R30DGsyjV8iaP6XU4V17LvjcIzHgrUI8ktM0XpZCCf0Vkl8KfMQr8v7AIb
mUvkG0mDORlGF37kjS84lY0ZaCWea5BtkbNXMue4kkovPc8XP3p2oZW9UNv2n5ohSMRHvKl98ZJN
FN97IqTsMbS8WljYnpqsvk2SuGkPovC75M7rmFXTBGizj13cva/yGXS6O3SEZ7s8GjYora0NHoJT
Ebl2UeOKI/f5sy6t87ZSV1XtvID9Au/ayK9VIaZPRAzqXenHAY718VSvFaeB3dXHl7TJrVE4X2Lf
mZOz/254laK8go2cKMOqtoNOjWtYdjZBOCIj19lrCE0BWQz7l66Ey0lG0oE9CD26V//t1xNaNE5/
nM+reEIkm0Ek7FTWXwW9bd1yMLPgkuGRwzID1vO6CWrUtdRZ+f3P28J/aaRK6TMQQZ9uITF230ab
V8Hg8mR6JAVyt1FJA/qYmohwAJMgt59f6m1vmHMhYxdGSEz3iZMI3vZsJ3vCaT9GIQDJ/AIK+4Qg
e55+c+LNVZiImEy8mYogqHnTu9ee63R1khlh70h1yhmoOkfXYv/iKt9GHj9OKrgMjAc66QzGbEes
7swfG9067pQjOm2EQGuxzKmcXSeMBqdqd1Ln82XaOf5lZdiLuZkH5V7GjSLW1mfbewESQP3z83v7
d1+jZXp03deppyPf/DqDGzmWYfA1Ui33aM5JLjOIYuLNML7PLP4jv/oHTqQf7vpfovcu0/j5bfTe
+hN/aK8s592agQ1UGzMJc7L1TfrD5Sv4A6hCAVNBZ7XYrhapf/mgVoccg2NeCUAer4L3eIoJHkeu
x1hZMoP9HROK902i868HFjEYciFG+x7Xw4cs/TfzH1lo4WQ9OXeQ65rpAOiN+hFahRnA/Ddn/5Lk
XA7vE7bU5IKyoOu2dkfddsLORgqXQhBJRS88dScRTOttk4/xeIX4L4lhJaR4R8K4b03/tCFRgh3S
EUJAZeM8a1J66mYBo1ACeN3nQqrsKGeHWCbSPCA/OZUmT3yOic7iOB2NpK3hIkBISlaconlk1cBS
GfnTVChq/As958sLHCXGZ7z9pHe2/bgK5105Xzg6WEcAKf1DuxSIF2mGNxaRZQ5nBmfM10hWqEbN
0SE7E4h4PpbLJgPMmG7sMYPxOXtT14ZJJkdCdNOkJVds8DDYe+RbErTS5t4Mx9ApHgKJGdYhysPa
dXERX6mlCx4TfHAPddz5X5tIBEB0Z5fjYUL1S/pg31veQyS45MfYQqMaZs44lRezKILydBzgRNHN
Zq6y7VcBzAn44bm+tcGzdtulWUaxy+VCWqJspL/sYIaR9p5hYIGEoNky3Br9ywW7Xn8eEI8w8e0Z
BfMrQpyW06KNWn2ldWQW+IbpW4eowfMz4bEk04Afp4eK6IN+3wZ+Qkk0wEj9wCI6OPuRPkF5BJmn
7DD22szetalun9Rc1Va4tL78kngV5x3omLHGl9kllwVdqGEDpEXuUGzP7opHdr8wWqjhpI/pqA+r
pkBsELmKJUSyRlXm+7E6y1wXqILl8TN7PDHQra3SxTFtzt4ADLEvbQwGFr/XAQE1DgXFuePY1Ybx
NRkMgunwKKRnVqST90aX6hfUjPcdsXt5mGjmvBsM2w3Qi8xPb/uxrlLuUN7ui8KaQL0sShkg/YX9
UdRTboV4ZekOyNl13/fOkGGdzvr/z96ZLNeNZFv2V569OcIccEc3qcG9uB07UewkagJjI6Hve/zR
G9SoPiF/rBaoyAjxSkmW6k2qzHKQsjBTUiBaP37O3mvj7ohCSJKrPmVcsvIN9CsrsLzj55F+o1iz
982fDIJ/2HFJis3VbJnzxyplx71C3h0xcJQFQkfA93Oypu1Rfw2NzH/yabJ+QNanP0Yg/dKtizaR
tOKOeTyFLi8NUHDb7nflqNsb4N8A0OIY9Aq44a5cRVS9jNLGHHqbZpYfegk2dVVVbA1xMxVO6wlq
YZfUowqJD9ztuDgx2prJbAQ6IloHZkOFJfyB1rIRkVv3OU0C/ykbdGXvGB8YbOgculs8wFnZ4LOo
pmojoVB/gwKWXOKIISk5rBPxXFUgubegwoF6kKjmfI7NwPrYWi2heyiraRWWuk2TnITM4hDSCftQ
MeRIVllKVcjbZseMRFon+Go0E4ulWSNL4i8HGkBALZYkIgBhMLLHMb0dQshxfL9CBC9xkQb3Xbzc
GTcFNIxSW9SWl3RzD06nDsx7e5hAtQ965X8OpQObRulBde46MXBwgyNufDue7uZpkOGHPmtqi6fQ
6pKrelS170mhWYnnAxzaY5ipht0yzW83AfyodMM2qp7oFxWM7aoydhh4x7COVnamkUhM0gO3MulQ
i6w0SruSRsioMi9nnzFvIzDXkEKLZDlDF3y+pykSbjjnPjrH/Sch7KHpZfI7k60AoFH61hYfRX+v
Cbu4zxRYFOwv2uIGqsjY9NoxQp+Rdg4NwrQLWrZ5dmN9gMw8PDaMAE9JcgfaHsCMb5HaEErjgW0h
gBJgsr6xRkP5kExCS9/gjeoLr2dWThI0r1u+knImwtBXnSQgznJimKB2WYYfgE6Fh5reBR4eww6u
oirr2xVT8A5jXcUnmTRDf0Xwq5ZhbKma7NyfiUM9bdm9MbmdYqItCXqg/ZvM2DW2DqQ4d2PB4PkS
OdATiFAKxnzdVi4ufV/DLmXSGiBzpGWh43keo/soIoqRSFlGmnRk9OgGUR05S/DTixMyFfRmA7DA
pA+pSh/8PuJ2QR8esMNqquCWrVoNgiavaKpVbPUKTGBFbGR3URNi2bBb/Mqrij9ojIyivDOiwqWb
3SU8gH0k8hBfY2behy1OBAyBPXGBwWi3J3PiC3Yetq2eRzfCW8giH9+D7rFEjjOpwcZ051uZMEA1
hbX+TN8nv+hmcjwgIs32gTYq1B0/MpJlL5RemKNl3hpaNN+nnVE/hRpfwjXDHuuZWQL+yakQ4o7c
MJdUpKYuvhFKGbKjtYtT4nUg2upGd+4yVAFE7xfgr0qmuIUHbxcQRVQV+tXUzvon+gJMaTKI+O5q
4Kc/Yy8bAB65xnyVMEn/lmhtf6LbLtk3NfOT3ZDGM7Fe6K0/LN4OpJmLsGbVo78LMcyFBSLhsNcP
ZmfzzHSkGfFh5KWJEBMPPdO5qLdukkBbNti1z94+9VVLDksMddRTYz0wvjETcR6mFdrtER/YaqwA
fazNFKHJx0DOOrbtyJLyomlb2kqgmYYJ5lucZ2SPqaSP5AM8XJC2q3Fu9e50MIJsvJxnCKLlyrCG
zjkLQAYlZ1ag9YzO+XL6+Y2VornwBicm5ZoN6+jvu4QPy0ACTybYjGpmKj7WtBZ12tN1CgLKttwc
KpNk31tUDsHdbWjVK0Ii9CfbgbL8rE9TUJ0VqZ8iCysiQloYt3aRNw2JL5efnJC0TqF8DFLGH2sp
pqxhu2QpEGmM7hkGzGMr/ANN3S78ZM0t7acGmnR80059XhDDE4t4T1sgsBgH8HnX1xkkE3mx5D1w
2xE3+F86MhUkWpncZVLZFY5drHqi0RVjC+b9Vb7Fu9aLr1WCjGSlOWzodpMVE0Hq9ejDW+hqiM6c
M8xb/vSNxBWRkITWWPWWEF2nPo/I96zPfZHE7iF0oZ6ReEBpAal9FrlICZQoO5suaMz8Ws1BwWSE
pIXgsai12vXozApuU2xmS6gMQcYbI+xICkF3AcBilY04Wp67se3SkwBkc3JJKA064Jo6WtuBPmrF
CcSovkLfwrO7Tyt4MtsK9w4hn/FcSLQpONvuGoEwYoeFhxqYB9kcb8GTkjiSm+YQMXgx0AXdu4Ou
f0YGMBq7zOn8b6LD2LDLGeNPfCVo464yXwgAXTMPM5HGWUdrv6LVus/TOpkOi1atW0+ij5q1VdM3
/RDz4UlPw9jovmrUz+cOHqkvdj4JewuzP4m2et00xk46vTttBhy3xnq2iW5bF9CRTW+e7QgiCx/m
i9JpNAm+QBflGhA9GQDEMEWA4DSJmtyhxh5XdWlXj3wTwIabfePwqGOcVetADr3zoUW3j5LGSWWx
URQd1a5jkUeB5BuMZC3LEd8qKRJKdxJtKL+TuZIbCyAOcPA8THzP0u0xpfjo23RHZaBwg5oj7xt2
p7Bclaybt8qNXP4Tv8JNoSimt91kt+a6HgbVrDNfxwteEoBxVdZT+C03rBjcaY9YBra5mk5JGgPa
2FBRtx7qSRWsirqht9lU1gAY1sU+d6KTZcGHHzbyJ00vl/alhS4cXUQdZ7hnuyRiPJmI8FJ2uPeA
TBdMcHumR8WpGlJUrBON/2I9D1qc792hKPGls3yjQ+lw853jcaW5VaROZZwmbkE8aiBrLdwwBQFF
EiNs0DxNcBdoVFsJXDaEROE64R9LPdFVoc9yAFUNcylpw2uajZONZzAcmH837vDUazN2xLkJi69B
iaV5U/l0sh7LlFk4bnz8MfqGlNpyZlghXQ3/az44ebItgNURzDebdqn3W7Ybrpl6thlgBV7ldKv9
zTTJ1lhnTKDdW4vV099iyozEVVhPvvnRrGmx4zxk2MyURuXwi26LEbAYlUFdZqSzv2yT/90x+E+s
Pm91DM4e/uPqK7vhf/yvV2Cxl5/63jUwzT/oJDmIXl0AjQpO/D+7BvyNoduUmfhuLHo6C1Xin44t
ABXOopPGsQVoDKksm/m/HFtwwxyGeAJ6mMPgScrf6Ru8eJb+bhuA6cKxz0x1sX8tUtgX1M8Pgk7D
WYCKjU/4hZ2E2oU9JEOxdsa80TyEciTT4HIil0JlGbgf1buUfr5BzvapXiteWTZGhCpIH0bkTusL
1lt/zt3moI8GYH8yTOP0pNMjHJqJ3bjbSpVRRpcMcvKK9htJdg1mt5KtQGhcohbScMCHLsMYpU8h
rXswnc+Bil3GdkjqIFLOceJJNZpsvVOXCKhoYIuogkF28K/Lz01nFU+BFtlMAuvi+fcf8zdJeMsL
8xcK7/8Rxp2gS/uv0StX3UP+/PCj29BYfuD7syt5CqH7KnRvNHN1nSftnx0vB9cg1i3UHQIxPyiI
v59dYC08l/TBXMlPEHZMq/KvZxf7Iv8axhfLAqVrWr/V88Iq9kpObvJeIXh2WCHonuFgPH54C3ok
U+va120Smmx3XQa+As3IoSqH+s4wWqon10ovQouAk3yenPNBN8dHkbNIYf9mMYRo7wWdRHbZ9uO9
MfrD9YTc5MYsZLnt+J4fKEJjNo76DW/BfKsPAf3zsAnI9O7mU8XWYRNOGr0KIoKmLboukzCxpD1I
utNrm7XzjNm/c5K1fi9Wbbqwr2Ot7oRX8jEn87jtPydOhfsiDplReFFum1/MTB/ZYqjZIHTZks0H
5KzOaVyZbFt9v8lOrG5w0QJVFmq7sSwZYmRow0mzh90NR27g3Z14CfYQBmmOwNNBkGW2qvwIHMYK
D63ouruGmSW7MzWpj9mQ2Dt+lQaW+BLsW/j6pYK5y+KGsq+YzPLAyEczVwnZX5QBYozYA0MKLfUT
Fux858voAg2vOMXi4WWiHC8H+7MriZ6PWIFjjV1qVVFufKGlN3ykUD6hXHmkhDojpXXjZ6dzEdEg
a2/tDAJ40jFjHW2iLuprEfrPGkqSk6oePpeFnx26sjc+1Ioyie/Vii4H+tXYegQ87Jw1LeqiwvmA
VuAa+Ga5UT2myWoAWOKHwSNpjSmTIOeJAU69Bns7PoisfUZChTiHrcT9aDYEGriHwdBOshq1ZRj4
6RXEYBpS1Vg858K6tvL6m5r1W2YO174pCAph9FzX24as5HWu8V+V0Sivi6RCoxvxT88+6YZx6ZTI
RXwDNbq6sgjurDO9OouN4cGU7BqwZu2rfuKadsiCkfjs+oxZy6nsYnY6RYQcZcASKg06Lit9QBEF
8EZ8wx23RGuulGVTXMFcDxesKaItwgSIO8g8EpkPlWzju0H508loQ0sOwYX0n3u0h92zFgH5CWwv
yO/RfpI12vaIAZpsoiqanMYAgbWQ2jSFbJAWIRpz06x9xBaUobQeSbU6yREWo3GVdAXOdNQpD7Qu
8sumD8jLQTR1MENDhzdT6mzZ2pEOdBTnMFOa7E4LqmploMshsDDyyrJkkXDsy66brUOu8nwPrMQk
VQyANfKf5qOTEo8bj3GCbC2tuBp+ZdNyZJr7yJRfkENbVk9pTxtxS3RJv2E1cT3gIQHm/Mg5LLSG
G12M3eWYFuH9APgP5eeU6De+YD6tB1ZwZpYO8q00s16GrdeNaQYXOnsx+meOcFIIEzNBGDT0ETkD
/mO83/STu54y+PWmo7IbCCr+B0WLnTGtBvKgpE9GqoRpnQoSgtZ07ofbgILyNM9988LI8+TcTUXy
jVgZ5ILdVCw+rG66TVJR+Btlh/5Nm8/BCRNNFBeR4aLtRFjft35wyzbzU1ypXQs6yJPWPf6uhW/t
4PwokQ/7G95r9YnARPdSylLelgN5ZiSdPeqRwWOCUH7KJmRNVVwBraT/qKLAZObeq6eBaA6ecoe8
RFDNh5KQ4JVEAX0qYVN3D8ihslOld+1jMVrQKkbDNJ9yA0w/+ws1sKmIFsaVQ5A5IAnSfSJQzygA
6sQ5B9Gr3yKwr9ajijVtlwnzIkU+fJH1mKlXVu0j+akJb0Crqnt8JNwterj6MNRmfMpmqUPiItna
FORAXtT5EG6JZsrWWjKksKAa4cVasIw54EbrZhTtAcFNuxG74qcyCDbUMRfstvc1rmZytYqxT/e6
weaAgMyeqCDeNgtV9KEvhj05R980t6hO5SgI6RxTGFDNSBcdlIu2d9qB8AmR+Fubc8EHMp+iD9Av
cVasMclwCTiHfrTu2nFALwL46WpuTIGC+4HwyGjr96V9q3WTvyUSovFawUCmgAOzj1Xjb3ynsu6I
kiseiK2YbwIUBpvR77NzWSXxHc3w8IDeQNspMryIBy3Ck8RwtQstraePaADK+2ii2UFaAmmgXot3
4JCoDJrw0FpXba1BLKWxddcyeXkMSaq8jkbpe8ICK5QrX2ydzPEvXUeknpUv/Qh9mp9+v5j6l7Dg
H+uo//H/XcmlUyf965LrOvpa1w//cfa1yF8XXsuPfS+8FmKDsTgMXcVoENDAUtj8SRReyIqCEgRj
oMsmnfn0X6WX+wdFl0tUAFU91ulldPln4WX9gVmRIo7RoERi4v53KA84pbnxuFLZtGAk4Pc7msAT
XJ5n/uwcutTVH6ZMUV0kLd8CXYXFO2P4owJvORTKDelI3TaUxTfjaAqv63FVVbg9TDoKgwO+SJit
81t2zpfz4SC2sUBpKSWPjZZGaVTtDDu95EXwTCKIN6TqTe8cZPlN/95n/XkQAARcNT7y1rHpe+yk
M1fZcOCMKTloLe5J0R4+Quzyv4NM/w/BAyaoAf6nYNwInZ3dy170R+UCL+wQovM4xKZjopYNmPas
y6RovB+e2svvv/qP/I3jW/P9MBjZ6Sqx9smjp6ClSUNTvzxEfitviHH314LC+h0cwPKP/HjVuF6L
ooSn2kT5Syv99f2PQdWP06D2ZjZMu25oUUnKhvQhbGe6OEyyrN4xXv98Vnh0mFwzsLdA1B+jIozG
revOlnuL+QS2EET0pNk7m7cv3a/OilfbttkLsTKaR7QNuyViqMnkHuwSMDezIst7UIyvSTJmBpS8
d6d+eThLCHZLthKWcfQSpVQaArPFPkEodB4t/pgIbeQFhO4YSl2SX719dsYvjgdqnC0eWYEcc0mM
+fEBnK3G6oox36fTkH8psLo8lh228rVK9BiVFdgrFJqZk1yOFoJ3LJm1i0Jz7OpbETgBzTBl9hhA
yLm/x2I/WZ5EcpesR3p5lyy90K1CrML3TVaRwlg2Ie42EqeBPYaNW9BcNFKCi1KzChNyhnJmWnwx
s69vn+Tx64yQiq8fQK7F2csbzbf7x3NsXbZKgHz24dSYO9sd6vMMJMJ+kn509vaRfr6ahO5A0OXb
xAcK7vLrI/mWQ0Do1OzzoBUbTQbQzOqp/8pciE1sOwNTe/t4vzozDsPswMIKIY/fAAprxBxBvc8j
8r5mvJE7QOvDHgVzcvP2kX5+1zgzYFXQUQywqcfm6DFuYgtJyd6a53nd5EvoB7Oi9W8fZPmksxqy
hLBAHN0ourzWFPvFXo6QFpWNAiUaMn379kF+cc3AAgFlohtnLubo1/fIkJGmdzaxJG1R4lQrsUcH
AdnTlVmd/l8ciQPQ8WDKhuz89ZEWbp7UxmIPdyI6i/VW2xZFXm544uWHt4/0i7uDs4ZwAh2/IL3L
o+eumuDtg8PfA2NDmMgGB0Fn2L2zvv/qwkHrhJROdIKjH5NJ0NhXAkfjfsiRTQymhXOz1VlT8k69
w/H45elQq9BONWxFA/X1hRuyYKr8Kd1rbjTtikFGXq0y+52HbbnPr5er5UwMBL+sIQ7OlNcHIe2s
UGy294XtPphlOp2XdleeD5lhXeVGPz3rDOS/vH2bfnlIxJ1UFKg7UZi9PmQoAtMYpnjP/CZczPL5
Vgx6trcQ8OzxFiCI0bSseOc8vyN/Xp8pxanEt4R1H57/MenLtruWmMV0RxspcDa9NQiwWxHDlIaX
bSD5tser0k4tjIyubO8lnq9HlEZE2U8Sg9CG0lZclLjcPjAbnaeVD9D9xBqt+rPAr5mvHT5BDP/5
/ZF1sCHa9sy4nU2YNNjVEsiSBC+UpmN/bEJDXZiJXXeXcV/0jNjSPGmurCh30lVbwU7y0rkm0cf1
MftU2ET68MGM9VxcGZFCtxzx0CiIE4ZPn02Pv0VwapsTf+Jyb2pfK260USvLbW80gnZKMuzF3NLw
iCwfvOFEcLP0SAxSu6bikqxtPRtOJIQLYtSdDiJvk/n9RneJajz0aeNcFDqZrgyCcTJkem8cUE37
3yplNmo3Ju30OaVxCMI8TZyeXyoOvmokFHnQhRHMZCaJVtsgYJRNBwUTs1O0qLQM2+/TdZFjevAY
fFfV3i0rGhJlVSNRCzDpcFvshDl2UGG33FdxP5GrPYN0X6fKnlAxI9U2sGuYkBx8e1afexHS+ksa
dNthMyUXNR+1dFF/+dfIg8ALIOMrt/Stkmqt5aP+rIKe7WbaWP29CPRy3ujKGM+btEVDjoh6etam
smZ4mDVxTNp25msrQRPntJ10dAHTUGCm8MEfWnu6IxAMC7clezXXzDD1ZoRyiLSsjolt0j4ir5gb
DzkOwvBqrvubmCzlq7D0B+adhMQacj9RnDKxNQY97FdVZDpnvR1H8X5qsuTjjLJfniPNx0kU6nqx
q50x1dczIs9dXVY3lsYAf+9MrHwl8GexrczBGlZl33S70B9Rtle8cVdoh4N6LdtcnrROktxNpjMT
ap7pTH3H4BNQkDHZYAmcvjlBPwsKFb4XMFSb5pIzx0DpiwihVTxrNnHUrO7RupvIp1iXdq2hJItp
zfNwts3j5GPW98ZQT5G0xVb0QOFmPjdtNOk0pAI0BQpTdnYaZ4QK85DUi6ZgGEHZY//GrZqmhu3F
bRY+zGNQ6Ie+JGLztqQ9RWiaaQHzGFpi4jyV1vG1OWSyXRNoTnRk0ko4CB2flwbD8YAL2wnpxTAI
FvN5YBs0haoMgXdJWu4IuljHp+GqWttRGwXEMfWhdiftLNA9v7OtBGt1lYJHrttphs/tl1/C3o14
qUQ37YBAIK0PbR2lp5MSkfJx9nWNEFnHqj9ZiFqKvTUWiLWmKXXu0oqQC1ia06y2QJK7cGP1iXs3
dQLFk8RCgb0jEKpcmyJIWg9oZXZb2vzUqqV3BzPV7ojZrICXPiXgPq/TaDbJOBt46dHJ2hnjVitT
39KJzPLVDKaOPzPG2CvpmxVOSu5FQCrLYgTrZcJnJTJz/8lqosBaw+4m9FeQJZBuS6sx5AoTMEoo
2wp7aLGFMT5RrrYjPmq7R9owGRNKG5/J7KoibHa4G/tSma5XZnilJRPzNvbP/EnaHY3S0LBW+Ar0
8Nwymvb7avzvOe5/Usz+sKz+pPy+LrKH9HUE5stP/DnD1f9QMATpnxBBQNtlmaF+78bA41x8Djbl
MjgyG8nzX80Y4p2WZgLjLp3tK6wySp9/jsH0P9g1YJFwgdyweLJM/c4I93VlA0WJKTLbOmxM9GIc
LGuvKwD0b52raY7Bh643bpGGMAKajfL+hwvyi+3+Uh/9veD/eRQp2e2gV2czfnQUVKWN789qGS/E
zZlGHvKhHlrd60VQ8tpO9vXbxzPUsgv++4h8Pul/Yf6huDBAiapj2iYge5DhqDFWlYt7pmUNnObF
rZpnEsl1NmktullRdQEmtKxkWYF7HFYnEcR1RjGqpXNLqG0GYm+xhzknSh+Vu1WqJwByBxmJEg4/
f57MNfsozUfSHEUxzkovwquOW1CDdSt8b7QnP5frJIAqjWIOZXNf75hJxCpdTXOn9H5dyw6AD+Ae
1ufhtO6TaXjS4TH26L94QgaMbKBcXfxwQo694YFqnux56Wcxt7uv82yKBq+KhGJzR6tZQ065sIIZ
mttsBWp4Fm7kZO5+zNNgxBRMLLL/GUJoO9/ZlZ6SZDk2uhTkGUT8/9Z124hgJ1RlkS7Y9rPtwvhJ
ZOEjlhmYggjPtLXRKdfCZwPmr0DrLMZ/E9c9PXuBo+6QzpR+6IqllRt4KqHb52iH0dOZK34X14Ck
oiQljArrDkBCUhlOtIIJotUf2ZiIEEdsr7lgFTlxf4WTsM5OM1NPPymQEtaBTMkk2sTlrBelh2lY
D740AYSnA6PjCV+2XWdG8W2K2/pGz9rcOGgse3jIxxlv3FTJUEfJBZBjbaFABlScwVuiYUB2xmYp
ZeLnIoitGmqqZmPdlDgMEH8qp96WkL7CpyExHMDkBZVAxCI36yPpXLnMTttK6po3sylGmSsJHXYe
EwWrlE/11IZb5I+4ehmDErWpra0UB+FZpAYbMo2dkCc1gm7JrsjI1IoTy2YYiPRZ9GWOujSoNEbB
Y95110tlS8ZACavwaoonDphoaSIu0kEM8rQAP5usGzPSxohwaCPJV9hGS4lprZHIjidj6JVklRdR
sY0a17dOrTaogMoEYdnpZKzmZXGqxQVtEFYls20PTN5ETbMAmKbajAyBSjgaAdmbHWJ5owyREoPA
L7YBbtP53u0lkIlVnahOXGVJw7rd1qD1z6uM23YpC5z8F3XQltpKK5wku9YiUjovQIhK/QY7MlQJ
GCi5dkDJy+4RvtfKtCA1hHqbBJu8pzRYyHx+ml9EvZNF53AAAouLvsyZqyUeuzrvAzWAgk9r4UJk
sUm8TulCzOV0qBiUWSdYJubpgsUfyWdnl5buDU3Xo5U3A+yOVIwVxAegPXUT2fvFzV/fU9Q3zJ57
4RP0SARF3l9T1CoitgV5I3GHjT1NvhQIlNtTItAS5zYOaMjw9Zl1v/W9Toqq5I23CFNADdspvKBX
Q8/ImJSHpqOw6q9VprS6vJ7cVkbuBd8s6pV1zQAy7T6SDEGBflqVpJ85j3OLP2Q+5Ebo1zfkwbIR
ua5wAGI9iKQcoU7VJTVn3NtBvKmsWYS4Vt26ajY2aP6Bch6ESQkCCKH0ugeSIrNVwafU/YBcgmVg
NfHwuTGsKtdu1gDgA7SVmiyD7VzDPN/ZTWuLD66N5/9k1kjV3MimdXzgHaav7UcML5VXxxpiX0GE
A/N/Phz6rZZgRN7laQRFvXOY9J0kbVmf5sBoEi9R3I6VrbG/YVehjMnxJh8Fa7ie5/JFiwpzj3hb
WTdjAAavYP8Y3yPInWr3lCFqH6Qf3dwhpfM86DMCYgJC3Ok4vLN1fb1asqrQCaShLKHLmXRs5FHv
1SLFopWOIFWwM4N6k2Ud44uU0IFPb69fvzwOHQ26gwINFxOXVw1Cln3RpgqfapGUhO2h+euv46J+
D23802GWRRLbGTTZ5T9+Croz57loNA4zh12Q7RVFo5dmgzNt3z6dBVT4ajFmPw5fnH4dMOXFtfb6
dHwYQGC64E3JGZbVTIMGkbcJ1od0uYZdZyBWhZrEA3yo4Z079rpHtNwxrKt0CVETcdXQDb0+dCEm
gHYJz1Zr+ukmHkgVaqtCbNGHDN7bZ/nT1eRQmC6YNRGgR96ZfH2oDM6Cz/w8hD3WmfeDnoRngz04
75zQz9dyORGQnpC22VSaR48GtIK0sSV+OTXMUGBIkeZk/Mz8rFRL56Ngn5xPcbjv2bV8v43/rvD/
01g6u29MXR/ytiDHNfvHf5Hneln/43/mT1H59ZXybfkXvlf89h+U0dSfPGzMaFhx/1JtWvwNkfO8
bBRUBkzbHyr+Pxi9Svb1L4PRJS7m74qfQFf0c8s7ChRjEa1h1fydmv8Xbk8Xj4uJoZRBnzLco5ei
L7WgrqpuZU60i9Y6b8Zh7MzoNPExkOAPjvFKwd3wD3bmmNQycyhP2I73qZdTyV9oWl9toPQR9gSS
pwHHmqAfm6pe8+gwFzdo/8aD70cUAm36XlKlWvYKf39MsKoqXmrczIhP+RMZ4OvXLGFinNb2fW9i
EMRTreuXYRTQhmqTJsbvga0qdPr8IxWmHq4ztsYfUseqvpHqIc8leWYnsjHGu4Gy3t8A8tHOBksV
Hl+w/DOJQzXq7qzMOQd+kU0m5mnTisg607mWGsGpqfaEX274KkACXQ35SIR9J/tHol6icy3w7U0f
9opddp3HZ1NhbNGFIDOva7yeK7JsHqLUzO87AkDgFGlN75URMQcy1cx1Vzbae63W1/3dhbduL3tI
FhCC7xzLOfpYtMaikl2uFV1BPMgXYUdmdVJTyRl2C3lQJyP65cX49zeCb4T71jfi5gELZX7UBlh+
5PtHgc0+7HSa7LTaXdQCy2P7pwHc/UMaaCvQtTIF4uPw90dBWzoEjFB48Rf2NZPCBWn/VyNA/4Mc
VT4j5C4wNeAf+Z2Pwk+rF7NWnhaSdYULO/d4rIyx2wjwBAPtYFaXbVy3YodQ5ePv5jfQ79BpA4At
RhtssTt7/fqiLZid0ezo40JCYAseB0+N42uPcHWKT0nlJO/UHj+fl41sZZFnUEwtQvrXx6OhwVYe
oCRMnKHZ1gG2s9nv0t+asy7tBhT3wmDSusxwYL6/PkrYSDcjlSPG8gLq1WyqvGOUHIUfEmfG8OIs
7f8fnq7L7x+8HxUUPxU2SCfQGSChQLmsM5d6fcTEUI1T1bQWUXyF7SqNopFO5ZIUGeHJ3//3DnZ0
ESsxzcMkuV8VTqRxlxqFvE0CieKgGoPqd+/Yi4SCChvvgkMJzCP/43Q8bPkUdyaeeAQa2se4tHMv
GMz6naP84vohjUJiwISGQO/jT6OOeLHFPQYZqZzi0ySS7a7GQs/m2VDrt6/eT48gJ0T5ycCVqFhC
pY++wnqUym4hVS4TKZyOnMyal3rY/f5REO4IPhi4HpR9tKjTxjDTaUInW5dK3yUdglPdN+N3JC5y
ea7+Xn550jkZVhNsKbTyyEU5ujuGZmdkAiSQEoLQKT32YxbCebzzYbvLzL4DxzSjAz4ve7N6CKCL
TmcJzQp9hy2TZkE2Z3V9Y4y87euclFEixcYOTXDU5+n5lOtOv9JbH88U3vQAw+zYWibS0i5v9r4t
Cm1VD3rwbWhQqHqtnIsUoE/sPlipjehqzmU04+zKmis3FmSnRtE8O17eFfZ9QIBet3r7ki/nenwt
lj4tt3Yp66xl+f3B/sJ3IADBvLDxpgQ3vkm/AsRWQSpo3SZXYAkYarWAC5tRmFRbWuT+1pj95Waw
FwVugZ9nWeSPfoG26YlnGsB7jUJzVsZQjysh6S69fZq/eFUkjWh2N7Su2McdfWroimi9LcCEQaae
1kZvmKeyhUgk4F08vX0oVsHjK6oE8gSw+otKUR19aEDqtbSdQiw8SZ0/22MP0CMnPKNE2iuja1jY
hvlbireXa6jEIlbBErV4To6uIamJURE5HBK5IKdIF25LI3R6Z4E4/gZAfFH0LRAPLHKIn4b7ESmx
kYT0zNup6QkQj6jBg2kPvfPOuvDzgYiaYj1YliJjeSxeP5N1YjUFuXXZKtat8ASDrU4fuBmv375P
vzrK93IBiy+P3nIff3jyEWgx/tKYiDkuQMquW0haDq7H3z4KqTO0SxVHkTyBr4+yQCbo39IsYLaW
neJlD1Zzn2qXbx9lucE/vsWI/XAhLUIEonX44+iKxW7UVeQ55Cu3mcuPkZ5lHgAS9BbZswG6cMzD
94IsUPUcH5MVgXYBi9xyWOs4oiUfcewOFvv3ISNocN2IPF8Y1AvC1yn1KD84nWt9UgwBfCRuVQbw
l1UekK9Jbg3DRLh+zDrBA4csXN2mFws2GAImCOEY8AkAyhe0cDPELROGhTjcvMCH9RcQcVLUybe5
GlLl9VZL9LHzgi22wMmAMJYtkFAoBEF6AhOc3qF8QR7rEkQo5mtD+2Ckc16uc1IK2/Uk5XBt4sn9
EjTcoC1EUaNapYEPWJnE0GFfv+CWixb462JxAcOcDlXzdXqBM2uDAajZf4E2gygF4IzVfhG8v4Cd
xxfIc+mn4Wdctha6AJdRzRrMfImdvdJrgMdOmI34nxZsNN1tpP1uLfXkBDwdHf40ZwX7ko76Mj9+
wU9nNF0rUNkgKLHM1+LcmRV+v3LSqlsXDzepHu2gAgmJNrcLQIHgilSKxcUClCNe6NkMsAv7kxHS
PoX4P/LNtec8KtdM1M1yF+YVQIQgHYebmYUoWyuI/9HaQjVBim+DVqnxjA42JsC5Gthy4fajvQ8g
zIPML3P5JHkIUk9zeusRCFE43GlF5j/YUHVhDmm82isioqYrN7W0Z1g0WLm7LKtuiBFV2mOJvOFG
UYxgTmkqB4+CpQ/X4C364FDGAwJHFYfZjI+ImKXbysmZyThapH9urSb8gsxCFOvSNcr7CtyTj2Oh
tUkvjQfGOgwwkjJcV7ndIAsyskHBIhwDZ2vFYRqGa5zhlTxJ+qmPt4rA1S9t3ovyi51kOOm0XhEA
AQfWNXfdXMppqwE8pz/e9FLbak1ArkDWzP60Am0QGzsFuhb1DyOYL/icgbnnVjz3qzEMFjx2IuVV
SnKDtSZrtmqfVaQZ0yliGakdHJNJJjYzIhIQItBG3SZVMl9y3fX4E30XXTyB7E3b26kummbfMQKL
10ap5Tod58n+vPihUcIQ9H2daVMkcf6UXNjcTav+kE30Eldx9r/ZO7PdyJEs2/5Lv7NgHIwDcHEf
nE6f5JqHUOiFCEkRnGeacfj6Xq66hZsZ2chCvTcSSCARqaCcTprZOWfvtXUidlJMIAu7hfjaTY4P
2/sFreNi5RngpH4MXjkbN7oRucfsq7Gzkx/gZz13SiVm6KSubt+BM1Rkv9a9WoHOaDddD5I3vv3s
iNesGUdMcGoWtcJg3WC4a++XYErrCGiqkW0mdwGAr2Uq1bYwS7AZyN5o/qWdcoZtt1Tds2klTreV
JRTBq2DWPqHhweolkbQzeA6ESXD6bS6e2mtUltZwnWZEm9QRnUcQ/fvBriZXQoAJmPeFTdbAuAoD
Xc5LRM8C7AV3uihOSJWrfJtQ6AEHHtfmbdGJdaxywhvuWHLSYWfBsEwX9BatROvg57Hsv9PCVOMI
UE1RwiBCkvklLGR2A6JpDymc8LV4yf3CTMJ5mrNbrQkUuCScOGsjNp6JQDKIgJJ3EzmAVs906Gp1
K8YUc7mWP3A5AiP22h5uadtawVOQWAySkkxhDCQ0qHuZfU1bnbCSBBFLYxNsS3CvhmzquKTB95dJ
TOhQIIAC+vKqOV++teDLwzYgLJlCv6BQOBiY6+FtfrnhprUHAWBrsFNXCGLodtecUsFjzDqJr8Gt
6DxqiwziVduJFOHKWlGLQpYQzmF2UW9HQg/5DfpMtmxpT3KK8jFhrJX5g1djrPTbKrQmO7grnWQF
FTSa/PY5pxZQ+QA6H8dZ+tODcBMKGGyY3bx3Sf+mPWc5I+s04QZzCC9V3Bsk48anFkg8ohHRJne5
C20py3kJOE3H2SN/h0tytprFui16bIhXUA5Ym82FdMwNan662gQrpeZxHcRc70wAwI/cKavCtzZV
r82SeHFoNm75c4SVgeFzsiQ16hoHAEz9us5OoK7idzC5i9q21BD2xmb2akAdMNp3LIGomgicKJ5s
RN9qN2e6E8fRvNBpYmnoa2OKa2s/opjR1CF+fHlZqqDceawqL6M3inYr8t56muea6hEOAkquvktm
xYQTQXa0Lqv7o2XrRPEkrAuX27Cat6rB0kSgvdkdgy5rsBcO1EBMpRSrNY3e9eUCx7UJ/U7TKczc
cbri5ZAQQUTdXju5x5QZd64S0UpGsQxTSPO0+VpyesO5J0RkY48yeSaQB+1cRaIFIJK5cdKfWcM7
8syvKZtjTzA4fH4wEfJ1BSvfgkISnrrKhpEggsr0ujJSPSnmoboMAN8cfkyB0Ou89oixEAJW3/sr
mRquwo6r4Q7JMO+ElTyqGSpeBInZh6zdWzj1afyCzhkKA7E2nB3bR8VnaERkJKg0JyjjjReKFqxo
1FidofYBvRSxIzYlXo8LEjN9rgvCOK58Fh4cZhYBOgRFBwsuZCuDkQZhjPjMY4WS0N55QbdkL2SD
dViXR4t/T8xj45sWemoN8Kyoe3EOBq+b2cPrefDvZdK1/XucNm7/a8pjNe7BQMvqkLA7zIBGyBg7
rIN5kaAVLaZEg7XFPNC5Sp97IGUd36o7EQNBf6mJyixHiizjwCBfIFkyltQpXeA9LeMFiOa4MIBh
s8nhlJctu5FH83RiVJuhcZC1W7OhcnaynzJhKzu05popIERwyzzUuNgztma9AhqwpLKO+SR87i6u
Qr3t0mna+w26azBKVINR7RbsYZTHzL/KrEkg4tNLxw87cyhbUkMSDFQHE+BCun83fSbjPNIcW3r4
ROxbe1U08Ajh56FxYJn1Qz9Lk2fPNHqeSVaK+IohZu/uePfphRuibYItO13AYNS1EqKhsB6EqHxj
Z4s9In9OhYnncrUHSW46mossahd1ub/gcV6qauUd8cHgXXCCpbHu2BvQvJQ4uvdOP3ZnWG8x7cJ0
0XbUTPMFpSDt5UUN2rgFSO67BPL0LjJGJ8Vh2a1lE434Y0SkYyvO4g2K0XH+ZSK9/h4bwtVPczrP
Bihkzp94kv1l2ehEXkIBOPp9s4tYfmRStPW5aBWrPNggn2WNsfdysqcacKBTG8W+cadGXSSv9RAy
ykXSI8nmgdzfDsFz3pcpnL0gzQi+nzPxChAfOrXHVsr5c+6tamfUyuvwyzc2c/nK7o8JaWNqM/RA
JbaMHyjq0fnZCQ7eVcrNOCBQp6GveNNBLcqn0s3hyXvxlO+7hEH2vmdFFSEsN2KMfGm4xGl8hVV4
NR2dnZtcQizkJc9iBgpeRrbCBRwCHe5OmMvAwDU2ORguDoEEUBPpGHr0CMowxhmoFBtxb4SF1dHN
H2aCv5k3IE/YUBPgmKYPY3+qrxiOOisdmGNf8Rx479vX/iu0w/0K8Mi+wjwyv0e0iJeNkA/zK/CD
8p/wj9rzh3tl85BvLX2JByHQycy35VdsCDOOhuwud3BeWqTGRPdcMkY0tY2/k0OLKHN0oEaG7iWR
5O+Lty+n2J+qNwpDumuMgi7zNtJY/1wjCgh7k7kCxTdGDj0nsMoZfP0xjpdzkxBgscvS0Qj2ZH84
pJlkU5cRLLYud6s5zg1O974pdkvGYrJN63KVe3+uIJM4bjs2dyVYt/rB0YP2w5SKDeFpYuTWMQH5
SO67UetonVkN7ym1kyysljojiaJx3e8IV1LvCU6bfZRj7Xpb+OvJi2Pl8wspI3Fwu5SZKfZ5wXOx
N2L0HRsaSS6Sn35S+vvf36Pfmyo07MiKZX6Ie5OE7d/tRmmHvDmpUc/7BFI8G+4aH0CuoHKVVS6e
S2dRT39/wd8bRl8X9JEWQo+G9PH7iE4vuSeKBSrgXIryYyVMakvRwTm5gbD2b3oE/8O1iJ1GQYma
jQt+jQv/0Im4KF87jte42hEc71bFe6igNuwDhrPbv/9Yfy3aUZAxJwQezQgSJ8ifH7WgjrNBVrAu
Y799DbJiuV78rP839+6vF3EZDX9NiS4zH+/y53/4PHkXVJ2r0SdXqcp/VbmV3vVVOx3/04/Cy4Jv
SlzeGYx9v/VvQLFR2lDkbAiB0gczK7LQRBu5//urmH/9ci5/Py0VaEQWrrffLiNdUQRyQJtsAzNp
sDNcsgXIoXIprKHQVSFjFaDlao6L7NlfRtN/yCnl1oiSHdeFtSyOdWZnQvUH9mDxjqmZFF4Ye9X8
n3+5vJMmrjWksBhg7d/uu01qDxbSy333xge7NY0j41jv38xR/qcv17dQ3NJHpYf+u8XHhIBkje1C
N3OgDOFciz10u7QQ9/9NZ/ovNx6xLfsaF3IZtwW/95eK2tNdj7KPsPlx3JHVQEBk1vlGuDpT9++m
zH+9GKPNy5DtMny42Mv//MgCWaVxJVdAlfZK3mVpDCGQ0ZcefPT27x+ov7TqWL8Q2CB/cizm778v
LJbTexnDKAw0dqI2ztJMR3az/DZLm+Q6drNgM6pARH9/0b98aZdF82JmozPN8Eb+pl5K/F5Zg8/w
IKvArDpZ1ewsh6f56yr/Ozj/L/Rrf7jhf5HP3/yosvff5uaXn/jn3NwCdAYs0AbQ5DBPQVDzr7k5
GnnG1fS4BU1bB4M3s4J/IdBMmAVI5+A22/ivWN6YMv9rbG75/BlaG6RTjN0JHfiPtDS/P/uM9PmH
YRhp8wEm6d/GYS1qQXOx4MO6dDnuh3l8G0zZRG7hW7s/3JW7fx5p/jjw5XnjPfrjUYenD/X85bTj
XigNv9s3h6434WhDoBRl75NkNXW7SXDpvKxmA795TDMPC8gQdo5yb4QuCUYlYfTRq+L6Rzva9U0j
JmodHFRHv5LFQYNBAmcJyrpMrZ+B4TqHtp2/QbC1T4MajLtMWZhOWMnuCrir3+0l8R8bv7lJTQ4s
6LmDaJC4iXuCtVZvZBUjjwsJgdtyMnadqkjgNsdLRxfFp1lHWJ2+HarxTsNM+BnbMXJoU3rvPt7r
fRY4QLhoiW2cmUw9vdhh3HQa/KJXkRyjeofGl6o/F59cTya61Fq6b20cPVn32HcY0bYthVgaAUXx
iBqC2ftzTYoV1DkB1bvUGpotMQyjsHiPKVr6kf5eYBRmhGiYjshjkLpIw/0DOV3EbG5ReDplR8vX
sFbixmZE99PJm31jeoXJ3qMymlCkEvDg2fK2D2jL6MJUHwR2eURPgrxEgC1q+8cw0yWNEqGcI1Mo
suucZoSb0wyj8T3AKHi/VnHzCXkuezDVEvhhG2eavrw56DHMJ2rpce3c4EgXD0w3ASjca3NqguRE
8pT3iscI2PiMZAs+/CTmkzJIEgQV6saHNdbD89CgRNzQSczck7MOXbE1SVNfLuJ7pmqojXE6YqPL
IJsP+XgyiKcQtK81j1nSVV5waloIgHCFAshJfamUjPDzIjMIuDAKzl7CYRorm5B5pKrpCc+qsYZk
0IHUxx1Rv5AIuIw7PsP4lAuJC8IJlkGAF1dUhbPfEDBX6pKrjRQjIdQgAFQxebcA/FbPjTeOGCw0
aItIyYQqPPsbyVVpw5wAIjit79r4qeNLiiNpwNan35J4s0e2HHzDfoYKGLANtZ6dp0CZNRhYvWnS
PjitUwYgv/KcWHE2ySQ7FrjNnDLLaj5ygtluHRF3EOkHf+6oeT1go/3UsAlwkuk+ibWhINZeXDSR
UXudu0VYqvqt1Tud3uk+IJzufhinhfWAxWhph58FMvh0C2d4+u6UxleMrjGfyPst1sh2CfdGJOJa
NT2L0uwiZgAE5naSJvXBG8fqh5vbxevSp31J/LA5jztCo7k5VWCLLqIZmYBwjwv4w4abzUixYy+5
t2Xuf/BMZM6xBe7PzS0voUvCy3346TRy3/vUSJ0IULtV7iAZ90S0KtQ5Gx6f6nuxCuPRyvF+bieg
fberSQgnr6hdwk/LcVPsA8IFcNguyXRfETvmbbLMJQpyRHoPug0z80veKPU81LXlHUfCGeSGlYs+
w+AZZFjPk8wONZU6hcEshp+1a7YZCdoZTZI6UMthrDQ2FqNxJJRIoa38Tuh5+vQAWM8h6GiGw2lT
M1RNCem+IzYheyVgWyWvNtDHz9mU6sMsSeHt47Syt80EyjaEj07cVksuIBh/TcDtbjX4oPOwoc+/
mBWK+cUd7lAir/C5WmqJyJRVtkJDTvoH1BE+6YoEdpBbGRDXUtBPw4xSGU57WonvujgZc11E/UgW
WSSquVG3wllW3hf6XN5GM11Ac4LpISXqLuubyJq6lAZkrD3rFDQrDV98JDwUmtEe3axRNt3WzHPr
VZXAfsLJCjThtMilyZuoLy8S1VFyXmiuMekNpsUlFVzAdl8t0RnoGPvkYyTKE++V7+N4cOdAI3eB
KRg1iT29+oRzQLEqeg1Z2Se1KMwsI7k0x6vB/zbAv6pCCAnuWaqGdYBiUvS8vKV+qfvkK4jUXMZr
coGr5K2hnz7+9JmZVb86Xa/ze0N4RgVvpeskSZqmOfUoM0jEux8aaawSfkmNaGWTah/D9FK2YnoM
jCnJbiilTc2z5cUMP+pqsPKR5l1a6zZEz+MVuHeHxrD34Czy6Zb7zIG98o0mw5LBbMVjSGZQ59Li
KdRVki4OHwnDRqk9CKTkTv7KjQKE14hLvaCvM2rDbzaNJxdv13Q0sS/R7vSpw8pQ5kp8JR4vViTh
dcPzFAi4u+FaiMp/8Rb8rSzOSd49tN2FXoYHyVoP9SIbZw+i2iujye40S8lI6MfG6eiwnZLMbN2D
LC3HuzOgnHZEcFqYd4g58dUrtDYAfKK2HHsfg/DDeh1nWKGXDl8CTZQcqOyG/nHnPBQUKc6hLsDO
HI0SDGGzwWVk5p82cQbBtwXcjYjqPqDTu22bvss/Vj1a41OrXG1dL5VHxIiUrdltaXssPT1GokDT
c4uBjGBu3VbxsyCHQ28hfep0bzGmqfjth34lMq+abidkYW6U4rlNr1l/p+nnuArmQboAW3dPOK99
nlPW16uJcbPeDkVqM21e3Ll+IKfeGE9pGrsfrekky9ZoALlF2VDW3naEe6zu1GJb71i1EvULlHqc
/kDBUalrR5VdcibH1rOOBVVrjn1ABGMaTiyj2KSXeulAcet2znXU9k7PzCVlZuKckPN+zrJymC9f
2JZ5Vt24Bt3vC4ywsrb90mJ7qYJVHlTZ4h7Jq4EZeXPJHsYBNGy6ki8SSHJykM78lFtu/X0qusso
KceyrBmoRGMwdTecGeZfshFltIwsW/jHjGHn1IxTzJxTEsGM9W3P4HBnqc4imlRL1lyjdSKtp+7o
uG65t3F8A6Ae8rNlVGWodbO+QBfHvKZMS279EX+iNVDWLUhmyJVzpHFdmzMudHrTG0ohRgC+vPHy
/n4kmG9LbG/3YJrDtKPV+NkuhT6k40hKsGAloVve7pjfwhcd589VGePetXBbq7hAGEMrlYTTub7D
lD5h90/NQ+86+Sv4vPg7YlGcanxWQhe0T2LYdijp+ELytdjkLCCBG6Mk4iTxvI5RsTyAc7dgE7rj
sh0qZfFAt8IWDE7wccUOQxzhrcYH1rR3HpPhbia6CqM83di8d9Q1bsmJ2CDDQpjhl32U2mq9W5oS
Fj+zklPn4jEy5Wh8JI5z9tMZNL5RVHAEbeM2xoLCbKMrTjk+qkcNaIjMFk8ZEAlATOz9If2lakdt
Oc0x/RG1w2AzyOTNONNfpeZ7KRgdb6YZrdU0TOKhxfe5RffjHckRaVAh1NVjG8/LNT6Q7prI9P5Y
l0S6rpVwt/nC0DgVDBVQ77FJNnF7WoYyY2dziM9xS5GdzdF6nMcgicixQXeRMLvh68zAKCfda5+1
xB+TtxfXeYjGaHgvFQpK5hgTIcbmhIpuruVD4dUK5n4hbxwwnQz0DEJEinVrtHXWb/y+UXsvE8tL
Gc9rt0sD501yoN1o5c5HcjbpGTiiHKctgSaV3I6G7/5QQezd2TObuBcM8tpdrWrfmtOLN/fV90VL
nv9C2SdC/9C6V13z2QWWDjGFkSVDDu6xTsvHoCMhI51qznsjMFAc8VMd5TYWM+IZHHDPluWSDNuN
2cZpYZ4DF3TzCGJB/8saLHJhHAspjJJMM0hLIDpjKILLkg6LhdbNqLYgzQpECnU+/lwh8m/JdTci
PAkrG4b5mhfSo5Ip5dYoCklTNsALO9qTiKxxUb/yLtXJPzuT/1vR/xekoj/Urn+p6N9+VL8X9Jcf
+GdBb9v/wGjmS+jjyNop0Kly/58Q3vqHELzqX9honE0X1/2/Cnr/H0jnOMt+/Q/AmC5NmH8V9Kb/
DzqLFvIwFNH/lNb/3//zJ+AdNO0//fcfy2wy2S79qv9fZ0t8fRIx5aW3cGFzmd5vIwUadIYyHMQR
q6KpvpU2BceJOG9kTdaQwRcneewS38vAWnxaWLWb12pW9XIzZWYC9D/D9vU52yTp7nO/TroT2nAx
myHRvP5PiUwjwyBSJVV6M1aoYMK6L2L/OQtif4BNlwTzcc1z13yzWG/Lu0oaY78zc2QHjPoWAdqi
sJNjYNRoTXDVp/V1khl2v+VosaqoUtOr09b1wrlWLT4TixKz6QbIbLWwmORmT6E4zjYalzYQ/ZUF
r9ZhRD6RJUUCDzqoezgrNaV7xqG6isRFVRapplHksqZeXewxlLJbEbj91pCTsWlQcF9no06f1ktg
cCrF8DiTkw1XJJtfu6FkmcOayS82gAtGYrfL4uY7XsOREKv6s/RYu63FnK4mbu5mXJxxqwyv++GJ
yy0GFnKMg6o8ZN3U7yUBNtdCqFsjY5BVWooQroqxuBmkpPikM0chPamrYSigBAv7+zKCBItb4V9x
hPTurErEUe6I99ot1ZYgeHWoZ4+DZ2p/C7xVXzHK0CdCw+tf6SzHU0ySzB5Xqf/SrlUSkoNHckPc
lNtcFsOhHfH05E08EbtcOmMLXrA0lBhvB2tBzxT6xCYxl2K0NxXPUvXmvFua3qKGjBdU0PcJ0SLx
98zj7H2lgmKKT4Npk+ngVpz7faNiAYYR4CWYYJEImSAG0HPXjoBnnOjbXGfIsPLk6gLtQ2VXVB0h
QEtzV3ciTiLfVW18mTXDJ2gUoiUZEEm9ocsm141Vdyy2VksJTMfqqXBdZry5gDvis9EBbIbg7HHE
gwmTbuKecjTQHTG/CSKujYOz3YgIMPeDhyyzSnfnkl11PeTshXNsTSBy6toj19LvbOJYe4uBjGSm
pUE/Owe7pSN0WnOsCtdD0oHu5lsvvLNZeu9ERQnnaNixKk6yxbW8mez+bSh5bhq3lt4uQUWf7MvE
t9pDXK3tofTre4uya9OnLcu+HOWxoOX3gp34K1fDvEM8HG8UOKvARvsSBrUJS8A3/NASPaoHUO01
qU5TtuxUYtANW7HZDzhSbFLn7YLjV1jO8d6cvJymhvZWFJvl0hfbZS5oyvjx0lp3LljwcUOCEs0F
y13Pjk4ebKu96dRa7h32I3toLfANvr2xKC4II5m85nUA6dlctUORe1uYrsXJWGBFvCddzu6oSqed
tsQglu52LmrZXZWeiywT87QB/GeUU/6hy6IIQqG8G6NpDGRLk5ZkPCs11QzBdYrMUTpvSy7TjCOs
94HK5FjooT2zSpkeSnwCcfDK0VwK24TcvuNFVfzNmRmi8jnrHXu6eNdLbbvEiOmeYfm42PMnCwLl
Vb96pc8ptIc+npckTeyAR8GET7Q1VZGx2no4ZWznOc/EsG7Z+NP+XZeoizYxCseOk26cW9vAgLBM
q1DIZsu2EQcHo9NpHpG31xEIh8w1wUR0Hhlc3vMGzxHlaHMN6VDt2yTL94gE1u8LJ/xsP7oI3z0N
w1nYyaeTl0GobIXip3PEMaUjlwCwWJ8XUd4aZMUwQmiHvUUE0W5R5c8aa/1Vw8q/s2LDu/Lz0UZ4
kzonp8uMD19lktWT8K/NIF20SKajlm7Xm6uDsKUbJOoW9bNIimBrIvF668b622BoucsqbzmV8Id2
HVqiKxOV77I2fO5CjmFty08Ok9k1wzGUDBPpsDwazrdJ9Kjel2w9uVmK8OFL/KEprmlkOZcgKtcD
NRuTXVHW4meQNekDi258DoAchF1MCOImYRUJe1+Al3Qr9yiRNm3G1l3fkJQ1OyDr6xvU94yVLI7z
c17W5ZFpSwF/w6lP+Vzd4k3/NXcVHRbPj/2Ti4TmDAFtPU0zQUYAt6wHGGDqtXObac9y6x+zQicn
X7fxsz2XiAxZELEnpw4jmmWYbjP2mT5q4eHbYW3JH0iDAhrKdRDhk5rudJfn94vT7R0S3nae2dmH
uczqAxBw49xyZtu0qGI29uRyE3UoBn4Tzz3PerzKstIjemR4quPKkFu7CwaH1CL5i+P/g2TFPOat
0PseEBIqFfozpJCMEKGa1vrRmio0afcYlSJqnE2z6mrxaPUXlWV+Dw7tKvFtppTDvFuDZbqySNAD
x0/YZ2qPB+I0u52k14cSiAhokcndaDUJmXRpv+ud5YFRJtylwgUX2MF9EN7RMdch4v47LwEG7l0+
jS0AMyfYp5mXXM+xL3Zs/awWaRmDtCPoKnGM5N0xlTpBurT2cilIpNZec22W5sFrKqRkAYrpUi4f
YNSme39aj32WPmE5dWCgWbeyTQ5L20xPCrYDWI8vUVSSriQvqF+Nbu4v4K94EIrz8NvQ99skT09D
026KVCGtnv3tvKbfkm7aaiVus948eSSibkaX+OssS65zGpKbrs8fUq87B/l0Sv01j0SfmGASmhdr
koeUga8cDAdOTJdDNykIpAiW4/wl28qGetlbzfpM9KyJSXapdtITd4gM+SzzLmhsmDOAXDt+N+B3
A9aGWbtbOS5EJa0LmjbQgQXrkkOEUREHT0XQyXCFDPJKZF/y4nd1RgnpQABCqZjQhKk1prltO3vI
0oI2G9PjmmmjKxmDoHKEQlL+sOz1tq1lC+WtYoTg9jR29NCHIzBa0HJ5n36gNi+PqDAbMV6bhU2c
PD4IokBtqi4IQ8UuIxeFxboQV+kaV998wAr0UVay+PoVfApo+ypz97xB7c5cKvvIAJx0ylxVtwNQ
MmIGnVadLHqCUH4sBMf9EpRb5JjeziFj8N6oWV02SP5WcuzGvHL3zGfnH3phRGLQTzI4TZIuZ3Uh
rSx6FCsmt+vEtrT3jXyFLojMkVizKNNDckfO5Xi7DpZ7GJPMvlXg8hFnJ4tJabdg89mkrc6PU8AA
Y+OAezkOtrneBfni3IBNmun32AVaGIB+OqGfNiu+dKsyA7g65KENcUmXGRDLbZuM4tpKYdCUVd7T
V9bqBfFbeU8m333f4i0oEhLbFptnd+XIv9dWu1xJLfvrRaoHuDZETfg8GJzDmaQUt5wD57OjOtxu
dlLI7VyO9Y5ZyWMy5DzQ8EBDP+9fgNP3W4w5Z0usxB46aRUNjSOAL3rJLacWsbG9+mYaxHSb8EKH
TSMOIrO5+/H6M3GNH6VnpqfU0wm4quyw9MgDQKn8kH6OwppSNJogOx7nplu2hPgqEiTnqX7ia9Xf
EXLAvEqCj9mh4NZdWxyaQX5rjaG/cciGPk5UtfTt60fGMGxhi7ekUdHCuXQaVlcY0kS/bFYGzxFv
bQp8fx0jnynZDlZg/oARPj+Usyb4IGn8J6TAJRMq/7o0F7lHZ0BaLmL9qGMG8lzNaf0tUEPy4ORm
u9VtFuzmfJFRoA321mD8nJR9n5HE9Frh8Qu9SrzZqDJCdxLVPTKlNjIRTX+gHgrOjb+KV4ntLwVf
s53drnnFbkcvpU78h3WuH0VWV69jRlDILI6lz+wr6PPluxj0DgBNdoB36Lw3xdAQxN6qh1GZPb3K
OHlvR897h0ijbvvUcZ7JpRn8jUkKKweVWD7WE29Y4jbjoxJreWXMM0kxpEupX3Ixlh3JJaRRpPWe
l7/Y9gRjPspusu+0pvskRiXfsF+cE1fg02iyDnqNUz4tkt/cB8r0KPR0LBl87gU+yo9SgNK0fMtg
ajPXb0PRpRHhJsS2zCq/1S0NWcZTFYyBRXzPqsraCbdkEOTX37Q943q0NfGrfgM1NqX7j/I0wgXR
H5UTqLCFghgipo3DxlvJYSa2dY+gNdt3OiMmRygLVk4Z9MChYpOE31FV94Eat1QkKmQIWSG5aMR6
VzBiY96ispNBv/t5LVJwZMnFOFl6D2lbDKdFMHVBA3efEha3beDkbue8aeivp/Jq5ii/xV8S6czo
jhj9olzl7WvWC/N+7JsnW1Td1Wwn1wlWlk3hKmTrlJwHG3TlLU14SZO1nUPw0oBrh5Q3zlffeUDT
u4pclCtAXdajicHl7LB5hIVDC9jNwOc08fIcN8GJ8A2CK5rUfsg5JBHYIQJ07fMlPgLp0Fz2dbpJ
JEzOpY6XJ75GZlaFYkC6oeh2dqZD3bew1XzmdVNEHG6zuwZt/QPVOkVmTM/qxi26j7yYrVDldosV
ExTlVdcYwblGdHrKaO5eAnjBf68OVcditKwhznqX4Wa5Mkh9PCuze9BAPcJxMql+Ekk3wKjkTdGV
ybWfk52cUGaxQwKdiB106gsUp0O3wBv3pz7ZZtY47PKilQ/15QSUTYgPHav9YA511HZnAocln6Aj
TAbr0eR6x2liV7XaTuzsfnjJZ+ytiAztfTFOLSV42xyW0qHxW2dzEMrZ+Ylj5zUXqfW8pj1+GTQA
m8Jc5ne+L3kyxq96OXsdqP1feZyPcYNi0VtLXDmVgwZR67bj47vV0WnzErQRfd0tabHJTEEYo/Ts
A0EMuhgaUOkoVIN4tk8OXeWLFofkLDc/J9r397HE7GCJB8vKkzAn0v1Gpf5zk+mtKZqAMBj/2l60
Ig7bX8KpKLhTdXAfkEEdmkrH0dplP2iXVOz7iJ3dpXCukO8fFMGLILHXo0jKN9KNMPR34zDcahG8
GCX82dVMPVSVdXkVB3G7hAB/y6n8SK06OaRyVNe4KNwDTW31huQYqXTJ9HquCJ5bgqsWG8qj4ebZ
u77sz6M9R4oMzschWc6l67VnaKKwcx2veuo8XAlSDi+DCqZbxU6ARUejsM3kD781QPTWH/WQ1j+m
eejP5VI0JePnicSGpHUvIjsJUxlKP5hf/+S1bWSQFv6NoVq290CE/8hNV77OkyP2htWdS53OIYsM
uEBrJRO1i+3+MI3aPFCGv6EJVjhWx1fXmT95RGJeC7u5bQfL2JNGJs5Z3Zw9x04i5MP5TsKU+uUQ
sfPk0tth/IGsVQVMxPBr0JBVMaDWrJgPo2F/aFB788avyFayyCXb1qauni92XJbutL/Lh3Y8UrS5
W7ZeY4sUu99gtcHYDtH5VNJMiQzMcmivy3GXIHjkGJtnUWp6nElpVOFEMrtnPF51aMwkapb1tN5b
jlOeoLpQA4tf6+ylu8AUyQ7RCgLaNjeGx3ZZP/PYoo29+CRN1aK/ro2K3dLHijoTRo6xTeLHs+1h
3wjm94B45ytrDQRxrusN8r/ztHjfOCBxLHeqAYh0Wx2ZVztnDC4NGGRiB5D+E7xaA7/gcJj+Ig9U
bErf67a4revzmM9t5MWBd274cKCmlwiZ9EuZxt1G9XCZ2oow8eC/2TuzHbmRNEu/SqHvmSCNOzA9
QDudvobHvkk3REgKcTUuRtK4vE0/S7/YfJ6pqs5qoGumbgeNvFFCWyicbm7/+c/5zhhSKZDbcl/2
9fxRDdZ823dNdXAbS247ub6T+VrR9Uf/Jl8LGNuNcD4ByBiRyS75ocKBz7uHkLuVDvLSZLQV2gzA
p3rIxVNem82uFyYVQeZ1srPXaY7ILq7brjXUvssDh8maM95n0oidwH/oWloNGsXWGhcfYL1k7aDh
wdmzQNrS1Cx+Gv0aMEQUT72gq7ua4P6YYK3pLq3nB13SptQNyU9B2P5ca9s7SEGVrbDYvXUka2IZ
qnsPswBaizCjyctdPgNpm2NdndzSWiKmzdIXlOLSl8ZFEr1xy8aKmWkauoj3jxv18A0fqFJvduwx
a1Q7cGdKVv22mq9VJMkUUnBs05Gq+1lHvlu98AHdRIaBXbROWK07SYvZnwaTCFvDVz7xjFi0k3kO
/LQ5pmKyd7Jw75ZaHqklK85WOrd71ZBMSxLwRTbnA9P9EBTbxWE1EZRBfihmtCXS49be7vqZPXZr
xQOZqli6lKKm8+sCCTFCZRRfIXx+qxrvTkjqMOXqTq/DQJUlz1Z/FFZOeMYUd/OqzG3pOZ+QxSEj
NlkZ48yBEGn4A5rPMkfKm7qT7fKPyHqDtsoFpuCmrAoU2FTv+3Sejms6L5Ff19bZUdxkNlnlyAwY
guJfSPUM0T6cHPM3l1K3YqM7CmT3tGqX+kYM3vzUZdQY7yhkZ2+WpMjzG7o5TUqstUj5ABpn7rUb
L7FNSOlFB7Z1wxGRvXY+OFAwlRmaZFgU9fvclx5ztDlTvNx6MngHR9Z0UYue+1ZZU/uca565Dc9X
KY7s7xwKE70O/aMIZyZDwmMmnove7jUfmJVBPb0OpkUTq2g59nqzsi8JA9Erj57w7lPDpRDLGJDu
HujStZcbwY2A3WRt23Ld8EUM4mHQJsN30bES3FphMrYXe1JCnDpW4YyQ4WBl53ZxbR27lirpr0cj
sp9sgy3wlAKVOjkTbypgeJ6cb6RnjvZmNRJxN7Au/KmJH7AK1WZXb+eeFRbIimm8ZxMQHvw+Xw5e
nT7LdSx2evG4r1FkP/ov1bWfua/Q4tKpUo916p46x/qWiJrao8oaSPbQAGzO/g89kC/jiZjILsli
75nzgmWDtcWb1S/QNgpUDwxr867HeQO/qZTupq2D9hIWAFtrApprfb2iB92wNSpdvM74l4YH0Y/1
WSyKjHEo60KAbdX1Y46WVMQpzA35VKupPZtoQ1HZo2D2KpVvuIDSaSOndrxM7XpLvNc6CMOiqSyj
yqESqxHzGdoAm9ZvVUNxXecnHyoonceRYNBjay11JLLlZhbcFb2ONTkody4Zg/s0py0jAqdlxunE
HrEb2/peDll7LEPDR/lER39d+8Q/2m3g7roiV++CINxPm/rjvQ9KGI5265FUbJL3ipaAOB1IjNk6
pXWdNOxxspLiZ6hG6PwZRwdBULfpLbjqqu3xLE7Wj1l47BIBS7rLh/RY/B9krisRcyfv3APlm1m6
58kPi9ccRqrc5EMz98c8kxZ72rTtlH2ecULksedapMzIUykmCYHAz7SMPcPf1o7gy93osIjDnJOB
4mXdN7uy8SUes7EZ6+eSTCnM/k2JodmlY7KUlBVtybCsa3dIQQH03I9Sf5pugm76YDWUyI3gtdkN
a5hF+Zqs8Tqub3PW3KNSn9LFXDYCR+DGZ8lwsFZEW2kWFBfSUsr0XrcIjIt5gjqeOxsaDbl+uvW0
92rP3dkpijYwuGkj6FOIxjS4hNosbtl/bCbmli+pUncVvVFRp2e5FwTkdyW4/oPZzMadwhlEnq2Z
qUUNSMVxzFtu5Fm6OyZY268tO1KcMT+0X8mAkLDWiX/TWU4eW6s9fc26IDvNqKWkcTIEWpcVxc0g
V5CyhDkOAYSh05jZctxN7aBaXp+8Xwm18rHfUvBN7wuPDFAzx5axn5mCNHdtkqBNykdMi1/XNLGe
2BHcSMs6TguY2507Z9PPVal5T6P6FWRcQXwWbR1r4YEf7UlzRTJfRMQHaXvHenuqNmtAerBFtNrR
y2ojzeOFQ85H/Xlb+9BtN5xQQ0TXpv7iQTfoG+TmSg3eTWu3JeYRbtBcV/BXtKK5DPM6fNMtPesT
k1cx5sOOq3p4LMx5PhHnAxWbSvGQNfatF0LEVwM9Ojq/7dg6qdYLz5aXjIC6zaK7CwOdXhwWBdFE
a3gEuJUQeJXS09RoqgDrAc+ewWf1s+Entyw++HRksH7ofJ5KEz3wkbT6xevyHUG2ExmwvSIgIVlx
Uupp4IKoF//DbZGsHYeFUxYW6SPtyt4BRSB7qPyiiUPtiL03C4TcjC86DJt4EWH5rV2LI82GHzXV
iXxoIFYCMZs2KAMJ7kjZmvN3zlv5psGg8G7skp1nLneO0bvbFDMxrYyoBVtllwhK+MOnw9gq94nc
g2NtIF4WRzFZ9sEu5mm7rKV4RqD9nLz0BboxmzDedzcu/QIHP51ohaKpGgdeeOthjLxPW15DPD9c
GioWc0edyQB6MGsn2g8UZIlhhSyIc6UZbON2tMh4WxYdCbPRTXHmcD7zhg6Mpypouiety8dccptN
GkfvAnadm8wqLfwWYj2mlYvH2ZfNkUDhG13qIMgX4NnGNMmLNATTIEBdfGD9txRmUGyN6a1//aYq
S/kxk1yxNaW9bHOuda003hVxq4NORu5xRfOalbKPqOagksCaPoAW43Wgv5LtVEY00uMIOdd2LS8p
0v/WSb3vFASzr8Ft/1wHfBbYpb54bsbQZcn1aKfJjn8gyrRX/K6a3dZmiYxcLzEucuOrT7Jy03Jo
nWbtyq01rrLedmWWPWus3v2ZtKtWtwu+pau9tIctLRH+k69K6YQ2lBDH5Zm2A+4k2nJOBr3yV/BH
Ou+N2T6bE2TrTdhy7cVF551oUBP5CzuQrIjKkIn4ABe9GbaMhln3DRSUdxbDKofn/0lhDMvxx7/+
i7iGr/4B4nT88R//Xv/lx2f1l6dRYdZgkPjTb/zl3XB/Cx1gg/Dt4Pd57rUt4Jd3w/4NCpBvEZ0C
OUQInsDFL++GJX670gnDK8OUtal7rar/Zd3gNwVXjFhAARF2C/77ZwiGhJv+PiHhE81zfOIIpPQs
m3Kh/4rgBR+GmD6Pr4HKjZgveFG3vSAfbHbVejfqCcVoCnniFK7dFQtS2tk7MA/6qc0d0mVW1bjy
Bqi0nvlEKCz5fR5NsU4bbqbhfGMD334wR40DSpAVRtjJDeg8PWL5xqoJBUa6rIInU9ImcihQrqn1
dfV9Ulg3tZGab8rVPY29PR6rLVQASu1ISKULh/bQm04OYmDq5e2Qs8v7MvqwqNnK1xPI6YgaXMra
YpvnfmwwR+d+fuxnNqvOAdz4TNOa785fGrT+xedoqqTVHCjuE0HkKtPTh5WXQcWL6rIPZovVOFEL
O3SPNiHw4LbrC8yQExwJD/BOEK7GriDcaB7A7XPpVLJ2ZNQPatZY3nMa8Qh5kBpkVoAKxqJhxvZ4
zuFI0HKbc832q3Ur+TxlkcQH46P29dGDRK6PQa2ZsFa+vF1HPiPcJQisK+a925TpkXKcga08yzlg
BferkY73oGR6/2bMCLh9OF0PHIn6iOzRlzQYx5KoOwe4e1Xbo2FOMkTycqTNZ28rd9GHxO6zEB+F
b2xrm8gyJHzfeau4s6ul7Hamml8rHH8by3GtCMsxxQEEcTdzL+/9zi43OGv5zOtrILKuaRV3JVwI
tDmATptru7K34uOuGFfrbdW2ncbqCCCXoMVk2g/ealXHoJCHsFuLN4ePulfc/eX3qrQe2gadJh2V
pgSn4TPMh+LDHtikYAiJJ7Kx+BAin9eeoHvbpydrqKr0CKfmup9qCNF7FK6zI3hl075u8tEQZxwX
vXzMumq4DGUDm3Y9pFZ95FuibzMan7i22ds5a9cnntgVPQo85XMwWhcVgt+4WvER9eXRdoSxW906
fXAM8ZTKOtuO+Qx7pB3JFynufhttMqnwRGwMy3i3TQb4kZcH7H+mu701j5D6m6EPsQelzfSCIt0P
FzyZ411ZNKUbyxbrXjT4kttJU4oTGeKyGxkJw1ik5n2AQz7A1OE+h/WYrBsc3C1zhENXRJmnQ0yE
Qm2zIN8FZvNuDj73ERv5YIWA8VatTnWsPPNeGVNx6HXNpncspk0eJM4ZGW2J8X3T8JB2PybDae5T
bRdUWbq3iWdVsVpwERX4ptjeLDQXJoB9S8m0v1awHYylPinhfG+UuwXcxuRUzxgFADwfWafpW1Nh
G24n0DGOBQ/Z6zF+muAYN2Zm6C/mLNVtqcvxSH0HxVorSw9DbPAaRPnAYjvxuOvauanabZmj5rCn
XOHtl88t8u85dbX9gJkO/7aF76LuF4NhJ7yrygnLtElT1ksl5eMUricU3RPccAsWBQ4Zph+to2ZS
X1y09zfWBXDzu9Y/otqx96+zApfN6iFHBX5PU1NL0QWGyoHI1IZTg7/GdYhWbzDlM7W3eqZkrzd4
a7GRYHMcg+Wo+cdUw7BpKS9rDtxR1guwGenxdZnJI1qUyXUHH9YuzVKJDUxN4U8iFmya7VyaAUvE
+cskJmXfeOy0kJvnKXumknP6wpLAUBu/t5qOxf2Qv4pB1RSdUg8wNtlVWW6XryRRuluUWTz0Y1CO
HD/t3Yg2cUphx3AwZCIKSxzltc28UAF04gzxi52APWkfrbpkxdfQylTqEeXDHLxrY7g9zXPMrHbt
QjfZaxrMVNwIAWmCg+5gxbQ/nVxY614Oqz+/axpzfFpJTW6BG6dB0ngiUVPnu5VcmsVUIGdvREZM
ffOSqtZ1f0g+Bt0T1qcOadVtcThRMcfzhoyIuMPjIBS/XOFxppwPoUn3zo5lQ3FG9pw/ktX374sQ
516zl/NKSIsOs8CJSrJrXjzP3nSpZW7IjddW+RXS41qlj0tgqXtiwC0kp5I0cB9437zRYBPqkdcB
7ZW0dNNd2YRB7eZ7pBV8FP5iw2e5mKnq5LHxgzL3t75S3OUdlhG14I+z7UHclg4/Rb+q9paQO6oM
2IB4GJYtEbfIS85hrVazAisu+p6e9oxPNjoluMb7dMmNDXGVQIYZBwcOEFPd+EO+TpelD1mj0/LW
994ztWgAAiO2Mt6nNbnzN+nL8lLUeZ0ScOQ4rKOlElI/T+PI+xZ1nsyJH9D0NcB48yJc7N1+buT8
Tqok+LCGTiVvmMl1vPhY5fpi/ZmvQbrVK4Pg0Fsvo8Ney17fZ4eJvsfMBtSHtlZF9H/1VXfqJrzE
CFJIG6u8zJWmTSzw4Y+UxDKlYkyuh/dRWITSSj7Ef3dDtsC+iftYGzn4bzgMy22o3Ol21muzp3Tw
KlpSFUy6OtkvpS+3o74iZ9zwzUfsz0rLjrl+f67e0B/rcAHkUo0DeDerg+uSsKO7AlXdjio/X/EO
cGyO3GptDoa1pvsi9F95ie+54cedyFjcmQShCu8lazJnJ5PpQ83zGaMCSQXfQiJ13tFFYNllU7cN
MLJuRTHyNxIIKi0zhodO7KBxUYKylRgikpANd5J+WRO7ufNAJOtU2d37asizJft32y8eg2q96Wzv
3hnXa7yMAUf03KvW/LVqsJ/g+klOjR4ww9J8Gbm+/AmH6QEYgL7qm3zyXS1rrmdGhdG6iFT6Zc6r
8UThyXbCpVMsDaqlcIooE8t2XKZwI9n7R2SHiwP7RNpVyXNs9TIAJVqGO1H6lEHTdrNFybnBSz9/
LFKaXJGMnyb3E/KVVNXRBXUazYAkxXg9fupiPNbQRTB/wYlJl3rHVfiIJvNVd/XNOpQcz3nyxDYw
j/RodOfJLo950anzqrN7t1XrvvJEg9+nv6eLbdnQN7jga8JHWald6KfZNh+br2pwP0BHzQdg9sx5
q7vGvF4wYbz+NHvlJVtwMZUZiD/tz19N38JTZpY10xwndNXkxUOb9Cx1ytYiHpWxdZH2t5C+IMfu
d7aJpZOvq44dvmdx57ryIaAo8cg2GSF+ht9j1vM3s10+fJt4be0PxdaQvoi7VcSAWMlhyOS2WNXB
0955hczCIedTCjNlEuK9f5V28cWimBkn3pNvkLWAVyagVTOcY1EIa2UzBF4O2yf96Yhw3Nlz82YL
3NMjfzi+Qgi+NOucC6g7fEjBL8vnvXT1vK181sGaeKqwqCkg+PhT6+450ICU+ALJVln9jwHiVupW
OOUWnhOLQhKutPqDNpr3sQ1lBDHpTMxoJcBhXFYjYH2ZFRdeo/crzXajOlyNo6LKfdVjEtXUFu25
0tUsX6po5UuOXeCXEWikQ23QGtbNgR9lGfApLNjDFWAHRG4yywNZLRYDeUYgcy4coJSyPZDQ6Lkw
WHeNAn3IR2dO4AWrqO7e+iFFiDKJHI40Mx6sFhE+d4aLQxIFrYulawFJYyNs/UWwVBI+2/PJXqN2
LWVUJ9344NnEvSt2a9vRyk/VON/ONSqs1uuHw5m0bdKFCxT2pThJqpaTr2LiX2aCOqVnnqBSEOJl
1taTZ+z9Bk2oDq52zhmEOTYcYs1x5q5vhi3OuKDF1gwMCKC+V0SN4YJ9g4mJ8q4IRDvLRbf2Lgiz
HTz7/qS5NoY0bxVzn3KTSu4SWpWpL8tuTGP6UnTjm8HQkgQsNRbXuiVvw0ZmpcXKy/ZK8+PJuBSF
zO7MJvvui/406ORAp1tkiOGQLDSb8vzulADGaKhx2QxrigzSi91k9N8KrPawGtZoDes72TdH3k5x
GXrZFn7LIezrOxam2JvTralV1AqJZ7SPcC41P9xZdNulQh0tfpa4pcaRWQhxblMYTBTOsPclmbug
xfPIxQjHTNBI1HLjUE7NuVbLS0BMLPEH4KjsYcqUS42bPBG255EQmbFZcEmy+16rk80TmOAwZExA
b2vzeARGsdWVl1wqW7LOBbgFhQkrmZO8pm19XJ1rNa5Xd5FVeKy+7elBYP4/zDi671h2U5PZj3cd
ndsW8g95mfCsh/pJ9XSK1uuT6eBtvZKgmnC+hPN0ac3lsNbeQzOwyuXykq0h0zFD/KZzsgPjCzPf
2t8NAX9ACSRv47Fw4HlDunMJRuhtPXMM9H1wwV1nbCHdXbH0a3oUufVDEpnddH0dr5gAaSrlm4h5
xZeXEAU3TIFyEct95RTdBrO5c8T041rsuU1wHexBJ945ifqulRcH1sjytfpBtvV5GTyxrQmTPORC
p1sLlpHhTDeqXPUp9803/tiUI+gapm+3mdkQWa/Bz+C+/m6n7T4Ik1Mm22YTBGpvN3rh6j/FrBu2
RQBDpBnnbU5U9WMciDfj1TvrSn21y3U618Fy17i8qx2/cvaEXov9jMLn2wsXKncnVf0R1uo5KP1z
K7JYwhyM7ZxkRZJ2u0XrFwRBpl9Zw6uqB5PLbEdjYH3HOjsOe0HHLchNztzPthd0yY34g3wvPUkq
XAcnv6HyLuqpBJbDRMBJB7di0OW98Ivx0VvhIQA4Axmo9k2RCnlYzZ4rGWRX/9ZuZ0s/swzCVlhn
o9kfeLPjbjTWpTK/A8LDpy3BYh3wJgGQYHPA7SxzLHpEvT4komZm+n7swLhDVx92TusMyJNrxcrA
6bqi30I3y6YrWTJXx44pEZtUKpM2jMFZqh+joPvkZnKQITOuq9N9OXEH29qgzHDxVHYeBCe5XoGC
gOel9RU7+7cmABF0duCgqZd5IJ+3Sfmpnq2GPeG4DYjdjXuFQp99KiLuW+FMPOfJ2Cn5ZM+wdk17
mO8GJIHuqF0/wfsFpIi626AWT+gIChlzqvdXguOyd4fARF43yY1i/SZGw+2RVa09shA5e0FTqg8y
dHiDmqat1a7A4zbvMbZwSYCOoW6pawVXVy76uWkHBBmy0eRRO98hRNlPeMsugCS8h7Rh34wriKwT
WPOpSlgKKFtuKUzmRJbTbhgkCONqsbE81fgbideYrR/ZROOzO41bixQGrWNpjLrRn+FopOKWvjRH
3araFFVcTs6QbnnZcQYVY8YSrxqlNe9hvdb+Zlk6xnyvt+36OMg8mM7+INCD6xHYAn52gGY1O+DV
Lo5Ni4AQzIWFs7iEUbwBAMmPfYwIcjevy4XKHbXpBJBDwpwOa7DAJ6h6QEhJ19itrY6rywhUe3B9
dzzhOJLcSOHz3XPVrhGsCcD3pN7rIHmhBi/4ysROSTQNAIUdZ22WEaRnnqT4th78rbdSlx3qtdxV
lsLd5DOuiDvMVg51XjOuA8yFGV52sexR32ir04bc2glOyzJdmenlIO9zK2gPwg4uGU5kum94N54s
sWiWGH25H4s15A2aNuxn7QvQx5IW7xWxBZ6sSth9k2IYDkgL7hmV0NwWpf/WTde3o4FzT5eEwyvZ
6l0C8wI338Qpm837EDzm3hvLemcUmF7GZgafmo670k88Lqj+Qk0XoJAkbZZolN2DafR1VIeBGVt2
78AaYoiq/aCIaxQbDlA0EDtRO14vHV19mz+UsY6vVr+m8OPcwji14cTTpPzqoRpKESXKVAd76l+c
gLlhNjuCLyEP35FJActrx+okKQz3SXhWf5Y4yeLJV+VuHGp9gpeXH0LBRseYDoJGR9b/ClOiNT42
aXAjxuGkoZ1uJ6MigOWSfxV5wrXSnl+pQPq0RTbdDllKut/Op0tlWK8kFZYYECCVkV5FqMZzxqgp
ruBEBKkoKzG1JCVSZKu6PR2NlDC3YxRONbGaeepwQJB9QoV4rusBT+U4BQfBNBBNugp3V3Lxow8I
8AFP6NkbRx8pgwvMmOKuTFa6sr3WqACITukBlRT7Fo61XSrS7DlMhguGje/BlBAfdaZTJU1jh6MW
BjJ+pe+J6zQxVEHkEzcNiJi4vOokwJAJEpulvF6ONqa+o9SYgrzaye8xrRnsU9PhyF75bazM5JDz
wN/KvOf7313ry8eWjw+8iJF3lYlbP2y3Ywum1zATePq1wWd4hnFxa2MEvmI5oU/xot+i/5oPsiMm
pkoyrosPPZuoy7R3LN+IG5JxkjOGOFTC5rOs83NbYnAZh6Ygr2+RFKJGnimo8i+Jw7o5XLG0LxVb
+L6P06pnGllnLwLayskRyE6dOtDctzqhD9Ucxd3Yox6Gc8alwG6vFs9YeaCIENONnT1xD+xR3rn6
mRMx9CpD6VvJomDkflwWr2w3FUTwzTybwd7V/rK1mG93QKRtNDN2inj2Qwndo37N7LngdmpkD9L3
H8npObsZDYz1ffq18ww8PWVr59el7RfRySUmn2Humix7TUq6XOfGciC3LM0mS8BWkiPC7g283t0B
LU7vSaVWRI7c+pnruf1cV5NHP2qRvkDAfZjL/DvbPFwDun6RVvniLao+NFX9tRQ2SBXsLTd4j6br
DL1iEhXjmZEFlMiQrJfMHNGgExOMI6SaLTW10wY+FMfTWrWP2guL7SRJcakkpEDFnZbkbcUXF+G1
9E9Cj+oB7u0K77QoP+g9IAEgyvCawFl17IVSbIbZLfcJteyY/ruNZ7bzLujgQzgDfkhUDgjYnZt+
wLt4rKoBEck0XNIvbrJriuaHrMzxpsUDWE6Tu02MpLnvNcCPNM92M7KAdCz1mqpebleWkZvSbxUE
or7nBKlZTtcZFybIJ1FOEAZuBggWEm4bv7G8OBm4tk4Sw1MPXtn19R1lw/2DpcIbfKXl9iqZMaCW
bwhJ6dlVE/2s02A/EYCoYLjQSiZm/Yi/+ERLcbV1uXqAWFiybSeUjGHvs3k0zZ9V2lm885sXtayX
NsiPUHI+bVAFhJuAF9AAhwcdOytNq+CHmm6Ue68IvNtuWO773pjaKC3tOaq094wPcjg6BM/um7Gj
sZ2nbatDAy5w6I7Uz9STfQRRFZNSK+I+Wy5Qovxj5fLmF23uvU8Bk+ZiFuKcGfJGGZx/eToNN4mm
dHducGAnHv6kuW4+yuUqIvvebB+GzlhvqroI7w0yf5FuQ+KTlmFdSKmlO28QBU18BaazMvBIOaRo
p4R2plfeeMPVnzNd38bvbTvdm039ytPwkvVgUoLF/1bYAC/TCS5RomyutcCxcHLID7K1xuM6KnnL
jWkbcPLwTeD0h6iBW3dqk8PAx3JsJbV5NJxw2NZDKL8NS/aam9YnCCZox/7yZtolUBS6hwRZHW8+
ZEGPzyDA0kt78Yty7eutSB9yvt97cDXesXUCrF0dRHdGCdp1k0z/WFIkAPABy3bmK72IPFtRE2dc
FzWjDednYcEQascHfy3SPde6eTf7xpfcW1NyKm4Ox2hpDm5W12Mk8abtuUr4R94+dmTlwj2swutu
gER/YF9Nj6CBuxeDnrsgyZZtW67rofCY6te+bvcz3sXtSunubvL9Ev+MR+ylRzcuQv5hV4tZ3Pht
GdPN3eAaMM7+XLB78M/z2Dz3wfgihVPGgVsGF1P7xcXN/DNvlvxk5ZPNPYxK66AYvzsjWbGiIE7d
z+N8QuVGRu4LjyhEmZ5FEGxtB+tUSEtDPYU3U45cD8EQtDBRnXrYsN6z2Knl2PyWyT3TqogybDDG
8o6xxvnQJ657gQNE3G/A49PlRfk/YMJfm20i/v9oJb7J1V+eP6a8+vM2/Pff82sb7sAdoIAN+pEv
wEK6sP/+2IbDOLDAEXvwdkEyCTbmf9uGi98hBybHpG+TirWvZM5f23Bh/cafYzK1BhZLbPCs/9Q2
/Fqk958UA1/QZORSzeOHJoDCADQuP/8nkKzDoymCdSFpFeoeyyG/hkvqij/oZ9LaGcUAQNGUn6Ih
lNeYlJuidpMS0wUlhVxrQfgQDVCu+/jPWyzu2s/6aVCfn8Plo/1fV6LGd7K1Kk+z4X///f+CbvgF
3LhiJv7uf/Au8UI+jJ9qefzsx4rf+gfl4for/19/8pfR4XlpP//1X75jvCOx/PiZAnz+86uOswBH
ATZ7AI+kL//oYfzvzRT/9m35zP+vv/8X4PJvT43wfwtsWpvgwgpx5TTzaPzVQ2H+8UCFgcODZpku
GMpfTw3tkbAsfRNCegihH2jFP/XU/D3PEmM8CCWLIkOm3gAnlf9f2Bdz6qK3tcPXpZ5bj8t65dGh
jifUZIc2l+B6Sd15dXucaiN4JrfisNlhUaqCR1BhKXQcW+mqVV+bvlF0RUx5qfytqnxzSbfUXjj+
9///nyaoy//o3Pm3eviPf1dD/uPjz4/Q77/pj0fGukLO/zhpjN9//FdKimf+RmeiA9eJpzS0ID/8
7TFByf7NBAh8PREEHZUhP/fX98sv+Og/oqSwlITg8qfzheJd3D6ORzsXaxXQcf71/PnT+dKycxBt
EVztbiOd1FDzT2Vp8UllQQizVSKAUfV4JgHJ4df42WKSHsz7hL0ZFm6jY4DuNo1UAM+jBCiaI+KG
SklUeTtLW8TgKgjHojsB9lyd5NbMWcaBgEuTDL2NW8Bg71WlV2d+6jH6FEa8GpjX9QlcQQ1ZJQ14
4hCnEGKpuiEgmsFHIAV11wyzNV9aTDkkTEOElwO8hUX9MPtBy3iR0Cm/D44OCHSlwyLjQq+qjaEH
KLFvqZeRzamGrIxDzhvBvVWY3/uwPSyug85CqISrPTFFsqFdG80ZUwLjFnPEbgxdbn6p7spbcnzc
E/q8Yt165TV2zfd+tuXwtqIPPPLakcabqtFH0bAmkaENN+H0RuHMEluUIm6dbAoBNqVL2JFGNdr2
IdRu+8LfgPoYdu3tTG+C2qjCziTzZeJxZUrgEPT4bYmqh7iX9oka9A/s791wXmTm3dO9BNqNjEYD
D8BZjXzPijbQ7wO9R0fQvDghes/5KAeVRtAyvExcE25eZEhSXfuZzB5RIst61XgAKQjyHXPxMaPi
qydRXHB3nQeG3dqspiwqtTKQ9bWDlp+p5m2SXM+GcSHvkKySG1Y4zm5ksAnqdziiEq5uDT2RDQxL
0n1ushwKtx/W/WzY8OCfGHa78rWnpbD42WNcJzEFuYZXBu6rf2dU2Xw9ekDK4HzloD96OfFGXmni
imcVIJx/M0dH7oPBYq1BhJNgnZuirTmY9lnoPJF6rwgkZgue6QzrFT1rpXFHwjnfYi7DGrX4THjL
FeEfTuX9urAw2rBmk18DWBY7YkmFE1kpzp3VQdKImMlwSc8YBxjvZ0XYhlEMSWixjzMQ0TdBUKiO
VgZPwoucmS8y6Kd7Dn9C92675s8rVqyRWLCiOKO22nag0amZ9AOIlDJaRTP1d90CkBUOh1hoAopt
qn6yuM765dCDpgkIi8wyqix7sG4sJY04g0cDhkJSIxV5fP6b57rkjzjniiYRIvBGeqWOZH0Ip6I0
qmBoY8mqsiY5pJtXr5G1/gCaau8guKyHZMKID4g2Y+arxZSIT97BhJfrOTkRwemNmwyvbH8Ai6lZ
+GJ3g1wmCvXKXt/L7ucMARV52I57n41lX12tb13r6M8JXMtbuObyQJ2Q8X84Oq/euJE1iP4iAmSz
STZfNXk0oyxb0gsh2V42c2qm/vX3zN2HBRZYW2HIDvVVnfqYxrFINiKxbDTw8cqrgTb2GhPcBB08
UuiVxFA2G2RwHs4R8/w2QvB4ZHQq+eQ1Us9GjAlzkBTpZblzuijggj5LsMbxOI/dNqKEhNFRmjcw
k7LBZwZk1dHOc7ubltsQPKHwQ11l66XuM1giMAwmKKP0T+j7/e/Sp0nmHouwYpRLrQ49E06EXDoC
9tRbktz2OIu68SiRc0RyWWRWXklQZi8e4dDfHVrku1nF/Hst1nhbVFOAHg3VmFm7KGg+SxsKODZr
I1W1qxHZd17hQtaZFnnAmpY+TWUkvEM6DiFuGZUSQ3RaCClj7qgLJsn8KjifkiDL4/46AKaHT9Dw
zx0u+8JsIz0VXIorZoxhvsLXkCl1cPRpLPsG398Vl47qtrJSdUNG38fENWKmYOxtubyqsVdMJcv0
QblFBdOqkWJvqJcSX71E5IHi0t2i5A1rx2YaHEz2tNvJDVYLcoP4WsLbvIxwBBXBIZO6KY+uczcF
vxLF8g2+yE4DPL2VecnSiYEMoIdCjR9yCT5F3+RPtk1xtjHZhDkXNIsX3PklY8OLkywVLKF1uOR9
srw2UYyiPOA/3rpl4OGg0/JxbGzyk4KSrDkMV0YVW+7wRJ1WZsFhzYJL3ozhPdo9EYNE4M1cCVay
lWXLmDKU4Y//Giqfkh25xm731IWsMXdd3hMAmWdh5mcaE3KiqPVMoAsG1JcFudlu+Bp441zgyvE+
rPLuWOul3Xp1yueHvqipeZkcWZOfdvwY6uvUL5SqBVH2EprFYRLf1sUnhFRC4EnVE71MmuiWHU2a
5zBoobjSs2m2E7jH50ahLmAgCeRzHDks5aQY08+IPMg7AVNxK+zCMPtvAGX+oVmYurtBLDcWQ1ke
3NvbBOhGVfuB95OsuNIM+ALDU3KXMzB7bGmcc3fJkutrOuKyYYub5phwRWTaLbOQ2scWiYZ+HJrI
IDNmvWZcaKAF/nThcPsSxLyAVBU5Um3Rtx5uPiDGqMSMwzDxQ7lBBKoDzViRSzz7+xDIofTgU0Eg
it9i5ELyC8BQ7vqeCQzCNN4u2oYVaVO+tT6pDrPvNvYcRcH8qLJGMSIonbrdL2Fwc6WMLPIccg29
O2vtVjNLn898wdM0jDAKswjkrBGCYT9xNdlVIxTNvPH2svCmsxqGRfC7csL0lI4uohnA1cr9gR7t
Ft22rtihSbzpZN2zyXtPC2ozCO6BrM8jh6aV9S8vD7M1/LbSMuPQk4OgR9FAUDnoZqQ9Ars+7G20
pdw7+lCbGfOTsiMkxk5YbzLMieV7TIpy2XWOOw5k1hNaM3PRxpBV/OLBmSusr5sWTCo/VF31mz7J
ipouhTzFXRHxSziw584np/ObauM5Uu7YlPiY4jKlDwv+FP1WhdAM0bowic2pDawn0B4X+af2bJ8e
0yjub8rHaqaXsajm8uq6cfFUx6x7d76o2+VYu36DUQQ3wbPQbRtsgjFm6fbAbv5mXkhTzCDZat8T
vMhvbmv51ui4jN/d3vL0RmVZv2iCTF/o/85nTty+vSYTpJBHWK/EeNBEZ8K4OUkIQ4VRthNCTE/d
bCt242L2IyZWRZT9psc6/amyRAKoN2ONHl4kqbzgqyU5p6yDzWvqe7JPgNUIVWEM8v/yN8VMA5as
flFNQNPeEqUcSwRDyQ8cly4otcIl6rBldF6XeEZcOPTK+OvJOG4Ac2Wwa7HRAaT/O0itLVbX2Ob0
w7HNfbW034lNT9bT2c+QqSvAAyZFsq7UMr9a0c9/bQbcZsXCCCdqWmjIK7zuRssjpoywh6j4PJHk
CA6D9trlfQU93O6GwMY8vqRyMF77aQjxe0ae5SM28L2cIjz2vFTPltzK9wIrLUFx4ya8KUbarJma
FriffWcsUGfnmp7ZfgSNxYMfsYZnUk5M6DVqCAfdPAJUCruo3hWVipv73u18pztgUbMhAb94TrC8
tWIetnjQ5rcVu93fIUKf3URL6WyHge4wqlvBCG0UEj9n8Nmo10kYxzvXiyyybUFFfLOfaozrG08I
139Y6UYjvzxo+p1iphDXpkyxeAGuS4ar8WTzPWJR4xDCj683qyfSH5KlqXkKahDEZwNv7rCWJnnp
eXqCAzmAqP3uGJLadFuNqr7F9N3uBTen7Z5LG1oWSXg3jreZhOriEPXdD947Ow/pRgS9vh+ClG62
KSzX6uDHzDyQZSv8mjpS809CX4p3XmLhY67uQH0xGpzid0N4ytlPXi0uAWcu4qcMmhFdrcP8xpsn
PWyZI4bUt5kZWTVkS4JKkAYIkevigqVhEracgZfMsJ2Clqx9lFQ4wzpchi9mGZi81Y4l6lR7LqYc
iS3z5qnL3H0nWfH5OKbgkpS5F/BYMPnewyFp/8vKwomAYoTBW3PbUu9iDKoP+Tj62WfoWIAVQtZi
QQttNUURLTb7faqgmp+jWqifypTEyJYAg18E9EeSFzctPqqGuMFGOrn+8ut6du6JSOCVLNI+Gp4U
puF/0KqR0jk9j9du4aJwijoTjfcu0YDvpWk1rro+fK6w42T7mhrFCTvHnF25dxJD5m83DOsHcYMo
gk7LTqWlYuIiZkqw7te8wts2QhD/i00DdK0aU7f4kaBGpr9umoAHyFtU9BsgZubIOYfVD5zx9aBx
WN5PVJGfQ0KxnNTS9Ccqgo4KhKEKfvuLouwW6oX+5UQ2nPhbmuo5nLLoFz8z4PSwZT24y9oYnEdb
DRPp8qpgfNQljXmfXCOw/AQmjnasStm4oaai8q9e7ATkDrOl7H7NuACzNzAPk96GiFbFy+KuVX+G
MJyRwmxSLn00M6uiPCGxu+51BqM27lrMVwRCE0h0YER8/eHnzZAe6BhZ32RtXXfXes6MobVX+fQg
UOS/RsEveTdNWhiY2KNd04NFY1/gdEf58m92TRu8L2EhhkNlFw++eTAdMhwGL6ON3F+eUuIdfv94
qsgjtL8kk48t8TXz6bM/qee8r2GjTSqYeaZD5W4BnVtO1JCT840yTYaLZQYmcUojv3Pw17ZyE2Mu
f6Q6uzhGfa0OGVWgu0TqiIBkkVy9BXHcTQrvl+PS2Xcn0MZb/APdwKIzTuidE0e4Ld7SeLwLub89
keHwQEZk1jeU8knfgk7IQO8XuFlKuuEIVu+gjMdXDrvjJ+dQ0u9jWDZHt1vXizGcgu7qml6OlL1L
QI5vmoywhepDOqpGQ+qbTZA3uo6DpvyteRbqaxt43ClImWAEiSlF47gRBvlbBXR1ZZ4oBTfhOcRR
K2V+SOphOVWOKogeCG7HSVq9Lm6duA/5Eg67KIvDRxLN3ZXcQc0NYmE06FSrC046cmmNVngVsG7U
6fBII6JHnaXK6nPQyOUB78IyfjYYtc/URHRnUa6RvldqmO7HcrB/LaPOaGew6z+UqZwOS5y2wDBz
Ijl0/yH8bG1U2JeaGkMIRzqL100YL+a1WPI2vhN5C+yBCoAGYo7Ww18bYONJ/GgKzwPQBblpMduQ
fMqi+D0kmfF6i/gyIeT6cjc5+AGwP05eshtlvX4Hzuq9OrP0fmWrk27SnsqGHVkYc2iUIFNEbGDm
aNsJDmUitw+gJPhErTIrcKZiSDhdhkTmQ4BTfCLhPOJmWfLp4NR6xnrlqUMM3zKmHtAwTq/XQZ2M
XvwdZTZ6uYxiDJJNBhlx5CkR9DJyi/A2AVfmmbMRlDW3HQb3btCJU3zgwuCDcxWSKHEOzv7PXscp
lo5dGIr/IM+lH+lMffLdwlN6psWoeYn8QLyhysLk4Bho6sfGS29YzaWMxU4Y1z3bynd7cpJV+wfX
hIw+aBsNQYqPKpSgxcr2dlUV14Jb6/LChhZ8gftyAcpNPjhtfBAfddyo9dx7PXOjLIiflZA9FbJF
X7wqK7pwV6w4tY4pQ9JoY7N5vA9WYA9gC5pQnpKobj6svHXdtn2WPKX2VqWclXSD15DI2ds0G/7R
xpN6X2Lerd0wy7W8L3RkJhq0Iyfa5sKZvoMl8K9+iLWPZIf/ILN5+mOlbMtDg6ZElD9OoZNP6e+0
TVzcG2Imhu2D6gAu5AVHaFR4OWkuCV6rGU9pFjFlBrZCUOqBE3G0Z7uPvQM99CRoioi0fJZUCZVH
4Pr7Z1q18bMzCnUyDGC3MJpnnBk2/UrwnK25C4PxpCEkPeoRNWEMC1+/ZnTObzyeMJ+xuunvMyDO
dF3mQRSdvXpVr77L0YeXJT+IIC1Okurj58BR6sn1iR5vKQCpQizoUBtN4MXnOMiZ05HgbfbL2hTv
pDCqI5auVt/ZlEvvfpyZRbMtR91XlajS+2XCaBb37YAKzFohYZCmOOBONITaCozRTY7YtNho+FJ9
jGeSU8SrzmldJD5RNgC7xtI+J0bnXw7DQr4j5IZrn5Rc/mMJZGnvmBgvlxs609EBNcKva1bOp88u
2JwYxM9/WvaybVlTYXk3iZ7buuP051Wban5P5Ty/1KVTEsJGj+QIETfJGYhmJDYIi95V58kU4DNv
WlL00ivr/j0yZYsZzEL++a+hM/ZJsT2teMrp+CG1jFA3V5RV2cTR029CIdCcWj1L3C4u4Ng+KLOC
0W0VzuD/exYrSg58U24J1JTX1gRV/e7rTOKP8KFyM4at2xAvP+4W/KDQL1F/Rdj/a2vgdkzAlN63
PQUiey2HG1MMqq6In8GwkTpzEkYkTw1uR5LHawLKqOC2eyctxJ81C/FVgjrw7wh24msBqkQrs1qH
+hJWrSInMDNspnth/ZujtxTkrLgI7+fRkrPA9xRfOO23R0p54Y5m6NWPvNTre5Uk84tJUiQBFhhN
XWyL+zNz9VruKdqWh7VWANBAXmJvShyIhHnty48lCotLkY235TAcRsp+Vh6V3RzrQh0xDFByvKBI
LXhyeem2WF/KD9yDwCEmR5knDPjmXZdY1zexVbI4KQz08aaTSfZW6QleLhykKd72FqbYtu+rcLpk
mgF1O7nuVzkUGYTHmoTEcR3WaX5fPTV+gTioPuYGTlGlfdzfEpoeRwx/PTvuQs9x2M3jOyXMLJ6j
27nrzu+UwkIgwXc3yRCvB9bVunlOCieGTbXqqHiWJQHaHThFVvEl7tR3Tq4As29qMihrUdmS7Wjn
QxW29RcU4/TihNW6zQEA72KQtCSlqDzYgHKa/TvEkOCYabgdmxVV/BaAioq/YwfFD1lNH8q8cw7K
N86lHs1ynOoxOJESCx6nJna/in6eLvxc7aP2hXOctA3u84aqowPVuLRlh6sT/KsV3iF8T2Y9jhRU
HFY/Sf9hA5PvRWdrfa2XZgG6crMC5cRtn1NiBcfEUOZGl1o/nOHm3Rw6wgFW6EKnq2gOw6PHOZ7O
Q1QtsHJ3/aLVHxK98qcrHBIGCLWnLow4dWc0l+z9YoVk0klbk4ebJ5PvqfdtvgSyPK8R9p3nPoER
fUbcbOQ5ozgPuzq4gmUXU8KjtpXJh6NREyUxsVpJKgkdW39vBOVVh1JOzYAgIAZ/WxJ94xTQNCuH
fE9q3Li0w/yucU/IDfDLGREQx94FBl8X/UNyhF6QEDgmC0LsadpXxYgI3bOuYQma48O8cPj1naV9
SLsSHhXCbDrvqWcyCAuOjyeISzuUMpj1vHJjmD4XxdL2z63jcMcOQcFjUW5DLFmpEajvSpRPzTqO
Hwn5qbes02EG7F0zl8CQRFF1QJPf+CT1mG/VxBFw2dhWVmhtpc6ypwlq93NA2WX/INsK+k4/rNr9
T9NL8WEDCtzg2ubqOuWdeEJw53PwK+cIM5pIhvD8kJKrRIpzkLV5+xnpUn2PQVRek7KJdkFRdB9x
C6mRoILivGqdSR09v5rzbc8xtNpP803FdId5ro+sNs5lLQZiuF6Z4G8ZjC4eQ4B3z+Wiyao6nark
XRa26htMv/B2JRR0Nh0CBtusTYp9IBkCMHfCRNaC5Y02U1ZjrSYTHi53RVEothrsx/TBk1UiCs3/
vryaKC0OlVDBee3K4dvalTdY3sC3qQgdtY214x+D2ImnrQqd7B5welMBZB2HL23UtoGdAZs2pX8G
VM62AFl7Imx+oxzN/bpvle/8G/0VcWWqWU1t1iPRcOkeyUTg320Ikcj1B0+NumTu4CD9Ou3y6E2l
/JOKsTnazsEF3/sLVNmySvbJ5CSXQDgkpyJmOfow5B1BMovHOd8FEOs2Rbm2+Yudb7XbEy5Zse96
F9HAlkuO0dQt33uYeLc4Q/yfmxv3JW2C5neZWpiJ+RS3vzPjTShYlVMVO3eh8GhQDgR2JEv3v16G
K2ls4zdnfxKcwsN6NQtLYimbI64ocjtcewB20w63ds8IJWRxoO6mT1GroWmUazws9xo8lqbroTGP
Pk2E6q2mHbJ7CrzWJBwD8JQ/3RALB8QPXx3WLOq46DfBfG9kQHQuVeBODgrQEwkH8rmAeYM62PZM
YcAXGFirBwObLWUlTph+QdYK9u40Kv9Tx0sX7UhVYvrOrZjabeM5wMKAVuXeFv3TjHC82QPv+8yt
LKSieChxruvkVuBC9kpeZ07MfxKruuyh7Ke5ASwJeWTL7VgBe695EFn3Cv07lrDR73tnGl/9Np88
YNpOuOV6yR2MZhgicuwochNORf6qCz1DoqO2kSNwrqZtiN9gxw2R/gn43R0NS6pqAhRqx88DvPcj
vZUZcNo1j+8CB1A2qawSrXcTakqiZ97+V+sqFxA+X3+6W6e67zeRcWh4QlL9if0Mukqvu+iDPzvC
l/bb082KemDUNH5bYcRvNx7WNwzoTK3wwQuMk35qiLi0vpUcmJYFojpB0fJXOcezc1FRrbvnQKYM
QQWc2ZC5Xdi8UUcWPod9M9XnIpeQVayFfbBOHSZpjpRN+4wv3ImObSIGBw9oO93cFW00fiZDIpov
mQ62+mehg60sRJjWttLL8hp7bVuUz348q3ljNa2JbP2Fmf/2ddxOG5uMUu1guuNIw9hG81ZH2NjZ
rEA0/6BaIZ5xapm/W+OT1234dcJLiOZrEhRGP6yExTYz+w0a1ahvnAp/qD2SOmtQfoZDF34Ls3JV
ixcP5rGT9D/AvQ18unxsBwJnTQEiqEc0T0/cyv3zmIsx2wShYORRC9g3ALKiaxnWCxCGdaSlsSPt
98j0wYXI16KRvLHbRD2aTwjCj28y45yCxjG+Y0RI7NmdmuoADGIJH1LTxkwtc8qFiatZ005XITI6
HDz0xmGviuGmtKOCvGeF4Cm16TT+t8DwEWeiCY0+86HKe0YPHuSLqndGysyMhbNIoMd7W0L4V+e5
6brb1rw2nwmDelTT/8vvt++UqF6IZX6/zPOI1a+pcFzG3vrRVrhD72FJDfpcslpMp6XLZu+ESVmf
ws5ZQ4Z3qBa+qubiB6nd2Y1xK5ZtDL5eki1oiqsNiBhxV6IxohgN7Cp/4GbfI+HeO2WM9zosnY2i
eu0T/2IwAUHtJBkzdzllHD0bnIncGJK2i4Y3cjKr2o0lxPRrTxlBefJCZ9kEy+Tt5tJz7xnQtr9X
oq68vcu0xpi4i867kpbyXgoJ9GvbcJvgMLyuARwAvQzEESR2X3epy3eDIdklWkZ/wLZkVlSw2QTp
x9IU3T3nccZoiwT6VHLmDct3oVb77Y5kjPMQA8Mv9j2wezHziiq7LKQBrHfkhOPOxDQkyvRHWlY6
21dkj8NHy2WLe340NOs+b/oxe+XiGoFdiDj/HZMUhYeUfFxN9msYrB9gSc2qNruk41KNOw4TeRzu
hkRzqbtUo1BzvpN9O9HjZmlxCOND3oRx8hlFhIi2pGAGI3+WHhryHacWFBmD9jk9E5uKW7tNx6FK
wd1TTxihXZrWnmXvyYHVP5XBeK+n0qiGQkZwDvVJ82bOH0WQpeKpaaYo+wjppyvxBJCbx9LBmwH/
jvId13kQgov2dgi7yRyIZON+r7CAugfruTBJaqY28acYxrjBd5txlco28DnbeeeMxM0OLTB5KJsU
85b7Wd7yt02+9MNrxziGdiFeTZ2TIaQejqrRYkDBP1NM5tDT2gSBpMENxmOT4mMmy+roW/2pjrtD
jEStbwFxbz5C5OaY9wD5Kmp+ap4ajvrrYhuY/U5mOBlHAmWJx0UG84VKspI+BofRGfcEFO3uqVqg
DVOtq3PiyV1XJildIrh0ou1CJfQESWIoU4K4nPvC6OhwlaUel46PsTikWelxUl6Q6r2NqlZDhB8B
G1IqJRrZfSGaTj+ychgO1Qx6GQ5WpgCLjp+N0txgw69xCOC6eV0jAOPN5dDu49rMDdGgcmkb8B2Z
maJ/jYz66N1TcJAv3Ga7ajfXoJpp3IsiCYe7j+x9l4wl26ObKM/w/qE2/2qcvILjDsSi3jH7Z3Gr
A5wkJ4zsXvGArObTfWD6GeCnViY5NGUSx/+oHIEDu8XQFFBhEcdh42/lGqwxFYdLcHMHNbTGBfOO
UdYc0SBRVAGpQpAnzLEykcYcJDTsMlISa5nn/hGcvR7usZMZsLohN2MCYdhJsr99zqTsdmKvB+LH
lloOEZADBnY74/VrU8++xm7vBwecNYzmOSkZoMUgF1eIoCuOk57ulg7cEBF2zC+bJqrzaWOUNOMN
pEbJi05wc0UnZhmGllu4TCthxcb1ybZQVLuhU69AnWpMuaqD22dhnxxYG2bCi73LS7QdnI7hcFms
zvyPgUzZp3tfjU5KVsQJ+pOmB3V4nudscf/LVeKgdPNWtD9d6jBm+S/IaGlhTFiTNofqErY23qS+
yBqAq1HrpuxEbsAOeitEcnqHkCGNo1s1+zDyIKs0/d4Bpj4jECMMM6JD5btr07UcH3y6OBjVil4v
50mtofNAGKVoNov1ivgp9uOabRQsuxO0m6Gd8+a1g+YWg+ANyX7rvnWbS5lVnFCDxBD7NfjkxXce
guTPtiHilnefUvwpGKwGffTfQMcMPIaMJsydQGoeim1hhSC8Wy7FeJ0aWb+5dLrSot14cfmTL65p
9qtZcQiTBrUoKDXDZF2kXnOyC76Et9E3VWJo1HKCHMBH54j91DE22I1UVkCmJgVJ9Xdzq9ptSg5B
J6mdxfm6TQzC08CGHX2yPLYGRFbZFr9o1LmRuIDPQCapBi+dQO23qb2nE3cgVSBqQQfGmLHWsVuM
+ULfqIZhs6cCK2sbyD1K2308pK7cln25OmyVVi/fKhxS8WnQRoMLuhSH57vYZQt4LWV4C3txeXCA
PHokqAFSWkAfJStWxFiZGWEcM1N1sf+UgNJHtyV6H1YVVESndhUlEpH10pLUGcfe+Iyg05gTXUWB
/Wgll9tz5yQUR2Kt6rt4205ru5yw7YjuOo0yUP/x75WLliuB1j1gnmRZOKGPcDkjnZTPu0qsPJFc
fRIFDjkHxbzPEMSSPV7FonxxAYNtqEfjlsCa6IQkb9iHJ24VfjkTqIA2ZtOHmmFW/Dusm26l7Cic
1oFSnNSvzgNGhuQgPNbqpyXkP46R6wJ6vMuJBINUAFCvOGPFGj/Bk+nYMDdW9mmPsrOKPjmFc9pU
+3L24MOCDq39F9YPLBYHpu62esmpLi23KzAwlvMB/NB6SR01uZy9p4yaOQ821/hLlsZp/k2VdtN/
YduNxQsrcsNcqpUDDdWsNYLcjOnkHt2yML+4gqn0aFNkpu+IsrAITLFAoHrkIZ+7d7u0lIOCS5P9
8jJqbWB2e7MxO46YTNPW0GYUnYdetFYfQCaYqa5Nvqb2bMeWYh4i84X3n4yWlri+a9QzhELWOyYu
j1E6CWJXIg/4Jh/zFSoaIOnF65b6RPJ6XAjmGJdOIDTBbvqeWo/yTm7zwUir7jR6LTHdYIW5eI8W
AggLQ1cYxI+rVXxOhF8U7+8fcNJ2msisNkv5RyQRl0K0qKwx4S2O1Df+xVNFsHB6QbraZF039hsB
kWW+88YodHa0K8FuKARoSQcMWiXNi9SlbcVhvg3rX0XRkG/VIzspzpylLAUJ4riv889wAqPV7lQ2
Y96kEF1PFriVy9Rn2fDr7SiFCbxRPnCLAvqOcwYbx1ODzc/DBIKTqzhiRgFJWrGHpx+JEOtc7FpT
rSkD/mkIOaxOU6QgE8uRLxrjr3vOp1FTGp8Jl4lLiNFu6brqPZDe6hGoH/y/etb955QN8rlyNK0S
vnbMZexauggDGd5SsHSIxw+Or338uxUW+BGPBMTHQ6ICZXe9qnyu2lQfjWYXur3bQC8pJv2SCL/3
9mQ6i+qfmdD+HrF2iflTjDPN2RvTQfEnjBNxz6PuIAmrAw7KkYfWFp6XcaV15Xrxll4+LFWT7fuk
A9iQGwePJ6Fj8OxeMnGvdDIHediT/VMNKfgIdpmJek8pLyAF2z8suMSqu9oj0YmG2GzNXJCtKPPZ
0rySykc9MMRiMtPln30BGTkDqX4O/BA27xL30KkCx/kMQ8kfT24JptAm6a92jKNtFmr3m+Mm4dQi
8O5JMFMoO7XUky3sRPuxYQRIWZ48925Qbh2bW8Y8Q+Y/1VM1PWqa0inithTH3jkFbCSfw8NDuvT1
VvjWv9L34DJGRog+NWqqXgHSig1tzdGLuDErJksrA4gkV3Rculf8fqwQv26Mwh0FeeNHhKsYEnVW
A8eAB9h2Cu5TMg/nnC0POLI24W+AUu0rNyeKELhhaOa0cZ1cKq9z6KEThN2RHssPMF5MmqN6+c+N
0nB9ZNyTckzrSwkMKdF/h2EuDZ1SS3lbMrX4U0rbkxFXHuzmcKUxk/8fw2eqI16NIHtQo59/VeTP
xjuov8E7JlqsGnINOSJMo3/qw1ptqkQnF9pPERudFK+KmDNYr04vvQ2LbIsBsxlx1cCv7TFS9sNW
t3m1g/QmSJbd/LoI7DEjgIXYPzuD++Av3D3v5iKJngD2MFprirl/c02Al5dvWF/9YplheWQ8jWlf
VteiQJw5gW/G+wJC2mdOGtmW3kBHzBvV9xaw/7o+wKzEPBEFoGBSV++82uDOYWcRPB/d4hN8pSMY
74+iEXMGalCs8K1yQV0YOx+iIoNiRO+8ZFRPk1mRcV1fsMgHJLfx4qKcHPpQy0/0rGLvD/ly8JVV
eyZnKIaj9BAL5jw7ZWoZnngCmFvGmiN7PoXQnWhYsuYCZa1Cciuq19Jhjo9soCxQsS4o70ESc+Xt
ajJtmnvjZrZMEHmuK2xfYTESCrcw8pnt2AVvgXJqu08E4hERJTHsmB4Gt6qmwr+fhWReURBk3Dqi
pYeCGz2dVzDhT5kPK3lyi54IIgrtKWEBOkFxao+RLcxJd0iTZV2N9+A1+w8MtfVrNnJDVRZQ/WSQ
hrk4KH3MKn9+7OYiuyRKx1faQWacYHFcPHgTIem9G4ZU7FQxLjMa5+WRPjXnnESL/HGReQrWGOpD
5GkVEGtocqnte5M45ZtbmOZd1Gt8FksvduXgMSz1VpseOboy30gmHeiLGSmYL2dOmlRKyBRC/KVF
P7mMcw7KBriKR2BQt9cMh8uH6jooTX1V+Lu6ChVBHUIP6igNSUMYWkEBFIiWvLM3VtVjXxo8Roqd
Rksed/iPnr70OFyyvSm9YbtMahzPEhPMhtMfMAnVL+ahYLb3UfsY/JcoaMge6npPEheGiY1FR2md
qT95nov7LKE55dZfIXe9ExfXtkwiB/JZHj4Ydijsnsw+2SqYTh1DJXndwtokb+jR9gKyjfm2SxUI
k24wR/hL0zu/QSJMBQ5jnZTTU9wquy3zW2sEWu0+8PPoQXJOvcRwTbcS4hxsR4/T89NAv0RPrKDL
X4kez0/RjRx0qy9M9x5rzj9Ya2u7E5YLFuin6JtDWLweaxDiWyAqzktN2ONI+oUb7q27It/Ybsl+
52y2n1kJ34lNBwQBDzBzN6JdMzfrMgSDOs1mYrofBn/aPkleddtLBBNOL8gtA/XYRxiOwNrWdpiW
HXqIpIGBKdcTt6eZS0FQvQ/Yh+/91o/fRiVMcBoQtA7jDbv/aHG+wJmK5fKeEtt9SIm+MKVo42cP
IenkLv0MwKMlcI98r7z9mriSApQ4/YcnMwieFgoMXpEhB2efZt1Io7ZD99p2naMy3jqDzp/zxKMM
tYhKlLQUYdOuuUy3yVBO2x56zb/As9NJh4Fz5mSQ9299XvnxdsrcrjmBVqHXoo1a9Rbh1xR3TXmr
pFwyWgRAbATAspj2hQ836rWPv8sbfiZgvu8354QiQWP1qUlI7GdpUVcHt4v1ekhF4tqPyrRRjlq5
8OePfBqlT12yleNfMFWCqVuZMSbEAoAryF0oo3HyyM1OZsVTvSPaXA4zk5BGckzU8fA/js5suW1d
C6JfxCqQBAjyVbNky3Ps2C8sxznhPIDg/PV36b6enEpsiQP27u7Vef3Yx/k4sbqM8uI5FqgSt9nf
jQNIc8PCgBmLJPLveBFOELwyytAQXJeBrhXPwddCzW8JwkvIlpwldapZMnhbwHHxyFly7tmm+YvK
7kN+ODwLyIiAn/gi2g8c5xXnmGIwwx1nsyjetEPgP6k5HppnJyqlODg67MIzPIdUMlrygLzwaqSJ
SQ0DyA5N3mBnkhDe++xMMAq7IWHn7SSqK99Tx41TDHj47A8U2cwrbIIBLoFmMsSzGEX2U1I6TLFl
4yu4JFnb/x0ZF7cljLj+wgPN+RYcQoBfqYHf3mk4FlkMotxxhifLpjCwTDF7JgtFhLnU6Smep/WC
DJA9J9UtWbLmopefbW+M+QjTDOvDOjnA19LO8VibOiF6LS8vDsea9W12R9sYiKyYUkYcirMXG3NH
lt7qt1TyMRyVt0bmXwVi08FZwOfPKRbMgXeKemv0F1vcCVirwhwLLSJKeb+0ZfFuFxqMjtGEiLvr
k1pRUJvn5ofwTdvzCl8C96XtWB/eI8sMNfuH2Wp3V80NVN6lT0k/7cXQE4nbqoUU7Jn9ZPfGuArW
KYLocnGjoEjxsAvXPqUzoXl308ZTg/XKcCh4p5BR+7t2IdLwo9yORSZUR74QyGbRwm4tkSDXOo+S
MA4mTsvZCrbGuhMTlXQApbwY2JCj2VTWBDFignEtlXP+FD8injpUOXXFT+fDHKqtENV3so5MsyvF
PygZcMY6AlfwUMZ6pp0mL+GtFbWNTqmbNYdhEMV877CWjVE2ijKjCMTY6SdSai63cR5Xd+0sc/0c
49P5D6PylJ+DvqLlcS55a99ydKQ0miT5qay0/HJAnB7qWQQnqYL8P3qapguyWxCc+kgs97iE/xOW
Ftn1mOvMrz/XuSNsx2JMATwK8LMCJJCr5mcGdNHyNDROKh6wYjXpNuUDTH7MKpU9Do62/rCbqH8j
GUc2DzDFksZBuTWNcvCpM+xF4jRIhtwt/PhOHKpKxg5+GW+cmZDJWmHhKsKozJ7om5q8YxWtffXb
6VsQyIHpIgBD46wp8M2EkHpTcKBvt1XlAdnCJEWHZqEbeqZ1RHrag4s9Ew+ccO6wVV9x9qRAc6OR
ggpwWMpa5sCuq39a4aYzxBJez+wdkl45v8iE0CfPCWcao78tsiQ0i+KW3+8ANJv9glUMzmOdZvVO
UKiZs8xce9schWQ/syeQDj7ISSwVx2uLQ38+ZV0VRf12sar+Y9aeNd9lmvFuxrsp8CpLwWIV3Zpo
ctFoSH3+WshKvZbJMizLXaCdjv0KZ7Fh9XYmZieOd2Uq6/khtcS6mi3SoTQ3flQvJUkfNuQAGJSL
a5gdqKCoL1uXj8Da1r76Q0JbUUCKmcuYI01Aa0TtjF15Lope/qx8UiX/lIB2u1eGF89n3eFK2KgV
Bb8jGuDjfuo01T/nIQVB2R3s1Nb9PgXpNHFLVHKpH91GTvyzg6dy99oPoIufoQPmgfzFGisP9iLs
0uiYSdbuzE4SeGe9WVTTQalKSZ7dJ7iZ+3hXEjWt/vVF6no/VMijcAJawhgs6PzY+fjen01ZJf6F
kZhGEw8++PDs2RbfauP5YrqbMz6e1441+bwHbLrQ7B4X8qwKvFIb0dw2V2aCTON2rE5x0cOB46nU
NmcwPPqOZ1KyDUdUqwt+ftyGbTL+FOiNuwKrkr8Dp2QJP035RaeUuR26qJYH32j3vsH+Pn53bc8z
aG/9HCSUSofJpcxTSstLNMLdeluJLOl0bttUOVuPnw8AVe4Ef9e8uZW1qi7/0k7fH2nFpj4brKRW
LJFYcXCRLqjuZZcGt0ir47rbZAnHTZZPw6GFKzOzB+IL2Cs59NeuJB/JQ6Gpn7HKxhevVc3rgoU2
Zs7sZhpMfPO7p8xq3jVeg7tzSIj8IuG206PvdLhply5wcUfhlB3OODHWu8L3CZ/g2QUhNA68Jlke
szsYN2MVNfnRiK7jPxUUrnZlCpk9ovTb72cve2LvHzR3I2kACEm9yp4ULVHtRpE/v3oGywrjNYKq
j1g6blkLWvFYD0isN1EUZztlFs5L644hqdiy87cr5j1ginSX1tzYtoD3nTZeuK8I0JhDHaDcb3Wc
tjuaPLMP381pYYmG0GWwKdDYSkzpzgMIMXssB0xuRPR0upwNW9htFrJ/gZdkk/ZQSzcdrquVDHWk
4ehLn2SBPEXUaOYX5SgXfc6p075pikqS7UB+hyegAUl2rnw1ukdeI9P30pBGIKWDfacFeP7LixbR
bEXvgFvDhFJ1dyPWLrKia0Rtx0gjY1vO8swC2E8PsQUW6jspElyONP4e0NYbkj8elv9SRaj3zuho
fKnSSdmzVuv45k6BZvHiDPlRgZ1sDiJivDxUupcnm+Ue8MXKreSjZbvyVNNydDFyMurB6L675CVh
QjAuYtdX3XymxTU6T70Nzioo1Y+ONCBDqqaarZRF+8SwzBdFUepQdfuA7MePHpL8VBHYPHGTpHuG
l4mjl2URd8kWRr2zS3CELGfRrdG17XAPnoyDS+Yg/IWTWwWUVh4dzK9YaOIJsR0CNVXphrZ1AWfG
43U5mv/6ZGbSZaSH1jKvtMi4Jmvvcnb13Mdt73xGKVLOq1thgtrFo2UJQj/ylYRHipTMG9pjhqj7
Y9vrbNpNIwjuGc4r56WxACrkKWwFLA+i4dzQMQMQmoPAKyh5Nj2+gV/EHQlfqWorw0HeE9FjM9Ho
06IqYSvI/OB5cXOCfvO81JBfEwqgmsEZnmLAtIe1cKrLMsbdfpIjXqQBkkZFPnLrwHIgBjJ2/cNS
FiRfuOHMnjJM9Z+3KHx+ynDkQEPWACuVVz0arrmtz9JzF3oioyKnpDzLxfrrkARwMHUGLNJpfZp7
/9fAI4k6s17LYxo6WJ6ybAxuknwysBX2S5xG7H0ace7CPnd2gWMirAZD3B5XJLGLg12HU/dARviA
QwYP9KpzbtysaJptRWiRcFPu4RZMRY/G7A2BWk4ZFnIi2dMQcr7wZLRzURVOvZjcA6XU7M5SN3b+
kiVPj1EZpF+qw7a7WWPhn0FsYZKpod/rDWRALDG+H39Jkkfvkj4uOg9wUl3IoDWHVA1mL2Qd5Z89
Ha2vylPZimsA5eLdOO58tka6/qFGQWJQzDywXVwdkANUlpZ/nWEInky8OuWpIiUstrXv4Bdui+mH
otp0J4lFPtdLW+wqDM+w8OyM16F1KCWA6CPOBoH3KS+W7qnv/TJ+yVBKH9sBTQaLAzzHTYEJieV+
7acbb7SJ2tdMgxCp6I57sFDuJ4Adlf8TTPUSf9d1E9+jMHCX1bWvfcaPJCCvzcbr1Oc42apNjx/1
caiaPicXjz3CWWZkRJ4G+VtqRJ2fhlgEtBX5PceewdshMM9sz/BP5zTavkrlMg/3hLcwh1Vz9q+m
w5d4g5/wICXY4uzCgQBiavxFHDxcBK9LvOC3ZbMmjp3twmQvs1uFVkcI4yd0VqJigrZS4xr7KHI3
C/ZJwwNja3KnZh3CMeNK/JjKEfaZ8cPMeeV9MiB4NkGvUj6aeOrxUrPq8ugy8Lu+VHRUFuML028a
XnXfJ+eqoYcg9Lo5v0TkLADTNSj5m2BsSS4JWXnmA9GEmuKbZtedZ7+baRonjI6zF7GV3kicrFgX
SAsIqguL2pzwIQzfuArKO6sXdcuKjAPB70jpnRePzXigd0uzMMjlA84PFqSppO/unMyNpeQ1r78b
vyooZRPVcuaP/Qe/qbHR8v053uXGwHSvLVG2hyly04vj2+rkUIrxm3m17u8XE80LTZujYt/d8uYk
aaLlRJJLGziSAfCHS38bUKvGkANrrKDh3c5Tzx5aFP8yWzNRtLPq/gERiuUG34whEBvR7wK8thy9
S+xylHibdC84HMgogeVftXFGaKBA56pGgzMCIyXt5GFXPFG6IZMjvcIkMSd3ImIF/q81v2CrrZnY
LH0V4DWrFle1fwlUmTvwH5YSSo2Ve2fBNQJKwMVa7rF1cwIR3tibI+k2SjHgERQcAKvBnlDzIvI2
kER2vKmnRw6sXfdb3loMNtjV/OYMzz4OT6sck8u6OPNXYNkbL62o8AxFVAoupIGeb9vk6bfRwUJS
Dc23oUTAKz7zhZ3FhpF1/eXirwFLj+KLlzFmBnvw0sql3ZOsA5a5wM9OHVTy8CCbfrzjVwTNwFTQ
/QtDkKfe6oIWdgz+v5z2YiD8pQuwAEsm/Xuy8Hp9A6pj0oc70CaEODDSJEQUcRuN8c28lk7rJ4/F
DEWHSdxPECpI1iK/o3+ekpk0NXTimNJXvx6x4oWrAEVhS+mDFTX0LEfH1cu6P14wtM89DoV1Q500
20cuBXwA9G9WzxSLBVj7LfxMnLm7vl7cvdOO7Z4nCyWpXoh9t8dXNr+pEXOGWvP+iLMuMi8hTXfp
XarTtD36PPpz1q/Fsp4nBd9jn9B1OO0Qm7x7W6FZOeRmzo2fCsJwGhBqs05oORF7YN/yi4GeGB5j
jHeXhA35jwNf5neXQinYueMYE2IO8dxU5JAOYhS3B2YK6IEhQzboP5lzCKyiqRAIO9hkYhl2Ozkw
BUkrrGRN4MMQnrEiG3ABD3x2DVkKyLBIg6Pil27QGXZDMoRVeUOUa1qGecWEDrl6zkpH3Btw8mM7
nWjHuXXpRLx1SUuRkaJyY/qPG5H+IBT7/oFR0oPsGcryJcIl+XdyZ8X1xMZ109XleFxpP7jib0Hq
pTSNckeRt48re5ezWrzxaOa1xKY7wDRknEXK3PO5OK99r8hTpyve1TxE/2ed0zf7sQ/4XEtO/3tB
YOG3SLg3/y2iteLLWTBQev2K99tdMk7iZJarHSVN5pFAEp0srmBxVIx9xOSUCIXslUS0zJXrzJ6m
nrY99u7XjjnmZE06MsGkdX6kvZzqVakWLKJt1znOqdQutX5GkeU/UJQOV3A1LMeJXgd8s8qGioNT
sXKV8Z+JvliI1m0ZVQ/dWNsrRbPFPS4iwmdl7Cquu46wcbpUBNdMQg5Fh311YcSUe1Ii4V87KNKq
nZVUq/djF+8nK9BMoXFEJAQt0FdF+OBNVcpv3/M2lWhLoZ6oVfUNpcy6JaRbpLbkuRASokc6rgOI
09rPkkPrSuACjDI0pGiUgPLNZbQIkVf59hDmkRtOo69tuHd17ZbbofcpnqrYKTf7EnYLRhiNxk5O
dgwi42LuplIT3ieYFaRnVSbH1jHCfSKDOozXgYjJY5UWzLrhxLb/SWiLqR/LpMTjgMp2dKn4Y8HH
N+9sQqKtBjhIT1t0nq+PyTxZ/oqAlA9h648Z1eyNEybWRimptb3D5JxN92JYCux60+Dlx6rtw/DQ
hMqx95lLLfd9t4qAlm731gMd9405KRY2H1hX8685Kug6wQ2HVZZ3Ufurc5idBO/uDFcfLj17nGon
hYrgqiP5WRaOVKSO5GLbGZuil98VlLF8ZlOp//qhDJ5LKsK86+pWU3bHJICtkbf7XO1S9gcsW9k3
P9SAaH5Cv8weLV/nM4b2ngC4LnMqYTBCLuMNxOTGZ7gwnv+scSb7e5+6INgNLMd7EDTkGrbBhAMG
FaNEHxJZ3JjNyKHbo7Gjj6ntgo8iznMXOxzT6diN+Qv/K2mFbdDQnSjZ6yQbbsxGl5hjnvZReFho
n/EJwmA4edcz5vVjGGN/2WsRRedlgILpy7R9BC6aDXw0kEd2/DQ9KSOsemdbT0u3nZZ1+KBxtf0X
hGZuduUSEHOuA85mG10My2PSYDHYzlSnUhCOH+peB6yaHuZknfh0/Ab/qW469OUw1Syv4xhD+3UN
k/LZ0TQxX53Vx9eiuGj10ZlSe/FWB67l4gYUtITxj5ixPvAUDqy+Uw0GtitArIq6TCGM3mHmLZtL
WvbiscxqKiSKKX5uaPZ4KzAYMynEGMDuGs4XITilVaLVFRj/grUjQrWNKmeo4Q1W7MoS9tjTF+08
DYxvQp4xhndlBLhwL5oekzyOB8JBFcWhSdGe1FDn14YCpBNIpsX7jXQf4rIuODmkOS5lDnW96V8c
pni5jcc4DM9LrtYT8tZCRM6M8nWRQxzRXMFEQRacCPA1Io1BxXHl+Dvo4NmdnSOUcc/FZ3eZHCEP
ueNhsdo6cegFn6U7+/lbV9t6RiCtoROR0Io8TsYNvy/auSt9sl0mdd8I+PBgwPDgeXcujbUPRUxX
ic3sQP0P+xR+XJB5rxj+o+EZr75mPHdTHgMUzleoE8DRzHMk1WruXKL2I+28gqgA30pX/BMc7eQv
v2qdCHdeoKZo048ivJumBPhPkzb4K4jr95YnLRU6e5wuU/3XlaM9UIAk1NWhtR0jaJNYRWJgqFb0
rA17IYpxNmCmPMxXkS+yjdHDcuVGMXulLACjco52pRdhhs/EMBxXhy3ipjISxFDtR0V8wLuhLvnC
eZx2vuC+IuZBxGKBkYxLNf3gRI0PLWDivJaxF3xPYW5qyXmB1MqT5xAxOUGTIj8AFoGQMCUnmPxv
IPGqKcdroaPa22uiUd1uZLcODsJdpux+YIJIj5Xfs+bOR1ZetNz42Xj0G2eg5qg3+r7oGjF9EZpR
/i9DJOvbKH7QtKP8+tBS7XxDllmb0eHk3l44OtjjfR/0gd2tWM+SHdFmoXKvv7iBIAo5xbQRD7TZ
NZBWXIoQ13pe1NcwT4F7SnrNqI3zCVUDMD7vDYHRYfm7gKd+7RC1FthSk8VauK3LgmX9UheF/lf2
dZN/IDqI5ITFIa/+r4DjHDHBDPTdVXl3CFufObdQrZQ7C8M/fMQbas6SEwXStNfaaj102Lu49SU5
l1BMVXTH+EsBRtqF63fAEHvfDFn3EaNEZU96UvqBtdBa7LqxC+mCo/WdkjjSGc5/1dR1Lm4d3V1Q
M3mSIRI696Ve5z2Gz5I0qcbv7Ob9iQqRgIqQooELgp09x1PaSO+XM1Q4wUZZ6W/gBbfBbcrzJP+0
kTujTi443YZ55kAdcGskcYN2A3uGR4jnEXJ+x2GLDwyGF4/mA1AoPKOGla3eR2Jah9OsPCBTdCcu
HxQXsVBhmUjVHo7hGMNTtd4X7Hxgfhk8VTt++YaQbhyxkRlyVPCu4+YjgPFSRHl2tGNStdDZJhYS
rTs5zXm0/J5U5uHN/B7qxeufAaXHmCWDIMM9avnDIHNvBpjePnMTz88QmtxLPlblk5omDadexOqH
fX54xTPe7ygdXxfSKJwpIbph874Rvmzw2zPDbQuS3VTPdCW/dmELnH36baTVhqC9/9AqJHPWJVRx
qD9o/JilYpS0Td5QSOZXza1SyJPzF2yS6JoU+CipCC5mQWRTLMdZcl44zpUTS9AtrVH7csnFu8VX
zxJRSkB+CX7g/sQtpmHGtWlW4VHCN1FdVjXZe5OX41sXYiMmWZJM5REyzlTsaFOrqAma8/plZVLe
qiktHzq073kTuaHaQpZdgUjgUdOYB489fp29w5D/Hzc+6SjHepy7XKKhYKyGMD63gJDD00CnznIi
ALb+atdxmo9BJR35UnQ5Sl2CibXc0qwByQBXV8DyPQSu8EnqfOVWtUkQPVOyOK1bRvL2I+QHn0Fg
CJ5tFYeJSxCkMUFZyNzdnZytO27H0K6fmOv7b8aDYiNMvwCNo+YRYVSxNkywrR1WRr9XNy1WNgXI
COLQEzTL97dmkhvvCFt5fPBdgUkudzGXIqOkeMd5ZapDz6OpfabnL8OBdqsWqMPaXGeXF98zUabR
u0ZuKS+ykpVgDkcZO2N57/w7xw2gMN1Awl857IrQJcZdt9QP8pvO5ACtle8lfun8d+Q3wdkoDKBw
rQZKXcqElpqXsXerX2HDaa+MKLhExSnau6Ju1nynA+g2C8gpKT6mtJn/xFXjnGbbeOl2nRYg8Y7S
PdKybf6pm/12O5Vd5z0RMPDLA8dRB29gqeE+yTSjQTOJnRZ6ed9f4SmgEES+tIbdIFbJc1gN8V7T
80VMmemTw1YfTlV77HrGSIz5q2RD60TiuXTXW1R38csWK9U0y5NL7vNS4bYHEz+2GWPHvJ7pHAj8
Q4wzEadUxbWOVzcikJ7Uc3Tym+i22ocSA6zLrd8arNk/kR+HWw/7033W2u4/4Oi+i+eWBoY0EeLK
K3RErDTRhyByOW9SgyOJq0tO1xED+6VhS7kFRGIJcjZsmZ9QZkgKuhMK3CVK2Um+LTQ7YnDyoKFU
X8vqiEM8k4zkcB4L/mkBaGmfei1iBpMQxk6O6017PycCnGk2kfMxbDe8fRhE6weVDtVfOq2di6gF
coYxUmEyg567iZwEbDOu9ug1Q4q4b5u2+JWNA0ZiPnzYZ4obYgxi0e0qCE36LbcOkmc7BVSazgpL
4y2HgU2g7/W5Rns2zwbXPH5Z3ZV/QSYQm0jlzALUFxDXt3JBC4Nh1/5Zo655XrNl/ZOOWv5yIsfR
9yAca7rSECe4WdD+fBYe9GjsqVlf819TJkNeS2xVbrC0cb5DpteUeBS8Ds+US47nJC2b4LDkZnV2
JcmMI69UitQ46Q+PvISptaW+pDqEZeVSxtm6+VEP5ZAfcpOLezUWvBkcTkCQHrmiHMiLUf2HtTAg
0ogABrYHe9t+pb09rWvEElHQ8/xD7rI8c2P2WMd8Q0mfhIZURkvs7eMaTxJAq46XINQzIjNJ2TfB
zpq2TtFi/PxHiCndY73Xd/RndZygJV0OqPUJlriuD3ZNZQjJcTHAQ07iiIR3CD/10taRBnIDAqkm
eEu4hiMbyhmikEti6kBqZAZ0H7K3nOZsfM1rk5Jma0npPJdpz6E8Xpb8IAYi78Fw69uAzrB6R7er
bHpeXUIa0LWC9K1lAw0wx6XP+copI7mOKeEWKKUcH3jcU1sj2yiqnxCI1+4R7CLmKzh5NryfO42a
Vy+V8S8NGjrXLkRGXFxOYuhm6cfG3FFdWmW4b5yajJsfkZ6PUbaWbRL4JKp7Aw+XXBXmwh0e4t7f
QtLAJBmJxKv/mTWsHwJeX19+bsOX2ZHjSToTz6UixdDsCm+ukXobRHmJwf8hb0rTHrDGhI+9cuv3
VeUFTVyjmV7ZJOr0JSLTorNtVVOx+pmsbtSAHAsj9IbANew0+oH8+ijZOPwLs6SSX5Ih499ULsRT
u3zWn7qhKDHBLhKST+/ouZXl4D/7teoojcM8s75xQvZvbyx2NeUuCeyqTyWjVfsroFiz+1uOYZL9
YbbIiDnQtFNcwrUjgY4YxJtXo+6tGGbLUB7KMKmhiOgq/NdOKnpXSQpXA12b1z7eCq4LNFU7vrEG
5M7c96QhHpQD5eYR1yFeRKqtFiTiJQvVRxCW8nnmUNKcRlMuZ5+K5xOQhuZVZiM2KiEjYox2gill
orilNDvrlgtVH+FXa8BS/dQkMv7UHY9RpMug7n4mVUXtQ4yrwj9DOFQ15rKQKcASCmW/QQVp3n4x
0JnlL1GqptgRT/b+M66nqid9g38I9v8+lkhqt+tjhzeIqHjIKLnxbz2ZOU/eq5oWG4AH0d736I3B
yY98LCW6rcO9Hwdc5RRB1Fuh9eTi0/C7PbQBRq9mjgjPQMRYzzkeqPm3GWRgPoFveDnnnCUZv6xn
pom3chZ84CyY7AtXitu9gxY0gCTmqO/D7cz+jyB3UzzxjIAL000pRg/Lst4EHT2vOoruDCdwGlVi
F0wWsbdBnqpirtJzmnvJP6ztut7xpPaeOLIOl6hZ9W3jHfV/ClO1v1sKinG5Jok5kfToXyzAgGMb
du03je/hg8ElYV9DkWR4VRwvuga9R6MfP4VAWsYSCcKKU0/+hy385MaHIceWQqDWp5GMKN6i9iii
KobmiuuPb82v1PQ3XjMflnGDU3DYRTnU7U+e3PyTKwemmK1PLB8MVc/XhZOTd+kkcgpWp1UAfJ2E
m4mdAkP9XgD8oFbc5nAsCJ1oveVjdD857GmwLGlpcghjRIu5omdnSHca0vBEoweulN+EGXIsf84o
x2dRdVz9G4+ETXtPFXPb7qikBlWj+tQeo1yPrMoaHEI7YohZBsPLEsiS4Vi7TyobS47iPbvAplMM
DGtWhg5ZW9speK629ZoznPlaYX9t57/UktTLfZ6GrH7HLk/uZ/IQ31mEsp7sE+Q6HGnCQzf1gZzO
kChicGq2XNNnJnR8T7YrUMDsPD/HPkztaUu+SZxYnaKd1EQCvm8Nc+trRr09OFhcHEffIDqh2/Hg
ge8W023lmcWcUl66eJe5oqv+q6a98poTSakRCptM/TeavKLROo0LBjZ8pVwzN1SkiZ8JYzXlL+qY
I/IKnNLyw+IVyb70wBYfkrhd6PXq8ogeIlPE1Y8gxOd++MHqYliQcAt/DeQXio8QxwFSKLbZOL1A
svReEfooKiEUiidMUB21aXh07aWMUSTcNm2Otc/DtmWar+71NBO1zjC7PtOep+1WT456Yu8dZ/vC
hWz703vpwAUCXzTojxxtyJ3AYWTcHb1zzMGGpsW6wZ8Xzl3q7PxoIK6At4gApsr0RpD2PNYllQCc
Kp2VCpbQcd7qHrr3MaSBLrvp9G5yv/oO4D2/mqW5sxOb/WvP1WOOhbUR50DJYnaXJFl/z/W7voPf
siXvoBY/sunxlzSBcBFD3Mz8SeduKDbGr3PamskRcluE0h+PQsG02i+DO0FGyxdCFj4zOkCjejk3
s8jp/cmpyIvwfrM2I9xxdn0FSF2HAypK5RGl3JRuTDWx3yT3yCH5a6Va/B+5L6v3qIRowoTTpN/o
WMkfWJ8CJMk04s7Gscl3C5hkiwfShz3lqKSqcKytqrRfRbsE4ymfmfMLGhzkXsPeOSSoFWRhaUbg
wKeA/r3f4Gc5Z2fu5n3HWSfa+JTDNVxTjdftMYGOO7JfsMnIW4BjYrV0E+DhSML+aup1444BTZKs
4An6Z2XNIjrE54ULSImM/QnNo/c1WwL16KcQNzf0WRpiDnZklxIHi7D7FF7YlB1aHkIAXFs2F6+w
BZ3sJchYVbwiG3IKiFxI7SdOGkv6a+XZl+zpUCMUxaB0rlAPwc/E41GlDZp5IZcLDnwQcPBGTwt5
XxpqJJWvfM6jJjRzu3uFAFx/5AWYKbFJ8BlQlKc7eCwYRObpDx2E/OCsXFfgba5Lmg2TfW3RVHuu
gFeGpLI49/gOSMD1JGVxxAbhr7DMpm/YKH774ZCjIMNQ82PQqANBNND6Pmcf849pMsaH2NkS3b2v
/XcKBGP/xC47v08Zj5lJC79LnjCheDgilgkpOpmSK9sh1LE8QcZVZMBo3gsl67xRyue+doBGKncm
aSTZgu95SqnfOGOcl6bw8H5KK2Hughy5zgPUkxSwK4r41DbfDbSuO1t39sCoRVJJiso7jfgY3tIU
Sv41JNu8AxvhCEBlMpNbvCzlY2o6Oi1HHppIpe6ExI/S5e/RdGl35hccXxcG2jf874E4BsQd+Zim
omUJPhe0AChdXKwy2jk0bawfg7HXSJhLgssQG4HXv6dR1fxMLvtm8sVdgwFPBPFdphdQKogN3i8f
2bw+z9U6dTeMj81O0A7iK9u/mNlwvm3LNn1Eguh2h1n3N6VK0vvm5CmjR9NYTf10lDnZNYRcub6F
UZfZzw546KFuI/C0kdsUkL9qNaaP+ASnXeh2y2/PI9d5k7r+QTvEgCQMiNo6wEoVD137JauFs0VL
TaLaZm1e3MNLDoZnf/Zp+qTjhcUsNmBck0J1J0K1iXfuOo4XQ6hQyU3D/4hLoRy/0nm0vx2H0Dl3
hnmcIj0eu9YXAVeDqc+j49Us7xQ/4l7FQ9Q9pKlXw6I1ZX51Qwg0LwqmBsb/PPdOvCfWKsHSildl
z5Ih+BTgLJ4nr+2wjERlfM1X6zEjYqLeVZwRQC8B3D2GVQeRCPBz8V8aOTMCMtU8D1NfV/N341Ux
kleI53U/B8GiYd0M9ijdoRwPYwkieDtgvqcaGZjSpwk8mKttQ2Z8KlXob9jPyUfeDfq1ZG7FZuKn
BD7qsPgDsNZcF0Jr4oWpkWUsPmdB5mTpsRYgY6nmLvIsFI7buo8pu5tvgQu+hZlRfec6jHC3E35b
HCA+ASPDYs9sCjwGh/UYkI4yss1Z+k7qrLUG15PdgsgAnXifDCff9nFwCjxFZ8MCGewC8kK/5ODC
6UdjZ2h2pg8orOPC8q9IZR2Sim5xbnJ+o1FtjNIqYLWpbHWRSUB4Bq+siInTt7V3yDLZsi+3HTL2
NsJGB8gfmsSt1ZOx2S3w1yXLf3OcQ/nkw2iWp0zQgnHpOSb97cl/kDIuYGohBLXh5fZ4eVTVAMFU
yqY7knOLJI0VKhnPLi04Oy7OFuQJTwaXVbODlkGUp5FtzXE/BaSrytmPXr20Xkggk2GWLyBZin+F
bMDHE7Ku5uG71Rw/G47bjKM/1syBXgmnV54+wailKBh7ZPZmNGo5hRErXds2Hf4BaknNQcT4QtNd
nfIg/iB1KOf7VJYOoyUiweu0quVnMn73Llvswqx724LtmAg8vfc06637MXGrd4vN+FCpKov+VUh5
mIwCSD3X2huz+AABundIm1d+46Z7GWb9AwOBYHbU3mNKFwF0FQK8u7TUxRNz+MD9WvkPjKXDeZJh
c/gfR+e15DiOBdEvYgQIkiD5KlFeKqMyXV0vjHZD7wD6r9+jfdmNjZjp7VKJIG7ezJO5ZyUnuFn1
tMmGqe/vNKMm8owPD+A+cE/aqn4uVPvVaBx0LciznDA3H2hxK4JrL+D9vHHfkimcHwD57pF3VtPv
fQa39LA0jbuCz8pzne/od6uefSoq4hMnOuHehbEiyr15sN+ZEJMDWfaEJVMde+VJ27Bkj1yj058W
r93mV0Uto/pqPN7SW84J6wSLVDUHq2ceszHLlruFafng+Ub+aAE1wuioBhpQHqoOYQrpBfXB9ofg
SkgafYefB7KPWRnBGA2aYjN5Ekz7SHZw+qGnvgqjIQir/x4a5fNcrzAM8SSk4/syVs0W57tvTlgl
0nfLc1OHQ0DUoflgZBQk/VSi1fvYWZyLm7YbnfVIJBRe/XMcu8H8PXhqMGbTitxhaRG0wNX/ZeSZ
eAJxfmXFR2sV+cJG3WXKtTDLwRV0GP3xKnIB4DJ/tJqiV8AYHepnpigfvSk/JHPtcSdfGfWxQeVj
UF0SManmVCAP8eO4genyD0zkyaSP8eCMww44MakdbPUcG7+0HPUT37lkhHHyMMW7G8cuA48LXjc7
HGINkUBWZkLzPLSYXu08yI8YS1ibUSYxCe45YklMgH/Ns/UHqMB+PfOYO6nHp9tlqTqm05i172VO
mXEcrfHsZJEbmvGYxQxw8zq4HcnRMKmIWOQltOEW7zWXFqw90Mkrpvh5l1o5+dtDxwVpnQ7ZilUl
Is9qie8AV6P/RPFVWF5KTGpWeMxCn6c1Mj6NzjenTVXy39pUzOK0FfexRfEA40Z+VVmWweNENTes
IKnpXa7SilcvvlGoxKQWNSAB/1amAiR51PCP4sh3B54Pjne+psm+9KuO9Hxgch/0Lfzcvti7Tr3W
HN9J5a/flBBhy2lh8lJS8wisW1lbs2lzmSAWuCYpem7n2OSEeTKAaYW5sAyoOfqoIxMk7gk214LG
xN6Uf04WHzTJwojvSS49ZUOHx0yJGUZNhWJwlvUAdZVq0vFnwTeck2v251vuBnxlEj5L57VbxSq2
nLn0Cs8DGCl2jcVToRFtXwz4kWbnYqx+/Kx5COQdfF7u3R+vNaLDJATBqNv5vffJko0Opho2mwaD
JoGJgXg/IktZHC0HmtE+aMCkn0eWkss94E39t3EMmmcjdDM8TexlFjgRRGb2FLpA/5WSPwk/EYbq
5MVreiiRgY0I/VER6jnUvsUwZfBLUS+cEKLgwsp3l9obAhd6LpwyYrqiH2RNuqsH97Df+sRBqHeo
PPmCHERXJ+83xg2MsR7YGrbXatingxXO7wjyzlHB6J4BdSzqpR2zDg5B6YzBt/JH947nOOgZdkgz
HoBmsW9J4rwGac+dcTULIhBGtBI9xgL2zP+nY+I/+WAYlnQxNE+JkG53ojlgEdc1Accjp5I3P5ma
pIqqoMTl0CVe/hwOvV/B5+u4S7Op/sd63ybAVXhAskPzf3GBpUbKabI1IrbHyziVabH3xaTjj7LG
0HIMMTx3O6x5Hm45yi/e6aul8XahffCpmikuZrLzgt045ZP4oveSWxchOWwQ2AopIKfA5MJyo8oi
Mgk5CsOwgiYq4l7rvf1I9wrOUZcXfJ3tBIB2CsH5mlC/25FJ9tvuIfCk1m+BXvMNUbn6p3iJXrG2
giEr7ME7P6Zx/wQ+weErkCXw6td0uYWNfMBwExTS0CHqMLoroDiSwvV8DCGt/mJ4mvWp9IjI4dWA
Shrl2VSozWycoHvB46lw/JgQyau2i+yTG1b7i2qs4RSAVf8XBFVIAJweEP0EcDf3uQ916SfcmfxQ
Ktn94mXa0G0W08WczYx2BEr5OFkvJn7H4xDimoNpmP21rIf4Xa8yuHtFzvIe8ElDgH+w/WtpsNJg
lAxKCkizNCzPKMgcchB7Bu5miZF/1nKs9mlXremus+fkb2LIF24HnsV9R1i32uDZrnhh6Vx/WUPW
KfiLVvi0pGlnXmpb5G84Ppu3uRCAEFjzGywgRfBVuh40W26fkrWXGfu9K1OtSEmO7NgNSKVfzdgF
BbZEdL5dESodQGDjWn01pIkApoHWPzn0ex/hp2Xrqe8NKjRSb/JX67TKd2O3hjXdybREbfh12ME2
bfI0g1ZGLQgGv9l+414F/1GhMz0qptDfweEO7wSqMUgQi+RuV5Z4/bhmwKEcpib/U9ZWvXfDmL/X
bOXneIXjd+7A4r2Sl8xJ+bnQrzYTgLUVo/ik7jZVTuVprWCRnebxgVCo8H9UtwZpElNqP33WraXf
HSUWEq0lEa1pCBmuNYvZG9jQ3jtMIXUYp9W1V1w5gN7yzSpD0vdBIeont07kf5T04vG30rA4sXqw
jslIkp9E0hBgHbKAxOHktXl8+ip5FzPpZIaWsiTykk4WalLiNoxMsXgX6Kv5LmyWeQvkzL5NIZjv
yIydvWv62jivrLPSfdeZavgY8ArpDzJg9TVRcbv34BeBS6u68Z7TT5sfYIRwB00HSYNtj6/kEDeN
sDaoODUvRaqA0fcT1zwrWFu/yComRJRn6ItXG6/3yI3dBP7rOs7tLzP1BXMGq+z1jWtX1R/bYGD7
p9PBvqIJoLiyTSvC8Zckz4n3VjSWtV+KcG5QU0yb3vui5gMpFpvOAnxkc0hsPGz6K18R2+woSRfF
qbSqcTmIyYrZKOUUip214wBI6PJ0Jzu+dJt26vrfgY0Iu1dlO12J9I8Iq3KY0/+mmjc+/zvNueJP
qz4iMi3tPhnK4F0yTtZPoVMafxeU1qo3/N1I/So8rTC5UYZI3yKs26KP1JhM4sgY22ffqJADrH5F
Auoopdt49yXFAb+pJWfkUSjoFpsWR4bYhPUKHG72UyYghjAqEZCuMDem9LI9Wuj4hm6SArlss/iy
sXcOoVay8TwJwcVP2dW5Efg1qPaodijn7/iVKvdYxnlPqYohIlQikC5CstDj2zkA7kxyEtOcan1J
Y8NMHc5TXeQdu+Y2BZiAaSvzcC4Rqa/7U801Bw9mydHO9tDJ277b9qRgSrHDh4tCBTbDqJdiaavi
NjpFSIcoC5Ge/tmiKuL6Ytg/iT8Lu6U1kkXv5gqnOajn20OyxJXJgBTeHXdaQzIYxpSSXeq42uUH
+NeJjINB3ynzrawQaTZNWFB1jopOo8JEkQ9vZWE6ErWqzdaedzOBlvODi4viPEmUil3ReiL/TVVi
3hxpMwOhsXFx9w5qP7hQ6QjgpWrtuX4nowm5Hk9Bb2H9nGdHsNUWg3o0gPUNpsoFzW0/zm5ae7c4
C3GbJkPTJNxodWua3co3vHOjquLtseMIZJvgF/AAdsSAB2tfrZqgP6RsFWwMJjHGZ4K9CK625gtx
mexKFu8+VMgW8Kic27tpBvevRcj3qImzY6i2Sme9xDAhqsitpUsaJibOZ3M+art7JyKgHZyaLWvt
3x3XP4Ew1DCHsDUnW/dhGb0Ob+M84lPy3VSULdG/shqDne6I6t4yWWbj3huDhrcCe13H+4mYK4jY
YDG1dni6RY01o2Bm2PqkKKcDpDcJJLZJa9vBgJM9siS5AZC2UQWjJzg92Vp/dDWZkJti7ep7QYJC
QJTlbu1c4KIYuSE3FvT7gAmC0G5VJ6D16XZIi0uLS4Zoi+qEfOeXEojvmpCm4CpO2Q4DkNNLewOw
LmNvK7OWn9wHOL+lghvAiEvWzt+tnWjcrYOzwdktk54UEkAMo2M6F8y07U9WL4nzRmZjSA9E3iy5
y9tMOxMqcSgDeUwBHCIzQDMcWTV11eNptOCsXHERZXDySP8L/TJgzCDz3yxWfAJC5AVn3o7NdDZo
/kqxBJpg10O2BoscFKjQ24kE33BCEmTz2mDBj8kaZetD2QGsiMUmKYXFAqPSvn5WmghlBP8roehe
FhAVyHw7Cl8ob1DdAFHPYTZJHMf2EZMUgWaeh2ToCOuzUn2xSc4X7/ZMqe/O1qUhnMAdVD4rsXrZ
3zFYbe+PIxhNbrFdZeCaWgK0b1z//PXu4uKA0RnaFZ08lraHQ9Wtc3wyrR3L13gI6N4EEWQa/hMW
Ky55UivPNg9496SthYsanthx2Wu/DzoC/4PEdY5aR37ft7V3GIls0FHPAuaxsrB0EQ2l3cQ/U/CD
VAGxvVZbPp7UJj1ODO4pkchYB+K7k/wHnGABT+EOgAjaTZtB2ELc9a2F+jyuCeKYJiu/Dpd/L6Ct
yVNux8/mgUUUzGb4Vu2pox20CElv0RkU1o/850o73t4hfEoscrLo00vzBS/LNmjaLLt4cL3L7WgM
KBu3jJcaaTdv0P+BKtrNYeoabM1mmq0YdXitug/htD5bAK8tp2s8+4BG9ViNHeM+AekXd0JGohUC
12m1CZaqMDS7dxSJ7Oa1zsN3EJYCF3RYh1mEVC/NZQ1bK7mBqrbAoHNdWcwrOq/DKyjJ8DKEqLDT
z1ZaqI07R3tpDlzbeEhjeJY6GBEt15fHgOqN0L2Wot6FAyx1itFUH+x1AWmIGhJbEOkp+4Rykzmj
O2NXji64iP5xPO2kC/gCmxI62b+M/uf8SDAau9jAqmLJwbqs8RjxHOEvNE6epy8N5MblZwrZXGxz
X+UWIvGAosp6tl2SYVOrKokjaw7w7Qwzkm7kaxuk3+BDxD4rvkPdjQObOWzrN3HGdSZ33Sl8cYUo
88jqSe6cfRvKfuSB8M2uEkUbKPRMsOXINacovpvU8q0T0f+c/RstGEMI9rlsgpcQZ9ijxa7sOEnw
/gvRHgbbnaeLifmesbeGl7RR8AcxKdUeW6FpY7iGgwProJK1mwljg32DBdjGN11nHdVPfWov4CIB
Q5Pjwm54nApYiJ8idbD7iBnwxxmjMOGxtbbKdhfKuNBHZ0m4XvHZzDVuQsf2/iEbyfpY0P0EjC70
WQVnHi9SViyoTW/My92CZSyxDfwOYmCur+bfVp8Vh8esMv9lw4cEgg+BjgWEgOqDg9G/J0FQuy9q
YRtMdfO+neizGBxIGB1FKs4y76rSt8qL79FmeTdx0c9XR/IH3tzA86lxGlkQ1nZw8oJSBU8WlVx7
UTGNbjCctumZ98GQI+lCwq3+hAOH6P6hmGCFqNR6gUon7X2qc0UnAxlm6i5F9qOcfcqqkFu3jc70
teJMEpHSnX12kmCBTtGmAw2YnTxh1k5PABUzZKE58zxIqtnwR2V9nx8zeFtooj3rSenQXLmH5Q+j
bZ3Y/HDJ6pMrvSj6OhkakakTbREgT7LG5/84L6i288Hvs5YDXzfdHN7g5iDatIUbNFJPGSUrBFOu
uyk8V6Zatq/GojuQy/ukWXVUw/dc1wHKjOSPuZV5yUWAstb8Z2El7mfd5f7BARPrXKGjmfNKrOtP
w1TiX/3GCU7lVPvb3rK6jq2q655QdB5bM3pLIvwlc3Yu4kzc0kBRqcm6wKSwm/ziLaBNtNgtBmso
L+S5a3YpLway8rM4FRwhtJEwkmLjlJPDiqwlQGdTu5tLm4QsFqC2Bwa9Wr8eveLHSRIcH0nl29zo
AYzs2YVDOSqzfv3Fwck2GN91hy2QBSCVFrqAKW0lDXjJARjIlmYauTwPulHALk3/g3Bqch6XANBI
grNk4zKsfwjsTOAYXKkecvrEDRGz2GQuBCpGOK+Mdzsbc+jRzxQSnYUjIpqBEEno/AXnM1ED6K0E
vAX8Q5PejKIYIWES2tkOlLhNDrX2LCaHV6RZWDbDJwr8Tdov6oxHa3B3HLKht89Ttvz4PatznzR9
uvWHfj5jCFDTzxhEsriw3AzHn6EzLs1zVnGSHwF4+/6TZ+PmOLaphaLFMnzaO5yWXiQpFKtIhfCB
Xio79I+FrkR3mgrWD2eO4fqQchIdiz5OP63Mnn8kE2iULfGs/p1Pdk6RoQCFCTH7/ZEr5mgdbWi4
WDlbPdwCuQZQbympaVNIXU4CZBtpLWSfqpLyn8sOareSgwGkksZbTKtp9j7nQ33HNdzjpK10fJFh
bKi4RBreYgYd/A05N9ltY1k13GTLkRPfW5GZOg8NGcmzq5vIrh6+EGF3mHSt9U0EjxC9ShfoxtRp
kg/k9x1NaTe/4dYKLgZEISsXToUfWnboI+hw7vfsK9d6xaPdgCWflQjZhsxFCAH80W1Lpm1Xac/i
aqmC80heAXBiIvfYklhWsW04osvppzoL/DfVC/9F2SvNpqmw6BaxVg9rjdv38TkehpoGPqzM3iaI
6RTfOGFn9Qf+7ebILDTfrCGuD5Dwp1MMEgOrNO/yeDdLXf+yVoG+pRQN8o8CwGz+onKh8R83h+Lg
NyZfvjSaSr+ZMRa+wdKvEChDHE94gs1dgntZ3to277g4TA9spEeBynupqoYDxCIDS+Vi5nyWuVrO
ZO9plbENTWioObNLvXlTsVdYsQi2rqCWBkj4EC3AkXnYtMpfCSqlx8kNUVrHpJPPo+MGl8QfJc1L
jDZbbS/doVy0+8PmPGs/lmKlRICElEijKgka+5w2+Oy3fkbSmTYHDN60ORGP3oBFTm0sJ97wC3cY
hhzwcbgxiNjpL8fJsCCkDY2De9Os9VsCFWjZcG66/wFY72m7AH3vA5oMAb2QIer1IVyV9QrfKA4i
7hHZRcGWxdzWFJxQGRjso11Z6qdBlek3tsLszS2vg3z5uHJh6SDCxa7W80dn2xHgz658ezlrhnXF
UmvVs7dfNaBMxotpPuFe6K6rLepXHDPWMfeH9gXGQ/4zrPhaP9I6pA0pQnJ5maEAyIdhUfS6DKLE
C6DvFaNTbfg4Kwz7sU3pzOJImJS9TrvkAG5BNheXKvJn9vIJX2TnAWPMazcZWB4kpYHR4PAGshdo
qT80V8v6DLoPCg4DFhyfkt3wXrNM6251CqDu3Kyjye5cNOBsNC3ubFzgAfCLmD4wMGBubMaXqWaR
+LpM/uDfHcCK2JPD1ZxjfKvECshA2mJvUhTydOptevKylLYb2EaWeOWml6C40pBpb4VMy3QH6pLI
d2Xp/qIHQcQP9C+d5CwGtgNHWwJdR4wwxw0wrsQhaQpXpDdyOy8WZg+U7i5i+0vsiDsJV3CgFlW1
synSYJbmmCs3g01yGjdX++qmq0PPj115/z0KuQ5sCgLN81zMT92a5jh9QvjGXV8gCjNgBUcc15q4
R9ATAiKjqw/SwdPxWrSlviWd0/3Ao0O4dgtFzvTImwzLGM/p6ZsW3CNjD82iqUMnObdjyc56C1SR
9ui6I/V7JFjMapgX8/LLQX4jVAuTuLqOndtA0lsfCJtEkP+VBcsD1bIjxbXB2m8bioWLf+AlTTRY
eVIdOpAdyOGgi/kicU4FXA+AXb6EE/Mjp14xRQJKoIlwdAPKpNagTW6GRkJo5KsIvovFbb9Cu63X
2yALXHldJrOvlk7mC8EK9YGlBDanrdOE3+XAG/JUeRk5FlWxJrCxyTNB6xL8YAiIedz0JJKPdgmG
nmg8GZNtr4blpHmyHzV3YV08EjnVyVkrfssbHdjtvSpj0u8N+733DjHFbCu7lxELDiK1Fjvo104O
9fjEVIl7ownxm15X9Qidj1M4shPhsRjtsxg6MnVcimi5e42zOa3fZN9X6ztF2zxDZmzTH4owED8K
tIV9YIM8j3TGo3FBXMNyQP8FPp8pK6GUS268yrfILOa1TXPyFHaNxK8Ccf0Doi0WfIA8LBEpEwwu
eBMGbNWkVn8YnhO90U6aZ9sY2lAJqpyJ+uxPU64pLKCMM0s3MSnC/tGnx3sD3QaUur/PRow/h0DM
5lTWsKC2qrDWQ4NtFjBlVulPgrpTd0eAcL1zlQtMjE++HC1+YayNSN+DrIiZmthVVnP12nphkLxb
khAa7oGp4le096ywES/kOUjy42ufetBxNAp4ZEoRgvcO+xYWuUPwFC6c8uy/45ehcSQroRih/uei
bVVGUKJ5dc29toudLFkZTw9LDBUwlUwPBaZ178RfRmZ3G/2drUChh5Pt4Vf/M1ROIi4pRdSYTgFn
uMvGYvbMec/LaSeDGnBULtS8GXmJw8RjKQHbKOBAfx8qUN9bNRP4Aaa5Wj0ufhiH5zpzvPSc1UFM
3o7CsMvgZ/2dsXdoifLxOHZCic/SDsmFs+8d43/8OlZvZ3f91O4SVKw54lAfwoIObpPSEYWI+o0J
IyStAenw0tOql7AurILvxhk9wKL5slYXgV3+zae6pzmzos+2atTmxNr7oZroIH4agXmPzzNrwnJH
eUgLKG4BrLL31NotMA8eLoJDP0jpwzpvdQ1PX3ZEz1prWHmKQ1AJ20mo8iyIk/hXD9uSdWP9Zq/H
JKnh45bYGMYTfTecPJucw/0fl9H+XPaO9d0lTcDWnM8vH+GSFIKmYTAitn+JtQg9Hs7Z/1WAVkqQ
03gAg/vi5pX/1ZGKbS81ctM96XljMUOGD4Co8yg8U3VQ/n3YDTH2K2VXbKRXF7sqgz9BJXdyl5zf
Rrjeat+z77Ke7ZVCLLMWNwAm4Ve+BlV9IZQukv26yPRHNlBltwlyMQBf7Dw48lzny2enLHOQQpB0
Pgughd0VMA3uN+bWqolW0xfuMxN55dACXXY/5wSiy65ouGDvV/w177oI2s+lyOe/4bj4/zCL0E8L
Fg1XUZyHlAokMGyPzkSSk0uf4x6cwOmzS0+YlkjTSvA+gdvF+HfO4SF4hx6xSJ6WbjSj2FaydQ+g
FUk8FhCTmjO0PqZSTkB7Q9LAvdBumB0H1ggFHp41jYRD3u6MV2hFyn9Mbhd7lr4bpZ2nATX0zbps
A2Zo6zilY8FDheg1v81NN93xfVjzzbD6Kq+diMsKDySExPEcq94Pz9qDd3N0ytDqgDX3zHtEEy3c
Fb5TvhAuss52M/jHHkTfcMC0U/7DGkJhRNutRX5uG0uwPMgG3x25oSbdlG5GAtKArjJS3FQBEfcK
t4A8VHNMGq5B2zR1wvXd602qduRSzPfYiqrE+14tWRTPqDLbogG/AD5hHsZPRH/nFYfQIK4+JKIz
7iorfKuMUTvf7vA+1S2Mdm16iQsozF+Viy7Jz88QCaO3/UqBySKzp65z62IAkXsLzuU+D7MVDO6A
CXEn2HA90tsML8Xc99N+lqbP3kyT0ItLyRTid03LHNPInH95qQQTLYiyfQ+GqR++HbUWe1cYoA6A
JAD+KgBKF7lk3WujDZ16von9b/zEfvWScstw34znSvZAmdukr+PgDs2OB6WlC7dbPE5riDxDyxof
+NyeudZi7hna9GoyQvHtlOXOG9DIhky4SAKMLT6Er3yL2Jrss5hdD+9pkDw7ejRA7bRreY1b1wEL
VFuUYFBOjr1vQ+x0dD8IiZbZqeJgjbI5pAOwzpvxpKoMuk3QuuOyESUmeCpC4FheFiXt8g0IK0WR
yA2TiLHhds1T1SXLb3KH6y9dkfO9uK7V/ypVI/dsdJP12QP0o3ca48/ywfm1ClwzTVb/CVzjvXIS
Vj5+9iBmBTiQTzOVZ56sUhQ2tKxiUl+1Tpv22Wltbz3AiSlCd8MdHg18Ya8LV7Rw4uFAb4+dbGOY
sxRBSpdNWUOqst1as8v2Z0L4YvEICZ4tKW5hAGx145zwWnm/XDcHDQVVz4tg/kDQiAHBPWUzOcsr
oNkCtTOv5WnNAfM/YXIz9Q3veX3n3VZ4R9fGfXAei9lwKtBYyvgAloZEWODRfd64AxQhfMjzcjaN
lx3CsCpR4FyJbXvwGzhjvh1nX/OMWxf0UVt9IDAM3Q9ExMDbTY7hRgoqFsOZH/jxmdFL2KcKI+18
FSM0e6ApMc1meJbTH02lmU0mekpW5ly3u1aZ505nlK6a5pPFCRjtuO1+wjlA2HHhLxxUN3Z/GKDG
T58PzvuT0c1znVjbQkenB2o38745Q9Xvn6nHqI8C7Pa5ER1RXQvQIjeuWnmIHaxnPhEA2EWlNTaN
b4Y7Mb0qe1n26L7pERoBPstdw7072cQVCOJImTib/ptrrhtR7aXw1wqerv53aY1h8jsHFTWdBUp3
cS17fziNCqGVUBY8tqhvJ50/ce2Pz21BiONezf18V0Eafg+YYbhlqWrFK0ymCGPz+mS3iXxdyf8C
cncyW+1WD938Wrfayp/wHROCTxaZnx3VJug+9Hoa5LAeW83DBecAlRe5xNXZ0Qg5dU5yT8YQw7dX
8qpFZiiJ2vf5QjM1x/+2Srzsh7XWAGXcGsTMc+dQlB3NjnzoCeQXb/m8Bj+GwZfzho7rkKCcKT67
tvWieo7FnQG9PnnYc34lklUN8GCJ6536hzy5hCumwowuQYgeFe19IDgdJw1wGeVNhowkSTpPYyJS
hgu94LqiSy/msCEkQ/3hgCJZFs23oxLm21rhz5nx0fpMRDjX/pC1G75g0S8J24GyHGZA+1M9RToR
Gv5c3tlxe8LmLMscZNI6j+SKRXPOQYSWO1Mkw/dCAO61mgsAgZNjOzOymrPK9bc9eA+nADFrs8/n
JofAqNOMOAR08SA/6Em4N40De707XApfCtqZfBYgYexZHDCAI5Cs2+4lpZPYYadC/plwlkWIqq6p
RtmNI37UCw6yvr8Yqx/ck7ITP3hiLY53StiZ/NksC8VTcaU6+wDKOQCIsEzzT66W1gfyTI14n+Os
UpHm4geHU9vtSkmBNnJKrDNbK5tcpoJ46ROrSEjoibh5EILs+ifwrdmwUUzH+pmLbPdedLxB6Vvp
QzosNG2aAEDK4bnUS4M52hsVeeFt5YtqerIX0FNN1KC1e+cAIMa+iR9hFmwJZrpmIGtGrOosbE4t
+0xzHOSSIuFU/YejM2ztLZezTVvE1PH4EEUii1qY7UIm0P+j3ApjzTjE3SERRf0SSqmWS2sHa3/v
VeXkUY+upVGeVzihvk+o6mnAf0i/RgZvhuAhqT2s2XMlnSZyqjE8+QRfutNo23rmtTC17T5vw/Q/
ggd28MSAoaonWHRuHuW4JjtWLbbko8Tx4fnplm4X3jrYUXt77zSe8qn4TDDQgicDj7V61FdYxi+W
K2RFYb0INp3sVJHZLn41NZ8T9YzY5mrL/CgFfRzUQbf2F7646pTRaJg9Qiiq3sET1uajtbI83Y+1
Q7GmFjRYySQetkKlwSlHFfzrc4v6wyzTXsBPxGfIN9OVHRYFZQV/A/cmUuPoi5OiuWb5MPCdc+Hs
bE1cM24Z/it/dp203IK3GGdJWREIcmsaDJWYqZfRpSAx0vAIuH2+paabpncuis2lhrv5CBL0wxpc
lCvpUJkwaaEBicq95Yg35cHEHRJxUvviI6ixj2yZJonSSPbGu6LIOQPDbimOAa5tQqUlpwqjSOeX
BH8Z5FPtjZ/cxMJnfkzUxpAdG5WF85I++zhQKXaDYZgeuE+ah0SlHe9Z4885sQZI6OhwZne6dLSl
8oF1njgb5Syfju2qT5mO9msB/Z8aTpdO2Fug4QreBBGSmt7XNo3/VGgVnBzS5zyNLNQvguuZRfoX
OCyBN3KtpZVF7PFLSHtpzff3aE2ZwyvHJ0KV0NFx9f0e7tKGHJBV3qDysAqgI9bbwSQFXIaoYflf
ypK29Ypk7JovIZf5oLHyfg70oNPcXmDTOvMqd9Ivv+dmcmAcaqc7U0VKqmb2p/qkKKCNNE2XD0yK
79Je4TeviOjcnpF72Mcqwkj82tjbycta5WO4a9VcpT8GC091r4r2znciHq8JjtR33IlgnKjLDU8Z
dCT/kKOlfLFzoS2wCnTIo8WvPL5QZkfEVLfdzlI2BMma9erWMXMN95zzPVVPHtW+dBkPfeXBsPf7
RZyxNmUIltopi+zDf6AGHeGEarNQjPkjF2n1V9kBf6ycsCvbxEVQckpuz0can0O6nKhN2Xk8Jjux
DF1ycWY667dFG2P0zTvWHcc+bLn2llSmPIyLLPyf8CFZ4r3xlbHe8cB4JL4JLlMt65v/i3iMILs+
z9T8HWal94SvePZlVIxi+hwA1zj1I0Rovho837umo/Rs4/T8pi4JsJozjWRpvk37jAoho9xHKUzu
6uVb2wCqg82DYpvhAGMpc6rzzC8oHuCNsfFVBtEr9dW0c2mIu85Bv34lkNuIHyydOiJnLOwEhpVU
YNVm09b2FvdarxPFax7YXQwuIBjg+a+xsT6R3WMMZdrnMATW4NwbWXfzKzKSICBRKn5QbqfUDXh7
u7db/Vqly1ScWnQOtGOvdUq+BN343+xhTPOFM17rYJBwZxaz8yzPuwLmxP3NqgaGKrZ3Y393ZlEq
GjQX5m2+ahosKRHFPrOlGKueQOtblLI1qYQPGTVpRTfgRkCwWYYon/hOslAF3lOCMuJxEO28l9xB
ooRy498AVJJbwLf0CN3I7x9Vr818x5yNtaqjiijY9E4f7rIc6OZNDRozoHLCWUfegr2y1F0ZMTrp
6TegrTT9g4pIBS5Ie3opZ1Yn7V7qmRJJvAvUv76m7hBCU++DujxgQrS9O2rolO0m7N4HfEcWLjB4
6rusJQ3cjgO9HwqyPM9vkxOgqYkjjp3wATaC5InYx+T4uT0svJRzwDYeTMLHvOobTBeu0YnHxnKn
KZrcI8dTBaBqo7rIX/Oheu/noCiuhQgmBvllFX/JOdp/Y0muKqKVlHaCxMMh981uO/Qi6JbeDkyk
WINNpqr8eWVx/qGsnPqt5AEk1rV1ESCduNQtPp02oJICu94TdC9Zrv2Ps/PakRvZ1vSrHOzrIYbB
CLrBnLlIV1XMciqjknRDyDW993z6+dhzo2IlMqEBGo2N3d2KZDC4YpnfgMRFOQauk/8djx58vSHW
Acil84k8hg7VxfAAISLiP3B6nrrMMF7xoC2t73oT1neMyOaf81QWV9LHJ+sGnftY7vVh6uDplSPS
hugYHyDXItfEfsRGB3ZK1hQ0JRLKJtIL4JUHZ3gig4uL17yFHLzjlsU9MEC6Kd+XSCbiFto7loPe
wkLMKEb7kFULGaOAnRBfg0Kakk9o8MzOVd+Rqt00rfLNawcLVugBQ0iMGOPKbr4Djhq1HE9qfuRj
T6wsvRk9zMKrbB0UhJlhUfgpcI1afaqDgCHsRqE1Y0Ez1ZD2ArxbDoMH/C+sITrnpD0vAK0ooRgV
4pi1LVzN3JsWuH80gbgdG8oaSECPTgv+Fviq7BEXC7oEJMlGzxUjoR52f4MK9ND+VmnZSMr2ePRq
2xkOBdUobEKjrV4LVBuvIlNIYB74AC6wElO9YLfoPrdd0iJh6Ia/acuY+jfTbzof4VxH/GK6Mkxb
5Bv6R5J2tLKCcJQ3UBirgYs8bH4MNX9K4xYh6UUbwD1hwvYVIs/05AaxAmCHpECX3JfQUudb3/fd
T9iclL/BjCFTSSywXoYWQvePdBFgekiNOLor3ZaHd5JUIl6h4BvsVVkhFsNmMZ3rrLCo95ko9XCr
RDodtbgeMYyoRP8yhnX4HbhhIw6FHMLs0Sl1i1mC6+j53oI/cEO7lzwioL39okWNZnpMW7qRvCe1
qgfp0AaGsIDyzw6bXjQ4faioLnCaoCzRyKhaOmWgJ/Jj1owl/dsWxYLd5IdAb7vCTo5GScsYYBwT
LO0atgalA54a4+MUV+6XWczpK03kod/X9Jtv7Myqt1VdlU+zMSajR0lqoRUaOvmPUK/7z47eO4z1
OZd0LwD/bHSQlHs3EEP7DYGAaiiPc0U7qNhw0nHPifpgXIRXUGT9ypSLsUTCgYJYUDipj66Jq4tj
FNEm3FLxgeaZfYcZhyq06jgiRFJsaaWD5Qo7DDizDcw/lFFMx6q7KzdsgvG+Bz360FetfW9ERfZs
RUnmP2jYycYbtIsZvWCkiefJLsddk7zPRxR2b7QU91twVNE1/UfzM0Yd2CHQVrebl4bsBa83bAnF
zs2Y9VNKl4tZfE1UPibIlftbAUv72q9V9MOk0/5qMnmj/dLrPwFRuJ5vxNU/baS3tzGEx2OZBkF6
ZSDLj9R2xvCT+J5Fv+B08Q1UEvDPrpCaBRcN4577JqTHTm1ISnycTL02bp20aJBo7nliXYQqwg0z
B+pdjE6EtL8wLPlNMf24YTDRDJ9L3Jh0jLooSNtNWsPy+F04RUxaiVf7wrCI58L9ZapGxXcpuBea
S0ZZCP8noxcsa1l55H4R3P27HCUWEJpQ6q9RPIv6O8oOvA0av6BEgCkK1gRNiHIG/T6Tad5YFjip
zTCV6EoCOA2eamTfsKieRNIe+jmU8iGzIIpug4CU30OYOmaNKR6w4ZLOcN9zPXyCzDc9oMRilY9A
T9OveR4kx25wAws8X4QtNDhV3h0o6oq+a8CLbYYq1Z4UHCOQR6De7Rll96l2y09YKQHv15BcnJoN
ZE5hFIvCCqK35G0uHCPbN8F+VPZAlbCZW0SOUFwrTaBaCb/X82OHO2xjll3Wv2kKIrJkUIKxBN5y
aTTiAdpihXgw5JyGoEXQi7jVUUknQpr04uggTeHnoPeRnjDTArajXgg4YrRSRvtVtTT92h3DnvgW
YhcYICxaRhifjC4zt741UZh6Q5awCb+1AvggnZIioMjPMHD9hZp+YOwYbRfJQ175CZWlaSYNw4s6
DMUbMmgt0MKpR0/qjjISoVE7zVLm3rNEoe1rDWJRJlejA29kq+sxRHbLojd0Q76LHAlTSOsaIbR6
Nwb1qAHZd8wbadlJc6wMshJcItsxtZ4jtPXL37jRZVfBYKKgXFFy/8ZwjUPS+XNwY7vGaO9Rysp+
jjHzI4p7Me96WKs2fiERp3HoKnqsYQeL9sc8pHp9nRaUH/eRZpfFA+xp0KB14RrBVvTYH99oDfY9
T/TfgTEnQRL9bNBoOtTGGOTXI+cfzQE5WPpv1YxOisw+tOIsprQ/WgP0WqJNWj2APecq9xOUXosW
9pi7qdugsl5Sn17rM86fGQLnhjVqexAUNe4bHVl/Dc/qbQEXIJjp6tB66RjBJNNKzbhLSb1fBTlI
9mmO8+jZollL7UbL+KcGwROIpArqT6KpY0a1buccc75rPEXBPWzKSWl7CjKaRfhXiTHZmJQe45U7
FZl1jIqAfwAkBO7l5CgHg88GB7R7e5oicxHnQ7j9syXs6VqW8EltZH0elmYeEBo7FjSBkuqmkWWi
PTTUQAHyTtIcHwriaYY2o5mhoIqZFDJ4ReTKlyitpNyADs9TLxrR93YtdPHLHUNDo75DhzzKvuah
FYfflGX1HdxwqFAYGDXtsE0iXfMfQ62zwKmCKlLY3SKXCQ21yNAPArkgDeMtN0LHR89zhi+Siai8
M0aF5h1jBvO7i/6kf5gDRGQGRg41ah2owmZ9RpVD3/4OWkzi/2ZwWQCMCgnKWZ59K3mj1jWfVY36
IFB0Ud1JeFTz5x7qbn0At1sK5tgI+ezranQgorXDvEedHRkXW9cHf+e3WDrdOtNUdZ/DdrbvcgZe
SHCZE60Pd5/Sz7H2AK+LF/pdYbHDscgkCXFm5OG2raSIKpiQIoLrYd2N/D0BbbaeUEbChCnHl6oh
Zy4RSkmBGsgHiFz5tvQFekEkjGHuvDZ0qajUS3wuf9E5BwVP5Tld415tY7VEGxKzrrH/LV2ecCsU
9MuNO3Yo26YhMqUZ3aAvE7G42PjYWIAQ6abxpSG5fkznXuPLCivk9gZ1XZWim28rs6csxSx8Olhj
agSvSuhgDmnKJ9YvagwFTsaeUwOafeW8zZjzBgFUwzkk+BL9kTWwRcIIdeqiV6w48uq+09AQjFoG
nmSn83OH04da5G76oHtVYwrRmglcAx9HzHA9P3HtxNiVZllevBlVwOeZkMR+JcQ4XxqgJDRc0ln4
OySd1KPQTMQLXbvqezpqCHs/021RnybqA/2mBdfyrcCeIXqDuxO0V6NZJ4jxOL58ArplAMTAk+Eu
Dgf1xUDzywOXGQPgwkogeGlF4Tqf0HxYiCy5cr9PkAuuXCmc22kss2MtzJ5SrtLTNxLYCbYjoioI
4VrtHt0bJJlgsrX5BvWtZLrL8F17szI7Gp8TJ12kfYve4N9cOqQ0HUltf7YloimbbrC6nSU0SLFa
V1a3jJNrkP5UzHLbB9SC27kFjv7bdzLzdsQcrvEE00qr38JhhkfMTLghnU3LqzDqYuYxsB9uhEHS
am0EAy+kdkYL18+hce5R2iHl7un9YwZWZM7XOQb60ikD7aHJzBhk7tl+Tb9FCm6ovwrbbLXXAdET
bTvbyPyh/hDa3mik1JB5YWv9rktkH/6yyU/hnPcIqhvKmexbmtk9SODBjfGWYWaaXU8uJL4Hx3UG
FeE0P2vmP/Sf8DfCR8C3yidU5fViL5CJRWTCVIDOUIUcsKIxtTR4lBqOwjoSfoHa46dROU9BDGRs
Sw7jbxvQYFAM2V9cngIflT1RY+B4Vw56cW1A5q/oXyV9uy98ynrsNE3n58w0CdUbvoLXAGnU+Eol
ghRhoVZjtSBKI902czaA1sHtRv5w88piTC8o30H/JPpEMgzBlTGTg4xvqDc4V+1NpmPPstVSbVcx
AN0btcWEcsAqzSypMBkn2dQBGnC0ZGOEtQvLX29TaDZZExwG6TS7PtA0uZUM4gBnRHpyiMlOqsMg
9Mn5nqPGPNxDa6vyAxpiOKTjpBF5I95VrxnkUgYeMcxAT6epEdJa9TFmAqI8AFEAXZAZd0kYpJDn
7XB8cBI0y44i7qK2OehTaWtvkCAq+2vZuYAvgcuDuKsnWjO7SvC/aeLRPn2ZLbpEn0OS5wdj7HQm
/0oCa/itoxnKvhFYXPkTcX6UlPK8QtQMrVvT/cKpEfPbGDTgPLdYC4bdcwEu9Jmx7RjscC4N/oFz
3CWfqgohOp8RRogXA3tIVmynMOJq/pRvkFwFRDkZTd+nFtmYMA0YsI4agDcUpnCGsPWAEoIBBagX
EQTxHc4wBTqujksDQJj8PR0i62A5Pb0mGBrD5PWVadZvdTSC/bBJib8PXBT6JjXRYNkDDajrl9wP
pX0j6QE++WZFawBPAsiBFbaZ3xMNEeMfGYldukmQd4qvaOG3V2YnZHxnjfpwnc56eYTY6LcvbtWN
EuALIemqNVocvXdlV0321uh84ogK7ax/Rm8sC58ZMRmsqScIgEttcoqrKRut31oPcGATOy2KGCBj
D5Xr2A+V6pMbw04q+LCx/sMGmZh8GTK7GXEwA7l/a80GUCnaYr1Dqje4hzqCboDcZYQafwHaB9Z5
u3dGqdHegUm2iWg47fxMN+dPECbgKCik3L7kQTa6wOBQtNtMuIajygIzpWNO7TqIHUuCx8EcNUml
M85fcN5IOgJQPsfTP1h9ucmWmZSFfk9GhrHp0ZMoXxjQOfNNAH0ooeiZHPwziYtIlpl9zehoKu8Y
R+aYVXdmLn92oVW+Ohqchn4LPtWcvbDX+A+x9ugf0QjsbjMcygCw6FpwFeAUj5XKYA3HybXdpeWP
2REotH5+k20J9VDp4/CmZ8Q4OkxuuNf7jCMcsa/qmmQpeAzq3H1mwMQeZ5oTawQy1yzqQ47CFAio
LBbFc+CWmXYD8zmJdgPu5SViVNz6iss0ZDBAj3xPujUjsOSqEqqAIhe8KkDSYeKHChF8Osj31xma
ignffV+bXxskixCm1sy4oi8wzwCJ5LVC54gV0M8LnU9QsiPs1rIUpejU6bXHfnaG9HGuXEt/GCvR
6h6xzEddhZnXtxprhMcEALz/2S47Df6upN1zE/qGcUDTJ/My3ZrulZqYyWoRRkSUVs0XONRju6UT
Z/yiy1JErw52Oa+VZpO1UQtCBHfYVgwQ+ui1YYqzxf22NH8xe5hLNPdt95h15ii2Jn5BzKHiiPzA
TQp7PsJtTB65Fyps3ZgFavvIrlym1zEqocmhQewBockh4hMdvapsO/mGW2LQD8fMoXlPbWnN4wHG
ljtgEQ5rimFvlfWhroCl65Yd73CgICJwzDr7OR6oLHdNN4Mga+WkPZbOpMHCypaG9u3s0FK7GmJl
OZiauWb/TRSow79MDVTzfg+2gLaEObhAJGtS75gTPLK41uPioG9lO9eZhp94yRwGemIJf3QqDX/q
n4DvBXP1j63XXQ+Pry+nIQBJq7UjfcvCRPxo2uF+lbf6c4myO7JK+HxSfb9EUtfdz61T9OOdgjtX
Br9cku0YmRq0daEhw0KcZXDldG2EYEKcqXTAYsLHOXSr8G4IUqD9oN6vIWSU9iMyvm57T08fv+mu
MIpvUS2K/ipWWsUASVRSdVcxF1nXIJ0jpjEHMW/weNeMi8Lwa9gjRyqvJ1/izIB0AdLZZvvPf/7r
f/6f//1z/F/B7+KxSCe4+/+Vd9kj+I+2+e//CPGf/yKsL//3za///g9lCIQfE9SXQdbmmrqy+ec/
vz/hP7H82/9DJhCoIXeX38EuVfD2qfKv0NkVb5ZBPYHIQIimMHJ/PXIN7kT1UjtM7seEuVYkws35
X7Ms9sePAV4lTGnqrnJdy0Wfe/VjmN5NFprp2ddEgPTYCYRovwgN0fa90WdTdpX5Aux0lYSkFH+5
sgXH0WRFaUlTQYp6vw2GYgakhdrwRq6YXNUZnFYGy9XBtq0AizDtp/Dz8ur8msJ9/7gSqVnpCEXP
3ACR7rirRUFM0UoCmfI0LezmO0d2ltrQBjOzDfNYRk8wjsE0b6qyMcWjaQwmmPwe1UFuZ2nTFiqZ
pu5wvgDqZ9GmjWli1ZDMGAJLGz651uS7ZIzL/nkQHSqrQUZhc3v+IVavTOrIdDN+NlFTVYCs7OUZ
/zg/Bhs0o1alP0226EEmleO3ek76fYPlILGKpObLZBjBzflVndXOCUMXhkPPbDkopli/rmJxiTBx
O3pOh7nXEWtzQGcnpYv/BCgv/IakzXzZ8IubEDUodeGYLu/lj2Mql9WlshWn1VA2f9T7Z+7G1K0b
jPGe/WJonxJcNJ+DBqC86+v5haWsU0s5poHalbTYY/39Uo0hNQYCqnhuWirLHODHth4porsEo5ka
MePX8xu7fp3CUBxI3US7l3OJNs379Uwb6dxxSNWTiMLay0J3GbPQx9jiVZdf0/BnboQQ4Mv5VT9u
KKuaNPCVMEjC5WpVehw8KMM3ZA5J0SGEWj/Chg42UzNt/vnXaylcSSzbMYXOCTLePyHkTLJLw/Kf
LFzQyHdiFLbTFJxpmstK/7uwwklRSiphO4ZQDFrN1WK40SvEMXX/SUW5j6ehq32fMFbp8OQ2QJxD
9oeenQJz359/yH8/gPdHdFnYsXiLIFFgl79/SlMzAmGgCvgE+sorNQnAHCR1T5eXrsAGWmC8sK/q
79jmvSkLVvQ2adC3A9PYippoi+aoGKjnKquqf+d+2byd/4EfzzW3ukvwsyzbFVw8739fhXbd0CAq
taCbgXaFGR7hmx57iyOCwEwg0qK6sOI62PIqEHRSyxnj7XPZvV8RpL2cnRCTCF4ZQrk5BLwYzBz6
NAj9eAIFiKOyNCb3cTC1hwia4fb8I5845MRKwe+gs0W5s3x6f0TKpEfvWe8C+8nqRuMmVQ1dpDL1
weD23YWl1rf6cu4WOBAxFjAbXOLVB4UcB3T6rLSewBi7uxIhxkODZfAW6Jq6yuPyiAYanBWnlTsh
/G6HQw3AAPTRrs8/88c4bS5vlx+j8+S6sfodLTxcHWyl+aQNrjFBWXbETZmmXzTk0a7dwrFv+1Sf
dmEJd+T8yh9fN1cSb9nVOV86bg/vd9udh9o1S6WegHsw/dTM0d6N9J4OzpyYKKYlDyk4IxQ/rQUY
4pTH88t/fNkIEVlci9xNikt+Of9/vmxUXTWrbQDbx2SxIh6KcYNM1LxD2KD/cX6tj9+SZdu6pXRl
8MkTRd+vhfZRAQfB8Z90oIwHHYo/xVyILHJto2uqj/HV+fXEclLfBRdbSElsYVEdSIyxPPwfD4dI
G84SesaEL9BEefStKZbXPdNO2sKRb9YHqx107Bs0PQIZEWCTbM+WvJnytJofm0oXP4qBAnYDqNX+
2kpDQ1hOxL7N9xDG925oug/nf/FqhywLGDvfgm3p/J2PY3UMsb8LTeRXEK2XibXtEdy9hrMgdgzi
0qcRuM6FHfq4ntQN9obIr1zuUfV+g3TgRjN6jxWTSRd6VT6g+umjIbR1BoYVczQ7h/MPKJZ4/scr
4QnBKukIN5mQInjAVTztwUoUgJeqIzPk9tVVWnalMKyBZ6uPN5Gc5RdtUOiwtCNQkDJrE0isvbtD
aHzem4YxXrjQ1wHo//0eGIsWB9KF0L+KtiKdA3BZAyVynOYZ6lR2LX8NMV7f//g41fs3dTguZEhk
F9DFo/09FVOiPasapIgnU3N+vbBByytebxDwI0dKaJbkjqsNYkwngEq2vJIgS/ttqjsAFBQ2GxxO
jJMeBiMEQExTVpobGdSTPJidpv+TlkYU7voMkcwLMXr1ES07JPAMcE1HBwmG/Mv7M+IiyULCP7ZH
QW//MKLljvEfczMT0Dy4o1n+1rGS35zfhlU8XhblUhCuZQF1JjCv0oIEPb+oo89xRPm8xI7MlO10
N3ZTxEBRgsfHwrW2xvua1vYLygHIk59f31jC7uo1kMhy9fMShKSGfP/UTZcm6IqEzTEc8aVAAQoK
YqaPn92ovifbVx4X1sOiwwadiWEN9a/kckICfmNl6Xw94Bm+AdbajRsbEBRqG8L5J+htF9WxAcxx
3YWgbdrgc+Ogd+XPeMuBmf1+/iHWXzcCJstbgwGvTBcTivUzIHopKdvTm5KffgOd2PzCkD164A60
t8KQ8un8equ7xMKaXLnUp9IQbJylr6JXiJSanaTY3OL/h33fxqD7PDJoRG8RufAU02PQuOeXXB9O
x/k3K1OS5+RB3dWSFuQEmv1O66lWL69tWt77OZiyPTinZmuZ1bhPoNddOByrK5vndNDCEUpYhqlT
aayiZu/YUwbeE3ldB/a4QskpbswHK2Vecl3pJYLn2ZhqGgxGgX9vgViptY07Rj8XHv7D+6WwdE3J
FWfYOv2a1fs1wJpFJIYYgTU5k73EHywsgosAzbm5/EVDwLmw4PJgf34UvDemQWRH/AWORi4fzR/3
aYKQFnpDbubpw9h+QlmjfMbpMbiwyoeY/P+WoSbkHAHGUauYXFaZigFLZx5AgwHaqqluaiWDe5w5
kM3sSuNGy5A1Sus0hK4DFzctMWm2wym5kBytoxA/hHrIBNuBHggvfRWFUDo15kZKAEyuGl4V4joY
nqWzl88zyneIGlbwjYvSS/qqurAJH88Y5ZDNjJyrmXJsXd8KKPiIL4mcMQKMbCvPo4cM/vV+UKO/
GyEk3IBVsbd6n+v3+B22j+e/qxNvmjUl54qeDx2T5bv7402HWWPMUwYKMEAgkAZqnmW/NKRKb84v
I089Jh0lk2yAk0xN/X6dHJENs9aMxnMMFJVuGRWH7VMGIyIjAbW65ovqhIXWC4ZQ+k4GzWhlKCK0
4/Ri95HZ3CLJDcmT4YRJj69H8C76OpA7kcQakBjD+xicavJUtVHl73RGw+7PRk2A1QSsE+7PsKv1
p7JxgpAmTAXaExY12hcg+9uQQqPE/q+i/iyFftNM4SJYny37709xoS1tlEiPvKHLOgzvFVJ9TCRh
TQYvchCxeo2hh6SPVIihDnd6HDt0RNG9yy7s4YkoYPAx6rahW+ziuoLuBziaCMrytcywErf4l1l3
uN5OGAzGQ/AGlB91mPOv7cSSfBW2S9yhOv7QhER3fSzDLAy9RulYOPTNEeIgkPoOZJlp2Onu/HKn
AoIiDSCHd/lLyVVOVOvJ1DIOC73BSrlGx6TmdPhs/TgmB7di96EJtId4isvbAE/tw+S04kGvq5/n
f8iHrICAQHucnhMOxFwAahUQerT93KIOMs8H1YIwIXrPjgdRZ0y+KPwd5k0l0Hz8hqtLAGg/gtS9
G8Yc6J7UyRp/AloTaM0n0BcAFrs1CiIbRhsmDsvCDdAELkgoYy+O5qG8n4Ek9Q8VLp1UoHrAXHyb
4b4g8QVRNQgcILXoi5x/wH/LvVWEVzbPSMlkMIxd9ysBGuROxKn3UBuXCG/NfDEwLh1gAM5kXVNF
2FSJLeTSg8EoHwd7xIheyiYx0lv+U8QSwKf4KPM00Z2CUF4eQk7Rz5jcUlw4FScOIbUS2YbtLmWz
s4SwP0IUrCodii0etyWqIHiBNHjKq8BuXs0ZORt8d6L8n/O7c+I6sNgVfWn8UZ3Zq2M4WjHCt0yq
vQHnEqwVACNpyo68mOh8KKXR3DYyiJFSDOILVcHHzIq8SuhsknKMpRv//lmbVED/riKOhpVLokxi
BLh7MJU/ZiCv784/5onYb9mGSVEE6w6BtlVMliYAfVFWiZdIZ0TYETM6MSX/H3erBbGD9pIyCCXr
mcJgRSiYwD/2YPfTYQR0DJ5TF9rOnsphI+HaHCzYe9cS2vr+/AOeeo/0m2gKEMIce32tz2Bl3FYV
sZeOUHVnC9/dNlPtLnRYPmsgkkJZUtvAQPj+/MrL1q0+L5rjhE6LkpsUefllf5xZcOUobmOr4bWO
KuyHRPGhwIkCQLYdQGA9Z6jI5vvBTQPzwtdyYmVyRGPJYyi/lVqtXIKwh6zlc4KSLEXMbMSxc4wt
DEDcCj28AM8b6jsQQucf+MPBdYEQ0ywnPV2sotaRGyh3EDndbHhIJPZbxHoh5Br+4pugZxeqnQ9P
6JIpLV1EnTqelGWJF3/srQnGAotJ3fCScDBgxCEIZQMB3wRWM+4n9GcYwerZhW39EITYz2VVLgXw
9pyp94vWKfD5SZe2l5a9OFL1YJaFnu4mx/31qmUWcSEt/HgV0qak7uDW5SIC3b+KBIadtUt/xOQG
AsoPUxE5nTj+p7KG4irBzm+TRxlPj8fnPUpF+FiEysB5sHUufEMndnsJgbSPmFEs0+b3D66sOFF+
4CuvaSv3qmlBWoohzneqtuUG5Kz+gnzypaf/8OHy8JLyi864jnW7s6r2Ih9hIowgpJc26CICpu0Q
NkzxK0Jcj2rEU06tI2lpZvY1OiDthUTrxFmmGwD1jbuGSdf643WatMhcgzGFA5XrdxPp1VXb950N
eKnWLk2YTxwsAgWzOzrkdE3V8mP+OM1KFzXXSGx6dsIU/q22E3osKG8W9wCyErQxggaiwfmP9dQ7
ZfhjCa43xRhodaPOGo61WdCTyKF7CBulivcYaboPjhEClAnmRYAdMbgLn9CpbSWLZEsBrjIKWOVU
s2DCMQSt8ib8cvR9CKsXH9fApxsrQkC055/x5L669DopZekyWat9ResTdyItV54qCUNtaOdbJvZi
cSP7Lqts8s4vd+rhqKOo4IgOpA6r+NBBY8OsQ0mEIqZs2xpRfkTAWcM0IjAezy916uNYmquS61QI
SF/vT0wlqmFWzIC9tHP0rY4c0bUW5Fh027m8acG7v7aREDv6l4V+4eCsp3h0e+jRofHD4Ao5Cmmu
drVG9wDJsNBFpsYBLgq0eS5RRzajEeNWOCX+3o3AoO0RPNRbd9OBdBrpXrqTu1dZKy2uPx+6/ob/
NkbSaoRNoR/mHMGJV6AVvnEBC3DqENiIKBBKlyarvdoqLGn8oMYUwJsdEIg9yE9kMuzsOo8pZ6Yw
0S7sz/LhvLv22R76VMwQQR7bdDTev5oZBH6J4ZnpYVLf/poKt76CjZrdnz8Ap86aQ9fNIW0Ha7BO
ElWL/K+u18pri6p91qw+OyLqAw+gwfjib5cymJNJaS+1Av2B1bHWStPUkKSwyYSRNPLDFlWzSqFd
GvXyQtRdLpL3e8dSUodyzHDqYyciCcymhgpog9t3wFoFGnhLI2o/gw7vDzROnT0weh+t8hJyDApX
F570Y0xk+eWIMPqlDaKvopOMByCWSe56U+jMt2mp7pJyMpbmhL+hQsJFNEQ+4PzufvySWZNCnsyU
OxZay/vjEiA7E/TTIlZBk+NJn8d5a9oDeuyand+bRZZsmqGHfV1oP88v/PGcLokadzrxY0EdrL6L
xhnKqgIK5FlxZqm7UiHwh2Uyxq2fzy/08ajSrCBkLNUbd9t67NtrZl9NkngRIg7hGaAObyMrfK11
tvb8SqeOD9uI3SEIA3pIq3wpCRETn4zA8cqw1oCvWe20z6M6PophwNwhQUfxU4Kt1Neh0+PfJnfj
p/M/4NSeLhkLzRnLwMRqiUV/XOQUyaWGfaPloRg1Y0xmVy0yT8Bl/jrGMDIkF6WXxldJHHi/Th/b
SrMRTPDQP4/7g+G0lYOSnmv/dZRhHe5PsHiLCra+CvU0vmZnLm3LI8F2vtnYqh/hEdUUi/qv8zt3
4jMgs3YsA9QfCJh1PMOqAQVsvktvLCdt7+siO9AdHLd9XxnHAeAZCb30d6Yx5xfe2amVyTMJOZaN
YPK6AmbGs2DDiTnwxbOv6CXFOxev3yuX+zRCbs7OruICbj6AskuDpxNfBr1dRl+kXwzL1/PIIuoh
k4ad7YVuDgdLY7KFWQkOAYMTXZ3f34+3IML9LgxPgg14QnP1tYex1v9LuvQgDjPC8qdouM4U3Rv6
7AitaIgNn1/wRCzlsRxjqUJJ9tafgquVg41wMOEF88wx782bznQRNkF+casPyPViBHMhlJ56Rpsg
IziqBLR1UkSRMlTosUnP7ZHEDEDPHjFs8hG5LxQCM4l7Idycen28NpPRm+Cmd1d7mnJw9ElW0pPK
AF4A6ALxsTm5mQfn72M1Y1kqazo0DL/+xWz+GVfwlq1KvZfeXJjum+jDfueYY3Hhaz/1JYCbMOk+
ubwwe/W1G41oELFA6KDEmmRTuZn2GRHYfBf0Bch2szGaLQ3ObwjY/iVek5SSUkDa2JvoaDI767to
duAPwHBXngD0m2/gwFqfm8J9MwQAa9wKYFUuNeD5E3riuBi0ECxDLtBewvX7IIpyhI1zBwrGxHF5
1eI9hG9i4b90KJLs8CvsogtR+9SCNO11y3B5kWQY7xdEmgD29kBF27cNOC88vZDoN/wb1DfTg2s2
r+ef7wP8YtlVOnrg/CRnBnjZ+/X0uJ5MPFikh6IPNjxBjL4N2hy7aBjgJIzkBps+kqht9MqmVOjr
u2Jh+AwKNQ2oCs1wYcNPXM8G3QyGbFxeQq0niiN2RxM2ftJrTfjnOB4N+FACSoGfarURBkCDWx4a
SAzXFVCsJ8eK08P5LTnxxdIQA4pCOcCsXa0SBOVjuhJ1teHNkG+uIibp3ljV2IRXRXDhYU/EPylA
rTKyBUgBjPv95iMbKJHs7Awvzhz9CMOk2mhdZ30u4jn6PdnxdNfKXr8Q5U/sMIhxevnUhvTG7NUJ
Q7/W7u3RVF6ua1qzCzW3w5aC9tuwSSskeTc9eoL3QYvmzRbdXftoqyHsLjz5ssgqiec+ZV5iMk8E
/LPKaJGcjFHsowCa0Lz/GjWDj0VaaMx//zUBnDHp6zKiB/uwetYCVwn4F0J6wrfFZu4046oosVrS
E+h4Es+Vv67uCRREX1Aq5JgfYpTTJkM0NUy+ak1kv7DltTxf1dp9Ae/gwt154piye3y2VPdEC2M5
W3+Ee6T7Ag0hcuXpcmYQpBkj9gFttFhNhcV0YbETUWlJPsS/JQjlwGof3SSee1lya2ag1F/cnqoO
UYSy3o7St+pNTP7pX1jyxPPRuqXG4iM0wKStng86TMx15hgexC39ti7Mks5ig3Sfhazp+S/+xBdB
E8+kgbjMOHiD77eyiQTdpdiPj61Y8DkmshvDJsBRbwdtDn637Mevmhysw4CgASXmZD6d/wEn4gAE
OYdeIl+DCX3k/Q+YotTOI7+EVwmyW4MbLxfsG4o3aG4Yo0CcCNROsoWVhX3U+aVP9I+JtvCbQEVS
FEGTfb82BOaqqYowJQ0y7QmOoI/KnG4FOFppw2BsOs1BnA9Z8vvBEPg0O7Gxd+bQ+a1aDC7P/5gT
UYExKiUuHBBKszXIIBk1napaT46zlojfnIxsW6ax+ffJ/LtVVnd6jwxRh6p1csQNz98Z7qjwBAx8
lK2z4rNtuk9zVNZeF+WXgNynXjMXi72k8UBr1+hThSkUSVUcHwf4YOo41Wg4vLiBKZ6Zjqbf2lFH
AxDrNnu8kLSd+JaWKdPSLlnqJnsVbeNWMyxUKWN8M7BgdPLGuIpj4T9NQXTp/v4Xr7mK7I5Dc5OU
ghIC6Nf789QO/DMpp+hoY+soii2w1hoF4ixrs21Xdm15g0lQ52M9G4HH2OAZBI+xqmAbz5sa5+rh
wnX+MXQBnGTUtAwIOFNrjDFJTzL7U5YdY/L+amuIesIum5zv01Saw0PX5pcoPh93W1JFESz/3esP
nBAoUYGpa3F2nMMR72Q8jvaVmSGZbqhLucrHEyUB8vGtgFMlcK0bQ1aYtpgCwGmLrar5HoooR8aT
TxQ5H5ywMcI1sp0+uUgmnv9QTzziAiLkBgcPBUZ5FTF7q+ziBg17D+tr1FFpe2V3XRTmxbZMErAB
51f7WHMsnRpzKfoFuOR1mSghrJr1DLwWVVvnPkUHbe+X6Mdv5ggBUm3qunZrlAtQnXa3//P84h/P
DzD4hY3A89p04Jat+OOeLaB22EPhdp75fzk7j+W2kbZtHxGqkMOWEaSCZVu2xt6gPOMZ5NDIwNH/
V+tdfCbIIkp/eeGdmh3Q/YQ7xDkVvqzDN8qqegj2tod9aCxWQojrO/A9u+GxdfhQ3CXgAnAZ2nVd
0J7bQFBEtTL9OIBg2d+f1fUG8rTaFIZlHAiAYPGgD46Ofi+WTueJoPqlbNz5WYFAjtI/4vwr23dr
LJ41lbKNI+kUxuUKOrGTVeDFpjMCQxJBkqNBjeo3JOV0rTh7YygSJ+pQiIuCX/cW00qGQsEhxOjP
E44Nv7DGyF4KbAyw6ZmTj8+KoeiqEFeC6tQWr0idJJWK0lUPB6McX5ATKXy9NOnVFyjx3t+sG0cQ
joTEtryDE5ZfOS7CU5d4+YDowJAf3Rrp7DweAJeUqAPOQ9utjKfJHbm8w613OAIxH+AA6BKXOwaN
WI0GO+jP+MNgiV27VnyaojH4WprC+qHWgXYM8VlLNnVO6cQOecd2Va4Pvp6p5p6rvPLLyJl395fh
+rKzuHDIXFzAgbS7F5dOXo92rCfKABs0QlJDn8K90wUp/k7DgAoH1jb2YJ7uj3lj6YkIqarARqP8
7S0isy43hyJDlfNsoN77lwKa+fsoImQzkYI4aI29Rv65cYAJDUC08X5w5SypVq03oquTx925Ac50
Hrh5fDCS2clxGu14f2o3h4IDCkqCXNtewgRjrRv7KNPaMyJd2KVbYXAycOo7RCRmK+21W0NxzZiy
jEKcuzzAM5KWqF4l7Xns4+bFVTTvSMCrvVLocP37s7pxSLijCXNkhQow4uLoxihsVKpw2rMqRuTm
ldrzB8dMfCdKhqdaTAhVzeXHU2p6nVi3EUODpoEUcfm9hF5Tu06u1udymMG27NA6CcC8ZQIc8gZP
SJSWMX0dMbIxFYSwSs/Igt+oslTNy/3Z3ziuxF68yxqARAK+xQ/pusxAHbIEPYu67/S5xeYAt8ha
oERHkqMggNqZQfbhTM1yKYrDUeIskWsvvhGnmSg0zGZzdox8BElUNIcYBRjfVFBN+vj83peYjgbR
5ZIOVYflmGbmRHQu1XYC1ftdzHGwB+A3oV+g9If7w10HHha4DnD0NKVkB2xxx+tdT9oYWfXZ48tH
ih96+4RPhl8V5eexCmO/MTOJfqw/SsOiiQFkiUNFLcFVr4AXKBUWuK1m9XlsrPgVWY/sr8G2wh3S
C1JTsar39yd6IwukQi2/GiJfydheHJyEMKMSbdWfLWhYIN2SNNtCW5mx1hhaNGaaGmeScIpddCVx
dCFhysO/01pJf45a2qxcutfXBd8S3CKgPTC6uZ8uP6doQs0cLZqZupsYwl0U9vOz16cCV/sGQ/mV
M3W9yfLLRb2BkIu9XtaIerxYJxPv27MmsKPcJCki8LsWmP+3CQHxV89Gb3szj0m6q7u0WoFWXl9X
tAXeu9mywUtOeDlVcE2aVIZTz/RIxNZpkuqnNtTxv2WhICnjdR346TZxf93f7hsLDJSfgJrSCg/N
kieSJIJscVDmc6ihKGcmrfupyPUGO8omP358KPid8jDLKs6yxOk2lohMi+LUUKbGz8IZpxOKKSgP
qijv3R9Kvv+XUQuiIJKfZYLKhj4rL8c/IvWQN1IK6k/nELT0gbaqhW5zYfkZUEN/6kKAAY0CBiap
RiQmqmLlG7qxqA6IRraTt0DSZy+Hd9HizSWr9EzIVB4bUpHNgCnJBkm5tQDtxlCgh+iGAJCi9bps
7TaqYhB7puJcAYTfa96Ufc2xRcKjuY5XrsAbBxRtPPqCFKdgQy/7AzXln7LqRmaFLCrQ/lFpzuDd
8+YYIhH9lld8yA81n0v54aeMfiuQak2z4bwAz7pcToC48RRFOKEZeIMAXwqdySG4duZ51yKU90/l
1fjK3T9B188nKRF9eZOQnp7ksjnYGhmI1XEszrk3VPlxFqpHiznte+8xMqd02pVUfVcuu1sLDD5L
Nl1dGYctXk/qgtg4ulSi5zTX4Npav2K0ojdu56CEble/8Wdeg0DcnCYcG+q4EHoAr18urTZK1yEv
yM+1MJone26qQzvqOfQVkR8HpVnTD1iOh+ayrOpJVhqMniskgtahpWuPrnnSklxJHt3Zs4efcxmF
3TOekiW6xQNo62HlAC2vAzmqhFeQxJB4XgFj1bIsIvjSxgl7q6b3K/wt021uwBLdqh2SsUWowSDK
LXcX0b/fD+44rNwIV68qZx+NR+pPQE2orl59PEKE3pyH2IVjDEEtV4zF8FpbwJcOeRI53tvg5a21
CxQvCA4VkiE4ZmVVGj4NFSX2fYQwfbwSil/V5/hNNu0tCdWFSkZ0cbn5UWiHAGar6ZRVwtqUYVg/
jDRWtxaMGZAUESY3kFu3LnZSlPDS8FjhrPbRjFb+CAJlilfwJyhCLE8gD7wSg5U9DbzHe8dlQEMU
49lx2n/UBAjm/e96+cTL4airUwMkC6HULw/oHy8D3y7eRrnenyJ7GOuXNPcyiEl4J+o27r4F+79B
uDY1kG5s43ii44kjwspxXN7Z/AZQY1QmmK18Dxfrjlp9jIGG2Z/mQtf/s+cp+57VUfZcN1G/Ml1Z
5fjzIWQo6o+cPKJxuuXL1tCsobzdDFaHQB6m6sksmr1N/nW4v6jXXzWVFo04lTCCMHhZqPJyq6AR
P/Snvq+mpzqD0YtUBY402ahuXJTtNvfHu7GJsiPMGysLq1RDLjfRS6C3Frhfnwx2b3jt05JwHPNP
qFPbAEfZ7Ay7TQ/2gZbP7SbMWlNdaRwsr2o68oTHRDIeDFB6bnLd/zhGdpU6KI6HzYlDluBPkJjF
lB1g1kFaSYWD6lWhxJ0XbDBHnvFTuT//9z9/ua3UISlCALFCnIDr7XL4rvB6p6jH+YQJV6h7fl/z
nmB2ifdTdkBKu3YfXFp/6rfCRCaParrbVh5ayhOnZEfxpOvOAADwqB1myivHzNZj5YeCxF51MHoE
0PeKiojBsYFhhgV6OIKv/CcK6iR70brEwZ2jBEBt/nQ9vEm/NBnwx20UR+hw3p/n9T4DLeGtAFxC
489bYmPN2IsB/YY0wGLxitEk5qgttjaNksHf6PvioXP09mBosbISql5/NgagXInJ455w4eRcrm9q
GAKq5BScVBU4aUICto3sKf/+4ekxCu1holTVptd1OUrdp2mpm11wwrUOD9yw6aRalNkPlA47q3KP
rg1CfO+MqW4CKM3Drx8dH+ghjBHAT6AruIoux4+cEitxdCtPsxNADuW+qvHboPE0R2nwC4PAcJeG
Weeh1mW3HyWoU/3RJHX6vX4nmyyXg6PJV6FvM3unsddwCFKt/DERbv7Sa0g+CpdR70/2+o6izwao
BagSoBpjOZ6HzG0fJaNzalKRhvvSMHr8Y2uobE2lkAU0oVgJIW+8rwxJ2EEuApcM0aTLKdp2QBQu
CucUzq0kn+D/O5fkIOpEo9wRgYF+pYhKuhkgauKYCHqKoasOWpQ/pY2XFSuf060l8KjjIhwlA+ll
Ml1n0Knp1LMEmFCclXB8RS9c7INeTZ/ySolXYp4bw9EmsUl/pEYGVeTL6Q9F4rT4P1mncEzyTdTC
DinDyd5roTZuJpUWw/0dvo7yQLtRuSCHJ7u8pmCarCW+NOG5KzEz2MyVjheplBD5ZZdB8Sh6y8bl
azL7b2jA40vkYVhS+Pd/w/W7wJvA+NAj4asQX1zOObfpJgdGA0hr1Eq/a3J8u+Iow6aBSkkRonGY
cd19sKfLp0RPl4Sa/5HmWNIlczpdVAqG8IyenrfLaZwevdIpDqgjrMlbXIcuDCVzFJmkgPFdzM9Q
KT7jGhOe7ShWdPgjEI6OVtl3OC5mjfdRxCszo3hJFk/ZnVL4UupFq9IKNyNdOSmO0pxwu1Q2RW6n
P2Yu45Ur/9bXSlmPLhg8GNwKlmCoKjBwENU6TNssaz4YKRaehY1ZWaUhIF4Pg7lNRrRRB71P/RQ6
Eva7XnS4f3xuLC8vDsIhpAmcgyX8JMiUUK16zzu1XVcehsH67E5zghV1ssabv/FxcgsSwkiJECC+
8pf8EcDEmWfNFjo2p571OGKdjWlJbeCOsC36rN5mYR5/UHGSWwcVBx5VSsBk8uSbiyFnE3X+QUE8
bdT0J2APFtR8TfjQytoVcY4bmymreMTWBlBNmCGLCFEPh1wLcVI4zVVDsUCIRv03qIT2l92nmKMI
WNpnc2pHDJ6nTn2aTSV5wwvQXLmSrlcZWg/vu4MaDO2zZXWtKufWgCQtTmOluFRrW9Sz6jR9csu6
Pmmk+SuH+F2U6zIwZDxCFtIp9JG4DC/XOMlp2g7IKGO4EsNmowyUY2KPKrljv84YUjBhI8iRKJfi
NMfWM4XyZcQSRTxag5qK/wKhTNbZjifF/jJgj4p7Td3kxi8n6ewQb57BiOKtGXRxfhr1qeoOnjYU
SDTHNU5Gm0TXcfLUhx5r381IT1eNN1MYesZb5GF2UB21WmCkbplpD2if20X/oeIZ9w9KW5gsugiF
O/tsSML0xS3KHP8+dEw+qGbJKUTDmFPBUwHrggjkcoUKo9RZCH5/3FTB0RvnL7RNR5/uSH5oJkC9
6hiMK7HH9WdNvkCCLQn6kHaWhE1FMXG5tlOEXLFy3MV10B/VwrIxuKISef8GuX6AiCMJq2CTgWdB
DXgxvWTKi0jJs9MoJv27iX9FuGtTtxm3gaN347HqR4DKc819ujLydbBOYx/WDlVk2eBf9vZzL8zr
GtuMk42AyghDPlSBoCghaQclkfTgmjHOkaLHvXXmjlu5OW/MG7Qcusd0MFnmJaAK6peoebbGk9Xn
BtrcEAqpJ4z7nvrOU5G58+dCUr/vL/aNfSUpgWqNuhx3zLKY0IGXpvGOE7Wjj5Hw+wLuoK/qZYQ8
dvPxt5BKtoNUl8TaEOcsdjYO8X+YtKY/qUK19naDWTgBjreZE2OtWnW1mLyCwHlQInDAL5HpXh4i
B9nmaSyj9lQBuMRLMxN7nP6G5zFUtXORZCl+qukasPRqMSUARcqK0EAE1r9MqR3ySnMo4+bUBiHC
93MsrGdHTF6FgFoVfru/c1exIjJVADWALIEqRWV2cQvEU4LpJtYsp64ZvP1Ik+s5HypvE6JRtp+g
L+6mlOjR7Qpp0y3MlUj8+n2SiRdQS/Tz0Ju+qoOmMdioyE7EqTSgyKOJ7x3NYsiQnJ7r6BMonWw7
0Xwy+QVYiu9wIxY6xiIfRrgTnLPVUgmTuhiR42KnU6/EQ9nV6lM+G2hetJ2F9wFW4JsMTdvX+2t+
9RjKsaRWiUF7WPZHLk9VZ+mIbJZtfbImAzhrgW1mgs4dUqYHbhTrYEYi0Fa+0FtjAiwn0qGzRutg
sc+hiZ5HbQfiJBqrivwq16Lxm10rWFqXFIe+OHDnP9r9kWtq0q/kJqKfBvzocp6Bk41K2lmC8l5X
/mtDpNrac2h/mzoURe4v6XVZmbEYg4MsFbKuNCaqJA5sK+/qk8IOJx0t2qrIwm1Wtw2FWyWYNN+I
dC/fu1XlfbPUsrL2URrrzRcFC9Mg2TSGKNuVu/jGohNYMnGg73Svl30MNEzaFl/r/JTg7PYGLrH/
SX4fKRuwe/2R6lTYfHybKWWTaNK8laCSxZJXxWw5Smnkpy7LRUOLetTiXYQ92/wzMFPzu9HiG7kS
Y77HUhexFuORn1Ba5fuBVb0YVE0HI7Yok51m0B25s5n5cOJqa2FZOCGbIstkepRVU3Q2DMyKPtt2
kQwHgUWb9TwJHemc1pqG8h8Nmx1jW1laG75bLSbY+3Q2VRAvDlWv2w+R5yHchwnYYG2iCs+yV9UZ
x9oXs121KxHkjb1DPYQMiOYMxbcl3isqjcYpRpEBzS1jv1As3U+VetzrlfWtcqNkpQchS0yLNaRo
bEL/YN+oSMif80caUuV5qVVx0pxUmnzndGybh8KZ1uqI71uxGAaOHwgKnjR6pVfdl8izlHAWwwnf
ld45keEWiL+o+IschOvQ6Q4UAP32blSwSXgVqKZq55BYDT1pIyvSH+mM18gLNtFD8J3yjBd9SkwM
4Kad5RWGvsdNMMTsLyVSlqatY4UrG86Z9skaRu50SKEusvCTyIy9FadBewRqHys+vFEqbkVdCOiA
4A50P67MXsMJunKsTTpnk/MZcVtVwd078+afbYlNLTaY+Hr9XSiaGu3zQDer58jT4nifIas7bOMG
W6Bd5op5/J6ZJiIzsa73/2FAkU/Pc6G13UM2RYqBWK0RzRrxeVQUyrn2BOJGG01HWyPdAO6wvGd0
IwOXeuSED9H9a+vq9ZXCyzJIo4rgED/JUPKPXVfdoAndxtH9ocff8l8FJ/bG2eeuOyTtYzVaSShl
hzL1eU5oL29tAdzmkKRGPrzd/yHXMQd9GIJWTp8kZS5TUpA1LAbZyKlF23f0m0of8QsPozjbQuBp
/r0/2lWELCHL1Gho1HMrkn9cThs+ezh5tNBPo505Itqhbm6KF7cGcnQspjFO/21FmHTazsU+zdnH
IzYvX+7/hBsTJp5DbwneNL9g2alRhjoDHD0Jihxj8WZA8Hirsb/BgBWTl/+PoagRwRQitmDIy9l6
Re5MdlzUpxaVau1thr4x/FBSQuX/RuTJzM/3h7uOWaV2OBqkNO2pNCzru0MnkgpYgn3CmK55ymt8
6eDbnjKt7p6wf802YBmtlSfgxpiygk2xz4BHh8HF5RTNBMQs/lgY1NZT0e30rtXrra2Y+bc+bJQt
Ujnd18jDgOf+VK82URLZqGoQr8lK5xJIQ3xl08d2bGB1hfnkYL19jltVWmu2awHG1XPwPhSKhtB8
EVtd1hPqJAoa5Dxsv4kU8ctsvLne4/iZvuhIs5xyY+5XroabA/L6SMl5FfykXPI/rgajjBo6Uort
2+b8d4D49tOAcdhOc+ffua7G3+6v5HUcjl4TLw/8FPYQqwn5Pv0xHB45M06XjumXqpJ+1jpL/WF2
RDX7JC3sCCHnosSyORna4KQrTqtt1AC9rB0uuPr+/k+53lQ4xTScaDYROhEnX/4Sr2toY8YYrg5z
E25CI1KPutUUxx5AzenDQ4GZlLY9nCJZDrkcCvNbjOwrvECxvHXLdoOzc5W8zpOmN790ZKrrl/vj
Xd17shAFplCSgDx474tFTugcT6OqdEc7sYd9k9vR31OLnRSln/oYmRWcbbcNH0yzinf3R76Cr/OS
c7OrkNlInbnwFseJV80uhioBomSaUXWYijKiI2wEXYZK4zwLPfw6opnZnWsnSMNPHbjxjCdPy8pH
F8MJ9dUbI1c5YhFJzWijIA1krqUoV8Kh/EauDhOcEZInhLCL5cmK2a3R4mmPkdPgLof6yZcYT+IH
xQiqPdtY7SDjIkWkOS2IbM1BRLKcH/HuiU92V2J3ZyJyCoQi36Hah8RZXpWnDPlpkkcPGfa476zP
VjWEJ3XAijELav3Z1BJn5S68+nDlLPDfwqcDoMGV6FsMsCY0cWU8spf2QySEOGWlmmwTvCoO+K6t
yQO/vx8XMR1KiXy16CmQZlHAXmytgtCy1Y5dfWwwaThrzaRv6jqqN42IsXYnVvtVUATeq/NgPI1l
QJKJ2MOuFQnmtlWSHLVOdXeaGWJHFUXJZzy4zUNjWWLXzGV6QtM/fcSAEB9QBKe/eW2lH1JhpTvK
oJpfRY29sXBWPQAcUXwcg6eVk3sVIsnZIYPDyZV4cnfxjSItiIpQqdTHPHSKHRyr7PHdMrysan0X
pF37NCIctVPbrn0E6RJ99IqQw1NuggQr74nl453WGtrOY9Qc83ICdypi9xjVYt72trGWR13fDjR2
6ArQkgVEYiyjIg2i31jZRnISuerV/U5LEyc4DFY9JgdjLoPy2dXtxPgZhFEx/5pryn8frgk7GoAg
KVUo7cwAB11eiLGVDmpWF/yENBsforBstliHNk/WkItzY/MRKe08+/fvpqvgQQ5K7gPPV174yx0e
kIutXTtMT16tt328rVvk2pFnt0vHVzEZmf9JdT1P0m2RmnWzJtd+9dygBsTpku0RoL/8u5zyNNSV
Xmpq4CsDgmCd5QDy7p10T50pXTnK10NRSaSHRxHHppm0ZJdEJDN2nE+eXzZ25lNC1D8jo+FsZ7x4
Vx7Rq0uIR4bCN4merO8DaLycVThhgaw6geePaRwe1BylOLfX7QdIAd/rVE8/2t5hCNQa6KERk6jE
ZJfDpWOJ2xImvH5GMXWvIkm/zVBU85UInyylQg75/pF5l7z4486TdhPkEPIdhbtrkTBfDgjXTQ1M
Y1Ae4Zd56bc8ruP0EHW9Kygc5g7CvxTSwnpTO2pV/IXV76AeU8wh7Qd3MFVUbFGaRtAWwqJ6IHDt
5h8V6eh/JJM4tCazBWS5GHN7erWAA8zNDrep9HEcUtU+aGOVRhsPsXSxDdpxnLC6moNRefagLb94
VmN2fjJBVNyivk2XwwxAM/hOUlnjbq5EEB7jNnBy0u5cm401dMfiEpFmKNwilMFA7dI3Wh7n3sJr
nmpP+KhmRnCs6/p731r2qxGMztYxO3uX9A4Ynqlfq3UtvmIGlvwMOuKoMr2HGJc7opEwvteS0SgL
UdBQtV+Qa5S9SFv9pEXm4EsVj8P9Y3BjTJQ4uZe5LGlZLyeLQ3JcWbMrHsfQtf0wRqig6Cr3oU7M
CWXxMN0BvFvjF1+tsOzdoiAmm8Wowyx5vnNYUnMSvfEgSnP6QSexOve9gbu0amTAlSCoTnrxS0nq
aiWPlOHPxZlHtRLBUZId6CiS0HS5wkXa2PlQmPMDPfP+YcBJ9GlobbGypu/54XIYafIlfWVkrrP4
tMKeQM+qrfmBmpSp7vvenXX8htqspC2oTdHvsg6Gv0SqGJhEl01mbl001r+EWDYjTJGgH7AVmDA1
mwkd1GdTiKI+BHnkOE9hFbrfrbnWw7cS1HPW8riAUkQfPYsMbNfzaBIvZQsWrdp4IXbRz7CA2mTX
T63jvqpCc4udUMu2+my41ax9r4eyzx8drNBSqkTBlJbbIgMbjmz87HV8aFIEP0T2sMbHAMOPATjt
F4qV6JBsVWFXoI6cyhvFTgubot51GCk9NA2cvIOq6ulbXyG/twEKMJyQ1p/VfUwk8GmEIvg7JYP6
14N46W4aLL5XLu/FO8FzSOOHcgxwRvTzr7g+FuqfcUho9iwiazqibpY8zmDCj0CP5+P9L+hqKFqB
fLQ4C5LUwqVdhNxzGogChm7wKEgzv6r1OG1SO2p/ZOO4xpp4bwL+ebCAk1ByQdLjXWWHPsvl+U1z
V2ikds0DQVBJDlTP2OdW1eh+NZTElNLaIWj0ITG8L+Cbhm6roIjjYd/qDN/cTA9TKHSYufitSyUZ
GhLKG2LqtLd2arU1dPQi6pSWaETUgLWk56IESF/+1rKr8FNMq+GhnfN6l7qi35eZgtdiEM1bUWW5
r1VW+xJ2cXwwh9FZ+wivP3XA6KhhgL0kWHjP1v/IxpMJX1hv1vsHRRXd9yEaY99KrLd8QKhj5Sm9
NVM42xImRoRLyHg503Eq5lIpiPYwXMf/W3cHcCkGkuClh85kKDK12Yx5O31SQ/xG+slLPz5XTrkM
OrnaOBuLI6hoIY6yuEc+NNbc75TUtjekA/+1s7cma3xjqmhvAKVCT5/sbJnut/AG0yLr2odICQVO
DDQbVFMZdlMPnSQFE3nQ1L5+Lkbnhzfaa+ntu4z7n+efM8W54jsjwX0HCFyudFNqAUc1aR+EVxff
RTgqYg9MPAq+GgZq9huQF+bfjjbXyaZvzb7ctF5nesiM6oGxkU+g9hrS1el90bW92JmdlaKyrStv
3IBeuYc10Z1nr8WEy9biEImwWhppOJiA03+hup3snbzv/jYLW023iMqUn5H01NODak5ThbZvV+dH
e4w0e9u1Y/DBrjYzh6ZOmI2IIkh1yh+Xs1dVbbQ0UasPFn5kxxyBzE3vBP0z5fhh5UjbV18P9wO1
VnRp0CLgybwcqm56zZqoIz+UTv9fIchfgyE0gc4VKB5YlVr+c/8SvQpDyE8hY8GOknoqoCAuxwtA
qg34z6KVmOnmfyOeRPvOHbzwYMXGk9OFxTe9muOV+qB2HQ4wKiBeyDRow2IgcDmqMxlBXJee+WAh
ZbyrCjM8eWn+ezJtgEVl6GytVuRPWqUpw9aRIrzzPDkbUNbVz8Id3M+1ns1Ho4rWxDreL6fLcw7O
ly6rlJvgql+mOTmd2HLCpfbBDN3xnBBeb0p9qk+DncavgyaGNxLdF9eurU8RQdpjEFvWt/s7cvWs
sSMIUKC7THFYZnWXa8M6JBkG5/ZDILp5H2EJcwq7wd2HYzyvXF83Nl9yhCXcFiEPONGXQ4VW75qh
RmJhBClFFtQz/c4ceZoqBCBUVO9/ugrGrPfnd33CAaSAmJcO67zfy3yr9KLBm7nlHnJPq1FY1X5N
UxA/m/CS/SlOjJWS1o058hDJCggMj+t+TQ34PxhhcyCVbSUPTdCbmxiEDzpumTjMnfW78Pi+PjxF
MKiccNh+2Ccsw2wPEEwzojLyUHX19MWq5vKvVu/qB9sApOZJmeL7472Lk/x5bGV4IiGKKNrSjKP8
eLmRLZUsFTWq6kE1ReuB/iyC7BhEo/alM9tK/YKanPMX9LNABVQciPlYqaFubpERz8tdPJlVuiGi
cY3nJBqcQ6XC9N/gou6pB680g9iPJkU9GFMp1h7Q5WGQPxzyGoao4Cx43BbXnZ4jcWBPcNZitiH5
XHSpq+0aCGp/V1FUVS9DOFgfbIdw+EB5SQ4hCT/Y9qUkZWy5zSDUQTwkM8XNg1K31ZOXJF1zcDJv
OAa5E6180tezlG0QwB1UOFHrWpqkOJBss2kMmoe6F+WT3syqT++kfktCtUMh0ljT51imecwQSAkq
WWjxwhJYNgjZ1F4vcxw9QzD0IZm+Fre70DXy4FTW2GxtbCRIv9lzpWwHvZvf7p/Gm6MjlojcAbgo
LtHLw+haBZUv7sqHLFFGCwQHAjrunKA9YIHNnA5D3KLHxw/z4P+gDeDfH/7GYks6Feg6mtPghhfD
S3PtPHAsLMumrPw+DnyBsdHbP+NYD9RN7CrNl/sDLi9sohccTEluyecJQpeeYY1pE7DoyvQg6bd+
RpP/UHsgNrusWUt5rudGvoMqBwJPuFLywV8ubRV4eoMuyfiAY52xF6ZZbsvJU49hEf4zU/xcuTtv
zYxok9HoxQIBWlwrEkYyGPDgHwoENqNtDf2+2w2R2f60qvij4p7UFGUgKPHeElNwVYjrvSk2XfDd
x2ych72j528DBLZdj3zfY9p35koQsoyoGY6vBKMkgk8gR8tLmjAU19Re1MehU+rnsEki8MOqOAD2
K2h44LQz2pRWtcLMjo4XTCuB3jtr8887W47v0dTyuIlA2y4/UpcIcgBYK46lNuAVSx/ay5/bzvXa
DRizDLKYHlfHscJ2cBMWhQEyW0G5yM+hO32FieZFKFtWRboRVe7CxWn04bOrpe6bUOpG3wSovH5V
G08ptkWujLS04XG6W7yxs32YoGcKJlzp9mEBQZ7CWl1E2ylERHAbOVW+cv9dLjXlHpQokXpGdhl8
Ip/IIs4otKzVXXnXTqOd+oGe6+dJGZK9QRWk3Q0KttvKFBfgJ6zqR5iqa7rkC4Td/34AWoEwQ7j7
Oc6LO8GxhBemgAsPRoN5a6HDj060Wf0SAS/e4bw8P426a31q9bw/1VoT7gWQ0l1iK9VK8HN5N/7v
hyBihCSL5Otx+i4/YByVO8WbXRVj8oA+P6UkxCpDpHo70XTnAG72i+ic8ACFxDzev6bkn/6/88aF
IauqhHmUhXXeoKUU1YzhN2CKSD+mjh2+psEcPDbkVyvH+vKGeh+FVi2vHQUZ2gXLsmYWl7PambNx
dE3KjKCA22NY1hYGc3q985JgrTJzczxCSXImKuq8NpcLGgDdKp3INI6x0+mfYqXlSau18UcQju5h
noO16PXySmR+9AjIAylsATqScezleK7St16NXtMxLnooNyoEG2xjlcNA/XMFD/luQX2xY4iLckMR
NLBlPDD65VhWyNuOAaJ+rK22fZm7Lthpiutu4LRqR7VNfsM47D9hcVA8B6Vmb0Ircp9UN05f7QJ/
JyvSg0PtJvZBFFZ0xNfUOk02Nuu6k8TPcZQrX2Y7BaI0IB5dw2c89qGbw7rukFZGPmFf2J34fP8Q
Lnr57+tH/4MbgbOPWsDSmUcjBKDC3ekIaFETiLVYIzZwZt9IjZraN3Bt1Sx6X+9rZRtls+NnhV0f
mBkGjFPlYeGHluv933R1hFhmCZekh3Yr4Qpi1yjc1tCP8F80ouEGvJ4+PEJcVraUUuwPXgGcIOIE
IgVJqJT+DJe7Su/FTQpKeEeFMt5fhdD0Bw4BhWS1UY/VbGobAU/tB/SXNZHI5eXDyLS6iAsRwOPk
GjJV+qMyl0ZwTqCwGMcRZZsdpdqKFluX+N6k4PhsxMpD1Mz6KVCatZ7X8gEAHE9sDxKIbwcNpCVq
3LCCmrLwFPoZSdpOa7v+YCSVsnG8TtlESmbv4A+re0NB3yDtjDVB6OsdJu5mztQKwRZTqLuceF9Z
RQ2OLfVnDxvtqnTKfWkZ0VPqErAhCKbsP3Si6OBJzwYZyJBi4GAqL5E/FjobTZRuwgpCklFB2j8M
qUKQlpNLux5iy+OMxCoV5f5DkS8hDGE/Ya/kRnOyrgq/tROj6GzXmp8HhoLFJS5hmLX/NsUwHuI5
XEN5LTb1f8NRpWKq8GRhY1/OEm5FF5rIWftYoNW7xnO6fVr2xptRxNFPS/FaPx1de8dKq5ucLT/d
X+TFaX4fHp06SbpH9OpqkW2MqboJhQg/42k/d2ASN22sDEdRJZ/ivFX3WZz+gJNqHO6Pe1lQeF9l
qflBqMo7QBi+mHZYqLHXhKbmZyKI31z8L7dmOoQv6K3px9kg0qLbnK8EqzcHhX0I1otmIdSLy7XW
Y1T4XC/X/bG2jIOS2+4Wq/bZN5sI0j+51E602pqN6o0NRu8GqBe5K4S0pT9PCMTYnnNT9yPQbEf8
F4NNomniaCSIYdjkWVsv6Bo/KEtrByFI/+/+Qi++WjZYercZpM1Q0ZBfXiz0gM6sHs+O5SM8Pe6z
zsq3ujMkRzeyks2sRh/zKZQby48E4ypvRoea7uJinmLdSAeR2n7iju42qAfTt8JUmzcgfttw5XG/
NTlQKrztgEb0K2l05DYKZe472085wz4+0vWzPkiM5GAO33M+nOP9xVwQHf43OxiFcDrodVPKXsTg
opxH2nWx48+U7TciMebHahjyr3oZ1Bu91oxjHdnFUc9MXOWARh4nXsJNQhJ77PN2fkwCvf/SJJ7Y
kBqVL0ZV5C+tAzWl0rRoCwQpB/1CuoO6cTjkK1Gl3Oo/IiG5NfQ8JP6PWxUA4OLHUwHvjZKIwXe0
IX+xutzaGhpiwKLu1sR2rq8Vrm1qd4RdsgC/vNXmPtCKxultX5QuT6MOEUcD/fIyNDboB5i42zKL
3UMsUIq8v0W3Jgl3jieK5A2Ww+L82Q3PZOQCHMK1xfpr9vgBG2EIFH8KTXu9P9aN44fM3P+NtQib
K5RisTlvHd8JNSzKHdjxk9PZZxvqwrY2e2flaXr/eC52UDLidXA7aG/SqluirOO56uyA9rjP09R9
Uar+pdC6dKc3Ufs61F70W3jJg95V1qlHrGSDLBwdLVlFaVNFrERgVwsNvBzIN+xWXksgGIuFdnps
r1W43P7oKPY2qXvrTGPkKfIa4+v9Zb4eiVAXDUpUHWgc4ZByeW2DeDMdJXD+H2XntVw3kqXrV5no
e/TAmxPTfQFgWxqRMmSVbhByBe89nv58SdWZ1sZmEEd1wQiVTCL9yrV+k5xmB1kFKVmk3VhZ6ilO
VfM3DxTsvWgCSoemiyrd2muht7ulrAtHOalmnd8UXfRFsqvvcTbl75Vcnne/1zFaA7nyQn4kk0qD
lx3reyuQiljTT6ZQjWhaJ7l1CpwipaVR9m83tb76aIqnAlgOAT7jQbm6+oZmbgZrYmHEcju71dyZ
Yk0sXt4Fyi6ata9Nrlsbz5T19nhpk6Q0ehzYbYIsv+yeMSfUlfXWOEWI/+9Vyp8+hqaFF5tNvOsW
0m5v93FVdyIopWeCQkV+BBTSVVDRZhgMFGSpTlBqar9XKsq7E6BFX+pN2YMrIN0PEoL4alI6e6cF
SOJmzcCuffs7VjmCvz+DrwDKzG2wTt3KQWH1w2QYwDhr+U+tqmS/Dxrcud5u5rXhFZKapEGgQCvr
1VPmldE79micMIyT9sXQqLuhU9ST7FS1V4dWvXH5vdqeBS4fyQqybS/poV/icRP13apLY/OUaHZ4
g4D98JiYTupR1w/2ESv56e3+rbe9mE3KMf/b3uqA0YtKNVNyS6dyKj/JzTjczko2/xhiy94Ce7zW
FK8NGkPShReWmNFfukaWCZ5fM8JeqcldZV2Z31vcV76gYPzmYSZ6BVMeyBpgSVJ6q6YSeSwCO2WN
2sGQJm5ghrYXUqCx3MEsio2A97V+cdujMU7W6jo+ysNW1zI5Mk9Uf5tDmGnSXa+SwEhBxP52U/SF
dYiCJrud2vvlEM6z1htJE1knJc6/Z5k238sJzl1VUE2/PYJkcURkQeaeeNZZhTH9MNptafXWiYJC
9A6CvoZTyiiEIZGBfnsJXp+aNEUeCsgIaU/okped4llfzkGoWSdN7c9mJsya7bEDR2aDKbMQBNAi
c/n0dpvXc0bVB3ImyewX5YH1QPYLnoj2Epy6sFFdEyLtWZ/CeG9nPZLLb7d1fVJBQoEtTSJVyCO+
IAx+WfeA9+yoT6IQWw099+eiCR9aSd3iQ6zTVRyINEOiCr0PwjIefZfDqClhZsx0ApNCJz9YWdZ6
7ZIN72Npnt0xyYf7qiaFbyVB9L7W48QjQB0jD+H0eId+Sv+5rdXB2uj7i6bcr8HUy1cRFFO/JFEE
Mf7yq/RhQgUsU6RTYg6h24Lc+I7f1HDb9ONTViKyREZF20Pg1vwOCdy9pgJVMIyi9ecgUs/DOHXH
Ykr1Yz/XBRCpOgtR8bc1jxpl84eBLaKHW5+0NzOE+iTJDHemkZjf02Q07xDkSneVro93kj5aJ5DG
03GoWsc3GoDaY2JtvZReWVVgIQAdiRQSkcYq1CjNvCUo76UT0M3pnEXIMs5JYZw7XoQbA/t6U5xy
QmiAyV7Ndpk2rW6Us3QyuIvv4bijaw3m6hwORbPR1NX+NAXKhI1JIYDc7jqPnCEml6KzEp+toY38
OJHUkxO1smtFrXTSbBh6uo5G1dub5qp/NErsTaUNopJQ6LhcN1D+ODC0KTmjbtYe4t5oD5odD4dC
T377yqUpUQ0l6CeaAY64aiobjNmY7AQ5M7t3m0gpdnOkRT6D8jUMKSn+fs9+bW61IywJCk9kBslZ
6koMdiZzuhvVqfOmNi822O4rLCixmugaDDjUoAxx+Ky65swwYa0azcGhLw2vkMrSD9Oo2qnTgpeQ
VYS3owGIxigsaz9LWg+xQFoA8iLRoCZK8c5Bz+fjHA4VWjM8QsoqC383fOULkYHmHQlDWNh0XA5+
YBWVkmgovHDQ5++S3nieVCX8M6PNvaNn5e9pJP4cEWDXoLspqbJvVvcaTjLhiOZ+ipPLUOyTYmnu
k6JHB6WwJBeNhFpyRzWqvYX4rHAnvU1uTCznDm+vgXWVT0wMOGCkPqHDgJFcZ+amKqccZBXpeWmN
qd852hLuNLtMZnQ/7ZH0YJtM8n5R0xinp6xxvpjtEHeeWebLN7h0Y+y9/UGvbDeuKIIX1IxehKMu
pwF8GLqylZ2eexl06BIipIVMQL432OMbTa1TdaLrvAJgMlDgE2HTZVNNVw5JievfuUoz9T7MM8s1
QIPvIsUa76agNj0b84WHyIzkmyDEVuztnl4F2DTP84WLkge1wKdeNj8hXVh2Y52dC2WY9nYrR+cy
kdtdNZfzB4OK5kZ71+8l0aCoJEAIBSdnig/65fqfxiVYqnzIzoM5aSzzdATJsnS1OzpmlPEzMrwF
aH7oLVmveuWEQA9bc8tt8bVhB/EtShsCvbTGOgdV4wyoHmZna7KmDxNIu32ISdtZz/onfmd81iQn
88y5jT0TNPbvOXG97DvoHFQBBVKUEGV1X3VLHc5BtWRnvc8C0kStfd+aVXwGP7HlA3h9X7GEybyR
G6WCz9FyOeDVADN/mJz8LNURpxwEh09DieGEZKP9h0Kep/ZxuiURfZU1IqsPXQTwngD0oL+6WtZw
28A3K057nkrL9uQETccW2gc8qah0paJAryWHdCj3TrYbNK0/tFptPxItGs/WoG8VZK9WHVEIaUjW
HTuN2TZW92dddGY2S9N0TK2sc9warMYxo6zusd4qpEiW/D5mHE5zNeh/UuivD3Esffu9rUa2RaQn
UX4ANCIClcuJsJvEKMcSflqvOdO9gtmAa1hldIPyx3QzWfVWVnw98WTEuUfIBlB54C22zopjnkzc
VRjK2dELw9fh8fia2hCDqbL0kKNhgLxwYW4c5askLGVRoTAJsYP+iTtldYHpddCVs5FKt/ZcarDZ
rOhB6uTB1Y0e1GI3GEdAZfM5L4otb4NVd3+2LNQuCPaBJ69X3DSFZIVmyHlKasjnMnTsA66EyJYy
458Ko0E/n+Fy357T1WPmpQoMvoq0L3cXlBbxUb+cZgmCIREJkPyuBRrlp4MS7JOx+c2qpGiF/QQq
kOcnaJZ12tNorbZziiW/myalP0Zyp7lhN0V3TSsvHnUO6fR2r1bX30t73AUaz0GBMl7j4nLAPmNo
zPldZluJbzJ2x2bqcB1f1K0C7ytNYSlJ7gwGIcCMte5CUVZJl0R2fleG1Kyo8AaW5eYjyqiBvBQb
eIHVoS/6ddHYarZAqy8S1PT8jsqHZnlRVxb3mJd/JZDXHkg/1R8rvXHuEC3TXCyjlY1Q93qF0jwH
sRAK4/pb48asAAkppQtovlLHvwTs9wghVPvQaPqNrs2cB31dbLEV1w/hn50W8A0uefQm1nJgc0eP
rZkRNsJlvkmN+Q44sP4+MYJvzWjJn3sM+4CfEe1WifPcOVYge6FBbgPR3cLP02qLs7nCPHMSiWng
Yc6jEKUCijWXm6aP2rbFY7m4QxOij70WbOJj1mSmN9StDuE7BcDXJdkBI8PwoI5W7klB1oWuAr/1
DpxxC0BGT3yklqIbG1jox75E1dJCjUDzg3xWdm/vhvXl8fK9iJqJjCevy2srwFGhXi7JxZ01MoJy
3/WeFejybSwRq3TA4z7Xdqt/astEg6+lFc8FcdPGR1yfq8DueW6iAs+XkMC/HDPhZS5lg13ckTrB
jjA3VE8BwnRj1EPqBkkHIkNN0ZnL1S2zx9d2KFcWrkPgLQWL/LLlMagntDja4i4bJ+kuWqLFhxFo
nmO1+vPtgX5te/7a0qqPgZRbg52zLsJUs+7By/5RTGr5Z1LNy25gkXilHv0oa9n+tDTDsnE2rALh
n5MskPg87QW0dFXwCZbejLViLu5mswo+QyhPd1baj8eh47Z2S/Tg92/39rUZRTVPuBMj2QGa9HJc
GzOpehJAxV0T19W7rOjKoxxYpT/O3QPa6PHOatTmNKAS+PHthl/rqQDAof7FY4sflw23QtSjjAIa
pn7iGiMEVgXk/I1V9OpOnsvy+HZ7rx17IGZfhH8FdWh16iK4TL1jDsu7KO6XD4lU5bdNF5We1eTG
PtDD5jGuzC0p5lc3LZEn70nKshx9q15OvRkhn1qybNVQR11BCqtdWyft+1Yx/sLF1by3W+m5hjl/
h1NIU7vAYKWN6OC1niMhAl+BoIiM0WrrBJOSoMZSF3d55ih7vG/673LkUIwes/jz5BjBLY7J4+nt
4V5RtF6OV5GZAshJrgh+2Golg0Ow03kmr682KMXj3y59qHsDOYFqjB+AaaedF9by8iXXM2MP1ig6
WLEzMx1leQqCstpT341umbSt/Msrw4EsNjlfwaQAJr4ajjwPStVAcu5OiSgU51jjeGZvz75lNNou
GGvTbRxnK5a52mbijiEUFT4IYBnWnJFAqsI8xfLnrh2iEGOtoa5cuS/xgyAcyO/nMNL9KZWUR8Ic
c2MqrjpM2wgy84OsE/+tIn7gT2HLOzK6iy0r/5BhW30qYj3dlfmINSmwhPslzX4vyKA2AdlZmKYI
wyv0KlbHSjW1qTZmdfGuwkomPjQBrLvMBVNbGqVH7c7qHuSg67O9o3az+fj22lsdLTQuyq5C0UQD
zQaA7vJoSZYoJ3ll9e/KeilveMg9ke1K/HpqFRctlWljf62bgzwslEZECCFod+uTrK8G0yh1o4O5
3R2afo7+HI0UeXkMdY4AF7WHt3u3PlOAYAP9B4YpyDmiXr/aWU1p6YWjjfp7GZM2b1J5w+QJFH0T
JTaixnnajXKT+6HpDPsw0M6hk21ZK153WXwC64pHPdHI2jiALLumd1qsv2+1Jdk5wzScSjQj3nUy
0PyJ7LP/dp9XD5y/u/yf9sT3/PLAaZGln5Kw0t9XRVX6LRJWj2GdOBtX0mqj/N0KxBhexkj2rjdK
iKGEXlctUamTSn80A9RSiWfmfrat8FjWmXOTN9qw0bVXhxKNJdYpQkukKi671jhtGsrhor9funLc
Y1Bn+mYHljnTHMXtR2Mr07fOcr708kVDXGxL+UoNGUuAuDAXU39fD1XvFYpZe/itIXmvlbNPEiXc
m0mT7DPERD6WqOd6aiQ3jzVUVu/tSV2FdOJDuPY5EIkmyf2ua2Npa89KGifG+8gMi53R1/FZbSHf
L2W5pQzzyiAjYE48BfVJ8N9Xg2yGWQ0CbDTeT0P/UFuDctZCw/icDSnoKGuqt1jYr6wkCkAkUgli
wNOuqxfg0CtlQVj2fT8n4anIe+cvNQ8Tvxjn1Av02fFMWMEb59DqjnkZT6RvoEMKVzmQpZcrCZs8
LUnV3nyPYR8gUifpTs7Uo7FddvrdEkCnSMvyvS5PaBu8PZPrkoZoGkgW4GyhRYnE7OrEteTM0ttC
Md7LWmftM7NGK15Hvz1AgH0/B/Lol2kY7wwLayOK4/1+jPLBszDyRZM6Rm11xugq6BJzFxWVfDS6
LNl4uVzOiICiYN9psHxBZiKispZ6UJI0ikjZmN8FWcK5IfGZqTdBLDe14weaBtx3KLpkeMr7MuRV
8/b4XK70l8ZpVjCWeTKRQREf98vxFY0amVY8075PlRXvU7wfzgxn5KemtcVAFyv5P6Xdn01BjEZ2
Gz9HlAZWl4OezHNma5P9fQakdsgspdmPajYfHRMgkCtZYXfjpLL8ycZ3zE2wTP2tu5fMKI2/+I6I
vU2MtVoJRqZMPanu5Ec5aaV9dNB0lB/aOhrM57SOlDFwJeQdtl6Hq0SvaFbg8AhxOELxkTRXzapx
XcydXqs/ljaX4Ko5kZnuEMEy65OVNdXQ+mCG5P6DBvvQfgAEKif3c5tHraurAYB3RECCXRfwlj69
PfWXJw8KfcJSGUU7Ut9EX1cnASo5APbMWP4BRjJdXD1NlX0SFN3gG21e/2EX1bAV769XG6BgRgAJ
I/K7AHrWq82W0AwcLCP6i8RHi0n3NH7CCXFylTyPvr/du/WuemlKhALCaEdIkq0Wdtez4eo5/os1
EWu3idODdIPiZGcfFTWxHuYhwv6QvWYZG0fOelxZ6RQKoUiARBaafavDjhQ3DlcOQYGbDlZ/E9uF
dpjxEtDc2DKlY9GUxZa+/NW4UqCiJbIf2E6yyFaXyBDgQZU7URmyjSi8S2FneFWYhdA+y/Dw9sBe
nuWUJNDZEoc42Q4qgFTdLwdWAvRtSV3dhG5imMGxLHIq/Vk5unOlxO/GxdLfIdeWupG15Me3m74a
WQC2IknHon0RK1Evm26WgcyhYiqYnOv2fF/yfvSwFKuwt0SCQK2pCr7d4NW4CoQ+TtLEI5xbkEEu
G2xjqQfjUgT0tQ+SzygtVqYLUqy/zZfWaTduyevWOCMopFGFIo6+sjVJlYQs+pKOEXVk4IXAjNLc
bZPMcdyRO2ujtat55CGEoD2GV9RAiDtW8ygveriEamZGrhzq8khrCJW6jREFOrWQzEgFnhdigmPM
JRlR3f7j7bFdPRZYSIzsT3EH8oYkuMVw/HL1jDo2QNqgBZFLRUSVkVTXkpk3eG5n53JysBRryjDB
NFxu7O+Rjb+Am3aO/EfXtd3v2Y3xLTDAef1CXwOiSiy2+paI4HmxnNGK3N7S4kOvZt1NV1YDU24V
mCEtW0oNV8cTMTyoZlwZ4G5xH4nZ+aXz6tCHUzUa8BWKsWvfD3k07TA9i2CEZHHthqY2QmNLfk/U
k36ygQB8s33pMqO+WtBTbE5yHow0q5dL8DDn1Xucn7VPGqaqz1PbF245qltPspcS/S83P5cfWBKg
jqiXwqDlOL7s7BDE3EKlJtMq4Xz7Qa7HdvKbKZ8Lj1/rHzUTKYXjlE3qn2aXx49arvbFFzNThtsW
McjRNcp0/mTIBZzKySIku42TQv8DxJ5xp1jt9ND0ESzyODRG6ZAijWeeeyxLm0Mnwz72OsK35sFC
q6z3Xhbxf3+b/k/4o3z42Yn23//Dr7+V+G7HYdStfvnvd9WP4kPX/PjR3X2p/kf81f/9o5d/8d93
8bembMu/uvWfuvhL/Pt/t+9/6b5c/GJXdHE3P/Y/UHb40fZZ99IAXyr+5P/vb/7Xj5d/5eNc/fjX
P76VfdGJfy2My+Iff//W6fu//iHyu//96z//9+/df8n5a/t4jtd/+seXtvvXPyQE0v7JigbdKnb0
+EP8TwgJ/xTa0WgFI02CsxEnd1GSxBR/Xv0nRAKBRQRPRbQuKlxt2b/8nqr8k9QgexOMHMAuPMr/
8f8+6WJu/jNX/1X0+UMZF11Lq+JI+886RDUDrRJhpsC7B3QawcHlOqztLO5A/+lPs1bPZyd0ZFeD
ZB27WjI5p6J9kT4qlnepmc9+YNn9Paas2imdosmbOmn5hpZm/vGXcfv7Iy8+Smy51UcZoDwErhTj
IT7u8qOkJIxCeZSsJ11NtFOng39vs6S80TmQ3IEo1ZWkstgviWrD+8tCodyqInyS5htYJxGXrD6E
bCi7kzudp+gadxosqhYUTq88BUWT7aIwav10Xtrj2/1diUOISeDlSe6NujuVaABEl/2dM7R6OnUI
nqhZof5oaMiB5pRpl8gykYvs7MNkdje66iwecjLjj6lqIj8IDKDFSZp4Wtpk+1yp+8OUo41tFkt4
sscgOBbIxR26Ns4ocYEXMDNp2qdVraMeF7Wf8q7KC7fNE2enF029CzVKZxs9u7y/f/aMZDYwa/Jf
+hUW35iFyAJ47CfgG+gjST62g/elEt9CUhfouSPyGzDcDb8qS6/GqJCSJnpxsxtP9TEK+50OZl/V
yLQX1hnnmX2SWKABhg+dYbiVFBwkdca+YQMjfj3taK4INx2hTMsJvboS1CBEBqXr7KcIes1RslOH
SK5uNwbn1VaECC46VRSQ5NUFm09BadpxYT/N+TS4kZY7OzxVpv3bU/BSIb5cw+xs8K08MpDc5b1/
ubhC3KIizIOj5yGb48deeIUdmmoaBg+n6PYREGwNZthO4qe5qfrSd9SxuYtsubE8M9WLetc16rjs
gkzLBndZeoinpaknycZ3vjIaVJoR8hZEapKzqz2QUsxtNSsPnpKqknaO1HVIAbZbmN/XthrrEP6/
LfSnQLFdjsZYNTL3mRQ8kZlRjkMZVze1Klce5o4dKiGG4lVt0u6SpGoPSwEzdO5q9YNTp8WfhhrP
vlQYMpoTCBTMZfE9jlrnOE7F8pB0Zuqa4Dq8uTe1W6cCUN0vA44Jlans5z4vSKp08iPuFdNZTdRy
C6f66vjxtINgI1JY6/HjyaEi7sT4yUE2npuZnpjN/JVrKD3YMDa8vsyGPb58mpvUaXNXWGXtlmWm
YyumEBugB4cnaLoFWhP3x8Xqw7AGxJyAoCD/R1XlcryNKdTtPunC51DVw5sphj2aSbJ2Ywd1eTM3
WulxrDV3bd5uoUQuX0YcPaJlQDaCfQESZg2d6jRRnY2S8Bkng9uC2O+DJSU/miKQTsQ+W89NcSWt
+ylSBkCmoClc8dONscSBfmCXOVnaeHg5L34/aqhxlTlFtLqCzBXXW+JXl+mjly4K9UBRoxIBxFrp
IETL3MYO0H4KAE7cIzFteYWGnpGqF+UfFgauu1nHMqhfloMxjMPGjr0625H44TwhhUhlGDe71S2N
pE7adnHF+RUOMHTN7HMkl4WXzcAz3z7DXqCNq9EVvH/oXLDpFdhWl6uohr1mZEbsPCEx3C9uVLcm
KljK+HWo++hYa+OtNdrWURnrr7azzI9BrxwXtM98J7T+GuS89tHogMYcq5/7KUDtvdb/JLiy9ouk
CnBbOvg450r7TE//SnUnvudxWHtKkRpewsvfL+OguTF67XmRZ3lXkax151nVd0ovWTcYisa72W6q
mwV1/p26mDvdInGdOc2pzFGWwiIz/zKXhuN1stEhyjaG+wkLe99pktZT0M/xLWX+PU7Qy+KA4i5D
GiGSFBpAl2PWWsakDdVkPYFjc/bqgCMo1VScwup8OS+4yLhDjnHY2zP1yoq0kLnCTkRoAqExetlo
gopNpVWm86RppXk7DabmK1YhHXPO0lM5z4aHp1vlC/Dpu6Ae+41I6pU9T8kc1gMsKHq8FkPuDHnW
Oiyyn6RIk90+V7uHQRuOmtzGZJr6/vR2b1fv9ZcxFioy4FZBY3CbrKJnpPxhFs6R82TGS/Fg93Lv
a7Em+62JLYwaGeM+tRrAyvaseelQtq7ZjfMGCGVVIvr5EUJnS7zT0YpYZ2SmvB1HySglyEC57jed
Vd7mSEsd0gbp/sDSmrO6ZNotVirzMZw6Z99HZXRs5TrakH1/bfSpdFI3F1LgZMUuJz9OB30yysp6
onSbHXTiU9cBp36fzMZ7VMm3MFavHLkvlCjuPAw5wMNcNpfMoz6glGY/NfEEClArwFHapXwraYgb
Zcms3gMP//72jF/dskL7j/cYNxrZa+QJLtscs7FBs2e0nwC9mztUzL40U2r7bzdy/ShDUp27RLjt
gfcmtXfZSmcNTp52Y/xcQp13ywVN7y7V5tM4mub7wGraIxWUCf5FzaXWtPEhUlTpXMUYwuV1rwN8
GquNl9Arq4x7FL8XcOe8WHkuXn5TJheYzpUt8UVfFDtTmYfbZBgXvF+C7NgZs3yING3eBXEd+3jP
jOd2VJBn6aItMvprX4IGODscqAoB3DpuLksly8OyjJ8poUWc21F3xKJveMcDNvgMW2LAho8MVUk2
GrmfHOfjYUBmqYi2jDevYxtydOw/1Ib4Fp7rl0OSTOQrYVvEz4aU1KU/d6nyES+uKOa1SvLGFVFf
5zaYEz53dl9qG7fii2bh5a1IhpvsL1EfVfBrL7uprMPBGYbnIMXnp6xUbTeWwnZUb2uPEHU8jlIw
PNfgdbwgXYpDHTj1B4zE7Ock0Kdb/AHaz+Cbq3epjqtWP4O5trusObcLF+JQtPlD3Nqtj62a5CLo
APV3Fh6mmQqCODeUAxWEwi1S2fET+On+pKTmxn1yfaTogKABhQuNFrbEaicoZRbN8ALy55rMtl81
mXqwExWZodoZDu2kbtm+X+9vXtdEqxrUGl7iL2vvlxwkPMulrayIKc0Hwd9Z4MxJkb5xTV2/ySwi
M9Lo7G/xvFxTqMw6K7LF0crn2ZxtN6yNs5o7KoHCMu3I+Gp+vUBpktVCeoeVXnio4/b7GKvytyTN
4hMV42xf2G38hEJesPFt11Edz3QL7SxYGFyk61CrzDMJp7wifYZFqvlFWKZ+2ZTaIxIa1cYCvt4/
AtGMhjHqgYLwsbovGq2vwGqqxfMC8uxhbMrqKxV4JGfyajzAaI8fFbXr97GzWFsn7FWGiScgO5ck
P/ARrs1VQDlimoL4WZs9x8A7PyCNrbgawr07uTMxJZvG8msSKJpH+Fh+7wJsZi2bQmXYKspvL3Dx
YhOcUM4SVNnFgvxlwdUjsORBN4pnSZFSTxnI6Jtm6VsFJZwWR6CNIX+JgC7PDPEcEwLFusg6yqtL
01DzLCnUvHiOtWV67owlwYxNJrOvtSjO22gl1Irg+OcNAm1NO96j9f8wkAU+WVO2gDY1eN1EvJAL
FAXPcTUR2CSjhjhpHN61ttqjmmEaByMHo5fkSPA6cz/daGbVPMKd3uLcXYcAHOKMnBBcgR+9fs2H
ZSYHSt5Gz+00Zh/bxGr2Mlru/lA3zmFQW6E4nthbAZcYo9UYwqxAf4Fh5KezGsO8xNYtCrLkmbsy
fQgyxTqXwSAfEuOzbX5t5KKBDZ7MKE7DGE8Ka4uHdn1IoWpBohBgxEsSeLV4wbDLo5Pk2TPXY+fj
BNm6Y1RtSSNdHwS0gq2HAJCDdlq/n+dcxo6httJn6tIZublpuEmTyjrAQG12bwc8rzYl4DdUwJnN
KwBOZFrT2GfZc1aWlPesoPa1RPtEMXULEv9KaGXyPhfYXo5fgvbVheLEkikZc4racBhae4X8wF6i
HnJE+nh07VQyD33b/yFZFUgYPDAe+hSjGaUfkb0x9XjnFM648Yy+nk1gl0IXBeQlsdVaNShOJ6nR
k5wvClrnkJPH8xZH2nqsX+8U2FUCi29C2uROXZ21lhIoFKPH/HkAwnM7IHnlVfZU7Nsyyo8ODh2+
NOlbwKqr25sCIgUMUdNE8AYi0uXh1rCoMpi/87NkaT96o4n2vb3ouypZtF3a9NnG1XX9HKM9IMIE
zmBJUT8TF84vh6ksh3Ynp+XyjHlwvJuAVO4sPEmORVgXZ0q7iistSMZG2tTfFv2CaPeo5xtvwqvp
hGrPac7OhOGFtM7qG1QRm9qBrj6PlgqEzBomFzu3Lf2nq6uTuo0q+ikUNgVo+7Kn5IPqQpa06nlQ
OZol8Om3IMUAbgV6vwPwMO4Cow2OarwlanI5pUSalJ4YW9CPIpkMIOyy4VTRx6a3nfZTaJi3Sp88
guJA3j1SnuIi/+vtY2F1Wf1sDKtQBfgEk0ol+rKxWZ+7XKnC/lO+EJm5VmcgHW026QF4keV1+P4c
MsDyfg3Wd+c0iv4uzNtil1oSYjwderj60lCqTgITke1uRtptaA9pDkoyRzeX2kKh3BLdBUS9c+Hz
kEJusJjtQ220hle37bRxc7won/7n5qBDaPEBPxbFX4HHXQMMYjagBJe5f8J1JD/nUirtQhbLXZDV
uWvXsbpz5nHwNKkmyR6SN6FQ3h6HmCKJbmTWU2epMVg9vdoVdoJLvcmNmuZF+iRbWXHo67G5Z23b
52wy7F3XjukHLA2jnV3XFpJWSP8lltB9Vc2/psSZDjXGQs8gf8CUAgL7ZjtQpNxuqiF3FFZ61vUu
uLFDYC1LZCjU4uVqD/rS8k2FTOPbc325bX6ODKhssb5ESLymD2bdqMy1bfVPI9LsuwRQrYtg4Wbc
d3nTiGYI+YTzIJuG0s7am0ENotzp9EB+mgdbpf8z4nNTofv9UA5/LHM6uPkSG/u6kYwjUsGZWBnx
QZqy2FV5jKCh3eT7pjc7f9asLbnw6zFAaYliLOuCDUwW7XK524HUzLk58nEOQu+6ApSHEtiWt9Qa
/vkyBlSiwblQECIIXp3KRRK1Cmog8pM9hr0/c5j5+tA3bp/p2Tsq2PRVQZpwB86y8hiX+rOM/bS7
SHPvZYZcuovRm15Q2QrkQyOFBK1u8c/F8XW5T8iliXwDtGsS22uAoB7FgwxJT3lKEwMaMieEJ8Vo
OvA3Bs/oi+kY1Ihc91L43W7ZJm+vxetFQp6DlYjAAWWLK0heFZSRVJqh+pTZqKf01iRgFGQtc4yo
NyKfq+OU5BURLOKMZEtBAa/O8aCrlqbKCu2Jl0W+13sl8AlqC0+r1PAuJ0b33+7aCnopNgDxv0FI
p/GTbM6qQY068MS9r5G0D/Q/51zXTnKjVe8cpcWJVJ9KP5nzRVT6tZMkgSJXmzzYL32aPsDJ+k0y
xs+vQbcEfyhCTG7MyxUfyakEAFDWnuKxmn1S4oY78RpytbTT/aK3tgBer8wsK56EuMAi8nQQO/CX
AEEF9xGmtaU9ccAHN0SJrKFyUu51S863Rvryiv450oLMLuy18WO+ImAHvY2JGWu4RwXs3UKW2B9G
6RGWtLlb9NG6j+RKfpatxNprWaYc8VpTPZ6sM1mb5iOOLtQOv2qHtrSHnWRgBInBz9aF9Oo3sseA
9YMCAY1yOR5mlkfVEujK0zio+ntdKxDSactsN1d9uLep/u7zpLT8cliSh7cX4vVZBzUd0CscHABf
1JAuW8ZuNwshxiicdaqKZLY6Il6/NKffboVshkxUCK+JLINYD7/Mt2EterrEEpSiLlLcxCab2kbZ
llvyK30RvCXgG1SWBW3rshVrihInQjrsqQWKudPL4mOjD1tJ4VeWLpKYEAaIcWWRZL9sRJGaUrHH
2XhSTHTyQlkKjzpUxRszKeTH3x81mN+wPWHWEruv5mbGxFrVFprqChxDIfFgVqvlf+PELmBiv6J8
Xll7JHCZF1Yf5ct12YKHWGT2zaQ/xQQ6hyW0LJzLE+NxnMf0Zi6r6baUqV1rjbPlHY6AB4O1ul8Q
DrEJz8kugvVYrfukNGEPYID4pPSTE+3kQJqDXZJ34ZcsY9W7EZeK5klKldzE8ZB8ajrJfk8aqz6b
eWx/Iy6u76rMdJ6VKGwKDxBu8EUqWukx1IzqXVdlNiaxhbXvdJkqe1JbcYDha7J8zecoMTzEc9Mv
CzGnsjPnOLc9VXALXOq31S1mmuFeq4eES2BUUoC8ld18AcdPPlKKDfumGGxjB16zcDmDeJzO+ORF
frdUU+M6TWd8C+LA+urUQ6O57aJF+MkY3azdRlGselpBXtPPjL4qd6AEzfqmycine7HdyF90bbC+
S1iIGbtpmcZjjPVth1YEZCo/jNL2w6x38QdN7yudql4ZPCAsdheVaZl5nTYX8qnpdOsbzA6qMXHV
jjsCxjE+JAsyDW6itGnlp0GZ3DiYtztu4MTD4pmF0t2mdYDqaE3mvPEmubD+/L/sncly3Ei7nu/F
a+cfmIelMVQVixJJUWJR1AZBtdSYZyAx3I2vxTfmB+zf5zSLPKxor7xwrzoUJFGVyPzyG95hmdiW
3tjBR0kAOAIHWnRy5aiQ/RrCOtL7oK314qYlE9s3aHfbATIAK146ttk9DrlDR6plJp7spnbiOjXn
qHpeS/BCA7MyOD6TxvpF+qL/kjNCUR5pHcG3r6yblnleuiuaER/CsZzmHHvRLNNpa9UdN+SaKOlB
U8boq2T5C8/KK3mKpbD+dMdCHFI9q2+3OuWKqKqWVzKuul96VDoxHgBNnfuzkJri9VY0PmhFNlcB
xcnw0LTrlO8HdRi/o0ZuHjJtNlXP1Dv7V44vxid97lvmzo09kJvVmUQRfcD0w3fSJblp1bZovVGY
beE3RrReGXJtGFAb1XLXlcPeXmZU3Zesz0mgxkgvvXLulu+yRUHRV8pYPRaxjtrsXJvDpjkbg0Yq
tKh90tiPFMsq4jdrqZqtb4uuSyFlNv2fUz3TXVPTAu84RVn1R5w68ns8Z1fX67LU+ASTRMkDuWR2
HhjW7NxqQxP5wK+T71AbQKbOjrR28VBl0NqcHvXdel3rPz+OZK+7Hi93MDc94ABGaShjnksmobku
JD1NgHXcLQ9zvQB4c9tZREBme6B1IL3CsTIu2dS8k2Kbm7z8pk0CjY0M73WwLuy+mZPIjE4okZmf
2zRqH91KaLknze7PtjMjcCFjFsZM9UB3j20gCyM6xKVmfHHMtAo1pwGW0FL7cSSdY17r6YWb8Xxl
GCwSxW3GmMju8CHPrpOxizS9rvLhlJsyvcnjvggdmdm+gfi/7+aGek86cqn7/N5DYXURjyF0G/T6
Xi8LLBBgWWMpyXbtzM9QN/PrWFtDJQkXd2fL6tfHr/88zG9fchPY4ZbhJZjn4CPZaOOCd608RWu7
7xwq+znDIQ/aS3cAHHShhH2h5v/9VuFxW+G2DSY3Gb5z0YIWv9pFl6Y8Taucdoa1DkEBvvU2qVN5
yLgZ/B4aUai7GGgMZRYdEmo8rAd0zc+arA0G5ti+nRRuyAdvw4q5oy/qEl23NOs/u5G9BOu4LMHH
i/TOS9nEG8leXiZs5xgGo+gxBjfT6ZRri7WT5ca4SjSVw16pB60doxBG3CW03ztvBo0FCA7bCBfy
2VmKQftlKoa2mk5u27WHxRHiIMH8eeBQceIa5CVLgXeet6EKyTg3PIx97m0n82Lo9aSfT3Fs3aeZ
1jIQjU0/b9xjbFzkdm6f/mwjwDFHoxkQDAmbeVZhY6CQTLSp5lPfYbqWJAjTWS4k749f3Dvfie9D
M4nsnS7guc2O1GMx5XM7n6qhxRYE7aXjMFn3XAfDNSX6pcP77uOgaGy8UfRHzkdmpGuKHafafFqz
rvQBncyhCSz6ahHNLxpPl0TS31lDmmSAa8jSXmzMXseKepbTFK3VcpocI9kBWq53NfYFD/94Dbkd
oL1tjKZtmv76KZUlnKgqzeWkDOazWYx3riZ/Q8L7bc+yCj9+1ss06mxbAPbVCUeMmBEdO6tG4sRB
2R4Ayam0lzHQ8qz0pC3Qqcl6Y7/YTXJAY1h4wpHplZRp5EXY9QV2UsV+X6S63yhmElTkCB9/rvPK
YpOxIVrRSkRQi5vybJzlptjFV4s6nkQs5a5xMnSEobQdlJor/+NHvWk/bM9Cq3QDZ0L/xGvy9Xoz
oDPTNHLG00gK7gHeFt/aJMo+TY3VhHpfg1vQZzChrox95KCW42z0zR71x+JqIBPf/998HOICLXuG
QgxEX3+cQq2BLBqJpB8g2qtV4+oFrTHdlImBx+JK76mXtQ4YH+yeFs1GUI7rJthf9Yd0rKYL+Kkz
UhBOP9vqmBDs2PFb8nC2Oo2sy9geBO1hENfXCk4/gTmTyrpgEgJLW1PPSEoa2pCGvaZM5c2cRu6+
xWHMi5ZJwbKzC+0VNxeXca7viFy7Rb/aCc3GFDdjXxXHtdDKXYH+iw8UcA7GJMm9AabiBbTQ9kFf
73SMfukrbF6/m4PLWX01uqWUAljoCefuzEchQL/JDUqsJBkUz4Fl6hfMEa6NzDh9/EZfOKznT34R
hUNQEFTOuV6aIvWOG7qWJ0JHE1DXrd+AqZIez7byVZeZG/SdYe4ms132vTbn+6V0n1Lsbr6Ma9M8
1mZmh4KU0DcQcEUM0BSem6smwmYMvh1dCNgJeHYK0+iDsUuMndXKyK8ts/RW2KYPqJ87XslhY/yU
dp6adOO12uik/3ayho1lTD7co+JOaFq/b/tluZDXvQ2bBuisTXSMQdhbcd48GQDQTulyMp0l2616
PVF4puaF9/s2ZMCXoz4GQQ8whxL69blB3ViZytRaT7FZj77oED0HiVRdtcN0SQHjnS8ETw54BPO8
LYU/i074gVExD4pyGkF27hEHb3cFlr8X7tL3vhBitrD/mKnBvNsuv781imJGtFTiuXoC/YK+FWQo
b23cO6Q2xvDjHfr2GgUxDR4XYUnyEHLT109Cpaxj/tHSfZfqQcnV1rfU8kuzmEf0ai6Jdrw9hwy6
1U3KCvl84srZ4rl0dtUu6vVTbuW2J+JF8cvF6j4rKv09FByUw1Ir9WOhrJd6LO98TbB5oKrBSjJm
P1/QVXQjNXyin9wptr/hoPasJoryS6TuGKCvMl2I5O+8P5ISoMeMXGncn1u49Aaejk286CelVNRA
6VJ7nzo9FmLCGh8+foHsiDfRDUfLjb+J7APX+fnEXrXmuFuyyD4l+Iv0bVM5YdoN8aehplkFQ8Sw
v83Z0Oc4xQnnq2okCkAqa2gdf52s6uhqEShz+L24QA4GSS81kKlvHoGFAne7xpvXSZXsiXZt/NDZ
UDYOvaF2aqAb1K9+5jYNvfGyzLy2c2TjDdWc6D5kxsmiS1HhtGsI0gouUQQiPacbjaM95fY9WEju
Lq1xvZ5J42kYUjCLaKzR7SVVBaQuDk1v1/d2hH8fHQCZfUtEq26qrEhvxRML7/GP+Aog5619t2pV
n0EFLer3xGjvJ3POO8/UEGEEPSSKp8zIs3HvQD4YvJirtAjqfgFV36R8tnhG+B43C73zkmJIA7ux
KYdHZfhiZoDz6bksUjsYXGHfRhL1X8ykxd00l+voO3YTPSxLDgU81xSZ+C3oraPS4q7rJYmMSIWV
EkHsrgOl3wH3d/2EnpbKlVMMhtfWbsOUITVHWik5LVc/t6b5y9KiN+ybuE9vPZw4v4ZpqoJtrPMn
dVzET6IDDTiIYQ3xtLAOao5Ngc/hQQ7FVdclnDKx3AEWohWztT1NrLpX8VQBB/3WtUYOy81KtcpD
KMgBHtSt/QPd2wkoPDiqr4oyx9eDiIs98mvD115x1h+qLaZu3yeV2rBGRkfPzZhWa+8A+8z8AnDK
HFoIlBkP1YrN6G3kxjLypiZNbgFd4Hz58bZ/J5RsirWohQB9YlxwliqptJ4bKDXrqUphD9tWc6jy
3NkNiS52C8fMY26lBih3XTjZb+O/SfN+Q9hCa4IUvpWvf4vMbWrWxZwI99TOYE8XJbdIES+SJd6G
q40ES991G4gCczuLyo2xRkLWgziRnQ1HjHF6RERr4Ttmm4SliWHrx6v5Nl7xPNJfeJ9b/Wac3TdT
HSV26khxahwwzFGdzp7s9Zse1uHu4ye9k3LzKKZdL4r93ARnj1Ij2KJzZ4tT2iPYmLBZQ5WGZqDY
qPPWrS6COHPj+wya9e1gDNWfMep3gWtOepBZjbjEU3uNvNxy3O3j2JghcjdsfMTX75NB30iWoIlT
h4BXMCRtetd30XKEH2BjgBe1O05+gppFbB47q6HHye72hzW91BJ4b2MBAuUSpshkbHOWw6iVyJHs
j+NHHMnzABdr+pTRGF04Nu+8aK5gah6QQLAizs1haVJ36WQP1klLEgg/epGE/aJpe6sZ5sPHb/qd
L7QpleN2t+nNvWEARqa1iDoa3RMuJsaVFld50CQA0D9+yhnI6uUFWlsXBbkiLP5o4bx+gaU75cgR
QfExtAT/5jHtr+ey7HdE4CXUXOYWVpVo4RpPqtfXqxlYySIuTA/POAAvHwIojYnlOMkuY7GzaJS1
KITqcZc8Rgm+aPseQZJPFDlLuStTo8YIQt9uSS1CXshzx+ZhhVnbHDkFzoPmCugiHy/KFoReVx0b
6QUKCrR9bSNbvV6TNm+VOEJr5jG2u1XzIVzF7U5bG7MOEmRZ9bDBWEY59m3sXrJGevtoZnRc5Q6d
xE0j8yw+xpozzxVx8yRUawxSRlY+sHXX7/PyKe/133NtXJIW35oir78t8gNoBsI73LQ6zvXDMjEq
1rrR1dt50X8X4II3lkPfnhKjEAAYolbq5A/uUPuWmWq5X6MOekm6/e1uh88MkBEYLGhG8Bqvl9wi
J0lTMF6nTDGSwBiy/mgImAgfv9h3ejavH3PWIFotcCdZyWNat2FQZdmNZxM6ru1WU+9s5FpucW/t
HsoCUKwmhzWgYLG9Ik+Tm6azYAJiunS7tJlzoQI7A7JuJ4BIytXIzBmNd2TkXn//sY/UdUwVcRKa
Ve/4seKzoTB8KZOk+VRYqxvm0JOCNEVdrorHgn7uOv8QWjtDTs6yQMXM7ULt+d5i0fXe4hyQT+WN
lCfqbBHG0/NGd9GnfQ49JYy2NFcgEuH3i2TigmXIfnCm38CJ3dvGmKyANJGYPxu6bzh94Q1YBf7j
wEj59jIE2nwOCV6vl6qOYs1iwMQUCFVBj25pGTTQ8sILW+Wdk0jhuCUr1AVgTM6CQAKL35rTBk6B
KLNvol3Fn1qqNUuYtmqhAJhXMz9hkhzEmEhUHrpi415XsjH2mkTPXE8zevfOZdr7RQAWsYO+SU1P
zWYFE8poti80m16mEWenGOUBFgauC81q8yyOq0lkW1XuZI/6kjs368p0Tix5fEN0R1phBR+j26K/
75MoPZoLCUOyyPKIZHPu5ZbR7xDVbvaKBanZHLvMd9dUjt4MTuFCqvTerqLljAwIwzRMbM8VWxeb
Tleizc4JTe/OE0Vp0Q7V2hsDjv3PeI7kr2TujKc6LoagVwdSd7OfAYHCfNzEM2DvmjVtHNpFl3Dr
b7NGAi44KqZWdLtQqXq9sYw1G4WBTgrMy1wwOlmfwNHgs2CIyG9qlIs+3mFv8LDAZRAZM1+atTgL
nicTqdDbxB3X6NQoTnmVa13MwLeffIgVVtiOQ+lndRnhv7Ws+z42yz1GMfEt0IEJGrPl7HW7mvxZ
7YSnSFiDfZUkx5KGxH07aotXkMU8yNYZ9qY7KYAiFP5y7KAYa4/Cj7EZOn38fd6GcKZleFfhbaKD
wzhvvmNLXCtoquSPmwfGAaUp56jW9fPHD3mbgG1YL/JNFO/gW52vmWFE6ixQpH1MZs31krg0A1qf
Y9CpznIp1X57MYL/YTKy+RSiG3LumallabWIOMofGzWxvHZUtACj1+5TV9ZDqHA+DoK86lPddF0g
9Fk52tEs6SqOqpcQwsJ4La1bqJcqmvxWH9hxFoe97kZ7kwnZVxxnLhLr39nBtPxBqLlgb0Hpn8Us
urdF3FRr9kjqaIF5jtLieznPrea5k5zyDXHS3gKvaB7NkevYU9y8uJJdP4ORMRAi91Oj2TVznXya
oiX6Zk422mWVmZX3xJKZJqi55ieZRO6XqWzyz2ImFnnrQt8irLQmuYdoocDnz1sBwHbUI0QJo7b0
1XpACCfu+/QZ/7EyAX+Zsk0G+u4qa2wFbpnOvs2fODp5VQ6U3LL82hlOW3jqsKhoSuLsUNA41+BR
cYCxvSY8D7eVWoxPShvjDZUWg7zEaHtvOUnDuAPAjW7J+OuA0JumKLgas0ezUpOda5Zd0NCY+ole
fhLy7EtifO89D3D8JmAGTxNk+evniUhjJGaIDCaQZQV626SBg1ySb2BJEmrLPO8/PkzvJP9MNbcZ
ICwLItA5gL2ehb3iNjcg59Fr9G4Wx31MRnv5JieZtCHyiPZnWP4QgcuiEKB+lBRBH1kV0SXdzBdR
8tf3l0t/G6UTJvsMGc716fiLpju0Qj7SXOmuKkMxvtXO5O6aqTlasImO5CDmHfQBxaud+I82Ab6d
ukDYlbHrrlbVjENl4ai5szqRN9f9ns5oFmbT+oPKp7wgKfQmDIFx5IoAkEB9htTn9ib/1sZwwJbP
RTYgjFCSQaZ0uNAXncp/Z8X/SHztv5RUeyXD9qFE2/+D4mtojPxtr27ibq/U1/yxe16f678LsL38
xr8V2CwHsTX0dbdCCcIp/dv/o8MmLPdf1I+4qm3D+s1ahhj4byE2dNgQNkGAjX0L5BLI4H/osKnq
vzaI+AsreZtNOP9Ehe2F3fCfe3n7y5vyPtUs/3GYz+dlS6oYIlktLaAZLX7B909u8m4ammuJXtEh
lxvj2bKrXdMYll+tytPqaNm17Gfb9VErjlbUEdtgcWrVDdNe6l9AV84YMAKNg/KULYnfZQRItF+7
nVFFbuJhIIheSuL2xaFSff1PCeD+aq1kZIa1g89GUqbMpcnzPw9Jep13ZH3E6PXJMQBsEFGn3g6V
fg3yVW8Obk+wOMR6F2VBFi9d4i+yQ+NkiMYLDJrXAW9bKMrNLWOlxiblOicGaHGTuEVVk9NF8kix
SU+4fzBye/ZTPR93Lzvo/x+m/0Z0+q+FDP/H+rv7+Zwu/+t/vlI/5Hf+Okym8q9N4AUGO7sVlsY2
H/lL09Aw/gVrnoEvJBuwG0Ci/+MoGeq/qIu4OxQKMNAWG+Ds35KGusMpg9bISMze3i4ubP9A0fB1
FUbiBa6c7oSGVD3y/DAqXwda18IdGsgk9L+hVjymoeNd647f4LWbv+Q4VV5u1urFptiWJ/3nAbY3
RtwL4mcbh1L3nhMZZqsi2VuQRtO1Qm29DVTgS2ErR6WaIVEoKhJ3rdK20KvAdBw2G+vr2JqmAzqq
5YUz8jqt5rMgp0yHnkYUNSj/f7YCIFSTbBkTBShAnSJ1FIknMWJb8rc9cffXd/s7fPusfnx5DPR9
lw7uRiTn9b1e6MqVqrrSXw3zqLKvFhtSmlXhuGVpy/S46MavSZswve20Mmx6oKgWlhCHOVfzZ2su
hs/WKpHYH6rUOkiT4eRKOubhPnhJYn0r7l+9GSI3dEVEVCDfAQM9S8lShDN6La+0kLZ0vydTxQK7
XN34ehzm33FSRJ/pw8tgoEK+0BQ8a9G8rBA0Yzb9X/338xZNlW2DeCenF5rkxf1U9MPjgINNmOpj
B6UG2t1aD9FzGcWZVyTK8FhDzXo0RsB+Je0ktZD/DB3w1yd6wQbATeWNnRMqs2SjSYzAzpdOG5mC
CSXfFXZZ/vHx3nhnB5KPoWC67b/Nmf711mipwkujZz4Fubi7yoap9U1z6v4Kz/8lgeDdpxAxNgrJ
Rg896wHXVlO1ZPybSDD9zgLrpp2jRD8//ipn4WQ7TFDyNjsethCAh7PeUdTmk+Pm6YLOaKR/Nixl
CRZZ1fcaTjyBvkaDX+CxHH780Nd1JK+JGIoSMjggHs4xPhvbw/ncNOcjLURv6EeT1+kd933iZW4V
/9DqKvJsGOy7vtQb35W1efr46W/WdXs6EYQsl2qMFuvrt7euIgFu7mqhJYs7Eym7OyuS4/3HDzmr
JPiO/OFNuhyE0Ca5fY7N7SwZ5Q1oJsC/nXtckVC00PX+oVpl9SCS4aGFoohuxJofbKWD/lel64UI
xp10Hhtef4Y3+nmNOhEQ+ixsa7EESHFMnzMrxsV8hbfuLXGcPUXuAlFYq7rPHXJ++1UrDcLcWgTF
2P92tXn40ShLnvsMAKrZM2gw/ohH1TwUkTldJ/lUHEcnzXCRIImD8qCFdrTOrZeDzvlSqRhNeJuL
3BMt8wl+R670e6fsTQiHmSQBMxmlMOU26JzKWBkfxm5Jw27QtWuEeYsvsw7wM0s66ymH9b7PMtfG
r6TI/rRbQ3zDOnbZceWhbcdOW/yceyHMWktiWGxXn4sOVrq+LPrObLrM09vi9xL3DTz97LOOwcJx
zBzquEmJ6hAEUHRTznWfexjK29fKVLhHvUWN2hukvv5asUA+lvz2MYmm7KEHnoRgt8CBEM19K/Vi
VgqCc9OoT6OVTWE1VI/Shoddp23Bz8yG/Skr0xrr7mGExBHLnYiWfvWaGBY3fYAmcNZq2LnFIh+B
ZCwB3BSgFmth3ED6h4lQ9HJ9jtVFeEbX0xIDx6xvdIh0Bbo11vc4xsvvvQ4YrmjTBpYDJWWQWvPB
sWjAlnWRewUar1dan+kHG1bClW2IfN/ROWyPOq/Qt9L5e1J3MrSAmO3NZo4PDfeIR6qkXnW0T66y
zFKDdXLk1WiMDf3vwQlUMA9eMrhzKC2os2ofdXsqlN266i45vRjusuwFXTFY4aDU8lAbuRJo0+RF
Mvq6jOI+HoflqlWUHUn4QlOp3q1pX30aTfXZkFniR0BePCtqjEMHt8SPUPT+NMxG6icmumF5YR4G
as9jlokoFG3d/7DH4aBbEUqnI5upibyyGj8h3mX4I5JjhdoFfa5cj6n2cyzJlGLDvEvz/j6zspWp
XtpcuRjl3lkdLchaGNpVVRfXsIBu1CozQ7qu8oB2wQ8nO9RZ/cegQ5oG0VjFQ4e1xHCMlOo7SAJ5
5WyzsMIyRaiWpgy02J2QMYkWn/6nlnq5irdp3Jkj2JrNy3Gmp6tqlB5r49XDnHm1oX190fgSGPgc
3NGNg9zArGYTq4qW4YuzmJFnVOD08kS/VZzsJl2xUOsUowxx38m8Js+VyNPQYLyhSah5vepeITqk
B2Olrfe9mLWrBHDfXdTlP2cHREC6jPIzc1x6V3k8H1djRBZLdAX9DTtMy3L5LJul8LJYKr7Z9PLQ
1/r10k6H1pifekWpD8j9fq+kEnv1bN5ma/VFoF/34Na1vNMKxX2SY7teZUpxi/m0e7cBk/10aquA
rvoaap38ZbbCg3nOxzabOyue91We/opoCXs93JwgiZo+kAKo4rDGD7VmfKrNubhG/KvxXPWHTCFA
2tryXOTVJmXr/Fyd5qD2qpQeuZPrIFKqDV+HeVI2MfwulDRUAmEY5R+xidaCbl/Dg1b83K2/q/Xa
PIp0/iUcJw7rCYtPOj4HiK3rTT+LP1BgBOVZufizo+Wy3C6koFD6EUJkV2XeorC1hiESu9nqf0aL
yiG0kj3W2j+EntzWdfeIyE772cKJeSfQUE2tLR4u5pVmxjkMlTnbLykErNZ297mKwkNjidCYly/q
Wlyp7WruaqEVvlxejlNxNys1PDtYGISGxgeDSizv7X3fDcepzX5m2QLTe9SPZjyuhlcuz/CjKmAI
JhuFV1w342MH2c/L++VpdO2bEXG3sJ3cNFDg84RwZ42fVqn0fA5XvUqV5KHqs+94S1+ySYAJf35t
gRnZcPEMmaiCEUt4fUEXfaHkbWo3qCSLdcH7a2qqnWam26EwgQH5kT4Xo4fTbNfexGMeWYepW6zx
yrVkl4ZNXrZrIGutjSjRh+TeqdLKIG5a6+IXZV3/nPrRfY4Ksvud2itVOMlh+jbiQ/5nbLS14atC
COXQFy3WWG0/Lj+W1E1+0h5QQKrnKCb7ZhVH5S4ezeYzYqnlMx1omBBzZZl/4Je63DEmK2P6X0Kd
g9V2yj/tQuTPo9FYiE3UzsCDs7VpA0XJUM1cYhs5ZZnO5U+2n3YLPL27U8y4IZDj0GjulkSkd3U9
1qtfxhRZMlLGDAsd/GCP9EMm01/WpOlhTM59GYgxym9iY4bS2QwIYDm9JpurGded50RMA1Dd0Vqf
aSHO8UYoTNcvIPgi9NjarlGCGoyqE7jG1NreYk/d5oyZTz1C6pVt7yYnqv+ISrttdq4UmgimDskg
z4iG8tZhVgRyqy7NB3hABbMsbcjvHCPSuWhM2bOYAvqfFzM7/yTypMfvRAP15DVgo0q/jxRzCgDP
wK8EOifvkbS1yyAtOqP1Js1uco+KsKS8UZKoDKDrl59TLZO1J6xOx1JE0+fhqCv25IadPtEgKpUU
He+mqfTKm6osf5xtoSVBOko3D8SA6XqAiM2KMxjUtGznjFW5XLv27KKBYQ7RwbZiZKbzgpY7BUzU
O35nRAvcR1TGv1utlf1S4oWGf5nFhCzLjuJfpl3JJGAs1Zr+JJfaDUxhpr9xVyHcl7KoAq2Zi8Zz
iqIib0hKA8WptlTmsFOmpuRGl8biDVlcWvDlLPljhK5sXafljIvZqHF13FirKPNPttk50eyVRtVD
cHRQCk39Spm76IqtgagdzTM60yLW0qtManI9ucCxpsClXn4UKPrqfpTQBg8x4DOOmdUaXTAXIB79
MQPm49M3NPRwKOfxoasUQnTNLOfrJNs8DxJuh8ZrzQluJGBK+0uLKR8U2jwu8QgHoj34jQl+xQeV
ooYNiJHY15RYmX3wpgznFvzOVG+BNNqww/Luq1Wnw/dEVVEPUNf5O38yHv08yfI/RkrJ53Yp5mdt
ac07tn3X0ngA3XhYNBs1ByXO5C1w5krzUAefGK2MndsSpAz7KW4106ET6HYQEydb4s6kYrLmZ8O6
QomVeA6k4zTzuvJ++qNPTYKdiMaBq1JPUMRCArJT2bPSvE8BvlheIdBT99DucNwdId22ArOJs0ch
nCJCXLzDuHutV/nJiafsWfSyj4LZ0rjSDHVOF85RL05q5LAQaFXNMqSVIh2vLhOgmCKutSN4/yG/
tdVR8+dYaMCPyLo/VbmNqjmw9wgPgWlIVq903B6Qvh5Hn6GPLyZDgcEA0xr3zo9Jr1q2u2bDChjs
XN7WcT519OTd3Nz3Q+mC243GtPC6XHe/rwg0FNcqeJfxmCWjwY2/WkniuU6daV4+KvMViYrzbBrd
/AAuXrN2KtP+nnu70ocdocI8lUumyB3kjga6gYAF3jbMaj1twNjRq/rF/lUsGKChA7a01/Nai5tp
UaLH1S0067jxwdNQ3ZgDXPpKUkCJydzVW+d4pI5IZ4IRMknQtSu1c83AXGkcQ9o3ltt50vreT5Y8
+tLaQwRLW5F4oMuKM+NVEjMqf+mKTtmhQ7SuOA+mzS9irKF5TUNRGwxqqzhe76bGV92UcRIm2uSA
gYl06t92wT9VB20KiyGy293gGuuTlWXKaSpdRwQaWRt2jRQCyd7MXbI/Xadm9hI5uBMpVumOno3W
/l2OG9hPHdwu7G0r6X7ZQy6/0b+ye4+9Jh9raeq3docbolePBTWCO8va9QbRGBtg15wQjMwHhMet
jnKPLC5OYyx0svlk17Ydcw6NufJT0ZfjNXrzw293lU3iJTUSTF7SCcMEfaz1gWtVMShdMbv3Vb3q
ut+N6Mt4fDImNr2ltjdjK1APs8xeAcjRasbVErMshyLbIAlzZSL+37VL9yTmBBCYPWRtS/5fNA+L
lg5JKFV8jPA2UorkamkmrEz0bDTNvdoP0R/gcozfDLswDdN1Ie8Gpxa/XVMwxMw1nOOCOYunvVPH
XJhVo5s/IG4zVG71EYF7Aj7mYkor67DrHBTHaTJapGFTOf5skymVO2RGW8OzjLhqvNh218nrtDR/
kBXEOm+dVDLGYomIV5MOxWJvzHH+UFAsTIHD6UquHBOBXTty0vt8iHTV18zaAldUKaDcm3xUGSio
sGa8GCbHepUbsnjW437exZMCcFOLURsXyMCgFGanycNgDjEplQUrMyRW1AVnQYctn/RCWkE+Nk7j
5ytStP7aIMjs0d9Zw3ZJpm9aKmKbcOFqR0Do8pAsxrGvib97rWn7Uy4KitrMKcu7iW1GbsElys/j
zoZGokW5BCCqKH4mEvCYX+MrCBCg7/jF3nJu9Yzt6nd2rVKrVgl479Sd4G6uMim+aF3OjsznGQy5
ayKzSzSJkMbCCWf52UgNwe/SXvPHAff1xZ/tgdtbCGngPyfRXt9Xbt8m36yyMMjys+RJlPAIvDgT
8rq0x8K8nmCF3OT0TO67ucK2TdPgyVHqGCOWCaNRRLtS2nCIh7mAJhe7kfOVa8Ho/NyJe8Qq0JR2
d6k1weEXYuw9yCdR5Klakz3P8wSyqhqL3nmkIEr7IHLmdX3oI12rrsy0j2EIqNGT1Oos9yEixLMP
9D9aQnqmw9cmM2fEELBxsB4dZzScibdTrVOIBtmCxoQy0YWYEaLeDaoWfTcHUHvXmDpPXwr0oZzQ
JlkYPVgFQx1o7SDZxyRse126rQjTemmfdFum7m7BDtP93Ez9KjzEnxTTK4WmbsWtrX3usSM3g3hN
ZhQInF4pdjr/sF9LWky7Spvbr10WR9QD6ZT8toHaI6cLMt/16iRZTc8idxt9FLbGOHR7o/gN5iBb
PS1vY8tzkWI4Ag0ZmltjyPsRmBqun8F/14t++d/snUlz3EbWtf9LrxsdmIctUAOKVcWZFKkNQpQo
zHMiMfz69wHdYUu0PjH8rXtnhy2hCgVk3rz3nOcAH7ZL1ETLrG600uMNNkvSUX0rNftvtWFRdFtZ
22ebD/pjfyvyIUrjJsf0hIMYz9a7LhzJFhPpXLHY9tBh7wnP8Eo/JaBj9p26KVBfmdp9Y5XaKQMA
GmiN6LZDibY60CvJy1V4vXtoyXo+dIB7UT+B9B35o+UIehEh0bcsdac/PvP/5mX/oiv8m3lZV75W
6ZcfR8/8/3/MykybuTOYOZyIqHShbjE4+u+szPgP0k10C2gGQQbxn36clRmYAhiquGiXmGPx2/81
K+N4AW0IqTEPNm6MfzIrez+hgDoGeQsfEwo2rPgM9H4+Sf71fONVMG6SUW2odx12lFHXfBWn47O9
PuZ5VI6vxZg5hT92sbodtNgM5lizjyMV7AdtWVwd63zgp5nNOgcnLArU/krzfC9r6exezEAss63b
VSntP/g26K7ktiEQC22LHQdWazBqSh3xYBCOuNdL+zMzyU2W5udEwSJC7EW5ZId4bpA32hd9Eh8d
ArPzTgtFZ4R104bjiApjNiZzN0GA7OKqZPvokxVye8j7mPMcNlWjI+FbwyL9mXgmQa+x3znFchPZ
TbTRK4P49Fw7Y975QjY2I6aObY5IXT+x6C9NzvQSR3Xjm9SugdLqFBMJQ3hXhmnmettl6B+VmWLF
bMbx0FqZfp10Ws9ut9wKYe1jBmRn0I/urZ2Vw82YYaVVW1FsJ9lr4dS1VLiMifpIqa+G+q6P6oc1
EtNABn2j5zEwhTZj2R3AuWCCGv0+LQ8iz8jQijjvVZ3tPfRqcxVHjbUjb+CyGQwRzjJudstkFC+9
VHe4JrKDdNbIlXIgqqSK8qBU0sOYzc8tw7ZA4xEKlnI6SZ0aYND6Xabl3q5IR7Gf3CijWo4puwjQ
aiL3oUeKPjrItfI+eyDYugtLQ2o3ej/YW8+IyXZrOQPNym0fPddyln43UT3ILPVX7ftGpREqFudT
o/Svhj7IoFI8nTBOy9xgwtuMzujXKurF0XgCcxRjvl0+R04TB2iRCBBtmg5p2nCHy5uVsOrjGuRN
9+CoVuWvui3fdYT6pNiG8Ol6PHguTcPkcib81877p6phY7apx7VoDDs7PtmibwKzN2lrUgj4WZUF
Yla7wBwJq1zoIzxyLvAuexooO3VpPtNLHV/MWu/DSikeZOfcKsJLlsDKlusymxmWEXTqx5GEq2BG
N0By9EMcuy3dYxpS9mIKv1BH7aAViR3MlUTqllYGyo8y3WUVUjqL0x1F0B1QGf2AfU8EKE4aH7He
95JmVYA9IrrU2SM595fKLldGsMcT5nfJEADPkzpvWx65HdaK22Z0lYBwwPgaYlSyyag8GHEQhzPY
Y/SaFjwRaTQ9QIg1tmnWGZcGI4OAOQ8zzUKxqRoXPYzJydpCJJpv0SAyD1BLCkJaj1oQ2bHp63TV
j9B42q9UPflZavrWXFKwTzILZHQgqdg7Fz2YFqMrHhbosIzRcfEJc584sbiBkN88kdA1YexTiwdH
5mtRr/HwYW8KsMjzIJDVWhm4maijb2XntmcrJiBvdtryxtLnF8/Mx7Nr1uUF7eVqo2pZulUa0TaB
VQj6jnTEChvA1lhsoFK1Z8SQs19GOt69lAH/GOvJBR6J6lNu6d518VYZV0Yn9p1CKmcacyyvnUoN
iwYsFBIcqziTXbfcqCpo4FQT6RBQLmcPmhJpV3nVOnJTvlXh+Bz1CYTvnN/KXuYPWBSjsBid6tZ5
K+Gdt3I+B56CNHKM6fUn0ml9tYm0vVx0ixIntb+YiY4nMuqV/NyambPpvKXdDQ2VEDHMFW/LEC/0
XyrYV7x+nfEljd3409Iid94KoWqP2pxxRCSMPRxpRWa+KQrafvbkSQ6LqrfVpj55LAe+zALwwZeq
qpzsYp5t34i49WmWWufMbcfriQbLV+LdkOkU03BYrFS8EJlBl78S0Ug8WuUd1qwH2ult/mIOjobF
sFsuke4OiW/HhLAjSbc5zRtlsluswZtpntnysdJ4E3ur407GS5RvHHNxcNIuRBw2tcbHHJdlYxid
duwGOn+Sr3pQYZnfQL+3b4vRUgHc1vr3MYqjHswtncLBSqbQMXAsA8EyD87bcc/mFSl9zZYuq7X3
1TByrJrrmbCrx2EPhYHmxySUXWUV3gEZU77t5qY465biPuEMKrZKJcY9PYEYtf9ocdBUsrIOoEVH
X0ibJXOgNAv5WYs4/OeZ4lB4V+ZDh7L2Rpp4mDCXmT5HdZPON72ExE6KB7yMypaXWBymdCDSqcmj
Xc6+SS9xPfFizOUEwzlEHLVx6LeuObVnNW7rF3rEtIcnRTTbyGjn2wUZ2X6UlXcxijQP8CxEZ0Gn
9Ky1HW1UvR3oHmZtlW5bXSSBrcs1LaFPzolFJHO1cmFbJwZlnA9ckQZxsuHkrG/reulPdU4/BpX8
ALtoPdPb6/G+GMvo5PYxR/wywbOVcIjXCpcTJfbn3TRkJu4HRdsCcjae8BjUL4bnJfdT2o5HW0/j
C7cT2mZivy59LyW7Ei57dyrhYGOJjZo7OWYNw1INXjGIH6azRfsJyMxwEY/TtMEjdVVEnntf9S0W
xGwc95NjCmBlTKSWwarv42zEeiFzqMnp4oVNXB0XY1D9PK+sQzK0xW6KSvW5dTB4RUkzH1h8sdCn
pSP3+NL0B0uxobz1/W4yxi1q5udIYQduZi/ZkN0RSdKwhtENa0e9XzV7udmAP1H525wx2Rse+2Wi
u0kg+J1M0cNti7QN+DeaH2XWb8w4rfyy1Qtf6UDk0YXdJ9J+iqUx+TWD9XOc11hXh6d+5vOZE5b7
YR11NnrxCkEvv630KHsU01z7A6fBp8h2ggbe0xVwAGUvMs045/BEkIaY6ScXp87tnAkLzhv90Noe
vcBMkzWAOFMvKABuTe5wPlIspZaxt6dqi3WZNJjMuSpB95RM7xl5q5ucBBNOY/aOuNNbu+yAsLXm
baKAoVUV8WQxbS8RiJ8sJrQhopywGUIj0jeu1e9MEQ+Hwo02jeEuQTWPxU6UmNvp6h9kG38HmL0Z
8nIKONDeJPTYtqVKXo2VaeXzaIgKhEt7j8qjCR0FqqyVR9ijqgBRuuu3c/vq8gYiU7mdyrvBGUP8
os8eMBimopeqZMo92TFyqnlXttZ+8L5BkrvturxcB0AcH1m+N1JFIdmNl4nbXA6UR0PqlgzP5XXP
nphnstjFKI/YJfeitbeuYeDeHnRnkyJYPaZFucvVefD13nugF0eDxZm/qz0dHmkXHGqlOW30IkZh
oGTpBr/DM/Eye1fa2IqU/II2FCy+8nsb6/zH8a6RDImY9DW4ZAx911jT98meHwbVWjaQPRaqGBrU
cbyn+d6fgJdEm1Q2WNtlP4RoZTvOy7q3x7yX+L01KE+q0NK9GTOWHnpUEJW9r1G0Ld5s+GacE6in
LtatmzrHph/GoKd+qfWCpo8wVHUvRmv2B1PeEHpdX8WWW12wqNKCbNIasqN5bDta4mXC0swzrzjj
Rp9dDUBlW9wvSs3kIqrnu1lHIFbbGAlFEp9A7AUjv/PeU9PvYsppDejSPjC4p39eMOpzxsq08SON
bAL28in2yPLkwD2cG5o+A0BD+7Nhu0dPydxQkPNytGRZoQ50lfrT2EFliKdyPDBEQMEBUBF7ymAQ
3dd1+66rlIAHNXogfKQOJL6ZK0A6xIe6eX3R6XOyQe5ACyOVit9gsGYYXJt77Ek1i2Ny5ai1GtqF
0K81ch7OhuPJV3qN7W1UWcmTyUa104W6HJmQLcgLbOIrayIzfa+a5vvILdoGp2FMree1XsB4YAka
25HBZEQmJe+UXpqjdC/6OQdi0zkWHdEZdQOuBPk6Vu6wz+Bn+1G7XLdLy3CUN0a7rD1Bn6ZpsgsG
WNqxNiIcTG01BGJU9U+DvuQnvbCz64pqaaNVQlw2jdVshZKpfoM77MapM8fXjUJ54n13P8OLto7T
TO3tOeZwBL8rglE3hgBwwxfGk3lgl0oVmk6rhHGL0cQS38guRo0RDcHQaI9uU+2zJN06+n5eCEJL
7Qt3+R6hJEON+F1X09EXTav58Cy2zlCeOsZRoCvPkc46m080pOpo75JRD4LjXpTylRzO/lBrYIAd
c3xmTpXuAERcJfn1rC2hZlMUyXrel+0qEMQSl21QM8t9x74YRO7iHtg0O7/vEGtgjJFX9oAtRVtk
oIuW0k8K7DveUmztLh7DVR3yVBOtfTGWS4yQukZ3MlnXXZomXJ8mjqomlNVJrdxLkmQYjrl2/E1N
82Y79LhIc1sSiOzYecNZo3S2ltq712xS5bFVB7FJHEfd0DF3WLXoPYRVN2sEeEw6uFQnfxXLQOHX
GZ7cLJ2KcN6YYr6FqY+fMmlHX6JGi4FbGLV5sVi1a29pC6cX49QsjNmT+NKw4GSOY8Xn1DorD5a4
Tm5S6XnbasHjG+TY8S8RQek+yTxGWBT6cDDzyb52Bc5gPxsSK/ZxM5amzzPwSD87+0Kjulq4xXCL
sykhs4Ez7RZBDomUeecSnmN0yQptNUp6W24V1noD6lXE3kVatNUJpmgaetHQhC2+j8e8zsRrNZJi
kpVtFrYTsF0CN/tdUw7poXE18aotSnxkZBhd47Sq/NkdhhON2KS7kFZZ7O1V46Otap981f20o/1k
SH3vqqAYDNXonY01ModEVuFuWy8bn2Rt17fCrhf6bKu2yHjTGY0aIpB8FR8tbzokusTGZbKKk6xV
pmSZufzUszjslA4RE9ThaBe9KZtKWUnatTRGyduqg6JJ3VNtpiXH6bHpVgzkp+EtwGQVTSnuqp+q
VykVdnJUVd0fCqtVbFWyq13MqwArITT8mxOhr/BVMXgX+irVIjoD1RadauVSrlIuJLbmvEX7FV2U
U3G2Z6d51dF+masIbOksA53RKgxbJWLpKhbruyrbTm8KsmVNeQPIMdNw7ZR7ZkTZ93QVnUEGXPZV
5FrPTLdZ/xVR3FTFoB91kje3wypdy95UbMOboi1ZxW3Om84tWiVvwIpRv3mrEK5808S5TKNv7Del
nIdmjrYO6rlydGkGrZK6fBXX1ZOwQmMV3DVv2rv6TYfHjRKfE715zdVBv25XzZ5JluvZW3V806ro
I3wGcV+FNIwHAcWf7VrzxpvnL3q8PEsruo7TifVRqY+i6DdzOTj+v/9SlVc4mjDwDJxxqlVSjnbm
ytSM5Qaoser/+y9ZY1wjWCRFm50I2VxYWiBIFW2AACwM+dxFCQoTx3pdZtGd/v2Xflxb9eDJqgwf
Vo34sKrFW6TCmZ+XTKqIUUVO3pWLerGsGnPa8Op/46X+18b9l752Uv/fjVy/rr6k3euPjdy3P/GX
hwibJMEZq5rco5XLX/ZHL1fBXkRgh4dUh3Jqdemi6P3BQ6ThiudMz1a9Gq7/bOZiL6L36sDUBBBi
rwagf9LM/blpypmSRrOLcphPQGIGIkiaqj84zLoixtMW6RrIwhbSXp0XJ9GBx67juD10Tqve/XBv
fmEAMH5WKb9d0NRX6AWlJrqKv+mvZz1TZwhpG1drvasUQtIt+6DbB17mKSevNOqraKFG9qwl8Lqi
fVytVncMaaMD3Qn3aHktvVF1eYpGc2BymrsDHZ4++lr36tpMTJaRCrpgGDdaRrLrkWcEMl2G7VKp
4qsJM/1hGOJm7UlP3nNeVO45Lk37VUljGFRR67YHdsSMLl/u2udxtu3d7DKwIpYz2fFj0JIa6zF6
dnpt+ePe/O8V+tf6+P7mDfpSxcWXb6998tNLxJ/54x3y9P/g8VnxzxArVn/Qn6+Q6/Iu4M9bATbO
6pXk8f7vG6QzQ1lxqX+9Xn++Qbr6H8xGwKHAF1geD+L//wvEqM1j4saVV0A1H+T9xK2M4R8DmkrD
JavNHfKgbB8n5EzZS1XsYyM3dz/cml+8QO+sBSZLAkd6E+DUSoTFsvTzC1sZGnVDVcXhzDQ2MHny
702ZlId5kdl5dhOVkrv4Zzwi5+2ijKI0jeESU6e3idAPq4TeuyNZR2YcitZSTn2RJ5TztuEr/OMH
3+/n9eHtUsyWcFAgvMfe9R67UUkUIA3dmpAXLiPXwFQ2KKpMP1LzfNdplumnwun3b/+UuOr48Pvb
++7yLl8SQNGK13KZJP1ttmUhBh4Ly+3CXHDeG4vS2Il6Ua51VAboqOtuIdwpMS8ZhLYvyHD7/e+v
/y7klSbpauq0NDJBVtgjz/XPv28+UkwM9AjDaFh/ZOzwD0OvpJ9zmZbANFAjU5Yl5rHR201ctMO+
LSsLNeGk0/OWotfuHHuY9i7pg0/jbBTxByPmnzeMPz6frgNdh73AnvE+CjQF95/S0G3D1k3QRpWV
3PTWZIduwQhCEMrxz6BNbxd0LZhn0L8wEJrWuwde6YTLOWnoQ3T7VC0mMi7N55vZLrCJmlYQYLvb
rMs3OBWibenqIkJh5cynqc7zj5KX3mDzPwwZXTZKdQV/wVMwQBe8f/2o62ro3FEeot0wcRp0sVf7
0tH7i5btnENAl2Qn2SB1Tofmm51WYKZGe42fmElJGyI3ucX/o35mpEMogjF1Me1LIzUfYzE0h25O
0ADGyFc4mQuNVsjo8sLVrC+nsmqVQ5m4YxHoaD1pB9bRGcyB+vn3T+Bbmtn7r4gOEbfs23v4/g1s
hNDqtEpLzqOjq/lL1fawnUUzPRSdDZbJaabH2ms5w8+D5l2qRZNziirjUzfglaPKFgd4Iv2L1KAv
LghP7kgOUT9P3mwzKMyKuyzXmmcX0fHB6Yfsm6EVIqgXoX8ZFoVe6kTTWw1aXRqPJnMwjs8EKp9H
4MBbSFjFBwXJOqz+27d1qIOwBeP4ex9poMgxonuTFCGUQgZmg5nDHLI+4tG+f2t4bDQig0lfhIDG
rHlddn5YQF28ihA56yKk8xI/4dpmsil6mBiL9erm6kcJWbhs338phC5koK2ab3zqq/H0h8s5OLGS
peNyRlnHZ6xgF3ywiU7WJD9YDt5tR+v7wMawFrBregFG2p+vVE56FRs9fvBRxvG5oNv0kNlqcbco
bX8xGGlxV2pJevv7R/T9Ir1eFFsdYB8kW8AR3t1N7KWeWoiqDCEPxi+04l3aUHnLm4h7STN8J7GJ
KvOm5jkXaz+xs5SPftBf3WFEFtQlFnAodoqfv7cCpjajeUujpXYUTrcqKS39UKFH1emLfoCB+MXT
wy+5Yh9BrqPqeXcxaWSof/O4CxvFKe7MFIi+SEdnX1NtrCRU8fX39/e9V2D9VbEJcCJgqeOxfZ/X
WVtqlrZeWYeYjxeYsJw5xTZxavRwpqhlGSxKvlxrDmNR2uZRDIvSTU+M5umFyiR1s0PNbPNcRWn/
Mtjd8FLqjTT9ZIyMHdQh5RSZonn+/Yf+5S8CkAGOGI/k3/wNiDlyW6ePHiKOsGjgUZlE5FsePdwH
97+/1K8eek5la+lISAyAqZ9//MpN277lK1EOddFZ03vtPJAlfQEnzb0wjbw6Joa0w99f9Bffj6Pa
an9Epm+TQ/7zRZfRbHO9ov05YRrZOUYVneext8PKij7Cbf7i/VqZZ5zPOGVSKq8qsx+WjzqZ22KZ
mzqMxJiQ5oZA91Qai7uVZtvfDEKbD7ohBIKaobZOo1vGHzzwv/quXB0lD9QY0GgcBX78AIO6OKOC
ny4szXjwSww/J4KIvashrb0PhEPvFHNvjzpyJig4tNbWXf3nS1Gg2+tiWYYme9YFGYf9RW8v7M0u
+USPAGucbOMykrwgEeajn/QX9xmZFuduGFOUuu/JT62bFyiRgeKmrSr3Bt3l26RFdo8QCYd5toDm
YFCvT4UPHYN3r4iptn7/VP3qUSbnDhYOWi7YB+9+6qV3IynR6YbwpvFG0CI4jCJSt3Xa35Sxolkg
GYuParpf/LysmIRGcDyzoZm/K+lckvfUtmfxjDPTu4ShS0Xn4NdAZ2tHH4XGrC/juw0eS/nKY3Fd
aBHvF8+GE5KLHbsOW2q1S8CGD5Kctg+q1F9cRF8PZnAMWRSAWPz8FJUIIayFWMRQgJbDQ9QoXob5
gB7q73+uX9y5lUzA0ox5BzrZuztXILNGlwkhYcJb8pinDIuR3WN9kLlRNR88G794NQD9UXmvIDSO
JO++FCKFnNxP0YVQavV9mXipvvFUKtqF6dIRqa9yHQ21TBmp2Qgd/2wAXP/x8/zIifjV/TTRKZK/
hZKRFeDn+6lk7FBiqrqwyG1l00nzRcnY9X5/kV88+4a95nzReXP+vod7ito6k+qUb8OBy2ihaFji
qb+IxZju+hw+HlLu+KPi5RebOe86fAO+GVvV+wPUYiZov4uoDBVRmY9MS5Rrl0n3vWvUWZjZ5Udv
+BtP8N0LAATxLUPa1OkavqseYpALZbHYNWFSBv4nDEwR6YKpknznZXAeWBg8/CmeNz4sjRtde9Xo
9X6S1tg7Y0TK3xtTK+7GTOcUQOKLs0frZOAeGZMXy0yp/XNLjAa52pKRq9t6xtbAABvWrd7fU7g0
n37/o/3iDQC+gQFm3XsJv323YMGz7YVZ4YrVG4TyPnmKxsaBVvIJAYL8AJf6i2utCyMbA2AYj7Pn
z0+hQ6AaI/6c4tZWYowt47JbOoXJw9qL+Mdfy1rJZDzraL/o7Px8qRmJZjXrcxG+dTx6FdGTGmGI
MaMkC39/Ke3vzz1tZ1qvGis+fKv3cTplSgSUOkW8XFPMiVrYYFddzW72WleonyuhI5k3O6terkQx
s/kMs2t/wyxS3PUK472goEq5pim6nITTlA/mMqGy5SdBUFYr9cvvP62+Lmk/P74maxCVtqqjXv4b
C7s1596aExoiJTqoYzMazZcC3+ep6acEe0aaxi8DNIh7YbUxQ1wtUoK605eb2Ela3NJmHCSaKm66
WqBCdTiL1MUgNyAD+gs7le7N6FbTnskwno7ILo+jnQ4fLNrvqRXUGBww2eHX+Dq2offljNYsCgUr
40kEjRADBsIE8Dj1kW8VKgd7ZpOXSpXQwRDJGKix9jKT+nn4/X0ExPHznaRpQT0HHMSCmQnwSPvb
IbSq5yaNtTp0BAKFIOvIzrxC8NBpqAzRcINovnJYnfxFjI9OlqMCQCOnkiaUpN/1vH6cujprA9px
4m6YlJSXIRMYFGtEQjMwV3xm9hG135WsIFUSiuCDE90ro/UyJqQgJPJI82bT9fK2TeIv1Zw82M76
eBEIEZfePoUC7rdKjn81qsgxzY9qhZcnZ1BI/EfqgQUCq28m1RXxJKfYzvZ9Mz+oUxlI77M+qRul
QCWbZzfzKI8YpRayIQu8PMzt8QRLb7maaWJkG7uyD26GwYdhH62U+bB07aOrNEjs7KCx3FOvpzhl
OrKj1MDIdFSN7S6LIVj25esQKVu17PZmnx0QXmwtRz4bgtgkFNkWzYukqOnf5IHIUNkxFgbqrITL
iEPPKkN17OOtiYSp9yTC0UwYiF6szwOueISK3r2pRpu8uiaiDaklDqtizRFN+stUaHFYLcpptpJb
s/PwgxXVc8W8AtEb62/0YjjtzTybAf3uJ1oam0ZXd451wnb1LS0VbmJ8387ykJj6ZeMsO629imP9
KN3ueSLHrrfBZ0QF9i7yRJXM285lil3b3aJv3A7LfOyUKd8QouOPwrog2nefEt3RHHvVepL2N3Mx
pa871hWW8F03fzNrBdM0renAbnBcNeqrO3xfdONi6BFfzTr8/nhfdJa/uNbBAf9gV/0x9fBNzwa8
Xo3ZjUeLdxm7s14QJB3V+YXWarfQ0EOnSNutrON7vbV3PMX41U0m7wBP1DaqfNUgJSSX3NdZXhWD
/RDzOBdOhqyP/Imy2dhRfiiXZYc17yt2sp1F1OdGm6JLp8O339sPTd5/0xMyyzNIS4USm3vHSnzD
Zppd9s+KCuN0mlS/m9XPVllfGkjfN1Gk7M3msu+OI7JhpgGBRzKtkikH2j5koVqnpTfQP7HNVvYx
FvbZmDzEsONEjE920XZoIgwKX+k9ICYPosy8cydSzZWiOnt1X+PKnpA6GRl+03RrGN2zmddfmUWA
jkiOFfQGUUDns/XyiPH4bNX4u+Jy3E5amfoskw/Z0t6pY3mjef3XRWv3CzVXIKJXdAdB02lbTfBu
f021/Gha8P9lBh/9qVoFerwmaTYBTZCPXl+Fite/oEbDREG4BaqX773bH6IaZadSf0ukfdKjblMS
WoiiaKPKbouNzYSy5B6HGVzIIMPYjg513nUBs4PuiLduVxjijKPpwauczVRb94UlDV9WFl+WFcRr
+Tv0fYaeDUXIbcWu6JfAV0QzHmpcrPpY+pXpHlR6suqQ3C7cwKbNjwXrCBAd9PkZ4ZBSyubZmBNS
zoo6MbDFT7QdqZrxPu26qDkXifWsV7bvQFut1hi3qrlNzRzltp25G7zSfhkb295uBJYIrIeRS+3B
nML3PKQowrbvCictg3auL8uueZGwbh7dvt1yot+1qvcFA/sJkdZt29c3dDNtAtuCUppjmIm44eM5
e2b2q7D5VM04bGPBEqQM8RX+K3z6ufkN6ME9WodLK+EDN3G4WOHQtpInKq83xK/61MtkQSc3av6N
sN/AbSDXeErYD8TUkA/SlM5TxrIaeRagk/prvVAA1MifCWVeOjzkifXJWhztMOtm1OAZPcIbLq7Q
H1U7rxVOkMPqR+NUgq1QSf+8j2XXJiw4sX6VxRygg7l32iXoIO6MewzVKIaTIlNgLtrpRjgIrNwZ
X+OwZM5F5OXOg2YizXMGvt5i1h6UmSlkEN1vp1YDkIWUorhLi1j55jbojTHvF/LV6ZfbJa++qxow
RyzQy5Z4e8SAuTcgZ4uxIEM1+YJfXzlYEP59kdfOZaGTlljPsrnH5fyNQNT0bDQekvReRQgMa9p8
4BVFsk/Mhn3QvV6eW1dZhn2hrQIultmrOGmLUFcQZ0M8iEgfrOf0CUa9buEdgUWXWJPy3dL7Zut6
gsVQhf0lTlZaePcp6SRXFcJKShezAorkdvhUG4F9RjS9tWwhbWJBGho8K5EjxRlBOwu8PUTyi9ca
ubqTCE4CIiA/9/BfXuaFi/vCKufnDl7Poc9aGBk0pPI9Kc1JQXSTbW2rsc9uaaAUuI8K+UwZXX7V
JjEdmD8Zp6IsmkeCf0gLtgagepUXYUnV84bfaEy+lGZ01zu88GVRQr43F8/c6aZb236GT+mqHwlK
yqbC6/xlXgbpm16P1bhIi3qXqJjYJzLRNvqim4FL1NG10lb9KeUw9ym18xnwCWh4F3HmQTEqdVeV
pnuevRIbcAX66NlGuH5Y+nXtUVbj9yifnMZGiVgqyQUglm9ZJy1SyCYjLG2D3ozl3plT/cURogxB
Oyt3QubdvZU5Rtgv9CMHvZ4MnxhueVkOZMPjKDGIU0GV3/pdq7/QvepvEiNv/Vma+QVTHRw0UCjw
V2jKdqGpeVKjZGtD518imW0GXEoXjO5IcLcVPB5Vpi8+hIVxW4M9BKQaLUlQ5xOgj8z20mSHGn7e
RVpLjoGbuTF4CiabfizkMABvmpqW3a6gmebOqogCGAQFRG1lr5Ee/zK1aU7Xy0SuXeH6yafIChoy
AYJmcYF1LEV8GhZU0o6TyHOC8Fj4S1rITbziZFAEz9BGsOMfIakrQZVCM9Ck5X5G6U7djqwTV/iA
RYtnXDuUFIFYPqWhPOK0PYslWj51KPH205RqrykSx+9RbMUPimrXL0t7E2Ee5shHEb3XvDUZrjGz
q2mJmpNTpQm8n1KkTkDzqw4su+XfnRERMuLpPTm+zaXjaepL06VTWCVwkUZq5FsstjHlkKJvZTFW
+N2n5QKMmUNEvcWJaGw0akch9Vd0lBAnGMRtenUSO6vSP/WqwcBUqVrm0t0kCLWQiTofc4SbCSyY
httVw+OhJmmdh2hUBhDQdPxi6DJyCyKoKmGaqDKchD5/dZ2pQlM3cbDNR7UtULkiqQZJws6D8cK4
mgkdJNi9NKcbyLjLJ8BXWmhVk76ZnEE216mBX8sf2kl50bI53ReqnqBIk+Vjk7AbTmpeBW3Hs7ZB
Jow534AXFWCJJoFTErC9J8A+20YU2aHJufbC8qL+XrFg80AmQM7DQ6w311ZlJEowJ7joEXpF5i5W
Rc5u3i+rWn1sZbrjaOydphL2ijosVNFxY9xbjUepxO+cH/jx9HZXD43cx3lZfrPpW91JpgMvffV9
GnOmzVDaXhlTGVsHoXY+ngQL5MbLTOumN1h8JydyggTBdVAUqnPX4nY+CkGcpRMTFMGnkCzmidFG
X2xYNVeiyaqLsZbthWgIPPAdSx2e7LGczlop7MCSydHq4iIsp0wNKs3Id0bHRj17zhhgLGn3vLbD
DuAMgp7F5Lta+gBiRSo7rbTNQzuLdQfhOPl5RFCCh4NJzV0KmSh/KhSwNbmji1Az0Qjx4Del34r5
1VKaAch8AZoBmtvz/9F2Zj2SImkW/S/zTot9kabnwVfCY8vIWHJ5QbmyY4ABBvz6OZ490xVJp4dP
uzRSq9RVWYWDYWaYfXbvuQ67kj2H29mDWTvtXvpe/ViYjtqWnpZ8n+xqfqlVVmwb+AGdaRYPvWe/
yDZh9akpBcrtuD5MzHFi9hIRq+Aebw6xvFRaP9mFbd/2vhOToNC7SGRzVa9GxN9XpEfqeD04zsvW
2mx117Xdpk9VWRn5qsWMdXNcLdw30MbFoe8cx9zyHzgA0EZ8NWNSxA+znR1db7giS03wZXMCM+OW
nPTJVJ6+i2JrfGqF5u+jBJA+ifElnJ76TrMH/O4YHjn0rNLOf5w9QcYW51vQ1wu39p8SbywfYI7W
xPCZWpLuVWdQqJCe9SPRITbbhSX1TTU1KaQZwoaLMmkM4kmgHURTUONsYolC6xc3tq6FEyfPXy0q
/1djSYbxqrCdYe9GKgBENrTFzTDN8nsSNQk6xdqJAYTZTc1xuKJSt4k9DLMj6yCITUX1s9B64652
E+eZHFEHWbMxxMh1UwuXI7YVJlMx9BuMorW7FZXbP+BTNcPZF+LKRCePkzM1r6fAJ4gUFc9dPVnH
rt3P123JYwL0oVI21i6RVK7RriLb+iIpCa19FubrSZOAA3xLzzfKLdi7NE75Xmchu7WdpEaaUzfz
NRPWj8QKqu3MauVaVnED326ovgxjTIf34k0ttOGq64JgBZR0uIlZc7LntGC5dV685UhwWhPdl21q
2/qaDar9ADeMvcncGx9T6Wswgb0XozbmtZ8Tv8CBgt7B9PCsq3QMWMWKMoe3EWShO5MlEA+q2+AX
0MJUTcHGMCrrJmKJADhQ4JilisjCk0wPpM4QwDnEX09M+48oKsp9Rm7W7dxlecwfD9UO26F1nwPJ
e2/lar7T6onShQo6zoSOMIo6ko8t0oxunZtYiUWpo6ZB+AcTJBYfEqvVNp1qo5cxa+SDpkTWrlPh
iV15bCLp5RO1EtxfXuq2Iak78dbKP/L1YxavzNh4sklSpAIEnmzFWSBFBCOu0ttYuoizq/gAY/yL
nxA1YMnO35mQCUOjEsMaJwB2QQ11+3sWOD9drRSfh7liH5K0H/pobD95bfCVssKwnjzmQIP5V+VO
ypbG+AxIS7yzmBe2VVzO7728e9FUFO0yU0sfkn4G8lDDMd/HTQlByqxmqEku0BpMBixCqLG2QVfe
6q4MtrbbNduoKdtrPwBERshAsIvJoCxl1l7ZbPJuqUdB/fFMRNjWZOAgmuMPQFriq6mkBGCVT8WU
sG+QXQ0FVQMdYkfVTWCV/XEMdJsmsr/2aX5c2424pE3+wmJzW5V1+imtXPfADpdoyNaNwsyfxaaZ
E3+rZfDSxlZRVnDLgMlglFuzrI4LzfZ2ynqM0G33AkOMjYrl9AfCTms8CbCX1oaRZjlOR6ISdgBE
8Cdp7nM2lSQW1VqTYV8wamT9uNZAvcU4AnrNvc0KfIHGLIb9UGoascmQafHTeLg/x/J+zJz6W11h
GvKq8bEX0S+6m75L+rT80Kt42KvRHremUE9NMJqc99fOS5Hi5W/jWG1lrvLbWAuCjY4vzK6mQ6HX
+pVZKP2uhRC0TyC/hQZRNauu9NNNo9XyMLPJ+6ZSS991biZBS2GPDXp/fLZtoHW0f732ahv7LuZz
PFTW55TN6gbf+7wtOkUPNwB1BhSn2zKb15kDd6gwCKKEO5RWdwFs/m3eAqc0VWPf+8Lyroyk+GbI
tHvposYOmdGHQ9R2nCDhiN/avRN/VRMwQbch37UxrfyFWk3/pdVc8RAAN/xoDkAXG6fa96VvXXcq
khtEgy3Qp2A4aINRBSHRJwWA0LEmstWSvLsCx3iZDNVPCA/pxppA3GGJSnpOHFM91M02uQvcpCHM
mo+urlHx0nAvHtqJ1TRRqcPOM4S+4ZUV66TWWpbgkLYCRVIQbUqJyPBR6+Gkb2S31tLc2ToZTvfc
N1l8jtNGm4p2V6o8W1syqN+PeQETNWUuVGXeknlHGSvwmHtc9jAbKEni1gWgs811nz1zkObVzuia
ZqehNcMfEVvwOlnYpyuV5cPthA3wnecO7jXl+nY3udZMP3UJ8Zv8iiRFJe6N1DHuK1aAITkyEEVz
Ammmzop2BO3F7wv2TCt+QG0638fRlgKGX8HXCwtNcjCr19Q6ZEMeeTTfFCL9qk+6e1c0+NRAR9wN
FQv8QZu/202Xrb0yvwXeSUiXMs2fgtDBdd9U08NMgM7OpFr60Uon7brA8mquprF30pXu9s/RYFY3
eL6mTeJUd90wfOZ4GNGz1D+Qnjrca70oNn1iaiuzdru11PEOFQbWPRsy4AN58Hy3OQ/FzgHsFRc5
db3I7g/GYKZszJtor5tpwmgf821iR8GLMgAHFVn6LcePetNIjq7WIoPD5aWcg9tDN+2dOSm/D6yt
dh0CtysDPtA7lQnIPCZzrqezWFlRLsCQ15SN/dkesDWostC2IFLLZ03K6NoHlrSDKgmxbTJcdCQR
xsUxnu5RD34FWjdt+jlFwd0m3te8qXG+95kRBoltP2GunTBOuOTeUjun3FJm1ip1C4/PRzaDpuVt
wbKBamCnAEyD4MbIe4rSnhJ7JcfuroAD/FzCD+aDIqLNUFv5gXSdlIIO2bC0lvuEAXY/CSWvAjvB
pxgM7ZeuB6Sjt+OdKCBMaBWdGw95/eASB/VNR5pu2qq6wRNfr9MJ1tHsj+khKCN3l3k4gXKie9UR
VNrftJGQj1PeqXWP00itVTFSuqzHNL+2oiknJiv5SZSps+pLLQbh7upQ/shN0yOO2KiF1eOusxJz
Bwth3mQlkFyjAmzic6RhahYxy72kypb1eWg69vxzZEV6o0WesVVzdKulVvdouTmVNvLZtqXl6xtp
eOK7RTDx2mo0yeqAkRckPnn0Hmfl7zKUYog7mR0/eOmo9o5dH/o8ae66WFE2LsbPQd7+SNLM23kt
BwrKaSdwFYG+D5QqD6DWXIzntTv84ODDqNagTIbnLJiSD4Wftd+d5mdGqubKcfA0mhGnBZTeyrVn
zuWnWDTpxrTc/tAOyj7kzTi8m82JT4giKGBrRoEMo8zwKXd2sbvXS8Nej8e9fJ3EglKeG72PFZNX
FM9FmGLXeuTrCh+kriJSRnIwp+RWC5zottgVomMk5eBQc8rHkgWjyOvPYGtGamtdRCUqT7ZdnyY0
qzEd8Fx+bTHCHlpFulZeNBwbIPq8nyrYlqsk028cK4hvlCjgPtu6CHZtileSHXqbqF3CDsOAzAVN
alXh7cSVO7U5YOhGoLdw7AmLnBG3OkBiranVRpoT9bYCNYbcCDWDXnPUEyXjaic4tLzy8vxd4njW
VsQswZOZAx17yjnVycE16GLOr5CPQsFq/PplLsWExztqxnjNBg+GJK7gaed2bT6uHKM34CJA+d/2
afqemhWHw3j4unpiOeh5OdzbYCQnysVgHHMks+Nn1F3ky2gP+qK/GyMSyM1ktrdF6a0NRLlrt8lv
vT79MlQzVnQ77ULOntIdztVtM7u49iPo1zMJG9eKoDIYFfa7VomWKg1GWPZO9bM+EEjV6KO5msEq
alssF+MHzsnTdemwkxa62/xUaB6+4CjOHuChTdTcsxg0eJ3swTtYtz0HmR8r1yMxKWalba1Ao2Q/
6jg29l5kfybpFZ9IcCRc4iG4MnQiyjzNuI6F86GSfnWF06zepE3/LAzq4oUNoTrADbpxGhufeOB3
nwa3Jx5vwlEJrwQWKUJV29kTZuY8UjbNN4XVN8AOi/52RJ98qPHg7RLTTj5T649zDCgJlWU51Jxy
RHLrQd/4afppeqcNjb9npwVChhXfoaeXXrMyEACIvIBU91hbt51rH0oMXaxhO+uZkgIlZl+Y123i
yltnGL13QRBzdq8CeqHwWYf3lLR30PKxPNaDCVJlhIYSpe474lhzIBZUdJy47Y9rMedajoPNoi23
+i9APwAUwSK3/dVIGz7qnZWSBTjF7vcUgQ+B6DJt3wFT44PRcsjUsW44RH0sb/lYc3jnR95107k1
p1aG5oW9mZdXRwaPufIa6juNI6OPs5eIq8wb9KsjrPDFoMa0y+d8CFhJJD1T6zCzRUb0+LmNEJtn
ad3tDB0+OjCnEnySVGRjVV72Qfet9tFo7SPCuGXNXZDMFa9HZjKBVVADNxrEOWclcQacKxYT18Z9
V8bEIMXjLXwBj3yGYvzWJVjC3SYp9jlxX5RmxazuZ01rH0SUm9dFVNVPmRHnrCaqib0gJwnbJnGH
a6ArgB7jrOvhiszkC67m3DC+K4C7N8AYy6+Q4QTh8u6YvRumhIo8mJ/UvSk74Dcrn0D6G+nDcVzl
Te8nG29MzQ92OjQ/ZZ9DDQbPUV2bmc+HGZ+mr600qAzvKpX2fHrZcd/oQHua29arNHNtKMcNm0b3
vk8pZoqZefFnPInYv2YdRhq9ZfNdHTVCPdd9YBz543lbXdcuvKNNKrXmSYsT+yUoyu6bXtU11UJC
R0Crdk5wp5iqPvdSxyxcDtxun2npTdwj/c0JgHkpgrz5Ca9L/8xL9lYcqQbtlgBvG4dWRshyYPsx
1nr3yKqQloYiFJ25v5Ns6ajf52YYJZb5WBetvJvgKJd8GdOpghQp7NtElsgWlN5J1kvYNAkZ7Y8O
kSAeSbX30c43osSyYf+6LysanLWsMz3bscBsPslpdIIV3lD+WnfMeKoaeRLDC+4tlIa3Tp+A6/eD
JAqn0RufRWQW+l6VU3DI2nluVqbb581tXHm465F9pvIx4+Q4jCMdNIJXophJhyGRj0NW58bOLjN7
V2ac7wPPtopHzirj/AooRZKu8b21RKpzGgbitqys1RQFNpUNk1Ef9XibN1Jy2soHIUE/X04Gdn4/
Kq89wIyPjZ91+7ovR2fbeT0NIidJkxooT2OW/7Vh7+ilmbFDO8HKopSoeHKOrnriEahurCNvLh4p
acQfKcOzgw5Ao+56Q+mfhfTkgfp5BuArK170MRty6JU2zCRNdPuomrpvUvXdnTGN08F1sj69DlD+
3FGQ5fJg0CAlHMUrfhfQT9nRRxCM6Jhr/HNosonW/kQaRgTkG++9h01jR5JFFvqRi6Kn8qb4q6HF
2Q2EAClXg+lToG1dCk+kVrBBgkQ4mMO6RoYAqRga9KNXcq6/ToGIlxvwSPTGmFzz77jf+b+tFaU3
PaXxFyoC8DvbtG6ZLAoJZilwmqdMVd03HNZAaSLf0r5oBKR+dITVPFHV1NjcTcLdpH5ueUQeDOq5
1a32A95uEJpG5b+wZ3DvPCseZ476g1vRuqwPiKfA6etUGgeKkvkKBQ3r8QhO/iYo6rjfZUmGcFg6
5lofNdaVHRPpHeOAMNaR4my+zvoCObtlEK6xgazD4UFv+diS4YzoH/XJ7kHmdIbzJffzIKSMRfdq
h8x+8SnTV9gYLd5GkzmcTLR6wRuFT3c9pNg1rKmV0XsUd3x8qQiX9yluh00z+MltUATFu6CromJn
RBRXV9rIyIfMJaiClrDGULRNyQHBsPNiNSU9gfPQT4XZud9dK8luEnI3qEVOijlC71DBd5rtlauC
7Tln61OaTRw06IygQhx1i1lNFsLGKZzgiZR7+r0X0A21uuFNVD3HRzsJ0wnycOYALKsAH77EQ2CU
IYUq9azBAQt1BG/3FqcGj3GKmKNQ9F6+DdFt4rnF4+R4zVMe+Ik8pI70vrPjUeVGDB0DJO2wpLAq
mDVMC5pgedYhr96zmIZlJuzIFAThDfHHYgKMdQU805RXRAcm7/keNZDK2jzKrtypz8LW92LkKAyS
cq045/icFPTvnCOsO8Qo3X5yRL4DvsnUm0/xR46oaE7PMKfqXkl/YuWRxPNW59go2/0SMvUIkn/i
ThewkKKBOd8FXwMEJDsO8q5mt3PnH20/1STz3VHc6LDTrsiqMnLFpM+PcNFgUh8KUA5YpQKzfeys
SXEeFWXdLjtOzxVfgV0wj+ON7kTgNipRv4fnP3J8ZJDAxMqez1Du8seUnfW9mVXTrav7LW2AD+Sd
9CLhfM6LtgB9liXQG0aK68cyFS9pLAv8w1XCjqgtS9dfY/l1i/ukG4d90zXiStdqQRyIph+6OeFd
8KWrCSg0fSrd8GCJlhn56yaZcyZ4pafRfeG4TJQpRAqKCZFgJtEbzXphX6nviwx1jxNryfuW/n3f
jHl0q7ArbrvEGUItNjgxG1lYr0sx00hQlcvu2huEBFNfVZRbK82PtMNU6sW0EoIOZ8KOtsmAAORh
mhy8bqocZhMKA54r4cwGGU4/+6vMyplOKs9H6osrC7tL1zdPY20wFo+cxPuhJiKMdnDDqAm0dW6V
bbNRrQCc7kjnIDhU4NjeR2ZqGrXzZNO797nUypjFmXC+FHxVWCqDNgAlpW6zEuXUDeehfLc6F9NJ
ZaMGZwWRhcEIkKLPRgeZkkNXGTimXdc+xx+ou/ho6Mmknm29c1k8tnypyDxD725NxSOrLY1YDT+m
83ZZwEFlUhMatVZewVeTJaJ5zV6+J4t+gPJcJygjEimxdWWjQcRJd98b0LP9SjdWLrKJtaaNWGLq
UTv0vZIH6hM8jUOoh1xTH9fCEQ4NJF5vYKIf+AY89OyQBurUo9Svs4B3dzdHBi4aTVFo246jkWq3
yA9Ewcal5rg9I6PjHw6A/wfb9f6HuPtS/pD/ebz2N1FPbRon3a/Ywb/+7kmU/G/5r/z2X8j/+vXH
8Q9xTCT97W8IMUq76aH/0U7vf8i++MfV/+ff/L/+4f9knD5N9Y+//8c3wU7neLU4FdVvBmt0of/U
ZP9LNOrt9KUqv7TL/+Afjmy8bH8zPJyqgY6hDc0qKlz1Q3Z//w+82shK3aPWEXkuf47a+H8d2f7f
HEpHJDViLrGPEZD/dGQHf3Mx3roB5mYMTo7ju/+OJft38biGNv5oI+YOftfQzmAuWou5BPhNIW4i
Vh83Norkc3LO32Xxf11+oTyusprIjqPli+qvuIqy8Ya8wjyclILnxJoJyuzoc268aqrq5lXT/0EO
/7ti96+fPP7zV0acxBTeUEuvPgpHCe0q2Bl8HJOc1UDhioYx30CzfteBN8/Xb//iqTZciMWBv8Bo
b2YRomKLbOhLRn3NB62az3gLjKMF8S9Z71+PtNBUUxbFvVxMIrRlP/RXZs1xzl61ICSL2HTVNWth
+6sjzHuyPZobQhD8d7U2aGzIpKaf8f78ru/+6x6OD/+qWbXC1uihfRO69ohUTuk2eOJMFf0z1qri
31J2//UjC0V3MnQOBVFPhFZsDY+V8o2fWdH49tqNNYo/l72uo+T31ZOMnKa7YB3hG6UV1nhl9YIV
z+Q2F3aHhZH0eJA/OhzjUSGsqIOOrnpw+Ipev333p97DwmBCraYbOkLQQraz9jOr95lzxsr3ICx7
s2Hu3/6VE136SFl53UZ6HCSmS8BOSGCV2GpGJ3YuJdYzfenU1RezAgFplZF6WR2yY+B8eWhZL5QA
/9rt23dvnGikX2r+V6/YoPhrT5qoQ8RTo7qPU2fSr7LORbzjuIh51uSCkK4V62J4n6MvT68MzqPr
gwdpuLlxSmmnWxV1VNe6NHA1uCbuCA4eoK5x7hZPjOmlw2RKhRLYGuowmn2NSpPQZQKdMrZLBGGE
e3xKu3z+YdQD4hS+/MkByEcgNhTO2UTIpvKGC1/GsQ1ftZVjszzy8+MJsqbQWKEthJdc9cHXt9/F
qXe9mDf6AlpqprImjEVcvefkn8PDqUW8eNloW5pASMmjVoQ5ICycAqlhZFTls4fl/+Wy219MFp0C
DIEjByeFXmTPWtJm39TUlGfmu1ONs5gqoLvjHsGFjUZ4kjZKFsnWJYM5d+EwXkwWxdx6QXX09/p6
RwJfYMTNBxPtXXem8U+MM30xTfCBnaMk4qMwtR2HvXDBYWbps/Il9LRY+/n2O3DpiX/4/C29NyYJ
2VPh4beMVTPecWwpfyBFM/xrSdct7kbZR+mZb8OJxYO+WDxAO+68qNOPvEQkSWsMfnn36Bnj6FGY
jSDh9jwvWTWdSdrLmangRCf4xeh/NQBR3DWGVUeEu8N9DHZeNzYEeQVxkp15qFPttxjhVjsqpJ9K
hHFeV5BNJ9MS4OE1SkAwctk5sGNyu+kME+PU4ywG/MCBvxmNTRP2svarLTmJdrSFSFw9v90bTl1/
sUYYa2qIkEBYseawmjdZLcV3uyCb9Exrnbr+YsRT8KgRRKYYjAPq9MhT2X9Chj3zso3j0PtTZ14M
eTZtZtmStRcGmEr2lur84lsSG+m41QmiMz8R4QUZMPESdeTeJTnxsU6kJvimne6dmfKPL/5P97CY
FlADDbZh8Iq0eggIObPM70on5mpddr72cMlrcoLF1OBqmuc2oLlDohpUvM5mDiZV5Hln5oTjZf71
Edgg8c9fDZqq4LTcs8qGoM8pl2ubw9xgG6M3iFbwABEsWTIFehZFPnmXfT7ln7zItb69/Wx/HlBO
sJgl8GnkU2OzvABLa5bozDBW4QFIOu0+xWmsPXpJJ8T7t3/sz/0RmsXvT1prBAl4VcEWSmL9SXPX
6FYcsM/RmTn81PUXswP4YS1txq4JMS5qG6jvHLJ3mFHfvvs/T6hOcPzVV++pDOqkJ3uwDhPXrtCv
Bf2AxyQeqkPf1K5acy7m/RxGJysufJzF9DA5ZYPOfGD4AsQkVLJ5bnsiHd9+mlMvfjE3wFDNZNMc
15VqEP0uieLxkYJhmexnbR6vNdC8m7d/6VT/XkwTJiUbkaIxRiYAL+oZV4X+aDplAlug0tOPyBv8
504rI2+HUicq11jsOaJ++7dP9YjF9ICyyxRIausQj4ON3Ln3iUMZLICpb1//z9OPszSqB3WH1kNn
C1NP8TEQMTc8Eq6w33GkKkdCkN/+mROPsaQUxYVVo8I0atClUKoD6eKPpNOdeYhTV1/MAQLDVh0c
hyU06OgRBb/xqGEruLrs3heDPnKJBwDRXVPFbNUBs/ijhuBtd9nFFyM+wdnSaGbHxY8snBae2g5b
q3Hh1Y8N9mrED40wiYRpaXZpWdceZ1xrS0Bdv+zerd+vnoCLCUqNvpkirfmCiQqU+2C48sJ2Xwxw
jpIlaajUY7NyEveCIJdtE5hnV2KnOs1iVJOXatQIdrj7Sf20YHph2Gmz7WVNsxi2U5XDRxcVO6G2
FJT4CW+a8TbsL7q6d5yoXr3WDPM7dZNAhGOWHqoBXjpJmc+XXXvxMe9schlHjszCxLN74N6EC3cu
3t/Lrr4YqaQyFXjkehFqoxOjCUN8NxA0/fWyqy9GaocWvUh12qXSjtZ6ABWrVJTN5rKrL4YqwPq0
tWqW7ljwrAfkbtcxq6oz5KATvdFbjNTKjQc0DTR7jEEuAcXVUhKtDL0/R2A59QOLwUpcbQESHxGO
4bfod3vcXyzfL5uAl1iXxqp9L5GmIGaseWe39RbaxoWtvhimSYUfMXAhxgTuTFjy2NH7b9BSturC
LrkYqr7TIH9oWgExE7Htpo40lOAOwogPF3WbJbXAGScCg9FehmjdJyZiId/3k56cqbCfeK1L2CHI
RsCmBZ0S2aEsbpWLjWrjSqM+t0A49QOLETshTZmt5MgryY1mIpulmQj27g3HvWyqdBeD1mmhqBvH
KaG0Kisk3JMslMxXl02V7mLQEmuQJkXEeYDluzagFZFxABs3F977sdFeTcSdU+fkW1GioHNmiFGc
G4MspDMUl1MtvxixdT16usLDE5ocf+7nrCu+4WYi7+vtfnmc0P+wa3MXn1dh60lQqJGWMSOTgdu2
K3YHHyvsAU4XPMxY0cK86Zwzw+DY4H/6ucU4LuVgob2v+a6kdeatpxFb4YogM5QQSFXPYWhPtdli
MM/o2IYsps1GjeQTvY5tDDu2d9lUQQzl769bAhkrczoTA9rDbSn6q6CLzqF0Tty7c3xRrzoTvmKE
IRWTaO277X7sRXvwMJJctlhb4vdMTTi9ZTBRTHZq3LiwD95FtL4405tO3fxiFJvkPhvWFBS40uEA
xIY+b0evkudu/tTlF8OYM31XWjkAB2NSpb/hb5uPGi6kfjs0MB6x/41DfxhF5Im7rIzbh8qQZANm
R9UqHuPKiBM8AXY655sJFqi7mo+OlrUU4ljNkUH2Iyfv+KEziT+5pUpOoan3q+gYNZD7uEb6HA+7
xIaQ4mVw3JTYcWPMn3GOFc9YyRuMmtLy641vz5xiOG4QQo5ytB06jVQn7AbV436MCZLYu2M3YeHK
7Nz5hm3dsq6k17k/h3qU/sM4T7j6bLfFLDylwESSxMxJ4Hp7xP9iev9hDNqL/gsQQ5sVIcIhkD6B
6MNCZbRDDyFAmcwecc0xAerOWkcBW9+YPaSXfeYTorGBII2m3FS/wtU4v67aMwuH4y//4Y6c4/t+
1edhIFm5WZYVe6u5e+oqM72jUPUlUnCqq9kaslUmc8tfYUYEtNfWeJjfbotTHWoxuU5TAiI4jUXo
ZqW+hxO5NXHOnPnoHDv9n55qMbU6lVKFylMRzrJrUBXH5rRhwV66oPeLq76d1dNlT7GYVGWrE6AD
rzMsfGwqhgFNZQ5Qll3YSIvZdJTIIGa7hlOLK2OjVZ690YvAurro5pcktMLIHcgodhEm9jDC+Okk
B1Fe758Dq554xfZi5QL2PCWIHO+YTT1mT7xwR4ZWd+7zeerqiwlvigalPOBqYQZV+lMU60i3jNY7
XNY2i/kusrW0UxJyG47+eEfgeLt3qsA9N53+uX8uuZ09rAK3MUCS57FX4dOUjfl9SCZLO3P9E996
ezG4NIwahWXOMrTHHDF5USPPXNlp7gecrZbFy2VttBhlhpOq3AYvFeaidK5xR06PfpHOZ67unmij
xdBKCnukWpZ0IR5uiAyD0c4RClnLBM6eedVa1Fnbn5kFT/WlxTirgK+RM19oe93v8xtcrN/TgOyx
i5rpV6DJqyl2NvpMJmKM9tgoxz26mxZsdzKcmSJOvGprsWjJHclZXEWmMS7mYyxl6cfOFo33UQde
Rlhp3n6IE7IbZ5nz0hEDWQQon0OJC2W4yuN+Mvd6YeafcNEk9bUDah3z2lADeyrMIK82tpX2zmF0
HKO66xFzzmdu5cTL+oWrfNWeuAvKnrMZEYKVa8aNh132A19wzT7z8Th1/UW3xjDnkfsMJ9kfiw/D
wPMQPnlOkHXi4taxt7+6eY1VGrwfmRA/19hPRiMwqAYXDkhrOWmJ1GKn0nDxyh/DybfSrWF202Xt
bh0f6dWtO5LX6bVWHOYzg3NtMZd/KhC2lpe1u2X9fn2/6x2THW6w91tdR6OvN/hfyf17uwOfavjF
WzXwX5RNZwd7HEv2RzUaAUnh2vzh7aufmKysxWQ1ks7s2VrOck0AJ49HXIcrkeGm3SghmmFnAfQ9
R9c99SSLySogHY3AAd3fE43rbkY8QGEcWMPu7Sc5fpz/sHRaaiAJwisM0GhxOOIdTX+Qb93UB0PU
ldpreHi6LfU9VR08XTNe3v7FE223ZMXLMs6zJsA9m2qNsa6kYzsrq04bG0WdgaQbqsQQb9/+rRNt
9yud41UfHkY/AdSWaXsVZSiwk0C15JJbujTOTMenfuD4kK9+ACpChPsIGEFb4SRb2V6X55tybMr5
wh9YjHH0KmZbg4PZk6iYflTQFR70llDsy9rn+Fivbr9xTJGNU6khqhLszgbyHTPfPHfef6pxFqNk
HsZUmfYEBZDQ2XtnUsFOloF3YcssxkVeNrkLkAlIKoFkVy1r8VuSSM5p1E7c+1IEGMRF6ehRae7x
6zkjGxZ8/VvbauyLpIzOr0SFVy1vNYihmbbLUM0Kwl7tReorK55ZrEdkXBfOHUstoF9A/A+OeKRo
ytLQA4+MKyGNLnyGReevoGUANPGIHbTxM8Pq6W6gZZhPcTzLnxd10F8ix1fNVOPztAYmpdBWaX3o
PJd0gbaLv1x29UX3j0x1hLO7WYilb+h3VTHC6GKJDhjwsh9YfOPKtneaeuQHdOn1L7BRxPuB/Lzq
wsubvw/fLMXoXmrRuK8wZt5BkALAUqGp+/eQ+P8rSXZ+LQ5ftb4wo6l3E5mRVUbKFcC5ar7G8w/2
8u3mOU5if/j4/NIJvbr+MM616xZReuyeFWYmWy82GvySaS2Eew4Rf+JHljo9r409eCsR78AQCWfh
dg8rxCwaB/hVTElm8/aznJgwlkI9lKNSN7E+hlaPEUWoxlyb0rjwBHKpzctdQHdibLOw8icMOE5U
whjLGvfjZTe/GMnmgJNGVVx+bM0vTUJBI27sy07a9MUXrIhVB2caBoWSSf2OMKsshPx1boSderuL
IazG2Z5lS4EQ5KYHQama+nFdYRl9CjKSvc901FMvdzGOs9iem7oG7uTqSUfas+/HMT4w4twu7D2L
kayNyksyx0/Au/Zy2/SoPIfRvGwlry++w7WX+AAa3SQ04qnbg9ZrofBNFxa6l/kEdT4oREBWGvaD
iwiZUEDnukoyisSX9E04b79Pcp7umEULyhDzhfY0lYR+Gq1/jnb+5xcLOP73ixPcaY6GitPQFIYG
84vtDseH1tPbt35C8Age6ffLx5pnxLDektCbm6DYxrWfkLeds4Mdmjrw12nS218BXJXpE4ZI7ctU
GjohvJNPjTp8+x5OPeFiaHc56R+DywJ/zvvmi6O6/K6KM+/5sqsvBrdhAVfNOf0/IjlM4tkaubEn
LE2XXf34TK++Dy6GPzDofhy2WRxcW8px9gQsnxU8n2qaxagWhWbpXsEr1+wsuHYw9266IRIXHSf+
S/LfGDVODJYoDo0g+unAF19RM0m2l7XMckhzqmF3CVv/pqeUrkds/UdoDWfa/c+Tqh0sltZlP3Wp
r+sR1v0jxMiFUXSXNJqNxUD00jrzKyeafymFa23bRIsi6ZngjeJ9dqSlQB0p5EWrO3upgcN16GZW
PGt7D1Qlx0vG2m5VtrnoBfiLkY1ZhroRVLr9nEiMdqUNemyKLhtVuBt/6/fNwFT635ydSZOcuhKF
fxERoIFhC1VF9Wy3x/aGaPvaSIAYhJj069+pu7rW6yGCrSNMU0JDKvPk+aoYD0fjIPr0u76+6TbG
982d+PLV/7OqNPqE56DyklzIQd7S1fpXgwf32n0D46xZhaqb7fo4ySejQjAFthDmyzB43/d0Z8lK
FXLYv8O3l5ruT9w1XRbDSnnnq5O/B4ZUM1pRvBHD3ibiFoh5GNh0rczffvVXFlXsLFk66KCdCot8
Vx+hoYrBNsLAXAA94j381ZedA+QsXRTZ7ILWA9zoQ0rO8wwnzA7eG7tiOWCe/h6hqUITaVJ1SR5V
FeyGTVLC6IS07xRhXhmhyDmMgxguzKYoijyRF6Ap3ElgNwMR5UxS0QbLvuw/sLl//4jSEjILtATB
GriN0LMucniu7dzUImfpgtqJ43yQlyOrhsGlWWAFXcBr6+05dFlE/39hAiXm71eXbTXDdxK1BbiG
LN81vLbOVlDzYd/TnaUbWfRjyIoW+QLr+RSdxN/GzQQ7X91ZuV3P4ehu8fDVEwQOjMVXVnk/9724
s3AvUDEECBdbSAtcB6WluPU6KCT2HVSRs3KTrTMwyCZFzvz2l78NV02Pav6+V3fWq4ExSEilTGCE
V9W3owawMfVlAG3yrue7ariBlvBMHjYvH+qVfy0kS56bun7vAv/KfHTVcC1jS7KKMMkt5Pq3DTJl
ZzGRnWds6CxUFW/Ltq44BuF+qq9UzTyYXoKc/PbIXFbkC2vJ1cGRFm6MAbxfcroqetigDMGmDIud
U1+r5dCIOtxVd2euJI7UooXkQl+OFTTbFjCcXayUp7d/xWtfwFmzcsVwwxHRy5uerLmpo0c1vXsr
fW2InDVL+rjyKgi3MXl88xSbDR6zZN6ogVk1ejRu+bDCCmzfD3HWcAXf0XmZZJE3Q1BmoI3Ohwj6
l53fwFnCYTJvDE0Q+CWRJmuKCKL9NQRxsS/WD51VDFt/kmwR5DttRf0rOFzJX0hKlPuucK4Mbmux
vzH4I+WMhyCX+11WzOu+FDFzVXARqLV1olDKgpXgcJRTIA/Ab2/7pqergqPwjm4qJrwcprD0UI0J
7PIaQ3eV2vHr/z4O4fE40BnKMuQ/6fBQwJI11V1X7kpvM+4ctgqYmz4eUDyyQVnMsOxpGzgn2aBF
5xYgBtW+qelKsko03IuowNwJZlJkVJTL1Qqe7zsz87JXvrDLcWcJw763SyzadnNppFW4JCpibgx8
TUf4wgp4NrZj44GcoOq6emfcXtmSuLOSTeJx08rFywWZDWwl5+UMrdfy+PY+8doPclYyNZJahtbu
3AM2+k9nN/65H8Pgo49gzs/mAKQav2nW72//tX8tCV4aP2dlD3GBDdbi7O/8IYSbl6DwA4ZIqC0+
9P6gPgShQjJKJyMPbgXMq2HdvViSnGDWbb81AGmAy6RsA0Ra3frzYwk2izk0oQAmDzqKcNl3zLtK
Qz1uSPGVzMuVKdkPbWooJP3IdF/fHoZXPqkrHUsCmGwG3YooxYcx6gZ62Bk4ln3tsswVjrG+QUDO
4DOtzPwnYdXvZaj7nQPjbBE0hs0aXCNw2QX47+wvurwiIEHsfLqzRQzKj8cSMtwc2LKHsPE+FrLd
l3OGv8zfm9sI36Nli2Dx1SzBr7IJv/Bi+LPvczqbwgJqh6JxjYikmKCRnJvtah36fUV3ZHH+fnG0
h8oVdFdcdIPxlyTV5yrU78Rsr81DZ/FvtUYtEC328IXr5DVgVwucoKm/73br8ou7OYrDwm9xzsqO
faORl3xAAibMdw26qwsrzGaWLuJJ3pZGpypYdSq03dfXyFxd2LoZzVENT/I+1L8BCvsBzuC+YXGl
YNjwmrHtIUAJcMn61gZteCbltPP4cxVSsQC6BR1MF35VLL9IUYzfBllE+yIEVyJVFSOKWQTu200c
mjvk6zrAqBt63PdJnSWaRGUL6XER575u+SdrdPcAA5B+54RxVilB0/gCV15c9k03CfjZiebO9H67
rywEFf7f61SBiVSrGbtAGYZbrtd+vQ8b1r0zNv+izF84OV2NlJxREV3KBrqr1ahfEbQIzZ2dOvpD
eNvYgw+zfSB+f4QOQj0XczKfwsbK9khEsXkwNYWlQI4un18SvkD6GDJ41cOSHhBZ6PRblQHeNJmD
tZp/BtQ8Zu+89SsbDHWO+wo+3FO/Krh0U468buclwHyG49ruC+VdudW6epOqZYSjTrLphFo0Bx0S
4JFd89GVVjV0KGFfPcd5CcwxkLTlfTGJnbknV0tVw4rX8i0o8uiCNex6SJwUt/1p36s753Q9B3AA
Bv8uNxugc2VQgBop+T5bMkacc3o2UQVTbg5iw7r292Ev4k+C2u1x37u720AVtFHRT3j3YCOpLMGf
g+flPhEGc/WvUVxSqVZsvxcW+LMvS3MivSg+7Xt3ZxOYWLd4IYjuObypvhZkAL/NbM1h38Od47oH
HxG8BUQCle8DnTaFn5aC7VPGsX/3nf+UMcbQA5tsQ2TnoS3gFMFx5261E/+y69Vd/RedBSF+hcgu
gWdjrtBdlPZ98Z7u7jLvXtgbXfXXamcPiIwJGshiNt8oPO2eiZ28m0F7w76GCeZqvzzZ2XBckjhf
Ybt71XNANTvO91lAALP+9+EBeuDWdi2PczmFP1jQPEVqX5MnczVfC/6lB/kIga8No5uyMc0VGBz+
vut24CzWGI0FQ1gjyOvV4p3sSsoLBdqn+3p44Jb798AsMJ82kQc8eYuOtwNwJrdol3hPbvqaoODf
TrP/TPoJWEgYo9aIrX3dHMFQWrFg+Qo8YxvYcMkb6rEp056oJ5hQN0175IRHCyxGgaFK9y0NZ1XD
cgV3Yg180+Il/hFFmxZ0a7mzgOJqwrwp1EHh2ThH9kU/L2azZ9/O274LhCsGU2uwyijGtGVecxUm
PT0MwEZluwbGlYBts0cUq5HLBzF6RGM7+Qx7+2rnwy/5kP98eQ+sCBhzIz/KVDIcpwiNxGvYF++4
Yr0S97g+bLYLbaCLETH+UK4oripyFKH8um9cnNMX/Q9okycmyudFjXUGWHxTQUmgRr1vRvrOmi6X
eYPt+BTnIJ/Ag3YU6lGo2nze9/rOiu49tJFaAsQKj7U4Q+Ii8mmjet8NxXcOYGTi1rKGJ3i+iE6e
QHxtjkBQvWfa9Np3ddYqmN1AmYb4rlzrOg/HHk08aId8J7n42tOdaHls4f0LJ16MexR/WBPg+NrQ
32fpQl3dl4JYBrDUIcqHYqy+Qd5NPy5T3+8KxKkr/NIU1gR9FYbQd1v5ESic4imhgFXsmTLU1X0R
f/KX3hc4HYFn7mCisc5PoZKIm/c93zl9/ZHicsVomMfLOpVHiTtomcFYtHzc93xnxdJCBBEDhiMH
8pk/NSzQn4FWLj/ue7qzXE1pBmaIxDUFp9InEjXxBzH3dtdypYmzXLuIJRKUVWBrSTek1TKOaTkD
/7Pv3Z3lGoJzwYNVRHkHH+pjojbvVvWF/rDv6c5yBXuZ1pVgUX5R1B+G0qMH69XBzjnvLNe5xfY7
Xs6nntODCuHsRLi/7ZuSrpoLdIC1qQB3hiAEHDywS4kAIXwEW3DX0Lhqrrmcauv3l8O16r9u/fCU
KPrz7Ue/HI1TV8tVFxcCRW2L3GjZfYPLsK3ypPabIE+02BfVwv3k7/MbaPlm8SrkihZwzYHlUGXK
Kvhcvv0TXt6JqavpQmZOQygZRnnp0xpXraT1R7A3q2LeFX7Q2FmzkVcACQVgfT6AjZXOQuVjsvMq
By7N32PDVtou0xbFuWFxVR/gvR1S2FTHgG3sGx7y9x8ACStujI4R9kUz/PZ7HwjyZFI7B99ZtTWF
PCQuseP0cDHNprj+ThbvPVv4176ss2hHOoFXsiLa3pYAOJUeij1YqO5KGIFH+Pe4DLWBKwCoUrmx
ngKuyAsPpdXvNhHHeMz/X3OpK+iCdWvYKJC6cwmEWnkeAWc11yMJ1wcv7uviOg7AXYC7//C13GYw
uqttrAAj8pT/PelRbQomaswXOHIG38sFruXngsX9VQX93K+1AIwJgnag196eIq9sAq5KQy2VZ8Fc
w7GxNPMXDiQKOJ9yABo3sKv3/e0/8srHdKVng5rorOwa522HFsEDShmbyEpdFHTfRHflZ6B44Ua7
IFZd23n8QjbePjMz71N7U1d+FgPUosqSYBkN4n7g64gOGvu8b2icDWbcNi/sxzbOycTtiUcy+jbC
oGfXvY9Gzg4TBzitfWhZcoEWPpgytlsdgVHYQ2Wy7/WdHQZZENL0ME3JLXwwnjhUQN/jls5f9j3d
2WGaCubi8JLDtX+18udcqfpqLOJ9AiUaOVtMAb8UCOAFcl1FXRqgDiEJTgEG4PG+DdIVoW0k0mvS
4XTyFNr2JdUE9s5gXe8aHFeEVg5RUhcT9JxdDXo86tM9nDD2Pdq5dCcwPJgiv+V5MfQK6NrhGuyG
cN+UcQVoVLRrORcez9GivKDgEAyfR26Hd6bMZQt/Ye8NnfXUjBb0MbFEOUi2/GoBeuY3MXr0M8q7
U4s+DQAqP4kpKOCRo/blqmnoLDP0xcPT2w48j73FAm3M4jVd1mXZV7ICNOjv82qrWWg1rThy4TWi
j9jf+NPUBMo/7vvezjqDczuUGTEGzUd+JaMUGFTq9fuq19RViQ1sYCu5SK2o34WpWLpfOljfM5u6
fNcXvrcrEmsATdvGDg9nDC7u6TrVK0vVELFdSRzq6sTspAHKWNE1UEVx/wDDQJvyniw/dg28qxOL
UUZlcxyH+diBxCuADwrEKPbd2VyZmLK4DS5VBEr3tgU5/BWb3MBbbOfTLwHFfxJz4SabXscszOGF
3YMoTv8p6uQ9v67XvqqziqWhQ0dNwPJJNcNRNSW0bnTed9t0tWH92rHNwAwn59t0X1C/T8devKdI
+rfO8NKEdNZqOyDiFuBr53PPmu6Moqe5NiGAHCmx/fAIPydjUi5Y36eS1F6RxqHU0+FSAQELvO3r
IQV6uuvTKFrtHUANrZfa3iseFPBxS1rPcSV25bEod5Z9g4yB8gaLBGUI2VpVwRAW98F9DZKUO8cr
h/4f2i9A4odFn3Dsfa3ZuO/FXdkX+lKT2XJkVsFtJ3kihilXLX8vrfpvifGFT+jKvkK/HTZmEZPN
FPigY7zVqnyCidtYZjGMQ4cUpO3gg/TroURHNS/F9Sxb3G7HC2wsNbyc/GMYTICBe9BTr4c5GpZP
hBjfHOtl4AtAgOW6HLXd1p8+7uUHjwAvPSHsS4PWU89Rq3y9S5VI3fI1SNJIz4MCly+JAO5dBTAr
TFuq2e+3d7DLPf6FsSKXf//PNgAGdysAYAxzC/NED0xyEUcZszb5J4w69nlDTePr23/plT3BLWaz
qYIno9A8n+u2OoXAXf9ITABw7r7HO1sOzBQjRDsEuUUvnK44bPaRp9vZyE7danYb9yPImQQn+IKJ
mtUm6O7jycftc9fbu1pCDVhnAmUogqouArV1XUXaEb4z78qcjyw7TKCkArS909OvAIs6RUpqX18S
Zc5BUl9yuqUNeR6WRZkqW35KgvjXvmFxPmoTGeonGhmWOebjTQtjfSxJP94Xgbv+c8gVkyDSOoSf
mjAPxHj8zwqKzNO+d3cOEi7BoLc8wiedGfm51HjvQwmh2HstMq9uc872jzbUSSH/EKLgHDW3tF7m
p7ohuj62ohBJGkBO+xkS8Pherc3GbpDEaM03xVsYr67off/UWNLeV2Hc6wNyF8sHpUvhH+xWg/Es
yi32MtQcRxRq/Wm5B3KS22wu5q46oHDQtQejYRv0zvT/t0z60jbkDBbUxTIE9Ypjm6siiJHD0v4R
HWEshVZni65KWzbAHcMs7CsqQ/YWMpgOfWoyUPs0sdRVUaK7q5SsQKs28T1gxDGNDfbCfTPNFVGu
ZWEhEiNRXlPt2TRo1BRkgZA7+R/U1VF2dE6g6EVlZTSM5WC5L8cq1tFp11R2pZRJPZdgfPg8tzEs
/BTsh68Bsaz2Vebxln+fQRtsABF0XbIcflX+WnqNFCfqH/4+lwrqqimjctJmXlaOEIlFKU5wZGuU
GHYOjrNH9dCWyy00YV4IBL1gU5btk+iLeleJm7p+c1s0ofg8Goy9KocrKrjJotC0+8ILV0zZA7vj
r2bE5t1sKCqiZHbdAbi+c9o7OxQIZQ1CoZjh5mgg74CfaArCS3l4e1ZeDpgX9gxX9BiP4JaYFtOG
jb5m2SpaOCYTdD6X1zWfwj9v/5XLZ3zhr/yf9HEzdhgX1HMnMsyf1lkICofoQLxXL34l4eGKH+ES
yW1T45jQOnrW3drAOdTv/C2z6BzMtkLw35HfdT9rjgwm2sYRnu37Yc7HaeKKIpbceN5X48+qSJ61
2mnCSF2R2+QFTRz3C8+hgi0eYNrc5ijp+/tWnCtySxhTiFkRztgpELcxK4PzJHh93DUurshNjGqd
2zageTwl8/0iKv0piYvq69tPf2XSuvI2ysJqa0tJISrpmy0TQnbrAX0j5mmAkfe6LwHoytxgRjWJ
pCvxGxBYpsUgPzHb830TxxW6NazktipnmhdVVxzLSm7noGc7zxpX6FY0xRpMQcvyIqyCk5r9Dg2V
/s7N2pW59XCo7rymYbmZRzWkq/X0eQ7qveVkV+gWIltsvBLP7xNP323chxocpLl3wqRX9iLX2Axu
QmMgyorlnp5DCJLY7/HCIH17Zr72cOe+jzeHs4zGQbNIW90EtZQp1V34Tsnuknp+YRt1FWxzB8Z9
OyMl7Y+dspnu6jHM4GO0wRuMxD07jWTS38VMzM+3f85riRxX1lYUoKDZIKaQ7AfIAsht5GO6oQPk
zyU1dTd1saov9xXTTKdgLcK+gg8mEoQHWvh0TC1yTMFx5C2ZU9t2dfc4xYO6qYvKb1JEi9FyjW46
lMPfft1X9gXXKU1Uwl5ohzRf2sCsaQjZzRcfkoSf/VDucwunrlpubCKbKH/BrgA6+WEIRpZ5bbu+
cxy/Mn9cwzRSMa+z3NLcLmQ+azqpjxztmfv2fFcr1yxxBOcgn+TwOhkO8Jk31+2g5b4wyKd/R6BL
T0s9dAxPnxub0obIO+rtFNpTVytHJyiHwqilObxU6BWtE/Ixtsl7/TbhKyvLOcfnCvUSDW/tvO0T
hdxNW/ffWqubOkVrzNQdmB+O+9hW1DVNG+GcMk6KBvlgO0x9oMDVz3im264pRFztXFiaolqLiOSx
gK/YkQkOEl1vmvE9G/KX5yhx5XO16rDvX2bRkiTVGVCB4iAgrdj5+k7ZTU3+EJUj9VEvjONMsDA6
4GPsU9KS5PL9/5upk7pFPhO4+EVE5rgVPj80athXgSfJZV/6z9ObcS3HEEX4nON4z1ACgyWnYrvK
2MQlijZeE40WyNqcdnX7VAHXl0YF7b68vXW+9lGdxbvFomaq84M81NX8BVn76q5e1XtkqJfjc5KQ
vwdmbmPkQ7oxyMt+gF59Hcb2S1Sy4gfcMQYvNaNXTKk3lv5nXwzznJdwNt2lsSWJs7IlJXyr5iWA
XHJBtQMOoBmKxuZq37A55/3CmWJLZYKcma7Kh4af0Pa2L84irqxuM2UcN2sf5LWels9MVvw0E26O
u17dFdXpLiJJpPDqTRnJf/wu2BS6u2HSsO/xzjq2nLUrCCA4DZDy/2qqcUJ7KiHP+57urGMxxXOP
CMTPQUNuTgo5AxQN630G8sRV1FEc70EUxn4+SogxU2B8R3AlLd+5g7qCumaL4WgVTH6+NEFxiFax
wGUl2SfpIK6iLuK6HKFeCnLIAOTPXoQcdZu9iSYSO2sZGCvezV0RwFpvHa4XMJPyMaj8XZka4jql
RbzCLbRd8GG9PvqiNW1+2VrO4p1Z+fI5T2JnvUZeU/ZSYZuTCqaVqe8lzZrOHpRNqa7G6gkZ2nDd
t8BcgZ1go1fCMQon2Ua3K/hhbPflML+nmXpZX0dcfZ2VVQB+lOfniM/X5ZaSKnoILdtgq0/5XGbF
FLXD0UcTCjkM/8aqu1aeK2OrZ1XPfdv6uQQq796ntrw1k9CnfU931rWNojn2S1ivw0utfOhGkAea
bVv2TS5XwzZJVcItTMLYPZr0ceDiJ8B79p2p9coJ6lJF+TDA89liXRRsnn+Nm1WfuWneYzW89nTn
fB7amI5ElSTXivkpgIFdloTtezIq4MMuK+D/75bExYp6KKwruLeSXIDHqaEGmLuNp/B9qpophcpq
GY5rCR7Llb/BSjfjaz2vF42J1xw2S0L7aYIfM6S1MBz7J24sNalkG5IPfIkSkm26VfOxGNqwSEGi
lVD5cRvKW5t0k0yhqY/4ITFD4WdjhE6nDNm6KcnCIY4mgOMGWWWxqcmWlWvlL/lYVZ3Jqm7stpzT
mU7npEQ0dpwWPsUpByBvgg3x1HanjSqIVbbN+voaLamzvtHN2E9ZXaGa80GXAHGfuURG4CgmC/ZZ
TUIeptKrCLmZrICbrShnK1CxHOrpgwRY5JuPKM/86CeAqfFgPouMTIu3Zqqyfv2Lzsyu2ahmOacK
/oLyMZGjL1N/C0KW17j+LukCscsT1KzwcQrN0NC08GuzXUebxQQFrg7tKZ+KNoATWW2sHM488vzi
hvaeJZlCEcfecfDUqsPm2614btv+oprAFr+SdK2TOAE1qdb1Mzzh69/4cHFxTCjRwc+AFKa4p3ET
4kzj1Vqng2e8IFW+z3A/L8ahuZ4MMoHZCiNn/wz7fTpcBbAM7fCKvo6zIDKqRZgTBs+AMbIt80A5
jLKq9IJHwj2WfFBAT10BCKn5eYMpegl8IF2Lr5Ywf77ThFQoyiIbKPk19capyGRX+uwA3FD7j+yX
qj2WXl8l8BiTgbkfa8h/M39L5vpoEEs8lEsN9ldgLN3O1tp4TuulKMwRbmXankw5kO9BLcLhulwY
rNbIOKj7tS/EV7yhhJ4LrpLNU8/W7asU5pkjKH2uPfgfHYZ+w4rqN6I/t920PSrTsK/LNprqSDYG
scpEK9WlfVN5sHIO4BKXNiokhykKvY8J7GbPjcFtAkmOZNDZYMj2SKAlIedCGmRMRh4u/NyItiWH
QHNkheBIJsdUik2ijrx1YX8OAy3uAINu2s8Mds3JMRmE+QatpJKHbQsr872ifSFPdIna7TTEQUwe
q0LN5LT2VVGdatQxMWlHf2kfY1Ly4IqCbLWCntjo8bDGsQ9dPfdWeWDonfZSNa5jdUxiqrdzp83a
XNGQY0pi7pYSPtQmKJIsxv6OUrpXb33aiAhZyqEaQZpaTVINmWR9wCAEaRZy8HDzvxd2GuPHpR2q
6yGOk/qfTc8kOnWR8qsbJgAcQTgoRhS+dPinQiLxJxlC/hD0VK3HyOLrnuNJTXcl20J8T7tWw1Fv
rJ8/zpaR6YlzDE1Wa0h4UxLoabttN+I9TVFtYQgBZ/nwAURnqdIOllZdqpa+8/H2cLa4FwbEzANf
sM5PSTy1y12jTeIf8DGL+BiMIvqn6Npmetpw4y0OULrF0SlIdH8bJRNykVBGeM9ogAjCTJRrg6yW
lH1yIH2Q1EffE/MtaE8o/XoK/v83qtN18nDh+Sqd6p5e4JnlgO6JjenxE8cQigOL/caD0ylUpjfb
ZLcmm8N1hc1U4NGfk8YSR4/OcNlNuiAUx4ub43BaBEb+Y2Hlws4USNzxJmT9V1F7RyXn7dkvB3yX
FsagyyEuQQ6o0pB3F9fNbolIfGSTx4BfbNdQXcOAuazxyWJ0BE2w11hv4ykIUP0pyGzvBvCwf8Zr
PJkbCVn5/K2aSDvdVUpW61XjBXwZL6dDJIOUda1GGjgWEJT6tmhUtkZmVlloivBbzJG0PHq+0v/4
Rb0cJg+ZD3z/izTGHNumSA6rNCaPSA9uu4E/fWi7HxcJQVpNdMiErv8IHwrBFJgFqP5j/r2Ax96J
ruj5bNGPdZDzjCtk3CeZryaZbfWsU9zG+EekKbxDu0DWvCbh9HMzvIXfyfJNA19G0giL+X4J4iGD
A1V7KFGVzRqxIByMPX7ElBElhoIJXLNVVN5UwpuXbNKh9wBKKeTRY2wxrEuHru909JmAcxAkBCkk
7NNZB0tWAoiLI0CXx0hP9ABu2xecYOJ61R3JfLgqlmlZJnd2bU2ZAnkRHDiqtTNc5rxPyySeCQuK
Z9CEyMewCUFYn70+7XwcN2Ih2NF9ITOmxu1xGM34BGjTdNNXxP/e9GJ8olFfZFpKm/ks6h61VviB
jZecabB+b9focQJ1NFWRVhkLRXiAEwxJMSnJdQNtFGT4awQT4ar6AvOG6CGYux+ekkjZbgoEh2pZ
HleFBoAw8caDKODFMvQFilMmOdczUqG8geSA0uJjVzUfaVOvWVwyk3ud+TpI+4NrnxxXdAHmLfwl
U68243VYeZjhvZK/PVPwtG7Lj1XInrUJHwCiukmS0Jz02j5YuyYmtbMvf8EMh9gjn+rkS5WwElki
+MjYeT5yNcTnZgRouepRr6HD0GR2seo3VnYYZLbWv7rOwiPNj9U1ghN9bIS+9bcYhxUwFU8MwNgf
xdRfUbI+NEqvWdD47D5cmnxg9mONDoMrHBT+bRQKe5o50ak/xcvjtG7zk67rLa08E2dYY9NdQTFO
AtFH2sq6OHUhbjK+mKIMwYb4Vqhte2xR5r6OPExfCY/ow1B0TeqXcPyeZ73lpic/bBli0BaR8qQZ
046q09bBCYjCXDGnPd3uAy+haG0qxjKFHM9kJQnID1gqTT/FRH/CM4tmEKuMud9H36B1rM5j4MFo
BWD6swA9NaURs+dw6/s6jRhco7HQMDyGPAmZADgC5AIm3SgfoqLaojRO4vKpLnGgmXA0qehbnRwx
R45x2emDUILcG19Uz2wYhzsbeuQwK//EonK4ZwTBpDHNNUeglgVh3R/9sPKB5VIIkcjMvo0ocp91
K9a0GdQVbsb8tliWeym8z7Ug7IzFcwxKHh23xchUFYFNV+6TrB7EtTbF56Ks54wC057VwTqmDRiF
qFJU8nrxfezcE/3O2umZwsIm6yE7bNIlWIcjagbmGb2c6tDFnizTaZHjOaqx03pb7N/DbCx6oIFg
OCjs8s1C6X6YRTeCjUOT1MhS95ndpqXKNkLG3xK6C3nwp7GT2dJE4gDQRJsaWAFib2n5j5KtcZmv
qJg1UOaUlOV88syQ6cBrzkTHc7aJYk1pwHm6IizIiJ1/4C5pGDRGQRymHZrRG0hfSKxBbVlveDWy
9qDqqbVZMkdVRjS2xGANyusJPKb1Hu3CMoUoMTz4gIQepot+E5ZkBM2C9FoWgciXrtCZaOUPeC7V
KTxPStgYRsFhjSb6eYB3WSY3IIbwR0hkzz0tyARbfcZOia6HG66m+3lLvkjb3A9KXU+gHZ3DRJrq
K3pNk1vEg6z72MIfA4dcvJjvQDAvW+avVE1YLT2EofPysS/rrToExYDDgdM+gSVvXAVHhZSavJ3t
mJxao4O7pmq5SMEmCuOMLivrUua1CW4aCUV8obDXpNLA5lhjKG4LELW+l3oNsgGR/yNP4iqli+/d
tjY+ChndIAAa7jyqRpGyeVyOwo+/T+V43TUGUIsGQVqN2O8BnvPsOHhb3o9KPcDq4clQ6JaTXiXp
ONtoSNH2GWezX+Py0kqWRTwaMTX4iCjJ96+TMhqCs2XKi9Jh9btr3E6IgpSWb38kzGbytVDtcKj1
Vh6ByRlSj7QbPc01lQhe0dOZxXFZnyRjfTbV7H5ACS31StGkERnqk46G6CtBURA4KzBHB5hqpU3B
8L9w002brcXYqd74V0LK8VDgBJ0yn9f2rAnmKUwpKUcHnmp/N1Rqksmg7B4LWyFDwnEHS/s5Ucmh
WGEkcKV5VH+w9Todk2ktDk0LH7thk91Tx9R02y/xBFhUXYLmYPtDG8zjSTcVgiB0EZwCJO2+tKQf
z9g12mMy9u2xxnl99MQqH+sgCT4GiCkQKm5em3lRlFzJtVNfwBqHUA3sXFBPm15eTczoD7ijzXcs
CHAuxjZuDSCoLc1YPWOIZxmzT7M2w+/FwLN1qDtyJjVt/LRo++hKIhC/hYEszeT/OPu2JjlxdNu/
MtHvzEYCITixZz8Aeatb1s1Vtl8UdrkMSEKIq4Bff1b2nn1Od7bd3pERExPhLpvKBCR93/rWZW79
x752ahcoAoHMiBefgIsJm3Lbtmk/M5ISeDF2aWVs880naGmTdXpmc8Jy2UkLTMfoK3A3JVSrpnjR
AtaeUPc1pb8ZOfGiNJJKvvWFa54whqxvOjehOuZ9f0W5afCKFeWQJjHxDskalLmTs3cViEEeDGn4
BghtrO47145yowyPOHZsPoMHBPs0sYRFmcObVrw4Jps4xbIcPiVLiUDYMCbNLagp1QcnBv8jCwrc
u7LT5iUIeoJG2us8FP8RwZSU6tfImC6fklN13dc6WlNuhujgF3103U6F/cwKDPrR56BuQlcZb0QC
f66+hge9B3e9G7sYNuxFP5qUGlkPt3MAh9QU9lJeNsTDpLJy8FacTrIW6HciwjEDEOifgjlB/+L6
6WpeTHwHNIB8OUXipAi+bPEyF8ohVqgrrqaZNCztTNS94NCJbRZFPSiW8MkseGoS6BJrNzS7GcrQ
A7a4+EmWXL0STR3CHLxb0YOEn3bhijT6mWAHFNbxXPUJdsywnc0WR7GzmazGOw+8yRxFePIO1W3b
bPBW9vJOdQF0Uyc9U+ZaAAYgqXMcuTS5w3vyFZJOhyj55N4uI97bRc4bFo1Jk8rFYocr+SqfESZ4
vdYI8CyG5nUMACKk8+T7Bn5h0gYbEir6QHhgp0+TZmbeIv84hJxNEcQDNWvmXOXfz7rGThzRthpz
5XwGnZIb6GebdMtH5xWTSpemSTxsbAJZi64q0JkIr3guWbUABgk88PAnW3jbOIiSNe1X1t+VtC/H
3MUhukHgIcxPeQFj4nQCALQNFw+58KCg2RfRrn3OpUAoDAPl4HqhGmUMDdi3BoVIZrUwmxI7y52a
qMLz6QOkrAlS8H0ciuVKQGD4MmG6tCmDcLpmXfkCBlJ8bUsARgp7Qgr5mFphLgcgB143bd7AqPsQ
cqdwiypa7OtGFTucI/J2Wushj+hi8j4swq306whaLT8sUuG8cTPUnblrMWTKUCSrly6idtvhzxng
F5k7xPGeDsMOKINP68+ASafPIBx2u6itizzoXb1ZsGFmgR2KAzA2tHcLcFRALyAE2+XkIce6Bwkn
iJyXkXqqhG1VCup8abPSty8TkhTSYJrWJoV1a7RFTN+6bRV25In0Nh9JFGxqePUepnGk6YAd5cji
sUzBHMYb3msnU7ghBion2GTzngpyEGHHvoM7yvYolJKDsmgcccGHUOEjwce+y1EBsg0Zqxf0rXTb
qZE/RDw+cmOLV281H8dQYv6iVc7qqId5lBbPSBuTB/hE6SHVM0JSUwn7YpR9YZVBhoFmJ/RJfF0O
gcwkR/JZQx12QQfvUiB35hbuL3VKuZyyYQTZcVbVAhX5qL5OjDRZj2yAa48OdKu8UGwjCcVHOwj7
qeglCuoZ6S2VV7B8JeW4gblj/2Dqnt1bnMEfEDMI2682cPuWAqhYndjzrqzuZFfW0KjDuGnW0/Ma
Ej8NwTTDHh7qqwrB9q+2rTYGxeepGlPpWvXRhhh07ANmCdj9VY62iaHZqh605V2G6ORyM5fkWxQV
0W4weEUq2u7lTJOUBijByKqnDexVv68wn/0So6m4ikKkp4VK6dQy32wwTeiOpOM7qdicdbz+tLTe
dOJet1tGaJDphlWpNy5uo2Uw5WLA1/JlsOyAzJODSpb7BSXXrutLbLpBc83D8G2p3bhrqvjoc4dv
UNj7sWJ3PESj6NgE2CjyPhUJ83dhIoGqwiLwbmqjGsAIIO5UdcVOeBQinHiEHgca1mdngjsSnAoo
JkkG9+Z6A5bSx8irUFLG6nMwxUNGBv61ks2UU4SJ34W+clglfZ/Kfh0/aliJbfgCBValaOaWhmUO
CqTdYozKigautuUcw0k0WPUt6hM8UxwOCKJf/XoDGABVV8PQS8ASEA9n8GDw7xdbscxxVnfQnVm4
Vp9wUZI2dUdfpee3V76Lqxz5gSZF/bCAsyI/dW0BpGlWbNOb8GgnhbJUmmcy29ek4Q0qhlZmU0E1
OIGF2U6d7jZGic/aVyAVR+FmgtPkXUER1ehN5KFD7MyDCKNxU04TKrhSydRoxLQFXbz1ijnJEUgf
76tWk7Qk8pMUlm155OYgY4nwXiM8BEDVU/kM8+DDiMedJh4owHjloy0JBfYD29RZT6t2C3fyxxhj
714WdbqW02Jwhuv4akRm2r2fqCTTxseWxCYooOayaQ898uOv26Rlm5IVaI+aDkZrrsfYUBDaZ0y1
44301GjTCO4/H1HtfEbNqq76QC53Nhi9LPKW5Rpqp/KetG2P829Y8eWAFDdd6jkW3AFkVbdjEbx2
LtbHISj4fMKKzfyxBR8gc9QIfHAV3MHzzaUTmDApmB7T51lW0L9w2eJWDZDyOAewuq+lC65qkeBc
nkBW9gB5lfyeFcgY2M3wm4CKehilBAoupoegXPtmO0vV029FtXaZ18QBvTLMjTSTAtheKihqnTSq
SNLc1a5y5U3o9TRF91fneLIdliDOXPX5lEJSHoaAI2QYRuWGPE1+Ir8uwkz8NUxO5UXqNIvvGkOW
wyJ5MaFMwQH4eaj1RK+Ao088gyTptIBB+tx6SFNdIV4eeYhatvFtHpIJ7egJjnuJmpF3Oc6vEAw8
5rGbkvidfBKca/MYwChy3s5FYcU9IoTtbvQkeuSgV2g1x3pqg9tqZd2ViEG6xkJg974/+mOaYFRU
PsyQIhogda6+bcOwG3cLJUOX923XFFd+tQ72yfgjzlmtlrHb9RBgyFTNdBafehGSbgMIFPMVPbQf
QHSh6GhOVVY6S4KktRaVQPPg95RB4Qhd3hEmT7DoTDHTcVvOAbZ+6wfkvl/PldevebEg9zgtvXWc
vhO14hDGGoncNq6q7kOfJMV+FLp5VEGzNtcx7+WxwKmEhRGxsj0MXlc9j02B5j9MlvA5ruvoqaOu
WXfFdKouiorD2herEZhoG7UOubiwlg/R0c1JeF9HAznKk/X8totEA/h9mJsFfn3g2R94GUp1i7O7
VXtq4WJ8qGlF9ni/cHqZCUwkWdXTUQMveGvIIG8gS7SYaGkC4QIS2uMYEa2LQvAB+qUyHSNDJRIe
tJR53TBh9gF2C4Ck4Irv8WvZk0MnExxG+LoGOy+KmnvKeljJNKNYIHQ/ORdjhxLtNzjBDs8S8rDH
bq7pnBcWTwgz/q77NrDR93K03dS7R+w639eKcGBETcieurAw8rszDfxPUDoiR0fAEa1PBW69zgR3
AYJrZ8wgWlkXDpWaFR+rsTHlrUIGcJgnXdVimZReZ66Np+RV0rbqRsMH0t8gRcWOKVLARHTPo37K
tD/Y4M56YTfkS2kSm1mv/BZg6KGygAhpN0hlLx8TFgVQS7dq2aORpSQdGQXgM3YJPPQ1DrcUsxr1
vSAUU5EysS4Hrr26XDg1fx+Xjj9BBEmXrcQw7oqRUnvfawL8eFMmfQeRdCWrHYcQ+0qhy21PRKb4
xTeYNd4s1bC4zAYzGd6apYpokcZSuu7OG9fGO0Rr5AcPiq2s3DgDt7xtXVt6hb2aT1e2gAddmhDX
mWyBVyXL5ijg93gYTGHW4rcoRHQMJS5MNOIuryV7RO5Mp7DRlQQIA1lDwGt0aPZj1E4mU6jFQExq
najk9RCKyP/mA1OOts0yFvHJdxMmq28MQw91jeFJGzx4HhCgvByo1vdGrxgRzjh7dpGJhuX0Pcot
Ww2HzV/oY++UnQpMFiHN/AWU0uUVPvH1bTy5eDvW6/QBhAQA2D0O7+uFs77JIOOrXOoZYRD1E070
q0HJ+GgxK3u201gnB13ZCe098bn/2LGuv/UWZusca7Z8xzNYPzoZM75nkefB6dHMJqOeCo/jLJcH
PWPOXtboLlOvlmglaB0E1cFTAlgTsP2yRoUKwCavieQvCenHI4r/4B5jIaHSspKjhBfolLSvgZ2r
OOuS1YgsAoR7KjaKqX8nZJ68bUAqxJwmA00eSjmuO47OAMHbJfRKtXbqLkoYBghkbbe+Y0uAXXOO
Ae2XhNjMl0x7h4FwUmFs2/ZUAWKxyns10UTx7BrYoSKbd4zFDabJ9Xi/dIQDtV/HyH+rWFN9TgD4
3gxi4l6WwPwivLaGzmD3A7eW2QwICSNFGdMX9HF9t1m0ZM+DF/WHBR3wsuORTF6CxqGthXeSPSzF
WtfvEracsH023WnYi6nA3p/9FT3WsioUwjErnqs26FJBPL/crNHJBtlOmMynkxP9E+y11i8J/l+k
a8HGIA2g6/62qNI3u2HAW7uZUKY+WqAQ6NVU1aWLp6DzXtjckqsCexi2gCUGJGaxT8sNrK61n2m5
QIYN0mBT7c3ElifniuRrLRXKd0Pd8IQ6tHwiQuNGiHE2ECRiEPtWgzVSpQrHQY95vB8nG7gAortj
IUYuuhDNQTho+tNQL809Ovr1umMrv3Y6gFcd4k8Uo7luA7FmjdXkHVooVmyps6VCYsOiTcZAJP9W
1mZ4o42l7Wm8bsbDCjT1vTVCig2pAUlve4IOFkhzjbO36ZWPozacyaM2LYBrwm1nc8zTG5WZJMJ2
UQcejqYVE3sBpLpKprTwRPIKYK4orguF/QNwVOMVe/DpWvA+K0fQ2LeF/j5Gsv2qmhVHAKaB87ep
xcgyY751D7RaXHyDwxPTDDLUmAYGFQlQxw7u4Hk1u+1cU45XXUdkmJVejYidflgwOyIykh8sJnQU
bzSYjztYfJJ10/i6/8aAfL55NQ/q6wT+zyJf+hK4sVcZ7OEAWIty5wcwJs4SjaF2hjVLwrwwGIeh
jFyrD7UO6y+Dmax/tdZCxVuh4+YbJvUTT9cx0VmgYvrt1H4kGSj49ZTZRrijPwxCZT2DMjTDIB17
vS+Gl6gG/2Lb6nisd2L0cCyHTFh4Iq8RQGAPw25UWxxa0rzwXa02HYzggs1sAIBtUJ3Xn2aMmVPs
LiGm2n1ttzFTDjutnM0dNmHv2nceJrrxNH8Fbpw0GQnHFcCkL+wTYkfxxrS97+GWuinydx3poad2
zOMFwDjdx88VrAfYAZtswFISeQPY2KSSH7gb/ZfO80b9xlswOSBIWNcesIUSJl/nHuLvsbbx7doX
k8tJK4Y7VibT1xXYwZotlVnItukcOkQz6wEDYsfgf74izCeDhox4N/Poz2h/gSNtBzMu167DPz0C
uwJsD9majPdG6sbcKHz8BbuixIooubWYZmgLskdr8GagL59nRE44D+mVE+pMgz4bNkXvMvbQhLV9
ONepNyeEbU2cmG+jYIADfHjchHm41tMzhscu2PqlmqbtyVunyL2Vj2DIBMa+wMq4WHcCktW3YvLN
mKoo6ehmGlC8ZTCqNPpBk6rHXEJVQP48CVACr7UywGR0C3IvHsVtr0h1Y8MaNHdfRWJJewKZ2aFf
bT9gPNKibl8nF7SbuDT6BevD95+neKEN7lPcxfmM9ptmjNIGhBK0Ga+xWUmyH5wPE6kqRkWTCsjy
usd5WcMB1ahy9jux9ZJs8Su6j9jckIxdSo2ZVVu3IWgZvHB8A1f6pk7hElBxMHiYDLcEE+gxA37R
vPWBo/Omx5swpcBykY7hO0yyNmExRE1eehFu68BXjaKdr8tbQYqA3eoWTRvaTzusJ2gqmsc7Dtj9
OjGYgmVzQNWw0QUGHjt/EfbooM3+EIvy5AUyDOEnhfa03/ZghUx5qy1r8hFdiP8Kp7qhfyDN4vh1
2boQsmSAtCHbekOxoPc2bVh/wHjc4L/YKK6/ebxs/DtMAWK3XTzoUBtUpNBPpcAFcDDBVcnEr5VC
GQHGCYxRr/SC0yVHSFuIRj8G3yOLChw0dzUG4R7mIZU3ZAw0wOJ2kR42zkB77VOoTfipofP4GURQ
t09UU3J8vbUBl4DSejo4Uoc6W5aanwZzS0zfSllPAU74ARXdimoPd2gXVIp0azr4a1xvzKponOOc
PM0jdHuPXMz2uTIlRt5eQNu7zqvwoaOmKktgwtP40noF/ArbuXtZIhpUOeJMuvUQF7X9OBc8bLLC
n8s1wwPHVoog9mhGiV5Tl8HKBKQyfxoLlHsO4UgPnHDfHitm4mm/YAdPNt5QNSTDCWBvYyPjOI0g
7fwGLMaJjKMkBwAgu7Y/ZQWFfU7H2Q43o5HVUa6ceanrKJpfh+02xxZl1muc+3ifGZrFIZURAGPQ
+ZJHB3a6ykbL/SqrNJQOaTOvgK+aALXqVWKkD2B6mer2ivYj2kG0nth249XOOgWGBLvCxuLVrokX
Qp+oe30bTotedgX8Us3HQWKWd8D0EIcKBx9pSYHEErOJYzH5p6SNSedrqAm5m3AvYM8tqExSP26H
6cM4wnPApFUCryocGzIq7xElUoCLVwzDM5ymyIONA3Wv4tJ9wa1CWcwgGxgP8biUCpWCjb6ARBiA
phCxYYEuurfRBrPQBDFiSyDedRctfubmsmQZQAP+mSTFgvGoMjOWnfLWmz6c2puFSYxPonGqNg1V
9HNH9fLk81qaF9JhbLfvE4FLAmPk3d75iBD/Ho9SQ2gs8Ng2vT+a6LrwDZmPceV330fWLW+xaiYB
htOpT/ewFxTbsaF0Bt3OVzofeEBz4deF2Xgwm/kekxBz76gPrZfioPU/gTq44jPWMkJ8+SjGIkOI
YrhfpEA+V8TVLg7YdzM7JMlMkedbxDF7OPSCHn4kaQCbhyBX4HrYezH0sbylWN7RRie0eEUmTdM+
x6MAgm4Qyshy5YfBNSqw1n8EVQZVbioWVn53wjZ3BYeII1+7AuecWfWrP4VBk5XLXHsb05XLEwd3
YMKXKNCdFEUj602IKMwip8HKeGajasWO0AZlg7g+ZrrUmQiQJ8E5VaYE81EGSDpqxGEYPPXJx9By
Tse+VQTwlRthETPIdt50pY+hjsNqvK58P5k3coiD26hs9WtnKYp6v8eYnvpcrCD8LZgKuRVa5Iyh
ZXkSsl+Cg/T6UmC60wqxB9FlRdXGCcUYusBM8g36igY4coLXOQu7lQVXqjl9C7T5+rGeveihTRQw
Rxbg+fhC5o2kFSbs/RQfrARpDK5PQ4vbAHR1g0D13uEMD3gHlGsO1F55o7pFyTW47QSn7hgfMiFv
gWDVs+0aAfxi9joAe37vbXHuVGark1CDsGAhINpgTh2/llPRYUzPeYtSDD6fLQaiTH/2rD++aHuC
lED7rs3elKspEYZiAU3KPq66bUKmrtuWo8erPMAsoQBvJdA4+Iaoe4b+ANzSUvbd6b6jzX/Wcdk+
LSPC7B8EC7Cs4wjhWakMobpLS9BJTB4lbfWOum1A9lrQ4vYPrES5HkclWm0ghnTZYI8Aql/GSgIR
7r3wMyrXEGMsUTHY3sWavAiUXRXgQzIEQFgt1dt14POdQeC6zPqJ9l8c+JCvYgxIDXwjGPIQQZNh
1k4tEiIaKtSQq8qgRlnmZsTwCy0kdiJHgg/cGwAaF8qOt6eIbLlDr1T0iPvGvHmLydzaXJWmG+cc
M54Qw0dtQ39PUDvKnC3eyQV+1e33ciz54xShGQUVIYYLem1WXNYLOtz8leoyyZiQ4cFDOkB7nagl
ypICmqnN0DZA4RwE13XexwV995Sen9a+7MFn6kiz5iPYp+86nOomayOG1MOAlQDQxnUWCKhNvLEH
CXbtAaUQXR1LEIlPtz7Sb8pT/WdhORaSPzGQr2CJcg2Sm9GbPo7m71Xf9RMqLwtDln4Rza0SOqCZ
N7YeyROEKU3bgPKm3RST16BQQ9ESbQFwzf22mhJt0OSv3O6cP7czxqtBl0Cu3xh+J+JeVDdlNWBX
oqZmM8aGoS0wo1a1QmipWx8b2CBVd2NsLMUgKaTz1lcyGXBCn0rtmo1FmA0w+GhearBH51/IZX/G
KT+TRomREXyj5CSGsDMqbHDWv4ax6d8v4/KfaS0Wb53n2ceUYiBrfbJjmm7quQl+obz6XW3+A8L6
ubEoFPMI1FwqfxcJFKwHr8Aq3Q0JqAApos3KNq+DEHUpWuDlK5pp+0ZaHXZ5VSOUdFuixao3ON8N
P8zMiy4Tm53bkWKKWDUcrFtsIqBFV6VeciJ/ldPxE+1KdKaoQvFPVcyAmLQmrD/K2rVfZ0DmaxoO
rYUfDmkBN1306M7tSYuy5cokwbojbi6uF09j3YUdfbrs6uzPakDiBw4Wf926owtEmCyY/IPvN9Vl
Ooxz89PEVH5BkVy9W6T1N/5AzBYBYOQyUc+5y6nuksaPNT57Q5Ialo9RyClSeGT5C4n/T9bkucup
d4pY7LhbdhjYf/X1lI6tebjstp8td/QZQYM81HWHpfhJJskGSdLNhS/M2Vq37TiCGnsaAKpII5eT
kg2+RnOREwc99zedwapg1pfrDul/8rop2m7bruFlETX03N1UrVZXKDCWXdt31bfIdvrYBU3573CE
/3ib/0/x3tz/95bU/9d/4s9vjV26Crydsz/+12311kGV8n34z9M/+39/7c//6L+emxr/O/8rf/oX
uPC/f3H+Zfjypz9gwA2I/GF875bH937Uw+9Xx0c8/c3/7Q//8f77VZ4X+/6v395QAwynq2H3Mr/9
+0eHb//67WRT9x9/vPy/f3b3pcY/y8rKQM7531f6n7/+/qUf/vUbCcJ/Il0ces/Ypzz4PbLUvZ9+
woN/Mp/AXgqomo/k9NO2biA/KP/1G8OPWIKpvp8wCJdALvztH30znn5E4n8SlhCewLmH/fY/n+hP
z+T/P6N/mLG+byoz9PgGP1I/oYE4EzXiaEaCQpwU9z7caLeBUXzfIH/qktWBq5+tPMKZ6GZYmtyL
BCoTFxbVtpPdRSkBuPrZ2lMTg/fyROIjtlSV8VGiHBXhRWE5PDj3CUIToyJmE0zbBUER7VW37dhd
ZJ+Ei5/EjX8QzJf12KO5ntmR9ckH+A5/iALM6P7w0v37Ef8vHik5Oy5j2UVVG9LwWJflbgazwily
yRGDj32uUuwCAN0yCI+IeHtmAtQZBT78Ly5OfqjEw9XPjkfXwGaST154XGyjXkuVAGP2B/MZ8DSk
NGheN7ppgm1tegpqAhizvIkuCoXA7z6tjz88kE4VEWkZD4/YxoAUSrZfJ/p22QM5kzCCGGB7MeOB
sNkdiyRxkDPApvCyi58tYB+QmY2YC46Db1RercXRaMysL7v42frlHl3iGVzCIxqsN9uuHxAj/H7Z
pc8W7wDqEOcwHjmuBZ7kytytdZReoqblcPn889MEDlIslYBubgBCvW0wf9pTOCdnF330c28gPxo1
ZB2SHhNH98QVD2V3UWgAPvjZ2rVLA6aqjev7uva6fBYg+QHNTHaXffCz5QsSeuSDva3vF6cTKHZY
09+PUHL+yoboJ4fJuYkPC2BhwaeuvJfLAHVoBc1E0NsPf//hf9z34N6cLVEP/A/GO13cg8v1TFWb
5BUQ1B08RemSEs9MW+f15D1K0HBPEuScBGDDZpH1/DTEcsqZZym7bGGcW/5wnPN6hnThKIjcgRET
76mx9S86vJ/dxrMlPU4LKC+8bI+DFk9iAmIcQVx24dI4W9IFBRouBxsf4Y4DbLS1X8EDvMQICU/o
bE2jlgKMYeGUX8F0+gNSIcFQVOIXz//Hd+Uv9j7jWhHm1bM9mipS0JGuENBJjA2Six7pX9x9wLoM
MYCv7ZGrsbqSNeYrEC0Fz3//9v7s058tbIBfkYVqoDmCso3RfhK6WzYHy8e/v/rphPwLJAB09Wxh
QwwyrQjd40fMqF0O674qxWSIXbGu/pWBxM++wOlX/+GADEQ7IaR8jo8Q9G6gDizTJLj00Z5+5x+v
7UrR2TaMjiP4bLsgAYu6p8a7aLumf8nGWzClgfyPHltObyOhb9pCXZLggPt+tlJNBFLF6svmSCUo
WqnHxuW1Ayv6ov36LxY+oGbptmvJSYIlDrH3PA98c9kLc7ZSRYixu68XfqwAj26Q3RC90EmXWVKN
5BfrlZ5evh+8lOcuPhHirkTQ9fGx5vGaahBnrqDRe7IDhyAds/Mon73CvFSNy6a1/Q5XSHiczWz9
sARApv0F/j9DASfEVE4mQgZNCTG3OIk5ylk9FH3/FRAbxg4W3npNdYirOcmIDYdDB+locjVX9OXv
79VP3vzzGKVQWWiRBp9gOIoWiUkdbasGdP6Lrn7uRuRzYPRgKJrjQNclA1tgyI1vLjKB4vQ85c81
1WRbutJjNcq3ybkbaBQeLvvgZ3sOxuO6LLw2OXLPvcI85n5dzbfLLn2212hjarOsTXIcoVNIKUag
gieX9aT03IOoXkxYSshljhhkX0fXmAj/4vT7oTEN7vVZmS/GmMYDLnoEIda/Y1b3m8KHTBPPl24G
17Rf4hKy3Ngj4S+SME7340cr7Gz7CQbE+WFiwY9hQJabFpSDqwTU2qwYZpZf9ijOyoUY/F/W+jI5
NlhWqU30LZ/0JZAfbtjZJkRAuFQlgMVjRBL5PDdt+3EU3UXGMRxw/p8PlRqeH5IGOBNj1V61tPmM
od8vnvRP7vu5BRGGhWARFHV87DBqucN8D6zy0qPXIh5/FT35e9P7g2f7F7uh0mIqArH0cVKaf4LT
MklhI4aMDegYnxFg0yC/t5v2dT3CxaEkFtB7JTDDBNUb6lxL7utlwCig4dEGNhnm7aLX4S9Re34A
yyjrs+MclBChhGpHIvt62bXPVr2qoqhjgUSFkah97JsisxKkv8suflZimCCMA8F7lBiqo9uwAcOp
nJJflF8/OyHO1uFKXLk4fyJoN3uZ2s5PXqe4EJdttPxsCQYTsR4VFT2OAF82ajmRAxp/vfDGnC1C
CM4pn4iIjoXSwwERKx90An3FRXf9L6OqYgxVx3DxQEyPiEOHo0rHLntdzkdOPpiZoK4Dm4BR6bVM
ILmV7f7vP/bvqM8PFt/5xGmaQIgB2h4dZej0dRe74ms48vIJFNYuA9+XI6snSoZHWICCpd1U/KlZ
+VtSmPoZEmgoiqIZ0/d2aS+KuuX0fC4Vq3EGA5npI/WpLaEyofFDNYUXje9w+bOl5xdLktSNro8t
grFw6H5do5Fc9oKdj6VIq2KShJE+Fpiqb13fQZ3hw3zu7x/VT5be+VgKFOrS82Kuj5XHo9s47kDO
CPvLDqjzmRQEin0ElwJ9rE34lHBETBT1ZedqdLaoPUgpIZrApVEI35A+jQi7xC4Vz/JsQauwRfxJ
RPQRQY5fVxiO9URdtpzPx1Eg+tb9ALeuo+f5X02HCWw3LL8KZPjJk/zLNCrupN9BW3ucQwO5l6T9
zsXtRf7kHJq9P1cDPejIOghicRSwxco92bSZXshF1sO4+lktzMeILASuMzB04sl+1ipEoGj8q0nE
6TP+YDdi56uzjHwKh7j4KEL/fTX1sHEg4T4i5rDZByNUMrCVWy/Cnig7PZ0/tOLOkimcOY+P0AEU
18h7rzdzoPsLr35WIifxyT4fvt5HQ1HPe1AN+fKi2FI8g7NDeCx8xk0PgALZ0fwABlq5hZvPdNlW
wM7WazmNSkGPq46e0P2uptPWL4j/i9vyswd8tmTX3pFI2lEcOWMSJhSLHm/Z6DSEHaAU12lgK7Ag
I4vw+ot2zfMIPZ+tbgzEgm8ToSlMR6jt8nKxdLgMcjnP0IPJurBhSOVxGL0qt2G7XeCUt7nsw58t
ZRjBKBcGozouhW1TNpT/l7Mza45bBaLwL1IVQkigV81iO3E0TmJnuS+qrNqFEELbr79n8hQTj6eK
53sLKwwNTXP6O+tuGtE89vroF16hqG13RoAvrQLpoegC2MChRFvIbttgBddqkh3bQo9v1BSvSLlB
HpJDzH6N0kfW9/pfv7AJ2nZoMMWmNRoaq1OLHkRh6tsgHlwYoJyeH5H/juxaKaLQRVifctHsTcF+
LZn+7PbVVli3XqHy2dfbiTWAWpuS7oxpHXduZsV1sXkL81u0WQofDM0QbAR0rV0JvEvTbUU1Gt6g
rw/Q9E0J++k1uL1JhQ4jt1mxonrhC1peAIM+cSCo0GeZp1DoO3mCcWp7gmHD7wDTqSq8fRcg7XHG
w6/jGs5OAUzsw1hDTh63EHunkB56u6Ed/AT3TrfXE+zLz5diXvngk9Vhl0LE/50X+Vv0AF0J35d/
UWKfxG1YTc2ygFUBw0vYYaDFO4FBiJMHBif2SVx6M7L+BcZ3fi1BI4BOv1O9U3zi+vJ8UlZVz0GV
z13q9Xtw5EJwlYLMaSkS2/SWSSEg9SxkSqbuR1Pou3LF/uKyzIl97upiwH4Vz30KtkOCDWw35G5K
BvLPoVvCn9ALW5kazT+FkJvpzOnGjkLx88mGzXs1wVEGyyQC8kLtOPrp3ebDPlvB18m7viybFLBb
YFPGrIHw5cp7wznj+zcTJPa5KkA5oGj1xRrJ0RkDDoFZfg8G0Kx53OZHp9+TWcEZL1j3fOBNysqx
OXiiOi0hGMhug1uJch9sMcwzWJN2yKLAR7kz2ex0CJF/jk5o2FdKaplygZ7LlR0zrn6+/tWXpt0K
zWHMY7xErDLt26y7G1mn0MFsYjB6NsePt07QShKzoNtaontQg/MXCvYODEft+JPS56tdrgNpRUZl
OghzZOCOHKMWLSqvT855El5ak9YZ6q+eXwigstIuh2NbtIcjsNPpTJgVpGbwarSQlEWKuxuBO7b+
ONal225rn5/ovgknE5k+9dRqEqH4CWhIp2syYIrPp7scpwpMCuyIa5N9AYXqXTkMTm9RxPbS1DXl
PFybPhWN+WRW8SEcyu9Ov6PtowkSDlB/g+zTLRqnJI7RGaTCKzNy/pe/sEZsD82gR3csFLh9Crgu
2hCDIvjAfVLdiGiM9yLMZrzsEW+ncpXfvP6v+eOw+NKftGI2BCqr1FzItFHj+mXVM5poC1BcDybm
5du2hG5DTP6Q9N4IPOXQxvWHeCNNGknef64GsXyIOthOFl5sTrWftTc1OssfSctG+PDyDwFkjDtZ
9xuAT3F9P46AotVoHtkPuhc3ZT9AFjKDZ1Ct2X9Stx7aKxeAb1//x10IOdvWeyJZ6K9AJqRhFL1v
4viHn/lO91xiG4ZCZp8zj3R9Co7NmTkYGLDn3Gy2OQmsjSjuQQwtI6yxEZ0hO7LxLamG4cpPfmFW
AmsjmmKJbRTPYWmU56jBQMa3hnW9d5py2y4U6M2cgsXYpevqAweFrnmA5nK3bNt2CZVygo6gXJoU
DIAKKgLxEAflL6cPtx1CeQXHFZmHbZr76ksUxrcr7d2q0uTPy/9fxSKhBuBEAPNOOZx3c6/9Tmfh
lijYfu8rowqtR5iSyg/HY80PyyTbo9uUWFtDyUF4n9AsnwKOKe8okc29DwfkK8F5Ya/7Y7j916RE
HC2UTSPbtKJ+c7POa3O7ye3UQ9GF7nHm7T3Whck8hZ7burcl3J7s6mKaAaAFcn4qDsYE+S5sgb9x
W/q2iBsdbW1PQC3FlgAPLk7GxOulkyMQJ7aGe105YOlo8kynsnxCt5/eq2Jz0zsSW8KNhvaOoqRc
gek2BNAEAt1Vhsxt2m0J97Y1NCO0qFNFCi/JatrgXYO/d1qitoY7YsEwNm0jU+mpL8D8UXBjOjfJ
MLFV3KgWe8FS5LAGqKZsj/eHjfXXfBz5yye9reHW1dZSCgRd2glQWvdEA0yP/ny1U6BR3gGUq9HG
0jmmQ7Zqu4RUb0WjeJuyufxYtHcsIp/dfgArIa/NFtUzHdt0nbs6CbpohiKp/fD64Ofbzgu5ie3z
ivfcDgQC2qYxgBBFHO/DStyACPHVBzrz9T9xQT9AfOs07MqwDMaN4R8wCrIc5qj82cE95cEDGfzk
TYX/uM05WtB9MbKkBr75PqhRVU1aeA88sIzjS0DeKdednxXLj0nDdd7106y8nsGUzhAg9kDh27RK
ph6nKRA7/X3Z+YAMgIkuyXFgtLztcU+5KfgQ3DNo0b90oLC8AflkvQXxoXgnObje0SiU2zFsq8bR
6A58mvLadOMr7BEBKS9r7WTvyIHYf34pAEsiYhXDOWzAODuGM1CN6HG95mN0Iff5Rzc+jaDEoAEr
VWIq4Ls1dyBWxKXjxFi3djXQKDBdj7KDrwBu3XKTLNrx3mGLxtEiBZJihdqUT2bQ3PDqnsAayO3s
sjXjXVaYNeKkTYNt3smG/M4oUCWvh9ilObe2CGiWUBRoURVoNFggZceqhI7syo3pQsmB0OfLhcCj
xItkJ9MsR98CDDeWHYBx4i1AyPpKMenS91s7RNNl08pkVKcgbYv9MMIYZS2vLZlL32/FuEc1VNrL
1KZ1K+Y7EUVADCnYohfgtbtcVaLY9nstywApOOARKdrh9VMzlw+BN3YuF20MboUrfDiGloxRk4bL
CKOoMf4Ee9lrm/OLM4/Bz4fnXynivIGF0XUzvhzArpXL+0Z4Dw6LEkNboVosDDyXrPXeoQoeJRWp
MrBB9PfXB3/xcI9iW/dGtw7OUn5Xp824dAxGLzU5Rn5QfZLK+PewhFpBkAoalysAeibPS+uvWcpa
zQsKpHaarQbepWR4hAe12zTZopRVFpWotq1OQYUB1IkF8W4MR6edAV9u7wyy7aK1AtKvZST4OMeo
KOCd6Zps8sKv8I/ZbosaUDcgtCCRPWTN8BZ03VsZiENJx5RGhUsKipV0Xrx/Tf/aDwAtZ4iAOs++
xHl8H3dj43KgYGxrgtARRwFbEeexp1+MgA0fh4+vr9EXcysMbW2c01TUoMirBoU9QOpBwOi7O2Ji
ctPVJv6cM1F/fP0PxZiHf5I4/CFr++w4UejgjJs0zkPIjsAsVju0uYJduJH5rlvVknRsAXBYwOVu
2pV6uvYA/idPfOFP27qkOOy6Asd9iyp6P72DoQj5wEcmD+UE9jOgOAbdH1DDl12pbrIw93bwJigf
o46X9+3mzcfXJ+DFXQxPkNYWCUiJRjd4VEIdVdz0sdltXN64DW1tkP3WgFEoWAkO+EoAEwwCAsVd
6XZjpnapk29T06zwlDyVSy+TbYw/mkW6FedAAn0eN/5Q1UW+keXU1+EnnCBANfqLo3g9sIKyB5YY
Kt98OW1aaDj0zXHSoeV57zbtVlgWPR6QNyAjTg2v2M+F1wNSsUm4HKlYL1Zkxl64MnADtxNcp375
VJ3i9Zq24eVsg9qlP8pgt0L6aTwVqy4fMlCgAKkvmycAJdzeUKhdAIybCK4/XI0nHtVwR1I5TJXa
ln12mnm7Ajgs8MRZQ65PBdSkt8MZ4gjlqbjykPLinsjBHni+JIEa1R62K33iRce+RQH8AKu56m/W
PDM3yuRA0L/+z3jxaMIfsuI2msswGwc5nNRIoqTuB/6NtxLQRrHmH0amAP+RhuW3r/+1CxuQXX7E
sdLnatUipSo8lrEHmKijGNEuPwYVEtYCQKMTMSs8LYRYYCE50SvTdOnDrSiuYE0KGL4vUIBU99L/
6MM20m1KrAiOAOmEzQcT6VYZONrMy83GZrducGoXGkvQOmEJC7caGLTksBvkLXhimVv5ntplRtZl
TdgHgZd64LRLrXfoZHDb1+wiYxfEizcT6qUVyCx08x7AS9s5TbhdYiyBxFskuiLSqF2AAvWTOK9u
3Ia2otYTlIPRvWFo030kEl3aU2tccmtgzK1AJRVaW2HU5KWFFwbwjOAwkmzltW3gwvq2C4wNqJfR
UIdeWsq4TaoaVrulWa7cjC8Nbp2voYmBHtLGS/2ezkkpkeKwKnL8Oa3InFAzyeXKPNRd5ycP9Mu8
zq80DV36bis0aV7hvg01G0o08gD5wl3Vdl/dVop1skZG+1En8NW6q4/++EkTp0Qd68RKciffxCHA
t15KSAtO/HDsYRfn9tFWhWAS4bBuGSIHRZP30xDtBYfNi9PYdiUPcLvaTBqfveTq3WKWQ9NHv92G
tqIyp8G4gvnoocFP5Lsa9hUJyul7t8GtsAxjtbZTh8FhjyDg/7M8MGqe3MY+Jwd/3edAufeaWWP9
gbvxwbSwOssnEP/cBreCEq6FeQ2PCqxA0LwNLLTLNXALSbuEF2Xw3gP/NU6XaaUwHsdlw7BpO7p9
uBWVdQuXVFPOWClyuY1Cb4/GF8cPt6JSwzmt9BjJUmgDDgPa2dH676ReocQKSxxhVIcxvrqYuhQJ
hLe4aW6ojXCY6zk3QzZ56VpJGEbhGGYCZgMuk+3bFbt20ti3NYd1nFqf/IGB4LeZ3mm6fbtip3I2
x7Kt1GmjBh6gJniCB+E1+sF5Hf9z4+a+XbGD/Ksrcn8bTvUmP5UwYziufPsQs9A7uE2NFZ16GDWY
2rDUqntgLksY7iRFhATLbXQrPMPeR2rCIoA5YA+VVJ0PADz0MG6DW2dmCE+BbSp5f6qECXYonIJL
38xOp6ZvV4rAfQQlI9jOEGwDYno8iDvYh1/rwjrP7ks/qxWiDaEB/JFBWsG7k/kPLsN0J7fe3NK6
DsGsxzPOlcV5af1YAdtLvqAhQgEuEtQTUiK0exxGL4gfI9g5asc/Yp2o2dRsK5nW/qQ1rDPZxvlb
UVbfOxgvXUlJz4fcC/NlIx1aOI6gtyxEPz5jOllRWRH7LWdVWvWb/wFGs95exaE4Lh2AxG7LywYk
lGKFZwlMD3AmBo/o9yvhczL8cFq6Nh6hhJHXLDLVnSjKFbdGRfVxRDHY6TIGpvnzE5dXoRdsW4Zr
B1x63gIRfaeq1a0XD9D754PDsjrEXTs/476K4l3PMvJh86vN5W2F+zYkgUZ5Bh+RbUK1o3rEg+1X
cLXbK8v05UTYtzkJOQBUbUArDS5I/aCq/AG8ZOG4WKyAnruxIl076FNI8FLZ1/0R9Eyn9zJfWDE8
wsWLwYlKn0hufkD68eA3jePQVuQag0LGRBt90tBq3UP7pPbARJgrdZILm49NQpB6isPCE9MJNgJd
nugWF5CSTGMiphHdZU6hZL8Nyd5v1uHc7dIL+BJHHXsLo6QPbmNbaTGcjuGnuar1RHz+xsv4Vyh3
f7oNbcWohxMlnMdWpAvsrRKNZyz4txKndB60y+cxGipVRP5UFmjFXauEdfUHcADdlgy3Tt0RjBtY
lcLhpmLmod6y//gIK1m3SQmef/eiDM/hxhyngxrjxKf6fSgcizE+t0J0LDdTGriHp0WJhbKO8F8u
oTN1/HQrSJEswHZw6MbTFol7Itb7rBoe3WbFCtIun8CxDzx5AgsdLtlw6ApQ6nTbFG1SgpoyL1Iq
Hk5FGH/NGSR8EoW8o9OX26iEgIVI0aKtA4ZBPZQollbFtdC8kEHZpASJX7P2K5ygZI5+9Z0P+/Ms
+mpGHd1K7lgw9W38QRgvIVx6PPwVjqePCvx5btjsdkzb78ywyZ0BrsuqU9RN420Mg4EJhupXMqZz
OL6QMdkPzVUzacAVILmqOYwFS0+ESVuEbj3P8E9+HqitDopqnorqRAsORCoaYnd/CoVuy8aK1FZK
2B/JsUQXb/zo5bDVFMStz9y3+Qd9GApfUFKelq282cLsx+bBSdztu61ABcMPnPJJlCfaFe/R6fUb
Rh1u3ahgLz+fcQr3ynrgU3nSmeHv4nLsvrIi8K6c1BdWi912Gbdl66EPpjxFlfeBtPNPGJ65KW19
u+mSa7grBaUsT1LBMAZuunB7aEo3Naxv913qoAdqMCDFqRHkswjZJ9PAt9Hp97S7Lk00ciCqVX6q
VzCo5ry8ZSpz0977dtsl0TBHnfQZm+uV2U4seQEvp/iT25db8QnAB626EF9OykXuYO89JdUS1Y7z
YsVns40FvGSmLI1hQwTbSZgWLvXqWE+xmy9568kVzniou1Xxf1SYN8pvH9ymxQpQL9dbg2YN1IHK
6AYOkY8cGl634LfbL6cpWqdelyL1qpAcqmXM93KA5bDTl9sNmIyV8K9dJUd5LP6MGty+n6Int6Gt
JLc3ulAZzTkUc7OEHhYG8PBJcZtxG2oA0UDM5OJlcIL29C3ELNCINm7vsL7dedmzDoQHXUcp44uA
RfYa/V4iVJkdf1Er05U98fu5qFi69kocB8P8g6nj326zbkdooaFOH5cgxaPsE6zH3m795Jah2+AC
uoEMGs0RTWHC1CdyB28OxwSdWVmu0aTyQIqYU69h3WHyF/h9FW7tMbBjfX7EQRWXESnyGaJ68dZj
54MocKvm2V2XKq46NuX+nIYriU/DFhAFc9WRX1NGXTg/bUnSqoSQ4GeMabnV9a5FaXLXjNptM7d7
L4FaJM2mgjENPLgsBcH2K16J2zK0FUmqzkY0uUK/B4elA3ozSMJr4bgl2ookVU1wmgn8MZ3b8XYz
3gd4w31wCh9bjxRCB9MvqCWnMN2DN9sW5Ak0So9ug1uxWQSCLUPcjGnedehYjr/Ehef2+gi7p+eL
HGq8cQFUVKcRbCZ3NGqOYD07plq2HCn2A7PVOdfpGLCn2tQPfGrdNhVbhlTPw9C3MtMpzEFj4PTG
LH9oqtit18u3dUhVaSJgRcR5+OJnS1Bsjc7OuU6/py1D2oCImacy1Cms/ZZdKBq+U5v+6Da4dXz6
YqorFBRlCv9JuhMG9o10yB1DyJYasVBviP8KcvyzYts0e2ybbjdEW2pUiWIc4GonIZag+958o7jd
uk2JdXDCjq8NYaQtUx0t+bHNl36f88BxcCs44VTD1Hj2O17irL1v0SxV7UzdFO3B7eOtADWxKcy0
oUmIRmum9hVler0BE3pzU+74f/hPf72Hqyaf4Ou7jSmM+97Ayj7YFzFsh52+3hYgrMQb54b6fUq2
DD6iVf0exI6fr499oZxrdxJ5c7UOuDpj7DAQb+CfG/w4p2Cw8Jyl40Fqi7E2AX9nOHB2aNQu3k5G
o52PXIEWXzijbTEW3nL0FEbo+GyCCr5tPvSrPAHaX7ptBLYiiy45rIBD1aZTj8daWIIu3W+f8MDt
xLPbPv3NZMAIzjINm0l+8vosSiavpW4Jkq3LClql48LP0RnY6sc6VD8NU59fXzYX5t0WZW2q4f3a
VyZV63+dJj8Y425nkt3zuekw85oaI8NIcxduW9KtJHH7aGsLwzuiYcNcmnQiMNDsGNlV+eB4sfhj
NPLXDlBFsGCmXTamMITsfqBgtD3hlvTo9uXW/iVyoMApOTOuBBjmebB+jLbwip730k9ppf9oecxL
kbEu7VdYQre6WW7xaHGNRnhh9H96CYNN1CWbh9Qfor5MsmlG+3opdXjNreLSH4ie514ZDLepHrYh
FbkX9kmPaTqsHgt+Os283VAI33Su5xz4lS3KT83Ud/ulrdwEcb6tRpKmWAWvNp1WJcyDF+9UZpWT
sBFmkM+nRbRha9A+jdxrqh7jabgJw8FtW7G7CcNGwntW19jGK4/vcHF8bCPvu9t0W4uxqMZJdbRU
6cQ8aEu24G7RyvE5x5YjbSbfCi/IVVqrYHkPhtG2g7vlNUjMOTf8tzhPbD0SD7cRyH4POJKOxHIf
y0n8Bx/3pUDDHze7cDDNrmojmCq7TBWxJUqbXlRWqlal3uKzHVx21+ogoIwd9q+Pf8Fyg9gypaGa
BGGZHtK+5oZ/23xFpndizLoveLsW5qmN1CRqwHVz3t3AJAuuELAnIP2nmXA6vGFcBu2u9D3dv0GV
uwIBKBjMmox9XSG78INtN8YVyF2inrzHTMF3PTUDeVz0EM93c7by9i2QfoG5mTrYSOZlvtBEeQF3
apzkxO5uNLAhXvuF9mkBw2GIur8My7Xb/QXuJ6wWrfDLxBQUXq/STqH5/81y9jv9Gnolrj9CjsPZ
bGjVT1Ku9XzXG3SYHYdMmzmZpQ6ccl5iv+nqvF4CDWF2WmfDEUXL72DNOp3RSHee/+tyCUaXhsVd
utV6L2J59Iv5yqPFy/kosRsFK9HN2SA2lfISULTDKMxC9uNWVgrXGU+46YCIrQQjUvq9rgOVio3t
Y7/j+zqCB9jrkfPykUTsrkHl0daImqp0Jb354DdcHQr4yrv9rnarII18WJbVo0pNVajHrm2DYwl3
d6fEjsRWvS7iYL/AM0mnAcy7E4KvjsC3dtuybMXXLNCFNxqsG4VH2CTIxJuGe25r0lZ2bZO3bnRc
MelNhv6aeGoSoKbdjM6Ire0iUWgK1S0KFZ5QJzQP77gnr0z5hSVvK7tMNrZTNmUqzbYm3IH/Utzx
ksO6ql2yKyvyz4XihcPJFnjRpmEE5lI4LNq4/VZ3+vcE+uAttniQgbd8+Qpfxuyt52VyD7fxNdF1
a27R6KqPvjLF+zaYiv3Y9Hj5XCqu74qMijcFsNtD4uM/XZmIC3FjK1y6uA983SNu8qL+PTQN+lyz
ZblxCkpbhBbxsa2BwKvTKSjfb4Eq9uEEebnb4NaG2PLYq2aOmORL86vI17teudmBEGGl/kEwtejw
b4aUhfHBRPVb0Np/un21lWxxD6aroZYqpVKoeyy8+Nbodryy5i78mrYhT7T5ErVF7OS6mt8R/pCF
ntOln9gStHqJZCZNrNJY+Y/cFNHJ49X60WlSbOkZuj0X6HjBMyqDBfeVVXQ7IPgf3Qbnzw/OzBTA
LNcoosWdrHeiEE1iBILo9dHPo7wQ5LafTgG6xODl+ZASY/w7rw2nd9VKujc6DJs3LQvkJ2RW5krX
wIVdy1Ze5TnMWGQ44GLUeNlOGhBkVw8c4xVSYbfjwvaqUVz4fFj6PmW+9wb30pth2JyuR4Rbx1xQ
tF0fEyRHJZ/CTzVqDu+XqB/d9hpbf8VCWQAcgJ8Zhp7eTpaofAM453b+2/qrZqjLZfYQteXkyWMz
wxeV58Lp/kVsBRbKpKwsMkCS4aj7k+VzlSx9Wzp+uXVVn2WeraTG/SsavGUPx4AyUVPoeB+ylVfo
6vEUrQ2w1F75dkNrO/o+cV1/PbQubGa28mojbWNmjQcBuRVfeiTTupncdjNbdpUhJ4oBtwEsVHnj
Gy1jgB/Y4LbObbhD3mfLjAY+mYqA7eEF/Lnumk9uU2KdHlsh8WokMHQEudi+bPIfcovdXtSI7Tuj
5lFlpu5xeSHwMFyi/D+9Ucf83JZdBTDM9uYSW5ccdX1LmfcgMukEsgDJw9pZPAJMzhyBRtL59EvZ
1P/VvVMPWAQFzvPTY+kMGuFq8K4Zb491i4f6bmDfHH5NjH1u0virfBmvVEm5YezNW99XwRgk/Syd
jCgwuHXsKX9bSljNAZDD5dssD6u9KKPR5XUEg1u7CtjLcgKAHiw005JdbcZv+G2doKQY/Hz6/TUt
Ai0w8CsQVVoWFNehCDr3oOxdghODnzebvwY3flXUMs9rOBesP2Z/GHfbXLt+uZWSojRDPX+cQA4d
6XEave9jOTn17uPDrZw0LAo1Rwt+z5gIBnm+/KLz8Epe8eJOi7GtbWWa5Nw3aq3TfCHBMcuicIdW
zdLlZMbodnTG1A94BdjNqgfvI3gkb6Q/bS6pI4hWVnz2i7+uLQOpia1bcStj0dyBVX3NduHFhAuj
W0HUxLJQYNlVaUFYeQgj9E/7UZgf1lo6URPwJ6xQCjjPt4mbOg0UGtiW5gOKx277i32368POaLFM
JaDd/eMy1N9XI6+UjC6sGLvQ1VTtTNU81KleeHGYtDQ7lOhzl6QFc2LF0dyVEr5GWDHzYqKkZPGb
hqDQ6bTr2kk03GNjsIPAcaRMvo05KbDWQyd1Mb7ciiQCLDHt4fiUhiXsLmJSJcQAYuX25VYgweRP
TmoBERRuGuG9oE2cEOldy3HPC+6fmwyYZ1YkKb9WQPuFNdq0/cSbws9jpvdkaJ+quHISduNvWCfe
WrAG9GpWpxuevIcSQIy6/Oo0OXYWjWo5HVUfI46q7glNyd1uasi1uvyF5f5P+0KIQlecj+DBqapP
UHRYkiwbnTQ7mBVr0fgN8xZtUCZpfbaHg+rTSpnjrFhLZmKSUi2wPUbb9EWrYztzt83FTuhmH+Tk
Fl1GabWou2auHutmvvZofF5yLyxFW0U/LEKPEx0qkCXaoX2res6f8qAr9rLr0HVIqgJC7yiAnRHv
Cvp9MSZzaZuMYltjLwJvobpaWmAQGOoEGl3ccNL87bREbYm9YgF6DuIASzSi/AbgTnYzysm47Q62
yL5VcQMC1VKnnkdvpyHrkil2zWxskX00wtyEGYK0qZ6Cx5pKtqd6mq5kCBeOWdvdKMqHMAyjAjRB
tcS3UbHmDzFKKb91g03JpbCBX9bKnwTTCzFywr9gaHTSmQao2m5xnHsrguGDzQY2IB/uw+JXm4l0
RleV44fbITzDcaEcdA3jAnD6l/6mqiOnzv8o/kdrL8UWDaVp0yH3+gON6NHnzPEUt6X287T1tGyR
Iwzi7K9N8wfVbW75B7MSM26mZp5zhNIcDpCsQulUfVMGnh1OkWqr7SVby4FVYFBSPMPudGRimVSU
547rxRbch9Hq65b1bVpG7CMp5wb0ydipPRs/qnXF4ThlS1UC8pr3fr1j1OuSMFfX3BEuxCqzcrOq
EUaZc+ZHIYq7K7Zxu/Xqlu7CmnpHt9m3QjUYaVitzdikhBUqGQESI/41zs2lz7ciNadwqwPSvgas
emi6BAb2w0HVS/e+LPrpzevff16ELxxftv6+IFmDGtsAZjXZ+oPY6nlnOt8gWcMCmjn/YnLlX/lb
FzITW5AfrjPcrANUsuKc8NNaiPZOlMzxcmLL8Qe0nDZNi6v41PQ3svoWDYtbim9r8aet9opoDiso
rENzmJgf3ngqe3r9B7g0KfadaphDoJJwbctGLncRzcV+8RcXKU4U22J81Aln1S7YGzJK2x3hY7f3
AvPF7cut2O3atYlFtlXpwqIfbb/OkOTHTtRCfLkVukSNY91GIworUIncNiwb37Cmcyus2Hr8AT5/
rIOhe9rrbE6mMf5eBNrx97SCFo49YqacVKkRY3y3AGCyX0mxuG03tiK/agbOhxB+eTRcPig6Vwdw
6Zye36PY1uPzgWyDILiWQFmdvymioX3QRazdPt0W5K/g0fWagAA/a/lT0OWtFNfYJ+dYeWETs0mg
ZpYRqYIKy1zRbYRnQAxLh80HdxHm0vq2k350Jef+k9a/9KescC23ZSNetDSQETRNEpV5ltSciNtJ
j+YuHEAwGPPlV9DHut2xxmNJS7hOIMXQty3YX/cDTNSPAMXRm2yoxM4PSfEQRIbtV0PM+xgKaGjO
Mv8WjI7oKEdSHTODe9Eu1OAM7Om6zYc8y4LjHPfNoYunjCSlGtktNzO0DSNa5A9sW58Kr2uPQ7VI
dvQX2S87+EBkKjHLjJafvOnpY11S+MMuo9dOe1iVee9otqFhB7SUAyHnh5ESnTw37VjB9nguNi4S
UYTNXRn1fgcwmoqyL8z47UdAtUDq9lH//CSoXh/w1E3vuECiQwjvH9DP2bkdH3bvQrFFcm1rHLVQ
ZqWUbvtu6K6kaBdOWmptZTNEnJHnD+B4T6U+RniRA0iy4YfQm/I7p93SdmqigR6WusQapWKDdaki
n2U/Lnu3wa0sxOOs4vilkHdzHu+2JZCHem57lxco7AvWltYqqNUUrpppi1bX5Ikw6qSLwMj2fUFs
EESuKCjqeg1uW7mCE4jV6XYbscX58BgXEoRjVHAm3e0EursOs9DSLSuwtfn5MFV90Pfwe6Ky2wUm
PGnIR9wuabY0P/Q4r1BkRern5bdR3BU71FscM3pbnO/TBrW5VkLqsupjUE33cKLJHT/8HGF/vVmQ
CeaLIZzw0jVfge31SP4UTzl7fH2d/1HLv7D92h5MsAkMwdinuBmznL8NkBf/AkIr2C8wlUq2NSOf
6lavu7En8ibAZnjsZhIUO+Wv0V3VzUuJ/xP/l9MCE/a7Vdh4FYlEW8LHUVb3LKPf9VBPVzaMC4ea
3TAQ+VkwMUgD0tbzYENOxUrR+IgXp70azx4AVIFu6PirWfuHCNo5wvWiSkWR3cuweBAL8R3HtnaP
OGhmeiaepHO+1Ui2WlxPZRc6RqG1g3So8xBcwCoYwuolgfM0gznO4vbWZDdWFf1iwpzzEirdgIAF
kePka5lbPmR3VpXFPI8Nx+4kY+nvso7jFF3ma3etS5FiN1ZwwODiZlAokbNVfyyrJbxZ4YlzgKWe
FsmAYt79CvDau3ZpwRdpm+ahE4NOIDTIhl0fNua0DHNwZS1fOF+JlTXNrBX5Zs53s1j8pwv0HuZ9
56FEuugrZ9SFaLH7MCY88nhxEZZQk7XrjsBNHm4ceQdvWRFO9a6QvRM2N4rtpox88bNlC2MUfKPt
fsI/LSmb4Mq/4pxvvLC9WV0Zr++Rl8awYpn3MhrArUUsRzNKWXOFzK02bsUmmwUbGjwSxwYmh6CB
RYdYheuB197T61/+sioeU2sFc7VF8wJvsSr1tT/vkH9CBFdMEzTGgGDB+rDRt0OsmirZOFsTQFiH
d16NtsTX//zLEyfsBg0Krklr+hJbSUi/VXl9g43ryrXh0tDWW1IXrGKMIlzyG2be8xXkUpA5nQDo
YNNY9cVGKeSqCr9Jpxd0Tozj0yKvFtP/JEv/Lklhd0EU87SumYc0R66kAXFVZdFHvcDWOKnE1m3J
3IXyR8Nrne2yGeXkfRlUWb+rNzLe+v3GbsIx8z7lU404GZpsT7P/ObuSJrltZvmHHiMIEOuV3T2L
hhxJlmR/8oUhWxZ3EtxB/vqX7ZMHmlFH4KKDDhg0WFUoVGVlRvTdDj0eCFjOKgYL5vDXmNHQq+IB
1Xsn/+Bkk0Drlc8YdblTc98A/JZ/8DIQF+whD7CCmf3IARGOZKzZruLg8CqmAOj+ct8RcAxHEYkC
x7ycmr3/wpbAc2mnlGKg4jY3JSmegXA+zvM8VAkqTvLG0+kN03axHmrahkA2eD8Wuos+zJbPfzW1
rL3ijXLnZDZq6Bgse/Us1uWzqjqM2NqG+aVv7ixJm0e8QOYLzEF5Ki3kuTmnt0rPbxyLO0Aid822
Cq/n52Wj+8VSumLCK78RKN9a3AnxioymHhjk6Xnbft/R88ugy+2Vril3fARZp10UJpGeWWBILFT+
fg7Dj14O5GLflo0B6NUjpd2r9jHDJYVGha9zXvuz/3l4cKrHo7JN+ZxJk5/0TE5y2DY/S3HRbxKc
JjZfdPm85tO3iVZrHOXR6pXCKhfRdHQbn/A5oaLHxadctR96PfzmdeAunKmuO9oJZrF005mTjnp1
niLlF1dcOJPC/BXK1SJIddWak23vjZ1mvwN3UfaR4bTCOGCQrsEAVdggK2NmzO5n4y5UqpBhbZEj
YefNTBIOL/pcLevsd9m7KCkMckYZX22BQmd9KcxZT14AaaFckFR9RLgti7F4Zmq4H/rtYWfbX16W
4oKkWDtE+Uq3AgQVuzwzMe9nxZX1ymuVC5Lq2+FoQ4KN1wfeGIzgrTOWzGsOAMdCX7o+O0YUNBt8
zqXYwmRjVXhSVGR+aaELk6rGgYTVWgXp2JbZPVie9/MCDTy/Y3cy3lxedUhmmaV1bj4E3fK0DsLT
yl2QVHGA2kkXBXyo7nC3NZBbDczoZ+QuOsouBxV27YvnQNAHTvr8wVhd+OUULj5KmRw3fWnKZ7kf
zaUKS3Xi3X5r2O2N29MFSOmoBWXkhtWn7f2uv83ZD69v6Q4YgEK7LEaCdCLKoe4hlnQob3E8vfEy
Uu58gVllC1rTAOlhPbGPHCPwcU11fh76Wj1tq/iR112XDlmxPgfLsp6WdfDrqwKq9NK7Ztx0BVAu
BURLIOOS7cd6yW1Xnf0OzfHdXVz1CieRP3Mc2lTsdVwvuV/UcbFqAcFXhjxZ8azC0pyi4Hhno9BL
tE0odwJBdHmz5QHLn9VYng1bTsxPhEAoF66ml02iEESwdCaquOqOr1ExeLU+EcJffs1wwGBcUGPt
ehSJLocffTfdkmF+w7FcQNqyiaLG4H8Oiby8jLvQVg8bsjK/p4CLSKu2NrA1G7H6vK0x0eLSZcvu
l2+4gLS6Fk1Oly5/bqspjIsqEKdlBgexl5G7iDQwyoOw1uJgjrH9HYyBX/RceI01wVgc98whegb4
X4MUD0j1B5Z1XwomG79A/BMQjXTj1oYrrIVGaDEG7zbgxvzOxCkL90iQqAkVrlWL5kMWHjTelJ8+
D07FuVd53g0CpDj5swx2fjJbhCSyGPmNoPV6OVO5UDTQ7dQqbHSQVgHJYrQMIV2qGns+xs34nbwL
SGubXm81oUE6g4MP0OMcBBDQX/U6exeRpoJei7lp8ud+5d3piMpPExn+8lvbKcDQhaB/3VCdFkhk
9mp9UET7OamLRKuj3FQ92u+pjKoc81N6eZjlxvwqRy4UrS3VutXFrlPoWzWndiTyPGS734vdRaLJ
uYQez76gyw4l3ay0T6PsbpzK65Vv5TK/trTeQaqyBSlQBd0dm/rtscqi+XEVM/8fKlXVndeHddvv
YHlos3wdddrL/BzYfY+Rd/j1O5XLMbuXm1QHnnkpiAOXdxU4Jx8wXub3wHYxbirXqg0Mkuxsb8PL
PIBTZu2CW5Jx/wJYXqmQurC25ZB52SxwVRR4q3MYhv27eodI5Fav3+w2IvyE1KYGGsHxli0fJBvf
N12YnXd9FV7Q+W/FJsS9hRjfCW1Z4Dn641Mf8eY0DDy8X5rij2Zp8k+8HB7IPL6fqn6NQw6UJ5dr
kRDSVkB2eekmC+Wi6Da75+ijHFla4AdRO4C3XQyfvSzIxdEJiLyi+hGodC/pcC6y4gOANLeG299I
PlxS26NqutIuO15SrE2UlSCGg3ne8LG3Fr9eBP8pLvUdpEmqMNJpZmQyM3VFB/tFBpfUdu6CImhF
pdNmjLYpbmwYmJNhU+s3Q6RcJJ3WWzUWlOh0bex82hb9J9r9fsHeBdJFZBnJIlfoR+dhLs7zWm7l
iXSBvJHBX8/3NddykgSo9qFZuCEm13U+njJeRg8bX6oLmfPDLzi4iDpaWFqOs9DpKMK0GTrgbFXr
+UhwEXU7L499bTDxkUOwq433vqDlg9UmZ37FCRdUV2kTgOzC6vSYxRBrlPnuuqC7JeX9htm7uDpJ
s6VhoP1I88X+Ngbh/3bGPTfupAnbsSJGHgYeRfdz211CU3jeU9cf8x9fhQYa7SPTw6EYu+NKaQw6
kFsN2jfa6sqFcQHM0NVrVeGLrkt1tuWi7iZ6TKc2s+Yd7Yv6jDuy+YZWUUjjZhTZ4yZNcBmkbu6r
BvflCqLwG6b7OmuPUK5GdiaIXISJslSacHpnVN290xuKbXF5hPmlVQ2DsCM4LH8ftzFrT4CRg3Wa
b0BDnSkR5Tv068pzHclhiTFsvL9r82O+u7Zgyzgsyvqe1CB4+HXsf8OTXTQLHslkKcZBpd0cdZeM
zlFydFZ8Bgua/PzrP/GGtRL68sO3DJQaYotUWubs75yab8MgvMhqhHKlibOqPcJmbHF1FT2D7M3I
49UKv1z/36LPfyx2sgfwBFOt0rynXziGMk9LaL56HYoLYQEBwTwBNSRTgDvEpWiOe4z/TGevxV1g
oA0aE+WL0mnIgic9LfeEN7/5Le084JCyAdQokW0OB/3SjTMop9bRbz4dD5CXllK08ISjmXQaLey3
2myPLZzVa98uKnAVER1ZPyNkZupD1tJvq6Y3QDRv2bfT5xcVnaKJYOmJ7u+qTP0IKum5tBON7Vxw
El5dJ+JdfeJynuNg6v1e+i5jb1EOU782SqVabPU5W4CTtkN9Iwa+dSjX//+P77Aoa22PMnpqFdBZ
Yd0ep9xIPyN0IVoaxK5RCBRpSo5suc8OUWPklX36taVcz/aV3MYFaDEIvFm0oBXem2K939oqjJnM
jnOzHYgwFdE33rVX83jt7zjftsXrg05sUcjmF5QSNvBoFnGkiDkLEdYPoV6BXi1AK/Prn/XGB3GB
WBDyG469NjIdTPin7iB0RohfBdBFXinZjbQIRpl2aDjGXCzvD177YTsc5NX/XakgIMxIZDpy+8lM
+TdwYvulOi4frpDFLPKK4l6a+gxqkkX5BSzWXqS1QrmILEGZPiyEwlK1Z+t5GOkfA5d+2E3lArKO
aqUmy7B4PRwqTjQDmOzXZnKtN/9sldIFW20RK2gBUux0qCL2FFWseldW1Xofgc83bqKhvKvJEtx1
YW5u+NvrfiBd8AFETwqrtkGmZcdRxxzKuGzzH9JGqUTn5kyb9fOvf9rrHiBd4t2m1ArvUAi27ZDN
fTbBRE5NIP1QatJFe0WKL3khVplCcRm456EI4swGXveAdMFeRz0sgHBVAhW2pjnnkFW7TGvrFU2l
i+Wp+mIchTQiBZAiaWx9343Zd78jv36K/9wCvCzWupCtSCNVgjt3Gsa4J+XvfotHLxevl2k42CI4
KguI1nghFp+Av8lvNGTeaO1Jlw2Wg3SDznUPc9Es7OMOgo1/FJpHz9pOX3sy7Je+PuYLnGWJB7vO
T0i2vAjGhXTBPosKJ7sdEU8xqpSf5y6q7xhtmNfdLF0+qmXtab4fkqdkzyJc+iF7f4R9dOtJ8foF
Kl1QTkOLEfzTUqR6LEAxsovqLGeCF0s2hvbjgVaRX76InvxLC8CQ7EG5CnkqCJt+42KyJ8sbc+OC
fiNeuJDFMidhW1VMpLzQ6jKSuLWh32NY/gRZnHOyr8fM07Ub3+Um+p4vt2Yx3tq243NNWGIyGOPP
aTjty4XTPXqc+GbOXk7n6nbXMPkFwP7rkdvl1LOWnTlov/0Wpy+/5xpEYqhbhlPZtjpGZS94jFrp
pTYqQEL5cvV87My4EliLJD14u2tL7lGA/ttv6867qFxLDMlXGsEoACl6T1N0/fxmdzAp9nLjiz6a
vC4Q6CZRh7E5ljvIbB43Lvw3zMVFdEHcGUPr/cHTfArCc9ZkmAEAPbyfubiILj7Yfi+FxZlv5Q+5
iu1kckzKeJ25C+jqM4yYNKKFLTZdNZ3CGShRkTHuN30jXVgXpHs0gmODc1/330LU7+KZMb/8ULrA
rr1bx57UHU/LMMge59F8h+jg7BfhXVxXfnB0ngCXT/W8T4/Zqvo70H/cmsp8y2QcN5W0LmeKyXW8
pcmfISOJHaavv/6kr5ej5E+grmnGHKs6aMrqmn7sbNg9mjEbH3JbV35h3aWQRYqwDVCBYOjLmQCM
YzKGtoTwemVJF9vFMPVEeBuwNCKg/cl5f8eryEt/TEDu9mUciMZDteE2YPFym2NQP74T3eH1zpIu
tCugqLsEvLjaejidhw31dhB5+5VIpAvtAv4qIxCT42mhQFrUNicgUj03frWk/6SYC+cwGdHzNAuD
f8aq+lpTfuNl8oadu+CurMhJNDbYdVSr94et7ldyS2jiraWd3HU+sqIzRUnTqOn52W6DiYc+8MMR
SJc9tsmKTVbM0NTM2VdSBucpZD9+7aBvbdy5RKntOB/KjOCxsBYXrWUX9zk7zn6rO7foutIDCOCe
pTPp/tC8gZUD5OZ307nwLbNgAHbF8zZFO8DGdZVDOVExT893AVxczQaMIStLd9mbGNzafx22/Z/X
sbgArmOQ+TjpjaV9K3/QMfyhBv7Fb2mnCjWWvdLlKkhqRtANx+CobH7vmFq9aozyJ/xAOPZrHg40
nfKex6wPn2o9+7mniw0bqRIj8iKKGzQ8i64OT01R+GHmpAsN6+etDLO8i1KeNd8ZWi5N4+dBPwHD
QHRJGBQT0vBgH0Ae+6QJNDz9vqZzM9N1q7J82Eg6MxBSyLVBXTdXmVc/RLpi4N2gS72zkaR105zY
DlbHyo/KQLq4sB6AgzoiA5Zm/B+dF7+1YMjwOhMXFNZRNPoAzqepWHc0wcvgH7P4VT6liwZT47iW
0bbTlFRzeGl7dbdCuc+rrIquysubDYofeQV1pSgtuu5LdLRguqzmP/wOxXF7E4FrZ50xR9lPtont
KD4YlKH9kiAXD7b3FpwOqqGp7EX3V1SHxaecFP/47fx6Mf3nvr8qGO5Vv9B0DHb7EG31x362fl0L
6cLBsixkYb4Sku5DsN9F0xCc1eY3fyJdQBiLIKZZDYiFs+k+r3KAtPacex65c3EWpmxRY5lJuub1
eMrrPIgPAmiG15m7SKr8yNpqNnjUNnX/w+YbPAiKMn5rO0ktSJ5acVQ0TMuq5fcyaOdTpDDh5re6
40P5BPmxgpgwbY8OQjg0CVj1l9/SjgsV4KYxtGtCRMMjLbj6fW03ryEO6dKDbSMdBsuzI61ttdgT
JmXZl3mx2edf7/yNR5YLbWpnBvGCLQzTCFSooMGKZoup7SwK/swhlnSjlvNve/+VToKLbwJQdm26
I8dfaUuenVhkmt+asO1iCLI2JwV63diyDuxkkitCY0hZQjAgQBg9gnz/m5uiuPz6576Rsrq0KmFb
Gz2w9kgxuLXfq0B8HRblRzsqXaQVqPeLaNHZnppqsMMJA/FKxWCmq9rTnKnOj19MumLixkZCTqE+
0m7vLAgjNnFqvdNuF2vVmWw20wR7a/fthwYC5cTqW+JQV3d4xQxcqFW3ar1LS45UasD4WUWbr8WS
08setvzdMvYV93N1F3IV4jzyksoDVTK+f5UlH08EnEm32gHXB85rv8OJJOZYh1JV5ZHqSK8XDLBU
/5SDEn8HQPE9Qn6tqGMSDuOlXw9yFjzSJyZJMMAWKi89aQFCspdXX07HYgKJYpge7LtEKI7HsPSs
Lbgo4pzYuUfzJExBS8ZP7WCeo7Ie737tgf/yRr12eM6lvQVEGgzrHuk+hTnIzECAYcFunszF3p+z
SpX33GAwcLNtd8rYQeJGV92pJn33DO3FOhYTBM5GTIEXsRqD6AIaW/RSi1UcJ1bs+31lwqg9Z93Y
nn+947dixjV0/ifL2Na2p1NT2xRajMtl0uhrH+Humaa7bEmmNOI6hY7Vu7yI0Zlf75Bbbp57j17u
PQzGNgttY68oGsxz7k1cqNzzunbBXA0FDHk61JZuNTpTXQNySQhK+O3cBfEBcQsFwx1xKCB1Amqi
hx7/eIYH+vJU9H7MRan7I13Z/ufQlA3wpNyvBuXirTom1JaT7kjzOfu2fkD0/9vLDF0ethnDJhDV
nBCYu3aAFoBAOTpegsiPn066gKsmPBpMdBdHykA6+KQ2Y05sXG4p677lRE5qt2RrZ0xmjlSwmca7
kN1lh2Sd3wd1qdigpEn7YcDqIeVZLIohjFde+2VgLq4wwBzAXjRiTwcoeH+uJrJ/ENMUeG7dydZ7
rlhLA7WnXdE3l2bHPKpms9/MHARyX1p6UDWs78iwpiMjf1EyVue+JH5cpGDQfLl4XleA0Q0WcxPt
Wp2mrcnugVvMb1wU11VeuSdc7BUymoh2xWxTImp5ZyGO3Jx1GcqkqXn1jV/lia3M9fnQ8+z7i5xb
NVPRZkDotqS2QLAZRsx6h/uDl/+6oCsUM8qBTfmSAquwPGYRIXccg8J+ia2Lu4rY1ghISc8pHYmI
h1LKe4IetefqzjWyGbIDviGmtO7YQzN/AjzeC3glXeDVFGk6Hz2b0qnOvoflj3KlfvNK0kVdsdbK
NcPLLO34cQctvzGet/CH38d0vDZYD0yb0HkCqvZJ1tbEAF+VNyLCNYv82fCB/n3pVns3VhwjelOq
zTjecbPPFwA+oodoJtm7bs3oN5mvt6bWX4/LgNC9/GPNSvAoLvBDokORmLd6/WinqfrT55igX+Os
rmdjjzkaMZOzHI/At68x5Kz8wEoQOnm5+i76HHNY7ZjWxfrPloUpx7y038adnC/qajL1kg0ppmV+
54H9s9SB32UFQv2X257rVa+kg8l309SnFRXmfA07Xq4KVu6Xq/c8iLIgWMcU4vWnlYdhrG3pR1cB
MtiXi3dVsUDME1tHLKue5AEoSRMYfe936E4/KZrqwObzBsK46qjAyL1gEMLOH/0WdzwWYDlIG+6Z
SU093wXQgoy1NH6zZ+B3e3kuchoXMa1iSKGsHDxMlW7v92by9FEXRBUFJM8ELYe06+gnDCGcWmu/
/fpU3qjMgJjl5c4txpzwKYchjegkHjIrH4ZtxdXRn7Ko/xAQfhm1/CryrXjXzHn1xDqAn3bb3uoj
vH7Lg6Ph5d/fC4uSz2aHVJFmNxhpadj9NCj6d1cUNuk2mpN4a6LtWzkUlZ8puICrXR8Qd1PapB2Z
pqTvR3PpOjZ+/vWRvhFRXZa4BedWK6S6KWRSm/MazH+Yxu8NgNHPl6cVbktFpmY26dT9blHgiPup
225cO2/t2/Ft2XM66I716SDD80hmTEbcqvu8tbTj2Lu1O/gsahzJpj7dEfzjd9SOT49Gqr1qNqyL
gR9y9HXMAuY3rArg5cuzNtEUaC6sSRHmhjsJttJLRFh28tq6C7WqeZ/9m5yni8xIbPI2HjFj6rm4
49Q1ONaWJiB9up3qLpTxtHeel5eLswJWYUZ+EvXpWIRdIoZxTWjvN2crXJBVS4epUCVv06kkj8c6
f2ntLabmN0zQhViBTrutMnl0aSXUnxhDy+NhK3/z+5aOV9aizYAG2fuUKfp5DWxSceTgfms7Xgnx
dRqW6MulARNVE7emyhMQCZR+odDFWGm7sLChokmVXYZT2VT7yYa757XowqsK1e9ZR3WXMp19C8rs
iJd58vN9F11FK1qUhYoa2MpELkcUTOealB+8Tt1FV/XZzDD0eD31MXzAE+X3sYhuJDnXDPKV7N4F
V5URKyvC9ybFpIP4X68CfuYHOOknyKTemMh+3da5C7TM+3IOCsztJsOUfS978jcYP2+Y+jWC/Lx7
7ro/P2YAFcM5S4qVtecyp+tFRuBZrhQoXHQXHI8Hhqhv/LG3foeThDetyC2mZrPEmorGYdl94K30
SvC5Gw/QZGRjUUZZss96Og3aXvJN+l0d3IVcrpxNquMTNp6FzZ0JzXM+ZX6oa9Q5Xt5LKFFQEPLi
666dYmhJq+rCRavOPpaPKaSXq/PWCnSPrU6mSWSngAxVrA9qYr/VnQt7MhL0f5LrhJlqBZ8rMvyD
VV+8FncjQl6R8kqDrBPRLaDjCL+XLPPzKDceLAXUbvcWp4Kptgc1PPRy8Kp/cDccmBwsYsFBdALC
nxStFgA7+OgV3LmLtJTB2C1su+5aoNEWZvVJqsDvKchdJj1Vk6MbqkMnPfhHChPYmGG23c9OXLQl
zC6PMgjrJrbXz127jOcirEo/E3fJ8qC/PqG3nMvElt19B7GzU6UKT9d34ZaTqoqmLnORlLZ8itrs
UVm/VIC7VHm2KEUveCGSCBKOcUe2ezpqr0INd5nyDCkIJtwrkdTT7zPr3tf96hfEXaRli3nKUFal
SJoS3q6peAxZ53VNcxdn2SIyEbUbkOTNQRKsf0a1nww4d1GWNiNtF5LrWQciTEhQBQ92DPzQp9yl
yWtacFiNeysSMyuOBvFmT7UiN+rMb7DBQ+n0ZQhf2sZi5J+rBENrcPcd+hsnW4n8EXQe+6nn+rsO
ZBHvyvKnkLfiG3y5fdgnxJ4iG6Iyzutwu4ho5u/aOcAjM8eF9t4aWpCzxlAIxK8G4hdYXXhYBBEq
semGJ5bEV6P2EzLjLlGYyJeeVw3WDYXYgGfpw7irvHCs3IWDZnRqgcqJJPywfkLNPYqplH4s1txF
hG6m07yAEk5CzPa3CNuvC7zR6350iQI7UFYLQjVP9i7czmU4bncRP6hfVOVO4lAXVT+RPOfJsLJP
vDZVXAbca0yDu4hQqwlIWwTlEEHSEGpu/9bWj9Ofu4jQYAGVMg8YT/QQRYAjrTOUOJTnJeliQrXO
kZlNADcAVv3PqoDtZZEf5yt3IaFHU2PudF2xNjMBgFNDD/SAuKVr+kZhkLuStQ2Nxr5ZYS1bz1i8
XgkJpAB9TUxwv526XEUf8oyOn8MMxJmnbNZjGYPfSN93+7ydyDzsfmb7Ew5zGtYw0Bm9EoY9B4dJ
UGHz6uxyF4VZlrSfx31hyVRESWv6hGS559KOO6hyX0RnVJSEa8fjAMS/0VwJP19zyfIQ08pw6SKa
mHI5R6K5J8fqVToCNOnl5TEbbia0nGiSD/ml5MVTYfmNpV9/+XKXtm5ipe5mjZMWvYGYeL3/gOL6
cD5q2ly8IpxLXjfQsmtmFtAEifTjQaZ33t7mUtf11VaFAEvSZG5xJiL8aBrtZyouwpMgEdB23UkS
qWyJZVA+kSP/n9+JsJefM+SlMYaQHeFtqM66WGQMJFN3o5ZxXeWVaoAL6wwiQ1GWKsLEWPp9H4eU
ZeWNjb9lLM4rly5QD5LLcSRlofcn016NfF4raNAzzyzMxVHyxh7FYuiR9GJoY51lX02lb72jr/2L
147GeemO49iVuRqOpLNm/dyxvPrYbEPxldsyf2BDNXq+ClxM5VGKhmm+22Sv9CfU2e9BqOWX6Lgo
yoy2+b5tfEvU2uwPQd73J7lI6/fGc4nrQj2UI+mxuo7keVbTcNeUIfOzTBceOYOUvs7XCaeytBtm
jQoZdx258aR5wzZdfOTRLPV44BGZlAg2EH3smgeIbub3a1HTG7HyDc+ijt+ih7to1aEDlvdTGAPg
eRp7eut1/db+o5dBIQiDhpo93BK5S7AvE9MmQNeU79eMmTuvuPMT611RDyBjmLYErOjDwxRgnLGC
8PfZb3XncgXIqMeoJE4nCvoybij9GsnFL9d0YXZD01egfGpsciBgNoGW8Qj6Hj+bdzF2FV2GEfQt
Ngl5v95FYEK5D1v0r7yOxeU1a0NNlKnVmgjVncdyfL91041w/IY9ugC7dYh0ZtplTbpg/6CaQp1o
vkx+xu6C8lGum2ZmwjFp5uC8dH+DH+TR70SuHvAf6C5lXKzNYaeEaQLWx66/bGvtRznAXeTuOrDZ
0j0YExb0+Ynl6mNQFX6UpyC/fLnzQUKOsQr7KSn0lzpsFzx7at/zdu7WQK8hwzj6lCys/1rm02/o
cvh5pouVbGqIXjVFNSXEBmWMsY4hmhtP53Gu1KKNUP7i+YQXpvjRFjQ8BWJQfheGC5Tcbdde1YKx
8WI9TqbP3ok5ohcvM3SBkrbugQ8Bu0sCsqm0DuW3XVef/Ja+Nmr+Y+HHgLEZS/MxyQDziato/lBq
z/vfVQRdhgXXqGrHZGnDf7JVfA6b7avfth3HROV4rLcZS2cTFOH3ewie+j0XXSDkwrPCaNAFJwVZ
8nNjSnLC7L7faAR3KegakOsOBpSayYQuGGamiLi7lvD9AqELhkSRrm94Hphk1/Yz7UhamPqz34G7
V2YIavimz00idnHcNW34PTik34A0MGWOER5mqKuGm2TO7V+008kyEz8UJ3PRkDLTGnJXZZ9snX0c
F3vZN+tV9GYu9rHiRY35a9slC6junrTQ62NIWr9BAOZiH8121Aszm0mQ2panSdEzsyBs8/mczIU+
RhCKIhSF+qTDhNzFsH65SDUQr7o6ng8vv2e2QXw8t3RI9l0/cp5Eq7iRolzD0s/PIuZiH7uV0Qo9
jC7RWR3Ml2HtGYYvwqX/W4Lg9CNZC/Ugt+bwk5dnLhpS1hrUjmTGOTERXjK56FM9jd/8PoJzj1Le
Yp5LyCaRY/D30Mk2VkPWet0ZyE+cbwBVLXIEuk3ysf9CQFRbauKVzDGXZVHk4TGUc98mgVyihwVj
n012aK/Mn7lQSL6Xmmbz3CYTr0CSFGxdrEJUDL2O3IVCIj4q0y9Vm/A2NOd+HetYYUzbc3XnMl2t
KVrMVnbJkctvbb8n4Fa/1Rj8d3DpFdN3kY7WjEpXtu4SnM7yIDJTdPHQjVCqY237DIRneccHcnxo
M52lNFT9pSU9eeRdUCVWyhm8UGXTnq/BUMcba7IJustieMogi0gufJxKyM23O04bU4mnhiEd6Kt8
TcE86jdNwlzgZLiAuGco4b3RLr+vjNwPy+5Va2AuarKgstoJWLySacji3oBkkS/Qj/azmuilL7WQ
NB1IhTpSQzMwMQ3vs9qTpxoIr5drl5FaI8Sy/Wnt24cGfKg/iq0vvvtt3AkC+qi3Fazvx1NQrt/b
SZ83qv2wGMzVHV1YNqBKXR9PRRgBfkgmYBtLNvpRD+Kh9fJcelsrq8pMPAGE8FwUZIurvvrd51iE
C2yAgNkeZVkPqCoLPo+SQlFbB16ADOHiGgKMdVdWHE3K7KrOgRxzcOB1fpqpwgU2hK1YSE7yLlXd
up9kO7w7SHcrVbpezz9HGGiVvzxyPhfCdkFvUmjVTB9RrN7OMlPDU5OBlvTXJ//Wn3CsvVLVAdL0
sk/pAbzgMc3VSQx9cSlteHgVYIQLczD5emxqrgAaFH267vPDcgivuwnU2S8PqOjDAyNAdZta2pbp
3q/ZpbKRX0FTuEiHqp6tyexk0hZq67XJdBzw7YbFv3HuLtJBlRFE0oK+TYuwPR7zDd19Y2x2Htvx
1tPm9dRMuJCHDSpH4cqzNiWBCT8F29aUcVRv01NZKRAqBpW47AUV9782JPa6rf7UDKrMNA5QzEz3
bn8vyr+mw49fTrhNIMjOiDy3pk3Hg/+ug/5jVEde5SThxrRwzPHSnlSfTnJqLvOIGiGNvDJ6FDJe
2mbQ6GbH4C2A1X0v47Za3xGSeU6QuJCFuQzXQW9Rm859AYmbYK1xCwZeUErQGbzcucJgKOmgdZVy
8mNXoFNbS+E3HStczEI9rmaiW2nSes8wv6dp/Tgt6Hn/2givd9ErAdPFLMxURlMZDE06g+NH/T9n
59Ekt61F4V/EKgTGLTvMTHOC5FH0BiVbFggSBCOYfv0781YWrFZXYeOFy8awES8uvnvOJWRRWR0g
C4eYFVSA/AdXWj8ToNhFGAYocc1bZzRcvsldMs2v3Sw+/v5XXFlKLsKw4GpZ83YxT3VTf8Pb7Zcu
gMfZ79u+su+4AEO7QAGya0FZl1mp+4OOq+1DPcqxzytcULzC7tglGRqra0EpIPR1XOZDqvfniYtb
1m/Xeudt7P+VIANqDZ3fjeknysPsQGPbnLp0uPUSf2XTdPmlEIxL1kwjznM8sBbLIvDYn7RN+iY3
AsKVsqS72xpNb2xA14bj7Uf+68dEY0uWvZ8NxAVoe0rqhUEHDCrtVKt/fj/g17rLWczIC1MNEX4c
kQGuVszMOYskuxE9XGvciR7aUYzWCjT+xpQ8NtTisbK6ZYR1rW+cWNksY7ZOpMMygF3VKSv77004
qUvNmF/SJXaxiyZLeLOMtHnSbDmMIoHf/dp88Or3/3AX2bKpoBn10xzLf8qg+zgG/Y2A6socddEF
2wfjjofc5qmPlumPGDpyn3vI2cu8riNo8KvePJMw9buhxy7NMDezGKAMgmGIFL2L114BGgxLv63C
lauaU7PHqCjGVlGN/yg23tPwJvJ0ZXa6NMMcr1W3b51GSW5pjmvJX+J6Mie/8XWm/mo0ZMFrfLhO
WHrM4i451bCTunGQXft0Z+5blfWwc7X6KVqrZ447S54N0ze/L3eCZluGtIRKj35q1/ihHeMyl5n0
vA+59IIyO0la0dVPS5gWK1lAnNr3Xt/t0gt2sxVCE1o9mb6EZ2PfrrjjTn43CRdeCFgW2jpZqqe2
480BckbBQdLd7wrqwguoN1wnu1P1NBjxqcY9cdfTjaav7AUuuhBMQnUj9Nef4mklKLdVnXgIu2G6
LKSl72QQ0H8aoWuvVx7Y3Px8XGUwLzFis+qpTW12z7ZdHlCwKW6cJlc2fFchqByljqN6V092Eu2f
yzYNZ8nodpnKwNzYOq+sKxdjiES1SbVO6skoAf3hsdoPuqfh0W+GOqt2EjqFdbdE69H2MLdreVr7
ePS7YLkcwzYuazeiggqitfNLF9l7Me79jZ6/0i0uxkDjdRKh5vKpgqTbQcuY5wFSR357vIsx1LAG
MHOyyacls1/qsjkPSfnq1eMuxpBYbRMGaTOIV0YfxTg8N9x4JdVjF2IQoQTMrzSaXtJ7q9vPTAd/
+3312wL4V9Q3xLuYR/CYT8oCBgrDHVe42E9/DOYoPzfe8bXvRBsEj4kej0szPsy0++z33fznplmw
EOTQ0LSg7CPb4y6vAnILYro2B50DtcdZPceVkk8BUnanFYqL8JRRfplu2J/9/OkQ0LCtYlnwGBHz
ToXrk7CpXyTgOklKA/lrPK4Fj6nqkpdpa5MXaYXfoediDMwuspm6Uj7Zls8vaRkupz5LQ6+39djl
GLYgWejWRhKCT/TNXkPBCJvQb7+fLVeOJlfvqVRYPw3HpyurUGmTBWH/EsGo3uRiY9OdhWTHkWbB
rZttipH8xd3fhRugLTen1C7BY90HKjqsIMmOrYynH6me4jOSbea8dX1w2MOo9NuSXQUoGswmU4kK
Hrfdtj+CNJiOuFAIrxeU2AUf6DpTuY4WP4h238ZSvkvg4vj7obmy1lzqoRRt1MAbHWdJ/CMu6/ao
WHSrbuTaODjrOOQjQhETyCeTwmmuibvuvNOpvmiNcnfNM5s38C25QIzCM8Hs6kLFQCvNNI0B0FzM
4rQaYQDQ+bkWxC4KUYbZjNmL3BpduxM8iN91g7wRu/16FCKXhBDZxCsIrYGumLePzVI979XmFedE
LglRzosKDDRZAXBvSd4t2+dJRF6TJ3I5CLJs8M40OHNDsl14AnQrG/z02iIXg2BsHVUMe71Ha8YH
vYkmZ5QSrygncikIG8LsPZKLeKzr5kGP4dcNAv0+CypyMYixTPg0Sx48QhTuOyq9ujtGJ08Gz2Ue
orJp+mFH2e9Emh8lhSDigHyaV3AWuQpQocbcZmLAEdDBdybV858JsZ4su8s88KwDE76AH9qq7SsN
yvdzt3iFZ5HLPITTpMRKIvGodvgg73z+tg2RvLH1/j8d/d/DJHKhB92jfkriIHmEm5h52mgynecp
tc+yssReFC4Rdz08QXJhEnGXyCh4hy3OPGzdDvwlGezyhWaTfMdoRNscjm3hYVqnLM27uZ6+h9D5
/ZC0vP67ivdQ5gy1cO9tZRKZmyZGHkdm3P5QEED7wkkI8aagr3UeNQs7aZnqw5QS+61Mu/2MBwa4
HixN84IH2cDmazUtKdS2xyHvgmyyeYkp89TG4X7YAsYOsUwNDOM0AUJfllAfWYakgLJM9XVNgxL+
w+kcnRlAp0fZBPougFv4Q7wsKCSVS+anCgYz+J9DsS4sR4raPPHY1kAc9mqEVkntdSJHrvrVFo0Q
Ih0y8RhZVMYucZtbhk3k94v8168LkQt8dIkpa/v24R1MPX4MuOw9KA6l6KSRzxKVZ/e//zNXjgUX
yhgBlkR9GItH2pM7kerXBSH9jZ9wre23f/+vmwdqS+DvNQ/poyB41wn0dorCfvfbSlwxK5QDxDs0
YcRjbPmjEtFHGLB6BaqRC2WIGfkZnY3po6apyHnwGlB6S1v812kH6NH/3Cdpm7QEiyd7FDU8Pia+
ybtmtPRgxt16Tksn5RY382ibvhSPUzyaPA63pwrKFn5j6upaLTvUB+sgTh+RlHmge0UP7UwrvzF1
Za3YDKHHpN7Txymat2MIafRDX7e919UpdD+dtCvik63ZCwjU94cVScm7MQn9ZOFC99vjRQRpJqat
SOzKChE2VY4Hb+sVvYWuKA+KB9O0a6KoWK3ZHyiv1EGrfTv6bAKhq8tTZQJiBbJOiiCaPyQo5snL
TARegxq6slwJzIm6MpIxSAAe5QsI4rySkZ/uXOgq8UwNKtH72G4Fwq3+vIxlfV6En29r6CrxDBFE
1saE8mKJkq/SqHM4drdKpH+9OYauEE9FLBC+qOZFC5nWLftoROuVXYY3wM9bDMo/0zg2KSt4BuYr
KQd+QDmh194YuqJcMx8BlsIwsAgqWwgLj22SeMbMoavBU5lYGJRpsAKJ5e04Zkl4rLhfaRaE1H/u
ljRNsrbsR1bsPR0Oa4vKEgFRXK99MXSVeFKDZw46i7Vow1J/aVi6jPflTkritamH/wE8kC7BE7Tm
RVIi9ZOqvCG13zkdunxHmbQBGPAd3R53Q04XKCG+CWl67S0u3wEDOB1vplsLssxr3pZjchwAJvpt
Li7Lt84MTg+w5CpqKlUOycyLTm+plV1ZoS7LJxdYiuw6wGbeqi5fuvG+J/NHr15xSb5s3kIOgU5W
9LwMzyZAjDxnKDbxa507U33hNbTzprWopo0dajY9iGD0O6RDV6PIqD3erUxYER/0xrs8loPnRHTh
vcbyJNpFxgq5hvfAyWCX2dzCG6+NphMVZVufpHUfx4W22YdlEmdkvG5xjVfadtm9uemSWpolKWjJ
3yHh/hptid/B76J7HTd6qEy2FkMgtTwMFXuT+I82+HF4zRUX3IvpRukAi7ECFBD8xKLPldWf/Zpm
P09Doo2MlcBBhDIcmJNMbQw3y1j5hXMufgUlTkgVwSGuiBjgd4ly4XdqXa3XvSh0iauqY5ybFpFc
GwxjnnTpGeLMf3j1i4tcSQ219GC0rLDrXNBpud/23W+3dYmrfo/iLdtmVkBQdD0Hoc1e+nQhty6l
Vya6y1pl0wrxM4o+7zYIe7SCVx/ShAd+fe6KxvR7BhHv2KyFnhJ+ThHynupm1X4ryYWt6Kga0Df9
VkwlDXPoKyy5IUh1+I3pW4/9664L4riCGaxaiyZeKkh8sOHeoCj0xuvGtX53NvQpTCa9lC0vCCmf
7TJftjnx/XJnlWYDadkWB0sRzSS7ZOU238d0Db0e8UPXtrWZ4VAEv7mlqHa4dE11qT8m4RAd/Xrd
2dRpFnaobqs4Doz0GAtygiuYFxQTukjVuCQqVGOzFVUX93mAep4DzI/8bNVDF2DGrSXuxw0fng09
e8jSrTkJPKT6LSQXYuZ9lFUyRKeTqFYPVNmhEM1+i9j9dQoDccrPUz2Zl5Jr3OCwCcjpTEnCv+ss
bl75ZocbP+DXya/QxcDINOgAkuK0GBKTvshUDUcdD/FpbdIAZwj3EzULXSAs62FW3i8JLZK2/Bom
/TshuF+E5/JgOpiDsTchhQRSTV54yk0upzi+kTO+siG4ZoEzC3GtU2+tL8l7kgVNbgfyl9eicpVt
BhV14L+WtYBraf2x0eXysiQcOuO/bz7FNPlvtjt0LQKTzZIEGnhL0QTd9tpRmNrkMHbuTrpmwXHn
zfBODRK6l01ZNp9+/zeTX//N/7wOrziqwLXZotU0utsCXF1VEJwJxI0+w9F3ezfRHunh3/+xK2Pj
UmnbxNutHkJsqNH8B7QfvyWZ8jvDXCqtj8sl6gxOGbOkB9uOf8lu9zwHXCitgit4D9ekGWkDXR7m
bkbNaOrnKxK6UFqUaAIZ/34uWB3bB1i/zSfcNXu/GNbl0mgYdhaIxVxMA95k3wqQYcnmuZBdDI3r
BGkC6KwUOmp5nlL8Q6435uW1qeKc6xET3Rr0FB9Ol+C4vimYDEnjh0KFLn9WkQQqQASzvpHARJZg
zi1Z1vd+s9zJMg0rbDc07JMLXGCre5UEIrdbn96o9L5yALj82Tpq8BydXooZyOGHiQHGzHU1dJAG
LIF6TpUnCRS6NFowBZuAAvZSqJ19naIpFzPqGb36yGXRRqgk1cbEczGrMcoBDdTQT+u/+DX+ttf9
K+Ls2khD7W2ZcQRIAwPc7Gm1q1+Wz8XRZqylpl56W2TJqk9wN2mRoky++334W1zxrw9vbAsBidku
xSDD8W7s1hRPzLCK8Wv9ban9q3UYEixxwvul6KWMD2Sfm5yk0eDZurNgWwHjdBRgz8WuepvXI0oj
m6y9VWH41gO/OBpdS0w72qzVKCAtkMANzwQ78qMM2/R+i0Xtd4K4aBo08cpllnIsloA/QwTyx0Jj
P0fP0GXTDJVV3NeY7qyrplNkyZZDvdizvN6F06Ymm8QkxFQE4dY+s87M9/UUJTcizis7sQunZVlJ
cEjtS7ENXZuvLHutVPTqNSVdWOztwI7FVM3FEpKHqvlzln7qpqHLhKVhzVAsxpaiXbb2sE07y3du
W7/ty2XCwHTzhi7oE070fCLbpI5hxP1qOEMXC6P1zII+w8ZL2FYVxpaoFYVxkOe3s5+3gcVymoxz
jdZRnHdW+zgc+nT0u467DFhWZ/UaEDUXfUo/gsF+TnbiOQ+dGy2muDV1hT5vWWNOlRHvDAm2s89E
5C4DFhoF8IvwqVAwTzhIMphDb260/eu9i7sQWBPZGmodmS1gbbgemm7Qd+s01ke1VH45Oe6yYNDp
LpWc1FRUPCXnEVnXO6Ujv7CduzSYkYas/Z5OBWob9kexr5/pbNobGNu13nn79/86lfaZ40qbkLVA
RrSu70HB6vc16auHUbL41h/59R7GXS4ssa2BHTSdClZN94aGn7ek9Ir2uEuF2a0J9Vv9e9HSgefT
EAx5TbYbjf/6RghDnJ87R6G2icA7GPujiuCrMMzZaVktXFuhYvdKJ2YOrJPk0AvIvPstBCd4hbgB
Q7HWPBdDN7CDjYk+Ebn7WURwlxZjS7RRWMQMRaXGxzVK3/HK3EinXZlHLiqmQt0xMiFtHBsWPgRL
D8lDy7pjD87mRoRw7U+8jdK/pipJARvoBA92acnWf1qSVafFYtXlg8luhVG/vo9zl5xKQYu1bMI9
Nusr+7etSnKyI2+Pldrog4xHfh9tRH/xGmz3eTOwGGO9y7rY9va7qfrqFBNctLwadzGtjKBEIR26
uWh4+ll2i8oHCS1zv8adXaOEellA1mjEK2H0D/wCLhCL/eHXtBMmt1WINN70doRBx6XNuZn1X/3Y
UT/NAKS3fp5FdaxK2mXJUjDN9IsUJVw/59YLgOUuoGWqTkVWjGORrvmyG/V90IL87dcxztaQoFR9
bmw2ID3Vfm6Yej+06e45ns7hzlFJCzJgawurtjEfZfTQ1+xGRvDKJurSTeX0JjLeR20hBZ0OvCwY
MSqfu5rmdbS8qETs50j7vXjCaOPn4RUmRmoZbGUBdSR14LSM8jjV6t5rDFzaKSNZgxKrzRaWy/ZP
JETI/UxRMObX+lvO4V8bHN+yuaUGozDCBfxFbLW4o/Na3tgQ3lr57x0OD9Y/t76S0M5BRm0xhRtv
83ZJ+SGBwIIEWIGTrEmYn7oFd9GnMBpTwLhkLOY3DreF8ErOxGYOv++lK8eAyz7FcRPMdbsPBYk3
8aoMKmx1Z+h5SmH9cuNvZFf6yjn4gzYwdk/lUmSrpoctgRDuxkzwtDBbHeuslOcWmec8XSgD/Yxb
q986dAkpGL+TqY5HeolW0Z12eGafgtWPj+AuITXMM+vXfaaXQJY8F3sEHTtPBVHuElKLDvG0GKFx
XWqTg35to9TvRHD5qHjgcccpms5i+N2kk2nyCXjX72fTldDUxaPMts9zm7C5yPYFoQRHHVPR18l6
47HuymR1MaBNqVgmIeTs9FxakfdjWz5Kk/CiWVN+I0q99hOchV0HrCNrg/z4GqsfeCs6qAmuJr/v
nv+nX36xa7g8UNkM8PSW41BA6qzM0PFQr9ve3g5KuI2eoA7d3QtZDw/LVjWHSXbNmcyNOPG2af75
/Sdc+3nOgZ3UurELRqmIGhQRpOm3WPTf/Jp2lnnN1nUy2zgXAV0hdfJHlfgVNXEXGKr6HZpi4YQo
pqnfweCFz360IHfFvpYIyKTJ8GARRcF75D6/hdJPq4m7tFBjSgEt3QFrgagfcQIN+jGt//LqahcX
MrOAp/O292/u6t/G9T0LJs8l7IJCWi/GTmlJL03WIKBbT7zJbtyOr8w9VxlLUL5qs0lsPQ2whqRb
DuFiPvv1iLtss3EvQ4G2pVXgD0cD4cvYjynhLtwIoc+K01bVhTXmK2+iQnHiB6xxV7yKWxJ0IsnI
pbTbaxYGHxNb34gVr8QoLjql2ngxZgrIRfLe3gc7Ioew69LnxpLoiGqZ/YNf37vx7kRMuyeCXOCW
motaPKP466NX0y5DNSL1XkGsjV5EZv6pRnW0UF68sRtfmY4uRFUF6xbFS0ou0D79hyTJl20QfoXn
3CWoAtHF0kh0iTTdc9+w6AjJyPjk1ylOZIvliXnI8OF9071TaQ+VuWy8JVZ1rVechTRAMrPqRUQu
2TK8SG7v7eZXpMVdvz3YAmZNWqPpdFWHlEffZExuKede+2znXGuHcO7CMcRnczwNZ+3fAa5JnhPF
Pdh4l0qVcnKJ0/qD0d2ntDU3Ipprn+1cQ9XC4Pw14LP5Th9mld0NY+R3/3GFqAbIzSSqf+uR8ls7
bJfUxDdSR1c+2mWmSGPYrCn6g7X1KZ0Oa6POXjPb5aW4qIIeke/bTlJ/IvWeb52fdjB3YSm2wSl2
UOiOoZIvRte54trvHuuSUnKzZQR9nKYYydzlabPux70cb2kQXOttZ0HuqONZbF0xiJTJD2WwwTdv
3zwvly4ZVZZs4WRQ7JJZ8bWas69pvfqdyC4ZZdN+Wfn8tmp68WwWdYgN8ZvaLhbVtGU2zgumibC4
z01SwSlOJEe/OegsSZ3JepMQmy8G1al7FLfyo634rbvwtdF0zkoN5J0EDcWCz+zXWQ+ntbN+2rLc
JZLSdFdVW+81aEOe5rwJ/+qW1S92c5GkSrFYBLKhQFKDfJrt3b40nk07hIOpVqHSOagKBrmQsMrX
8avXSLo0UsLaJhMrGkZRBzbY9tDY1C8ucVEk1PE2EE22+2WOZp5X8bBCIRuuM34f/jZ5/pW6WgNW
i4hmVTHb6olW+u8+7v0gKu4KYk3hXidKVKbAAgJARYDS8hy2cJPnaDqHJcrA56Umoy7mutzvY8mb
Yzz7pnSYszhXWY9ZNNZtAdG2LedV9C5hkIH363Z3bQai0c1q9gtK9eN8YzPJmQr9gjYXQNr7dmZV
0uyXhnfHsBEfOS9v5RWubCougNSnDRnAdpsi4PVXscPvYGwiz3usK4dFxjRt29ayi53WVR+ioUpY
TqrZT3uVuxCSmBV2KzroQgTRnwGMVipSeYb41Dk7Vx2QgcrE4ClZwOyzG9czV9mtetq3Vn6RzXFV
sZaRjHCwy9pi67r221KH5I+htepVzhm/85qSrsNXCnPYMN25KfZl+1NXzRNTxAv+4i6FNLCeCIo6
4yJroXMedgl5qKPe3pju/6cPf9U5zkpNpqha10WbApbuzTFZm/7M23A7S73RA4vC+SD7loicqmn6
uMfpfrdgDn9bgmX6gncB+YXhgBdH6P6Ku3ou42/rgBxHTIfS3MGcdDpAYYKKEyPRcJRqjM/7GBm/
EMAlnHhpgylDv1/w+nSEoFWdD2vtp2/LXcBp42qLwgWmuand86rp7urpVkHg/wOgX3S6izdVe7hN
8MFuCxVgDz4o4NBHWHLa5L4CJ9MdJqgnRAdS9cPLAlWcezCvQXcIArEe5kyGp7EOkRaMpio4Mp3S
KkdNx/iBa0oKIWd1V8qZHGv42dwlKCX/Yvs0eUaVOirJVZYNR0E3DAx9C2sMD+mnxYryHLFoeBoY
3pcbNa4PsKlsC9H3tx4wrux9LnUlRlVX/YjujJvvw5IVxPoJLHCXJk/2LrOmG1vEJSF538/TmrMp
S/weN12mS03zPGUS3w1xhed4+VJ7ksxQc/k5esgUF7ggoDxJxPKI6sevaRD50ePcpbnaGmJrIgrq
ol+H16wU0J0RN3aMawPpBA51EjCNKsKy6Kqlzqd0qO6gbuFXLc9dlqtha2I63eliD3r+tCbtCucc
0fltGK6gFzilKBNlpoq4Sp6h9wXWRHsFscyFuQRZeaPhwlYAjPxLBMPHnYZeU5C5LFc3Qx4xUEoV
6Pp3SYCUZtKsfpKRzKW4mkq1IXQ+VCFxKcm3Bu9jnay8MhDMhbiAotMkaJbgElbBn/WElA8KZfw2
aOZKesmpCTa5T8GFb+ozk20Raj+0DfoyPy9Npcuwli3u8tMwVk+rUQ99w+N3PrECc+GtMdh0XKZz
CeZ3fCammfNq7PzeUpkLb0GQPYIqRycLw8r1aDtDciN3r/sO+4+kl5GhhL4PnjupEicUQW6HpjFe
yQLmYlqGQ7EpQDq2aHSwnlom0hzlYK9efe6CWvvUpfuKVXRB2mp6iNJ9PzYD83tjZq6q1dami7Yl
TS/THvZPDV5m7kmT+fFrzKWzmnKDxThkeC4DXIwObRXx3JZz4JXKYy4xZdqB1gucQS8jzerDSPfj
2pd+YB9z5aw2mYw0ibf0ErRtmldh8mfUTX5y48x1GRsHCPpAJTO9qICXzyLgfwbx1PvNRheYSieq
+5RANyAuq1fR8uWko/1W+dWvLyTMBabSUg/wHBfxBVWV4TkJeXkBQtUfoT8+ew6rE9b3HQ3qtSTx
ZVotPdKebR+ydcg+/X45XfG/wxvGzxsk3/eek1InlyEZWfJnSJPkddEZybVl8n1HKpvHdTvdzW2U
sONIt9etDOf3EzQYv09jP+tzGMHRVWjNz1E1Ln8kTJCXEHHqWYWCfKRNVt/N8Z4dLLRcH1AOAOXY
HbKNv//+X8cwzGV1onKm4dzX0SXiTfcMgzr+NLYxZFz8ms9+7h14sgObEXF0CRfxpQ/aV4ro1K9p
h/SiAWbLWxhzCTTU0fe0Xw8yzm4F6Vcmpkt6mTSDOWG/RhcoczQo+ezj/cDigf5B1Wz8YgJX3Wpi
kVrBu0fIU8jta2rT7ZTo8lZK7i0Z+d+bFXN5r5aQSZgm2y8K7+F/1L1cHyrsm/LQ22zkBwJ5fI3s
JbvlSRpf+XvOexYePu3c7n10WbI0O6KedbsreVAfIWeizgYRyt83xv1tZf3qhzlhN6F7PVUL3oaY
tnR+bcO0Gg7dYOgx1UNzaOE8n288al9lE5HwOK0RQ3kbbS1GcBwGDCZcGY9qgMIa7s3TBxWt8kNd
b9l7YF9jm4f9zLEeGwJqY1/w9Adx5rd49n1KdPlSTYG8g/rW8kFDTOXBmgE2DESauEDG4ONehfLU
lm1916CYZtB5ymd6l8EN7K7ngfmoeRs8tjqeljxKeJW3Wo2fJYNa3Y3OudI3zmZnIL+pVS/2i7EG
7pnUrKdE3fIJuzbC7lY3zAPSFnV8qbCq7yBCUJ2jJoShZz10f4xqq268Tv0/V/SLEXZhsnIbq95k
HU4FeFKTh65Z+iOubpLmSzqqE/gm8xkyBf3fKIyITjUr/6GsDnPabDpXeAS5G8stvYEkXNkg/0Py
hD2tJZjhy9ju30co0uSiQdd6DZcL8wR9C92/cGCX0MZ/rk2ux+nGvn5lrFyWhweyrmKNuJ0EBtZl
Rg0HQha4OO1hehhItvtNOJfrgYZwrKjoGYaq5odATHcm8WS12X/IP7gDQIU1oRespeRHl6TiPMCh
/K/fd/7bQfGrWea84li7QZrL0vAS6Sz7lJBpvfAqbh7DKmlPo5TteenS7ZKE6eKVG2UuDTiQeYvn
ug8vFTKvlxBT9ZiiAs/vNuXKgtGy38p9asJLn4XDRRlD80HR7PX3vXVtHTgXwa2NOdkizi9mX43J
hxYRiVxS9vH3zUNM7MqR6/p8ItfdaYVs8aUlcSnDQ1nBE3g4LN2UEJ5nFWntH/syx+N3hRR2ZvJq
r1aoDLBqCSAkpFIWwUxvh41q1eWCjaaK30k8LM76MIzUziUkg+MUT3Z7O260PsBgQYefpv8vwXxa
8YT6Q9o+k2uOFwS7P1dxHcm/IWRQIyu1yrnnNO/2pjLPTC36NGwZu5NbGAWnkbQ4LNbZqvsGRb7p
qeRwtZ5EP9zhCf+R1VulcmmgdTp3JiKHsCmjI6QbIQpHSxzA2YTyt3t49UWPGrqC76kiIjySXZVL
bkVdnmGS/UOqYP8u3uR1tJ2qvCfZ9Fkkq3huYRjztclW+9KXhpzLJN7Pyy6a6sc2bkOb6zXW4mWA
dMaXJk1JcFeiQlu/JHbE9MhHRH8NJrmqgrzmtH/JVD0cx4ZUOZRZMMZbDcPYwUYNrrm8f1RUld9V
23d5HevXrt7Dxwy/ASbh5bQe9EjFMQ7q6lBXtnmfDGtS5mzok3OH4XxHIC8zP2darO1BRCZ60ZEU
LwE8x+61bWiQW/i/H+odLtD3e72y7hUoNuSLyyb7ElSQc0sTGTPYC7CPoVTkbxGyH/FWt5euUsMn
CMDLNkcpElEHsGP1EfR2dGy6cTwO4WTPVSpH4B8qEMgjJxATHOax+9SNmqUHpstVFUOZMXu/lDsj
L1mwAsCHhny/3FeDWPnHvu365BS0Bv+/3aL1LQUdmvowJ3Fz36sYFUKB3rMop6gZiopukRCF6RYk
fqZcJdDs/CRkukB1bKyzrTxh22yr6RAYnZpHmpYG1S6qnQ/7IMk71UgSwpjQsLOQbSNz1KWHNjhO
49LKh6nWqnwxqx3OCvP9UW/Dcra8Gx+XNumSoxkVzyPcR8zR6Gbo3id1qsk5GvuEnE3GeHyuojUb
xLFrdqQDcuTP2+7FJIFNn6Je9OUn0/cxeWlTuk9xLhA5koMpTd3X+JJeB3fIG7LdHJTBK9IlDo3V
ZwZ3nuGM4lnJv83TrPZ3gTCpulNA9rsvbN7qhT7ylrOlzxkeK2YYFMyzeWSMaP644k1K/a12SdUj
VSP+0wZ9Er3XbUWCfMNgROdSRSY+83HI0vvFiCE9GCIAl+Ud0e3/OLqy5UpxJfhFRABCC68sZ/Fu
t8fd7hfC3W1LQggQixB8/U3ft4mZ6cXnSKqqzKxMWvp5z8U93Mhz+c6hi51OULnDk0cM+AXVYYcI
hgRbyJbmufFYxj9B6M22k3Jjpj9h8DWDxsNw5uXjSHAQz2L1nt0Mw9iOwAKtBtQwyhUM93IcrX8y
YpV1O0XNBmW3dJ4Xc75t7GdHCBnf3U7N+CwyS9GxxALXM1uTkVyOPuPhC2Fskcem5abdXZ+FSF6J
hQ1Dlai2VdeFqXH5JPnUknsRI4L33Ux5EBdCqI7+kzYb0UAOMw8CaoyWZKXg29i84Vf169PoKOLH
io1Eon/QPJ7XM+wW2Vpndo77145nYb3nCc41LIFtxGuXsn38CW+tlWLS7FRydauN8/No1tzdH0Qu
6pK3rXW/4kOkyLbNxlkmpZ9cvMrCsYWwK4f9QP9vatrvXZIBGyXnNoEvyaULdpe3I+SWyYWpHJ07
NNyhO64ht36TpaEUCSVLHLLv13VFmMhPZOENy2lc3UjuUrxGO60HPTTtjdFYp/rpM8bg/sP6nKVF
32+IKCqwRgfJToe3wl4Dfqb2ecLe0VAjc36mVywr0+4dkV0zv1Ee3u56UrQ7dxv+fwTPH0NTwwlU
uOcmHea4K9rEpMMFbQzSBSva+7i7YNlQh/505GLu7/YOX8xDxDIQgYU0q2VnFCLsDCS51st1G9at
/+SGpeySDliLLDRMK2QxT2yaqnE2XfLvmHy0ni3s8UNbTBP3e8EUjSo5J8hLLGM7uPVjSHmIn/qu
N31b4KXREh5TSewkECrEjf6eOxTFoziSAQUqp1Y3f7DFu0Uv3CXJetPDlSecM9txcZeYxIu/7YAc
if8W2Bn1p5aRpflFkmlL7y3P3PKStTikXz6NPL8qMLcuhn1+mmR/sjhdpgtBwkB8O/c+9AWF2t99
cu/9rgriUzIhe5Fs8ckj5yC5N0vMwt3mCIajovNSmI91WZv8QSTdrN4DLoJXRca3uflP7LqJTm2z
peyU8j3IO43lgah0ZE+oqmyaEdjuRVt0NtPq6K1MTUqe8mS0I8PmEjy+56pBphHCbWMUk/jvodZY
V/iDrDHV9+WY97LJwAJtRdqnU8zrlCXU3Ok0wYZeecCNw/87rJvNR9vTdvlYDh1xjGdIa/hPDMKo
VzJAIfK5dprsQzWJiK30xDQBlFQvy5iIO7jH2ek5RQ7UrC4WXnhiK7FHurjLqlwg8rIMcu+OQrMt
Z780JVlTY+kztxpZE2ykoWCH1ZTBFBkbx1mxpGPk71LhdFP0yJnkqLZNM8MEl03LRJMakgAm5kqR
ng7Zma9+Wd9nDRMdekaSKhaXiz2DSu53u1K37CVbPXhyuzdYAivE3kvPCtYnCDrACpAOZ0S2DbM5
N4QxmVSa5SLqb4DMr+Q59TAO3EoScuY+Wtuv41gQkyh9M6hvQ6ky00lnj6ITGzfYW/LjwSrhl56r
MgcdGZ/bPjKjgVMdxC9XGEzu5sKjPvFfNB4ZP2+pjsazAvQkKnqwCRmk3LZomIKeFdWnZOCN7MDH
ID+tZq0/9nPHNpO+R43q5zqsIvtqD94nn9x6Yi5jSEDGpVladovun9Io0BgQXNJm5w7thrjNZRqH
yxxREfYLPRJyI+B4vV/HbbPm1EyRj//riZFHzfKooe1ZpsEg3WiOfPJX2DS+wE0wa8+Con7XcN+e
qS9zfyALRqs4SZEoucMnqARKl0JJ5LbmSVrZY2Pceu+w/ED2a7ROfS23FVa14wp3Qw//gLNLnMO9
ID18bc7I3LUiO8NQdQLWrfqQ81oQAdlTcYg4768bWks8G7rVa5HD/vJZQIDVuwJt1Zb1590safqS
IFdURicsg7lwY9mg2+comeFfl9E0Rb8m1B6ZodSAKdvfMiJuugjNbxKRDVeVwl0KT2w+vG9jDmsy
Nx9GVy3fU3GlyTwJ/Le5j2YEZsRU/0GWNZYvDq8idYPWmpFfy4TS9QiFn01fmvGIzRXxITiBDNoE
kBpLSxd7DlPkvv8mJjvWC77AYJ4PRuebbLb6HwgnVMO2OS5yoNsX57Na52LzvR+fCEy51zs+qr19
JNhJoo97ALD7YyfQ4F4gUrRaFb5TFN7UHdn309CYefjMkySip04usXjPVr5uP+gKlfePRtqp+dvi
74qGx3B+qN/NwiMWQy18KPZ42LwdsDfZdUuMnyxmfaHiTmOzYs52XOBp9iEpAdnqvRjijMurALZ9
asMAtRPMm0Z9To3nMx6LYNrHhq0yQkuJ3GzHIGnQuYVcpPZCpNMrZbHzSRlrO0U/1sHpcatBSjR0
vHwHSJ1zLlCrF96IXJVT3kcE3dlB+b8G/mvElQwJM/ED8xvV1zQcdChSmFyfD5u1P3hr5Yhen2OQ
Ow3tkGlRbDFyyO4zMfWjKkwrrHtIG9MNSbGyfWUo0NGUzvjiItke97ArVetQtuO+F/j3EYRVHVXr
84wKgfcPKtpmCoWcdV+RfQrjP9rs0TNCXjC+W3js3fbo05cDT1o6HQDsski+4tTC/JTD03K7zgJc
TIE9sj1+SBYnQMQ2Oc3lHWMCy2il8ch4qPEbdxcDF4PwCr2XUQiOntt1RTIDmrAYWczIfKq6FcHk
z2gYdIx1SrMv8hTZmPGXFbFT7CT5mgg0o2b7lYkFS8M5lWc0XdJg8SQ2uT1DgE2SxwONIAK2Uxys
oZ6wYTy7q6cDHR166m+ETyU+QsJb6/zXvLUL/7PBaOFtY6n4xHiK5+yU7xY2wz5twlqNMBr9t7Pc
lxo84mmZ4TTTlJNoZNaXeH6I3+t2w/qOO2crsAx3lXZE3EQUopWs9eomrx4U8vC2pQIduzhZRdkh
CHIA1ildn2g+b+lTxlT0rt0moJWRmA1ESfZeG/GG2RhuIqsZZQ9vni3bOS/baGKIzrEAVzNaqaxf
YN215Mu9CiT+mAniqMYytFGbNlXqxyjhhW2xB/ALuaHRVkUk9KspzLE1/t6FrQ26WBr0siu4rrhL
6znIZvwt9Ci22uBK0BeBkLj1Jnd8o10JvmepWjfua5HNYkAmT8T8UY49PHFTDLxj5z8GQpPkvIu0
AXHGQzRFb3hmLZswvUZmrw+VwCsQEcFpyGjhkFC2nplRVN3vYSLksq25WD+RtSx7VSzSgnCZD3AT
9MdMWzPdWZhipjk8AFfU0gaQA5/MgAIJlOCGdZ0pMQONSS22lVY9kSStJhOHd72J6MzTNHvs1z2K
qgghQmeg7+TTYad6PC2ta+9xVthtJkwOBmrZo3LxI7lasvvXNrDhx8qpCQXczHIMbIAylyLJ+mkv
YpgFDfkry7IAIqIfP0k7kw3gOvQmbgpHEWTOnoXHkIWmBCZ0CQbDs8ZTCx3akWGBbzNPM5ngwRSa
g9zowU63uF4z0lGOYAB158fVwFijZMuxoP/e/IXGiyt0mGgR7cKW0FBP53b0skroMV8w2H5HPTXb
TavxQonED+VoB3qfJIBsEjW2aNmgihNZM8H7/ohxK6ekgCOfKQVaxJLKeTh7n43vs5/xasFXrGob
ntRwomJoEnpeELH9nJbcYDDL5GVcMHQf3RzXqsWjsab8KM3CtkIMWQ6gH5DH0rI3ovyCIwfZO16K
po6AoKT4DKLmtJh4wsw0LNc9Cn+X7P99o8TIZjn+PnowoUzC3ODzl2kyl9Ys7lagScAckK1fGIOT
/8YOD0emI//eDfNWumxiT2wa2/9a0jZXK6fmphWuf55yNyOXx7HStomsd03g3ZIwK2toxtE4qdxF
F+wZr9XuWjR1iMNYfq97i0isBuLpFiKRV+yMgaJgRJ5Ek9qLGdEGQnUXjqykkW1g2YfBeYfw6AyB
F7tNkR4xFhTo31kOnsUFJ2RB5G6TCQvzKhr+ZG5CC4zxNntCaI0GAMDD+AnlZHyZs2h/ybD2eR4k
9wYLDwc+NKlpJVsX1x1x49/eb+J2ZWz+IcOY4uSnGnQKA5ascBhOjkq4brdjdqGttDWssnHQJ9tf
Oj3tCNzKl+1kEd2litg16lN2Vj+2OZG/hs2wIvWRtTVRyfDW9U3YT8a2M7vR8WBO2i5srZKs639Q
KcfnMevoR5OM+svLED1NG0Nrlgvx34GcV3IPpFE9emRLX7dU5VER4DtRYS0dTcBu1uGsQQN9LHgH
3YUdALqqVsnm3NImYKtz7GJVIrZpvzR5IlU9xFG0FTw2bVKNA3IiCzH7fQJ41K59ZVC/akQ87cn7
bAMKc6G7Pb5NMn4sbyldYLifUx/pusMkM9eY17OsmI9cPZCDy3uSMLPWG6A8wEh2/xvHu31HpLy6
ZxGs3vDdYUjEYOmBKKBQRvXCxfQDHmpw+JxWBJ18Nbo1YxmjiUIWWxoY9KRLpgpEFM1PMkGTuRzt
erOvaTcVPSqcfAAfNpqHAw2wrM2Syccszfu8OqQDqqY7NBilQK3/YCzwK0R+wyll0fTVLPF0APXc
mhsIexUvenSrtMTpaGXZAZFtyxSK80fCN1yjzdt4rHhCYQHQTdGGFLVA+VRMPM9hCzvz0WKLsyXu
2nFUv9pa4r4tyUeNFtLSZ5W6md1H0yL+xVz3qmRmQkebtMG+x2PGcYrBAcQ11DDoUzi+1aHuxL78
RpM3/2yOvPkc3EQAwIlIIudty9Abq7X3kIIHzJnl7nO/4rLM8S89bOsDHoXkY3Jq+5xAzD1tAquD
RRwbnMloO5b7DePazaak+su6hf5Bz8Z/9rHlmMpk76PbHd7nX6pBA1ekY7a3lUSj9OCPWR1lFkh+
m8g5xWO+zOmLQfYkoslx/lVx+E7epmwVqnRtn86nJsxHf5Jz5ocrSwZ745JvEITjD8sL/Bb9gsbT
AtbonOpKgj0I/lMLmXWVpCtUxilWDGi5bs4PDwuNDZxC+Yh1tKc5cLxsIsP793QcaxP9CmjrbugU
ltrA2o5VRxyAucL5yOQ11B3LD5gkwkM/zoKgCKJpZP58gG29APPAdIZHMW4ADYluuHNLHLuS93sE
Wa7De6EGx9KfSo7545GG4XVI4ClWHXxppjJD3s9ULQ553SvKQZjdjw6JfH+XBTZsIRZzVke77V/I
kkW/o8Hy8zCJRd+ujqD/QxScmS/7pvUb0tWIr2JMtM8brDQ/28N05gJ93bGWUwC4d2IWS5vYhujs
ewct9CNWr/qHkWNnp27ooKYaqAXzZY8hRN5I4PLrBb8iv0mhL+rPhCesrTI2DfieYu1kGUQ8jTVj
EBiXKuYKQwcEH0u1TBl5zrcdXyh+b+UKrvrjMbYQLhcDigWiPEhAyRpgldnfbrLdPjSdkUro9i5L
C+YycY6zacHIt+/owrN5gwTZa7NxwLNSVSrdo6PWJMjhRh8dbqqBWCO94nOTrKZkaa86B8e39UsS
X1N8dB/RugF879CY3OcEawmnJh7n/cqNGbJrn2f817QO3jxxptO+WM3R40KgsjF3BXygTI1Ucu8v
RxQ8K7PVittGhR1rJUgpcQUsY33yiN5rXzAm+EWVwodYY4Zr/VY1jnzX37QZ8vwiF2l+ZjpW43O+
JCp65nuS7mUyuiGco3mEQ7vZefK0+r79MMuBUZrqHYAmDF0M2JUkS/52iqMDIYLOsk6WEQrseJrI
isjVjC4Yan0cKu00fxzbyP+ZllXDn8sMeY0RD9AKFnvGDjFQqvugviUVP9YW8Y9i96rqGTqDCZPZ
cBL5ps4Tli15YTSN/h6e83tgEoKdd+L2K1gQ2/4l4xS/+ElaDENTY+/GGFl2T1yR+AoQ8kl1G3lM
ZHzcwBcOn+ywD9isnNKGA27srSLnfg7Qq/Z6le9j3u1tESfEX5F02WZlqoM8Hyn8638tiCOoYzdP
r2octrsxa7NQki30rqKByvgccSSZu3FO8wpd7zRAuD6s49nt3qAkr5jMitGkoh4AVeaFHRLEg/hM
jfdpItqlmNFZ2iIjdnlRPewe8Lps9jwk3fFPkRW8cKdg7/owpn5a6jzHsu8NdXj6gfMKdBdUI+gb
uFuEZi1OHexGioXqTFWBHYOv0yzP24thsWAl8FFiTzBjslvVx0zn5Saxxs/mjYH12Nk+FAypkb5I
4g0vKsn6/IGKKJRRJvTfQIzxmDF07E9tPA28xpuFnife5Ymlfd4WUY4kFEwOsOArpBrscj36cXdV
P+xKFF3nB1tZB/0aDNxHc+UrYY9ArmnVdkQ+iCbDOUk1f2NLCsRKYM4tYHzR2DcZLXBFNiHv0Oq1
+f9DubLWVBSE4/ePAhlIseWrdMWWkOUMvOaICzuTrg6U2vdmVcsp3VZM/Wq2YFp8Pr2s07D/pvFK
sVdvQSGU24SWu161xksAuaCInxS85V+74zBw4GpG8xIZhDE9OIEwGUzrG2w+BpATyKpsMAeWDvrk
8TwE4LglLh7vi3mEd3wBMm1/GaTb1wqoPupAugIBLJYxHpdrLDv+IXNl+q+DjFtbYLwEXBCPAz6k
fvDytplIm5ZAoHqIcRsVHU+OycacpyHyDh3ykt9BqL88NSus02rWayEqDdnaUgWem6OcGidfAtY6
fLnDYeEV3Nr0OSZ8R2RKm7QX2iXtGXUelUk6e2OBjGHDCVPjN7fg1aPecKZgVbd39Fa5Tc03u+Zs
LPoWQMNllbkNddfu3YcD3F3LodG/toz5dxjC7v92DDY3gOBx6sgeXuHdhE3BDps64mQalz2uGG2u
uFp6q3aSua7sJ2wrYbrpOIFxEYnm12TIFnZmdujG67c+fi9BD2wPfQZlwC0orD7/vYcjAR83ofvG
gzHZz3Gc9r/ToVJ52mKfvLYS/JjULrlCu8Bu1y1p/mHgofM5HN/h8uBK9s+FTTgFUoQEAhoyclDD
zGHubYb9jrJZXD0WRV7Ftj2mDc0qSzPjL2gQhqJNd4TUJm75lw9h9veyAUtY90wetwapWFfhyHS3
bJaeVSyOsQQupyhQX2QpVa6x4TrgiwZEChfdq+UzChy6OT0XNmQTYAcApohwxJbEGdr69J9yoFUK
H4GeWXTrvxDdm2g89d4Ug9TN2965wHG8Zj5UMpo8Hp7NLfc0CvrLZjmaYAq/d4okhQw8C5d6ux+X
3g2XYRHmR4gUaE5sjP0XUNpQjOdDA8EMGahgJ3rko+fJyx4R+COqKK79mA51EoMta/HG4KEj6AyJ
ULwmaSxvjnHtTxvBH5/EizrNegDolxsUGQuap+i5UCcAwwjy3bjXrloBrb0Yk2MSg8kmyPcpbu5H
PaDl9SYsH741rmomSlFVos4Wo0iPU6Ph7wfWSjZIGM3Ty8Z7/8bDuiKSeMIbgnUTfr9ZPl7I3vQZ
2B3NHjGBgfEGbVb2HZ0AAjSSvM+d9qfFSvkM7YCoFsa3Kox0+7lG816lIJ1fHI+6R4uwlBI453BR
vInecNshGI3hoF8ADkvOazPF9TYDQEAtlOeOrAY3SDcYSwTi0EprNe6lPXq0cDuWPdimPpLEYfeS
igGjm14fJgvFp2jQ95YJyK1LOgMDiCep71fSpwUw0YCRc4FVYpiyqUC+FRyX84xUu3UvHrqQKiXY
o6KB04sdmnDJEtCxfb/vdxg29lPAjXjyNNIXiJLoteu+I2Yje5zhOdLdLR3N6961f3vo8Ur8Umxk
jVOji3UwyVbsg96rIQ/5k2lp/LbpAVMonHkec2BjD6O2yV8cdlIdmRpKQnzTVGGIwXPIVBYDUTHy
qY+mboxvP4gEaEhsLC+zTlTF5THjFY+iDwjOGiCa+iPZmT0jNFWcvIAiC+ci+8exd7iq+iCAB6uW
8e5Zcb2cAEmDGG1CqMjE1zNfdh4VuvF/YLQHaKZdj6sbsn9ouD+d3NgLdnT3aoWpwENowVptAOpf
YxnzM4jftNJRyK8in6KHeXMfbBzG2jgFfkU2+WnvbPTrmAgKDep59gpkYT4DtDI3CP9WJ8gOHQr5
3n6m2TJcgEOy525aXmfe6bcuZghlW9EDYD1pbmDOZswtfFPFS9JpXh0T8IhTxHJbGDXlaTEMuy12
iG6qpk/+YqlsxufpaXXkk4WCRe2M1z1WdqcSWpa+yDfqt1JBP6FQ7LG3UDkDYZMLSP4OkX5PW3iI
faitJwE+oTzuWVZLJDuWqzqUJedtWVEIDYvAyDy5vY3lnV3nlESnnWGvCqjUssiD4gJY6n/6Iw/9
BW3bHn4ASm0H0FX7lOX/qdlnf6nZB/WIUGfu6iER+/Sld3IspgiboWOlZuXS+yOHmfKH0C4ebvBx
Y1mdptASgOieRvWYwiie3B2TNVUmvU1/7iQ53E1qEtu5giybci859skmlD2foErGnUu2//J1Uu5T
RBtze9GPOpkg6MV/QLcBu8utgPf0qso1ayUw3T3Jf69Lhx4640I+gAA1ST35vvn/KmJbp3xZXtW2
altss5iiuvGu3UuAuhytJULfEbZS9IiYhYp0HFL1sTuTgfVqoox1D1o27g0D5YgeqcNzY0vdHftb
DGfw6TnXYlMn2FolcZl3brwHqJJC0GAaM3556Pf617Gle/+SwO5/KnONwh+Q/bFNbaFxWdu7YR6d
LfME/pqYO0FkZQXKct8/9sty4JOWB9DawuwArMtuSyZwDSSDaOYmz0m232HZs5G/lmjYxSO6rVi/
7Rs9xuJYs3F7073DYUpTcE9JTfYtfQf1KpInA5BFfimY/32tHFpsGMxBqq4rT2OBaXYAwnAdpjUh
JZCmI3pC67PIehYqes03nBK432ZGuRjSBM1NU0hHqStktOoeeW6LBm68UA9fZzBiYg0/FgV2ptIz
dE9RwQdIfaGmHZZgQfzGTbx+JdsIDV8NRm/I6F3oFMKCZtZA/IC6v0w1kouj9ZehUb995oCURArb
vClMPfoxOLmG0qGsA1NGedKg/xB3Ln+SNgInDncQIqKrHdUsbNWOEJzddClER+b/afbNfb5Tm1yg
+Jn26zxFsx0qPlvRPcxhCvmZq1aM7rrxRKItQuTu8Tvzq5XlFhOsysp+BdVUWQsP3P8UoC3yHBCI
MLoqzHxlDawyKCx9CpYc9AExHvn6afHH6yrO8An5gjaQDIxFFMlwNyeEE3uLmRTTbtGnsEr7R3dK
6XwinukDAiA1ALK4xVavHKZT0B4Y2BpL1t07EGLdXzBY/fFzxoNFv9pkicFMMt1tOr7E2AHNLHoF
DrUcyC0T5Zi4U6tFUh8J63vMTmqJFviXHkkEtOFs8WXK7or3BAMcQu6G9PgVS8/HisyL0OYFZMG+
DQ8iTrmNK3iPuOMPSyQLHx1flQHHvbPuTwAisLqTJkSq0yh0cGM5p/Rw9/IAhQ23aYaV4gB4wJ6P
78X5l/FA0iAoeL+4EoSoxGQEM8kYG6EtNhQK+CamX8D7Da9x+zrhK7Hs0z106V1/n1CMZsMJtZQL
5P6uFPPJTvBO4JO23fgHl7nN7uMl1a5wG9myU9IuCrffIKC19Mks4D6y5F9SxfrDo/8JCxguRcVc
Ijczt/I8ZvLoXho2o1wfMUKs8Jiw9gpyy9IfRui1edzizi/30Qh96k3bjshOa+bJVlCt07rFcUNv
4p34p/LW5EUgrcMVlWgr0DK6JXqzeLOHGj9/t9Ya4ugOy/OC1AmLj/WhyQDofFB5sPE3NF/pP0fC
IQAtgEEFrL2J7I6CpcbMAWqDnBs2QXKVDHn3IkadIz8ssJixyndxOsFLIOt+Kchs1scc48Veghnl
7l4NCB4+7QT3tx5zsMAFWcMxpqVT2It424ZlI3WexGEuMD8cj/swbMdQeKx4HGXbAn99iqB7oSdw
zIhlaclOdzQkwd261K2hbJquURc4xinQkt+MeYHLg1XOIQ0vTkZb9jPeWBw+YoRbJ9W+YiAHOOr3
t5AmfkJzDNPGd5/kw3nZoFkjkvFrThbAfhTq0jI1HeJ9RBrjKgHIaHHRNQeCnSNDo8xRx45qGHKI
5uihOAz0cQDS18ZQoERjF3Xwn2+7pzkTjj3O6HbRtKhlDTWkZPbGGM2PK8OC+xUCdvaX5iFWNSQb
8a+Ucf9D4puF8eDmdji2WgY9KI+nlwkiAf6PAZv/0zS4LZdg+q2vYIIAZJDHaAWvHPR7dgNVgn/O
dLYD5Le9QNQSjf3DZqLW3LbgZNFtELt+ZGNOwkMc8vE3uLzwzzbcmjIfG5UVw5plYPUkNkUi6FfL
LW+8KFvfKovCgRwVwIz4xxWdMKgmfFmy0EfU3Y+dYHUvrT9TwUMLp/kNMET8fZGHNAcbso/Tb7Ut
hy9n8OmoFX6UHFBoat7S2Q+fHYjCf/A/Ho4fR0bd7z3C4sFziyCk5naaTASH4T3y+akBRT7VkE4e
Y5X3s0VjshHVP9AdZmhlrwGinLDw1UYvDAoPGDsdZvoDSu5bafwN189FCMMKRD+oEZSdkfHUgImR
LSk3vUIDR3eSDwjwEsSgoNK4eQSAi22vAopXM38hWUomtYKYBc1WnK+5qXq62+QcjVOU/oqHZnBv
uFV8+96AAMC1OcSHPuaAsacCX5zln3M+mj86GVyCM3Ss6gQXzpHdQkWGUq0RWPHAcuN4eURJeukn
185YrASwsMzD+OxZ6gBuTtAq6CeZDpl8AVDFXgDBGvmPzZgp4rX1vwY4Nz5jvzT0ZcLwPmBpap3x
9kdrF71IvF3PWRMkLzn3/+PsTJYcV5Is+0UQwWQYtgQJDk7SGT5HbCAxYgYMhtHw9X1Yq2rvqk4R
32Xme+nhQQJmqnrPvSqCnbdkJeCp3xlu/jBX0qneS1c2HJdpZojDTAPmH8KAkVHse4xHYhivfNym
5gyjUutAuEeRdlA+flWY+rnjny5qw7YZl3PJd5tA9zt2D5C14aRpZ7/UC8PdZV/Z9epsS1x7t3Rg
h8DOhUviuVrruY4yVtQynp3tEHJlQyy83z5musySH5WoCnFmIDQlQeTJJHA3DJHWbud0ni8uQUpp
/MhmKnWs29xxEaFVx7k0FmF/GgI9v8h+7Vg1LOw+24RdjerQInHuaz2mR7/mpD9MeuxnVjGC8CFw
cA49SN2z+xyA1CyfW24lsPbG1fz1Usmg8kOsY+vu5lC6/BrTPKntvOb8Lbyc/FNvTJrncJn9FzP0
wne740mOWOZmGv/0IjP+s2iSv/bgqB+BOfltvKBgTZsskUu6q1ZGx5FBWeb9tjn7jGwzhkSMPAWz
J9bdVGd99+Zi6zfiimCT5E9DmeG/r1JM31RqVw8Gpc5TL4MOCKVUfF9VIjQawzj6G9Nwi57Bsa97
nvqxarrs5nZNZT5OFiTquUoG4yxrkBZuzkZfpUFZBZ9dlOW1GzI0FdhPLFd1VlU74RsZIQDVsArU
cit1XhrIuWNrDV56a2qVRTNdwkbSTE+bWXjhQTUQnlNjdB8sD+rDTZXa2aO0yN25CU7FbLsWQ/ud
ziQFAOhcqq6WIU5zKetKsXGMfUYV4FJZZJEZuAuHWGOHZMI4i80ZFWTrd09bLbyW6Mc7MG/fqr43
02/1VKj2OWCdZ3FUWdXda39elc2qHcZLenLE0+INOfS1DeK3z6j+62HjJ3oFfmFW+UxHEra7TtnT
1bUbcUll0h1D6gVAi9CwnadGeYu7pdnq+7e1sgHJ/Nmrq5dcJmazy9MFZMdCg2EiOCd9ejXZD/JY
WmYjUBjKvozTOamDQyMnkZ/B+AoGxFM3JP+QFIrhexdWsn1J2BAtNhRSA9/AWveXhIGsG0PBDwGj
x2nkH/ZD2+0VqHzGRYTGdAjbYZqPFWzvUzGCb8bSlkm1RRrW6c1aE6TuzADHvNaIYaTL1Ba9+cZp
bXN+Wo2Rx16W6TDgk+DmExcEbv4STW6DKha8VdjkRe9tmmQduotDYH59cMs1WxFYBmhOZuTrvm+N
Oq5gfI7dzFGxKXBcTBGF6nDt2Xh9UgF5PE3bpt9Cv29Pw2SzWzc0PGggQ4NPKbQWsRPsNr2k6F9R
Oxrs0exU4jgfVBTai3zDbZ2ju4r1XyF5i17mtcov1WJ3P3pMJ+mmaNlvFtGuz/oyDKEHX8HVMUQI
sbB/UptW8TCiDs27ujP640zGIb9m1/o3kdyDcO/oz1VXMv+lQk/u/WUwcSgNzmIegPiFisN59ckW
XCmSo+Y+5Tkxy0yY4yTZundZZzr9DUIh/MidZquJxnxojmAI6qlrDTej3tSuDrei5eqK4MDm7DaN
KxQCb+JAq+ab/0An6qgeWrvc8Yd3LnJD5zkPTmfI8NjXnaq2GMLYbpeU9OC/earHH+mqhx2gF4YE
10tatZNWTW/vVrU9xXbaSwpCY3kU3RTERVqUOprGkTywweKw2radCRe59u0fKqxyN4lyPgvXqmM8
k+N2obw7jylzzRbXwY85bAseSFmSgrTKduv2Q32zikTW+yrX5SPSSH3IrKV+7Izc2XGW2WiOi55i
RS20KcI1PAhZ6Buf8jDuKAkrCU3imUNEhwtf6sg0HlP0gm+Sy0bxBbLo+dlc2BDkhnLcglQQ5bqk
I7iqq0KY7rb0FWPBdea+6HsXTaRVF1es6Xch3cV+LZQ1WO5+xkdkfyhV5KwcKObqbPemeLYzL3hP
QN/SCJdRMm0CA5HYD1fC6VRd2H8X6Kh1Y4bTfMlEOx8qpwSCqVcE2kbdxwZkpz8Qnx6kfPbK+e20
pdfGiKu4B5C3qzqaGoLpj+kKP1FbdioPZiJCh5LAJq7KTN0z3xhlwKISwKrS6kg1Nt1rwt5jXi/p
GkMs8Oc8LpkeLvyQD7AtUk1IIVifcR9iay0DVVpRko3mYRXQRru0Ko02UvBy6963uCuCtU+P6Wws
G0n7dcgtp39uS+UkzJS8ST/5QcOgYSWXr92Uyjf0FWQWMpyiz3j1Jgc5fFbT/a5f271li2DYI3Tp
ZddwJZp/TXO872iAdCojBhNAhrPjVOt2oM/Vj8yFgdU4WDohd8Zq1TNZ0xZ3xYq1p90vZuMa2w51
NHtCXGJr0miENBYbxL2OwrIwQyM8JUWWKGCfiu4ohDgSD/4wopBqLugDxyBg1tDIhAZzbqcb/bz7
M5S9h+nInbKFtdFu+uYBt51M3+hugigvd+euqrWulJtjsrVaIPl3My8NxoKmEez8eaFa5qENDh3P
BHUbBXYWCdpHZDGLbWFbbF2j3tS+16rb2sxZwjBvsTom332aQHQA1z5TqUwj/988xZRRtc0LIaW+
cZolHd+uD63u1XXbZcuBkr6wPYLSllS9nPI7X0OPBW1IUtkGUpuDgHEip7iJCHAlGo+iC1V+2vEd
Wz9NGpNdNrpCxFyVsAop2BCaV0klvVFzCXkyaxDby0TB6kXcpkt/Joq+K2ILCETfrLHrLUQTlt/E
93OYrTfIkmawERUUQ4SbxMp26Vp43m1ecIdvpCcX7zGshb8+AvJl8xEu4r63wOStuhS8qvVp8kXv
HnQqc3o/c5ndfdgmVvbXxnRAWKCRM+rIEFznjVkmwfewDVzvxo7d3uWlNjIbr1FbpVsvM1lYNy5J
6UUDh0ITKTlgNNl0sG/dNz1w93L0pxUQVkRUo9lEPRcIYsSYDFkXRtqBtj2HY6cEFC3DbOOVf3dy
jwvGY9biOsG5Vm2bXCzlVMlubpb0zRmb7CcGMcbdbiZmf6uUFoxvQ9cNxjfUWLd5qGcf0YcxJdgm
OGsHmO10fSxNOujNhGnKZq4KA7At4eMZFvX9q41tR8Z17+fmvgn86W+ayTDOvLWXh8GhX9iwFlXH
PtRnijozjteuHcY6XicdqKdmHUsD6CVPWRORZFJluylsyt8GIn5/bbI06HeuG+q95xuz3sxtlRmb
4u4zoF6u01gneR5DpxlN5C1e8AfOzH3qEpmfs9ZHAQ0ym842mHNgk3UddKwoJZYIn4wpX9Bt+eiN
1DeZwhP2XGzSanKSw9jKOrk6xmre/Z5D40CUm9BiF5d0wuZ7O/f5Y9M0vmZFsCdehGT5KD26GRRn
W+CbvMw94sTftPRxeq1N5j+rO8aFQIeGfHKZaNexXYgVOcpY1gsPkkUlXc7roe9FcqtW0Mrnmob9
5nLpwhDgrNsmol/Ws13kpR8HyNw/KLYI1LMbTtF8A+i8vpulXI9tgiH0t02Uy/jEEsO+jU1YjvQx
KIO6uq6tnPKjj8fvdS5D8Wz2jT8wfqKH3k91XtzsNPRRFYtyyjG1hXmSRmmZ+vrRMGSD488Hho7I
1Kutd7dz5cR8fx6qv+Gcy+KXhD0LDsIDK/YYOOf8q009l88IrGL5SItlZsjFnKrfgtz2zh+bv9jN
rm0ypFODwVq8QoLiVnJGab3gzF2bG/3ZvDyhiE11TLjl+i9gfoeW1GGTO7LfUIoyKpX9Y4Jw3/rZ
7ATXBgLwBU6dh6y3S041RqiVfO7HdmhflqAvpjNFeDIdQdWKmbwUoX4QPC2vocOOlV0VNkh35AG0
eh8kgWHsuBnxKWorMC+BHOzfLD9tu5PPjAJyXzbZX52Bjucw5/3eFWba3Qxw6G5jNASTb4e6X2go
5rQ/Fuvaf8z1ROk/QWMn39Bu+xZgx8iv+BXTf4tj0+vUrA8mzXxEjLcp0rwjiP2UfKwsUCm3rJqb
kLxadoWF4D7VJkyLpLzg0nCYadb4M6+T003GbulB0beyNKEnylmXxZMxWgXlsNvpSzs01KM2SxxT
yDXRW7GYuq66Ffbcq9eUAtClsinyImqDBLtpFQqPwZE5spJVDcmMKDFnICYEK/EXnTwxXMoR5GZn
15mUpyDBYrRhK448jkkS1AwhRcMqDNOSAL3GVD/OfFxTxE3Rt6Q1av3Cukot4qDDp8BCQEis6r/U
4kTaCrhKj9bv1CvEX4pniA091X1cdMCZMRyboU8hxrltIh3nT+P7DXcAEgMPBnOPXbZUNg6ocZTv
BiZTvQ0If5KgtKwqwVSdtgxIiN2QCf/TJDYM81xWHGFQxT5q04g7MxtMt/wjzmffsVKqIn9MYndJ
piuwByFYZO80ReT2BfMO9DMP8TwN2tdgwli1s8dZP6bDWDS7noVTz56ZOT9LTFC/ltFFfV5CtIqr
Ca5f/MwTi1GkpQEJQ8rrfyYwys5VY7X+zcmrifvBHYPHYLKQngejGs8qBc09sVrDfOt7OpldJswO
SmSQfnHMUmTIlrlBOpTbpC+QafOC6KQ99rygfsaPH1q7XmftBZjMeLXZTz7FYeN2Wdz6iBxRCRKT
xvDm4o/MEq/d6w6YepMFC4d1ruzafCstz7P2iuU9dqQrCk1c19O0Kg8whCfsuoxGcur1tIRdJAe6
MqwDwkp0RE0wd2dADM2HHSqIezqOYhJg4Tz4lCk46WKsy05ByYgSu8RqGMTR8HVn/6jRbKKhSqzp
CXufP7zMc5Bmx7W1Z/cb+Tvrsik7ozJ33PfOg6//i0DsE/0IHRBU5zoxeMmZ7yVFfxV9Vyxsg0Sv
i7FzQw0uKneDrSF5idrYEV63hVO02bKgfFNK/tW01aO51Zlvzt/hN+8TZYohAypdtgHed5IEzhUh
Tc5bs/IncZKRBQoaVJX6XWY06flFer2D7NV0s7Uza6Km9L5fNS8dk/tSXLDU23NEA9CBz4Rwm9PT
MpTclKWHPlonpiuXqBBury5MWoMAILkWKgU18AE0NiJt1PogRw60p5Uzzn40PRM+MMKRsqqbE1Da
AcIJEb6YjamGzTK543KmIdM/RRuiF25Aqce4zRiFhxuVQDxcrcoX3rThDPHbg+tZ89buDTSdeu2t
55BErou3BCC89JCLA0Xb+q/0q8G75gTbM0/uTk7V6m9qcSB2l+IAAVo+jsp3o84X7q8OfeRHCuR8
GjvX3WnXp3KUCO+oMRDTnkqMHcbQGTekV96s2soi1s6WGxEoFMt58OqdqEtJ6F2RjCjNYXXRmQxe
ptQN964cBHhKaUeWzSGdQ5N+pByJxBoJgwOsFjQdPo7tk2svyz/ULysq1F1J7ZPGRiHxqlszBdlt
lYZP4nfbxF4FAtn3RSXot5PK3aJc2ze9GvpCs1hCcd0tKRv2BfffVeKjJmdSZD+dXuIZZIV2vC6D
3qa1J9+WzgQRdaflHRFVvXo2fqhNJRrrR9g58yF0ZiTbxsvHF2KxeoyUuVoiJm4Lz0Y7z1ebHYwf
rYP5hLvaD2OnDPQDC92rN7eS84+STAsVZbwVDjIMf9SK4fW8+gpKxarrt4E3bivYIsTe1XL0v2Fk
sn4bOdsdMOS4L6ud15fS9It0U8tlfK81aCA8d7sXFGLngNLm0HfwdBsNBv4hWVzz1M1aAYhSWsUu
xwEzaUyELG7MshfTaNMfTTZbVWT2o7stLXYVVqFjPUuzv19bAeFmKjVgtBuneyzzksNGs63pu7sU
4Nm5t6bP3LTdCXZw3U7N4v2xDZPiku4qiIhK4n7oeuc0M3u99JZtfzhutdwaH4jNhCw/K1vYFojj
kKBrgvB+SxUeJiwzxW70VIE3305vIb/itffX/h/2HEw5DmZppTW1UcE8KGZXT/rgSXKFNk5mLB9U
o+o60A0xKWjGLabo4m2AqX1NJ8vbEnGlYy9Na0yIwFjmRgVCqV1l2F69xS3UX3NCErwryCoLCOjF
mNw82fNg/yhmU7QIUijLW+yVyoy10a6RVS7WS10yMp55TpbYZMgwfWfI7lkHG81axjiQhw86wA+8
GWBBDs6UbsOeJGh+4WfBtmxajyXoToEn3URqSi+ZIf0pSoqu2/a6aNZoSiRdQpPVMm4cIMT9uKp5
T2Aog4qREK27jhaGP7wgNbLYoAzkjbT1dJcG3HY9WObUQ4Rgkb9KMq0ObpMFcWtCs5wSY8AdhxL/
RFYDlLd2pMmz7OfTehraxonDfkQRyQ3FBJU2KCq7YeSIHoedNQbEY9RDXR7UfEdt7h7tWNWVR3MU
uuUYca6N24kR1UH28/Qr1yDJixiQ0hnaOhYPdUg31uG/JrZ7Yjmc0XYgSU4x/0L0JNvEpmXAWoAg
fY9cLLrI6uYaDtEvNV6nJFP44lVh0ag3ADI1Mw5jUkl5I01iPXRyAjgrFuPE7wUqNOk7h2vicqOR
lrvET6qjB3F2Il+DTfQZ1qklA8jpzYX7wNYKsamQLRuEkYrB4JJwEb9hRuYem9LQvU50wH8qrqNf
GQnvu9p26ke1ht27Kn1eHj3riElEs29M/56UUUij2eoqNZ4LEcq/urbrHTQmQ+rJUG1k+8xp/DW4
x4yLULmYpZKOibTR/Kkxz7+uiY9gIgavoyxZYeMSAW1YZpbaZcEED5DYBpK499Gzqe1QE6V9Jfiq
hFgsxL5nhhZzHyW33tf6NWzdhpFeUbzSsQcvY435AHUxr+t46vn80BCZvuaIR0+SAB7edMD+v7PD
GWL0LpAHZq7fqyhXIIaglZEPU7OpU4tRA9whw8tGpUU0FZNxMtEmtmo2Zwb1yrbYIWuzi5NNxmob
2GBZe9NB5z8yuYaPthfHyBm1tAxAGUgpczv50A7HyVL1gbjA6puTu35EAEwR4bUEXQ4ldMpipJLc
cJJOflIUI7CHqIs5DcShGGwCDFYGZo9czvo910I9GR02XywpbRk1FMEHN3SKZU+4W2jFzJbX9FiS
I5DxZCvrQtN+FxAZ7J0F994b/uZBxXLss4GxuFd/mHOw3mvNlViuNVV2+w1NNDiLMB+Kt1QODmEK
ThGpqnUOynGl/51Ce605d/BaRHneysPqYWwkOQe76ywINi/XdlyeaCX46LLatNct2JjqD6KBnAHc
sAI6+cwcXAZbVf9S6bGoofFs5pBDtxKoRNSRn+49s5nWDT7uqn4lgXoqoj5P1Z2FCIv0dzUnOU9y
0ylG2D5xKcnzpPHXm5HWMndiy2nqDp9auNQu8R105b+nvOjqf0Pto6YyRC2ro77/9FMXaNM4aFiZ
egtJu9A8B7RJ91CaxlBnL/Qs+wcuUd/n1fMbIZ/CxszcjJ6j1NOpcufZ37OIMqzZzscnEmVcs16U
DZZ/X54w++qAz7t5YoIdPik2Sb8Ms1zsnfI1kANF7lJfjKEe5wcMd8W3hjVi7+vk6Spic/Ccx45X
z0lcERFyaKUrH/KmZO5lNQRHoP5CHC+8mlFWdsFbPihIfxfE6HfOytvk5LSU7N8Lolg8iHQCH+Gj
tP6p6ag7FlPM/U8gW8KrptF27QehwsTfM+gTya4DEbykpZX/XDCBPDuGdt8HGgqESTADulGR5e5p
xM2uN4oMAcJntKWCZ6a2c/dcJG2ECF/FY81hJIPwgd6t2wUFrXMcgMMvO9KtoKiR9YenlrFZbA+r
edW4wS8IOAIFHnV52GNaCVM6uISVB9gnuAbKNKEuyeZ/El1i77WWyKN6FOOxSCwxbuaZNCVMvfmf
0UuFySA1mH8y/SuecfLOjyGToXLbiZleg2ALuje7FYfEcspmQ0co30YioPaTn3kPdYJnv2Lr2r9R
Mujbp9Y8c0wbyB41P+8aDoFv76t16K8WQOWyWzzohCJkCLHLElo0pJUC72AIatuEtRMH4IbiBAXA
v8tp1JpbIuV8iRSJPrgJ6MoBI4hn2TtDI7ZjBztLEgjFK6+2Q+yCrDmiwm6Bhx6Yyf7KVjwKGxys
y151vokwserjUjL1ZZyUJqdEIegS7jr97FgdiZu5HML5OIbajxXtWyxU0TzSpZJ2AklQndqCXSKI
KPO1qsvu5CVJdm3aIoFZGJxXvzas8lRUNfbZkTHwNRi6cO8UIakxhnixzFYf3cQVKCBJGZ5KKhPy
OvR88Iul925Nl4T9hXEAhQxW8sK3222nFwJ8QiPz2W+xwrR3MrlhxlgvuufFHMagjfveqsljQhsm
76I+YQ106e8aIN6MKI9LzsAdkWTwrB8EM1MbJ3lW/03AQVFvF/UjdYcqCu+xIVHTVf53+gBrx6Rw
3WLW7h+7TGkgBSsx08gyhtHapU5hsofXycrzDK21b20yu8xO9B8LJmLzWHCZUkuOcjtKSxzceVQS
grcagm3rlwaJF5W3g5B/rwSGP8/q3mtbWleLeB3yIdZ534SreBlzs//NDl51Ux5ZGrwb7bO7rs5z
lpG/xLVpenrD3g8/33QsN8LfXRb8nhXKJ7PsQAkYxfo3tnH94PTLvBMWrc6Gl8niVNWOPUXY5Mhl
0iQhXAGmJj+C0wtO9dQtTE8IoKP0Cxb1EtpLHVMOMWqQ5dz/agmAORMNQNjHMOtnYREWGvWSG23y
h2nfl6s89osbPq9G4z0SLCCeaeiNM2Nn98GCDMf2wRfdnMwBbrNzZFPucaX75BEvZfXQACpb0cJo
JT+7VSV/dkpZBxe2gJYzXaZ9QejLHm8TN79WmAPZuTlu1nyYDxmzpIegSeZtwKH3WxA4/RJ4zcJI
pMEh7jBS3rJ1cIiyeuJGnjUOt6IIDzbbcXCYJMTfTFnRfu9FBwXdYcjYCNjMvVABb19i+lLv3NCc
0gNpDt2Lr+zy1cTsCgTUGLFtSGxRPX7erYI7kJupZ/zZ9jgv18bsnwieE+fA+i/RebY7hlqMBDdo
XzZ9Les+r0XgDEA8gmCCZAXLzYqJ4BIWFcDpucnwsBQolI10wlNFvsUrW3bJoLBROB5T6VnnZfTn
j74z/+jVyT8sz8qe/CErHz0v67apTe9nlmN1QOn1LuhRfUwmhUf4bJDIgyxc8tISslRQrrr7ucXo
G5gs/ZFkpj3sBvpqMgALQHVIpftonZcSKe+7aWnxPvejERuLW1wYL2A8tcZq5zugbGkbTERfkTnz
h4vX/+0ZgNmaJ/WRoYYFMi/G+ZoZSv8cjSV9GNeh2GG8t/AStAw1ugMBmIwTozong9I9VjahPjoO
yZsvMK3npE3/KorWlueCyyrD3TGLrmfxB8hytZnLrp6ZIBq+SK5mVrbMDyp2jYxPQGu5W0TES9TV
e0Dbw3HI6xwyOzQz8pd4uyAs6htd1CrIxUiyASMS3fPaX5E9y4qTwKYreOR+xS26ab0KZu2CXMmu
xXglsiGl+l3TMg5W6KEnA2Sn/fv/T6H830IuP0ULD+kM1OCzvNVO7GsIotbhD/7Sj/68pRhffO3P
WtonPpzvXb+cGmUev/aj7xmw/235Gk2a5VdVY52wnGGx2ffV8LUVJ7a4Z3X+tx9tWKj9ZanEiRHH
t/4uBvTmLHdf+70/RYqmRsKgUJX2Ke3HR3rdd+65/xAh/L98kcL5v39vnQCagDnZJ3ofzK/ps1EC
0H7t1/70kHizifZug523dfLLHfQPn0f9iz/7U34zKhLcgOOPjEQIQXFa65gbXwzyF5/jmx1sbjYI
4CmDUd46ue0Q6RGor32Zn/cegyMHuHOwllMqYhopY2CSr+Wkf157XHcSo3suJK01+UsfTqH/w6d9
f4r/hwRg91MCsLJaMzMLX548tGyDiRMbUSkDhzgnkvOLSyvcT2+nS/CngPrgD7HKf46sH/FWbr/0
JLqf3s6lHIOitxp5qsLgR6naG8zMv6/96M/vZucMZc2c5MSd+mjSwrXT11anuJ9ezaUbCTRzcn0y
ifYOlpvQ5deiut1PLyYpXjnO01SfUhbEbV3rvqoiTOcvPuCfXk1fWmbHnHzhtQ+cR9Tn7gjBNn7x
q/z0cmY9rGYfjPPJm6eH3kr3Zlt8+9JX+Xn5Md/k2ikgoVNDrcEunO+9P3ztE/+8/ThwSFQbrH46
JewV3AEuiJ3faftrn7jz6fXMJwv3MDDEydJFclULrStB4PnXbs3PO5BLzPCdcGD/+rvvVo7e3yQR
X/zNP72YBVMP7DlkcIoM80potPQGtVv+h2Prf7ncPq9AVkYtKSbXgZg+JP8ZkATAyvriV/rp9QzC
PivJgazZqOEDP6dn5bZfK4GcT++nkfZBOaWqO3WYanZOVfqbziIg6WuP+af3000XQagvWdAc4Jju
jfS1WIr5a1eQ8+n1ZC3haotylKfEsu72Hp9itiSa5ku/+v+zBtnyBT+ybU9pswYED0xXBKs2+toP
/7QnpSFTprDol0/A9SXG5yS2MA1+8Yd/ekXHqs/rceJyy83qhbQMushm/E+7UIVz/+7+hwv68z5k
LDGmowvBB4Pn8MU2in3rjm9I7kAFkqV1lmW0dwDUP0p/PS0tAkTfrGcRhPUa489P3zCIlcdCIJv5
SR/S69xn5TQ60RD2f8RisiERxu6e4a2iNbC+JQoiAs/7K5GFePWUhvEaobaEtsWp0wRmz9Nvf2GW
gBtsQ+8f3OYmLB8rExoMEmi5QrfnJ59wnk2WGcdqdJ9zFT4W7PwZ5+l90RmDqrWEU6LVWxv+WOk3
xvwSNE0ZD56Z7oY1DONShfexsPxWguvvqnS0LquRTUcLFkZ4zoY0av2wLH4ar/R5/SuR6genUnO7
wSZj/CFU1SfnXkwn6JxTMBEyAd3l7CXJfmecfUR+zgXJnFn+GHZJ8ki+4M5M++l7oW0cY4O31Wza
3MFHP1iB+lhhG47uWD0azdTHjOsN+vN2+bmEVAae+VAzZejMRPoHyyDgBI8a86Egv2en+taEUX6Z
ANqMfgGUbxwi+wl/x/DgbuosOefpCADXPliyOtK4Ns9LkCR7YYCyeGDBV6KgsAppkKmJhDXXvk3C
uU2BmGOawBoTnr/gjsFgGzXIUTvknzHyirB6L3I33+aDsbeEudxKAoPItLrKkFzKui1e16oOIqqz
RseIwQfyH17kfVn90mBJo97chlVQ6i2JtTcXV0MEZEd4jFr0YRAF4eBlFpxJuZt3haXPBt41vEQi
stIkiQK+/dJxFB4r5uB4Ur1lnxDXePAcC3K78WNcw/0bc8V8IydkUQCp0cIIwrD7Bf4pxxRGolFE
WoQZezPqYoRdEYOPZ6uHwOn9BTnb7QiuRdgeHDKuZaeHcxIO15Yn8h75uQtCss/2gaLUIpxkFlE9
6QODpvOcNq/zoPdWGYzNrkVw8dzQq5562JazFualIN5v15PBGmV+iA/EIo9wIr3zAcvIEA2d+WrZ
RGqQGQthWBXM3UVQl2BU4As+sLIXYJ900z055HsE3DsJEfCpyvFfiJ69rX1Mrj6DqOOIz2TbIXVu
Ug8ajE+BtNXR/Lu667dhYJvPLUz9nnToXhHYYi1nRF+9DzHZ1jkaq03o7sbSy0WzY4qACd2tmM7Q
y1Ach8k5pUslPtxxxFqmAvMZr793FnOL6EkUaP0+E6HBh+DOERJoqJ9JBLkIhhv2a9KO5Me3x9Lx
zHNOTiaTn96MRzu8dUaB4jIXZ3KSYN+so+dAwoTLFPd3OgPPkLXrhNqMblnwFWjIszwldAQTOCZ0
Huzo7pfAWLB8K4lXies5Pw2l88Cc/ZefTsGV3FAicQbF661XuX6seVXhNc9zsSdR3Y7amRXEU5ed
atPx/hEar/HtkxtKeH8IlesJP1/jbsqds7BR+rf2uBDLXWUXkYd2sCXSGU6MiKMdHFJibBst7+XV
jyxjVwC4HuuyUfj/WkljFIRgdG95bpYHq2/QCTHRnac1eaty7266WYG/XOY/sV23J6gVXhASTcPx
Psxq3QWuySJ5rMNdlSfuAXT7J64z6y006OTggNmxiVLebQ1SoFiTnBcV/30yHwXpAbtl1gbkikzG
+8kMuRdgMXjNsKDsgl7526BUBJD4qeK7yHAs6dxs/g9zZ5bcOJZl26mk5T+8AFy0ZZX5QYINSFGk
+uYHJu/Q9z1m88byJvYWPCIzJIbL9SK/yirNKtxdEoXu4txz9l77oh6TI+wp7wAN/yixjhcZnUAh
JBSvqo+REHfUBah/R4HM/KQYxTaLqy03mHT08UGsPTO4hbDBQGAoxDKvUvQ0egmaCPcUz7RXTl+L
TMvXcS3imw5Z9IKC3X+kSQVmxhhCaVllrXSQc1vUy75tGKkndt5+kdCPVLBKsvLWq9pvVtpKe5mG
7b4euZYMSdqdLwH6GrmkTtmY0zWlxbRGzVFMjoTucoGKvvvSaRW76s4g50pC1i+n+CpGLXlWxmYk
JZL0etqs6sqekIMEdpVBwq5OTY+9KW6IMBNa4yPNqgYujZYbNsRl+5nmor+VmzJ8SGTR5LtO0rpx
2UDHvYj6zjaXwm6eqlrKLgR85l2X9r65i2trZFhjNC8tWIdlZjcTSiZNv8XkiaiqwdbFdDl1gEbg
04H8iqYesIeiWDAMgOVsbfQdmynO/Ysu6d1OV6pdlxmmo9G3uYpNmfTtOKldKZMvarJFVkKvW3M5
pv6J7iPBL5PW9oiWIhGsDbIUutw2zL0EjLl8Nkl8WMZD5W/0wgSSZFe3XZAoDzLXFIF0iocFk3+u
FXpxBxFnah2LEaZwrEg1H5POZo5WyrJ1WabTFsrtuNV05HIDWP1NiehTANqNX/w4QO4BPS9jPiq+
AyuwrvOK2WiThF+FzCBumYK0fGzHTN5bQ9hfC90mqEri+7shRtoBpsKMFlQ2yTII2wYxfQhNIEqU
7ii1CAdaL4X5YzaWYKCk3uJ7IVwEGhfmPTO4M8sCGW+UMrDN9BTWojYoK1vF2iPShsESCLVj1HTT
SZMnth8MvVjRfEB0CcqTdVEnZkQ6AJInJrfqUC5TOal4ceVCucDnYiPKLbJ67wcDECACb9qrHivZ
bU7H/AJdeHaHBaVdNbrw72NqYsqEtuibNWkr4xaJ0ZDvYoV0FVkRgU6KT81Qrg0yFqEoyRd9wRZa
mjRk8VogoTuwV6FXgig3RuH0uXbowY8yc0fsHffJnVZ7PQh474qpiqRgCamSjcqrlOoOAoho+QTE
SKjcwvLOoxxbIr/MTqMfceVSU/ota/C/vgz/7X/LT7+VnPU//4c/f8nRsiBWb87++M/Nt/zyJf1W
/8/8Xf/+qrff88/bPOV/51/y5jv4ub9/rvPSvLz5wypj/jtetd+q8fpb3SbNj5/Obzh/5f/vP/7t
24+fcjsW3/7x9y95mzXzT/PDPPv77//kfv3H3+fN43+9/vG//9t8iP/4+6Jt/u//+dPXf3upm3/8
3VY/KapGaSADKdEV3WA713+b/8WyPpk4clXm8kLWDGuOHoTY3QT/+LtqfRL0RoVM5a7YFPp8U523
P/7J+ESuwPx/hoXxWObn/ev3enNh/rhQf8va9JSHWVNzHMrPks8s+ApnkZO+l3na0OjqrF7vd/At
NCcUNoJBOqnYv7Au7dRSNr9WGaLCpaULdkU85Mz7QmTgzR29v/hekvWHgCEzZhe7aBCfNAMOSbMO
rAi1phlcNaQVz4NNs+tJUZSUK1T5KoQZObGfkAcFz71aGdeWZBvgzDRNsdmsiJYXnZYX1s3U1zrE
ETIsgd1Ukb6DHe9f+wVoP3gyY6MsMolsgJhRqAWxA9WKoytDsdN5j92XELDHLbJsowXPHpAUFall
tVa0Yrw2KlzpJ+L5QnUpiRL8qwQaZbY2IQRb1sbYMNhOatg9KGOzW6yW0ZVOiNNJw9m6E3ZSbz22
EdA/6YmICd8rEsjkuTPoqunYNy5UdhZbY2gpmjBL4HNl+LJUQiP/7LV1toYj0i1L5K4bIiLyQx2k
wx7SdrBqiNMpMKhc+aYeHEozFdUCUiLBRvOEcaOXAyStHuRTFuOyl/T7SjPIlrEGb4lDyNpCFaHQ
SYzQeEoYTW1jH3PaYIJoSMu0vmpM/aYs+2LreT4IqVaeNrYxVjDV7Rbbin7IDDF88ToVH546jpfQ
RLsdtuERNqCk3aK2zY740/pp0VthtxGGZDup1ZUPTSKz70sYUwA9bEx3JEOIdzl7NjeNtYFFACAm
SHH1TrYAMpgTqn9cf9PVBCwqJnciwfYiEfTpjHJUgwrBPNYpM+OhxP5cQwvHnElMZo4MCelpAFF1
X0bNNpV8fymVc/phZDW8SmNtH8BQezCFwUtEkx8kX+72TPBYMRG9P+C9zYgMa2yiQrpS4EMqx6Xf
8BLsgipAs8emcWDLwnjWeACIA+wQ3f/WRE4PBjC3TY1Jt4lrWOr6HpQXwUBkdujoJBZeaTH1zTMO
ZtFOEK2aIFNDBJBj4Upg6qm+LEIuKw2Fd2Fo48GLRmkv2hir0YSZs4YGVKU1qM5eVrd+MpAg42Pn
OvWG5F2HEyDD9fRDS+57GPSWU1CKYzsOPjqhIPFyt0lUE7uXHkH8KZKx3yNlVA6+2U/37N9M6xI2
bldsW99XYLjp8m1oG9gLwwzYvNFQBS50U9aU68qmnEOUpNoqlJQS4MxSqrsfXEFCdYw4NmJ2pLQb
0AcNa0ztKXMSps1XVI+Vo6oq4hxk5Dx2IBYOo6Q3D74dFYggaotEhTEnfUBXenZBlgEX0jOKdAvg
I1spPeNbCaMF8Iw+2yedrBGRCgBNw1wD+w+OG1p9hprgDzLofqt61vHzAs0OiJMpQ/tGvtb0HLiu
Nk+Hg4wKiKAQ5CSG3umu8Arluzna3pWveGnlQD9Sb9kXzj7PpIFJEiijZUK/lQaS7T2vOpa6BcQQ
y5sP6ico1BiuaDt8aQFQuwATuXI1voRTAKpw1yYRCkS8qaA3hhpK0EIFJw3iV5GuckNF1ZdN5ILp
gV9v5L7N3YLIXJ0xbw++pYgSxAeWjWWIddhXnqHiIBkjpCHbjWM/7WRhkZPahANPagQO5sTNNV6o
pVnCIsongPKxUUkllWtkI2iY4apw84It8/9gP6eJnRqAkAfPKNVkCcQSUKHXduoFPFQZb4HFPiwr
LDIc7To1XU8iMGoBFj+5hGRkXshdOaY48xTDre2RmsvX85U9BDqT9ZIEu86vCXmyUVO4+NcrnOOI
r/aWjhU0taTqocTiMvI8zu5I8OHXea3emaEZ3sBTG54Kyyg/4x4hlo5zr247YOPffryQ/1JJ8vNq
40158l7V8r+wJNGpCd4vSdw6ean/dnipwpeM//j6LfnbJbUFZ+23emcuauaf8FuRomjGJ5kaRZEt
CwSFMgfS/1akKJr2ib8yFMUWlmYaOvXDv4oU+ZOuC1NQoshUI0Llm34vUhTtk4LQXNiWMA2KH6LW
/0KRMndH/2hrWvx8LOYyo2JFGJbK65N/fzVdJ5g8ywdPpzclVcKRJYVRcqktI1oYixKq7DKo6vQv
dWrnzzQJHrUV0jCp2ZT5VL3+TGJAzExkSn+aurZbs22enKBM0w+GKsrcEH97aCbUTqFjy1FQwCrz
7OL1ofHY96mqdKdKCbILSETbKYgGcpQx60fSgLm2Vv1DTHN2IBkJx4K/eXVX/F4Qvi4AlT+dXJRn
lFW6qQiFRfm8ZY84ph2naaxOFviJrVbE9rovMCHPdvmlUevxLkUc67CXQL9YIlmSYGQzcrdJlVFI
v9CNaty3gYgPSqP4ex/d4Gdh4Jb/9e8530xvz5Rq2pquCtPUuCCWfDa3YIcGW1bRslMkMvazGRmE
euZLmz5L9e2kTsiUbPLe2caVlzAiQRxNxZOCTm2ZatPXhi3MFwZ74jKSmaykXjIcAg/ZFa/Mdg33
ip4vNibkSHax1eT5nTv2j3jsLfR8EAqCWumI05CzZyMabn59aH++Cbi1Of2qNjfqVUAJb2+CLB0l
GBBaQiANIZFlpgxI1KGLyHgnlnaV0OzTqv5S89J+BepljqZMhg/GQX8+vRZNU6GBHFJ5r59vB1CI
9bqFUI82faPuEUo94D3JVqI32vVoHoEpKEthVMFHt9+fHgCGDKweNl04RcNndXZZGxnqvJHRsujN
kWgJS3lIAlBiQUTKH241exs2wY1JvBjK95g6sOqkxa9Pvzo/ym+eQd1m7WON0VnnbEs7ewYzgGNk
4Gb20YzymtAWCW1iOZnXbCj6leWZyUYZbzQ/OkIOBbOaTYs6rBgPtUjG87DM97GgKsHFM16hJt0G
YbrBtkSbsCHcllZkA9zWnOy/NHhkgYKowYIss7fkmuny/Fy/WjniRit6JJf2sQpt82bU+27VjOVH
gibl7UiJj+Gnsw+dl3BdAUB8dnIABuZ+blrTMYzIjAS3tSE3TttZOHvaGF0aEMfhRRTa57AlRmpi
ewhHw/xgMf5xF7y5RAazPc0y5+vDpnh+Pb0+2Nmfn3X5pB4zTF+XXutBt0m8x66xrVPjFbB2S8L2
LtQ00qDlyd1nsJVGgPTVtLhxiHN50vVDQOwom7DJ69uVbBNhVFkR7r2gK4Zt0JTzu0Srnqe2Er/V
HhQOP99k/3mNNRgxa6aNzZQXmWyeaVt8bEp6FcMRClLcWFLoP9UI7hEXa9oI42NEn9i1dnSIyjo/
mGxjvcVAU8mFACaLtRbE6kIbA+VZ7436YMmmx6BBjP4h89jA/fppOOsHzBecqlQxZV3wbgdOfPbi
U22sfHXWNUdBduW1ihdm05eeWeO0U9bgLKVq0WXmnob4cJfmBSCXVMlpCmAWjHBHdwAVtQyjCEDO
5iiZolwH+G673x7av1TOHcIvFW7p7815/+hNRXcsvmU3TfXtW3N4Kc6/8n9hWUeHZn4IP6rsborq
pUnG1+Xc79/5e0WnGJ80U8zXU7cVE3jZvys6RflkU9AYpGJxfRWNT/u9ouNfIJ/LfJMMRU+RZx3j
7xWdQUPKNPg5QpO5KYQl/kpFd/bKm00yJh0vTfABrx9k7KyCeWZruqLa1Xr2xSNTIFW9u4zIstmf
pRXAhvsjHKEP3m8/a3PNH3i2fqV51iVqrQ7uNA8NOnujtjjvmBLeh2Px+dV1+FktJd68Sf44qvnv
X63FMpaLAEPJ6MbtdT9pDrFweIyIGyJFqBs+exYBi6G6rwQptES1EwG80DzjgyOce4Kv3mN/fPrZ
E5sYqTKGWiy5ctRvcoDMDKwYyzDzq5kQFCcZrDUHvGiYfEhDepGl2w+O++1L4o9Pnv/+1XELsPVE
aULhkojgtMB2VqGrd4wpfUpCuTv1pbmfOQXsS5ceCb4ffOzb2uGPjz2rl2KNFGndKnMXepF9bC+T
Y/MQAL+9p3UdfPAhb+uif3/GudZEUphW1GQauFknnII2hGL3m7E6+vbgtLntBLH20fV75+75Ufm+
Oovh2Mt22Q+D2xuMe0hWCq1uITy6MX54SnQBcX7aXKTdvs1uUWLBJP5IjHr2lv/jKM+KCGOa+2o0
7FwtwU0kMwYzMRr427AmwoS3TlFzRrV9aRlOwPj519ePFehn9+uf1Cr2IOWYNRs3JvO56G1HyETd
dKCFeGSgTGw8mBtQSj96s71zl6pnaw7v0NEqG8tyi8fiJvwmAXciuoG09gdgAuli+vC+fO+Dztaa
2KtwT1AMujbByLm4TRUGX7Di5ttnYkXzwW5LLaoPcSd/uMCxF37nfJ6tPnrvIcfwKvp/jPmW4b3y
mB3y4BDchKW1Dk6Zq+562q2kjnRO98UzdnjtL7NDV2+HPcHJX7xoDxnKU3fdRXypt8v6Pjrp0kt3
QUrKgrXSF4fyJb/Mr+EWwwRdlRuKKWllL+t1xV9fRZHbwImhcicqZHiQVt3ii7Uo2cAOjlXDRNrN
2zL6UeFTc91d19ZBWRGseGHhiNzAiFmNW92V9h6msPXgEHPhrcdNtcuB5601Z3QzYJRrr/4SHKrL
ehumu2ZbXdrXpNugboJecZteS+v2WJ4o4bIQeurn6EFc+Bur25Rbf59vI4YKq2kVlV+TK0Ko5Mrp
PmsYI7NLKF6hgy1tk21MsILb+j9cGX/sOV4900qf2mQ5jKrLXGhhNrbTa+GWgC8s6V10MslwVjzh
4ABaWPx3KH8k1Vbmm/qPivmPJ/psSZZEX5bxIKtuOz++srowFdupAIl56nNAVkSOzKiunkOF9h/L
StcUpzRUN6OnLzCnffCEm+89CecrtDGweKpUsJa2lwHSEc+2bEfL6e1ohzNlIs4bvlnykPTy3ktL
sYJssZsYUkp17eiaFy3qQpFXNS3poesXA7qsoHZUZD4LHN/SBrOg7ZZheY0Fp/JJ8Gh9FQ2XpYR4
HsNVGVYO78TWodcJx4k8qV7CPao2ygVhqvVC79OFXndAyvFvJv6DOYbcbONd5CvuQETZmomcALA4
PpGud5xpRlGTYO/0tdOg6OhodAbhSbnGq4JyA95StohMM70Musxh3uyQXXeTB/XWJ0Mafki6lWlY
rcdIaxnA6pgV1aOdQbAvPvvWs9Icf72uKu+8SJR5wX1100UagykNb6LrESBSPtq2/9mSYLCH7YkB
9iKYVvjnrkfrYE2YYbnirMMfvMTeWdOVsw1ay8yF4TuhkopXYtRXnMwS9LEpATzTCX1zn3MrNpX4
aE1/71DPXlxahVzAkFPPLbMNh6Z7xqLgJp/fmtD3ILKObNKvA0Impsjfmqb5wXG+V8D+2D69OseT
GNSUqHCPcLn8lMUtXrg5REs4TEkdhhx7bdp3+lWWX/+HF/Xs7UUCWQcIsEKJ4BY2rru6upOaYDtf
1CgnpFI6dBWdI4U3taHuJ39nu7/+5HcqoPPWJLpOYGqFEe06bNEQpB05RHKPjTYwxn3Bn+cy6Ncf
9e5ZPXuF5XKfWIhCVDcfCfjy5J2l39Lu47Gu7zBPUhkhACQiUA2S1Qcfqf58ofxRTb+6kMNUV5kQ
KNM6XI1SOC28/hohmpMS7gdUdR+yGhKNffTmdHl+FVL4PlqkVeu9Dz9bpbV6NEQSUvIN3T7u7a2X
FMTYkl+bN+lCGcCliVwGZsMSFccNmMcYeq99BFSulNUlcKj9hCIoKb2nQuQXQl2iRt8IGxcuEASp
2arG2qpJ99rBMsxzFHIsRZu4Yv/OiGstNUBD23nAtyX2BcTkBKKMVRaVL4tWwJVFf1cCbMwMZDHI
CAPYC4hzpn1ffKZNWVAkBoQTY013M2vry1sY5BMSMbgswwoshrmQwo1BQQcRe/T2Y/wo1Ms+3Xva
o65dt+qtDflH+95o92l2o3SbWGBl/941iMzcrnZlus/KBuCJnG6UYf6l62BdDRul20odBluCV10i
haRijQiQcARSgZVkIRXqRWeNbESgkRC3KW0jIY7gsm4jtboQecRhTZeKH+9tcj9ARW2NsVz5KrgS
8qXi1nYJbwblfDmMsTtF4mYGTLejK8vTpWY9COOuy7NNOI7bhEwrqN1OU2h7cEhr8s82MMK+KgBC
TWuEDQWooxbWdylTrsfautOaSyWvXDAOaL+yQybSL40d7M1wuFY00Jl14OIkX6HagY8ELhg2P3SN
lTLWX3rJWttUOWldOUWUvUyyTQZCGFyF1rgZp5E1R7tLkwgFKZkqESdDqgHPRZZ8gd30NiqZxdMp
T74FGPu0Ol/UgJa976G/rVpw/E7SoReoBGTc1loBY8JQA7o8yfpF3hvb0mdTN9jLYcocPbZ2vVBd
XyqgsEynkZgYq+4IZOvRDowb3cCwAKe2sK7gZ2+zZliVrQAEEK4KOrsMUOGBbuGB3gBDP0Zd50QK
UfYkcnpAnRbmxhvK+dQc2VPeNvGDiMc5s4Q9gdlalErRdZz2Xwqy2H2yrMHLuqbWuklRHwzAZyOA
VTh1wyVD9m+aOty0xaFEs5oT5bGAk4uUNjUOSHtVOdz1vnYdD9oBmuUNSr3PFvy0KW6cmLk7uPQ1
KooLyOPGSP6ARN2oX3Vyf6GigMkmw8Wqu5kj1pHBbCXG7jp0fQ8MpBGc0lFegdHZW025j9p4FahP
UuHx/A5XARH2jD4XMN+ShRaHL5pdr30AMFPdLoT8yMq6iEmYz8KTYoQfvSffW2jOCjFlRG6Qq23r
zgGd9bC1ys5JpGoVQkRiyrKZvqeRt2w8Sipj2iF8/PXq+mM095MyVD4rRYD+TJpZi84lvn7p+d7B
b3jA024N9fFSIIhO6wSAYLNoi8sacHie3ni95/gUfLJxU47cWiaqc79EyGCg15SXMh4yM2ug6pfL
3NtGyJNB4SxSMTkJaqMYGYaW3dbZkyxT7XyFFEG4kL7uFY13JBpY0ua9HDwAJdrQ1qtWBa5qX/nd
qciu4ZYubIuM3tsU/sSvT8GP7ezPTsFZSTQFBFx0JAi6IsAhke29hHwiqI9PvGGIl4CkMbQri9yk
zh+Ww3iqCYyeoxtkvPoyqrfBxU8BdRkQGmT3JnRsVVxQuYF/N1ZXQex/8PK139k/nk8S6BAGk4ac
2E1H4Qa8hE2pccCjAMd+bLRr2b6sSF8xQyiP6hV0oQsrS904ay5Ur0GYbS6rkIjc4hSqhy7Y99xk
DJBk7EsFpzmA5wtRumUGkjyKhtvtc0tSUJl4G3j/UAtNh2zOZQ0u0Y8zoAwZ/eJ8WZM9O4FFyYld
zKRVDRHGYAY0rxhlfktQfEgEayqg64svSfp93gIQXrJkWLSqSRsA4LpQRujoGizcSl56rFNF8yL1
z4oPR1m9YMK5VKXxqhGjo8bk9lZXcQOrw1Wjo6YiVQMHQ/w170VS77PwIn8YyPvJVYsYXJ9Is3JZ
9lCJo3qNP30JYG0xeAkJ5jOg4ClryDk1bzEULbThM6B85EDVB7fVDyP8z26rs1mCZGY+MQQK++YL
K1I2OaGqpHUYp7HJN0zIFjCm9OamhYqEyaUcnsrgSk+7pd+zlTba1dSCjGvqWw37iZXsUb7XpCaC
TJw3WTuGcDdozBxC1pc+gEOMizOFBAxoS0Q9MfBxdbTjDNRB7rD0gSNQ3VRH+U1aU4BnQYy0D+h2
9g3Up9hfld201cp4GaFzwUeyi21zG6tkyqe8V/VsNZX5KgpJLcZpPSsAVcqRXz9+5js7BPm8bvYq
BVqdV7l68oTyHKKaceDlvZcxQ5DPuk2s4RKc25Xaal8LKbxt5Q18y4PKhYv95FJUpdsZ5ZVSQYtp
1ii1jtPsNa/iuzrQHtS0dg2/WbXQPEg0WJILs8T2wSa689mTPBl1hYFk2Fto8Bj8olZ8aSFwks7I
mxAo+ShtrIgkcO5GXBlHKSmPRW+4ftEjM6iWZdtulfEZhpWTTgxchhyB1nAoMIOMYcFM1NukqbSS
+f+lbKy6ytjIAPOi+7KPVsa8Y85vPAIhCHZZ8ifDDFeTHG9iIqqGymLn/9HicTY2+ne/Qdbe7jlz
X2VoIKJgF5akA9sVdXp91dLAtDxkd81xkPjrxGK6rjtI+e5STyyouRaJ0pzK0d583Fb8MUP42ZNx
tomAketptAAk1wKZw+IlCCY61mOu0M4kjQTg0GeRJBeJ2d9SfrtiumlcP7b2eg7qBR+FXTZXFche
dTmp2gzoehiTO2ggi8CgrdCnn1OSKmnr7yCELj3yOWHoX095Hu1EGS1Ue9vrbhN/MOZ9bzMvz2/0
V/sTsyDTqekTwy09jd5Y8CjoaJEaCQJb05wuMvZZ49+rstjnw94QkjM17UdGy3c//Gx/Ek+lEuKl
YExDQ5hAcqfMrH1e2C+p1pI3rC6ysdszgVzNl9GOkj0JHwtJ0z94eN/bD8pnZQuQDkNSIQO6UWoe
q8Lbi1J3vDY+eRE9/pxu5dy76vUTeej3v14wft7BEPZZxUKQlS0rEJldQtWcjGGRZZ3mff3cOYHi
5vQBbCD9P7u66KTeXl05RLFsyLZwI6O8M1ibdS9ZF/pXleAe3bpNwwIuDU6PoDpJ+rgHFLjX2Qf9
+lB/vrMX9lnzpENhYgsoa67R05JLjQ35c6NBBCeHWcfehrzyj+rPeRn48zMpftQcr+5itZvGYGrY
J5bjEWOlE1npncwxzmdWQkxQfa9LTG8Kah6tFk4WGrwHKE0j8dGt9PNWJGrit2c6Q+/foJ22wA2y
p1RRgY8CnCi9cs5nyTluGmWjJhYG8Wwd82v9+hy/M1oR9tnCSK46AZDaaKGXRGpsPs7Pbund1+hA
g2zaI391jEwiyDg+kX770fl+79KerYF2iJ5PZ4LrErRMknK4rbN7a6QxENF/k3RE18o2wbHG+CFq
/V1maVeD/4g3/rkV0cmnHy0qzfERy//6NLz3VJ2tYkkpQph37K2LRH3xOrJGNX0fyvom9kaKfnlf
SeNe8fSPjn9eIH52v50tXKVImSJ3xOz0AEMtRo+pUe1KYMKsV5YIVip+1Tx/CD+k3Lx7nc+Wqlr3
fV0CyezqPDm4kxyVBF3RP3q+Bee+PvWkPlvFY4kmWvL/s7XqXKwFvlgfeskm/ZTDAg+1j5iWtTzB
87Jooc6QGVYqvHV/fRHfWY7Fufym1VXMlYQWuz6tv3nBQBfvDJPg7T3uYVWRG0NsUa04uu799pl/
Sehx+1OX0BuVx7takP+NCg/z1WmfrUpvvURVm30L3+g6+Pp/iTr0T1jgNPy0aHSwErGY/S7TRXGL
OgsBm2HPMqNXXiL9k8wzz1+jZjXNWS72b1EH3yML2SZY1xKGPvuT/pKo422pbUJ3lNGVCyE0BISo
hc+WPNzh8EYZfbkTqLSF8O+kKh5XOI2GhWGP970G28yOLuLOLeQ0ds22C7fTVFyOdvT86pSdfnvQ
X6ta325lf/9NUBXiG8e+i8jl7aIPNzZOPS9MXWCBLvB9Dy+9Fj5BBP5oxHVWIv32UZxDVaBe1PBx
nb1fyjoS5G62qdvIHraDbKUO6sXgGWIrKnqthefB5vf75FJSfNgJYT6ujCqJ1pOKQ0hpa3v160N/
u/L/+H3MH3pKNHuoSY2zyoJA1Hy0ZTlxvby3V75uP/ZWGq6qQnMDbKFY+uPAaWTj7tcfOx/mHwvu
nz/2rHySDAj+YzmSK1yClyBQhFY1BmDojdbVrz/pJ9f29QGaZwtuC2U6iSslcckV+Cz54YaOGpT+
yfyK4fqjo5LnO+WP4+Iuxq1iERYwn0wu73kjy6vsSqZBFbvYwFnnzBh6sEYqX4kdqKj0e1xSm9RW
vleeq+fSyo93sCPUVaNZj+pYB5t0wOtvrT3m4yvg77aS+27Tb5ImHFdEwcaXQT6wIc1Up6DZRVBE
7hA+mV8j4FJOLe7TRS1pn/UoOBKkFSzySHkkW0xwBXOsF8o2CLq7eNLKdW3Ud5FEJl3XEWqbBlU3
Y8uIIwu9JxaI7srAgafbdNUiIpecQbUu8R+pq154+X2FmhRTWZc9gW66hHSc70YBun5sq7UedQ+o
M5baGJqrSlVvlInemU3+xCEf7IM9aJs6TVvCjNB++vj1CAPYKcAYLWqcbYSxYFEMNEYqnwexDto7
IwlmywpiZshwyo0tGJr5WXwke35VicZa4+ybg1XpV4PAmnMB1nXYfMM99rWkQscRRmKKhkSmCqZl
KwVPAA5JVyK9oZeRc/q9U4lhZYXFndynjwpklwXyX8AHm7z+Yqg9UEkppINYxblL8lFBWCrRTQNa
4zpXt6wTjx0bV7ITvsURnItqdjZb2KwWXj4u+3Ie4hps6SEmbMk1AJneiztakRtulM8SsAJa7BDr
2+TZynNsiSVmpabcQGTEK9eqEK+xby0qw08v9NZ/ZA8vb7qa56VqYibSNeUZYtybqprtjWF5WfsM
yy1Zh7IeE9Yu194JCm1FdB5fkBv3psJ9YY9tupLD1LpvWqMG7Bo9q/PINcVctYizcYO7kTVnEnjk
UtDjY2cSpJOr6m6wdKgZwrqX1Omzhkj8IY76O32it5pJyHnHVE+cCKd+1tGuJFFsUZjDdhICjjA2
xagZFiVTn6x0I7P8MqDmmCnb8XiVMMCXAkxYJK0vmiCg4A+anQTAfFGU4T6g50Nwpww4pL/2JPVq
IABu0dbmMa2tK6ss5IWWSI7c0WGxSYmZmvB6gvUx4hN35CHZkkRzb/jyLdD1HavzUnRysSjb1RA9
WFkFHOxGBVnrD1/9QL1IGPMUQ7JJulXR6rTAAxJvPsva5Ohd5VoemdliIHXhufDjZaiir4W17Ss3
ECNWea+tMmNaAKhb0LRZDObjQHh32eYrtfR2aUuvAGkMLUZrUAmmKh4GllcL1X7B4+fnp5DwDGVB
EMAurRnTDY4qHdDaL4x2I7T4sk2yiyIm6je49FsI3dd+SNO4mlby5MgNJtPhGcdY23B0cXvREhFR
0EevGFmUz7o1vmjBS9F+he8JzXVawqMwo6+NJLM3P/nKHb4J8sfZZ3DbqicYsPznAGurYF7h9P7X
KMP+GXwfJnPhh+uioXM+OPSSplTaN2RPWsVuSK8zdGce6Tn9PO9BTgHGIuwWmtFcZpW+EhJdXDiy
EvbhIKjWqjBWkv0YtM/4FEz0H6Na7bzYWoYPnF67Hq4HIocGwPthf1nggSdOZKUA0Gb2WuWqowQJ
kUc3UklgpbwniXrhxR79GQ1+ku1ISbGLBLQHn1uYlKy87pZtHixF+UVPwUMIuAD1Rppmzq62Bphy
VDsyCDPOMGKzpmrp2kG7zTMn7A1Sdoal2vBUpvKipIxteUztMiNJAHmHeq2XOvk3N4VJcrvFlq0o
NrgznQGmQll262IkNhtpSOY9psq0aqfVZEcrzZjWSpDuRrteKHN4XGUsC3XcW+pLWO3bECRKKJHe
IF80gbIt5ere8NBoZtqBAfdTxUQuMxgkQThOqw3Mq4VkABuA70Ou1yKTacnmTl1Js9UARdlpila6
ZlzjTl30crwEu0kycrvW+pJAzJepvwHqPK8ph2xuo2vHSH1WwNumqcJPOah5jIwmuLSrlz47+kz+
Jv+LnjN2NCpHa5pllKOrGog8ncPBew9CFMEf7YY0JNw/5PHNFl3mxfOvXeqJvaHA5YIRv+AIUjAU
YNTI1st1roTPJBaQ+DN3JkeUjOsiqTMn8i0Sb4DEkwI2Ei4yrhmbHHr6nktsRc40Ksp6SPP7tPK/
l2kD+CCYdmHS3wyaD69daQTAhjjdFR2+4u529Kzv/4+781iOI8m27Rd5W2gxzUidEJkQhJiEASAZ
WnsIj6+/K6v7dZNogrDiG907qbJiVSUSIdyPn7P32oClMVQtwfVsCI1EX0VIeaURYSBpRI5FvBxE
/i2cz5GDbX3FnkWgfP61GmA8J2l/MprsojXzC71rcnRBn1murL96dz8XFUgZsXs5eJl0Xz9rs3/s
7UFPt2Vi+2IrG7EcE4WOKdx6PkynoSAPMqPbk/UyXbbAAUAcGXgjlhWq7YPvjM1Gt5LioKaG/r5k
kuop0eNx2A15t9a7jr1yIEQjfVEYWnM2iLj7Gs7Qg5Z4NrAq91+KwTXvCOt8kCRyrnzeW73+Skz8
ulIpdYFc5OndJBENN6WYrsK8aGdyTi6tdOcrkXzXjdE9Ov1cvHB13OZprq9bQbCorBi2VnyVDvSI
1QlkBNF8MdfY3qOHyPTbIMKMG/tXQqCt0rWL0XJbJjokbcz+w1wSiGVEbKcYtxfD+CWbu6Aa+p2D
au61Im6BoJXhVtcnebAq8j+9gh8jle4caZinlwrWTqANHmvIXDdLDWD6a6xSjvqK+N+yuZRkGOMu
y07S8cRSqeJxtEODBxqHiMZqUsRkq1Szv0phVy3ISQi0kVEBRu5Xw3NWepr3x9Ct70cztla2ask9
SHEpB6kisOdMOGCFN9S14eMRKouuCSCktUQhT15Q9n54cFs4eJihBB1yH8VFURFMgWnoTB2an9Mw
srvF0IQl9n6BDo58AHKwun3ZMwuspP5QEQAQ9K22b61aXIp25nn1ois4PBX2b/+r20aKDk/BvLCp
02AyOIKlirKkANG98Ufl7Sm8sDaFVQmeS0R4eFmRWUJYm/wG6U01bIvKbK+7fCAYqQTnUsq31K+v
WAcvQGXdq1nfl5q1M40kg8JTPJuu9qWN5SOSACsgzov4SeV0O1PyWmeG0WwirSHGh6L1UiMKclGM
LXGvbdI+h9guoXdPtJaHqWYQKAmSOuWAzt8k+UC3pek/WIUhFhV0iUVtPUYYdiCUR8cMEd9k50DI
8+Fldoilsbo6PUzVBLtuCK/niKzogjJkJn3CyOyN1ncAJ9p8CJKzQEMakMjJuFzKzn2YUFxogzk8
nuV85XMVeg4ks4mp46JQpAPAn9ddpl9Qg0ArnRPRLYPA8tiwQfgrv/G7k8gkGRWc8N4yCJmIDN1i
/JYb5qVD/OjtXOto39vGCOk7EgBF1oC2T7ON3sRvGdMSfwV86q6Xff1SavLFnurrGPmGBOOEZT2L
0PEJuWiKAWC81RNN0z0T1Efdq3qTAbYtq6tW76cHd9L3cjDcY6arfhHDi1zWgKcYvIJHyA9QR6uy
IjysJotrKJN9GV6gx9xOOUcFYV3qwn60IuDPC5XQJOwspunGMDZLz3o2ZNpeckCiaurVSgCOWOUW
8TnNpdWWaE7Y0GZ/009UBd3skS5DRJHbknNNHEa1p/t5eZ7sVeyXuZuvfPNQ8O779nc9XU8wpiqu
6avZb8SYMR9rHgb9ter484mAGQhfWrnBg7YiSwjG1J2VjcGc6Q/1WVwIvqyqb2mTBxmDWz85Nsga
q8g8dHNzNNriEt/6WD80w8FRitk1AgHjxRuP2tyQl0Hyn43aoEteMuz/BLUv7f6tH0uyQDOJmkbc
NbywZd9dRODImExm8Otfk7ncV3GfLPTYis47I6N9p3a2XaMvmtgMSNYrAo2I7C1Zi82qyyyMtMyg
a23lJ9nCI9K1yB/78VvRHUwZk6TR5kHUyIVg5Rq0/hB5xBCWzqpxRoAC7dZuK4Zk1FSU0Qjl0fSK
XXMOD5RF6i5FURxkQtQUSirdXYYJGfNAts7efdEgJHJzxoFzIZfzvMnVncsS0cMzRLcEr2ORD3d5
nLya3jey8NISXnTeWPmGwNQav2961U6XIqQMmxp35ZD2E7i6ONLTXAJc8y6njg2VfHHoCMW32iVX
SRtHgjxG86ot9YPVxsFfB/+/1Qr8sM/3Uzfw/1jD0KLF8bEfLHgpXiv18mPH8Pw//KtjqLn/cDBu
2TbGYqzFPxj7NeMf6BtpC5qmi//WoTX//2xg1j8c/Pw+fmvslmcgwL87hrr2D6YHmuvbNmWLg3D2
73QMjXNH8D+FkOt5jCOwVPumqbmaSQ/y50LI4Pmc0wnhH/li0S50sXUjQezQatHUJllsPJajHUGm
H3NokvwZFl3v1BFufTsRcwA2ZcxhDUYGxbLdvYkmF9vGpRDNZBeRnJiTcdP4LfotarolwR13M57L
dd9a+e6Ha/6LjqPBNXn/q7jnvqwPMYDf6H1wQT/4fZE06Ccbf4Bu1nYOAbpVxQS1T1djPspVnqhs
VWnKPpDxmT5WiJZXWu64J9ucE3JENP2Kpkt15RXm1oL/u62Nrn4CLaKD/oLTAqIy2f615lpm1T6N
nTa+eZOdbCpQhDtgHNOJEInkE/74+wbn+R65NJu4TTxCpvGehNC3VaOlgF22Ldniy1BOxYumCEaq
CXHeqklVu9DQ0A2GZMiRdRWvU/DC+zoi2NJxxmTTpxEpNL+/2v99sXED87wAJ2eaBbbg5+cm1/rU
mGK9g8vDT2h9nzzlECXg6I/GenZ6ckNR7m/+9g+10cT5DEx5+mFe/PxDJTI66Yoa6BA3+imRNcDE
ZKYiDXTZOMdMlf1W4KJ3Pxld/uKXhcvAO0yTGfDc+9NCmE7Em8783AZ+D5mSM+AdUYFtbnk6tKp7
BlH5SY8V+MC7xicjA53ThU/T06UpqL+Xfzt1bhEBlJOLVMJyt7KuDbwo0vYqieVXDifmm9uG+tMY
VtValkTMxYNR37WtFV9o9ASZvOGoWJggffoNngvnHo8gdN2kZ/A3p4nfbuqaW7ycycH27oe4SgP8
btNt4iEdYzt+65x4gmAExolCOlvas9NuQS8xJ+86rXvo8RTLcWh2U5urDTm/5V1oeTNcWzk+58qt
NpkTuS9nenZbU9hkhRV1kIghg0m37GguFoN9YSDfvwPsGLNi1J5NS8z1yLuZ63rVCdvcx8V8/mdS
sCYk2Z5KllGaIIwe7GlTsZ6BuCEejLfOWpm1L5fkBA1yJ51YQcpVw/gsjKxjAKhZLafjwm1uSr0o
X3QiNOsFF3CyggSVNYihcoIxPNBNa/tJXvt9JO9EbQLM5EE+EDZJhzdleqEimoRhQS5bWoTuHuJ7
ftDiuSefhlnIhALOMb5WbqOtw5LyoSNvMV3Vxpn4FbYPmdY+Wo1jkGxHD64khaouTo1HDFRIb+kO
pywyj9astmVq5lBJO95cM24d6iAjPg1wLDsOLgo3uMZV6AhVoyGaDWWgZPmtM/L60gIKvVGjawYz
J5eFW3TGniQHed0lUHEXBTnk1OBVikAMvHIYTBnR3xEpjF85tVh3oSjsg1/YxrKbJkW+eYsYMney
C7zyRBTIiO5oH+vZXRWldOD9zhkCI/T8eAGuBStNYnCspOHiJsg/7chdza04Do4mt6R4zpfJFG3K
wbWPpQ2uiIx1tTcsxsNR1e2xQr6qzLmY8+YrXKx4jYPrGioqcN7UzVYDoGWAVkN1Q0BpsY5s+dZV
s8Vv7XrL3hhvTTtuonVNs9ZlC2gxDGTlHfDd6DblXx1hiTRbxFfDJSFfU7yok9gI/Jk8Lm5zvHYL
q+JsFMM2oM1nYa1jQn6yUsOiTd9Px4pD1Zp7JO+cGJTXyuVmIFotKoKaopp3cLb8c3vaV+Eu6h1J
63UmYI5ILDpeRIoGNqqOrT3N4tbFCv06pbQfoFjRIyTUmFgZk1Z+PaGxrTkM91GtNmabVg4afj09
ljCr14beJdfO2OKHiMuv4SBipJNxuMpYIa4Vp9Ln0hjEesjmgV4Ws7221s7tRqW+uQSsgkvNnhMw
2kw7gDbgOe0qLWCo9tBozXXXiC/GhIRw8od+GXKcvytySC1p2chbv1V0suLyreFQhiuADWlLkjsl
c638+NuQR81137sYu20zNi5pVtFw09223po90WQhgtLGSz0gq8lekb+KWjVb4x08prpr7nRPAEpP
inm6dWrPWE1niDGKUQfm7gy210jzR5zjiQoc3s1uAbYr54w06SVJ0YWnJYERSbEczNHMl63BqXlx
3ptWrHpVUKgy3pZVNt3EYcmBtPf8BS8QZ1Wtz5e9xUEsTTwEGq3l79ueueGFblrzA5IYVLFW8jpM
rXYcIEc7aOdNjU+V9l6O8YFJrMIn0CC3hCihLbo5968GPZWnLslh3BHdeV32TFLQF++n0r4vjWg6
mrO4MERrrTtLqOtRa6a95Zavcni0BPjpXrcOmSL5kzC9KvkeZeKuK4DjUBs4KBaxBrgW0tmCzXYZ
NTWiRXo6qDjtO7OewpXVl0ZglPOV51bcAS+P18ag4+Jg13pTFQGhjknQ7Zm5TdpumJUFuJBckTiL
GjS948F1wQvDlCU6LuIMD3r6KvPmaOmTZSo2NTCqPcnDZhRYVGFYZUiyzZZMqeRC8530ZuJXvCdE
rbrQoAtuLdJGg1zv0KfGLvb7ikwCuq8cRku9pVfBwABnAMMYs4hX3MrqoQk150QwXAFMl17yXBou
dgvhtzdWq0GXzOx+Fw+89H1ISiSoybFS3YU+WOVGzoV1hWOcYHOD0CM5Exzd3/kQtremKqFXz+xC
c0HCn5oK9LOM4XYmkarr1MYiAQ1fC8jXkdwO9PlkS45P7CVi6TRK7PwzmV7qpboUJb0XszWONQdr
Mu6/JH18KqRw5cpri/jKy8poU+iGvY37MuhBb9+knYb9Xkh8DQ37VpCze5aEm0Tk93GXpnqkZLHF
0K3wtelveZb3QWIm3Y2nieKGgvWeHrm9FAkClwgfx8mY/Wytu6j3B9l6q9JrmMiQRLojBc2/SIem
2MQFkzvXC+lix45kn9EC1zST/ZQZX6ICQxeS/FQ9+enIGKNk2TSb78no2UuH3LJyoSMlJML8EKnp
ex8mp6wQlwRNYpxwcwtpqecFtin61wLuIjRhKILK07PjfF6OVP861qHYcWIdVn23t3w5ojf3Xo0K
g485NOOO/Ftc0E5jH1hux0Pd6z1elW1jfw8Lx8FI1wx3ZGBOy1QylBhh1dMEoCc0l+DJG2OkGdSZ
J20UziO8PqTQqcP5JCbVNaplepVnzQzM3lsMgj8ip8LEBo7TQyl4VaWnl9uEnLcgFv6x9sRjBYXZ
iecXD7sXRjv28IFTOPThkimr652SvG/W0QRlOk4NuXT8CnNq6sbjs+xxOdSkVhNA6N4nWXsnK7k0
QIe4xkBFMkPiHttb0jKiE2l0ge8a9mXTVN1qgNEfVjp9Pq9qLouWDMOBBnvQ6DkfgP4TUb/ub2dw
4P6MudIaGO1ENlbWuAbvWaQMnbQcYXSoTV0Q+h7zsNH5YurZ0zlcuHJT5wuobJwt1EgtXEzqL1BI
pN6kLK2jvLTC5CWiugq6oraDKNFuMse+x1uprTBzddeOLaq10qYH6WQN5mVsuDqxpmPrtJvEqb8P
kY4vqrUCeLp7EdYHjfjECFMb6X7NTe6xixq7DlBlB5g09ZJHTStPrUUGJb0LRmTuaGFaigiVHP0n
SQNGF1hiBgbYATrvZVKrV+VU6xhw9trVqDlH+eAN6tIyvL3Fm76hu+dehHnkbI3CkcvEV0dXyuzC
z8whC5zKf4Zeddv5XfM45eRhVO5TK+qHtCvdLbw6hOd+vWEKLBhw61/I3awDk8ZvOyTWfaVNBlY0
Oa9nPyY1M44Jac00mrcd1MrKUMPO7934kIeOs6q8aPoSNjT5SPMOdDu9m/WQPNlW58F23QUSXTpC
tf+1j42BAVG7QrT9avhCOwiAv1ehVxob38Vu4kXzZYqyYpnlNXN2uv/RvqVThlEuu644jh8GNVkn
myzzsJXpJlbJrU9Fv5ila93U3PxdDz14Q0TuzinGYxK+uhnTWt6AdVZl2Hv0mKxlDfW553EMsL2S
R2xO1Em09UCrF2UKNp+CtpIbjJyYfU3QADflztDKNRvrZT51iqAFc997ibfR6zeLTutdhPtqNaZF
SniFNQR1Vx3jqWICT1HclclLw4VZRhZvIYrz254Dx6oc2mRb2WlCmrvO+0tQdt3OHZT2VkdTr75P
+PPa+IvkzBBhdswFjvag8xp/NTjD1YxbLqjrlrKQrPgRBFF51Mf5kpZJsmZO3O57kmuDKkY9PkyT
c1E5FyRhO5tRUIAZYsCv0un9Vdb6UDQnogas2qTrK+J4o4HKDexYj9Yw9sYXclIsvpU0A55scQVR
XVsIRaDCpFYd9co5TdW/paIgiwK9I1noyU3pt8yExhruVWl0xaY+xyEbcPNTwk6qeZcaToebXb/N
8LTGvWmmOEX0L3QfgsnV1sYoCzJNNNqh5t6dkvyRZPBD4mMITEjU5DL4TCHz/mvr9zsXbUF5r3vx
Ngpf7V4trWbWAnZea0m65hVpqcW5oEf/YbYIGpS1a87GTrFJq7xmRauPpqIH7Dv1vp0PztDdT221
GR3Og2K4x3RyQG+yH2yHPZLgAZEiEKmLMwq5IrvM9jahZsVkRszjAtC9MBBc0OnN8lGs8wqy7QIU
MzooyJJBmrYV54SmuB4KxlsqHq669CYcWfYQjQzxtBTMohHyKz9/w5O8HAebM5J5O/rNl5kxtvQI
Fi7TM3v9OpY3Rkq67vRSW/wiCOOYI0/RvPL02y6fqNZwSesYAyp0MToTmZCa0460L6ydbTDq+yx1
uB32VvoFbtQB7MF94xYFboOI0tc7hsn9kBHaOw/WzunbG7Nm5SnanfCHjZ7e8ZIhyy8e5tatdoky
XyIrvnKsfQXzYOXVz86k6VvPfKpT28YHkuHHPU5atTV4Or92fdc9DEXpXOHN21mp7gVyzpbemNa3
YsxvWf4YFZf4wnYuQlaShX07Zxf3FIcN2ctF1LvktHpGxsLg07Oambz0cVZ/TzD/9qkC0OZ3HHxa
bW277nSfgyKarapaam6KemP04SJ46D2E0WBANmLO30qY5LmH7kmwtNELd2IMVg1qAEKka0KOo/ir
Z5VoURQWjziU0YUqy2U4k8FVDNUkwHYj54hpSS8JBCAMCIDPYiomGVTFWaXjaickXiO5gppHkEUG
Z5fRqD2Cyw8jboU5l+Mmdc1wKfv7jhCULelhHFZakdHMJpMZrm/C66y8mj6+PjyiYRdbPRT+bTE9
NrDUnrQqHu8ah0oh7HV6UFYrT7U51NTFsSQIxskAXEisKOmk4W7MLHOHzFM7jKVQwP/DazMeKRJB
q7o3Lay4XVF1FwyUrBOvfrs0jYwIHE2kgbJjuRthbF82c52vTTd+xgo93xb+mO7UnMynwjtLjWLb
Nl7sUHkVj1GD79AqR7WyW2G8JTQgbEfSM5PJRigG0WHsM5237JFgCqMux10RNuWtpvU4XoRiyugQ
4yxMpuadO0ZbXp/onBZ1WUykP7Wm3h7d2VFo6xELgbxnxfC09CpKLP9ATizpKA6Io7DRL3C2QKF2
5/qUCL6kBUobOpXmyGThJtPwIjXdhkptcbpxUixLoimzHZgpnUiR5hl5mbWohrg5hDhQLkw7clak
XvbflNf5b0Y9TMHIrJiajxm2FaAzsi4aL8rgYQ1lTxSvYgQU6ek9hrfEIeVKUQoYle49JhWaJL6/
nQEZnVomYHr9YFSzdqeINEe00cYYwwxRYHV0ihcf9OwZiuAvZlNYxyTT8n1UUezZRPeEV1lpChOf
coHpF+Zgx0RI3JIzPR7czjc4eKCe24aqHrR11dhhtqxYm5foQzkz9QUAlzD0lnmRvLqtdJc8j8NV
ahoPrklCTME5fwFryPqmaUWNvDbOhyva7SGiIzGUO6qOM680KUf2vdxmvdGs4iWnsdQl84hMQvaL
2swqI9C4HM9GAUgyAAmNQ3nmmFDU421bjY82lEdd2gAAzNKNFl7f9sGsZ0w5q3p6SFDkXRJnaq5F
b9zFsTLXFXPWh9CU+5y+5IrL/yUywZMXzKLd0PKBAQz9odDmdJvXnN6p1+1dD7Uy3xWDbNauNaYb
O4dM5BjzyZk6UpD9Qj/NafelN3z/iopWnVrdT5nBiuxm4Py3HlzuCn59f9P4sXuZwx7LytZirDiW
u/NxfGmr2brmIVVk84CGXcRijo5+nPlXOvuzplwVINq0X7mLVTC42TMn8FhH0ZIjLJ10N7sSrWFu
9DZKr9yGCpVOp7IB3eOEWkZM/ZpBZZdka3Vb7A7lsR1y8pbh1D+wDzS3Y2mEAVsGTWrVmVGEccmA
U+ZoaYE+Q6TxVwS7gGb1zhovYHxk15zds4BDjvVtGrXx1mrNbh9ZulxYkKVwMoaA8oA7bYVosfkL
L7wZ4axc6FlmrjX85xyUQ4I3WGVlENHtWxNlcFnMs04cH+CQRem5NCXZbfJmQ7yJ2qXWPH3FBEzw
5UCrF+z8WDwnIZX+UBLzLOY4+0Imobz/q6M/qEHeNzORwSMBOg/k5dSMjDsaG3rVX5EW18fLskmr
JT0B+yAsTaw1pYancMqSA8jLec156VJ6Rf3Uz1K/cuqhSIJ8sMMgnwv7wasYy1ujEMdwEsgaYQo/
OW7oXXKghnOut8Tu6CJX7YobXTESLeT8RjAy/fjQ6CG/zJN3GDPPPjaTGhZ+n5SrRq/p/chQv2yS
qDzEZGvQb0qtZ3DmOb7ltERZaQJj8FFAvRVZCuAVQRJi1bF+gkTgnULhqW2mQ5mYp7KLMVHK4cqf
XfoJc1vQmp2NMGcdmyt578us2OTQz7sFeeUjGgzEDKjqYv+bEBwhKL5yKs8Y7XtvjW8qwksLcRi0
rNe7NzHpnZteOPURGr21QYbzOjEnjuD1mPaB/qt51Si9XUdmBVXBmNt0Ndux+13PGOenej2WyybV
qiMCr+yyVpTC1ArZ69TyJidd4Z3qTjd2Y+cYr3qjRYQT6PZKWca8nuxSv8LH6p6UP9VPouAftRSF
rxZKPGLSwxtU1PJe9kl40VX2derK/N7MC3lRaFK5QahpmGR7O/dOeWwku7Dpy43tllwkGnlEhcF7
X1lhWayTekSZmKuaRjBH/fs+tfN2oTUz4tikt6LL0SSBqEWdcFt0bLcb2XczIR9It6g78nljJ2a/
9bscrFk6um9SsS4selfWT7UKz6pLmUqYE25BitxQuqfQ9RHMZrKsn0hk8FZTa3ovCNuNZjFxZCB4
rkS5ilfaWVtMR65KomLurYkO+TLq9LO9Ueq7PlZVIAzLXsWWrraOQ3eEfZ1y3kRis3CiVLv8a+r0
t6be/z/z7J8G4/+L8PbgyH8Yz/2XTSao2m8vv8ba//V//mv8bWqk5eBANhzNsE2m3P82zBgg6l1I
wr4Lz/TMev/3+NsyscX4LpE4hnGW51l8kX9RUE2m6S4wX98y+ESXv/6d8ffP0+9/eqZhv78HPo5D
wsMfkWTju0W6bYjjAB8za594Sz/69PM48QfLpevwDnZERZ3K1H5ikAaCJ5/XP1zrX0y7P/rsd3NX
jqyeRmUX3YRleu0XMHA6m2S7P/vwd2IAU9ayKYDGnco8fa7hlO9KyqnVn334+Tf64aqYQ8dyHPLN
u9EDigeiQujOZybT8zf8j5zhPzf0vevSPq9gIo9uLKGHq57p7EteolSOBuq4P/v+74yUUGVrMc/8
CPRd06EaSVnKtfCfaw1LwK9B1R/d1vMs+IeL4yFInKLUC09z7kTLEDXRJLWX33/xj67NO7tOFw7p
rBJAC+5QaVS9mRbYehIHXqx98tz87Hz699V/j72T1QSeCNcwmUn1fMl+XW9bu8PTbyfwBzK0UKXe
vwoYfJ8IAj64XO9hdzlj60mSinpK+/5qjnJyr0LrMzjYRx/+7vW1AUSVZFa5Jy1ynkVOelbV2g+/
vxd/XZJfPKh/URx+uNHkI9IS7PrhxPkA80KyGueKdvrOkF+8+f7MDIbNkmbXWZOuRHn28G3z/i2E
RE6nN9xV/ltIFOPvv8wvATksg38hLH/4Mk1FwTs73XDqIZ+N9Tmn9sDAYUwvHRAZNjNKgEuTmBeE
TgzeozuCX+KVzZtmH2oXhZ8t//U3phrn/4aQrkWMCLwQyBSr72bof/JNfwm5OH/Td4uH5rVM3ONh
OJki3pnmq4IV5HBFzOkAmlQ/i/oKpNWtt0RaKJjwGJZcuPkUaKW/z7Lmn0K4D1/Tv+ihv7p979aZ
3C9STiKqOGmFQvyA3J8r5xXEszpcIQohqjrvMaxPIdnCKBa4PsyEXZ1UorYNQgusvJScw3dZtg7R
CfbaJ1fobDP91Qr4nqZXKBq9vaiTE1JVWo2tuxsn7dEjpSUzUfsTD0brnlI9rutbSvd+kXdDeSLW
4cvgtRcMqL4njI6otR59M7kxFOMeP3mcOjykHfl/fbFEyrwf4bi0MT4KXVy6fRsxZ+12MjQhKLSv
WaEtxxBiHfkZz81QgFNrln4cH3qaK0kYbsH97+N5voKkcktdsNcQrTA1PmBSYhaj7c9XLNHDpYrV
VTf0m9nST6lAXoN6vKx1bWEaDZmc7SZO4Mg65DA1wNmIQF6qPP8yinGdT/hX8OoFErmGkU97O6n3
rlFtuqE5MN65MvXyJof1Fw2IXVUfAlFz/nAVfLeGY7uNGlTJKF8HNrh4mugKqD7e9LlRXGpdaV3H
swmtH9XE79/fjxaq9ws7inDXRn9yVG29NpJ2nTbFn23W75VWJATTNCqM+miNPBCzdOhH1U9/9LW1
d/5YC0C65zBuPDaNUdNsDa88L7n5/Wd/8BZo79ZuJCJFWrt2cyRniaOfmuz4lOYtituGc8+fXfdz
SfvjZk0wuEILo7qjgl/WW/k+1bLj77//B7f0PTPJbTudzpHbHAWcaoBN1Q0D5M9QEB9dnHeLqLAn
T6Rm1B0H3xsDYWeCjkembUjVMf7wuXm3Pk4IM+vGoREphTrOglaP4ZTtH1534+fr3vuOXQ7R3JJU
w36DuKjdjm32mcjwo0v/7vWdvCntPCvvjvmUP7nQ+h0n+vZnd/Xdi1r4zOmgQ7VHnSDwIFTzEUll
/cme9Ovvbb3H5oDVy+UwsuzkIZGEPt88KAv3j95V6z0lJzVFWTG+b47Z5L/NeUKHKdE+qYU++uLv
3tXcaFWKxEUesZsCixrrZac3xSeL8Ucf/l/vqOqY//Phhh+u686Yoct0avkn99N6T7QJ7antM9Nj
lWlIrByQ/S3TEBvB7z/9rGb97xqDgJCfH/MCB5o9Jh1Yp97q4RRW+JOy2yYDEp/P30cL74jMh6Od
ltEn3OqPLta7t7ZzHAWc7Hyx6uw7z1NglmH3Ry8tXIqffxvknFE2WrLFD1Kz2vvMwyvL2v7+Un1Q
jxGf9/OnSyPxoqQW9XFAUvpCEJl4mt2Z0eoQerDtSJTPeMxIW2wMFFF+iyhB0bvNbP2GkqG5RkYa
rmdX9ffT7JhXueYxIa1BDAgS6RbMr8eLVvVfM6fDwj7onyWGfHTB3y0I9CbdaRKaRH3ifYuYE+L8
l588nL8+jFnv0TRhX4BMkAU3083EtrBbxoGm+0WzBty3eXvRA69Z5bXW/dG5GDPBz7dglpD2S9HI
45RrC70F9a7jNf+zp8d7t0YAUwnLthdstcoJMd+iBevOSSq/f3x+vSFirf/5q+umaGYsVfJoezG6
4tkuDhaT92XX6/ofbegWfJefagV6qh0/N2uPMVQQ3KKOtcJj8Rni9IPnyDv/+Q8HuLAxwZJOXofw
RTF3t7uvjoo+O+z8EqzknUMSf/50bxKqSJK2ORK1bu00WekHOSZvrkGigtnU5DlMA6w/L84uVcf4
ChBLs8pj1/9kIfzot3u3dFRuzirrtO1xLrqbqsbmVvrff3/nP/rod+sGMx+rbQspj5VrvdWa9VXr
hq+//+izfedX67f37uUew8nsQy9pocNP/U5vFDZQEnA5rwrCiKM2GuBIT9YyS90HJ8YQOjZ6A4d1
0vZCzn3AKLHcoPnKVu7o97duUYpL5ufhekRszOlGiUCEYREwdGE7DrN2MxtOTnas5m/y2L5rhrBY
6jPeQVEgph0E7PDYw4DOqh7h+5XFVuakPPjTaK69hPa9pTXNyVN2vYtzOI3S6ZMr4QMIMJ0Q/qUx
e48ZVBtOfmG8RvNq3FZqko9hNqq93kDbGguG2spDr6K6NNBGJAYKdP1iHhl4ESqnISfxH92hmFaj
4UnGNUO9YNDMVAVzZlMkf7jbuO9eiG5kKMW4pTnKYkKWqpg5C/lZZugHG7P77n1AIOahwhvq4xRh
+1ek/i2IJf1GaBc9B69kPJTWYbzQU04ecxV/5lr/YJVyz1/nh5d8aGOrizRmUSzl8a5DS70QPnbz
yRg2v39kP3gb3HdLuNHneUbgZ30M2/BCFLq3qAykQr//8PNi+otyxn23hGfGWIUD6qqja+GsZFw5
BoPv4lyMhdrpSmR/tg+9j/j7H87ObDduZFm0X0QgOZOvxWJNKkmlWfYLYdky5yFJJqevv6t8cQCf
Oi0L0NPurVZTHDMjIyPWmpa8bISrd6euoRa9jb6Lqn789yV89AQuBvEpzUtvlqM8jUlpfvMoVr6v
xFKHVDeK9b//xEeP4GKsmxeZVy5CtJNI6Mtv5l9Z7r38+9Afnf3FWNc2s5GNNIifWvwOVzQ6G6tZ
OeLaZnH8yTP+6E9cDHmKuhhXzL1zQhDjH5sOSYBJ8X/QzN70pQz5/+nBUtQk0fIPZtlpdAdUMq4Y
f/yk0+6Dm39J7FpcR6ZDw7G1olUUT7XXTfe1zL517uT8++vN51HFDrtfp6wAZLRNvrYYts67Z38f
1809bbat3DkVtDtRdfQDwMPXYpb/0xNKuaRsO+Gc3NTXKDCiaz0bIVf8+3X86Gaff/7XcNb62kI5
lE9pQKKLtV/TgDXryeFrB78Yos1xGiCglA76LHQTbdHfRLNWf3Lm50f2HyPZnwn/7zOfJB2ICFlO
UgzNzRixkRJDENgpX28D+KPjSrrjZ4jYDz6pMzPw79skkM273WDaJ2+S0IKyOl15QCNunGGqNl+7
WRdfrUahi2FTwXkamzQYHQmAyn//0qHtizkrTseZIviZhyzpMwDvBUHG1uX6a0e/mK88p0/ybFCc
OOVMK92D2pLoX5tGLruI88QXIFOd9lRlNXWAFEImwC/+fd7G+c7+xxt02TXr2C6OVhiSpyk7Vj1A
Ui8Pimlj0DmZQP5trifoqJhXpvLdMN8K8wU+1pXp7N0uW53/nzykS75Zok/GvT/7Zf91PueX7683
2qJIe84hPJ/O/QHONAXeVKx1eSZrGHsRHdmosNStK7N9PtxUcKrqiPEROPEkSTafNzGkU33ydX0w
LtgX48KYZfXiOEV9IjjY1Gfr4txm6osHvxgXKqtPG5aS9Sny7Gu3loeRFqxPjv3BNpp12Z+dRLkz
itQrT57qx592kql92cQ/SM6D88JXtTKkjVovbd6SaHi09Oa5qYR3PwFICRpbnXl0VIPneZxS2s6+
VT3oKZVbxng76FZ8V3f8Xtd77q6um2+IIQdwYsZ3NhuuTSmLT67io9t/Md5MbP7bKmqrEwjR39QD
S1pfoO/8+8X/IAa0L0aapaShR+h6STlYcV3PwL5mFnYw88ofRjx+7cu1LsackR2kdBjBEbjx9APs
ypszPv/79D+4N9bFeLMgkDClNpRUw/lh6WcniHef3Xfjg4HeuggQEGYsMlmm4qTYs9wn06I/oJTK
rg1t6VdNkcZ7v+yaJvA92a77GCBUZfbF/aLMNuhGao/HHDUJhePOW5LWw9EzkfNQ86tWPStBaiH0
R9uYjE3Uj+9UXPVyPSIWWpc2q5Yy/dqOvGVdhCNxsVCfhumXTIS+ag36NWiF+Nrdvxik0mWpzKKN
oXTb89Zxq2e7Lz4ZkD96sOef/zX+geNl5Vr0+Sn3qne/8V9155Oh9aMjXww4YqRqFRYERG/6KEOr
c1rqZbvt1+6I8b9P23ZbvPTLmJ5KNZahHkudDkzK+D85+vmT/49Z4Vx99fddMSvNbqBPcnh3Q6Vp
QFRDcuyuAgWGbgYnDJNvKOof5nlqT999F6y75bOy35+3TXLIR0lhr/tkJH/w7FnIHEt4XnSIR2MS
1PoD32mwJI856leveaGwgRh5lZvGQzQA7CE7yV/qvdeRn9r95v//WZ2GpE8u74OruxiLYLsaSGyK
4jQt4i2vGVoFBY1fOrZ5MQSxG41alkYrCpBBRHTTpsbs+bVDX4xBqZ/HjpZXCBhkfKyN7rZRXxs3
zYsByIzHLMmX8jxukvLxNCeMp+Lpa2d9MSxQPJ8ns+2UJ9vZR9ZJfnE+v7SY1yWCitGZ8pM5FNBJ
KSvbN6p1N18764thIT+3RbPg5Oi0ZsaReiUv9/K1Q1+MC1Uty7xsrRIGVk7XpcqbrVagXfra0S8G
hsSuPWcaDPpw/RZAZZ3fWJHhf/HgF8NCUxuO5kBdPs0IW2mXpA1tUl9cFZoXX2W0jJ45UtZ9mmnQ
2MT0hptu/bXHeWkSzy1B/RtR7UlHSxPCGyTi8iNj96V7fllLupB1ih09LU+WtF7KrHqrGpb6/z62
/icF8R9j8R/o0V8zVBQ3ea4clHTC0LYMxEc+e9t5Zqy1pbcXFGzDWO+m/XmMnpY+TPoXh1ysMRvB
HOPFRYfglxqWNbgsyty2tLeN3S8zf+QIBYlhswDBwlGcHpyzo3bkflcWbihTP6Zxuc5NXtL6pWb1
6TC2m4i6+h5Q8nJiAG8qe1erPe0z56GalqRVI7ItP1l4LbRR7Jk/pJnsK+f7VNdYyvpr/qVB8xDN
HLTyzW9e9Et4T3oEQtC6ZbF7ZDLAFPKrnfYucFxGf42H5dEjLwFlMhPUGHYAv23569LtH+yY0nEu
JG3uM4xoXI+WvNPRw/P92Sm4sfwdDknDErIsStSya34NFEzIedjwlT165bh/f25jV6wEetzeIn6Z
9g0MrHK44dqy6F3RY8oNYTaDcHwAlbtWqViXbrSqAGQgyfZpqOViz3PcDIayHIrbWldX7SRfIp9K
S5qY7H0+xkfFskYHBo+06YVziMmvxEW5M/TXtjNWTmV/Sy0snVj2SmySjkjCBVpz118bztFlAymJ
45VDBlUh74uFHk6I2rUWVRW3UJ9EwKJMiY06N5OLTd9/yyp7Jcb56kwdBtFX+806b/bnazTUK3aO
a5IAK7EIaJNf/NguRvxkZLsXfFN26rKYRrrIBp3sfPI5nGek//oYLiLBOOmGUjQsI9x+fHR7Y2QH
SvWhWfMoUzCYQToP9id/64MA7g847a8Pz6vpcx+oCTnlSXwc7PrJip2rf3/VHx36Yg6QuWxysIY5
DNfE2nt15GKpc8cvnvjFHNCoyXcwPrCO1urXcpyu8778JAd7QST7n0Jf6w+y6q+bItm0tu3RTE8V
736ClRvDzoEPDB1KyPt/jni6/G7k1RuSXbLotHc9//ueffToL+YHGueqYsqi7OSZxW/2vOhM8rvm
sXS8/LcJyffGU0Dn/v23PrrMy3rmdo4sp1mc9ORZvryiicu+qzr8WlVE65ZS2nRdeVkaxJlUgRUp
f+Gb1P19Y3agZvnw96kb659MLx9c+GWps4umuGiLsjqJrAbuZBjFTd95xWsq6OajlSsOVVZ0X3t3
9PNJ/PV8vVwDnD1n1Qm7DXBh77Wc4x//vqnnOPU/vt3LwueiN5eypYjlhP8X+ahPN6OfD36Q9Wa6
F7Th7zS/QAWpG/XXlmCX1c3upEOinvLiZFTZEFDgwm5j8cWNxsuCZPQvBlj+uTjlIy3+VfOjFMYn
CpUPhoc/b+VfDwHaVwepTYFVzGewFMN38p2fvEwfHfpibJgVrNzMMrJT74pn2DUvskV78O8H/NGx
L8LDOutalBh6cfIH8RLl/qaQ/SdzinEeGf/r5bn4+vXIq1XhW+mpdY3yAKixAeZfWo/dPLshTJaU
zrzKY3cZLrURFuN851quD50MGjNNfymWzjrBIpdp5ZpO6yEcpzoN09iXa5IK+q4tz33XQ+xsci5i
PRp6la+TSEafXMCfpfN/XMBlPW3bQaLTGz85qQmwvZ1vKkaSjL3yCkjNVN0Rz8wUVPA/AmxvPrCf
QKg1Oi+2ayKFPp0jqoVGImb1bjkZ+WNTHrIJcgkkY37Gorp3SjhgZUi0lrRWeA4dBi8KztFWan4v
83vVDWvTYk++s3b98Euo10F9Mi988OgvK3qd0hWNnXF1BL7pvAX39O9XCmHQ+Qn/1427GJFav25H
sqPZqdCb5GFOG7Uhebo8WQ5qkyEtnBAUKG2oeilC8DTA5TRDo5ocrOpW96CDU24dEeG0oI3tPjIC
yizK59xIyFdoHULoqtPLddqN7c3YYt4VteOsBjcbtqYCGMTG2nAz1XZ+NHVKw2Rj97tqMGqM506v
b/pmzK/Gvupwq5TGQbQNkUiXVcMmoeaQJ2RpT17t34tCrO1JB1mBntNEXQByhoKMfoFI7RYNzsuk
WQBUVG69qirg31Wamkct8U0iefDpQpXmkzVay2Y2KuhTBRR4TY3ZDw8kyPuAb+09abLuFkQGHLXc
z0N/4SQo4bYRcujqJWpxvPKFuGBG3IrksmfgKp/EMaKIf+Mg5tibuGvWtWneebr9liXmDAZI0wLb
AWKY9cl0oM7OlUFlZEeaieJtLuWPs6Jy1YyDde1Z5btlgnZMluSbXzfFiywRzVlGF21HC5qeLRq4
zGVG4UdljsMt+JJ+O/aT2iHFdTBIJ3B/9NQ9WB0aQmoriFTHRQN2mD4XKZKATKPzGAeQfGZN9IfM
1Dg/LKljU+jbO6broNcSazdLC0VL0YOwoh92k89K5xfYlR7rDlY8rouwcN34Nsph6aXNYLII71FB
pNn3cWrKcM4ZRuYSfvRQzsa61c5t/KLrHrTM5TttrN8UDqG4N+LqlsNS6dFqT6qgoDqPJ6oEh1hx
q4Z0PlMgEBapzNHeoFgZaxPsII2sab8zdamt4sVUG2AdgBbjZNjhXtbpAtd5OuBXMAv1c4x/unC3
jllO38Ron03ulr/Pqklse7ihtO6aJQRuEOaideyT5qnqLUFOrAcdBUGbmlbtQ+RkoN2FQVTmzvNj
URVLshJQblj6+bMlV4UDXrNlbKV8rHEC1fsKMFw8sXDCdGatQAdDfbLBBB995tC7trfi996JsHFE
hflmxRZcTTOP6rd8UNnG1+w21JVA9RMZ3nr2NXlTexNoapiHL6XdmXnQaVH/IytMdw+4Jw5Rw8Le
SAS8E0MN3W8MX7yhtcgPHv12+Dq8AfURq0s15DN7xVq+VXI2NgO9vmDStCIkg+usPLvxwcPD7twt
Rdfs26pWPyK7tQ/NiLIZRUUz8UX01mGE1zK0kAVMxZLKBBzeG6+2NAPfSPYt1oA1uIRxJ1N3oVXG
9+/mIqkOsFjNb51IzWt9UWfyHVLHg+LDJPQs4v2szf1d0jWQbphNtmL0OhlmvVs+A72Aq6JZLdK+
wWLHDDbqyncL893OgQoG6MvUhgKT7qpVpGtInKb6TZL4ebQb9AoBUCOm/Gox7QU/vZnpe8AiSCek
yP0Q5DS1o7ZdPo+VnW1LOmqe+m6wYKmbEhuJn3hT6OsluPJaprqgLokGqiXB87CSLbyS2efDmeS4
/OrshY4Vr2hmFLcgBGZM8TVNCJ5X6hS/ehrTj4EP+c50mlhRBz7hJtDc6HwgWz0rPyepBczvd9Nq
DB6Z0ieqzQxT3XmgMyA2gEcJC7/oYC5KFFC9rEyc3WUWjIAy70izNTfSKIft0tdmaDeK7ioM9lBr
YqM6ZKmxsGfB1VQJUo22MxvwD3Bx2jkxj+XS9Vey07WwrFuSmKg6+hDaDfA+d4pDvxrVnSBBeDad
C9B+VLXlA/rwtMKvTUkeVRm5W79nfb/86KiNWwGsiFblmAZKQu6rTbiB1bGBGgElYKGorOKFn1Zj
rrm7rFPwbjT4RTNgOIyfNjSTaHCMCsuQSN68QaptZ8TGvUjA4K8YKqw1vQX00jW9sTHtDrV7PBTh
ZJhtqGxlhRreQeRBSAb0ISZ+7UYDPgbYGi/1E8AMWdc7NzqurMDmH7/3Y69eRrWMx5hS3J101dSE
feTlD4P0o7ukTweyJq0QKxvJCKhUH0VWGdGVBY1GTKsyY8+m0SS9+n4Bhy119B/mbPdvc+mSvKh0
edN7MiJUj8uDNU3V3kwmMgh65Qay5jvqbNlAgjWdW2dOO2x7zplJNrMvX0VGfMCEVm3zMw9P+GX1
pMm22kH7SG+aWS9/Z4lDm9403eIKJ25JO/OWqzIDAIbjexTN891AkXPQN/7wBrnJ26CZ1l5AAQC/
UI35TZV6wdulYpRAQA7oK4etm4nvepr9FMiLk6y0ggx+wF1RW4je5kEGtq7GTVpED6PBBACKCnNU
B0tm8O1sDcK94c2DxKoU8h5rBk5TckKeMRWbomIPw4NfsqaBs7ymTA6iSzkiiVsIK4cB9VFuLsRc
elmGBagaxsYJ/1qSnNVqxHYyh5BVFpRoJn2ET8R1A42odTVDgFnF5o+mArulykCnNT0YmTLuiGd+
CnREq8wGn8nUpMF88dt9SXXsumhw2+XtRK2LsfFlsZ+TNt2WgFNWXtzHGwyI+tY78zuE8KqtZ/Xu
TatFuBfyRtyPTqGHbNzlYW5FJlW9Ije36agq/n6b84ZWonmsGujxOJ70gjhLaenONV0jWUs1iH20
iIpCzrndKOWMgZH5QNdN71s7qJ+10uLtPBtRWNQ50xixe2iWqbYuTA8CCkq6Q5X7pblaZto+oHf1
GzdXCR1ytdWHtWH7G9gn74PfzEHspmAn/RaobZCWGhRuJdL20QEFxWBVWutEx4AkGiffdn49bxmM
yOFZndi22OeC7NybmeracjD1AQEfTMZq07Sxvx8Q5B6pXbu30sJbWaktVwscVtR22GD4+N/Pke0N
jboKfo4xCowOPcgPz2IlUUOdXXcJZDdN5BA77cbeamZk7ZsqGQO35psuVVatSmaSQ4k+Bg6uo10V
ZzHXkjn7KrW0I6Sfp1gMcICo9t0PUje/OX4WrzMr/90iidvlff0MEjheWQRypE5z6kPaxdaeLC3T
fpABBezpDs6htd3iVM5ptrFb3MJYnBLbU986ThCMrV7dpJoNj6yW0ZOjxva4MH2uz/2dfjU/MJiM
616bBqgyIvnppXm+n2EV7w0Zy43pMWrzxdaY1zyoVZBm0q1ZdP62gmYS0GSPzU2bTONYgWfeSFBF
4WTCYSr8tg98U39YFsCQjU9vbNO5wPhKN75qoHGRf6zMA/SQGZVQW3n4c9rp3YdUCX+wm5PzLQMa
APpjimhWo5Mc1tvoEtEAQK3gwQRqtIsb2Rnd0ZEA/laxPqjT4k3eY922SqG6T82fiSH0jTO08dWA
LImY0XhEWfk8dBlcIMr+1/MSi/WsGeV9ltdEGtSLhFgF/ds2atW7wHpyiP30t+OjETGb1HgCUakN
K1rb690Yny2QztJQ2Z+BP6p1Spph4ol1rZL5GEmWFEFVJPI8Z8tVrQYAOVRWc2M0KMGjFFrIUFp9
y6secLOT5/laWEBmnRTSeJL53kal3c0sY/dqmev0uwWab0uTswPMtizW8G/m3eSVv8nhs75BvQp+
KTKuFB0mm6l3BFLi6r2wXThs3KM1NyzBc2Dw5etEfI0xtFSd6vOmhS4cSLQUNEDk7crSYarqmLvX
g5VY7NqOCrCMWn4mEaKhoIa+G6Cj8tMwt2HssuYy2g2yTtQ0CdSWhQ1vcONJ81qKyMNugm7GJ4ih
NTf/WcthQd1Wy9DI45o3SixUcg3WQmd5JYguWt+4GpO4XOErb8L43Ntbu/MUwsB9t8To3JlmO4eK
BO1mqlzZr1SnlY9+Y5W0QJRk1jnvX6oph30aQfjMjMzdTG3jbCFFlHtEOD7xrqo2vkBiZfYghqRT
m9+b1PYCEz438CdiyjZKpx29dd0aQpralk3UHUckRrtsWKprdfYvtD2wUayhUJ6piQ8yR/k3ajCt
p7bum6Pdt+jpKAVY+T2vVExDxcpLGN4g3hcsBpIkrGumm0ybW0apOr7JlXme588k6KFx947ZVM/e
2CzEDQ6oKU4hLDqoaXNKROzMOF4mMPM3ehL3rGDZO5NW14fWVEOAQgVASaLKH7KZMyBz7u5poUmg
wwJUful6jXXshHK07HrLDL069p5l70LkmmadHm9b9NdtNC63BcFHUDSu9XshrwAuMGkxCptT1D0O
szACT0zOrzjK9V1tANbOHWFRSeYmlCYk0ya1nddajV4wCPgTALR+W6aAcek4JkjRyGJM9V21lnRN
P/oxs15SxOVVbCnnaq6FDrjVz67Gwqx2XN6yGePyvEnUOwdR6ZS1NJXxVqOcbCtavlpWDCxvMv12
XDpfW9mA73d22v2mxOAH7OgBE+JYJKFc/F9jlKRhqYPOKgxd7TocqmHfYL3EVyVuWAkvlMHTUpm3
0t7MyCVAQ3Xz7aAY3eYGptOYxfM9Syn/fjZA7iZZMoVKG9N1JXhAdD0466roF3ahFmPTRi4dGJZX
4wBkTWIbyg/bqRJ7TSA3A9nbHmrPXVa+PtsPhceSnlGIRd4MTQ5L2ajuQSQlYUSDAxU/g8uX4JgP
lSkHAQuSrR+zrelYAyQXeBTlbXqEEpsh4rXCKSKfs2miboOBfDUkUMXjuQ+GHo9kMkJfPZOfkD0Z
1Tar1LCtBwfPZEZncAWgaxXjB7sZjDbtGJKb30kdpa9FnsZXTJTuUy171Ly2cV6uS2sFOZgIPo4i
AKRYC/xF1fvE8OYbUKpRYBaLtTV9e4Z6OUzbSQxomnIX7a5HGWS09HDgFDBSWo3GO/Zoufl1ou26
wVh+zdKEBy/YYisbfzmlM9s/Q1X+LItUu3OKQQubtsb6uZTRriH8vpJkf1fewmJiKmHdetNC1GF6
6cbK6JGiWdZ+LJsivl4KK7ob2qpdDzb9DyXhCVE+XqZrBef5Xjf6aGNR37SP5dLSDmgPT/Q0s6pg
pbEHd9uGjhxfR8uhra6rSDa1rsdGpdvteiYolJypuorYUlils+veOCM7rNVYemdGbLuD6z3ScIM9
liAzHnYYa2AdlFbHe1FVEO9IWTnxkL4aJbepcm33RPbDgm2gviOborcPGP63xrG7TdWW9+1g4dqc
fWQ2SbH2+jS76WjHW7n1aJycRJ5qrxQOrPHJOsDKVN1axsJlE9VFt9BL79mpXT0AqfbqqTowRNbD
A17eWYG94gz+lndF+dsr4zRolbtO3UmAX1XIiB2J/rNwpu8iqu29Rxt4mMs5DUyjBGzKPPfIbnS8
7knkoEdssPAk00BT0JAeZxtIo6fxKcdOjyXtLE40AGWSs7D5pvz3yHVBryNCCfWedawyu/RAousO
QlxDrmSpwjTHY1gbvTOtCqKiUCWgLApV2I+t0RqHumK0gruJK0eqe32ZANOmb41gPYoguNnm1nxi
eQQVOiXZ457xRKqoX7IkvkVRwpvcdiOrMwcUdifcX3lHDoxvrvHuc3aer4xMM+4TC+mjY6ryucWw
eYr6VmCtk9NqaIDDJTGc7Dk/C3lgft+kNgvkWrgRtUf+a6eWGzOxriKLfXwvKmpwzUYMr9mZr6Ik
T9cjmJanknTDtSA0/YV2gzySBrhq6Gd/1SfddV5nT9yzdF1Yza+i1yXpJF+FY+mwIV33z3DjHgjI
TrAEWDbrSFD94rEvq2xPMa8blNpYDavI9ljmRkw100gW4sy4y5nB+VgAjDIhjhD6lnEp9i1sfH3l
ApK9hjbdHYHzj+QbqunUF9783Z0Q7I52qwd9hrIhmto1eoJN2vlHX2UWMmTNPWRDpPhv7BmD1OxA
+V4EEsWUZLevkmfdh0OdecceuHTY984req0nkHDTs8nrukv1uj06ZeI8kupPN1qV9FvYpQYyiMjj
cdrrSClc0175S8VKR+3gjiD4TFHDnC+czVj1Ymdhj4E16Uko5A4A6LGi/AT6HCXZY2PeaSbek8rz
QrNK260GIOWgmR3EAdbzGJzTeEMCq0Fz6Vu7sm3gkrSlvbG8qglcicygIA5aOxpe3qq3YLLKqXyR
ie8clMF+r0rsNXni7GYxOhwtbsaiQcQHgdShbruEeVQfNxXdeEeV5drdYsjsycy46zxpH4ttJUPl
90QBmnHrejorRdvm8/JKeGAVK0iigZ+oCcls11YXEOHfMm45a8nkCbDWulIIGlw91Y84zymuAMa9
Yi2u3QJ0/QFKMwnKhiDFdsUQ1FNZIHHNByKA5adzzkJR7ffgtsoPYO0jZ/Rac82+EurCqf2pt/JV
S85liSK9GSZK/djuWMiS6ndTUV4ZZgSfIDafF2y667nxocS7RznSLGR06ti2bRYAtc5WXWfAN7Sy
Ve7jRcgH/afJ1CanJmC9h6BbDBprA/V9IJtiEoPqU3Rn2T6L9qWcwVu36QvIXo2KiCq5bVhQ7Me5
Nq6AytlB73pO4Pg+nWhNcnChWzsde7qGvpWmvdUVrFRdPsEW9U5e1dUMLcI7SL/H5GiwzpuQc7DL
gGNl8MQ6dxy1EY6/T5N6CpMEnq6b8zYLe+zuKDDNfuoKbmgjnngjmAK1NA0iu3dXuiF2Yw8lC2YN
sd7OGYrjIuIfnRkdZFHfyBImcqlNV8CEu8VZu2Lapkkq2Z4YqfawEYhiDm9hJRo7aSxl4GqAcGV1
jvteKQ9+MNPKXw8zI/1c3g9LdPA8Ld+5if/HY00+JF9CafpXPRNcD9R7pjYYz9UQLrzzq6Rs8RSa
x1arjINbqic2T0+wda70aLrrOp5+ZUV0C+S2FZTFMu4GZHExpVCrGkHTGnx1dcpzH/frtAwPXuyQ
EU+X17gymk2q/Wib7Mdikte3oB0Ejs3GiMxH+kZnN914buu8of841PMw7JIEY1Ga8aokhGmyXvlF
86xU9liw5wWa9wlRFmB+1KKTVn1zc/kedwWV1EwWKJj0c1fmMWWi19xUR98R37PFEizlcme0otwb
Rluue4PNtEXOIHbL5HnS1O/sbA1xqH5t/IkFUHtPuiDfZs7orb0FjwwquyNrumMxin5dLfpuog42
yPMoCdzOB0Y7Ce3GTTh9sPShlYkrSSUzQ0+ZB3aV+A9LLxLqiLhnOvsPUwS3Y/nj/JU2rkf1AMkd
fUgagY3yS/QrZJLGpNmleUx1LMYDcpB4SqtC9S/S6+bQSpBkyi455lLsXLG80lWFrEYnTCLGU7sp
7vxgKCKyT/N03TQU7+rTW2v1OwJJbQWlPliK7KfT+sNh6fGPO16786ZqWzXpt0ymR9bnV/bM3B/1
SfMY6eaVdH+Bt36pRXswBQTq6ZbQYJ2nJEMAcqZXWdZTFUxqnnXNKFCjO/h/Xiqn+tmNDBe+nm9Q
6r2OYG6vrMkbDl5Pzs+IpXldGvU9uVx7Rcn6Y06GfdWOy6Hr8cx4Gm3Qmj5qqIvGbymujJU0++u8
OYsc+pM14zyt42/kPutV6gOJrkmAAbqnbF6uWr08CsmSuk11fZ+0Rh+M5nUetfF6SGluGZRxa2iU
28ctghrGpmwvFb0a/vJSwgheWWOznSlsqeBaBYq9tMC1GvQYlWEdliXexMimrPoKTac+sq6dvO8M
99eR+T52RbOirJpoD+Tu9eQWZF+L6T22fLVNaoaI2dJ+52egueHIPT0qe5Y81Z5Kr4ytFlW8IXor
tMOgz54N2dbMSGRjB2nX1IUV7GgXdk4gb2IdUMVTo/mkml0POQsbfpNPLZvbfu+M8VensTXFLqd5
lxjDU3T+VB2/qNlEcFm+6Y1FsKINVPY0PgnaIUrfcxrYNQl8tmWJXkoiCJb7+SP5/XetwGKv0VUq
ncRYF3lzJyaWvwao+jylTTMRwg7NwflGatxBi6L/7gr/3qF8UK+Aw8VJ0QckNWVoRnW5ldFbOkys
eBRCl6ntSD/mL7OeeoFVlNeVf6R+XARiwM/d8c3iy4lX7mzfa2xxDUXzroj/hAHjzI10SSRbUSM3
YzauhbXRKFnXerdZ4TG4KpQI6pjF1TImBS065dXALRpmhRMqRfwtrtyRX6W7d9hlhXg4T2eGnK6U
aKvbyZnuaZUJE7PfupZ6cf0UO7vb+78gfW6Fw4QXsRBiT/xnfFbCjuP8nkF0FqVNQtqr86DtaFib
QaFpxclr43shWXI3AL7ZlJyuMifaDF6NeynKdmWjReB8quTaTo1s6xv989i1bjA7qDgoiWIYYpvE
HACbRATUZGfearRxqWJuXdi1UHHrkYvOvpHqIjd2VnSDzuXnSq47DbddPVShgyyPsafEM5s/Ctvk
/nQ3pk2BRNR873k/g072j16Xwdyt1EK36fJd6v5bkebfDb97Y49xCTXPQDReAftmgnECLasf1GIc
M/FLt1qXNKmd7Syqqo9qzAsE9z2K7cq3niaC9dDskoMOHW9deWxqZJop72dp2+umr3dl2rN0StKB
rWfy4lHGtpGmy+JXCk45aArx0gxav9Yykg4SJ3ZgLxSnSZMJyjWq5l4lLJziPgLbXc/tC6vA+wiK
1DZvoOTDYUEVgxNj50VaG6TugHXc0vOdo4Znu9a6GxGlUbh4OqWodtVv0imfHgpL5s/JkJEYtpLu
wXNJxSVJ/P+oO5PeuJF1Tf+Vg1p1L1hNBocggVsX6JwnzbJla0PIssR5nvnr+0lX3Vs2S1L2SfSm
NwfwcZlkkhFffMM7dBdM/qyl0tvWnWxaeZNnzdfCNwbyD1tD8MDPxus+q90LShtElZVAveck0G8l
7ncoN/U3LsMCFH9Km3Z4Q4pi+fKLOrbFGhe/lHdNLHfVTr8tMAdY/khVnSLy9AVMn+aQcwQetAD/
ZKMasntMPbBJN8PbzG6QTkGQdkZVki5GrXFuOmu096JIiSQoUc0CAy8guuvrhCR5bo0dUgYaYywQ
CGLNZGFg9Gx6m7FI7ociqIncensTl2ZBdphG6Huj1+dnNL+9GL0FpbpoSQ32Vi6DuQJvYZMpqOtH
WuPCQsr7zdjhlqexegc/VJZWqXtfiNge89jqsRvR3pxlNSMVzO6zhWlmYqlaXrHXotzYKr0Qy6BJ
sJNu832ciGqehsK5jLEnpxPoNpBOoM7d+5qRHoQYA/RJUKWU0XAjGgkKIEIbfaZrISqNZshB6aKZ
F4f6FcCE/sYvlCP6Rn3Va75XlJr6vaHjeGEqNYPHshkXfaI8FD2zga6OS6oJhvSd495Jy6Bt1xI4
8znbQy/YguGwoL+gfEI1g8ZSD8eZBRSSHVZmvGlEU2y0lp4B3UWcvQPbHve9z0tsB7Pcem7HSsY1
2BMLgyN+UeFEd59G1bDLTCVfxJ3ZXXfy2HIwOjmv3DglkVKCz12DMuY4VM6N6Lp7ugvqrGSMbhDP
3WYztoFz2WNGdRB1nazcPgZP0HXlug2K8cbGqKUgcUMnK9cD96Kv+xCXm0B/KgKMPUbXEYcgFIDz
a4NJVm4cDwWskdZ1QCkSMWNbM/XV+WZ5YuwDDKZow7r2rOis5LtbGUgDtYlGggiOBIcYZVTdb13h
RlvLMcW2Lqpx24nGOCAnPZoIA4bJc8e2uuI/zrGRKNTxs9XWqDfFdXaBzb16K7M6fjQioe/6LqU6
9d38wbA7/RtDMgsMjJusQiZ5c+BdnBV0TI1FMA7+BZ1Pb957nrhM7dLBs1BN6CBbNFMDGLB4kvb9
mimYv8wDCX0uqqpt2cS084bWXjOF1h/KRNWuWz7KVtRpvS/Jbu4jMvlbpwjL714rkGJnNq4vVGTZ
j8M28PgaEJegBjqjdZh9jErjX/c0zV4Nxcegb6TdOu/drGvBX0Q0vmPXSRdZGMXIxRQKnfy6cann
CDPAqzGta4AlzLQmk7uxjcLLPpfjdyxUavZIiZpnmzdPpVpQX2SYPEWDSmSMgmztea7xwqpvDq1n
JCvwi/bt2NbVHDcL0OIG+lAD/WjT/OrhCnNRlna6itqREl/LkNvFDrUyoGllde+vB5wf/FnnWxXG
CkF56PTev64xLDjIylMWSSCzZWjUq1ANGdnRDLXXBb8TbI4uwb8Vvf3UGFay0Soa10HTHOUGkhHj
lswW4tGy+px0L82GFzcGGxox250rXuo9tYrstqqqy3tZxGGFxIzRLYSoeuY1BF4G0vT46AZYassC
cGgDZnbxGrJytTCtLkPJxwQWZ9hPJrPWG4ai6RNWJN1r5rQY1YQuDTaBe0FdSgJ90XuvvWVEt0Gd
yIVsdMZ+rtvtcAaT87jEQ5V4GK7wD/UuPY77Q2xUMHCGbh9bermNLQPoRB9ZxcOYcfg48Tffkx7G
BH4Vb/Df6eZdUSLP6hjuJsLotAPlvnTxdaarpMAbyDobprvtXzIX+xzlnJxOhMtWq7p3sRPmn8Zy
wDTNo6uRLZMqsZ4xaqW1pHB1r+vjnSOIw2FUlyuhRdoB51VcPzvGQTIGxuPS7X5SFce7zGXLmCkK
yjljX3nV6AYSJ0X5VanLopyFVCjERH80X4wkbqG30WcJwxaDEDuQN51GjuZ1Xh3NcqYm1xmwvFVT
Cf+uqnIgAgG+GbiygnwzUkL9Ebi9qvpkXOktj6M0XrbN4asufNsUSyUqKNVlpu9T2/WfwoghpOrH
D16WKpgiMTHDZaUyg0WhpcWj9KzsoeOdLKWJLW8AvxhhNSBAQwusZhYoabTGF/ypi/DXq4zyMbBl
v4Y7XV1HBX66pOBiI1CuvIwNS/8sI2xEjGBImMLptKb6nEy/Mgfqm1JbqZlbL2Ubg/QwsbhJxhy0
muczD8e4DzjE8CjMwVoPaueumOLYlM62XMpw0BdpiBsEnwHTKafrV46tMC/unPqiGiOLgQmzIc9F
glnr9HpWMLj5nrvg67q4cOYNwB/c1OG0jI7tr3W3p9GletGFJ802mdW67q0F7hk7J0jxcKycz2Zg
sxM4n+Ovvl6WV1lvP1u1Wh5E5xEUqlTlZBHxJ2J+iy0LPc/6XkUE6s4YcloFZaZv3eZo+OjLaD/Q
Izukgql5jf8D/pnla5JYCUJUdXLourAgvQ3R5MQzDrcVdWSubnafTSziGXCqzDeQCIeQHNGo0dOs
usANY1horqASdNn6VowMn0CZ6so0yq8sf7kdsc1YULElmz6p1K+R7ba7we8YJ0uwS1XtqZ/CUgHJ
GeW3pGN4enYi4f35ylVnVv1CSFsuQKhpFH5xxJgRMCx+KnhqZQZ1tVfx80MgnaUxPjZeNwIIsnS2
RZkupZ9ly9rG+SvPc+cS0H+4qiXZtMJ0e+5a8Xffzu1169C08n012egqXrscxtXe4hjKmLR1Yt9m
XXjIsTi6DQSea33Wu2tdcb/gWiLWvR8ph95vxJNblPyxqIdDJFvzaKvVrQ018LfYE+HQjWPmbdTT
F5i1nalcBkXbzY1Wb5/rJMQIw0+NO6cXBXrD7Qi+xg/ytXRHxvhl+2zrDSBiqv1rTJuHnMmyrR2w
ZD66VzGRKnTN2BmAffJFUjXlU5S5PZ+woY6IHec5arR0H1eGdY1OJ8D8SPnSeEN8qAvGksIQybJw
aTgpsq13KuS9NV2/ARsgpcGhJE1xPKnHL7p39BtMMKPWjaG6S0qnvC+6pFx1pW7gRVWJRcfZ8DXo
0hWIN2zSspbWiY+7DigLRW1uaaTTBq90A6/Usrhyey1aYv4kvBkDba6dZeW8TnzCoSauGAB995jX
LY02aFc5dtDAiLYMwhedPeBzhb/gLh8RQPI7tb1v8b1dKu0Q3AcjoDHpieYZg3FQv8pY7oohN5dy
cPmjFzCBIIfIZmZvfOafVjuTM3eDsvOzD4qS91m3a8sN4qcRXbxPnRHVKwKDeyib1t+nwD8RnNCd
pTVCexi0qH7SwFU8KkZlY4ibVO4iadXPDb9qzds1bnFPKe8cy8YVPS+bYFlkY7Fwexx/e6VYDmmC
J1+L1JioxXAHUXJAQ87QF3KIsdjUcqBQUQ4mXuC5fOU5trlBDo3cu9SaHcCF/nY8eveF/VAvWlE4
FxVDqQdKZSpM39CTZ4y4ody5OXVQHkpa242oD6HWDldU0J+kngxrxFRN5IO9pjh4WvcpH6lrcZIr
5i2eLm1gin2JHjYoGBrLDB4jRpGgImEb3qKh82iG2TPuyCGtgID+KmINtC2svHtVBUZHOJXiYohJ
UL2gVk0J+NQYqPWp34R09XWSmeHWwH0XahsjQ3cmPE8v8NUROIYlmJnO4jhTNoPpRdjvWfJS8dNH
pRvAgI5o1G0sJ8gOSTCAi7JhOsq8wss6zVPmr+aNHlnBteZmTLhkUN4MOBndBxKRulzFzddTmZj7
SdSto1B5jHs7nIPEMjdmzugkOmpHrlFN9PaxbfoLhqL6QvcIDoiOtsUl+OVPg2Jm69LI422Kbua8
TUeI3KP51QS6sg+SVv9i2sBRQr/F/bx3P1tx/y1AvG8RJYmxBBABGRDntX3p6u5tFtkb1bzsRgAX
VpA/KlYSXBZ2md6apcVBaZcLwCvaGCjwBv0RjXpQ7x6zi5kVK1djnAd08vVvOQF5zun+GtrWqjbX
XnGj6lV9KeqsurRgJ46N5S1dbM+Wtuc7F2o8fMN4Pl1oeUuztwptzq4m5bSlbxcnkhInTXT72SlQ
YpvVEjQVNobWctDVatUHxdEuuhmXtQkItHJA48G0+tJWGd6yokF0R3WlsgD0a91ZhMArUUX+dQEC
4msYZOOrGLL0XqgAMWTdYK0swohA1GAeZSpypnht+GAqFehlcH8YzgFyXAC6B6WpiI3bKPlOcagA
l6kp4ps67sES0bMtGPu5svjmCPixwHXyZQ4Ia6MxggWnHSCWneHs6ohYm4OD5fjoMmM9wE1lxKXk
1z6tuW3viGAzZPhINb5WHdAFf7KB6M6bxOu3cdwJfJYbl7G753V3DcC7NWAvTqwudpcOqMT7Qs3w
VmyGYZO72MVr9NoPfqB6c2ATdHxaChyLecrsh0itq9CW8BzM2AFXf7Nrl0ab1BTaiNGoOFddTyLe
eaGzdgDbfS+YsVKOjwCdRBstqzZIPxeWkTEKodsKTDdixG9aheDjh1DSvZTVPzMriupZTIVxEQ0V
NhDQLgMwN5Z5E8iaExOlh5qa4rWimX/ZGGEQLjyrtV9lagNUa0DvuMxF124yWpcqfByyqiC96xIh
UMF3jsbR4fDNAZ+6yxRIhXlEE7E1IeW4YRt+aoFP0ZZqu32NOW0+c53MWokSmS0NiyB+DjhgZXDK
iwr8Kg35ENCBF8tbqSYAS5RWzMIeTB/5irrORfGFFqS/pofKRT2A5KPffkdZJPnmqH19SSXufkro
bq2dYsx22Rj1nGoBpUnOMi0Da9hQF4m5piflzmnSYNFQHn3G6BETh6qtOY00JDWxDt3he17t2rKD
EiBDEB29MNu1HSXeZeqmzlPb0tsrrcpdyqQvN35ETpO1WY+FBXOO3di1YgNxoyWFtchqHAo1fwBJ
2UfeGNIktouvpWmMy56IOLPCoD/IALoieZHlb0ySCGwTmHHqWgDeyDfrl1oofTA3qiz7QtM6ucXB
lzsGirsvEEFaSp2J76h5wV2dNt2hb4BUIi0KcyahMtHr1mESFlu3UvPvfLVw12oaMpVLtK/AaZoQ
d23js62X7gbcbLZOO1fb1rkEx2V4uNpmnmXc6Xh3HwZwc+yAMpoX7KYZdaA2b5ooWvquRT9fwaGw
Q0j4ga0eXroGEFRK5eRz7aA7gIWsNdDFsSt/6TR6dyUK13v0+Pt5aLfUxiFHaJa7iHkMQbPTEjtc
VggFL3PHyxcoUHrz2KS34aHPhq4VkZeu/Z0JwH2BiibTRC8ovlUYZ1AVhB0+uq0115Sh2bfaCIc9
6KIt1mTVKhid/lWaLnvB4Rxdcwjl84wDnRFrh6eGUrUwU6pw9JaQcojOVRDTsPGGh8qGAE+X+HlU
m2bZ6uArVd0b/Dnq7crGsIpHXxQML4EZLYHvYIwANKWDKYILB91SiB6y6L935pjPPDYruOEWO8wu
8NcFOxCLuBHOUaPWXxgcx8sMv7zlSMm6VQfb2sW5HYIncNPHKIq/tppKu9MnkhgSaoebDV8VJRsh
yBgmCPFKmeegem8jeAwQ6WO28mBKMwJDgmWN5TVsB6Ow/2Sc/r82Wfv/yD7NgFz5v/7zP/70lPmH
e9pdGfzr8JRGsGdfUvpjw/b7H78d/8mftmm29rstpY6+nGqZhnAslGS6l6r+4zfp/E7eYFuGNCzV
0Y/+L2lW1v4fvzm/44xjm47Ak15ljH1UkvrLNc383RGqToATpupozOTkv+OadqTZ/83Fk4hY6zwV
MnWWIH9iXsDf/0RQzVPXEtiI9kutbM0bx+qLfW1pzGWrMOlOMCatt+5l4x+HM7AN5Pv49z/dK+gR
Rwlk2i9lFPuLACTRxZjnycZtc+86CoV2gvn81m+TlmlrEg0rAw71r/eTPYPLVOY9Da6KkWBnJKSU
UbIwENg4catfmdB/vkaJlx22ePw+44ec3E8/zSCtrChkuqXhuM61plTlt8YdmnsJ/RSqYey6F2Vo
w1DCHL2Sy59W2/WfX+tfaZNcZ0FaV3/89tbNbVOTHJWO0IU5+YY9uN1qKJQe7G6abnRJsJylbPsr
yLTZhWpqFYojob2lCxk+f3zrX1mif/5ux9BUk58hsP5j0f/8SYWn6YopRQ+WMYRBYSXRRs8ZWH18
l4lq+Y/baEKqjmparB1DTH4h89XYBPvUQ6Tpo12G4e7B7gBO50kh7vLSsJdRbWcpufCAEkNF5lQk
NaYlCEu2J/irb/xiTdisJwevCOA4E/qyWxt12CdqvywUsl8lsxQ4T1l2gn17XJqTbanpKntf0xkR
Y7X463v1RNYHoc0nHdR+/IzlyGCsjEonNSpNN+8YdlYpIL/RKq2ZpdvePaDLWjvx2n+VKfjzrRs8
AvHGJhBNDUMMD/hAAJGAYxr/brtNvM/60Ax7mk7ha9BxaKXox99+/K3fer+GJBTZfGxJXfzrL7dt
+GT5GA9L1Q17smLvBXLeKfntt27Cp9NNnXbgP2/ikNREdmwyac/xk46Oo1Qi0RlLhc6URdxXiayE
+F9/StkYOQ7kx6WiOxhnJVAcazpO/5Y87o+vBOpX6qZw2IP21FZBWNh0tUDSlj3Fz6LCBndeisQ5
EbvfWAu6EIQ3W+qAX6Y2KaXEUNjQ3G5ZV7a+1DSv7WZpE2SfBks/8qFrZW1JUHIfL4Y3IrgupMQj
DgoDUWbCGIeKWrdBWfEGuyEBuJtmEFSINmoS6Sci+A+Vh8mWYyUYms1+41tNRXrjIidPrUBMgYME
i+ukzMrIgo0QjFCpIvUzGkW67rU2wuE9bgEkQGIIX1xdg/HVsJFhOmhRBi+r6z11bvOHU3ZGb7wO
x7QwUVUNi3U13RsjjefAE3q9LM1a22Fbjl1e1tCPMoR/4nv/iGO/vg6+p8GR5hiqSSCahNy6pTOW
9chPQVWYK3q+5oC5D5R2p6newewYvJqhXCY5BBWFcfTH3/0f+9Pi1g7HCSFWV/WpD0nbuNqgUZ0v
O2l6c6ygk2VmG96J1fWPfMTSQKWSXUldN0zbmOxPcCKlREsWdqmih/MsL4ZZqcKrjUevW+u2svz4
R8EnmEZ1HIxVh7d55EOQuU0SElgVlV6Dplgmg+EnqAXHTTFXSSqYqcAghHZj++J7rsB7nQ1Rjxee
Fssg2DDBYdBgdaqvz7yKRQnhQh28naCPJWZ9YTWHONFEvnHqNnuuYB5pC7p5abCK4zTEhlk0LfaG
eag1tGrc5gjkPTo/B8ERaCczVwtWQQfQ/iBNvDPcPIIOBIHfuhl73x0O4+gkzszyvQAGtyLAJiW2
761ACJOzwcZsNHQt7Ep8KksFgiSzUTtcyDRjZGq1IvSv0yjPhv2YZpZ9XfSWqy8HB+z9rDNC/1nL
B8je9gCWm0n7kG1SmuIAS3uAc1WvhXe0+6EfC42p6axTpJPcpW0IgyGJNUFZ06QGeNnCbokOuV1Q
HxrA8LC+qCyP9o7ZxVd2GUQ4VWRRfp2qoDbndmMVT7F7pKapZF3qPJfcKPMLIH+uKcMnt66gXcIZ
Gl4qLwmzeajG1Yur0dRcNsRbdaN4hu9vXQc0XYhsUAfFuMnMpaJDbkaWxIycWWRHBiPuZiyMS9GM
XrYvTL3KDibWqg1AexscOF+0UPT4MgNWDgIf2gJyak4rQDXaITILAAZc8KJmrumzjt0ebVvFrdSt
cJX00dLrka4WOMJonqel8w3wieZvsVWP5DIbkwBMnqvWO8PWxKXQe/lQ13kLhtqUbrhUIxbHbesU
bYjwk1BugJRa2oK2FwmU3qd2u7ArXM/xmSXdmEdazdQfh5qmXTFFhEWZ2Z7zRHetidcl5LR8psR2
2c1a8NuA26IjHB1Lnqaep7XmXhhpO7h7aJCqM8erR9kVvGRK7i40YJOBp832Ov0dbyEINc2ih2Zx
HdEOLnfMVc18pvM273Ff7rOdnTb1sNTHqKz3uL40V+hTYL4CRiugXy6V/IEVTIfHjj1wk6nXi6sA
+NuhjwvMUhS/SV85/ocHApyfrgPTr756Q8pgpshpHc5oax+HhfQSvXVJ/wFRBD8LnpFtDjuQJEP9
ZMDVhVtxzKhnLmJIrzG7Hq5dnMd3gdUfWRh5EQr0bGCHAtOti5UJ7NwCua8o+ryw7eMYBviQtQS1
KfvrsR/HBN0akWn+otYbY+WY4DrneW5WNSsC1Ypmjg+igqZ4a4AnEUUmmMIZagxBxbaYXqsEgm7e
i7hQLushzptn6RV+8qnqHdhTjtXkn3Irs/ovvpdWNz14ZwQAiXw2zSo9YP3m7uiCjGKls/mgQuFu
h1AVFDBT3erwpxENFMy0DggvuA86tEfosF4Y26tCNfq7H8Hy3+ohXATPZVZlr/V/HP/Zc5YPKJv4
9Y86/O8/XeUv6V1dvrzUF0/59L/85R9W//njr3FvPpbwv/xh+aNuv2leyuH2pWriP2/y13/5f/uX
f1X/90P+8sdvUKLT+ng1L8jSnxsDHN4/nRv/aCZsstT71/74P//j9n8v/+c//uVfVuya8fuxqLUM
MjLzh3X6Xz0FTdN/5yjT4NGLY31yrJX+aioI8btpOtTBZDc6heKxWvurqcBfaeaxfnQwd4d4ZGvn
NxX+lJSTKrf/NeFVPT/pEAhQ955ZzaNx55AkiXNMFI4Xn3QP2qFKcH7r1H1nZTPms5+Zim1b5xy3
y+PlJ/lOi+uWjKJK3TvYBBTwEeip/fQdT5bpf7+VY1bwU2/AVvNQNPTz9oWHaAajg7avZuGYrYFu
C1OZB+3Lxzf6Nc34+0b6rzdKkaIR7siNSvtCKw/SOJWWHd/B3znh3xdm3fz8C7JGjCIQhrpv0EDo
hcFHdYD1jP9WJfP35SdqY4FO27crji+oX1jMJPMTMnXi+HxvPfckwVPCgAiW59peQ23J0L2d42XA
1pQVqjG019ur5gjRxCpB770jeOdalsXcxomL2HvoHfPKw4CeM21vF/VF6Kczoe4sRgKQqvITKm6/
1lf//dunPaoMyYdWZqq6783wy4DGUB76izF6dYxkpzFrOGtlTEXvtRinME51da+ljzqpZB8uP77w
OytjKnjvpUqJxgo7Hg26AZEJq18l9oleyK/trb9fzWTDe6AsakvloZNGX+b6Uo5kYdqz9K/Ukvlf
duInyHdWybQF6tUQnbN4VPem/mL11b6IQbpWwXKIO3dmusk6VuydnkkwcwwAVHPlac2nJEqRl3Lm
nk2RMqhw+LpF6WKBneYrRY5XgOgXJJ0L3/RWiacsAyO9CN1uYduRh3Z6uenJglqB2kmurARUXgi4
a0Qs5nobL/zycz885A1inL25d/OLFDILeffcbGH709hr8MGxi3GViZj0sr/sQD57Npxkc5dlArW+
CLo20Cb85Ag8CzAW20rN5lXUXSrQrJx2YZXfYULN0LZaGvSQXPm9H8nZ3RDCKFLuxm3IMKzWy5vz
1skkBqZdaPr2CHFmSO+K8tEID1qmnIivbyoKErqNSdwDt1YmTcwesnA7ScZkZtQx43BSohE4QA9X
qa6WEDkDA/AXlTJax0t9sBdMXPZ5HwEZhVEcK/d66W3sutlFTrobOMsWCh2boWlPLLRfe3t/r+dJ
FE0rr2hAgKj7ts2h0nyJENooB7Rt0F8ov4yjDepAnngn5jF2vhH6prr/bEvMJ5Ra3eu2+zCE2qqy
aYzCP6KTMTrKdohftFCytcyr2qoBnUHO9yy51wPwkGD6WghyUCsevBgrPD9jJMuCLzVzn1sFet5o
LMU5gGvyUMeYt8E4z4Q9D8Md/PSZNL6arC0fgoCGx7yZv2pcpATtREtjFkYYJMIqSpNsLXokJCwb
LMZdp32mi+oip2e593b0kqE8eJxcfrz+3jkap6W+i55a1yS8e4Djs1DtgY+duPIPEeE33vTUJwCV
zBEgucZnBbjp+/H8WJPT9PNLfieqzvAWtZJzP6XSf7SHjRwj4MPGQlCGlz5l9fjQg+kcNJPjRTuE
wU1qefNGs5apgO191u/XJ11VREb0QsJM3zO92ngGp5ny/PGV3znApo4DThA2R9kGjhb/YKJxqBjo
uH1PAMQn2on84J1DRp8cBDnt5gDtRnVfK5zYn9vuSVdePn76d9bF1HsgQlQEHD7rAunsAsa+eeLA
fe+tTOJdHiP9lGtc1yKMQGBG76ZHW21r1/7GKO8+fvj33ov+a1pmxWnVahU36dzrzLoMi2crPMNF
mpCqT2JVBohszECR7ZEoS/VNbS4+fuQ3xVOPF57keoVT0GuESrzPNYjJYblOgeBaQ4zOBth9hlQy
+FpW+UyUn4JwW2kolWXGfVfXC5l7cxjqC/w+5gBmZtjFb9o2WDmVuUNofWGiWOO5+qodi7WSdPMi
0mZ+aW2D5roK+ptWXgo8EqvkqTLSpTJsgV7ndb5FS9NRV7n3YHjhiZzuvUU1TTtb2SeDK0mKSmWl
Fyts8s678rSBaOVDVQZBcixSbsPhoGenzE7eWa9T44Pcd+MEjaBxj3zMrOuildr6AIlveigfEsHT
E1//7UNpaoBQ1OOoCKz29q2/VsS2NE5shPeefhIgmiQI2XEkABG6AaN3GMOHcXgdACICbTkvgh7L
6p9rIMPIajMAWbePvedG27tI+p/3UqahIixBGAOI3Jeo/Hp0oE488DvR4Ue29FPZ2fW+JpE5G/dW
la8sDUlDyPOKdyImv7PGf5RcP12d7jayjQGvI8Gwqm5XenbKKfq9555ECC9CdgSs3bjPXOgGysyA
Cm125/g+En/EZG8yXUbkdChJ9uk5y+i+V6+Btc1DzmwItR9/0Xd+wVRyPkDKtZH98R5owhifJIRR
SFUnPus7L36qIR9kcUlLlZ2awZNnj56q8d+77nFv/fRB/bFNkJzgus1THKKEf97q1iZbM69tJSgc
c9x36sZHhnhcfPyO33vcyXZkdOP1Zczj1uhiddpdZZ04+d77eMcb/vQeFEHHFUbRuPe8q1a9gSvq
65fnPfPkvKYVztAc2Nc+zbdKC9z99rzril8fGdpuCPqCR3aoa8aNeY5tBnvlByrjp1fhJaPj1fnx
ef21vM2a5XmPO9mCAKSqsii4bBRcBPq8HddnXXeqyx4VJIklyrf7xLvp9ceieznvupPcuQZ+7yIw
QuSXTz1iEGF53t5QJ1tO7QH6xxkx1O4XDDf9c/z7+G7qZM8x8xjdGP29vWHdifGuPlXAvnPMTkfC
PkawR278uA/zGyuqbxqIo33nLdTS3iLcd+ZbmWxAr/bdIMy4i68ieKTsMvR8zvuQk/2XtxVKhVWu
7kd/CYiv7887C9XJ/kt8jNEClGL3UbwBhh06520UdXISAnAPkXTiugNFQzOvvfOySHWyAfVRY+IY
ES86VFuNlXte0aA5k/E2jAmNUafT7xMkpNLNoJxYEW83TrQpDsn2UxifGe9hdJ668hU7jfXQVHMd
5WcoSAZ8wqC+PmeJoMv7ayiNtFJz21KO1Mm0kpp7Lf328YXfPla0KfYR+HUu65w9qYKcFkiqC4yc
cnP18dXfPg3/gc6JEoioqkeuh7LZXIshWD+ed+HJZkTOHM1Kyas/KuNJSBdnPvBkK9apVaTQHklO
pT0bmc6e+8CTvYgUqqWRyBD78msdulhzhs/TERI32YslanCh9Pl+qY+kBkbSQ3hidb+3Mia7sTS8
SneO0cMx8I6gsG3EdeqdiqZv2kLz4PZkU6oStB4O7eNeCx8R4b32nXjuNysoKDMQy0vH/ITG7ayI
oM4qKY5n8Fa1WwgtAA51BRWQQd0EgXfit07QRf/VA9WmwB60TGCHlDwN4HpICRFaWs2s13YNuiAO
OwPlMeDwtwynz4r52hQdh6MCd0hiaIcxzKM8uypPBP13Pps9OWT7tjT9POaXyGYNF3iWuaiT1yee
+r2LH///nzKvumJ0hZ8Y2S2c1yKOVrZ6FyjixFf4YfH1z5alZk92dSyhslel6PeipJeCTE9TeKvU
auZ+9uhWwQIhZ7SWlZ2ANQHmeYbazVFFYtHhsQJ0EjyRwKYmuITBvYhDC719dVcjr3VWzLH1X3/8
aGmVlXRsYRgqtIS2kOdPvNZ3wqQ9CQ79iMIAyQpRBxG/bJue8hh973NNgoMxZi4qy1w30HZ9VswM
jB5UdHg+fh8/2iNvfa5JhECEYkitY0xDdwrttBgjFMAe5jzKAW+Jcd2H+qsTPqitswzbb6m8N8Ta
hAxnpqhcFN/jztjjVTEgpzEmUGmiBTBtWFTWIhyRH4h1DBI/m8rtx097XP9vPKycxJtSDSun6pJh
jwYiwlE32FrPEq2eG+CXPr7DO19RTvJxxj1NUekwiTNIvGH8OtTnxXg5Ofxj08zh6KXDXmW2R2Fy
XmmtyUmoGLUs8oacrl3HnAStz9lglevz3sUkUAT4oGh9yNsesr0ZzdP2xFd87x1PIoSuIVxUNhoB
SFpMFjuQVOc10jQ52d5FjH6SgbbC3mLoWc6ah/PexGRvO62hVEgPgDKsFgKn7uV5l51sbYWZL0hU
Y9h36cK8PPuyky3toOABPs7t9+39GLTf8rh6/vh53wlFR67RzydHbuYeunoMWlucnpSvvR0sXT0+
q3D4B/4YrVqgcl0/7JUYnv6sPC/JtCb7rh1IjbOUy/bBjAZucebTTrZd79Yen4/L4thzG/bnRR9r
suM6VQkgnLAgUv/alPIxRrH2xKXN49d/I3Zak11XWvpfu86tsrnWfnU4ms2jEIm7ssatMg6gf70b
NSzxiYXeB/NyqJ2lb78gvDGvs3wZuXeKkq+ybO/YNyzc+cCAQ9xH5YOF/MCAL3AVDqgI4/MxFtse
gkUaPnelsjW1AdW0jYlGQ7ez7E3ubN3QRsewseDcYAhz1Dwu9P/D2XktV44kW/aLYAYtXgEcLamZ
fIExBaFVQOPrZ526NmNV5+YhbfiQZV3d2SAYiPDw8Ni+l4v9R97CyZrxopAFSCLFk6InIb9+Pntv
hB3zKja0hpXTLA7jFuVog2uB8D9/rnJ5wN9G9io64OsXYwgqj1jR51vTegijED2rvMyH10C6k+Pf
WfZHyh/q4cXo6UUtvviit36fq+iBb2gbFDUnbcTktGbp0zdwmCT1150laTzIBeb7VBze+3I9fXM3
Ma6Ch+XQlxwYl8d+GOUWme/no38jJTCuNmx2PAVXS75qkLyYJHPZfG+av4Lhe5f7yrXsUMvn0LQ1
XrsMnjW8oPQvSsGX+POXSXOtODT1qjBVMY9cbRfQGgP+aK6e3BsFtjZfJeM3psi17hBIk0YGThFQ
6Vchxt3VF1P+xkZgXH7ev44QtSU3vdAv3zJf0ZXgJoWDLv6ry6Vbb321UNPJ7nIz5a1LBBzlZqg2
n08V7cZCNa4WapBVaMpamszKYK+E2p06bUOc3oLpUY6eMN+jIX5AAW0sszI5Y/uKfeRRcaRlHEUw
OOu1EYm1oU9bABKuFmInUXW+XFp3CsJpSeKUUrll8aer1iJ+lJFaFwokBC6A5lDgeTp6n/8atCjd
mDtXK1/vFRAYYCe4UDWhng2LrtLx8De8of6dBIpXUl9C2871MIwM2V7kF1jRiDfIiN0SHRudtRnJ
9htx7KsBSVrh23q3lKC4pGzswlyo8oyYB3oFBHMN6ValFnuz2I84OOODD483gxX3NOq/NQzuk/TV
qqQHXemXhpqfyvSn3D5bnbpoxhI/EcM1JVwGCrGAyYQtwa8q3keRhKIFE5HyHEUvWbK09fqg9Lgm
jujDjE2B81s/3/UZL9liqw2hVRgKhLknrcqx13rPMuCD8o+sUHHGb7mKh22hCk8CwTVaONTZYBPz
p9k4W9iEBkClDAg5WIT59LzP8lMw2Rerv0WKK4pp40qwT2HgTZPjO5OzsLAoAqsSJfLZToDemdJC
qIpb5h90O6O6f9Pa9NxonafVzfdirna1oGYdI5/auNyyaB43ZLhHfTFXLlPiL2Hmn6Xwr5XKpbKd
WQO5dlU9lvbe/l3uBd7VwLHA6ii4/29wJPn8Z92YldeyjtjA3Gw0OEkG2ZYmK7qOVmb95c3kjXh5
re3osSwpHZtfRJYU1xTv2CfE00em7avsMSs3TrcJNHxaMF+xfjXhQ1kN2wwWZ7rM4WbUkeX1pvCM
unYd/cChaW1n9QMOC+tIofRwoddVGIfY9yIsnyNBa1PmmY25zFXFU1FUSw7daLh6J9sBeV23wFcf
cdrg6+o2Sp5xtSvCVWutJKylPx/MGzFQu8rhW8wog0mSmRC0xQQSt+B333rwtcojyEQsBolxzKEa
TmfRP37+3Btf/5+0818TbY5MJa4vhRW72SdiOyZr6OefP/qSIfxlDl/LmJGHw17O2Sp7GMVh+rsO
/2n6we4pWfZE7Mmst4P9VV/4jYTiWs6Ms245DcE07tLgbDSPIj3oJhaM/Re/zK3HX51HbCWuZgxr
yFfi0RVSvKimNyhpnjkkX0ydGytFv/zkf32JpuuBzF0yFrnY0XWK6+ImaLZMXShqn3+QG5PzWtSs
Fq1ElwsbNEc12LQAV7733KsoqGRxpqU0Cu1SYzlGy7z9Igreet9LPvCvERk0tcNagYqnmW4AlITG
F4fAW9/yKp8oqkooAH6m3cUc3RIF8ukc38gzjOCvtFO35v7VVi+krtfty3XrUD9n9ZsuHUWKczEG
8yolMHm6CI6/SixuDdNVzCnNtJOKhBLV2Bae2mFgOwXfizrXOtZuqssCB2xYYSAa8fv/6rbxxly/
lp4qaaZN0eVWMG6bgzJMmxJDNkDWjE62lSXd/3xi/rOH/SUEXQtRwZS2faYS3SxtX0j0qWh7B8b1
LJ/nsvWmrMTh5yemENIFDBGvNR2D+eZk0Mc+1DNoOqCF08VWD8B47Q9SvBKx443V/FjVT4XeruY4
wb/2T5ofJBvD41gsa+HZpr38/P1vVXmvVa5Y0QO0Eqyson3NQNDVY+8lHWfsvIeT+zOBNTHi7Fly
yVBXd1Vwysw7y/4pKgHzpfaSHNXxnOLtWO9m6mqwjv0er0vYtE10p6TPORbWYFo+f9sbW8m1bnYc
JbyWWy4c9dQfcB5cacn3irDXSkQ7UnCdvGxSIRYqtIEmovsi6N5YO9fqw6ClLy6qLxPE/lWUZ2n4
8flYKDck4Bh2/Dd4zdA/Omxgp53gskQVJRTi+3R4y5WTKKiTTdhbcSOQVW93BlZqhm/p2Dg9K+Gb
Vk90JCQetuEeoMKVrsZgDj6GibmZvGYDiPYLFyH9AYDCzzIcfFdJWLhwsdzB6j21NRa9BdAZK8Ex
pLFkxF1Z2mdiFyXgBe+V6mDku6o4yPMhM3bt9KcV60pfKtIPM32I57PUNPSIt4+NjPpclqaDrYT3
lrCZ6UJ5SfWU891WgHwYTmGa+Ib91oq9MP2wfymyGnoIJoRz1Szy+cNq7/UWN/HoMJuDG+kcUHQU
74ZXa5aPDYcbac0hamWkcI/W9BhXZ3XAPvR+7nDKCs9y8QCVuQ42kFbSYh3mWOCfphoAx87UtnNs
+xHMMSvaJXWCNe0pxTR0Fk+pvqu03w2du6ayjadgFSeXpmW4WcNC1q2TXTdQJ4q3yHyJMONupDte
Xe9+f/7lb82oy+r416bVh9pQQzVkFURe0gJl/eYauPy8fz1Xz00nL0eeO6g0oxzmr0LxP4voLzHy
WhNa0wyCe+TIg+VgybWoK3WOHwV3YY6tpPGUKb6WviYvP4KlMe8l64dk/AouwCd749gvZvzHGHPY
OdmdIa0NPFMj60FJxNLgdFqGNNh9TxilXItL6VjHl0VBhRFUOWZ8Ozn8YqleKk5/+/2vtup6jrUk
oTNmN2cGd+1+VK/68Ukbt73sY7jzzUBztUnHtZZ2AheGXV5zf+6rX/la3Zhu17pS2ywKHXowB450
n1h+1vufT+NbdedrTWmamcX/CGzwVnEFaDjHeo/6pcqWUki4PSj3Y/hLs37V07aKubVpOn8ot3kx
LYVYWyP9sjSnW0ATaLLHJ+WnmI6UNDKQjW2NYazu68UR/IZGs7uyaIFqyUGG8e+Hio1kkf+R7GrT
FcWxgnySKdt0lCC2zssw7t25emrECVfNtjtY4cnQjoZBZ7zxvS+lXGX6jilBSgs409f1PW7qGNF8
88FXO0LSY22sh8xgRV2Yv7r4iyTh1gy4CjiYmWhSfqlByJIAqvAaULn6fA7cevLlv/9XyJnsrJI6
KeCy5JcUKsfREl+IXm9kCv9U5P/14KLDDAf6M4oPSJwFJ2VIf/34ldXSP1/qLytaUf/73lERaXJk
6BwFceEREeypgWaqTFapSrXLUPtjc4EZFGPjXYw1cgAMQyvnblwnxxbv6CmU3qwi/uNI8vdi97Vo
dka6Dv2dgczN9rf2Emn67+99oauoAgYAGCL8MZTrQJF89atU7saXv5bNhrYaVxpArl1HOhv50Z9v
va58VfSPJa6rkhR9jGq+CHn7TVGyci2aLbXcxHOU14WaNkLT/vLu4zKOf5lJ16rZXk66KsLkYtfi
6WFd6L3mkw3Rvioubu6Qcz+KiYNF6wPw8PTojkKml+gXFu19Yf+KcMwPhol+X/VUJnShZK/V1D8M
tFG2WeCzywQ5HX3KasSnXgaF1FwsSV5n9TiX57BeZWBklNXcc1pvT0OD2bq8+d6HuIoZiQoVqK4Y
MP1Nq7b1V6aOt6bNVcBopjHBMJfhktJT2K/k5ov1c+O4KF8VAqIeOEKraNzj65j/T5jPYNPtREAD
dTsivfzearrW7IYDTnY04xGW1MLvrXbZWI/fG++rHKNsZgO/pst6Gtcweb+0mrw14FfrXyqDcC5t
nqvI++51+Krf4e/jLV+LdkdN68LZ6lG3i0eT3t6i5I70qQsXZfPwnQGRr+W7WqlWphx21Abb/NA1
lGC7L9K5v+8tEGP+G/yNekIKq/LupvajLmCZQ7i0nW9t4fK1YlczCh1LKx4+G4tuWjbyF8+99dJX
61Gt9LCtY3JQI/lhOh8Z1ylw3BffG+urVRlDbAb4yyTB1DeBdvzVS/998uFV+9+RtmTyZqtE9dAu
9XFdVKvvve7V7j06UyabHa9rBe+AhvTwW3c12OT+93VnSQinxnFrx8FQkxdd/c33vVqDNlRhHRMs
gp7iq41r/P95Of5fWax8LdKdLBo7Nbgyu2AVnPunbw3u/9baGkKeTR7a78XiK8OPGxPhWk8L18iB
sf4/b0rZ5/M3/Ud4+r/3XvlaTBs0BWcAZRx3g1FBN7JRmOTmz0HpPJDH2ywHDBdcfImXSaZ5KSY0
cc7tZxFyi3iuMENyG7NcQTjQkjsJsVpRHOriOa9eMz1cD0Xox8YMg2L4hVhuUWMSYUG6gi7lGW0z
e5mmbhssD4z4yY7PCR0nYmP0R02lhHIqVUiMlQH74iXr602uUZ5OfqAQgas0a5s0MpC/AgDwZFpj
vFG+YAuqDcyvTV822wgAhjFO1QEEw6AWMFFXbXA/jhRUdlG4bjJ1pTZd4ypgX9wL9ZnCpQ9y6QxV
bxdLi8kc1io7ittMg6vn88Yph43jFCsc7lY2fcvF4Dw6sWm4VXRB82nZt44Dsnl1fikBJVjBUHJV
lPpQECr9e8HvWj1Vg/lKRovTQNzuG/XVtFKcJ74nSpCv5VNO2MVVobE6K+N3pz5M+ePn0/NGxL5W
JTVVKidtNtNdMUHzVBZ69yqYVJ8//MaCMq9CYJOLYTLUkG2GPsbEj/UvLj5uvfRVCBT5BGhBYaQj
IAL47ef58pJFff7S/7Rv/mXBXguQRJwJaBFsjjWmjbOm+G0BulR+FlHpzhCZRTe6jRL6ea76nf0h
ma8Vute0CVZ639/pX/qc3Bi9a8VSYuP0mJgEetl+lcrn/Js5y7VkKZZjxQlRO+zU6rmxT1r3va9t
X77Wv07DSgcmLRkIn9oyfJp+fv41bgzCtZy/xDdbi5yYS6FleJi+mD+Xlf6XL3ytwtebyqkBHk07
a3Z8nZr23KKQkUy0f19EfevGT7ia+QaGp/VQ05qhBeaywAZJNkY/I9uPm8dsev3e2FwtgxhZqT4m
DHi2qQ/fu6OQ7as0IFUCcAwXDShGD081f8LvpcrX4nmpwRNbpw6/A7S4yLX7iuaKz8fhRji4Fs3X
3SBGmQ5k+CswtEB2oKWAOva97eJaOY++Tx0veJ5d0SDKeZDpQvvea1/tQ6oF4TMciY6J9VZLYE0B
c2B6lX8xKjdWzgXA8O/lmAd1MxQxs6OeT810rL7S9Dh/n9rW5ef9a5lLUzniisxdagCprkKlxqWQ
l9JFkwepJ8myL9R4Ib7q/76hbpWvJfVhV85m33ArrEWruXL8tnwbqbQZMuTTrFnpee9hJbmogKmB
APHk7oxT+Ocf6NYIXi1izSyHoYmJPek9VzZfRIZ/7jz/Enysq1UrEkRmTkXwKexwF2FanEJiso1T
QUU9wBa5ngQuwcaiIneaIMjLMihJaVPpqE6KYjXZeJoqP3iCNxSr1H7O5RMgoBSI0dg/J3a3CelK
CVAQBkr/c+jf0+YhbdagDru6X46W7Qnnt2R9ZS155f/8/9J76ypeJLk2FZoh5p2mUOvZ6ijGyypf
DFig4eC8Q4UD3WVKT3Qv5M3FUfkuVu8//z43gux1P0ASGbQ8J5w28+jQAVsM5k2jvmTObrC/d68q
X7uST8BFWuYBkpDn+T79VqVbvu4JECJpskyzx12W8i2tRT99teZxr9f+vjyvBcP6gOYmKwuyWzyo
285Ty5/msA/lV7v5NaAuzLV12J/SyoHy895HUOeTLRoSPEGF16WW2/frKNzb1YhX2ctgvYDlGZRX
Ziz8P2llK6XfSPQyYrfmyGf4YZa20fi/dOciQFFvAAAVK/CxKwmBX2mu8XddN5ihtdHW4Q98plEP
tvCIdor4ZTm9G1eAzTUFLDxeK/qf0mg2qvUoCftYtqgo9SMl9oVt2KtRrlZqjAtEGft9Od3Po+qn
1bYNzoOCd71t+kER+DIceiGtA4ujlVnR/227nVYcSmBd4dAsuHL2aJX3RXKfU5iAioqpcAHrbLiP
KnlpSM9F9aeyFC60+TdnNUDyzexsoQYPRbjFU3sXDPFy1M7zvEfY7BW1j12ra0mHstz2OhDPQfPa
/mOS9moUe6WyBvC7FNBZzGBwS3iddfBHHt6H0YZqhOZTST4AKa7NvvPCblhIMvDctTxA3qrLdapg
YT6J0a1kvD0neTPOzWqSsTSU/gz5eJ6IunXxUcvbCwpWs9+Gi/I2LinhLg3u0hL1Ja92zvAnljdN
/KyWiSdjKt5GkT9Jx9HuV01iPDfBfYqGX4j83oAaCH+ydLjKDoclfgj+kJq+0X0MZeUXbUXPorqS
jbOTdHCJj3U2uxJhyR2mpRI6yyyEl2AJTyMaSQHAS6flvX+lyUGvlBWUHq+i+0EZK9+OZ1+3Hqia
UTFyGyixAbSvLs6g142uCpZRQNlM/1h1fNRn7LPo5hy0I0bSrt0YHlpMV3Pes3GF/tgfhLmaI8W1
unzBRooaBGpq7Sx0oM4PhnpunMdwfOyTfZ+d+2k58q/t5T8b0jJC+h5ny6k7luVTlV7+WfDP/tFZ
dYu5XnJ5KpyFlwKxonSeDy3l81WjClflqN33xx4pSsQVnnnMBZyy13aqEdYQi3HhVn806S+tebNh
sAY/puCH0n1k/G+Wskpxv4stHNAz6ZAliyQ7BPNboK4TA6lwDgjiPGanKjuq2YaM2pMYU8UJaF9G
kOkHwyHPDyJeDPK9E8t4rSObkY4BcookqhbydKKUswylel3bod/kr31SsMXQLEWCId7yZFN04hBk
E16F41JWgeXW6Cvoe4kkOH3FuM71E5pgr5WORn8YzNZr28WQ01Wdv9vGYzGVvtVk/iS6R3zrfZWy
BEZ5B1KlRauc8pAXbrZilrw8BSW9Mdpx2Ye7rlR9M4Q4b2xF0bs681TCSH4k8EhK4DqXu9l6qRKL
oHh5CXRsPUWVzZAPSQq8zqE6gsZkHj1bbfDEBy6cujHLKsq6gxOfDf1kyefcRprto0nnWkzpIuwT
3i1xp6jjPtTV+zFDiAKjVUqfE0qrM2Kngutdjup28ZC28doRko+DxAKP1ELiihghbtbd59VvMULf
sY1tkpVuoAFg0+4DO3ezVLilhE8IdyQjOEdTGlw1NziSdr4zPDrO5FYNwOf6hylSmluRoIM9bcPx
KaOe0pXCT5QHrHldA16gcJ4gUf+z/OxQh9I3epZ9BLyHUOo9NtDe1JaHcf6aa35PwuwDGpGkGXsT
sX8pnnQFaV4Tr8dsY9B6bvVwhSu0VqkvtGfHfAjU5y4WRxX3yZCWRwdlh6pVS9T1i6p5C3tKL0Xz
KuTxp4Koz3Kkw9iwDxRzdrHP9EoTTqLo1hcP9VBrN4JDUw8Xr5arHyUq+GysXRmdRJcZfmVf7JtS
uD6PU10A6w2W49T5Yo5hJxjLZNo0WbursuUFtSBRJTZXxfgw93SmJouig+f7Ouinrn42VXr476Ti
hSoqUEyDnIe/MTrY1ktvRXQ3MIPqwOEEd3GNhUaPqj7VTgozRu0ewpJreTVcmv0qggpanpKBWtVz
Ej/oLJaoaLmt3waqs+N+zCucxDfTt7GstsRrh7YzSYso0gEhH5VFJd/3irpK2Px67Umz7mcY5HLm
ZwPNZ/VLGdDu6UCI7jdDeCiLcqHXOpW1aAFB6jHW3gqxVcBSaBEUY4mCHB1mCLUwoZWGt6b6bagb
rSHvqzalcVeFv5S5YUXs8dFZJ/W6zX4q7Tbhlcpwi15qY0JyLGhiMCBUJo/DtJL6zp+CZ0RESqn4
jq66VbWUQSjX8a+RPjtnuDPA8jYPTv0q7GU+nsCddGq8adt76j3sotk0/Jp1BbRxslAlaZXNzKIf
ZvHecJyKFEGdztr2RNmkwlMh2agJjdWHolAwVijJv8Q6hAGWl8tsOpZd4tYF0SvyG+UMOWZVYAhb
N/MysBJovOEiNs70A26y8DhTxM6a9SD9AYGrotuRQfQmCrVP4VEp5HBkYNKH279bFJNXAeu4xJsZ
FmzQtI8d+3xzl6fLKTxBFh7TfUSnpRWvZG3Ffox8zEvjihDvy8q7LK9HdWfoT3N3UvRnJTtrWccN
2V0toeGih7nT3UA99ba9VLiGwgojYUccopc29AX0sS7E1+E+7p8ktj9hY6beVlggz4L6LT+D7g+n
CE9hiJw6kXaifQ97iYWpu0MvNmoX+AnaslJe9A45Wb+2yu5gZ40r2tzTbVKDuT6pIoDUEByznKsI
Epc8TX0chr2w3RCej1a164hOJTjHOAQa7TSQ2Q1PtQayLZxVi36h0h3fVQ+OFC7T/pAMzQpaJSZ5
nevES1rJzhH1q6ihQsvNbxx9yNMhVXd5+Qe3SEk5Z9G27R6CvHON+kc7A29tznFNDB4PVQxHFFfc
Wfhwkloq13r8o8lfEnWZDjjOdcuOFhs7JYJBs7ShkVvYtZSDTAD/EMmaXiUvLmImkQXLCW8UIsD4
4jiPmbWe22NtlH4dG6us25VOfgRoegQlupfwBgIDt6+xFWuR3Esx+wsYCg5Hf2heXo1lc1/VgI+D
wI/nbBX11a92rNdjB2i2g8YqvDKo9/kwYI57R35IKLCXCG7M7F3NS0AxsT+1kg9Ib6mojwiA3ALk
yGzve+Onqmzy4DKu2rkJVLdnDTVtumsZApNDRgwZKumxlF4VcrUs0l8z+1tOAjOT1ms2ZQgmsUaS
XWvRckgNX51+SmxwJobAnThO4XtJPi1jUmFF65lRLurGi4z51BmgPXT9sgCcqFuHjXNo6XXSjN+W
aJapZS9CicawoNi0k+xqAuoI8yapynWmvI1F5ZtZSyLgKQcFwkZgqAvRxkslNhd9sxai9seMfkLp
YoexTbtDanYPiflh6ufAvE/zMzlo2zQrUQ6LOd05IQoTpfbKZI1PjGd2kA/mjvhOQ0p+yBQDQn3k
5qZx0MvUb2rSw1Jd59XkNnO+KjM2tjpbNTUdYYBFTLAbwJDBezBqnUpnlb7qjd+Dg93fxN1Db1Uv
mnXUxqdqeiVnWPfy8AYPgh+v7UIQprSmENwGJFy/pmolh8YioRoLunfsLRdSkDd2TEYy86ruz3Ge
eY16VwyNbxvwdKrWk0ioOnNEpz1wJhhXivUSQeKdu2LfF4Y7RSMOT/WdwLAyEspZN9hyhs5t6nSn
agXHAWsRJrsY+i/lCCdzvKa3vTrHJ8zUKQqXrjOT3Qjba2LLs+RNLcgWUx6QMyii8Y10OVsjxtLV
eepOdVUsq7Q5AI/0IA+tUZJ7EgYYNg+1kGgkFV7RJmCe2l5rVbrv8fzWGOZZmvdOgYRMN35kBFSB
w45CUjSrHy29fmYA5qvMN82wMcbMq2kiGh2SfLxoVCNbaPl4n84DGFzZtcseH5bO7UnmxzQ628p4
mFv8NzRD9trit2mVJzXeifK90YKFaatsXoNvTs3agpyjRsempM3J3lWp5OJDvcBMj+MtrW7lCndj
N/iATuMHLdh4Zy3XxRIH853mbPk9MuUlMqJVNMEQX2gapEWch3ptNeX2n6THLccpFqk1+lHoV5em
6X03tMtyWrbWCbSWa9PYVwxo1bvuCI5+YQ73qjqtWspApWy7mPGB8VbvRJXv6xZNpEDFanN2hLRr
RtyPPbWcEkPzOYxKr0YfT+aYhMHCDstFPFt0rA6b3q4/LOzB3QFYGxGuOVTVAwYurqnedWX8M9ej
80SkoRGyqFfxHHsoGPIca+RxXyg9yR2O4ApRO27GYgNQetlq5dGxdwatYnjsQJMvaNsCJi7Z66C6
b8RhCE2i42vs/MSbD7wuXp5pHLGlcQiKW1T8RHFsgbVOOQ42pZ5ZwOCux6Uil34qtMOAzYClaD5r
a1XNTwUNkyEbrzE84KS4qGzcyoPycTDGRxkL7y5LPe596G1cNcoq0/mBs+Sm47R3pGHRD9YSXARa
AVDiwaKOOkjOj0qY+cARvWniPMFZckhmb2AJjkGx6OZnqyElyHUvN821kwC/lh1pVaCDzAmVaYv9
vhjPjsbuqiitXxvB8wxsOTei46w7vipv5DQ9O/WHXcMMooez0UZ/5pg2IzcfR92Dt+ROdnPUp8dZ
OwFy3s2tulAr1qOxc4K7mXN5FLUrONx0Bde+2uoeqJlVEVkQKPp9VeofOsb0GPXX5bnVllZxDJUt
ttCuo/xQ4+c+uuudyHXaPXELQbuID3VCZaPuEEMvTdz1IZQ9SlHiBYHqpWV25qaL/AFGlF2tzMm5
05JoHUzOpk3Dgw5r1gjV3ykZqtlH+8F6hkDPhRUZg5NThZndWGhLJwcLdsGApwQPU1qBVdzKqLGa
fuJMTo0B6zb8oVVX0zDhyUO34izBPe/SDKRdYB41ThqNxX3y8NhZM4gaTv7WrK1C7dCb9OBe7OzL
0c1MsVCd0jXsykuJdqqunGIpOgzcGg+yr9MNJpHp5CFtSqovqbAGJvNttD+cLNrVTeoq8c+2iJ+4
mDlRGMG/QdkWETtc1llHWxePTRusUNxxWjjbZXmqortkvL8cTL2cZDhuNS8ZDlnBHbOlHsxh8my9
JT2bORftQlMcK4B70/yOM6JnFZqrFtJitt8SyooDq4jSEZLcLOKWvJ8hzC+L4q3M6Fy/FHOi+1a8
J1RsTF0nM8v8OvwAgEFpK/Qa1lqDV/2kvY9oI1Uufk3nV2BFDzasTxJoo7PXZsdRpdb2Uar5lQnT
5tJNIxZRbqxyZyF4M2v4KC0Tfra1NqojRUdP4dPjJr4K7XVUWFBae8+R4qVJ9U3vdQ74rAnIAK1N
m/Z4CTwbLWzWGBYZ7UtgCoLsx0zgbOn6TILwmEv9OiRpzTTOE0qKCDnx1Dj7GKvGQ50Of+DuUhlR
2McGvX1I1LVdH7l3oxEGd7PiT1y/O02wi+V2pdTsO8p0hpO1sLIPaV4ZubFUg01ma6sRBFY0i5XM
rE008s/RWBtkD5yNFW1eRBPstUHWNrVlc64t/SQP13nWnwvnrVAollCQMgyQ8j25eigfZ16tpcO1
gcYQW6/5vJWtlx6VTij9KaczZY3JfjD8dDHEv4Vq7x0KQ6l1nBpnmZJTFUNKo/ebarznwXag2C7W
Q1usGn3Z0I4spYeUTK5vXpNiU1LE0LuFIR+CuIXxVZOf/yzwUk4i061YTCLWl/P8MZKwzJwuR/y4
tWafKsOipkac4Ktk0PFEiQ3l9nDKB+lF4G3ZpcUxIU7XGfyEPNtEABMzZ3aVBEVadVf0o5/Csys5
l86jn3PSRv69D3t7b0XaGmYum3ToOuNb3nY7OThVcUwz/qkMbV+Cl94673qjY5wVHxJuL2TeN5RN
Rr/ftHp6koyazPgjt3soqv2ir8n+ysZP+97vwxi0T0DF8gmE2dqxVzbXXCZgn9jKdrl4BnPtOTO5
VWnsOpuuGplibns5RxqHOpq2TuPRGuAJC3m6mcNxR13S5N6EVN1J9X01EsQdAQGxWZTlSKlJof9h
8HKygrHWKdqhRYW5UvdMQMDqqkyzMpmTKGGNFc9WeHGnT07hZC1keJah6fhGHfh5NfBXOz9Kai9S
h/1gM1HydB9ORyhu90k9nsVY0GxPEEukpa7Eq74MqAPQ3l8M65RQJaw3y0zdGgkMVDZa6khDwBtG
KnHDfGlpzVIk5a7WnWcDYxeqE0806nrYvR/q2XlKi2GjN8qh1fvDFIyrBjWtTHFblTZ5hvM+NcjL
X090iWy8WFhj4ma9tGE7VCcRccYkHQv7Qzv9HO/tVtu1bftDHVCjqJxCu2BYhpA7XbM0aAmWHqKO
EhuQQ1ehOGJE6lkWNtmvmNngsWWw+ng9TOKX7FSrHIZiLdO1l+vbXJEWbWlIqyF/mwN9Z6A4mAzo
JelCBXxIExT9/1ADp/LH2KCLrqejGih+0e9LfDrGH5o1umnwaISvoXC2XZXusLf7Ec1EbmdYiXny
jIQFYr7YPcQb5aPuX2oQHXpkwQWFo9MGiyitFrk6nBqRja5lRvccShAI+H3BQd15jVp7C0fwfRxQ
75rlYaqNjZIKTCVkKXUTq+VWiqsoDkIDgShNkMIPzK9pMeiSZ9V7SRn2mmCMp4dw2tvSaUz4ZOsm
yiNPDp/ArJYmab7TQiqwsatQS9PXDQHPZZa9WtwZ2Lh1UhKSRBneHBzv63j+qPT/Q92ZNbeNrGn6
r5yo60F1Ygc6+pwLEtxJSSS1WLpByJKMfd/x6+eBq7rbZlvWjCLmYq6qbFkgCGTml/l+77LKy5w0
FQn0reKcYZf1suPc79t3ojyZYXaUimJhR8o2rQYg7GJZ4ezjqRCi+rPNdrUq7G2ZK5zNGGEWAaLB
mM+M4KmrzgnAhWsrW1GbIJukxdelzp5pzBxJuwqjjWdp+BNpDIAyWyvKURuvfOj4Vtc5GTkNCzUu
YhjVJ91DydKmz9YkboyapW8r9MGa5fRn8mKWKu2qgv/W9AmmP09yUTcbFyObwU62ZjlKtTpIp3MP
hklcOGlktogxtpLaRMneCBxb1GJfs2GoRv9oEpko6T5Yqv6tdzMMhnCjqRJrbpAXOho3KBqdiM5O
tOsSQJiSrXSvlucqM1d9V846Gs9uL5ZeA/5kX3vkmwp4L40o5vXQnElzec5tJAglsaPJk0vXtf+m
l7em+zI2lEnJXNY6QboacDB2H23+aua3hblN7JaaWy3K7tD76bJqgoXaXBuWtDT55/n4xul40er5
tqmaVWVrDn6vyCjsGRuAXd0QJXUoynDlDU/psPH1XaIQdJ/ubeO+ENUi7+SZNwpHAjUIxcISyDVl
ZR4YJur854qxnwPxyrTZFJt9eAZgPCCnkCF+yf4qkMovQavc550eMx27FdDXKbG2Ur6OTG/R1ZtB
H58F204SQPGaQgPpbdxu7RbFupHw9kzF0g9AqZpm6cr6UjARBh5247/2UfocVAkzLHYko6PUvlpD
P8966z5QcZq0zehshfJcjuDTS1DQxlA54Amz9CKZvfW27XaUjQ0DfFWXYlPKrANR+81glcqqfD3K
tx7pJQb3X/D0h6ABYnRNZ7C057puIcsFR9szZmpLjdZTDLUyAKRxTNdpayWOKTSnH49kBclzG7iv
74dFqgZ7jFuOxMbsuyraW8a49gNl40piLVKLU52294P0KMPlqutq5XImaBNtWUTtWmsJH6FtIccH
T72LyB4NX+zwJeyePUqAjL1JtK/V56wDaq+vPf2qM44tZ7YUu2APJBLARJLiRTS+hNWDPTxEzbce
xVU6XGntGgwfpqCwliCoqq8vjAilwmHqYJeyhwrzhp6iXKZc4cZTjhaojC02Ur3tu2NUHrz8SosP
sn8I5IMYXnplsvQ+MwydNo+WjSQd8QVNWZpGEc5jF21y1A1ffLSdlXnV6tfxVAFvCz86DQYH0iJZ
xEU752G8ZtlLqS9zFYZjRcUlo9y1F30wZyWyMHHxzwb7XR0QPvWx+STEV83nI+wUPAK3psYBDLms
uiUddzpeDvZNJF2XDehRepBc9TSq5V6npHka3cA1zuR031aVjnKY3f94o3cbN/mGTymMi30jXmTJ
W6sEWefdIQwXlXTfB3dlT67wFqggxTgq6iarmmqn6KtctZ0kG7Yc/2Nret+7xlSvpOCqqq91DfcS
Gr700zzQy10XbdPGUh/DUVkhMNrF2ZPS23u1OWlVjx1zKjCksZ+brLnWCRt07PZZF/e1Ly85aS09
OyD0kMSrmhjSr6z5x9Gz15qkHiaHnLg5Wv5D0sBtb+6k4D6hX1SfrdwJc2ur+VuLrflaM1+l7qw/
puFGKqtFNWirSlzJyTVqftoa82pltTBOvYXn4tlTqbdDIs9j1uPOLRi3V2rcHoPoyqz8BR7pq1hx
Hw3/6LMiCB2PH/aINAw4+FnBLDVX5YbjTGJo88Y6N1K8kVTOP4IPyglnuoUsuRANqKR0zr3XxEte
7CJbjK29F6q3M5Rxr+R0n6uKEFwTei8erDH7cDuwFjrLd1AsDfqPhKEEoADniCOplobLjvzcsraa
RelDXfJVR2nviAbEKrii7bwT9YtSdkuoUzMF6CMGyNAT4dSydO7zVxRYRQWWkfOTNLxruuxsNWdZ
fJTv/Q4F5tImTPO9qmw6uIIx0cIpLfwP7Mfeu+4FOSnsk4z6x3WtalnYh9z8HDn+0hlMBIHI9IHr
hjQym7X4LGdyYlu8PJ+C1Kv++Yf8v1JSzJTcggQ2lPhJ84o+4IC9o/ET+gXHyEsKta8TiaKkGpsw
eGqldiEbMjWWjqyirfqomHuxskzsN5LCz7FfzXLwV88uHQ/Ve/rViKIP7uW9d3JBTELor8fh9B0L
ndaUE33yVV8QhNqoM6wo45WI5GqglUUD/Pf0n3fu99KXxxoNuw2SBNGQ7DThgszu31/3HXbopQNP
oJZW5CpInCk2qZ6sVOuKY/vMjccP+D/veFQLbSI0/TCaAuHVUhtIHUamwHXFvBnrlZezx6Y53sob
MxSzXiKGUFU3nBh3ga4vNOXBHWK2odepTW+lZR0GGZHd7EqU7XWdfOD8/e6tXZAS4zYahe9BOk5A
vUmMRa6+xn7Ay/N91LzSg94UzTqt7yD8aMYhx0XdwMhCKkycHKJZzBmCkxDBgHs3uVX0zyl4xaXj
D68jA0ywcapNHDBnwlJ//6rfG0LT3//wIgoraapKQHatac0OylvzOWt2oV2sF11WZmY5cmFtJdUz
Ynw+d78Xq4XZRbIm2QaujcpcqBxDnc9d92Lqm6UWFV1QcruD4ngQEHVgkM9d+mL6E4qnpGODGDGt
dyJeBv3nVvpLSx+fRIHUa4dhJ7+MD9nr729WfYdS+D8MfQJFMvXBZDnWIGhB82j1yZAW+KQnIR7g
+zpIVLaA7tGWpp413iAl/cUu3ufaIy0ISdpr4TZgN5GHJGMp2oZOxDIiLLcYX9MWZ9muv5q684Gw
V638RbjPbXGyFbEypFvfa+FEbeXRwIGYyZTIp99/rUmX/AvK6fdv+8MwN5XQlxUQ/13cnQfsSrqy
JY6h6h7VvHgOcr6i7/afG6Lfaa8/fNYQ6YkRFwwlM7wey6Vp3f/+O7wzVS9dedRUa1JZC1jtvX0W
TmeF31/3ndX+0vrQ0Jocu02eTStlLMQEMUouwJJFCPhHHrHfqeK/ev4Xq0EbClUUOnMgVPz5mB7T
bC+026x9qmMblNGlgbxp1X2V7c34Ka2uKetZ+lBIEly3aAaKCXQdz7PiJWmfbOnsmg+B8kjCujEA
2BKqQRh6NXUtJZx2PKCdLF5mxZtKn5QwbEPJKed3QXSvBw505plFyya0VzL+S2bhz2vzoDQrs7sR
4IjiaxAedfnFHh9Bn+etfy33N6MxxbHdJKV9JZW7PrwKMmgHWUGT8SkH3zGK8sZLVaiRMHi8E46G
VjkSs5ude004eXLfutsCira99ZoPhN/v0cK/O2X9MMwMdGF12GBLNNlzcBiE+ESrBnvNoQfoN+A/
2nPdkwndyJyck7AG+G57/qcc6MSlG2TV25nUofXa9cXBc9fdR2zq9wb5xWKpZJ7mS/AHds036zb/
oKa/t6hdei4OgZRZbQFjP20fdBJGYYMCj80x3tI8xL8VcFxTLntPduTBmAkxEjJNR8Iznbza+NGG
035Xr/R4ADTkYdPVMHXl4GXjFxFU17aWwjYwjlbqO5gLrmTA5T4wNt64Tjx17ifBfgBPjtR9QjxL
oH4k7n7nWV2aadVa3KVjJLMn2GJC0H3OiEZcOmm1Fd3s0ueywRXduOAj05R3NCqXNlpT3kCUJIwY
V6ct94p2Ym2Un6yFl/mdQdU1ZYH93C4YsWFYJOEHG9X3bnp69D9MMllKEF3nXNf3krndgnRAJuk+
F59IXu7PVxckdiSiwbdcfqE7+rnTxqW9UiUpaRX3yEXML+6t8fX3NeK9oXaxPYoMr5JaaDqTPUkV
OtUnT1yXgZ1GV2VuNz2B8ct49ZHZxzsF7dJJKWks29bchL2cXaxKG0o6HCRTQJOwaudTz+PSU0kL
WVC6WO132VPjpG+fu+jFoSjEkFkEFoOt/FKYC1Ccz112ekw/jOGkDExbZOwTYTHS5rI/sGd47ylf
ABiK7pVSpygc4dRmbUIATrx8blbqSo0/8uB97yMuZl+kYK9pwcTFWp6mxFtrHEOy6u3oA/Oid7a6
l+ZFjQh9VZJr1s+h2/deO7PjbmcBZw7KDXqez23TLz2MwljrjD7CPFdJoJmv7dpbfu69XsxJpdDa
ZqhkZPX33q30yYF9UX8NLaNhK2gR6LK7AdRH1v77u31nJb00IjJcD/fN6bQSROsIkhP7q8xPF7+/
+DvL06UdkWKTKpwgeJzQ2q7dDOrnnsalHVE+hDrIOI+4qpbDxBf/4Ijwzsi7dCPCxaBQsBAbSIWD
FFzjXR/BmTsWQ7hwtfGDD3ln9lwGeipGZHl1yIcAi068DvoLGqwvtfpcoREXs1PViQzxKmwdjKIK
ZoYmOxl0w8+90IvK6OmWHDUWL1R3MYTD/OGDXfN7A0X5eS20sBRPhoF7VnSne5HC1e9v93vY0y/O
N+JiLmp1p9uR3fU7gSxswBYwhJPWe/sQg1apfx29FsYj0qIKrcZQOFIvUHFtDDiXQpkZtLPiDDbX
taFYEICReRT+KsxVmp7JqhvvtHSYOv0731LmkCUng1A19+/sRFtYg7HKRlBZdSUbrQNgNtdw0XDT
r5M6QooEVIWnkUMWgQ57A8++fox3mqihap4rqN2BQf8cQ9nEfKZFv5A5ZXlAfQYtFz9OV2Pcb5S6
XNRY/FmpI43GPvaGjR3y4+ZNp5la342yt/QRJ7XJTYWlv6udLAVmQqIgSb3Dww52wQe7EN2cnuev
nvPF8oRaWJbZm3aYd9fIbe/d/k6HbyRBoMysczbwfNynLpRWiq1uBrte1lG5HSqDHsbWrAf68t06
MQ+pK89S+Kka5uW9Tas8n7XW64RKRNm2NBETKdlqciHp1UUEDcATW6iCK09DsMNPh/G6iF5D5Rnp
AwqH25TGYaqtR3rPfbPsNXgso4fDodMViRPA8w66lwzpFy5Gc62qZjFkYbPv0QGtNTlcRnQ3RkhJ
MY16/ZXgaKPbqc1jG9urxOpWug9IAkN7+JopX0PCSvpuE8LLkK/reCnZ8G7o2RbyvMw3vfINmH7e
Gc1dVKXXuVTvhoimUkunEp1ypWbzEkqZC8ckUrGB7e6HCqZ0ezNAmfcSnkR4ZdKTyzUTjhRGaAHO
+1JzqvwCDpi2jn1t3g/SKavhfD7L8jBrOGzmfraMxui+JwI8Du6zsV9k5U41lpmgV4+lYyOXjskP
u+R+JA2507ujhIi80PhlJWhhyErCUSGMN4MyYxrkxhVWWLM+Xxt5PSurIxka8zRoFqr2Ehd7fdCd
0Ejnaic/pFWBUhFOOnfVBupXAyd30qbWgY3xetc2SzESbo0mJfGrU1/kE/tL1avT0NaOhZKiUSQH
3saqD27gTZtJuojxKDcled4F7aaFhe+Z8ZxkyTEnecIfNxICK+2KjD0nho5u6xFZGdZc5hZ0PrqA
ydJ6ULGmBuNC0VxHc8uN7FbLtjMwO7W3MmpP2+3RVCUL36zXDb22OvAXMWSFqOxXhfGtbt1lENjr
tKDj5asvqQd1GoGWR4PWSsTCCBQnjc9DqU4uMXNDwt23jK9i5TUwbwakDICkc+AQqKk2EXrJ3DKb
Te3r82GSHo4uZKIvsZ0frRFbJjoo+kxCjyBJBzusDzmN36JfJNoXdUgcX50MMtJmzUHoBrzs2hq7
vWyfZP+t9xBsylAScpjtejbvtVvRdVs7WoEo0Rd1Vzp8Cz561ntLunSmbcxtOOjQguyKFIdDJwvo
YikkzGLRxeNtYyEIKqCNCm2W8sa09KHsHwQjEWpUT5PAbd154mZQpZJZ5UnzcsCGhOSX0TZnaveA
9XEV+POoR2KSwEwdk2WnbgU0B6P2obPRtcxh+8aIAJ6zSEVWuClCdeabKlGJOP0lKBvLfTD0S4yg
cB9chNE5SiyIA2+tas0IqZGrrZSiTwcn6lteeGvMVSyDVHHSEV4j3MFBXMFBq9KfqixZ+nQzrPA2
GU6VgGDu2XNeBhyrnYJo2E7h29uMY8DIOnqQkhJzIhUthrKOO+vo6fa5NXfQtxJoz3mw7TA1z/ul
URqHhgXarL5IMZrACLloUDkix685ZGuF6RZtE9izsR8t4vpLrzM/G2g6hI606humjXNFIMAaNCfX
nwvYrXV/X/fpSgQmvddjZOGcaa0hB8l1NG984iMn8WMbbbPxWqaEycFD1cCKD59tQ1vnuQHdsFzb
pgCda2cZUs4Y4qckmHQIfq6N5JhFDONen1nw+oW9HuyDa5LYVpmYRmfztr6zZNibcOydLPLfRBhv
Pf+c0F9nLk0FsdMhQJkPWpeyRKaLsfYeXLpdNbTgxE4OhvdkeVDhGXA1/LmOiJjZAGkoZ4oK6z6E
6ZGSopNF441RiLsETvyQoDDuU9bl0H5KJFZEv4/KVdwbjlH381IHe9bL7LFsjU0r9pBSfQxjsHlA
PYwJqZEu1WBXt1/l8hDEB0U8Wl2/DDOqck9Tsppcc7udolH2X4e62FS5uorCE1zDxeCmB04Ac433
RiBMGZ31HFtmZIC1Db+2pnnkJmvZtA+lcmjLrwUdea+b1/jXGzVWhl6+GKyNXvazwryrrSewJScM
Wqcw7vXkm2qc2/CR6DBHQ0riselo0q8mOoaR8B2lMo9leJNXJKZ457C8T4IlM2rVuVxNj4ODFw03
HbFggbSNOhMuHSswHFzsVed0XBDiwWqKwgpNsLWtUjHvEsgDSRUumvDkZvWuTdFpwMUxoHkXcDcN
diYcpgzbfnSHk4hSeLgQWDz/1hvP3IYjIB0Jq/2qtu6+FEdJu+uCVQ0mjJSqD7pNLG1NF0zYPkS0
kHJI7JNjSjKYL01GxWnfMrR5wRAvk6bf1yZSN5v5W3xxbXnT+3RZK5idEoM1FgK9jDvTadJNqbZS
0LMV7tionfTmIxO97/j+5d6EL3Vp8+aTn+giiOl29nBVV7ITsDZXJeLw4pvWhauUrVUN0SUoU3Kg
ULSjHyAAeOEZ0rzz0b4F30YlOUUuxc09l0niJLrHPk9xMqZnmIE7Wpu6aSFdoXkP6nnpS+uyyWCF
22g1z3YMMzTNlkYNqQpi8O93tsgBfrHl4mtdWkhmtd9Eud+C9LbwFWOE7/jXFEdfadaVVDgBizFK
43Wnrop83FvyY2m9woGdKbHhmFk780e0lwixclgefaijyL4mZGQ2IovoRgSk0qLQmh20wqA/hnm8
yHGdN6KbJkW0Giq7auIS5mxQafXVGsJ4M5/H6W0kH2u8D8a6c6xMXQh3cDirviaIUO1oXAYexlQ0
DYYjmenLDCFnsOnQiQX1jQ6LSR2IIRJ3Le6MJmKS0D3E/gtUWj1vt51xCqlTYZcuPM6SVmMewghG
Gmi+y84KARt9hiwiKbFDOl1tMQuSZ0kRIClflqjuO7rTJaQgloOxfBqLHbY/7ISQK5vZg5BwvwZK
nJxoG2mvF96pZuEaUAL01dIuDrZ+VZZOHRyVbFyLcDPw3ivUXK4Hq1jK1qrizSGnsS/YuvnKjTdK
V80Nw3dGljPdhM+J2MLSIGfL+UKjdLMoi6KZKXXGKg7lEyGR+qw1py45+ejPQGGzCaoOjjlEOUwz
7NJeBhEbUGslGejUVLEP4qtReqJkwMjsHJWdU96ehpA+qbcU7mGkeJbF2Rotx1NWUj/rTmZ1KPpx
5k69FrHzxqOS3pryjR6VC/KOZxpN8qA5NOaXCl1mvOlZ1gy2y7rMSJ548fgJRLz3MXiy8JuIkP1X
Z7e7F+Loe1/bcheEDy7a6oCxkDD+VP0q977aJVoqLhzeZmUwhV6z12DBtZDu09IiYsH1rBsfFU5v
wlsmC23RIEQsE3Hbx8eMvrpJ+ABE24WVKBtbkZeW4Z7I5V5E9o4sDCsql3kO/V5R9nXmb1JOPy4U
8Sw2YE7xeuyBdkFxn1VPiXuugjs5sbeIhPAEVG/dvvkiiXwXM6Uz82U0+mNL/CfhCyS9OSnZZxX4
U5PdajUrhEDI4GdbF/anGvAAUEsHkneG4DWvkIm2giIwHLPEJa2sn7Xu1UCAZw7TrXh25VOrZLMS
IYZt4l+g3el41CYBalkR7bX8ro1XTf8ljAYna7Y4lk1ZoWxbYWFpLIyyekiZimp+JHh4xiRDA4+O
mfQGJvuzHJ4atheCt2/foe8ieqTunkt3p9IVVm6AS9juLxSIxPV40LV90PYry7IdTEBqsRuoH4n2
FKJ06O17zXqTSfUzgmzhtdnJ1Ly7FLF2gNMINig1TvBO40KN96lAEedPD3vvFX8px5g6DP4qkV/c
elhYPdsAWOHzUltr/mroCpTsO5kmZmxw9q0eojBDEB3Bm2sQtWPD0FZ3llTtREZuTOHXnJkNdz2y
vc6a6ouPR7ZhN2iw/JVmY2RAl8hAg9jW8DyTeuGhOqi04tZo7A22+lcdqn5zgNUaO4mBg5qM8E62
5x0pO+F0FO/YCqH+b4wbHfG/715NKhr8U1xrWfc2vTmWcQ+1MsYCyegvETQVnAG6aTNHsp4t9Usf
um/q9Y6FaMKstoHYK9l9D4CmxgNCkXEeuezI0XLIhnXKR6JCpvdpD6u0XVftZipCSlx8C7R4Hbrq
HMn53CoRRGjnAQghAW2SkGSNsecg+MCyYhM00KCNdd9vq9C6NrUEYW1wUFV8cmNIhUW98L1ViO+K
VSUnV9ZWNUoYr2yuXE3dYp220txJNmWdRs3amI3YVTFjkdXIwoe50x8lJD9uyuJUnTzI/WX51Jbu
0kzgNt8S2ZMP7n5IzXMcdWvZgnWID84HpeydQjZxA37AwVEt8SDQS+8GRIVoov3yA9z+e2PhF5X/
0qm4k1uj05Si31lNfcdCduXi0tMb7EFVTCGIiBrY+1sJhE/rDasG9h/GHGHZbpTk66i3NqIa733r
W2h7V7b77fff9ld461S2J1Twh29bjnYBd97ANSzWZhEboIme3OXZB8io/N71p7//4fpaZLVtEdPO
y4Xq1KO467xtqpBU1H0LpLPXyDTlN3IHy7jedtTDZgivYvOq+DB993uv5VdP/QJ/xJ88Mxh/fEMw
lBF1vTIkaEGKBSyyrdvZKC4Imcyue2IUAlTOFXUqUagw6b7Od9BcexwVLEV8AuefHvgFZOkjAgsi
muI7X1rJ3d0YfIAtKr/MvpqufAFamkaKdoNatUN4PyuI2AWJQ5O4hhZx5uCMMCTdsfkhySOep3T8
0+CliPGplx0xVueMajL6mlMgUKMOLDRk0j2ahTjl6Hts80fV05a60Sy1Udv6ebvwpUcNdnimWtd2
9qXL2/ngBYskuS9Gc95FKOHyTVXt3eE+rQsHcyMbNaxcX5dhOE8wFCkBmQv3RrW2Fisp69k8N/ao
/oriIRIN0Bq+NmQJ9YjJWNmrDDFQNM7N/BGbkNhFybatWwy5hQMDpElMNo5I5KX6wWeR7FEb9Vky
oQhzV6pmk8NA0eTsKJ4jn41iBEkX84y4RhXqW4fa6DeSBpt/culYWPHeFgsErNqIVLG48rNNNbhz
HXhQAYPo1WQd4sMVcSTIaoT08kbLoxl+buhTs+EurDOnbPyNaVsYbT2aKuFIO6UlPRXQodjmgGzk
LQXe89h/SzNvlyP1KXwY1OgY8WhR1JXe7W08qzPCDWiS7ccxuCqDgHrMzp262skhMyZxvB4NeIeg
0Vu5S0+XsZwyeeGIX/vHUFMOafZNzYp1bA1O3Ez6/m3u3wbl+Bh1bH8MlIOGvODQOc8Dag5CvSq9
baODEh2gimLv5IZLe/iqJvJiEOHJrN9s/0VTfCfvcJBLTKCPkNNWNCsVMe/TtZSfajN3RjX/1lXp
upZGTm2PpraDSo7gtd4nqrrA0YSjvDbHV2nWGsnNiJy8Q3FUtv2yy9xT2sR7JG/fY8Y9P360oBb4
cUZw7pcIiLiZBJa4KZpjCJBk7hL5yh8PNfvHcvDudOlhCMudnb6ZPrpaPXF6tVgMKAuazr7SfHVb
e+rXQAWDgLphizepVVEfk61V6XjX5qStP4Qot7AYa/KljcNGmmg3oSk+6IT8qp3DBL304i6isGXg
uB37jhbc8Nx7viNZkEh89HHjRxyHd1bcS3NuLFtTBRuhbldHdwlZw3q1txG2/r5c/KoxMn2Fi3Jh
jynHFPZSu0ysQ4/UvH746AT567JrXRQK05MDDWy32/XVoWnP1IEPLvyr/tZ0yxfrv2GrWZeaYOUN
BhGtO+INhpMcicep+KjI/ardMH3ExZqum2lcRaPOi0XLkUc1QYIGgNk2xLQkCO98sRpSi9UmmNua
Nf/9m3jvNV+s9ulIKsowfa3Sf1bNaW+Iqg8TgN9f/b2HdtGosiLfT8aG9+zpgjjyXa/USFBxoute
f/8B3/k8vyjLl/a5oVvDpdVV6qAxTOv1JiiDqyjXvsoeMD35vAHray2/mG3PATe+StwvVsmhZIrD
Q3KHz5LT5FiHecM6yjnTiuyrbSSbGsUl7btl2cqLMIx3KfvpD+74nbdsXzwTYQyecPOeZiMaQ8On
sWBk+y4+R/5jl3/x+hqfNe9xxJRLw/bDjnD1MSVMzeqZ1MHryhF3VsiRrEzQVHpOpZcQJ/jf39s0
ln/xMO2LflflhjL+chZoIsxDisgAQvj7K7+H61y6ERechOVGYyTUaXiT6MOqSLyFXXcbxRhWGcI0
Sc5nVRY7uNfj84MfR5rd20iEZGBtL11bYTcPjSc5hEuZqVv6TTPXh5UazjPzqxeyckfnYrIqAdiU
ZTYbBIMKNMIdblBehaGWwNTNjdaVVS9U/zFynyM9X6CQW+dDdJ8N/TqCcBwHNyrt/JSs1cZ+cl1t
XtmrNMD8Yey/ar12IjoanED94Km8Mz0ujZSHyPa9Al/+nRxnwCDxvMc1mMQ3erl/M9j/7aX/d+8t
u/nr7VX/+g/+/JLlQxl4fn3xx38dgpcyq7Jv9X9Mv/Zf/+znX/rX1XOL9D27/Dc//QpX/vuTnef6
+ac/oCwL6uHYvJXDCUV6XH+/PPc4/cv/0x/+4+37VW6H/O2ff7xkTVpPV8NJM/3j7x9tXv/5x3TK
+LcfL//3z66eE35t1Ty/PsdN/nb5K2/PVf3PPyRD/lMIGVMam3YBoSMTVaZ7+88fWcJQbExtFEUz
hM0ESbOy9tEeGX/qwtJUoVnC1qdf++MfVdZ8/5H+p6UqpkXjVhaWrCNC+M+b++n9/Pf7+kfaJDdZ
kNaImn4eE7puy4qmGqahQka3dUu7mItGrhn2oOIy1yfyg1sq4yzTanq8fYWbmPIR50n7eTX66+M0
W1ZVTbEEmSwXdbPUUjgtEZ300tWMmckd1TQU7e7JS4Ayxq4qOmYl68NM90z/lUTrPF3npSrjHkNm
6Uw1i4Ftd5afdSu+lywruY8TYdC+Qic8yngplk3dvRZhiKeeDYBESzU2VlKkYZ444GFrUiKWEnlY
4wxJ2YrObXHIa9c++XqC+1pfk19ut9SPPhGbYRixmzR0MCtn0M1i6Rl4ewNqDKDTg9tGx873SdZV
7TY8/jCI/n5PP76X7w/+vxfHv56UYaqaRrSKyqi5qNKS6/ZyOk5PyiahOS2T/A4rG11eGBISEaWw
UpTtWGNl9IWkJ/5P85aKFrus32lto3cNfcCVMWSZMXuRouMxwtSxqwx1fo583I6CoCLoC3kI8QdA
LIZeRAiVwhaopB0pSHJmyK9V24bhsmls/IIL/B1jLHOKWZ2CpYhaB6VUNPHmFS0+IRV6Xs0nJnE0
x+lKapW9ibG8bY2UaPUW5dPoBqL8oMBdnJS/PyjT0HFsNmRTJrz4otARHBznsgG4LfrRwgiE5l1k
iHSTV628kzzLaic73hxYuprOsGx15IbzVo3dnhVDJak7oa+kgY11W2FeJCJxL0WJt0qqPl78/qX+
LNT4fqu2qQjLwqnGVOXvasEf4IXYM7s8UuLaSVNcZ7ldOOZW2jtqL3yA8BoTEHQnS8xHP8qF/07I
uxhO9vSYdE2WFWF+n5g/fHQYFgXfNqzxCvBg0tNsc6y+lJ3Y07BnQDSwNhOyl/kOOPCOnkvpC5W5
nuFZI8du9sGD+Lny//0gLMVUVW7K0i67SnWsj0Gke7Uz1rwHHWX0PJUr86Oh8fPRZfoYFlA+xNBM
fCSsS4a8nri4EWV07WJtKIAY43zjke2Fbl/HNtD1u+Qo1MlFjw6G9dwoIZZ2tSZwVLVcvFOl/G2M
ovYkaxa9HM2iQ921qXuYaNkfKUX/5zrMTDEUkyXRsGXjkuAcJQ36vFAmfA1N3tLzDnFhVpuuHNeR
ZvzN0Pt/UKWv87f0XJdvb/XhOf//oFbLU3jl+8V6k75m6VsVPP9YrL//zl/VWtao1jLrrWJZWJgr
Exj6V7G29T8VoTF3VVOD065NErK/a7X+p2EJlYOUzTDTVObYf9VqSRZ/2kLXSJBjC6CYvOL/m2Kt
XlDEDMaFLlOqTctULctS9GnE/zCNE1UWqV6ExkEL1eF/c3Zeu5HrWLh+IgGiKInSbdnlcnbb7uS+
IbY7KFA5UOHpz6eqwZm296Ab52AGRm/DdimQiyv8oUc72Ym7EWnjpYPawWalNq9Bj5DjNj5etGM2
ygEZucmD3FH6Yb9fvNoJrz1tLTC5AQA1Y9sowUPPX4jhIAkRU3EiNMt3CDm6ONqmvn5N175Pz43X
J6+5HpnrTH0fcMTUc7mJoJZdq64iOcGNW/cDslfOtzGu3eZVATHp9ljUet5uytJNGGiJ6MHMDJTT
52IdNXo5kScBmYQRkKmz7f7Xy0yMY/Fxuw9354RooHuY8zhV9JxEOv+sN7vF12ZSVb3e2cGI8iaZ
64JmM8YRznMeGxSYSsTjH8c4b3S+96G18DOBjBMML12vQ2Owmqxb3ngyd8Ma1WhRhYh4NmWIMnXJ
Zz0HcqSjl80zchxu626/YrJwKW+6Iq5cbNTyHDEF7aS+9zKpfKofuUy+E7YF9t/Gb0Fz+aajO9V5
/PrXaYiaCK1FlfjPekjjl7F38NUwYWOzDhUTFSBRq8bcpDR7zTT+lEg51PSKKoE2pWww5LwiiZN4
S1MzugSs3E32DGnN/ChRNmhf03ZAl00uvmnu9FQIc7DZqsWXsQuSL61fGBRi3d4fLge07Ht0HOag
v9Bu4JJie1XJrJX/gCPuhflNqJJlusompCM/l+VSTA/Ouub5T6y8XP9uFX0FdaiT9XwwPY/upXWy
yXmeSOna14oTCFuIvKiQ2a95kzeTWpN+N41NXl5gRjZp8By6/ZwmdVpeFVYi31abxjEXqTGeoa1d
Z0H1VYoRvUvpBk1wH7jtMv4ssoZ3XSGwZX5It+sRdBt9P/+H55yuj30aDscX27uMQYomUv7nEZ7d
hFhnWxb9S+cnY4hCVLWw0Az9OZpBJAqg4Mq8Wb0HRvtxell5Oga6t8QqPiTZkNJJTQFdFTsScVZM
EaGt/tjotJfntZcW6YekL3h4tqrhSYHaRDZumFX8sDD6rG5MEmtLz1WFt5mLCPIX126aql5cFfHl
WIQSiRDHDGyoKHeGq7ANoNKli8Pd2ijn8yxve3hqogCBgKqnTXDu4Nb7BU8WvBgq38YXopFReufW
U+0d8LVOm0sONytuJwO28SCGldcM652vWdaU62fA34P/Y3FRUJk7PzB3p4uu+pXlO4YScXaVzvwb
3e/V/RyNHvqKUwGMxg/hhT9q4fIWXDqADsqQOJCfWeBFPDjrruNPcVyRiTdO1c2qlW5f6s7k8+NS
FZneI0xtnMtKTUt4jcvf5HzrTZr9qAtk61D9S/z8qUoKLdPdGGSMbXdhBejpJnEsf4KP8oKrpbUN
PjSuAxYobSRCxo00806KzMxMWL2FOaxeZIGlhUlc0G5TDXQK8KxKruowy9fPpzs1M3PTx9E3sn1t
8DVg/YdicK/rZXD3ZZL37jeLmYF3KxxyhQPK1zwqWn7cu2bwVN7k+FiAX618LQ9x4vPAosUf3K/z
wCy2S2LUaAM37G8q7XvmRmUFUoeqrohEUZOk41WWjJLetRxqZpKFP8Qf66SrNl1xC5C5TaR9BCCL
uFxfhgiUDEHAwhNiVTydfkkQqqL/HlHPz6BOD+tIQL5w9CrYgVnDKhod02g2vjUHDXao3uWjs9JY
n8Yfa+PV6VPW1vl6PVoX1YvOem1/GdOS3yEZ28rDhMIgg+KCDXkn4tVpnxY/ydJ/xlWm4oCTbqL5
TE/8k2RNwVQqNV01PxY5d3VVzTVr2ZlL4qg/xQubB05nMF/7U5CN1xBX04q/PW3ydBWjHVMgfbII
ArFYWif9DJ5mDi/o6VXzvVU6R67ROgpbnd3qj0nyIe/saG+DCDffCeFRD4hNgcqshRJQ9tU22Q1F
iXaxcYJb4F8yPGRjwfuxTjjTCpu9ACSoo2YJyG8B5r+bjCQKZGrga1I4GfF9kYvXHvo+QcmNJRnG
TFj6nsly5jvQKMGrn368XSYffenj/lo6nNlvxKSL4hmz1CG8Oe27gQC4XCotMrRh4bHGj1XTKvr4
MhjWT3nr0c9vimYY75e5M+7jWFQIrBupW3lb9xl/jwgCmtHstB5g9Jw3ccYuTSJI+M45PDMbPcZj
nIwv9DdU+bCCDDR37hQxJhTgOCKmTdLP9GXq20hBHlYt7+e0+a1pLEdfffyL7dqwME//7ofGOs8L
pzpHqpGQRNasRl0zq0PT3ApQ6OndKVwVx4OviCOzon69bZPEao7gOaR/uFzgE7Bt6NlgfMesuFft
gDJhYiecFH5L5f5Hyfw226fyi0Xg8QUsJKnav0qcMtFjCMQ2uKpnZ37J3NVMZzjiIY3c4OwAgzVx
Ag00ex568sP/m0T+j08+euv9t7o6fnQcSC+grUG57h1lN35LyyJvBXtCBnjFAgk1ylFh6zHU1N/n
kY7wbuB8e21NweTHOCr61JRp8oSVnNvtchz7xFmic1SQGtkgELv0kF5ri4sn00q+AY669j+gtKIw
lariGOpBCQotytDvA0kCy/1WzqlMzuqllNl176sCgY4xG0ZxVtLKre+S1KbTU+749imsFdN7Zd2m
O0/dcHhOrI0IeMFIvEIiQd4Ri8ZHq9v4n8H0bnbl2SW4mDu3kozNPB/mB4aAxblJ6648y91JD/tc
deXHELlYeyYCBe+iW8YSDkIatHeTziJMRIlFZ77gBL7y1xBtNb3OGt+IJPDra3IV+xoV8Xiluqb7
9udXI94NmLd348VUVKwIknOq7ncp82h14iQD+vdASlmcbhojxo6Qk4vEsyy3edqcIEPeVAReAJRq
2Gao/lCCSoNyCry8lVi2JIhg1qlAvTDPZuAiYZ779mwVpQ4uvbgJMGfQcqov0ch98Auy5us86ZIc
bdaO5KdqZ7f+QuobIz5WawdA7yL6+0AIVmQ7xa49TzrRfQlsFTpI2PJuDarNRfFp6d2wvPaqeGxu
JRJSydwmL4FSMAS8fC7WL47Xsl6Ow6jbIUzhh9qSJRivqRVn1k37AUG1QtnLKl5nHFlNkz8PSJnF
Z2HWdhGyfu6GfnE5NCBlcIH50IUlVhMR4+bIxFwgBwxeIpPHgQO9wW0ZsWSo9CZOiloi+nQSLUq/
D4PPlA1oOdpB4+wg8nZxrlJRWQwjIhfdzXEsXe8i2WBF2mQr1jMJh/xN184I7U2t29bnXsn+uKoz
4HLLWtc57o0FEs3pkLJVRqcd8ufUw5j7aprwuEIhz2FMjXIbzfR6jtLvkVfm99WCpM4H2mart/fd
Te11DQtE9zJdPAr0mXn7skMvVqxlFO+iQqgfJuwIudXSxxOkgAh/JNcdyDmQGCSShWGyJVHNGmXI
WeZkiYHRqsNZdy6SuyFPMXKo2nBtb0MZdBf+MQtMwqKqH5awCNpXPya1x+ZmBbao4+aX9Ezi7ItR
2J4RUO5cErDD4aFXm2uwGsPpou41coK+U9ULpiDF9MHJu9yeZTZEgQH8PsKSeqhGRAsXQuJdPWfO
OdZjCMG6Trt8GionIbZ44/I3u8Rw6zv+HupoGG9oDSreMHQDetNvK9Cx7WRZzqW8nrwMotEST1Bq
GDCQzMTdvFlajNEUXY5SjQiYxWis3gXaa/4BVE+SRfAlKzg9Vjl4uEdRqfntZ3/BGuzCdSsEdIOR
pz3XekuPpmBBXqJJKILwuHFa2txZgi60bXhfKl7ceTNSEMuXnD4gagQUUhw2jclD++xFTvZRJ4aD
vkhTPVxRz/CXc2Urs7eibcBlF+BWb407GM78TLOjHqe+4xQHWba9VNWRdKmZ3PKxNzSansIy636k
PbnHmdNVbvHg1GJ95jnHL204onveWz1dLzQQ7kVcgWkQvm6A7Hrr/N1Gzprsy3blOaTH2iok71qu
GhOk4PQzjTSg2aCI0dK65WUN+275FpXJ+vUvIfFIYnz7Dn2XPoVyXUpfibDp23c4yLZBxLZZeYdO
07+ostyKD2fiwmBzkW2aruff0MzW6rtSMW4oYmxZznndk1Qki0/KqXySratgVfUvx9hkk3GN9brX
nDjLhyzXYKl2bgM9G2HuogdQUs4BuWEo8wsfTFEMbCWs1D5vYI3snDLo0TsdfVUh0L+lD7WTB9M+
n7iPndCFrx/iZpbJcz/GLhhVLICSM+Q2QxSTxrCvL+1cAxZOI8wU9qfqnrqf3Kxyhq55XVtC/TVB
HPyx1Jxluqg3RfZiHey+C9bcv3cL3w2vwKELElZGhywwf4r4a5ltRXa1lss6fRyqKVs/j1UqMbUm
AXtQNfy8Q0QNZ87rKPVQXD5GiylREdroOit/sLxGRP6PtUO19nOCVLWzpmc69YmcjsdpA6SkG8P9
EEcsU5OL9R9WEzNIH+8YGglR2JXn1stJ7tWK4dLPjOLb7DlxeEtJP/HvU41Um5YV3iNp/iuXUxHc
h3YOr5R2THIOoSx9VB16O4cClc/wIAK4kikXlqBNSyEGziZY2+3NUhhoyna3n5AFmafqzC27ACdz
+sXCK9yvViWtRgIk9vqLsO7CK2ftvPwQ4frAESqSJQVI1VJf/XnhHmWa3q7bIPSDMCS3C+iRbvOy
37tfaSHqtW386Nr1xmJ+rI53u3qC5L483pKOaLDvp6GsOuKIptD3zRz73+qhqsvXsQpeu6igRE9S
TLfRj+bJoralkvss1cttTtcedHGeM7GfF2tumZCY53wsVzDyqRGQ/MKacmKsQu8hJViAvirHGKJc
3CBY3JewFPNW8zZ6tVkHlMeauhUBZiEL01RE8FXwTQRFnNwWNhHpNeeXyAjzKFv/JRl+O2qI6CEr
JePAjyNFE5yJw9tHVXJTmvacc02e5QRfHV0nCIHPEMHuWj3l9104oMi7NPmY57spHr329c8v66io
8vZlxa7vkozH+KdJZg9vr8DrmoXuSl+gt++V89Wi4vZrn0SYcsjFqZeHPCkwVRSR9MlxhS5p9giF
6qzMLbrkOOdsT5o2BYwvlYFc7ks1Q/lKBM83LHyhb+q28bDxFh2HK+xzfjIpVjHeeUvCHhu60SS4
73i+tyuLYPrsAH8vDgWlliHV3kr+P9/xUR7ozR2TB4VhzGlOPYT8BM3j35enTFzrSTx0Uafemilx
qwirCc1AddbmKQJ3rTs1aKiLvF9QI1785ozePo4EgR1ThzhjsHQZSgL/zgR+mjEXKoUkodsOu9Qo
ug71mIkt+bTY/pzOKzHaLavOhvYwtuNCUOgadV6Vq6gv1hp9JCwQvKi4sNrQe5gUR8vNEs/NS7KG
BJtT1P/zg/DevXu8YnzG0mGgtnFRIBj0vn0SFQOkIjcI2ae9zuQh5b7NJ0ZNc/7ko1myXtdscyy8
sP3CTK4wvOo0LTizduiX+5+ZEnbyHEVuk+2LskdfzcH+DFIlNI2iO2tNyM7GPbhUdsf5A5W7yeNt
9juhCLwu1IGk0/4wvjaeDy3UyYcS8NcIhQvD0yK7pkpbn/2adlJu1Q+MQ1BRCYr7TMblfonrlimi
eZqz9WtgNyV3Wl5n9CGYCaNaXg3BvajrL8W6aWqEDi5M4sIz6UUNmZSWxtmsjLfrNyhg1A73Res8
jg1NWgOwvUezaxiW4KxM4kd3zqM7OeIIRRwdd0241RN6MdciiC+mdcRKdMwY6l/mrujnPVpjT1pz
PFpUimFRoNsfVLM+q7ypgqNp7CNIRU4pe1VV4bewmT7D1pwRMEYEGst5hlj2zgkitYPAyow4DIFi
hrCAXZ8CORVh/zMQahR4+wRZeD55a/Kh0JUdvruqDvL7FOQp4+Jj71gwVB2ey6a97yqs8ZYwuKzm
4m5W6oOCMZ5I5w586UPikhlm0mkPTbO8jp25CWfI1VmMC9Ac/9NXYffYUmIdgs5nreeTvwtG9LwT
CYEjXcjs+bhmJ+zwyW0nfNY999xK8yG13bOzZlia1T/kAlY2YVS2Gwr5saMCbQWTkHBKYZEk19HU
fnA0zFwKgGtPMMyfbf49lVCjW2xMixzSY9yBlO3bezqEGAn5GJAZ9SGZl2+hEz4jD9jfNMrWhzpZ
ozOmAvKzGfufEZoca+hH+yXZvNmK4HMU97/cvoBJmI4/kqT75MkRZKZ0SIDm6Zen18dQwe3ViDPL
tcSeK95TvOvnJqMz7yxf1QC9pWngwoEcvp6C1TtnaGuHPXErg41saSGeTa1wdnRW7oWODm4OlzZw
f8jQs7c0g3EsoyoFuTfdIfV5Ufr5XYp93C7v9XquBvx2Suboh16pf3Jf/FyL5rE18pli5usy8ZQw
qdHY2GVCUexVuEqXAeUEVvQApEdC0OS32StYdC9jkXc1/ta9XPtDC9qZFqsf0l3H6XrQt3XrzDhB
IdmrHopOI8+OC2x2C4ezpxgUNODOMy0E0tb0zPZOafIf4KGhQ9IQGLKJXvvm/wTPYPim8jK/IwfG
uo3ciML2z6FqGw/+Vs4oDsaY8S2A+JCxeECsehupwAD3hhYuahyLSsKvC9IDHIjIbgFXiNwUt6pZ
t83L6tWAJMmky+FuCXGF3GfgK5zrFSGVevp/vijFqDBiSk+OHvnx+6MzL5lUKdFlh9NwAbIFB0le
RqSzaV7TxIiCijxPNOWQfNfVMpW7dh3W9heDzR65aqZT1DN/eVJvCz+elGIySjLBDC5mEHlUQfyt
xzU4S5YLYbJDB55s+I6OdtX9aNOJ02dEAi45JB1dzzNJted+0NKq/BLZF1ndllXhIu+NHyk5s78V
d53BSfMvMOXjm/rv6btdnxeEICvINUREC+4dYEZYgfnLnJiDW8Z+/3FQ5NqMl+qK5ADUD4idKA69
/iNNriDDX8AMEQ6RISzOGxXMajR/eWDHkf2bCwLVBf+flhc5GNf0/hC0g2jGAZNck1nlX+YCgPI1
mqJ4JmAIuqSXrZtINBhP6yl26eS8rhzKCd6PmeddTvCW9QUU7wB8YDin6snxq/Er6P4BboB1JFpz
fo7pjZNs2axdZ8xkBK1ugO5xE073SPnBq/7zMjjq7729K9BojGFJcJjMcsi/3TAuxPhBRbhInyrF
NQ+gT5adzmn5cOi3L1Pq8IqzJZvTJ5sXuUKwsRH6n7xY8wRinykcgUNtKOLwslwyEdKemUlKBjXR
tk6P4zT6W9D64wKreZqVqBzeLllH5zvCHJ6fabCweLIIQrSXYqXwv9POKJIvDSJ//QMTDTsdAt9h
z/z53v+9xDbsDHbWwLKFpF357o0Oa1QLYeGvrX7FuM8YN1aA1hZ0ZfxggNuJcxTkOa2iwIfvbgSy
er31kFtYaoXy7J8v522Kv4WuaEMIsrB8F5GN9zBaXOviFhIx1ecyuvVnKSWcf4f2rb5wA8asF2lB
b+rKlLljIXGEmIf8+QLe0aT4fJieHkFTBcSq8F94JtpXqnGmCgH5EKmeRkhTXDOwzT/2rpiKT8pn
GudP9ZTu17jKsktGe4m4x42YzeY1eVY9zbQL9EUjbO49AXyYHvx45Nn9+TrfPqjtMqWMJM/JY90S
vd5FBiqU0pNFWl37yK4R3YPjZ4i8i7N95km8TyWyQMvD0LWhRRw+YB3++QqOcrP/3TWRiunkxlRk
YDx9pf6FRELCo8LSw8Gl9tgchPge5teJ4Lh/8CMk8s6VE2QGznMigSr0QVZfg5EoEDkyJaZBcSki
cMZmBNV4nO4xEQZlHmZ90Dw2s+ieTx1MxkVEAmVcw0wOwveEedw0N69y7LoGPc2t7C8tefWd7DPM
3IO1mmewAIH7T8kjLG9OsIBwSqr1YS3nGg+DTGfe81CEOrwppWuXv8TtIwjr7aORLCPqxIBISfR+
93ZabIwHx6BA0UrHKRF8muVhXfoIqZdkqqW4FBRG4gGzZuq2ctJC3fcqtQlqVIsrLvrjWSLB/alz
3/Ma6Dkycpj3O+MShbfKiWkXzLIq47Mkb1L/xfF8ixednVuefRWt4rwrBN+pbB3WyC8JJG/ZNza5
XVSLX5BwB+/GT3AU42EGI9O0P6+Nf0cVxQNQAeQ6sLaK5fE2ombGdzxtmNNCTgu9e1DE6XQ1TGNR
P7TT4pU0sWULAes41mv5kfDg1T61G9q45f/POc+bpmUA0ImqnRfy9nK6GsyLV4v8kB17aUvSpZiJ
TxV93DjqkEsAX9A3pMKFVhS2pAvta7gGrLtWC65qTCQpwamJt0Y+kJo/P6/jMO23BROCUvb5PxM+
2gvAB9+1NnTiU9vRDD40S2Grj3Uzr/LZNy5gldBduA7n2Hsqj4W+j0AB/YJWZjFSUS3ts/3QTvzQ
WoAveeyBpaY3jY3RsD11fsvO06jmmsSHRG1nhmNObkz38VR/d5qpwc2fb+iYmfz3hhRhSUqwAIEr
fZ+m7HumLd4vfqVKb7xmgdKVYGbYh/j8JFCQ01bE3d5m+eg91JlLPhCL0jRXLZvpCfCBfLEe5hjn
ZpCyx2vu76HrHRCZ/Jh8ilYby8Ej+4vCLYP+Le/rvEmOymhxPTnMmK9WFCrqA60N5iotTdQvc2RA
0NLqnXn501J2FlCwt951DQZKuOWtXTRt6GOCjlrteFuC+MHzWlaYZiFwlSCHUkTrvgkiqHJ+HGTf
Tn1NaL2sdCtGHkl3XGU9YHkmykG0TBji2l58FWNEJwDzI/54DCiC1+oOmY9Aj80/4oEpa6r3pcEr
VQzgCJDhmPsB0+1x/OYU6aJ/mH5QK9UPrL4HuMS187fN/ba+OD69AAg/IPttDsknvn16rrPQenas
ujZdRNUAsQSsVikncBVpWIOqDuRMf25OczZKasOk/pQ4eSZeVRGX+a+qnPmtP683b2uT/ne9cU38
z92mN8TdmIrvXRqTV9Jf/DoobpJ0po1apB5J1QmrECZVjI/Z6IisAF/D9jtUuuGSbdyI8efkJ/xC
vcboevlhUH2f2jIUh/k4M6msT9PTDAKQjc3FBts75XSuZ9hwfhOn0Z5OqatvxqxmvFIiPbaB8Ho+
/s+3+P7EJ4xy0AuXpIjeJ2XL26eeutanUxtZaEAixasdYPxjavOsP+CgSZmXVGknQDyP0r/CjxvN
pz9//rstzSNmsEI1GMBdADEHWePtBYggLDUPGSnd1ifBUal2sl0wa3qujePztc/LMdg3Y+pAx1ng
EyP1HsQPuPSm5jHaot41STOrZGwAvf9FrvQdp/94eSSM5NhEeJe6992q1LpzZCqFc22PL+LUG0QL
hD7cRhyrnwenSa4cq/PpvA8XZt9l4Ob3p/ZPGggLpmj1y+uS6e58C6SZVviyZKu4jNwqR/QY5Kp7
vZh66+QeP+LPz1duZfmbJay2el1EMEk8qf7VXJ6XOZocb0xvZBIUxXnvOahl9UccY1mQfF50TYH7
VTNZqoAAPv3AsMef0N2I6qL/cTobksLYzam10Nelqbvgw3+ayMfJreOArnkej+EHLAVSbroc6DNl
DkadB3/IWcCG/V7eOLUMbnqZrWjelWuWP4CHxTfvdN8rUL3weuhn9frnR7At4TdPgJQJZggLLSYB
pzZ/u8K8MotGP+oCzAdK9qdbNciICW9DN8CE37Lq0Tql/5iQHvaHP3/2tnrffrYgoMUhT35jD71f
PiNtxHbtlAMIrvanXxzGxfDAVMMluZYs7P6sNzObKksyVOTTgq89nd01C/4iS/Dv9g0bXUEoctln
nFLvq1GmAQ4Ahqo4mHGoWvzrt4oZQVL3oWK3A4ZmFt1fY2xK++qE1Ypt6MEMjK1+EjVa5X85zN+1
vrc2RARolgkVKm7/49koPabLNKbtYemUYkYHARynb7/fhHBd+CWakV6/sWuZAYEYpPF0TOglqIHi
4GPAGye0lMviAkO5Jd3RA3P0AXQQp2BpGJgMfZ45+zkahGJYOWAIu+Sue6gagb5KEs3SvWz8OcQW
0QwQOo1b1t0B9+b0okuK7m/axMfs/PelEEBYiOG3CcwFY+783UiuAXCFXp2hmSESZZ8mmDjqzK2j
RO4zWdc4qicuAw/sHEG47dzEqbxD2hsiPnZw0j5FNXC965ycB9PlOusUQGsgl/5l0AsKWZLPCmnH
oJUt9Mu40DsVEKBuR4IQzuBD0jc7ZoEE1C60/Lw/LAO2lXQnceKcZKH3pxO0qwrHuVKmT8z9aU9H
0kX2bfTCwXtO5sgGf5sGRVsn5PdHEzL4IKUDse+R3LtA/98kTmuvHF+mBiGsoUnXz16DqceBlpDz
BT1dMikIOZyX7eSn/qXXZHlyz+SA77gLjq+ohW0Z0zhlpaarjkzEh6qVYX9Ot3+4qziOM3QY6xbZ
LX9ON0uDDf125szRWlwhYcxyCQAkBZejnmml9F7Sv9p19GE9BTp6PKEz67WhpXjCq2TgMEifsoid
MvtLsDzpdcDwlX8yOQwat35BdAN84GkobkZN+nwqymonBljMkJtYa2RE94d1yQsD3cB3AECU86vX
u5P1d0gHV8zmusyMaA9Zj76PmtvNYuIIDGHnkM/RJxrMiyhhA95RDvI3mqnnwEJG0Lrta+tGio9I
J3Aap3m8jsCc3JSu7qN74DzA22dAyin+upYUkv4ok6/Tx5AccnknyE6eA7SedqfJcVorakYoZHX/
MsimBbqTlDCzYzRw+wtKY17YabJfcWinEAmOmN+YeIuJ8hE0UQ/rPP6EEsJ1jXXQ9i/YjfFrU5My
Cs+PGNQTEAWsWoxP85IizXpz+uS1aXJUW1MfHedi1x7R+Seg8Gm5jk7MbZEq5/11GemmNWeL4yOq
RXdt8MTBDorD+zTea7yVw4mQx6UJaVPQ/iZbhoviiHmGTlhB/42qKX1kXqCgGkcxGhioTJbG4Cvr
D7N9KJKhbR6tV+UtFpUMPTFlXdTAPpP1tpi9hu7ceRBIwVQNjM3q/SpFUyyfCjcN1XmqkjG8CnXG
Slan4jCIeJ2uwUeoP59VXagvTaCBwtVwqOGaOo6FUNFUBVC4wYzhrXTgdRU7WipRvyeXKzy7w5Ya
DMQJ5WCOk3bYDYxao7EGx3J6Utav+I5OzYoiXWk3nD3ckZfMkXJ4TSMVfPXHPh+vi4HB+Q5iA2VL
6y1UiXhzc7n9EYQRimyDra6Vxwqi/VKxwKc+ZTIVzZ5cn9pQdUisFFk57YEDEONh/sXVpYtYJL16
Z+gB/teL7ds9ExR2NWnUhiVqSiav89RccraCQDytFtQoVXRP47L57hYgjB6GdpiI+h4c0+eqmMr+
xXeiecOlFDkZh6e5l5t1plJl+x8rXOu4wvlR5VMAzqwz2WeMDFzGAo07VbvY0ciBTTrMkzM9Aey4
EtIZq2tl8WM+TybQHXsIEwhVVsXKBvxPhGSazdsLg76gFqhTIJGNlyjv46w5zy6aI9Z3rjrDbujb
lOeE0QPRQ+lu2yCnNQyPhZtPpombT3Od0K8Y2zzzP5fAT8Cda/GBuUG/7hS93eXjVLGWHpMiYSx3
FkRyCUEhJcWncF1s8iiA/SFIJg0L9lW54bycsUoC/9epDgQdDVoxqha67GGBRF4fxcPVKdc74T4g
SxUBzzVQZ1XUgTI6PTw/Y4xxlqWJmIkNLdh2IDk0qePEbnD7uVRIRBcr0pTattlCgy0AxdYtjdT3
ILtm9TjNMAkQh/DxFJs1p2WKVFpcz99o3qsapWMGHt2X8hizVBeEHWNNZrXTTgIp6V/CuHLWe8nf
lZyLIA0/nwAK5kh5ycZRRHdg3OvvC/2W+s5laBvw49F4rrWYcT+vxbZaJ68bvV3jxxhTnxmaWull
yHYIsPp2JPbWjTA9WCPR9wviHsVAZE26Ai9EAGije6tM50RMSMd2PsCOCHuQj9lS3TRSlfVlvAwI
uoOcTTd/9QzPiq71LFNC+kjd+SnmFGCDCYGBZBGd6E9ahdq9C4CaopXmq6U+BBwF3+DkLaQuxRiv
6DuXJYTvHirFfEl/DZp3RIxFMbdby/ayiwDFw9f1cXI2VuTewc/ntQNt5dY+ys/M3M9nRqvyEvgU
+VzmY6Fod6apSnvr0wTIDkBMNtRDoDnhmMGyUoWX5+OV54PLOF+yNi+Ag+aAomFXz4t7cBkDYtvq
81bKMy07WX2xPWcj2kJ191LKHDqcCKgtLplaZ+lGALDURA6Y0bNxSQJWfG4bZEKhR1Q7oA7bps2R
Jd/b1oXZR7ayRYMwqzgmWcfHY5IvzB1EvddLVXqvUbxs22iL8fMjMAZZf8kyJxgPqyO3tt+kxgDb
4wJYoXosgM7p6p6EELKWW6Zr/QHeRauegK1v70Kv21lmBK0TZGyR3lsuIjgOcC68Upnol3KnacUK
fija5fmEYUoFCsZnqRpL0NGglVdEl1tWggSbuR2r/0HiHNOUUwoRHMP9iQI04ZrN1RPI3Xu9Un49
JobgdVG2gfGfLMemf2ijrvtL4X9Ec/+edEVbt4VyAKwedbt7TMp+61aNrYN6cLjYq1CNJM4ZILDn
OZyb/qatKm+GojWaGokut7wSHMs/ndkndncDmO4zFJcLuBCmgxQ5qgCpz7IZ8stSjtN4sa6qqM8X
Rzr131QR3pGzKcfJWCRZdMggJ2LG9C5THBsvdGWoEXgTyawvtqleiZwbBIr/Q9iZ7cipZGv4iUJi
hrjNsTJrHu2qG2Rv28wzAQRPfz4SH6l3bcm+aXW37SqShIgV/4iJwJuCQyWasD90RdoDqE2MJ5ux
nPr4gAmA/ugqqCRW6tZh8f3zQe+/6nm8pmCTKH6BXBeH6ycgA6vFJIsgH88KCdvNKFGTPtRz40Nb
ilETt28NeWAhqNPkqUOX9+qrqdvItg4Sk5b1DK5ZW1erQRDPKg/Fpkjlu3RJmXkjn8vxXm2DCNzD
wDpxryj/SqjTHufuypY8SRgSGx7/OSK65H6dzgZzaNXN5C+W/3EsocppZm+WN2Id95yxwU7etGEu
rxWv3tcegb9BebaV6UMm2tTYRjpthn+qvPSasxeIoeScuDCKBRo1dJa2jU7IC6JDULlR+UpXFiW0
GnsFKaaxUeoffW1MFsH/oRZk+dQZYk7WUWGf1k2FmYJ1yG9cJrYVAesmmx2zaT0mk460919CpjL9
FiQ+TReryA0QlT3Fc+tmRkLptsmZiD/K+IzSnIqdx+OnjzFWJD5nrvCRbXU5N9WVcNyk3GdRY1qH
gesyTgStEW4hLZGdg6nW4rAO5iMnNXmd+GCw6JEvnjIRs7MhtC1CxKilu2ig7ajuh7NNGqj3xpgz
RncLAMCQaXqCqCJ8gZRKGGlEfitPZ7lJKyt39pYtybAJIjSzW1ER3LsHnG2ISnXbwsTVlegW15vI
r4bUIUi8lzWKysIve2pCAhhi4GxyTQkHDfND5gvy5XjJBQ1/l3MMCHg572YsdI9AokV/TGbPhh9j
Ql1QyEQ/gp+V6VU99yWyad3F6INTUHsyDHppH40AEoWw26Co7wIzTGh8MMi50qM50y3ojayPo0tF
5GPYjhMVCdRplLeVNZX5RzK7KnlOa5e01LLgOHs/+QzHf37JPlHqvP5QyujlWPgX+ou37d8HRYw6
OY4mOZzDqCRgMK+65tE1Iv9FXOy5onbIyZ+yPhfvZKZjkwjNUU98JzVWSI+eJ3ub1hjXduwPJhmB
/owjlHMwD2dZFHRhlE6bFQ/GpKsHb6HTT+vaXVvQedugJpw7TEvv0RmFe+gCqyqOFb/uNVQNJ4g2
qHgw//KR/302vqAkCP0QR1hW4PmII/79kVMLWnLExHoss6EgG/EycxdWyi4VV9VUndJSkGu7nr5Y
5hfU+aL2HTDAsfc3qsJSjqI52RUSn8PeNEKK68l2mK+6qYHIq33NfCeLSlJmURBBchCi9EyUcgvK
GTW9T2wTZpJiRoAPJPuj4uYPfwNaP8P/gFPwcQD/nP8lBPYnILoo8tAT0piPQRs7mJfpUEVQ3pg5
j7jP0vbxW6Tu6QBdLP4y/6l3KjEfDHiCiDCIPvv251vvfUb/MQeh3FiCQBwkPcaFXvufHbJtEOXH
XeoTK5xyRmYHEe3eqHo/eghF7WWvVV6kROsPY+0Y+6G2Y/ccdcy1YUIPgqKg0b7CsjNUGKIgWsNN
2AegbsMFp3aHJhieeBNB/xAFzW25aSKVTK+rImEqpwjTZmCxDhM7zFB6Nc+soxs6STiAXgwk6QYN
C/+Xr0tATMlI3wJCLLqP9Ret2u1eJfyKNuygx9A58nfWA74XsXSf+wII/TwiyQDMsDShPjjrjXBn
saIPT+0wadfj8ami6dW9/AMfsSou7k4R0u6GXWjf4EGlAqCy0gCfWBqHKC3rrqnhDROgfIPVhDjE
kC39ioTB3rpfMddYFPH0qlW0uCiohg2ja9Ls0/CmRpXHzm4jtDvkMgbz+vPX+mnw4Y0iu8lZFDlw
OwuJ+AmIcxI0z/1MYGzvRbJ+cqLQVjftbBAfW1LBlVGU58mQPOTO7j+4bcnIYKvr/E5zBMlfptbS
6bemVQUVIXjXfbJMHZ+vIW6b6k1EvF1HVai8+ct1/5deRHVtwDcbiCKgIj4/jmltlgh4RXQj5iBv
78rYL6MbKkyq7IBq2ODxKtxg+HAdmIbHIWXLyjdGkqTiR1M2otzkgobfTey1mfso0AThzr9ss/Ii
Fcpz1shpa8VporfWRJHIVQlqVy2NCc/Kqyr3Pew5fRqWK8jtRulPUcwAE7pPcgdhejHUsXXGoikx
rfrCz04p2d/poXMq/ZUAL4NlheOGtRtb9TAQYQNz7wqDUqmp5LAB5cXa6eoUhGt9ZP7yrVufMMaL
E2tZWwKXfQM+4N/raB1wgPf6WVJXJheOLaGB54YDRpudzMlLcKMr+UQwRWDuLMb6l6Yn92Rbsu9X
N0PhlFfaR7ni/UWZ9B9hEJcFHo+eDZMYz+LnTKZMu67i1EiGuqCp41cHj19ty6oijEQDcBCcl6eq
/45bP48eS1YdzO9pbb/YauK1ciJfsbr4Yeb3t3wzhXPAWAgXFjRuz4P553voLffof48McKBgciBV
C0pr/kenNyTTwMifNTcjgfbpWzerwcdyPZRYFaIR5vqGV4fLWqU7K8A5Lwr6/ALGeJfQhv8HlRec
MAPEIjDwguuvXinzt2thEboLkp01rVuYyzD7xll+RxIIAebDOIXhlYqTkToCGTW0auVjSBmJI9v+
GLlMdNuqM8/ruBg3lRpOLldX33QgA/HBKMZYLXKrQf8cjSaDdJeW/bNkH1a72QrAFIywDW8AkcH0
4B05w4WyJxuRdkTRb3HHJP1JZzNJifMkl4BlPGJMtoZDWFJajkuvlfDjjI2g6PKDJ9yMqiBZxlBQ
Dj0dQ8pLuHGiWBi3tMqge9tYRtOpG3e0KDZaoWV87NybJHW5E3/+Hp3/vAtAcQguedwIlMLV8YkR
A4Ic0QhayXllqel8Etl1sdyVA3FvUfDoAg08ct7FF4VgQE37Bpp8+moUrp8CNPs0dk+L4ran8FjA
cFsN1NqRxAMsr3Omqvlx/cmB2XjFbTQ2xC+oC+odue4ymDPFgTlRKo9l840INT7pfOFAtZNYJKTr
Wu+iwbXeV7TEBtlTh0yalBLlpdv6J8cY7FtD5ZF5a0lcQR0QlA0N2SRiAuDGYFTSgCOWU8RlYrLz
yjBxZE/uX27mJ1HSMpOCKNjo1ijbIqnP+zSTXl7qipCVsyFj9mrRJMsyUWUmW90qWE1VZC7Ck5rm
YPRJy1a/zutGgq3qL9uE+Z+X1HEQ8WErWYSXzIyfrgemBD0B2Szo5ilAp7Z46gb5kHNeeaQFG1x6
JODXxypafYst7OZbXk6LiZrLc7+PQ42IHncoaTtHMniICfrzs3dJ4/vXGsLkzo1i2bOgfP5DqI+9
mY8ZO8PZLhJ7XwS9UV4Ho0UBgy+6rj3oi521t/y523TgCXctOTL+JvfoFdrrNnTlTeRE0ropkqae
TtzmMD51pW8SEZqo0Pb2ThtyLJFlDV6zWZV8ALbzfDNb9ugcIkzX/ovOQhX+TS7y7xl2kSexPQA8
IaOwUCl9Fui5s12jahysc3A5Kw0mraRnaGYw24QcUEpaZtmfV3k6vnSoh/hiLbKLNPBPZd5Ury0S
9ekog8QS1wXCXPcUlIpD2Rzo3N9Nrt2T7w30nD2mVlNnz3keVB9lFCbR356jz8IBzFlOgCzjMpOj
yv40kHMPPTUQ4HiIvWaZUduQCPOyC9vkSSF6Nrd5ohaU0IvpQ89xPHbXg5cnp9onxyD5y9azPLT/
+9QsTjHL8dkmWV0Wcd+/d28vZJekVWg6rEM4GrrB6nY2R7CD1dnmnShyDCXMwba+SizPLJ/QOCkg
3r88vf85EsBTIivkHGbZGCGCT9eh6mD2iqhxD2NRil9G6E9i37h1cW+NUcVApNFSHj3lxuW97fQj
YhVMq2VHgIokguC6v3AwodHBpGDsWiiAi5fYn2qOYNgpIcTCbrbvlFdrdRuCK3Z3rXZV+Vz4lt3Y
hAXErr6Tum7q76TolPVfjtgoGD/d6kAG9kLNQ8sjtfM/29Y7XFPDVCYhm91C8symmZY3TZWn6Y2a
MggWmQcFotlVS7/mILVImee3CWsYf2CP7RIPYzPF3E7aMtRbA2TCmSGyEo40XhowepY+fu1mQ8bF
pO+I+V+yb0RudxBN65I/XzJiXL+rvVM+RqZzZ1+SxFYV6zpEiMIjdEVe+EXOlTOcU4LHIHE29pBH
w09ErGbyRM6Yrd6rwVHDuRiKJt0bM8qHzXAxua+YR9WN4MtRGI3EankXl7fLBkwsjD0LzYd1B9n9
tgDmdbFcrZpn7TyYOIGaf1onNtStgVwbli60c4I9gpqXw4P/ITfD1UnffWSBL6p75FYJ6mFSOIan
sG2d4CPD/kMWwoyR5LhSxuthfqVV63L0luS1UoGLqSVL/ZoFG2r2Nyd88bfEfgA3EsnF2RmQxQaz
EFSifsFx2ovdKli2+tQUJwK8Ympg8hBzdkykNH031GSm+9Uno8M8SncZrEe6MCH8FjHwHhxXCnkl
451VS7sCEauEdb3q9BILVGUsKXRUXMgD3gPHurNq7J37lUVZvyzbjZf8svX8QbRJR6UEOHK+hbyy
pivOU8pvfmNvpLHCWJKUlBeafNKCfAfOJBOfN0vwdR3TcZTEdazGqyn1fPMhyU0RHMzLyfN37NKa
u8AGA//uD4NEM43KRiQ/7Tok2K2cNcbaLXHCY7jLfdoxpo3hjjMnorJNyevhz82MB0qNHU6yhUld
DTqF73MnMz/kzks7jSh0VsZAvlzv+LG8t+NR8u5estC8Fp3U2SBpr9rXaFy9I/F2GWRs4qqFsFzo
S6bp0qt5CeBGlv+lL5btlTTQbQpYuiZC1BdBQAOlxl/6LSrE5Ols23zsglMUFeFkbPIGVLHfUkzb
0z1eoaLJNlncSUjkTmRdDOuyuE6sfAmvmrG0LzQvrDSG796riveg6lPrcdV6xWt8lWDb4W/lVcMX
oBY8Hv9wPXGHLMzsxnlCs+rerhiOk/sBXJuhtJ/dQsGyRFRxsPwLDdgTDCxmljNvW9a19Ow0ihLb
WNQhEjrPEs2hgOcnblxZ0KlT1Adi0wu/yW/Xx381uHgSJJoQO8bQ6IdVKGd+4oXp86PX9drfOBwt
5L5LhO4eR5bUfOOnhq1PldnnHd22Mbr571VUtOlRVO2Q01RpqYWGRaPG1eqsnrm/JHY57bPk2PCU
2VFS3MbEjWzW13NVQGSdMt8yQyT+9zBugODGojatp5iCgj7eRHiL1RFh+CQ2GprLvm4y3s+ttsVs
053k62HPLkxNGTc3ma8wyvNFY3+tgh1hOyo5rUkfVDVa1XUTZ1o9KiLgNijQadYj1cqb94WtiR/2
LQ9CYX0XOumWxyYvM5BC2wPzU6RIUw9jNw41dhdZ3uVw5l00Xyu/iwuNqwdzUs1WtpAgd79532xJ
aPTJW+C1zdinoucuUANERkp8Zr0B+LWKbWlLMT+QZEkCFxk6E3llWeTVXxGqp+bLijOsP6+65IUQ
JhYG762tB5Tlggixx7wKzPm4plKsG+SqlS3yAdRweVT66fR7aAoYYU9pimWZEqwcw7CcLUO/Y0Yi
Xk/2ag5fZWtFPQdUUmIbRs2dBxxCSKQp6T9bYwprz0Zs0+UqzY82HItgSFtCwZYPOr+h45LVVYk8
2Dwb2DtGooBaq78hAZS1scpb0iJI1kuX7l49fGGJCOTp9zt7ERus/31lUmMiIK1D0FtT8cp304QH
xvQp2Uf1KMV5XWjzPpt/TVAhNUU2TjBSu5wIdd21nVK736flzMyt66oIrGCzar5zgzP5htGnVRSD
XpiAgMAB3jNcGwvbnV4Yk3ywEP4HiM9Y6aqL3nPF9OfKWmIUI1TkFDgO4XDt1h0lCBvU44SYkJzN
DfVTn3+dOjObIuMfFKzLIQNa3JhTSVsOOmGCo0jcZtcLRv6Z5uYX17aB/+A5KImivF1ZHRIM+RHr
S9xXowhuW8vvvStdz+ybMmdlPA91Y9N5IS0iMyh4zlE/fBGRyRa9OtotEk35EMooUI2E+PuSW7dy
A/XQX8L/0GM5+a1XwCb3e9LjeaSLIPG4E26ugZkoA82MY1oLGqE36/IWuKPkVW+CrveOKz37m/BA
S5huKYvh4lbV2aizpH8ZQnz2m/QCDvx5yDQ/D5lESjlL5sxiwHId97Ngta8EEpW0ys96GT5I4AtZ
IJwiK2JAA7NlfSeYhXJdAh4n9YsxBDlfM9FTNEKxFeAvcLIDjcw6oKdpRVsje0Ip+Ofr9D9f55Ja
gSqApDBOva7zOTTaaKsMWMtuz2uy4oT+BK0eihRFo2VWI1aEnXusIhvuAUO+sk+z9u32SOws8meV
Ik1YhwI4eWRkGb6Ddic8q4gOfibndLekWcZ7WuzRJEwT0pNjL4xcHyLS3q2rqm07E9VTb5dHYKvw
YKeekR1JpNQ4sCtM9ecK+6PkjebgdkRoz7xdeUYVjjRQKBxbRldmms4ij70jn9J2T+Zq3b2mRR3y
SDe5Q493HpTDsasDVT6lEZPzucCcFG4SaP5pnw+Z5KnSdGNA/yDmpMFC+Jy9lce4/7b6gpwOYdCB
vPdlL1nHWo2xjszAyypCpv6yqK45OhPp1iT6XARDpRkIZ6dMAGjUFNHc7UhobJqjZVBK8zbMJSPH
5C8Jhb/tRGsQyEVE3lzmi4DJD5vRReaVk9gFnOSQDbQFWFR69+en4fMJDXsjsDq4DfOgg33sE+ww
kmiD/UlXaFHsar7LrGlOTyOAHJkJjflDRoIC8GgR5l4BePIwwp9CgPz5Iqx/H1oXmI4iAGm6JgwQ
x7TP5zPiUmeTaduEh1nCZrPLelQY6LZuHWsiCJhra5KzniTut7pVCtltmJvBqe7bkR7Pi+xotjDa
3zE4BsQfmwjH6yZE2eFRnphScR3BGtAGq0T1i/hOOk0t1O18tX/+KJ8E2wFfEFUX7LAmSB3lFf5y
Tvsf9knVvYB+ScMDLFyZPNUNLwMh1tTovNaD4TYHnKDh+LoSNetbnuUdK1Pa1W1z3/aenj7+fE2f
jNpck8lFIRwB7QOy56X69zUNIhgUo2EK2p8iv1gNGhCnYtwjbW4fESuWiJrZ+n96ILiWRYGKY2SH
imBU62uqi6n+5bmtjG5XjD+66Ju1T2QYZxs8fNvKJkce4RuP6+8Tpukg3tuPOJqA1QbkACxzf/5Y
/wHhXW429g5+AGwfFPMnqKNnIbEFXMdRXrAWzxf1+zrkN5djXD/UdXeu/CyxfhupUt4DtLPdkoAG
1RPcp4Gs9VnHRL0c9cQct1GXoOK/XOnnt4wrxZrLuOFjO8Qn++mhaGNU6ygUq2NRzUWx7znCIQYP
iAx9FwQfxuDFTL40rs6Vf+wStKCERgxG9xiiCKc1Z3DM666AfeXyyAE5drlnsa3lVoWcj2jme6Ka
ObykaoJ9tTIXx+KfP8En1T9wJIlnAICWubgS/5s9ao+x001Yfs5relHI9MoKmvQWhzyZpiEYuZe2
yeM6/a0cwnryX/PK64sS25g4+9zUTtU/pMbUR0/I9rrouup1bL9EgDQVrFxVqL0KPa0OZBt09bsz
mdSmV0U6DwRzZXZFsOcIn0ZWrp/vR3+M2OKHaar+AhH/m8K/fGTJO7yEyBFx73+mtjHk83qzmZ6l
TuXw5PcWAyZl33J8ZVH66y1GPL88sP8Ll+Gn4OlgJUZPYhIZuVzR/6wdXT9pnHsiOkGeBLneNoVZ
0fFBvUme0T6/xAE9URQOt8qzMEIUrXKqMfUXIvliyl8dlp2dd9b9aNlwtet605bAavciImXxVz23
UMgFyZ3fM7L/EI3IOnh2bLNpENc09ntGkEnA71tcbdlsD9mJ2CfQhtW7noXs2s9TOrT93YqXVxeH
mRyc+iPBRe/t2VIytVuvJfbkwoVX4JHfV0xydgVxEawV+AIBB527zpgjH1J9uawkkN7wlHF6rOll
JshoH8QEVe9mV2JuGkfD7h/XsC+4SL4Q1qkFkrmw6MYcg977vktHgh96tvhFaqJ29w7/mTwjoSYr
fb2cLPN0+Or10cJWZwX0fii95Y7OCev3fmXrtYq5AcypM8OP409Xc+Q0kl4NbbjVm1d3U/bki4lg
ZqPsiVfZux4VAb/Wh2NNUPDpzRz37cwHPnRGL8yvhgqc8lcWL8l261e26tpaF5EosGzLm41EuJdn
mbL3nodBhONL0Uzha1M3XNs6cZREYJPRdnHPdprMvKVAFJUomIYRzLf5YCT5h9EX2AlaZ045tUbJ
zzoq/fLBxCBId6ghvpJ3KuVpVS40Dt7R15UMWbI++mu3sGglx3aLMmEVNBAQCGHuxjhhD13iGOIW
BU2I0L+/+HdXdG8U87LwFz3mtRhd248+M4biKO2RekevJIue6jrEauXSdYR41EbgeSKTqmu+9xaQ
9RPTHCx2YcfAD1Hv13y04CKVKMpYF1dz1hvDWyE8xueBF4PGymoqO/K//ShK4fGmyD34iQqS56jt
A4Bwg0jn28ZpwKLIzceI+pUiFDQO3SXMwubl1lQkIOI60S60BNCPOHzpHf7CsdY7mWVKz/lsWc95
4DRbW83OZvJri0xjxz+kVbzLeyo0M2o1s5EgrbaQ9s/IEvG2Q1qyH2uxJJfW/nZmftqXmYivi0TX
N4BA87a3Ir6azKHSoCaun96YnlywPpseCD8LSM5zu+gE1hrtc9mGd27i/5zJEDoUQdvvB3N6yobR
+V6lQt/kTRc8z9GkiOiV07lxvfA6jibjViQBSZJE1IDhtoxSczHfYTaJD03nq8e60+PWMLSG/xcV
vfXIZv1b000o9Atprh9rtQch9s55mQy7XiqDIPFZmRv6Y+OPLi3ms5+0aNY53u5L7bS3ZjzHHrq1
2vlqDYnxHTUzXeYsslsD2QN5lSK+rcfGueqa3r7W9uQcU5NXeTMg5X9TjtYnt2leSNBscTrhj9rh
BkmvEdrSc4n0mqS3LrxrUcjS4xgWOxyMzn4SkXVoJ4R7FLGrjxH5zLYzdPAYNiL96hAWfGKHM6MN
2lK1DTV2GmUrY9eYJPV1rciyDZN2eOzEdM7MdNrHcx7v0S+POwJhpbGMc8aV0XJemaXO7R22TWtH
aLTzD4sw+ExLAtRZWKk6IDrpHkVvxSdpIyox8olS3MH60hRVdB/ENcpRG6aF5famEskDxY40zCP+
2IepxmviJ87MGWMuD4bG7beLKw8wqusitW/hvhIzsV8NYnu3uGuSAx7X6Ps80nknRjN/VdX00whz
GpdS3IlpUH4zE2Xo3eijLXqm7y5GVxm6XzJ/iK5cM7Y5rZesNtznztnVUzFv2m58mEni3ETYPSDi
Smsno5QaM4aY+ah01Xt7bCdpu9NT0bDsIGvZtrB3L2ZhkXBmZbM8VFFtnxR/hI82kdvYReum+pwe
iIT1be48EthshrBhjtsrEmf8D1d02G3MQl7JSvxsbSM6d6nrbUO/0belaAa4eUd8VJmTvpINQS3C
0PQ3IJ3pl1QovwactMprWswjPGLqW9GTgUoXUnAssQDtiGwLaPXqFTEYPitvWdm0gNUWKM12rkJj
5wet/1gxBo27mLjmJ0apaEtwNXc+t+SesFMzQiBFma2pxujHmDiPaWaGP4rUnx7cGp1wpczpK1mF
pdja3ij3lemO9RdlZNaXcJYYwwmh9DY8X+mLbw7ypsIjf+304ilMQ757jmE7ukoVWl//XvhAJVcW
kvcCB44wyOKtsZOTD+weIsdJj1p41SnIRXZn1+TPYYScv9Lg426R0Bj7dvDnVxLP82svlyFvN+3C
2p+cfWuK/Kb2QkpYRC2vfG8GN0/dxdBKRoqfbso85w/9vm9+FZEf3fcS0NE0m/ZcRN6bkzT2g81E
kleYbhxMrwRSkkocKKqgcz/Uu8bWz2QEhe/MkBNfNlJcnZnUWXd59xACEFL+oaOHWBsPTpO1W5Wr
9pSONS6WrjfpOymXWxQR5wPnOmxzK+uOQ1Alu1oPz4hp4ke7934Gg55YjwZ5ckNXX9mcC69ClSXx
hl3MB+jMp4/MLw8oXbqbMUmcrVVN5jevMWdr06tx2JZ4brYIhqMX255Z7d2qTTb9WFhvjTubd1Fj
DK+lTNtXyU79VNhRTiYz8ed3JBiA5lhl90+bl+WRDiJs77wGJMj5GQlBkuwrj2S/wK3srZsM+suU
ueOGR9LLt7V2gxcr9qJDGIKXzywnTFlR+iGjfv4y12g4F/ox30syVXmiyML/WjoUeCLfZCnsY5+0
CVGdHPy/B/rxxmflBbdBAjRul13zgC2mv3dHok2odg93PNz2vTuh7JqGuD6iHNFoXlp/uEkTV75l
CYl4su2sN5W2yGuQrPyjwE1O8CDVD9WpAIl3W+G5tKb20Pplua0NldxBzjlbT+jgwGzSb9GnNQDv
8dBv5jEnfMIpvhWtUVAcjf9wE4RS3AjdUmc/oKXM0fgfrXgsjoac8NZM9XCnCLokCjKWt2UUR1+c
vpX4G7kjCtj/PYvmZtvIeD7yNugPWpuzYRuXmb/PiBul9NuGvcN64f8z5tYdWoLyvdSGjS1qpJTW
aysJlRLBsRRKxTsUGBI6IaMKzkwL85sbRcx1ofD2+WghK0fI00L7BqozNiBPNticL5bQyFjdZ3be
f210Uz3mOdHce7NvkoiQlqw/ZFMUPOM0DPZVra7ogHSOIdPMFyPBWhrZwz7XdKKPwTTf9GYtKYNz
MXOXLOxsk/Uju2N3RUWK3nlFX91kzKIbZUcYg82sOLDp5IfKzg+yoKTdieF+JndGWdqbzhUVLOmR
+3QnMHK+mFlNjGeI/PhO1Ak4CFovdMFG42/SBoVCofp3F1D6qEi3PnFelftSxvbZK4gUzeL6fWKJ
ORqjnneJ6yHb8Xq3O5vF9EGCnHfLTHGnR9YFaC5xwKp1qmOayovGZ3Rm/NwS3t9d9XRffOMkQyCd
Tu9ChrNF6VXR/GLog+wAFkZiZ3aMAP7O9qLuvanC/I6YUWOL1ji/rYZO3PFctkw+/aQ2vUfgwkTR
BXuclSya/LH7RbdEeQx8PdPSFYVLoOwwfdW2+Y8bpcYXrxBvnpV9qEoBXOFPTDcJ/ParytNRbWES
4z21OeW3jMSpK7Jngkcnq7wX2gASwhmz9lACiG4if+JEEFfjPQkEWFWmIPmHtHP3KEMTZ1oC+LxJ
NdmzgVlCvPdeeQehMCG6WCzAdsH+FKs7okMNgogL7xr9Q3eXk3x7HUDYPsl+MA/YeHJrk02tfIar
bvVVOgzJreFEzgM/K+O83dnQF967oHJoW9KQwjDhuWeBTGEJ3C3VvHHlxHg5meapdQbzqLFU71Pl
JE9m4jV3WKDrvW6a9wR72q5pyBDtMalu60YaD5anjceuwq8nYB3vW0x1ZzzdDa8Iy4hNjPQri818
S0E0K/MQvZvUaUBdugmp3dWHh1N304Egb8kpzXmiNdGwHCO7JiwOmOfUNnIhajh44YsJcMkc+jrF
9Ep+8HBK0prZMw3mZ2IWin9MrxXvZWHwAQizuiZrKXmxsVEVBHHPakt3INU/pM9fKTqYvoa1To6K
PokPCehxO7rNcDMjv9mRDFEe/M7RC4lWEIRV4r7ZYq4z9pgQPcS1QdQeYWlZzpLwFr8qsx8n5dcG
d8ZtMSEO5+sQS+JyQYNF5qIMCVOXfXg8D8D+P0RT8Zz6yf3o6vpjKvHn5JFXfC2t2GXYZm7ImpEU
12QkOtTmXfED2D4JidvKwbqmYbU+zzN95Hmf37qcpd4ox0KHJuxyx5Tuf29EEMOehO7dEKf0mYmk
+4ZdJ38XTmyFvA5UV5exIUlijeg2dbngZrJFtqkBiAd6pvwnTXjDXcfURbqNCE7eGAQ3raLUorKt
8JAV7XxtBV27qZPc3xig+9cg6UCiuUNcaWp6JCiXcqe78h8DK+6TVzoGJnFLhTvM8nonwekp0MKG
8WpinjqnhjB3YTu7h2D2B7Laa8Liwdp245x9bRM/xujQ1dcRixj6vrrsd73V8x3ag3wtrAFXYkIQ
IroGtz+bxMPvfd/AyDdPRv0wg8i9ZJaPYoSGnS1kPP3iuYqdw5QqfU/dyHBjxK1zDMKsVu9z5sy7
0GrYRP003xc90x7MfH924qqJnzJVuIc5GppdVHRvOjGCo5f4yJv7+EfdRP1rPhXpNyRUctehCtii
+rK2iFCTkz8WYk9qDJFPOqyxD/hwe45fE4g8557ezyRNn2MHsn4fZXn54ma1nF5XKSH6GPY+K/EA
0IuBp/ZJdr7ZfFcDUWT3rSAKifValKRMTbZN71hUNqyotE1w9eTmJeGxlZks78aLZN2gS6V4GLO5
MQ41/TYFkSABJefYxKJhH4dk9u9HmnHlVUaMI9KeOjeTXe8kRGgpDkn5iwLKIUXxIrWY0eWK62RJ
VqX9O02DA92CyxPfxdo0XiDwqlfT6lI6DEUrylcC7fSwmRIsVPtyMoL6rRi1uOkGhzN1I6lFeGpl
BaTS4g6YXkFPwAPsxK2ao6FmeZqpoYuOid3H3j1WKGmfwwzQ5eRTEP/D4ibt2w6zxa5q3cS4Xikw
WTZcb8SjYh0tEgbLu9UBkQQZbvusbqjGWgJBgI4IS0H3hmom7M+VXXrVcYyTiBLQCWD1XnSKq1lN
F2tyhh9NHieMOJ3Ever6HJyaGoaS1OpqsFnQsVXah8ikv2PP9t2/yzlow+tEF8t3eUFh8qAbsBWj
mq25yTDxX9uKef3XdMGP5ktU5ZQH4DUrQjK5MZOcaHFg3Axsq86VV2ieA2VM2j7TujB49/ZQAW7J
LALHyxuLMFr8ZJc05T71xLU3tn7xXM+G38L91tN+ColUdQ8GQaHlq0v1x3wimMVOd52f4E5pOQTh
Grl8Reu33qO4oUu5RjdSHOhVA2pCfrN8JpmCziWpob8toGp6t0RaTNcJgw3azqlT/E1r8ACLRKK7
5mcRAxzVjNATrOViVriyI+nGS7AyKkTUA/y0Ndmtoq/RxT2pRmJ0cjzM4eHPKLX5GWfHYI2ueiEF
bPf/ODuz5qiRrV3/lR19r300Dye+3hc1yTYYzAx9owAaNEupefj155HN6e1KMPVFRvQNbTtLlcpx
rXc9r0FNkhxnN0StDUQNfwBCKDHLjdt4S0SHwSgoge9ISQvYEGvpPx9tAg637Ond19RrGoxos7T0
sDZwLHHzo1yQM7NOjigg7kh5SEFFzUss4yP9qmUVSsIJS8juwpf4Cf2ETJJ6BYcEieHi8GtL2Zo2
QFWHGsL9ARpcdXCvH2y3NU+QbsRAMiV2qlsMHer4WbYWmX+TNN483Y56MHh7v4E8TQSxWJ3jUDtv
BQT2Kt4FTZRrJ4+zNFq2ptfW9wU9wpp+L0TTNUHswOM08VdOtodykpVD/US9Tf0MRDtKKzIDbbKV
jeIS8xUMhiW+xb6uEVVhNl6qWPgpYeV7nq17W62wTxoNqtx5ILzNDJ1Fsa6uuZlgJwZkruqheK4L
C+p9DJJrBCF5KlAw7949xEVT8PD2VbKi4Pl789B5392P+QJskP8RTcGEG0E2GfglPuOKBDi0CdJV
D/MJlcZtV5Di3j+sruzZrLoNwbvF3v9+gG51zmcBfkjJgW7hlWszOn8qhKwQbLl4YZP6JROQQw3o
Aee55dS6N13L/vEuGgMi2L//UKlyaqPoGjjRk3tiMJFXkN1wYgsmn0OQgYCMZjqfJ1ziBJRQ9EfA
+YwEpodba9flAB70uCSr7p+6nnsLeJrJuR6Tsu6JjS1ZmOCTx71twLgNwoo1Pastq7BvtagyLmHL
f5rIlPuAEwmYzGB9fTkt7bmlibtUHmOmuGDT95Dgy9ygGY6+l+gACfSqPDRFz35Qrnlyl1In0l14
W5jqye8LALC3pad9BHvOTz2Xe+xx1mzo105GzP+ZQeVZcEiWvu+gUhE+eN2SV3Y/dlWF3dnOaMhd
UNW8VZU9VAg+5GEyIr2U+zxQoUQ6kkB6qPR7WBa1NFrJkYJIQTv7I9RdV1WDOKbykwCJ/1Z+mN3v
QFzmSTwxId3mtLnBBUddg0Bx87CxtK1gAW8pvZ7eEeFw9WsYqxU5w2CxNpZSL+6QernmG4aMp4UZ
as76K7SE6Y5OGMw7EhttdHx4zljMfGrs92zhBjWpRPytco7f4KEJ18SyhP5htl2USwP4+PpZiVnW
8G6ZCeMdH6L17FxsPJStVtl3cjQE6nata5fODZBQf8I4QM8jIFBx59y19qwVn4uJWOU+G5IuudU6
ilcf4vMxVThUXLqI/tDMuXZ0h9DLCEVKxBIVSEml10nPxzW/7fBa0PZOQfJM30X4atRh7+IA9ANA
bgI+MF+KAfL9MRsjkjoBxlQG+BxEl3cMK7PFUpjL4MvWTfnWcZyu+HhObY2G7qHM3Zi1wPn4UKAJ
Pm/UE27ojv88GN1sDim5Gxc4G8Rj+LKpk/J3KEZ4JUs3sctrVaw5x8ktc/cjc57YqWW6TPeHxEVP
0Y/z8eGg85CF4kDLiUq7XxL8Iebc0utOupyIBevF/iH3V01AgG/YjWjn4W8flAUP5wdrMDk/mLrD
6yt6h4Hy8Cot12CtfFAfzN7McEG7GLUfg5ryjxPiUwqHjlYU9/V1XkSGuCK4uaWe7pMuhp9yuJnm
IdbC3F8T82h0LijPPhZ6xtjk2x8ezpdNQ81mt18xsC0EUQW7ea0nRZEePRtwyC0y1irCu8PMgnAN
StsLUww58mec06rhBjz40L0xSm4CbzF+q+ZPk1hzh0KiApONsrHRfehZZL2Jim7WrjdLwmuCYMEr
kgCOO+8eXnQ841d64iqneVdWxPjbAt7G2D1vW0o5bq3Ma633Vt7mnn/khQ3JbRJQv3Kd9yBz8cwV
S5N9d9lTnY9wCszpOl9Ht7pNdHcgePNQVbtWGfMe/PXovYyTNAK0VEEwORieCPqjWTmFuY2Aub2K
sGVsQjyQIaDu0ipYQq56mLW1yKTaK8Kw8fjm4exIGTsd7mrdlpSsk5zkqVNgyHGl38/Fh9MTouBN
XZHg+zC+XnmmsicW0FCU+aMCOUHKyuJtM4Q+gG5gKli2n/XZBSXGPSTjbF/bNmyH84rpwii0TClx
zXlPQOqwUYoVWfAFbiNibx9h+RUFkR4FfptnqOVCwCA44DT6dUW+/mNmVW1x1K1qHE5wkyYjxB48
vSNxRAirjhle7yoQhPNhbmYs2TdT5RJtHfPmNZ5nUf5a64y8Ia2GXWfY4Lg0vrS2At4Dwl/iBd5o
BF/tpuq90KK2KvnEbZlSWS6VlMnv6qkfsXhsSic7YKpqLwd9CIxor+UFnjObQtu1dqNTdvqLJEkB
Poio8fPXBYiVZh8znKtrAfaNtNtszu6NWKJZ7E3o7AiD47TZAxfCnhL/YvdF0WbiUi3gT/xXh1ME
3FVcMkDBWHK1h+WWEB48tuCHM/tDXn2mUg28GRdm7SWcXQZLAf7cOdbLpA0XwJSBvEMHjuNQheLY
vHfHpRT2/IjWtH3Sr1bSPJuWtvwbZX02v0m5dmcHHAuajw+z1Pcbtwnde/8j9N2r+xxwcjzezveG
xJOu2Wx4UdFk1zqEQnJC93ZYD8A64JWU21jkRbC09mu2PVwlKXichdBtAsAUlV33KWrVa3h0TfFO
429DiOnm8iIaRzRrmf5xFc5E8bTQBpqKpj7r95zeq3nv9/DyD20DROyNCX9CdDvTiPM+3XPDQP/a
iaEKnvnWjMesaS2xdTJwoMx3vYhnoJuj5QDbpyjhOo3ixg+dfCncgS18SiawhBsUrstmaj4AsXA6
prieqUeW2Gm+pMCPgj34Dqe79dfF+lZGZRocLWuo8LouOJ8fwUBSTv1QnaFHOUhCdK9oKSe+KFLI
++rv+r5i1xIxD9tii159ygjl43DzANvUsw1ghO8Sztkw8FeYA1Cqh2cUfAI4GYIxWa822uEHb7Tb
YIfpJluvtejU+2AgMC5fEEy3Au/t1k0+DNQ4fByHaKpPD/rf1tcSbR97Qm+euXEfaCQnpkzPj3a/
Dsnrh+eMOoG6crXcIgtnTUOqI8alm6/SOdtKEbqFaE9F8nauh5duu5jdQ1nf//k6/9/4W333sPx0
//kf/v0VbzmuXUkv/fM/b+uS//5n+5t/fuf8L/5zm35tKeL73v/2t8Jv9YvP5bdO/qWzlvn0H093
+Nx/PvvHserTfnk1fGuX19+6oejvn4Lvsf3m//aH//p238rbRXz784+v9YDbNa3FaV398eNH13//
+YdhcOv9x9x5a//HD7cv8Ocf19Xf6eeffv/b567/84/A+zfHFTAFFMxwf+bw/8e/pm/bT1z/3/yb
WY4jKiADffsJQLc++fMPy/m3o+NlgtUmyFzKRPlRV7P78Vf/5ibO/9xO0fBiKZr/4/9/77P399/3
+a9qKLE4rfruzz/OD+PavfSMu7ctXeoxh4LiV8zesXeSAmLhuiwfgPHNLx51w4+P+980b54vZJmH
9GOaMepM2qZtX0/uqsdvY07s33/f/vnd77+PT/c8FnVBDs3Jj0buESkukFxBinujw2doBhBqlyZ5
xaa/FAl5qq8kt6cOBWiGt4V7nDsWbwyerJjjw+L6FySl50q1f76Mte0KjxRq4KN0nOgWFACGsG8N
ZBvlm0nPdPf54vfVHGreSiqhXBrx+ve998QXunfMfPSBaHnFSK7NPY5F4M035FOiYW93UAQelouz
1eLx6z/fz/77jSQRqZ+uE/alKHOmHEHZjbtYkbkXeWcmmNUmmXlrDPmQ75EnVVQm4aFqIECvkrG9
IMuXCtL/+wDbuHn8Db0SNW2HSm2ICUvvqQ8Jke5/F7lFFgG4zDSSHF087XlNOSW0cRNKE7HyGCvo
C3v6U30snd6KeCmRtE90AVidvdXW3z0HIJPaC9w+9NHXq5mpk7/0Dvj0zvuo11yQIioXL8Q4nnp0
aW0o/Cx1Owu6Z26l6Tedhf55pcHevRAJeKp5aW2otckRTeI4x6L3xvcGGUvQ46untvLc220+6hpq
/jIhzMY5Ujqyrkd91iA/uaKuLzmwPPX40mpgkjOl/jxjNahtLEQX153tXdMwlQ6/f7lPrG1ysTkx
uMkBk+CFZUHG7zWcy2Z4b2H2qt/0WhJ4r0DtW+717z/siW8jx4TAS2obwFYLK7SW7l2Xdkn/vgQf
fmGhfqp96UTb+fqgTzP+gWttYJMZ2xoZmDTv2guDaZtO/70s/TPR7yXWj153gHSpGCDeAqQj/nya
WkOgC5gWUjNNmtiB4sdI64llU5yH6NALUTuZ/RUJEHIZa2UU81Gk/TSrzWv5ytfUIxTCufRDgeDr
Lanq5GXlucHb37/rp/pqe0eP+grKkW9guhKEpkapXdG1ngU/YqmbD7lDHfqFrnrqjVvnn5L4sch9
T/hhS97zWitX/WUQG+2lmpCnmpdXjyjlNgJuBrFFY1KYnM32J3etxYWd66nmpYMF0YYaHoBLiVTB
G+iLGCOlARzR7vev4KnmpcVjSK1qKZbMD+1u3GxqF586WCSVJJGVPuA+mfPoHeeB5jRQhvww4P7G
dXozxTy2mbdOd2ofIE1oz1ysztCQYAZg9N57lNXdzWncLIrPL000b9l0oRQOhALRVnrFbXgOdkmO
0EBtit3XvzzqILysG8KDrRdC9Rf2dUem3N+h62gv7c1bR/xiRbqvaHz0AUucxVRH84obPITaQxbD
7L4rNSJcN+BW8GWbY3OpPmLUYP01VPFUXVjJnzrzbDeWx9O7mGNy1GgPQ4rbC3GTaF0EpX2Fa4Dc
v5/wfNxVPfUeIKtdUaKuQsB1cO3Jqt+Meu8Oih0sTdAFdKHn51B0S08bDlY6eSiKUPr9fvhJJWH/
LPj3//9R9zpjP6eN2QShpa9tfVyNCLNbJ1rX4koElre8jLuy/k411lRe2atfOS9I/pvVrQkML/vo
51Q9XXiUX89lUw7WWGJ0RJ8va9hHpr2fLGxeutJIlZZRUy6U8SvQoyOGKeEmesbDGg2KS+pE6dkp
Wj0fK36VOaJGbxsKL9qkUGvwTWA43Cg9PLD98+YLdN0GlV9eSAx9CmMkdQUGzX789+8Hwa97Hte5
8+YHo3XxIIjtkHyK/8lhZ6baRSvVtoD7gqJHI4xMZZURWglCCC76hrX3EXAPabt0F2bIEyuELq1x
XdosAJJbP+zhOprgu9tW/zILg9UiMSmsIN40CDBoqyvir6JcscRS67ftYPDom1m4gDABWjdEYVZi
Ht6YmN0sg41EU+0Dthf26ANWe82bwW2949A4xhGgdnyg/Ew7qLUuLXBuFGAT1cxr2OGWEK4V0moX
SciF9fOpQWWePzu+LIk2c8wG9I+3p4kh2SFaalNxUEnnCm5s0BzSeg1N7rw7PTE+VDgSKr5XaTaD
V67suYjXMPaW/nZYKp2jRZMYmVL7ZJDPuyaBuiislpVOi8rg2hzn/BCBXbtQGvjrjifVcd46MrdW
B5+8hg32cacuqOL96Njr6feDZhvbP2/HACbPW68ieKqroU0hGfpvXDvz8WT3YP7DfvIuESyf+gbb
/3807K3RG6ssj6bQYvCjQK2zo2HXudJ1/CcjWrhWlj2t7oS9hONek88cDhkYb6UpC4nu/NmNHtiw
v2ZDSJW4/SwtSu9WzIXio0ujno06ynPD6sMGmi3IEsfs9l4yExD//ct9quOlge9EFE1rWzGioE7v
Ju/j/vkQRYXawJTt+IiPakBFsv7UDvHUvbEm6BkvndZ3E7W+96V9LMejFm2hidAsHtZ9LpxPS7BU
Fwb+E33jSzE4J9NyLOyj8QjOmKR4N5i7JqBsQannfWnSWgiOgRj5Iz2vfWpNzndVMEdqr1Uu2YU0
1Gpa5/54dNtszJ0zkgpSe/Stwx7PVsePBj8xxq14aIMc0Xqn3jHSJkVZpiB3TutzFiT7wc+Hneua
F5PDPOMvVjOZ6YDkyK/hIdO6bX5rUrs4xWmsFtkyf+Lvws/y05jGgQaVIdUYJNlyd1baX01fmqtz
D9m3WPLx6PRAR2ZjNHeGiHq1LcqTtij0khR3WfpwrCjy2yFO/QZTxVAbMZ40T7u17UWdTMMRyzoK
Pm3nkzZ2l3iKT8xT2chZjxygTwlQuE0peOjm9HO3aUKVxronTdMGvlnGaXI4IvOiLCbDn3UAMaTY
urS3elamxamGHAOhk3HbkR65i7y4uEDffKpjpHk6D1SEYXmGdY1BshFTLZgcB63X/EuStKc+QJqq
ZoNJySDiMVzssqJWwxJOKCaz/6rW9+b5OoMVmAmUrGRnjbqCwvPOOHR5tigdKDFZPm99aCNhxdAw
Q8wq/gIe96qzrVdqDy7PVIiH5bJoWGYk2guWx0+LCdpaqW2ZyBukqIENSHCgChP/gCHj2zqParVF
wJXmKXQ3rQ18CrG0FNEBOL/nntnoik8u7aekb+Ehzb52RIv+d7oYH0znkg3oEwPRlWYpKh80bJSb
hzTbUfFndtR6L50Vqy29st/pCDIvyW144JAJ9I820Brq9PHdVTtp3HtHPNpQAdSYVGLUAyCWdj3U
s/cFQOIl8epTfSNN0shPG29M2yF0lnbZl6Xg0fNLmdenGpemaIBGCVoi5jBk5YNbH+rebaFF4oPa
WJemqEk5Ttu3KcMxof7XKqeP8FgVX6k0R1e7DuDD5EPYOqO1M/z5E+SdO6XndqS91J7seUot2tay
7q09LLdASS84bj3R4Y40Q+uJEt3eivsjNRXaXsPiArm42h3blPVbBs42Hmwl7ejqwcty8T757VKo
LS2ONEWhY46s5vRJkVRg3OoT4iO1ldyRdlFb4Ig1E1M/1usIZoL6dUdtB/3JZndxQJcK7nZwmp/7
NXVr4C7Uxog0LdOinxMMBrWjKN+tVCRm3nu1hqUpWVAfjiKVl2gn+Zd2Dl4BMFJbpxxpPg7NmM/L
5Pbh0oHgxF7ODLPB6g5qDy7NSKuiJjdLgx7aBVICs8qvgij4qNS27KeWF2m3iRY11LScbjXd/UyZ
juLGZktzkoHdNJQ39iGSzHnndLZ2CAJvVJs4trRtUsXlIdEbQYO7qHApFVc8SdjSjEziBPoMZQPh
4CPmmKxOUCvgvlXrcGlOTuTfFzgo3dFIBIx5cvtweXu1kWJvi+Oj/RLSnp5jgYSmv3DurEF8Te3l
UrXP1sYvLog/6bpsZ9GpmOiObWndObQ9D6Nq29LUNKbUsyjcIPRqWvrzwY+zm8aeXcVekWZngqC6
4Dy7MeRXd7fq2bvCTS74rD/VK9LcpMDDnqj/78PZWvpsr9sRXl8Q2I1UbWmRJVxiKrEhRZuNQ4v4
jEnhBwL475SGoizWGnFBal1wDMdhiJ1DA5Fjh4rZUztHyLi/Nhk9YrozDz7Pd0O9QasbxRlqSTM0
o8oA8LfVhX5u3RYIDikz8kzFHpdm6EC1rhsMYx/qonhlU8kJbkPtkGLJ89PRKsTJZRdu0vP9VBrt
3rCz72qvU9o4F6LynV/2EFgK91PczTep57xRa1qan3OLft83tTZc8BUBS+41p40MdlRrXZqftYNr
JqWuLfY/+nqo1voFlulqaX+Wj/MlEXZ6lwO9aMMa+Qskg6HVnmmjvrxWenZZ5TRpqLAbe+CNjsvf
HSe4ufO/qDUt7Z49G08icGMOczd+jYz+Wi9LtXEoa5vGiDrsrLDbkLpRzDGn2DxoRfVV7bmlyZmu
dtS1MySgIBF7nBlelP6lY+c2BX+xB8kqpkkjHjwKjKqScnSGXeu52W3jCtBFeC4uaucKU5qkDuXT
VY5ZRFik1l9FYn8Aj/BWrWukKTqjeCxc/MiZ/2N3NQI23RmjrZjuui/TfbT7xwAt0taiLA7V64dy
hJ5va+K92pNLczSB4Z23etKFDpWDE3UCw2LvoF4m+UHtA6R5SoVZ7A847uH1pb1KS/Nt2ijexWXl
UpE6DRdmmo6W4FWvpy8jy1VLQ8m+oXg9RGUzLjinRaVJdZjZvzLiKVVS+oL3OV+7TA8C8YhpbRjp
K64cbRNiyKkmGKMY7LxxPCo1GAtJG1aj0Hf66J2aKVaMDstaqL61B2oK6XKWx2fjYj4rnFltDskq
qGCKsRGgEij0sKfdeevyLGhBiSmNQlnpFDBK9NnM2xCS692G/Gv1XvG5pT20TclOYKTThJ3rf0iN
9lWRN2qXOFm5FM1g62ORtXgiZQ3sgBhT9aX01dZDWdHTWxlMxjpoyNskzR6HileDFqgdQWU5j65z
z6ocvQnj1IKLMxGoOA665qp1jCznyTI41mO2MG+CBd+ZwXVfF6m+qr1RWc4zZvC10No1VMO25t7o
7BfspIrZc1nKM2gU0TkzEJauDoDmstYum5eMH4y5UgyHeqHzBcDLS/itfStCz+7fpDHeLXn/RmUa
gfY4bzqO8IAuirgJvSr4q6onY5dQFqk2R3XpuZEV60E8V4yZOIEQXBH0A1tpN4r5j3vKwKNtdMnh
1bdlJEJf6yhYHSdRfh8Cb1K87OrSIQDspm7jRUL1Y7J0B0CNAKy6xDmpdD0Gtudd73kzsLZRF+BP
XHMPbq7dW9zaFfteOgb0Beq7zqpE2Nne5vmCC+rnfAGqpdi+dAqgrNptp5m+qRPsXtK+fDcXhtJe
bchaI+jrIKG8gX6vfEGFN4isqaiTK5V+/6nAdrTGzb14EmEWOesH7C/iK9vzRa7UMVgfnr9Wi/Xd
MRdea1BFTXfyBt8C3hrVGLeoPb90HCCJmNeVGOl5q5uu29Z/h8WSWk7BkEE/DSFzXxtKQWl35v8F
r3qGCleOil1vnvdND7poWWGChox4imORvuy0RfOOah0jDfkWklQvClp3RqDLjiFucAi6MCS9bVz/
fKExAmm8N3j9Uotv1iGc0o0fWVYZk9ZL55yK6CDOQVYtYEPLrrjGtU/bzMySxnlLiZvX3IGs6XDM
8kr3CvJEX19leWW7O69ICcZDhvd1mGx21rTvpsaEnKsvTZV/rpNEa/YuB0vzYDjE2o+eGObhUBhE
yfYuWWrIMzDt4H5SqGxfR3WGY4ShE034qKGOXU4GkENQkLgyDvupSPv1FAP87Ki2M9fhVJqYkhy6
sbSqv2bPBgDSY/iUfelgaDahv5rBGLaQQfKD6IEeZfro+PsKMwbolYsXD1cAzOLguetX1IXpzWq+
MX0o7qPpttci7do11OsATjhIwNE+jK0dO8fRm2xC2MVmkhnjHFhzng2CZe+3qeXtyhpvgGcdrMvu
VBi9pz9b6e1pD99xvF5XrXzRVqNuH2x9BDKQYUq8vimwBvKUTiEwks7HZ1vG4ziKsQa/EQ/vW79Z
iaFWfq82c2VxTVOlPer8AF+NDa3qmNlzOO5qNTeGrK3BVwoHL1/U4VIL4N21PlEe3uip2uESgOl5
3xhVaqyalYnQjUtnPprdBsj0sHJuDkrTV1bY9GUzRVrS1yH5ge+TsG8crVMToxuywEYMUzs2i1eH
0B2R7/SdNxc4UGfmd7Vnl9bk0WlWaxxMERYNGLudVzcWqU0fQzPFoSP1fjnbg5sPVh26DubibI8A
da1AsXH//NVadrRwxYEkA7LuW2TnbyIvVZxR0m44kiOcC5PndgYY8EFxA41WKWxtyPJDZ0QzhSGs
CBErz7tICzDZK4xasU+ks2urx5abk04OoehkuzlvvgP5V7qOAA477++Mwuux8vDXGZZBvKB0MN14
LqXaJutLp9bEhdNfmW4Xxm1uP8ezK6OuY+g/qY10qV8mASUIVA4HBN2wd4M3Zcc0TRUPCPcWa49O
9AK/lWyN2cLJ0bR7FGXQdLVJD9WeXeqZCTMG+LpVTaFrUdy41uj0OxcXPjWNvOGZ5+8VtFaMkKlm
sFeDdwPiV/+LO+2iFAo2ZLWXhynAWgLwDAllzdeRHQ2hp/ee4uornW9MqxiCdFsDYDWCc5yaeDf0
Zak2m2TJl9Ea8zBzTw4BDlrfEtTm39ZyKNWUn0AezzveMa0qA6InQmfDO10DdDX2ejRNzoXc4RN1
dXhun38A5aZR5IJwD9fCsNq3Ik8xFIy8yhSHqau1txScvdC0AEgPp7g82McBl7oTjsFOrfb2ZdXM
hGN6VZWgudN21r6U2WR9bTUmn9LMkNVnVAG7+pBxup2WJvH3WpmBtyiTShRKl134m+cdCI1wJYix
bcA4wUQYtcRUhi3N0ut7tW8gramrPrTU05pVaFlGmm+E38neZTmELsUhLC0ebrfS+yYfsAwmouh1
+EBtwFe1h5cWjqIvFwxg1ioULUz3Oba+r72j+uDStShuVqPDUK4MOTmfMH64Mc3uwq1o69xfXIpc
adEoAeDHE3ySsLfHbp9rNomMaX2t1CmyBK1PijY2prEKo6H1j0NixrvSgQCm1ro0o7sM+weMIMuQ
Q/8Lb1yfFU18geXyRK/IOjGsgXAUxt8h7GYzuTGK1t/BGprUNjFZKjaBzPbHjRdq5X4d7zJQYDeJ
N1SJYsdIE8kO5hqDRb0MPafK8Ifwr7BzXNQmkSNNohYnjjgK0gq38GR63rWlvfcw2nv1+3e6LSa/
GI6ONI2CKV9GENuEF1a74WCld3FwLHQDarfL2blSO+zLGjJ/cSPfteIaYqvVi13i9Nk2+LFGPvz+
ezw1gH6aVmnXjEHK2HTMN0Ovv46NSG2hl1VkwCV6X8dFgbJZxzmkLaH8dcC4V+nBZRlZxWDUclSB
R8Nro9fjook3VeKoVTNhmHi+hxRpZQy62RXbKum/EqXlhH3q+GqdLmvJBNEFPQLIRjKcqETd+K80
O04VO0ba/jAJrZZhSQsUAiCc9hQfNp/WApi7YvvSpAVIE0VYthbh2mJzUOW3pZd8UHun0pSF5U22
mgpBCj/rCCZ0N4zfJqtRS27C5j5/qSlxhCqJtm4XfvTXgNfala11o9qxQ+Zd1yZ2U2vLw0dxQtjJ
MPHIywFNqnWNNE8Dd/UWpyP+Zky9sRyqFD3CPquqbFS74sqSMh/LDcHJtgiNxF0OfqzrdzX1fK+V
Hl9WlS1uShxharRDbMRzjdeEob8wTeEMF57eemI9loVlrm2B8HQHho47OOXLxjCq4SrNx6Y9cREb
zJODC1Z3aJxirrEy4lbwXHjY6XwyDcs+Da65Xnu2tjg42UcDhIIFN7mXZeXM5r5smiXFfggX6S91
tKTDqRLsufvByeavVmnbz0ZopzcL9kknKxommoCBkez0Ehe4t4lBfcurfONUvK1SX3QHLmz2yk8x
3Up0lJ8vMpFo64Hf7tJbrD3q8atap0uRInSNjbkVJB/jyMhejJhPPDdTE7sRtealhabWcqcmOpqH
uDt/c83mFQbJd2pNS2sMd80FTvGUh9aKzrYw7Wuz7i6BNLav/4ut25JWGcxZSxy95zxsBKyO67Zb
i+kQLKgeDhNneLwaA7dI1GIYlrTmGE3guPbo5CHWIO7RzqfitIoifqfWT9J5O1migTuilYc4TSQH
HCA+9Jl5qZ+emlLSkmPo8ETzdshhvw7pG1TVNs6H8fx5zgztQvzoiY+QhXI6Xu+xKfA77mYrdw9J
37RNuhtbgu3X6URF24VL9ROv3JQu7cgT4mF0i/gYp32enwZnNlCHacUxLVe8YVB0K0aVZBFdnBA7
idqCTqtMDaGb+4GFSHEDM6UJrQHtIBBQ5aFBBr23plNvGRcW6KfexPb/H0XDPAst50oN7iGPG6+/
DorOOdV+QP7cjcdCV1MX/KSio203TT0N1AUgQWrd449B46mVthqmNLG7JWjSdGmxUvOc/oTm2t9F
iaF4WZGFdLigclkejCRMbd/GsmcpD36Qqt3jTGki664w8KMrooMxpjfYNe3s2lXsc2kaL9gWdXVP
0+tqH6OgOZWpqXY/lDV0CyC0tAvy6IA7+zPP0Z41rmIUT9bQISvUPcZKdBDZ1NxkXdeH2Ma+UVo2
ZQld5HjJuFgag92Iu6MQGBsuQWGf1FqXZqke5G3k6Foaeil+WahePzTxogaHxdDifJ7Grhdrozmk
YbGYxWkIepw/mkJNimrIMjptmUnslW0aplnWHETiP9e89gfU+UlK6xNXTVlGN2d6M3RWHRx6YPLz
yTSnd6LNc8WwnyHttAkekQ22EcGhGpsXeVGHWVurbeKylG5J5jkuYw5SBZbEu2qo9P1aOBdW3qe6
RZqfOH/h0BPXTKJurHeoxvZgwRWXRFlKtwIM68Ze4LLnlxhtxKJudlFbBWqCNEPW0gXlQs1F7gQU
WtX4svpF1D6r5zxVq4M0ZDXd4FZR5TVWcCinlczYK1QAu9/P0vsx/YtjoKyls90V5QVmpSGmLBb2
7yk2AjeoJBfjLbShOsRedbV2XjOWztElujbtmx6DSgiZwl1OzRDozRGjotj8XHqOOYaRb6WeUgRe
l1V4q5NMTT+MHSYUWM7CwoUxYUdqHAVdFuIVQW+tFv7txxRvzJMT9RCLtVwtfYxp0fkKZU2mtRZ5
3x2tqUzQcPRvKdicL7y1X08WXcYHDVMDhMdbuuPiGbiG6tgPe7na6ofT0vmTO/ngalZDr68lAIip
X77rbaJWnWTIAkU8WQ1QKv12A277+DoFMzdsNj1ddfj9gP5112Apcf70VZr2rm8k3mFuE5c9Z8mG
CtNu17C+qn2A9GLbPh/wMsdKfqgTcSx9bLZFYKuF92WFIqdwxxJYfxyNDYeGEyjF97anJJk3dOnF
CgwSuqin8XEAx110drOrC1NN/mjo0gJuJwOAg6EajmZmiL2F5+qOINMXlU7XZX1infu+rltRfxzN
pNz5mkZN3mzrSkcVXWZKxsiHdVuz+mONWGqHt1L8ovCs/r3as0tBVHsSwjLcpj9qwWYfnK/xMV0c
xY6RTllpOxk1ufX+CHbUvMMGMv/i6qundLLVZQmetoqyiQprOMZUz2CVmuCFaFLKqdQxMulrpQwi
SkcOVp4wv3Sl9aZMTLXyal2GfCUlIeVa2MMx1VtMfoUZHaMIGd3vn/zX10RdpnwVmPXgN2b5Jzcq
nPEuGcq0PGFUW7QnuxXsgr//mF+vZbqst4lGK7KNjC/hmD5uwKYT76t5UNPb6DLvS2Cu2vcurcdx
lR58xDb7oF7+Vnt0aRnOMzZv9IztUcxi2adlg31nGSmtklh8nK/xgbD1vnSc9jjmeIKXiW9iUR2s
SsskFiHnrS+l5bprO2FRlqzFyejyd6uROYqvVFqD16S015pYzxHPTeykijnbI0lVk8/rsiKx8hav
9/CxPmql1u6zVVQY5i5q5CZd1iNGtl20RuaKY9o3yR6z5mKP46gaVVCXxYiDsRBybmP/lGXV+nbV
xfw+0/EXUhqPshwxsqbJGBArH53WoB5l252EaVyKET4xUWXgl20YhKuXIDjZGqHzUfta45qs9uDS
TTc3TCPCP8M7wfmKit24IpPtk7n7qNa8NE+NorbqVW+DkyPKCpljNrvJc9coKl9trnrSXBWdP3Dk
E8Ep6IxdFpg3ha64bcviL0BcTb+YNF3aHFY3xUKlpozVZeUX/gxplHhNcFo39FE+GfbeTvxJ7fh+
r3h/FGXM9ALDsaW2D1C4rqpW3OmuGk1Ql2VfuoPsxypL++Aif8gq7bldpa/+H2dftiQ3bm37Kyf6
nT4kQIBAxLEfSGZWZs1SlUrDC0MjZxLEQBD8+rOy7XuvVd3uvtG2IxxSqTKZTALYe+01/KVH5TeU
L9gINZpOaUm4G5OrVA3QXTd+dO/+2uu/qpMmlSzd4ObsmM7JBgv11KTXF6nen/kJXl7nt50u0gR+
3teReaaQ1lnx46gic7JIVhvvTRbX9QE61aw61+Pumzu7I4z4T77nJP2VofB7b/pq+WaBIAeyQ4R7
YzaPtLZkaAeiDn2PVTccm2rrh3yZR8TV5BNdcLZvXdBTdp4HxISORzTWXT/mw96v4dxUIao+U+pB
u0NKazb3Oe0QIuxzFDlque15ItTdaiqf8PMWpdnS53ofaiRvxlS2tM61zRQKoZnjq7vEK871Z6Wb
0SV52mfteKbInyVzGdDQZ3UZltXrog8UeXiwkPNrm7MeET+wyg7tZqY8kS7iaS4DrOH7U6J6Duv7
EZilRbBcqweHCzTZPL1TZETV22Wd+DGqEX+t3ZKuJQfvnCJ1FUmZxbp60l7twW1IXepjaqbPM0Db
zOWbRivjcyZ43Xyc2rSXX8faIegHQs591mMOt68ufLjQ6E5qH8OWTzCNMoX3LVIVywzCyeqAxMSN
HCJSbaaoEG/eyWLlPrCxJOvO4psEmX3y2DK3j9BXLXM4ISVgKjKuVn7Xxa4VZdxST4sm4wuqMDGK
UowwwM23pebLBP5mNzd1aSWaw6wAQrLVM65smXSGBEueQTeytldVmqFsxF7CR3eNb2tu2lwLVHa5
TKJhLJFPRz4tdkR+YNi37Ktrkat3VHpm/f2uieAvzYKY33tqK0pv96pBmGo57NCopEfpXQJHhJ1n
briDQkPg+1Jti0D5oo53WbtjDFdjVGNjPO/9KSAO2H9ZxNgi0HdeAQafMyiQ5HOCGFUTEE6aIkms
FtHFBnJww+QjqFh2kLbgoJO51R0Cvst5PhMGII2ceY+I37znvTzyvpmKmW9+1Gi9A8gFl8pyNTex
M/3Ba+xR9xyxmN3ztpF6QhJEPc3kvLKdpsWM9FMCl9gmDCVQiEZ8RMLhNN/IbQdM07DYbTr3ygLM
z6VA9DIqKGsRvVwgBY52b5JeaH6EwUq/3UzEJ0C1YwtvtR1jZrvWkFvGwXALriWHyVo8uC9kiKCZ
0WuWqqeMjYkom8qw7gt6HzFg0YzpvJamY7O5711c82fQs5bx2IUMMiE5xzO73llE+tuk8f3+rZ2G
2UExo6M5vV+waJvDpJpAzmpMuuV9E40iJtjekGrM8mxMpbqPre2TL2lXVSLkVS3H+sr7dWXXsW7T
+UPneWBI8jQx1Oi1p4mEtTPjw9fK+rqv837pxRekyS/qPdTle1NguoSzC2z6OdyBx2oEfnmO0q9z
p9f9PBIVwnO/x0lSqAYr6WuX4jE/1T3Z762M62NMFtE9CO0yfoiRkdu8Xfpm2x89aPQkwiQavgGi
vDgR87Pxdpp+9JjcNDcdX2i4muduqK4WIhN94xaZkaJLaUo+Ii0+ld8S31f3kJBH1xgj7V8hIBjz
zrO6rGEQFJVbuwt/jQyJFSn2CGj9MMg2laUaoBh8k4VmmO6TumqTs59bFw7R0nTbSQaNUPuMb338
PuZVX71tFlmrQgUbwROxi6WBVGFEkOn1uhum70y82/hMFUdYPII7qvnBMZk1x7jp56y0W7di7/RM
6OYI/nSi7xbkIn8d4AkwFRXwJf/QbLHGVtLMmz9wNltdlzGmVetN38HgGCmwTkHEEGVr/dwII9Pz
qJTiua0izb80jexUUU+mR4CtQOZ4jOyhlG5ng6hnW1pP4qi0ZiJJPg27Vx+plbiCksV1AjtDZGQW
bVQbnXdbZKbDdLHkyWFot/f3i4cw7cCU9p9IHDxHvFqNLMYCcQr8DuVS/R0hpTAv7oaGjAUC29n8
PiyUMRgcjSMsz3La73t79hZq0+eAfDpd5c1isw37/a78POedxTHtcyDeq/naJ9bWbxHCKW+QZaFx
KvSwrJFvkY1sLt+msk4fmOQYdx4mT0aWQ0g5satBJrI/rGtNh5DXiRX7jd9MDaBxQ7yUPMVI8I6P
kLM1zdkgai3Kd9220RNniL4um5S7qDQxgnHLLOx796LjnXan1e5eXrlxjqpy8aQKtxQJXo9xYrr2
CWAvCX3eDoOVR1jH1/Za9mhj7gNAFHFM+xaHnq0qtoCOnTbb7VjHXV/Mu05skSqdRRAvaFO1HhK6
3SRvbdyPUGRMqbWP7RZn5ISc96W7n2F31y75GlKk6MBcPF+8lsk5odLYB2aWaPqMQHEx3PKBGjxo
UzMOzTc6iB2PwwjfNnOYa9GuR3yyrTuwsU/NO96vTXWNIPGOnqFI5cOd0wTBWwfsSQMvkZdEq+87
/JJhbG6ajp3M3NY1KMgQu+BBETBTum46G9RJdSMFtZeA6hsfjEL0Yb7aMJGnKZLieh0H+SJID3QQ
Numsek6TZoh+gGr/dCG9nmClQsLRBp09gf65/ZjNEvsyQbxzV6zd1P9QUHm9jJBhsBPH9pzkq1z6
cEr89L7XaVfCDrl9i64GHkl7HCGQcND7mBVyI3j0xxihB/crEtsLZVCsPfYEY8NjbSNS+q4tCVw9
3/BsWv3dsJOQlm3bGfY0ykVEx2aOVNFsM8mRyBDjMRj9UMSO7eaT7gjaMtHBSKWw6AXvOgvd52OT
wk2xBM2puvH4i7u9HuqyRe0EbIH0dCu7VIcPvda1LUYIiMItLAHp50brLU87fteMfXxejYnoFXS2
ip4XMLBOMhPp056MMINpJFb9c5xgLeaSRCueh4EVhODcj2XXTiV2HbPc75ETh1XIqXBxdau6aHwH
z971IUPaL2J4h5GW7TJ/3eNmycNYtZ+QT9Ldpj7A7dwb4OenHsGzKSoOu80IgNaM2vdLUkM+ikJr
Z7AvtHAchFdfj+cAkdFR+kyQt0LK1qtk+ipWiv0+gkLqRnUGpPIOpOH6RlK7rT/Ar7FtLjFl3cs4
Iiu7EZndt2/ZNPpjvVpQl/MGBv0PYrG8KZYtatSbZsBm+InOY5VrEynaFGMfHBxVqjod5rzXmaqv
d5JYXYJzZN2VN3y88yOKwR8Iun6kdh+TcuqSesStaiBNH2S0VI9EqWo7ghg5TW/BWbPdE0wI+G0T
t9V6NS4hhPsMLgiq1BsG8+cUVjlrPjriSU63ZWk+uEnX8ae2oetDR8nyqLTem9zDgt2sQKyRlv11
TtolebIIZIw+UIzCovcpx04K2yZrGVS06cBZKLJWr6SoFRJor5t218WyuAzTKe5cVWQ7W4/Cuq67
QnOyqzsPTsyjxGGb6Xz1I6hWNbsncpyKkCExUVeg5WH/dnnUuQr048YVRO/ZYeOyPYexLSo/fRyR
KJZnW+vPHjy6bp7eg40XikDntCBN2nOYm3jEJehZDji+IOgSXRXDpM2Fsh5ShcreKEQBrjK5RXJt
FEpkUscn5sG/DRWGounE7QGp11ExDHrJW8pgwKD59A5V7yfesweXIJghsViiabgwsUeyof7kH+pW
3q1UFvOSYGUkSXzV9MM6FXvXYdQQxelTMvrljIyxXudJN9CrPlWycBASPpp4ENdRl026iOv5Hn2G
Xa/IkDG+4juLx+VeNUsD+XoCK9ijkt0w39FR+QhnBZwKbiSvadnNi92OLGnT9SGZYg1DZwzu5XMq
Jt8c1wHxRY8LaegHYRC9U5q0ArYk2sjy+zCpKjvGuvPkAQNNOr01lu8PLB2G5EoN8xxtubnAF1OK
HReaCHAgxdWaKPQm+1TLmwpbpkISd5rWjwHMqgiZ6Vi9b83uFwjuB5oQX8Ams+qLTCateugNMEzc
vHpYDjRAtz0cocVNDqKi01TquCKqSNpmSO5Spy5JwdxcimsB6m5TI4p9ZaQc3RInDi8Czfg02uzQ
iQHWXPk+QoD4rCDlpS+14fOtnhzK+qKpu6hIOlgP4tEV24oUeo5Ngjh4VJxq7hWKymyL0QvWFpNc
+ARoj5wimkb23OJi4jduxsIsEKGOXPrQuOmq33CefGSx9uuRZP2QII9Lw1wvSVsqypANzVe5sjo3
NNmPTrjtwzRVDUHLw6rO3Duw9bDjaZT07TVtlcfsvwoPIlyCd3e90xsjRB8fBNKHNpRvKHVLvSNC
/sUPa1Sfez4x++yGKlnfThrx5hjkLORTGCq/Fgwh56Xqm3dycy5fVfQ99NBZzZjL5nrrmlNjFQxS
Uuj6UezRYt+tVHmGhnwB7bd/sjomJ9ITf4VUb3nwY0Zveirl+wEFVbGF7ksNI+uHBJDWY5MQXiOm
wD4xv17PM06Ga+Hr8C1RXfKyTEw0J9I2kBfsndnl3RIR/Rh7+A/D/p7dwTnU5YIHuJG4eL9C2bK8
1ICc9OMaKRDM7ZYVLgLloorYixCTycMs7jCzgseAykaqcxPXN9ji1nPQgrzD7l4fetLxPh/HzYJ7
g7ATgvj4ovZIgCh7LB3cH+exZ1TtqXVZfcCDgdAtXofrnYtvQtT2TUrS9JrHPR44Ouiijfmbgenx
XbIP24PgqntTx8qASOWGvl/yLW6lN3mN/i0cA/IQw4mvpH7hyaaubReELLtp4cW4u307Trpj1wGE
3PSdj0T2VA+eImiA2CmLTtWYrX7IK6wVAeOH0MTfWlsF+44xzkO+tuMmQE5OVh/K9uJwcR7CtsMI
SOgkKGRFL4vBU7a1dO7Kmq9JdL0mKVTcUOz7+Fo3SSXvTbQZe1zhXBG/7HwgvJAhXe2NSxWrP6EX
GxeEZpCInFSr2vS229YB8cX1tGJrTZQWL9QNKn5YqKPqAK+gMMFkw/DmPEerHD5GWJkIMmOhZW3p
hZ9dHgCcVwdpXdYWekDV7fOKRpQOeWDBtV83wehyu27zun9BVJlHgd9YwXB6D1jITOUdRGrdAb5Q
FbnSYmi7N1sCNOswTykdjzbDxleiR6+z83IhlB6WbCT0AUKujt2AEU6TMpEbk+cEUr3tR4tTdHxw
xgoVF0HWa3NtFkNjnsNqRqD+2zsyhDcAezICXAck5P3GmMFgJ2qmDDWUGrH0n3rAL/5jz3p5TpH0
Dshn9NnHxNA++jRivgzgZ5sZYj0xVmkKPB2o/PPKrT0SYLTbynWstXjP4VJhX4RvYvHBmEWSrmTZ
EqFYqSYWrU/c791W5xEhGUWVU+mxkBUdyL3ZxRZ+pFUnh2+6hYLyIDpkY74NQ7NJWGiwWT8itZz1
22Fa4Vd8JduIzI8c6xN7cEz1pUBAPFIG+LuZ4Bhx6mjc+BPtmz4ey3TXm57zgXNeI9hgRkeN9qVb
ioAiFYU16h7r33QWJaK/kn3d65fBRPN6nLvIyrMx0jF8Y7v0ulzIsK2fesmgJ+VNL80n6/tlPao6
HqNC9i65aZe64sUCHoC9DV2X1vhKshbyVoO5UaHVuqDDWjiMhl7cnkoB74mlup1rslz5ahNvF0qC
Nbll+64ewjAMuUYAbQ4hYu0oUudENx+DFyhfBDoWf+rijR8I39Mob6TLcmM9iujcOuvNmyzxWfNj
RWKPOOx9HDcl9/D0mvPaIDrltPORfQnIf2y7nM6RrK6RMp7ytDDD3kXosEIcXW07HuOrjLAku7Y4
XrrPcm+bMkxwP3mYidGHNlp2B2JPVEVndGzUFjHgcWyNAqulgGsYfUdXC1rl6ptanWVzOaNwy2wC
0+J5bgschGp8YZhMxceuaSZbqoi1/rBu0OcAy4gg7NyzJmnvRedj4EBt6O8hb3DnoWr5lDtWues5
Bn53J0ltyRlF9/BJdM3s76fem2u7ZNPQlCKErWAMuwcQxrr6BDcXdCT1iC217XR/Z20soZCAvY4/
D5loCrUHxO1A1BSf2kzT4W6x1Ax3unLmxik1d5+J3kR/mEWvn4Gl0MMYUZRiuB4uzmHPUl0MW+pf
GDx2vmvC4zhv4CrT4klGtZMPPhuPFGHqrljQsM6FwLx+RWqi2DC0wOZpUJPqrRgcgJACHkxyKyDk
CnWeNHiCl9CToVDgf4F5DtsccjfLyQI1tNEux+vMr6z5sPl12W/3FCfeO7jXzOR25K1rTWHpqtqb
WYAdBmfAbStj3mGPq9b0gSDdslznbOvgy1EhFHpCZZG9SRoKTKYyaPZzjlTE672rog2s2WXYyx6T
dJQKlYU27ms1IXHmTHrgiHkF7xPxfbbA1nCeoXtBauMWg/a0W+xxd5GQs33CzI3oWw83AxS/Hkmo
96mDWVMhhFb+YcRI9Eu6o739NNXMNu+buYZkrrdKDWADjunzSCRaHOQCoxPokZQCIAipitgAV/W+
aQF9AGg2x964kOTYKLaqzXcA0qzsM940w03wGdCTHCqz5JM2aqLFDHxlfQiq3v2bWC1R9sFXy+Qe
3NrK9lo0En3NYXRV357XutmSBpsuYT96j8L2Ux9qP66HXSp4Zffzsr/D+GAEX2oFzjRu+YZzXp+2
zngsb7K8ENrQIyY9yQ0sFnCaCAaj83zy3GXvsB78cJCNbdC5iGTabr1wU//Rj4BkcjSyLr1LIsKn
76qTsi/7udLkOSL7uN6HWHTrfTUj5+2NAK5KfkWT3L0ylE4/2GRkdtqSeoiLNIVd9i1Osxondr0x
4suKZ5tQBZKyQP4t9gSEtacV3kbxNYdPU3zDYE4yXKNi2hSC++JtupMKKGvOFfVwO1eN/h4z2jb3
ZK8mcACruJ9OsJ2PyCNUjxmfC2Q47R7TmymoI5JgvT6C1KTGAjMR5r5MfjQR4g13K87RABzkQzyM
C7oIjvKxTLRUHRoYFLXjvQP61xdQR1jjclj6JOQm5oShdGc2mk4R8lSbL5Pq5YZPxSt75etW+FIz
pfrDQKlYSoI8Gdvnix5Dc0Q1NaAtSGFCBurkcAn3QtbZXHZNK7frymL6XUDlUUtWwkchNnBFr0ZM
ozHInOtrvm50L4CJqfSEfXLGrH3BOZYDRU36HHLPvSuXcXLDMd1csnzPWtYPEeqkJLUUia/wwvmh
+nGAGqvHfMuaYh1xJqZFNGh5xYkiYTv3iaDixWnksNxenrlN4YO3aZcWXbLR+YFl7bC9j/BpJI4G
dHyzO168qFHkr2Jf03t36U9uqmjuNxw0YLvCHipUdf0QxsSgMNMODgcrBksAm7ICkxLmbR6bUU5f
24AtGzSukI3xd23XaDm6JGMoDrHMAQAga2bW10bOTjywpltrHIui27/1DWYJn7rOz/0xrdMpQjO8
KDohSZnr9k2K0gZHA1J9U3ZU2NqX741KmRe5hQ1juPdZ6sRzAmCtRXgL0Hv7RcKMtX9RkZujx7nG
uObNKrvFwBEgiIEU2brAlRiiN6WHczNiaoWHJFX0qDMUefyAFES33EC/VzNf7JgAzSM81nTWZmXM
uBU3XmEOdItKQvDb3qWpeZqGrtfXWU39fI4cks4/0ThGj86njUOSM4+Ry4eM+Oh2juHg8yZyxrUf
oh2pgoVEFTAdghuFvm+NhUxlZHG2Pu8D2GuFiA1GNC0dJhjE6DqyXwU3qnqmAIgKMiGdoFv362hH
+LYuKdz9hrNXNQ05ao1uL5Jss+4U5knSkwZG7q+Gnu/xS9JYxq7bHnO8QsUjxvcHqIFjjQZvAkwP
8N5sLDoumhBXUD52UY41d8eVueBRE4P9xDGGI8+8HNsowbSGTxjQhHxAQJrIw7IpVuomY+nJbk7u
J5VuUTzBkI14J/Oe1kg6QweWdLcs0ca8MANP9O9ZnbrxNgaynR0H1jj55D0GK+VQA+ODthB0ssd2
mgZ+U9XD1D95gRtzE4jozXXsEIgDtAL8cuSRh509di4b6+ut07J/h6IWUBJgQx7aBbCCGIE3p3BY
a+PCYTGrqIC3Bg+qxBQvE/LYg3p7MSDOPsIyNDZJISVsIMfDiEGOceds9Bo31mad0o+bxk3DxBNP
AiLJSSbDE8VthzRKsqbf32H2AXRrxUo+yn3Pbhm6ruiGRBVgxJzH8J4jlyGcIFdxx7m66rtsYbf7
MEM3nZAw24++dRL4Xe9gzXG0iGoOTZ54ALGYUBJQpmLofVdY3OnRfBrXVJDHGaYJhhwvRq0J+reN
IZpd6F2uXSFH7/syjPqSB2cNv2e6SqdzCh2uPy2TcrSs16CmW2LgMpNvVR8n53RXjN5GJkmiI2aL
ti0HUUsU12oxCvAYHVv6ecuQ/n5T7XW3vQWqnFrA5U2l9290YrT+ovo5Hs4xhUTxHLc+LHdQ+2v7
PMBKunk3TyzdbhOolsOPsLBO3YZQRwbAyUZEgdoF0x4M6hxmIi187Xi12PTOxaPxhQ0I/DxrXEJX
up2QvgCnnWPWnaYXDuUqjhL01fthRbr4u9j3tbnTdk+m6wxxdagIAHtX0ChIG5DobrK0+wLkJAL8
xESkDCBClGCFmfCcjwcMk3qgDdhCL82Mv1QiMtIrLUIUJRrLRCwaMgfFLvdOKvTqdQ7kVj6YbB0i
2AS0WfvNXU7Gb5kD2AYNOKvPyyxRhMTY6YYnqjWxWHU1GxebK2GghkYjjYCnDIBoXFLCItBiaL1U
96TJrD9iA4WH4TpM7frddpvabuc9G9l7lAE83fJu6dx1ACK5vRfZqNYHnNc1PRkUKvkIG5klR4hP
vZUTBUKP0xaDx0eUxTK7Ng0UAveYbYwQqiO2YEcDv/TozVmeYBO2n52LFpFDEEQ8QE3VA7YAlfTt
Eg+0KdcVwe5vOzAScSIiGwOei3IVlXzJFAjqqphizKGAc1V6mW3eQqeX5rPA/J8WmFlr9x3tcg1Q
DG1pbD+jJ9vbKOcWDIguZ9hf7Z7XwwyVRg5zeeXr4wZZJ0J9pi3lzUcoowFN584jfGa5GtFstF0B
KWC1YRLZwN8oKTVtQMEo/xrT5RXpiod0GufJDIdYfujSZ/7XtPcxf8W1YgNdN4MO/UDbtwJNT8v+
mgAFtc/P3JkZjnKyarPsiGMqRsMq1/jOYLf8s3D2/2D3FPNXvEi03cSCz4XCO8IqWJq5tTejj2b4
tBlwWwCKrR1M9TO5kMfNACYqEIYbxQWwWTQdf/y1XIhAv8fVecVgrzcgbW2ks+OMLNChbKEfuAP1
bilQL2Fuh5mb+BOd/n+gIr022tGLCSallB8hp1+yJxvmypWqbnkK7TVaMeDgTTSgKtzC9Cca48uz
9Tsf7rWbVQd2FXZzwo5cINHCwrTlsADX+pMP9J9e/RV3SyEPz2SNZOBdjF96nbx4oaq/Rt18be6D
MnkZVV2xI4ZdKNh1OLduoH/xxV/xs2yS2Gl2nB2Bdx1AewTImgDg+OMH6j/dlVfrvNowyWCy5cc6
jgzO1LVC443T96+9+qvVTnpFwa3BfUGrBmdbK5HRuM9Pf/zi/+kJfbXguca4Rm0dHpcmk+SbmdrR
wzE7EKTyCDKqXDlwmU/QkzD1l8Lt4tcmP42ofQbHE3ZEmCh7ny7a3HcJ4Jk//kC/SkN/bwG8Wt1Z
FyhfQ50eRyEbAF1yCh5ALv77PSSWv6SofPE3U5pM/KpV3XO3t88JnjR2qkzrGvQKdXNAtuG3baWN
IrnNUBL98+r++ydVqPnH/+DPX2cVdFs39tUf//E8j/jf/1x+5//+m59/4x9X3+f7z+N38/of/fQ7
eN1/vW/52X7+6Q8H1MU2vHHfdXj73bjB/vr69ff58i//f3/4X99/fZXnoL7//ZevQHbt5dXgqzX9
8q8fnb/9/Zfk4ij53//++v/64eUD/P2Xl8+T+2zdb37j+2djL78c/43QDCbGKRFZ8qtGz3//9Sec
/42lsJUVjKcpwwTtl/+akBfa/P2XKKF/A9ciw7kuE8aAB+MKzOx+/RnBC7IEPCOaUMrSFNK5/3Nt
j/98Sv75deBe/OvP/zW58XHGNNTgeuRPu6kQqUgkTFVEFnMokNhrui0mhlmv0I49rWzj70WVhmLB
sBOmi810suIyIW1B1IMbHDkjTrW70VNPPsOVmhRbC5MsBK4vd6zL9ocaPLCS1nR/wMrIrgwapsMO
vP/Lv93d37nin8+2f14weHCQqFL8h6evVkG9x61Cp2GeqlDt5bBh9LzOKi6BxMojKFxd+cfvRy67
0P9bbv96Q9wayXHX8X+v9kCQMxwcFWLzBNwrfkkX+cBHBLZs8ME5uE2874d0vrboisGaaF3ZOw/+
JkLpDh2UDLmK1rve1gZ0JV8VPJPuFjkSyNmzw4IWUZgciaxgDIc0u+pSTDYoyCl/cmJeXDF+/gQE
T1KWJpLQlEEUgJ//G1t7T1AZ92G0Tx0bG4whYW0TurrFVAyVVhiyp7jT5hwZ9ydbb3KpeV69MQGT
GMUQHu/sNwboEVho4z5t9gl2O6jKI/BjSQ3MdXTWXUubggaZRe4815U/KfQUJVw8TAnI889EE793
JXh/ksWMxBkDVejnWzDAZEKBNuae2MTMCfN3eiuafb1t3WJPAUG1j04sydGaWJ8z1tkjihgM7maQ
GP74cfrV8ODVPREpB01AMkaJ+PVK/+3LADjQJ/Gk9qc+zK4IFca34L36dwueoKssDNuz3kyWY7Yh
igSD/Xuspv4wtiwFMr1UZxevAmEefniP6Sa5G+Ct9SKiYbiPa0mv/uRif7vYQCnjeGoIx2bzmy+Q
InQbXLOePInFt3dIiFFfGwWvVza15q6hoKTSTfMrV4XpqYOZEpC/CY9Y2KcEzLd+A7bPMTiH2dLV
JAR7iFpUvH98jZeH9+f7SaXAusSOCCsJ/rqwj1y9pPXU0ae0NfSqAzE030lLi05iPPfHb/VratLr
97pgbyTDXpnG6auFhJDZRsZbSp7WJZVTDubxtOd8bnwLL4ShBU00isbndbIszhM4b73FzHrLjqB5
dgCwwdNZAETCvuyQysRtx6xeGL+JWpm8X+lCv/3x1f52Z79cIQbKKQH0yC9nyL+vegBgbLdNQp+G
cW+vULrtxyaFFTA8mTA5WTtyg6kFSlHEzpaIoUz+5Hv5Ve70082SePuYJDBuBfkSx8vP7+/SQTlw
XuUTTVb2cQh8q0DNqw3JMeyNn2xVB5qbaQP2hGOn3/JloDItM1BrwN6KDfs0yiFMpcV855xUioEs
E23VO5oO2VcZg2eZbYbd9GOSmYLDxhFDXS6AH4i4yb5iAJy63DW1qA9mFO4Ob08xwJa+M2dd8wqA
lVtAGPI7zEPy/2XuTHbkNqI1/SqN3vOC87DlkFNV1pglS94QUqlEMjgE5+m17iP0i/VH3YuGK6VW
wb1qA14YtsUkGYw4w/9/p5zHaQ37QV/XoKOgXgYI7c0Lwj+a1kliUZzY3ADfG6l53x096WI/XtBz
0J/Ju4uDz3+laqatb7lhz7QXJ1uHu2EubuYnZp+r+0VMK30x+jXjzutrT496itb7ZHSRZiIVrql7
6CUqqbVg9kLEuIa1pbbYZlSvgNV0u2RtxY3qTPQ21ZhWnF+ifs6RyVONpaxHszrMYtgHYdXVF0Gx
T3CDSR6aWmtou4XiZryn+SLmsMlpbh5raxJHag2t3DV6md7XCHT6YNInSw2qbiq08M/L8Sox5hz1
NB05O4vB+7mpXCXISWUisKRO+WyXtLWVNVFRtdnZDomI+be09PJBbbnnVVrWs04/6PucFuYHi/KX
/czTcFxoKGx0tEzu9TcB1RNfreydZ4o88M5WNE+VQjt+RL5/KClaf3DTv2xOXI+gj8GUnmfb7rXB
y6nFNi46dZ8VJZsORVrkoSUTZ+d660cWnd/cmmmh1LMNhqHa6JuuPrd4EQpFK49pySQHRmolu1wB
wkqtIdnRHfwIz/KbW+MYI3AkLiJsvJ7SWsGHT+jXe88IkBP6O8wmEWr+VjEn5N+/NKJdgyHBwBBU
zsz3d9aYqWbGgDafEXrKozp5KO1rJT6MHAjh1MbzB3Cx361USzUdJK0EfDYx+vsLlnXOkBavUp5N
xgod8q41ojEr8mfsLlVQIQLZZShg/Gau1qgpGvPg5aL+YOX8xNy83z5B9MAEsHTPNFXn2mKHdIgJ
klKxnpdMYeuj/6oax7xp1DYsstiNQ2um2XaknI3SAB2JR2mYRZjQH3eMF2Q2GWKwuoitj37YL0Gd
x6AQzlxriyXBpF8tNMMo3Vw0sfdsZYMdzF58rGOvOqIO1J6NKndu5Jg5vmfEI1pbRxKdL9PdaKcf
jWP/NTAnnvMY+sOyJxlirtD718Tu19gyc/MLLGzlNU667LPFOLX7JjX67wMPYwm1pc9UH1fe/FWX
bHM0RbJEC2l6KNpnD+TVp7Qvel8YVvJJKFnDHEYyeO2cd7X6YujcIEU0x0EERQnW8dWl5DHj5DCS
IKvRS30QYPz6DbPGkSdZqmWSNHrbv/9HbDi0dT/X3RA/K6mR+oyHxVu22toO08awmw20IH/ek393
PZ4b6xyfpav9hHD+83pGYau4KuJnT28PheziMMvzpzUr79veHT5YOL95X4bh6eyGrBuMfNfDelHr
d3raucpzhWvumekVGTqLBPl3bFMfH5bkmDad4uMtalH1oho3ZvICY9BfO3bmMwp6JAYLIulCt4qD
JxhXhOSnywP6VFaHLr1zMYB1a1TUzXoDqrT5bKx8KP/+mbHcWPemyVepXm8OhA7qoGQJYR4TKjM7
Zl7D+p1e1bfCVKM/X+vXPZYnZpicHMRwxFDG+/UgjEpvps5Sno0J+X5VGn+nU50GjmV8+fOFfs2P
2GA9iwNK1Q0udo0MmNDQlYvlJResg/3fzSLXr9TmpsSXGM+UYOtRKUElqCORaG+DlGju239PWgmB
qtSU/qMS2m/2YH6QzV3zt86jvvq4zarXMtyJyaWwW+fgKHJ66Gl0BlPriIMquj7qabzcDmZVR64X
u/ekJfW/4idsEYuBIMEzCfmJXcjW3j/+KRXC7Yo0vXiIO4914UyRlS3/Dh7y8yqWbXkkFVSIbPua
X1V1bWfnzZxd1rxPw5QALITX+f+wbC0yFxI5Mjk2zaulVLaSKqieiUvfrY1fKd2ztRjHXjYISYbl
7c/LSd+KMO8PL3JPjlCqXkyz0y3z/ZNbKltXEC6JCyd2WCXguW4n+nMVvr6l1ZiN2Ft3ZjHqThjT
EBWP9DEVgThQWx4mrEYqwqF+ecFn7D2MriK/6VVtHu04aBymfeKCMwiWKyULrN5pD3/+7e/rxdvr
oGKxleMYAeTarnEVpqLJVbxVm8QFYf5J2BlHr9NhsTNvVKt4pcH8ERnx1498uyDyGa5sE3VcrXRL
0DZPO0Ncpk30hvck2cXFgEYhHr0P9q7fXYqao7Flr/qW1r9/LUVlJSWexfwy1QvGrtnFpau1ls/g
9/qDoO13l7I122MJICxlZ3l/qRbxtgXnOr8Q/4pwxai9t9tcOaa69hHA/CfL4Gq1IZu2qAhq7MfG
9fjEOdVEjpFGYmtthkfXbvXPyeo63xhJoH0By2F8Z9CWckaR3ppBrlbdS9oqJlq8HImhbw2Z8jJK
HnsuWuzfE6j71zzH3hokiihnFOoCAcWAIpw4cJ3625hp2Yyyr01jjaYu6x6qjaDMd2Six6qKvv1i
K7X9DfotKhFE8rhIRnrwyUloLnYUBTP4vYIk8yjSpSxu0XfPt8wdKJDrYWMgs1uQooVOsWJ4R+g/
oThfUXejvNKXGzVBOhZweLqPDNNEDDpi0MfSIlSx+qZdN1+w/qFS0OM0/VuFjIz3Wci2QEqtw47H
GTr90KbE4Nhqhh3s3FT4o/Rs5KoDQOOgXBZ51yIFyEPNbj1CewbcMdjFzpUGlajX3RoN8kp/6ef5
Lteal16JYxEVzrLcFH2tfgBS/Ulxvnq5SGc0aq+uRtxwTT5kyJCJ5autL2VS4jnTWKtTIMUoEBFa
lgNpVV2FSjbuYrbZxKjfYrtdtKAp2vZRju3EjmE0zl8rMXsf0gNQd7rbiNQfcdIfXaKiY7Uk9acC
q2CgIkG8y9tU1gFi8/5ubKahiHrXGB8zW3iv3TRTytURlYz+jH30DRlglvkSlbgbTGmvzVE62stb
KfT4oy/qZ55z9SRIJ3kWNumd+wt5Dm2j6E2jai9mrnuvFkLXFWfaIErGzNf1yK/IUpZQOiQIKNW6
Vve2MvU9iIVJ9wJTK+XOk0Zxqj06U6wgxfg2JQ4dScXJcbvIttERzhvql34uDBG4jVmdua96DMya
QB7tfoa+NVdyCtl9kWjAbUurukNcRS7UZbb9QSv2153Y0njnpmPrtot5+CoargcpnHjw6guiGGWn
MRv1lGrjK7+7jlKkdzcMOf4oi/5126I+bmxlK5d6J12R99uWbnlt742dvGiUrsOmbuOdDr8uwiaw
PP/5oNk22/evk9RuKyWiInS53la/+0fw3Y6aakj89JdEy9PI1roh8uZ5/WAf3k6PX66y1Sxx8LjE
dVfHGVVkq7fSprnMZp6Gnerep8hYIMkjjkr75alqyDSsEW/Bn+/uN/krzSmDJNo0tmL39aaMAKzO
SsfpLh2xx1fVWdWzI9X0vDgmS3VVtIc674vIZgcMYS64mOJV7w31u3NgxEj8wan+25/Dd2OQtP58
5lfPoR97QsjC7i+wt+e9mZUXvYW8EVvDhAMgZY2r7vLoSq3atRhkUf0v42OJHOyk11n1rxrEW4xB
WZYIg86eRTpzPTfExpNbmbPaXaYGAybGuTRUqw+nTv1klF+9e8JJjxKs60DouE64GsTSw5SN0wWL
sXZWEbq99rkkcoaR3EdCYtjyOfeaSJVmdyr5rUuExTvNgkYdhtQv1ILTCAMVwklXGVoXU04CGQXP
1fo6FF03hBakzSmwkya1Q7wC3c2sKhtQG1OnHurpWOeHtmyt1zjrtQBqZulhL2jFR1NvfumqUIlg
qfEwDaDdLqN03n9MA/QTJq8s88WjzbZHIsXRmXdGc8S4susp5uwro+tueSMvKzibFyglDEPW0SRj
Ol12ZSIW6haNPM2od3cy7bTTlMQyzCd1/iCruALV0ubgt1LNYlCyzXgM3b6KwhC/2VlfW/MlUZ3l
U9HgFF/AkxR+lhde1HZCCXNXPayiyAONtfKkrLNyRJcnT42TePd66vVfhDX0H1QDrve+7Xdt3waf
rG7Y7jUDuB6HtLPsark0eDT9usnGm0FHjO8OCML/vDv87lKsR9fT7J/B6NXrShS8clWvL5cBzEdQ
qwALJiMu94ORth9sgNenyHZXND+QaPPF2azh9ytD7VUUJqW9oFjI0mDErH5ZptgNEtGM56rI3bNm
E9n8+f6uCyvbRV2DbqNK38PzrkuWmtcMGWMFuWhjFn6iz1g2UQVHY0JRSm3Sj+rMv2xvXJBVjyuf
TQWO6HWqamp6gfK/Vy9l5y07gwgFo0+Spbc1M5RDPUcViOqW6vpsURQZtZexlcNLbZTeeaqS9oMl
/ptnzqulzE9ticd+PZJzqD2Fb8tUL9QsASNlw/wEM9fwp6nUNp31HFkzAvs/P/Pf7QHILHjVqAL4
6/q7clvTyPXaXS9WrCg3q4frMMc9H8o56Wk/Nl6EM4SUtK3wVOEGu3T030IKSvXNMPVnhZ7HjdWa
2IRrHMOKWq+3hPsybGzlI8zeb9Y/3TFaEYguIEhcB7Uro7wZryfXS4un9hOuI32LrjwQPl39wad2
HQCwMogyCKANlgZykqsiBiQyNmCz0C6mM6xHWhWb1zRhjk7RYrVYRpVEQ0LciPP+g/jtOsAhWqfP
omoo+D36f9c3iZ5EpQDtrchDF/XUt/ryEAvl65/f+q+3Z2OrJR4mxqFV/bOO9I8oapkLDKJmoV4w
t5ThyD/+Valm6XsmFgvMkvOpbfABlUk/fhDh/Jyk9M/jlfv7mbBv0aJhGdcQz2VElIwMW7/Uq7mE
vauYT6UVo/fCh6jXWGGyvGVYw6p+rbqEyLmXwzzB13K0IYjV0oloZKpqUIOuwN43p/WL3qXWYab/
3wKRWvmTMMLf4YZp1XCtlvXHrFslWBHFXZ9dPGzPOB2/WNZaPCAgdpsdyyDRAtN1jB/magGcQlCy
njAYJDPKBuF+HmG27Cu7jBEHl8L8Cws0bdSkk8pd4WEI8Q10K80HRe2fFZN3z8l16cQgxKfqQK/o
eqCWW4xbO87OX0SnNjd5pasDanM53zpMN0sAjBSNfq/QuiiRx5rlY+ngKApw9uLUMbJuGYIZkLfl
m42RKPjrlKoPRrP5qpSD2Dq3uuuva4Fceq5gD4hqnD2fnnwpb5S+RzuxzInQMZI349PqMKhm5+k9
1m0vTnpfsxTQQhR9ugPtFHe8M6tGfFBc/SVxY3GigKFcbDjU4BgU9P4Ikko5ycnomxfHSNObGn7c
QbMEvk+R2BXKfeb/ZtC8huaOtEYckqnowWAMtlwCs1GUhkauM76aaP9iHyb7eEjmnCGFY+NBVLD4
5kOTZsfZbVzazY6Xyzp0FfxeJr2pPnLbXOzGlfpJAIO/vc8njTpjaa9mv9NUzfwgYd/Slvdvm4If
bV70GJx7fP7vb5YeRj3miStfxpGZXQmHi+Hz4tJTnHnmnkUio9JyuwMCYRPERZk3H2w7v9SyLQ/Q
PpIH+lSkcGjb3v8C/FA4jvBIvXhWPh1yiQ1eOn1+6FW0+UyKHo7KBAlFujpncWHADJW2eEydctn/
eW/6OQnj3bPwHMLvrUlFvL9JsN7/klGdM3AYcn5Zyqn/4mhAEoO5Ty2cerkrCtArOCf8GT/b51Vd
yYsSJ08YTKDrWBOWon8sjdEJ1Hwp/usl/SuV5jl7BXwnf/TXGsx3ss37+q167tu3t/78tb7+L/9/
VGtu83z+72rN09f6f/3ne3nn9j/8t1jTMv4DLRFf6f/8H/8t0tT1/6AJQKzCl0Argn/x3xpN0/oP
ep+qhhLIwN9G1Px/JJooNAnDqEOqyD7p5hGI/AuF5vtQgSiS5oC1dSJoOnmmc01EHnSzb1e7Gx7G
pZeB0iXunVRjGZB6O/8qLd0KEZqHOIN7cWjvkjm+X66C7sQ6JKN4RDzyOBvLX5XTPf3jaT/819r/
p970l7t5f4nr+grMjg1YMwA5FNpfg/COXrZ8WWEu/LvLUDOiP8cEaot0n67WVX6B7GZKJ8QuD4aQ
+Ndf1LSMauUjaej1zXAVAAVbY4giB0fbVSK3sJnNGnCDhyk/FtbBk3eG/OB5vY+hiOd/XgLtKZUb
x0D88P6VFNJrjclOxEN1a2Hb+0h5f9Vm2/58h3W1tZsZo+lxifd/fgNVgV0xaR4gZJydyjsNcxZZ
Q3ljNcs9xcaXHkyAKlVf1h/FT7/eGg0nBM5EB/QiyDffX7qYK5Xiqh7fq3NxzmED9spHNiKkzO9T
ke0GSQlsutsqB6/jXA+AFbYh1ERpnHsnx91ZVEx5R/GcHehKzAdJtz0szCX/rAssptAPzP2EP0z1
ybFBYHmT41dakp+9zSbYjBGC1thfRy/b1Vn6anWGjfMyxY7nqU68syf9i6oKeA4z5cWQIWbmsZUj
XjalbZmDN+l3aibmoBuY4dO6UxMmneXeANxzen8YOgiiFiWXqCo0FBOyLy+pl9X7ZZqpy4Me+DE3
MwSeilFaJ8eo0fJbI+IT4c67dhrUYJ4QgSVK+7LOLWq4ruzoUI+Z7UKGket0oqdREBOXdaSPaQ+8
tv5Sz561H6HbkoR7/An67N1lfC2Mj2uzQMLSXnwVEhNMxD7+ywDzBwJ7oaTumOm5I77w8evLe5ex
KE9OrkoG3XQunK0B/iqkXkjc7tq8mM3cnFOztE+OnbTR0DHdKa8YoZjB/PqWcX6eXKsaQntiCqVV
uM53bBlTgA5WReozqdGcQEtZXC2JtsIFVfvCOCo4kHetu7yWGR65rhq/pOM87+x1u92NhlMsabNv
Mzy6epI+qXr9OUmrDeg72zvBjNRgwlN+k3QJpMpmzGH30KrZyabgScVmfVY7pYp6e2yC2WVUeZ9I
6Jdl6p1pBq53lEeqXW81wh9K4vOkXZpDk9T1fsicPsqEid0xaYeDHKnuahABYLP0yeBrOb9BNSfj
3Jh5cWxoZIaeW7iPcyMVLtWbXbBW/SetVwGyKSLfdQYoRl1RGz9p3P6olcK70YrBvNXaSb1t7cny
84JAn3l23t6K02xnj/TzVmq/YVN5itgpXe2ab2Kwzl5boY8tVUFxL5dPyOtNlsxgvjmMqDcpq+NE
7Mr1c8UEqOPsttNpQQcEp7fLgmL01idpeM0NkN/pRzK438ZSA3kGX23XeV4Z4CqZwZXUyn1Ps/4x
n4h03MROD8w5zCNXzgbYpVnjnTrG/dIU9lEgXIR6SPcJH3DiU0g0wsrifwOW9cmbEwiSHbueZED0
Dg1Q+cNDAudv2sWgHOjHw5+2b2Y+t+OqtcUph3oRJOVSHysJDmoSzLKye8z0nTDH40apfJqHGZVl
anbGYwvMAUWQi3VcsUCJxiMdZmQEUbEydxAGIqDYHC12t1hDsA2IarHWRBW9t6A36+4wqBCvtAQG
IQ+53JdUUt4wvrawZLaiOpO6/LpPHL/1pHesLPURMXS1CQD7Y5oM8k6Zx+aYm+kYuQmsydxzkf+T
8GxaVaLSqeFlkyDwH9tqqEnghWtrZ34B4o98odDaPdHMdMPkRaSi2iB2WtKyU7fgnWSd7sxaloGw
Sy1w+iU7NZ1ph0ixTzBqK/G1tF+mmN/QZ0kQx5m8tRcXo79Rl1RNKrlDOGv7LlPKRXVx0SQAn42S
GRbegBQ8Go38e5vEz71h9wobpTT/1pO5DZ1ufJnsBdt8FWOkTiWIcKYd30PMiQ8Z/AFfwzl4snJg
qvYk0mM7DsuhlDF0xKXpz8NSr5sBWIZTQRcbWlJCY7Ivxse2Hl4BM0Ciinv3oW1Gk1ll1LZqo3fC
rLON84Lf4Gj0HFamMYjDUChQzwog1ki30sCt2jEEe0jONGcAOyz0Lk+zzBXarcN5SVT72PZsYFqv
qF8V2+puwDIxVJDdddMrNEFigMWmYysOHAAwsuymjIqirGkQJXKnWmCNXFzfD9qEuJe6QHGo7Mo+
A0FGeN0031dRe7ceCnFIcaoMgI3lPlgp6zAWUg+mCjqSndWuD2A921kjomRGQ7/qozoEq26uwdS7
bI55kX+bl5J0FQfuo9ZM4xtMzTyFvGbqgWoP42WsG3Fj5kNz7Ls4v3Nqrb5PJP6BKRfZHsPgkxwY
DlJDQQsAsj9bkzYeqgRZaj5W7WGaQHF0xgLJMxXePoXNHSmVzHaDsQgY3iTak8IDHRrF+5ItVRtJ
kZRHKLH1wbTn5Is2w/KzZQ4bTB/EA6BHN8rquAkMxhJCnUkGeLVjGcy1mUGW1VOwbrXYRCm1gzIB
CWMh4+7Q6duxF7O/BRZQAfCRDTyTpJdj4mfkt+zvHAhbH/rVABe9K9TWPqiDkT97EpKgbxVLtssg
E5/WZlbv+uJBQmMQZ9he02tXOioAaW8IW9GYe7tp8HHLlcrpMu400Dn4HKe3Sho47CrColaUEiai
psIzHAc2MMrW1GPHoBfpG0BHFjcHD9yjSj0oaQXcUKFSw8mZPcyO8Y3xmsl3fZyU0Oji7t51hPwm
uhUxQGorWajoc33nCENnv7aKPVlfd8RzrwUKQpSb2VV5dgOBAx3R12E2S4MuASUpkvguf0xd5sOD
yhHJHoN3pvsc3U2oMuFwX+oCnqM3kllWAKN3kqDiThIbRE5lFAHcNBC5XuvsmSwqdmqZviYJ1iZz
bvSTUMy/plZqZymTbyo3Aa+xg3mClUGizwdfNviMg9qA0IZ8hoUFNzWjNT9XzCYMqIP1j5VDE6nF
DHGnZX1x45LyR/QjFxebZ+lxCA41MKKyN09KCri4mx0YJjGjR1n03eNc4GhP4qa+gxnZ7DehPdRk
2N7doNK+pl0QOUhNP0+uIo6lp+B6blP+aEv/W136BP6NhB1bKUoEJk6DaIMzZBwpvTcjQOexEz+E
GbdfU0t7m7a/J6sNWTj9Ke16bwhauExnK5m+Chu/FPPYoJq4ekF5rineSP00AgmXr9VQX02RfqXA
o3wd6a/sBpOBcEqu6pfFps8wWNXC/yqW/q7OGQ9exeMUFp6RHEazBC/VuxPKjlQNpqzugsxdlKBr
dBmBhi5Ct62IL7pxeRgK9WsCl3zy06T9phnrm2lVqPgHre19E0oBjmsnu5kxAEd2ObbBZI/fDFQZ
kNMmdo8eajsNuIEzUhmnO2YoW74BwC9c9HGuQqWW7h5C+D1QuTujBGWimlFrfmqTz6Avooz+mq9M
TuJPoznfAzS0w3iofyjl+tYqSn9Khg70g2ZAfmPC4g2hhtyVZDU+FBId2uM0hF2uUru0HXzEdku/
1evBEzpCOQsS8LBZmupAIJyfJVsPpqeYwsiW8ZpWoe7appYBgwgG36hUlVDK4vBj1s60H3H1h9it
krAU8bIb4J8dNytTYOXq35WWFwfm5+UB7ZjmZOTGwPzu0js1va1yZCY8NWpYvpEt7q6YrXVvrjG7
csEE+KywXw2xsSlUPNWuGOwbGU/WXrOa9IVBaKNfGwTsOdP0jgAEu0AVoI3t1fNuU8W5a71iDWS1
Kp+SYjGjQTO1TxlmKr5UJPUNZyxsUlGJ9DTQzSQqXGx+2jyfoLFhz2lM92lxzc7XDWU+F8XMhAOz
f62YjXE7wc07Z4X51dYIt7ISXu3GRs/gbyXykLkFvhdmRoRrDS8XoTqclmqwDgt10wuLJL+lYtrc
pksNPrOstafWJIjV5GBx2qZHUIePLDgzVDvPvQeQnz8UHXErtpaXOUUsZnRQtBi63R6r1virdnsz
6vVZi9Si+qEuVh/GMv9MCTyj2AdAH4lKOoSyNJf7orFF4Jhd4at1NkbpFC9HTc5pFxQMhfgED3/Z
FCogzDymqgVACOObVIfbz1c2AC8zRia7j238YBfQs0dq6me2ueUwNgXITUswu6yhX0kgKHdanQ2s
Xhg97Plxf+6mpvBrGLvHHMQqDC21qhzfhEr/1HWG9VpWuYjKmunrOVSYyzYPlUOzgcjs1O5FslQi
F1NOwnqEmltRFTjKToVIRYZ0YuSAte86PsIGgtUJ7+p3+Hp21FSlRSVfT/ddk6ahGI1kR3RgRRXA
IT/GoBKYZuaFy6oTVCRlsMraiKxe1meRwZXOW9SmVtNku7lZvuULmGeBw+0AovTNKt317GHuQMSZ
esc0s9K7Zbagw2PB852WkJFqPkjxEo/anOtJoNedHsYrs9/9WOjr88yMhfs4HjU4mfiiwhFSy2Fg
7MCrsc79zjD6et+skPqtOhaHYtHGb1llAEZSZRLpuTocmqJaHlwjXT4J8BenZgUwYiorziNIGGcE
9fOhpuxyUy+j97mwG/ECNwY8n9PTCEkVBQsO+dU+B+QWZZ7xZKWLTMKZuRv+Glv5k6HVh5YovM41
f9OGbaNZ5J4wLT1hhaFxpm4l8K6KP4+OydAHqDB7y+gmPFCxERhVVgdwqOCWr0Pj90BHd7W6Pls2
a3NS1Hy3jvjfRYf8BG+llx6WOIaVlWkTHZvKjsDOdPdrBa9F2IJZCMVMAF1gtwKhWAdeRoslnnL7
gFrKOo9OI55sVhA61SbZmx1nFmGpuEOUO981q2XuNGP+UupIDGsvS3fpoC97z26ByK8k/aPGbELG
6BAF5gMgPquwT6CQujCzCUMZlmPA8dF+2KIujxPfLuKu1Q2nTCt3LftkSEb+mGnJdExdZHJFMbU3
tjrnu7FDgsuGpt8iY+zBcCbpnazs9rHSC+OkVZUVLTYTRnVpa2HRFdWhrXmDjSATxfuNxqyyB1iF
1LkQl0nvS51mb4pUMS7XBK+lAi4vh0vY018JCo2m0qIUh4aZE74KIPRGB4BHhul9IqeSfjMSPY19
6kV6NzJ4Z220MB4Bl66xYUb6Soxum6N1FDogfFMf2Bpcg+8/47lUZqaF0jF1VPdU8gs9+5uyxgUe
D7GYxdmQtOt0Ft5YB25neZgNLfvFZOrP3koMa58x44V+ipwOwCnrQICw3s9QWv14VdCQD4r1Mvcl
BJ5sTUi+tO+xQvO6Rrd7W4ri2xJb7XHEZhgYazzfA/WY92o+vQ3O4N0tNRICYXnbxihnBjHBQ0o3
+nSqiOpGGo53gFk2RcwPT4Nuceq9Gwuyp9RkXMHgmJ+nxWDga6ZbX3RvgJyZx+UTDy7hkc/5K6Lg
bVmUf5ujMbNLGXd8KfYts0/znaqofaQjwoPSbdT+IJGOtpIkNK1hqg+VzkweCSd4cEnbGgxBJKAZ
Y0j7PA6ScSiQfaJ+0icy5blXlMB0VuBx0G19e+zfYsYTgVvGB9OprIe1IrRNczL6eBqSg6eBKh0S
W5xkMuU7NxOh2UDql1p3VJtKP/BhBNlkHunJWPdGnpcXepd2UPf1p9xr4wj1PkqTeLV9VEcCI2LF
HWjFSM1JTpGjdOYRAPVnM4WPXhG27SB9Agivc/ojjL8J5lydzjVaAI4nfZtyoESqKLsdOqFpjzZd
3+nqhG3Ekfq8p+blYemuNpEkuTHmx7zHgK1Ue6iEQEf7WI+Yzlox4mqLThEGbcEpfPMVrr42qdaG
rGPbRtpADZChP5aeKEdHDj+MDv/J0g552BZOF3Xaqvq5ywykfDTzJ2SMCZi/rtqncMBoPi00n7R6
2g1jqx7sBmTXaHptBAe9P3MLcG1mszib6aTdzvHcfxVC+zLWm0907hmmYVaw8KcSVKwJzq9JHXPP
fC4SdRy1B0pV5OoZol6WcXnrdWl9kYmQ97hFf0iNhIkJCkNgjzR++6kV954pqgO/02O8Acz0ijpp
NE6yvdNryvIo+7qHrO3ym8kcvjn8xfZGmYSPL78nd2EW+egmd9my5kRBymIeGyaD7QAbeoe87uRN
0rfMoelhk6YoDAKAW+Lk6KXz2UtU/Wu/GksEenXw126B/tIYDsM9+DBFWjts2fCTb+MkToJ6tga/
YVf2zXp8cTWhBzRqGWrU9voh6Zby6PCU7tXJ4DtwRQtdrtEe695Ngct0KkFlzJ4P3zVSwBXsEnSl
u7GHvkATgbtpzHov1mE42An+3CZzvzSmjmiE4tdDw6iwyMsaYzfrrN25H9J7YWXjXsaztk+07bAi
n9s5sLkjSdZAimubPsHO57Ft5UEfrQX2NJcB85k+JiYmRkNx7XNlTl0YGwwVWGfdDulYFgxcmJM9
80lSP66z/BgXOTUH4eZhJ2C4Qqz9Nqd5GSSQlg6JyaQwWQ7ARycKClWPuKZeqDZUbt1+B9aaPitO
W4U2K9bXKgrXcbaVjMkVp0Bpjd2aUtmY9qlSh0kD+LfrOEeGEp1ON5gHpML6bY4egNnf6JoVCEYE
c0lV3cBs1HfJoH3O00ZFSBVvFMR+8LPN4kxFhXE7iJCDVMcjb6stcD1Vn09OapT7WFmpPDiyvtVd
zl6EiNWe+Su5b5m2PIPZQCDh2HnQMPrpAfO2PEwJR/yqVG9rkpdHdtxhBz2vZ67hsJwEvnGWGDBb
J+kL/M0uttBkSxRhs4b1ajH+ohjdsHQgbaZYs0/T1MkTg330S5OySa9KAonTTdUdrNVvlMox7her
QiN2IkEoa2y6K+xx4EqcUYOSa/vBzEVQj1YVjRXlkSZrPxH5inAhmUJqIGL0/aZz/N+knVlzo0q2
hX8REcwkrwgkWfIg2S67yi+EhyrmeebX34+6Q9uyw4pzbj90dEefdgpIksy91/pWoNnK7YDAslF0
cBvwVwm5Yv+m6Et+mbChPhBETFWPs3vKkfgxm9XxstSkeyLoeq+xIGqWwSDzoehUkqWszBlFQz1q
rl71lMJBLzWWN8iV4uTxXB+Wiv7Khow4O6o1/R6aXntSe7W7G+1mcjAUBdsEzr1boSh49DkuXBLO
keP3S9k6cLB3yKnQ10iFuts4Ocg5KVC69CKIY3YkveFzbTbmdlD86EDlMnSwwfMqatJ0FSpJspZ6
EW8AhVsXTdsbx8wodfZHcrcfI1gyiDHbtT/m/SqpKzJ6ZXC7o9pOjiai0rXJMFn1jcXkYGO2HwqL
pOAM/SYk7vpnlEz6vqbWeddVOazOrhE4MtKku8IyLqFsS7SVhNrsgZ5LD1ePLaGTF1VALyHHCw+q
EbxusQPf6CA3Tg/ETT3W/VLyH2ZYqCGWiFkd6kvLpmiSi6F+S2DD3cD1r25UVCR7APTDRszRQzz7
7b4nQZLM8dyEi+OP4ANIM7Jcqxo0L1fZ8uhdUPzQ9VyF5y7jp29xK0OVJOdgEBaQfaOQr/PRfp6U
2dxU8aBQlErZHhLFhaF3EntlmGdXZeHbxGrcrxHoRyuKrbLTSBOCJpFzfIvV15DgpZRaB/BTwAeQ
liNiEkfHJDPspib471eXIOrpDHZb7QhjEGTADHfB8A8a50WOyalybOCNh6vaolZGAQFTddgD4IZB
u28jc7hGbNWsURDMjw0z96YFUR5yQhTiUhvKxwr7oysWX4ZeUzFSule/VEyaE3x0NCNKn6log0JV
FOlgsvFygBH2Wz+cJddoIuVJ2Jn8h0PiLyPxh2uabfIT8XjxQ2wWHQhYKqw7kwAphz57eFtRh9tI
g0yQUwRaT+O0UFoCR0BDiouIH7SmEAQ4DV12L3clGOCQ0AkIeDMhjuQpbtLKAnSNuacmBAim6++B
0pLX1X1FpotaXhODkbijYrcbteT74Vtztm/8ajnOTW1GtlRfpCNnjxlhtKCWNjW0wbraMm44nb6x
knY3vhYphCq2t7Qaw23Kt4RiMBuPXoWW2hcU1YgqAV8P490NZ+pGeSmWVhQJQdVsJpdpo77JQ5Tu
OZZipK/8/qaW8Z4pFSFsYUPx0Q91H1Hu8LIYJrwQkg9qWYwfTpkq0uVEj8KF1jS6DXPsEA9UH/rG
YOuLz4NAPqgRRJ4Wl0YgTS/K0nBP9MB4sTCzTuxy+vEGYIbkldCHdopGwIqcSsoqk6hxQzEmWDsL
+WAoky3/mbNBWYW2mt6qSRrf1eDDb9AULCiNTMZN2KBOxjHjqVbkpU+SMs4sycDvbZEhghtGMkOi
2A/5tkXdS6uk+gVl6eGQyoLJLAbN3rGMpavEqsNHO0rKnTZ37X7g67qq4nlBUAvpqpg6KIpKu4X8
T/Q3LTGPY3BNOUvipGYU+bQqSlXbl33ZbEoRt6tSk1NOD4m1yYjuWHUBTEQXtfj0A/F4rNJbo6SL
/ws+v4qptRWtsgGqJZwCI5ALPV38lqa+XZuFv3zhObHhQqZXGxUSgQwF16vRWiuT8snXWmULP/Vt
JIhuRxPx52jPD+QWvMUa3yJL7h/KmFoodBKhIW6rSFvktGAUPwQU4KIY5XbDTE83Ek6x1TC2zbiS
qTU8VJKiv8WVOoGbCVRx6Sehxi6E2lcRmRl7hyS4bEAbHad0zuiFVdZOmM40dFeRQO6OoFW64sfN
mAxjLd2oMDBWkiXCjZYUyraZ/UF1ODn1xBzHgYY4KxmnTcuz2ph+QHs11uLLqSqr66Shr5MrOflK
mZm6Gv3Ea0okM1FuJigNT9CxBDFbZPT3bOmxQSHlRVM4btWgqNcRneZ1r+S0G0N5dnW/DT0hoYyj
2pzvqPLkFwZTsd/oSd5ddCgbORlZxNgNCs2aPGFe0kU5Vkk/bmPK0F6mZ8ktB7uAhVjv16NtDltD
YTeu+yoBGgjz1hm4mXWR9TN9fNaQjkArF8cHjTysztuMnHpXDCqnB6KxVn0gyDlKNNz3iW+6/aDN
azorT1HcG5ugEKnXQU7WHA0b2Sqz6z8RllGyTQJdpTKuyjT3lz2fli9GrHR+1qtafqM4Lrf8ram+
64kw8LouGFdJkbbrMEHu17WZTAJNWF+1PuliBB+qriSGfG01lrG3SDRd6WaLWYSPG43x6I3zOoFy
c5x4ybK/a+ysdiNI0Ruts8qVXNKngvTzLJSQo3pGFGu0fB0iAZC6zleUzV4GRW2cul7SUvrgjm+m
/uBPU8YVmckjd1x5tauMmNG6QtqQaBHFDsIE6aYC3S+a19S0koNGe8rLxtRcJbaS3k6dbfxM2mx8
kBqjrRY9LhmnQaq6DcpmBx5v41QtpWcrMX8aDXwDK+cEjvYzdCu2K3siDkjbijADI+uhfcmhimyT
1lriS0v41TKdoGdpKqpwHReSBQcUpr47JuPT4POak3dQtBd2Y/ZoSYcEoDMbmOspUMjbUBXqjopZ
r1UxtFvJn1sG7/ptFgzBDgO4DtfbUn9OKYJmJw51Njm2Ndx0FXhvaNnhnpAu+UlKdTZaRuMXayMf
1RVzTXNHTQWTzfnnnsxag6CqTOynzkCWIJTi0a6ZwbExTe5k6u2q9uXFtEjLuwuHeJfJpUqb0hy3
oNhheEiatcbmp3jSULQbfs24mcjWW5sw1h/rfCEQy76+iye9vEuFot9ji+S0EMOKNgOCnYD4v+Bs
7JzGzLNVUhIkl9ldvw8B/Kxjpc1iD/A9FHWdZxGrbLYs2tsFW8Sa2q1VTum9NKUx2GZVvIS+HrN3
IEKvLKNiTSFg2GSjktzFk29vFbmKXuA3LdBnzkOU7AYOoVnrzThk79FTdrd0JmnAwseHpG4Xipo4
SS/fdKqfOYPcD0R2ztF0pIhOY1dukMF3Pn7KkuoCk7LmqcE1Z3c5iY1hlNXa7jTZE9ROOk+RtGk/
6dXs9qFFo6/Tp7WhpdcaAuCbUSqNVVtrb2iJZXaYuX89aHm71+YsviC0o6V1VSwKHcl4lbuMAmlp
yRQWSYMB0+1Z4Jxqp4TtH3JccMjPC1aaSrC3RbbJLKPw7gdsDYbp9NC8Oe2OFPUwN6kuKLv4LmTi
3CbpEL9R2eu6tVHO0YFGpL+aeFU26NVmsmHA2KRM73AFe2ByCq0Or1MagdTuZ/mC8DrtUSlSm3SK
pDnm+MSIG+jUQyRrNDVL86Znu3Q0OO9VyHTSfuN3vKb46PNl8yx7qoz5qUjS2lPqLQEy+yAalmTT
iZckzMrJxZ5D5vyCTnFKS6lCR6bRQabeEnVQz+0+sYz0RSdWiDaMpO3NQjUXgU28moK0YdOx7PrY
oqzpHtDkswLZUzrL3rVKq7vdJJ51zRjZinXAxsqapaQknKyKwX3knf87CnjNY/6BrZyLAsczxzUg
+ovhuVmyYemOLKl7RkR+jCmG6aEs22arEoG1+NEif5ORfkgykCJdJ1GHXMsKa09qG/gQZlPdF4XB
zfC1qd0YgBb/9ACEfvqNOh9jIhEfbKJaSClETJ5IZeuZqXULchzdjYhZK79XIp6o3Ngr4AFCIEjn
D1sKtt2PKjdj+VqniKV+WNL+UZ3+kdEGYsPJXz+RB/YVoWxAmsIf9Fdvp5ESQ1M7fih7hX2cpMT9
Z9cCm4aEY4TMoBRlrJQnwmpMW4SD41y4zeQLsnDl7T/98ybeJeS3CHlwbInlVr6zchjGqNMxMKTb
foD8fURB8g+fBX8X4CIQORRv2LJO9a1RFmeq8BXjFtUM2barJVbi+0s4UYQuGKL3I5zKW0lmLAhs
ZgRWpJAP9eD/Mlnk/uEgKmrJv+Y56H54ek6Ek5DFYYCRDHXEYEYhz4ODtVLOqTM/OtgQhQK4Wdh9
KuyGBdd28qzHioxWWR3Ko2wMXkvluJfRJTxkdOe/v5rTFwSel7wonNG3Lmigv3CHd0897ojW6Ok2
3GIbtWUKTGf8T+f+/ukrQnQkFmf+fjWTQrpL6JN+fwGf7pQGlEzRVZz5GhTdU1KNlJctOZ1VfDfI
03NN8zJRXmESbgkYP3MpH2cXqmwapiYOTdgqCnJw68ROgJExEfOIQrPKN6SDyem6Tbx/cjHLEEws
PKD6wpADcnSiB4Yk7MPM6u3r2XbGNygXfuN152S5H+/Y50FOXvQ5Swvd1xgE2HAKVEJxNVAu59TZ
50ZZ7ua7icVxgKCabLCv+aLNw7WvrlS0Md0ZWNzH6cW12AKZN7p8tmS8Mqd2F7QLM6GLYXRXRFG3
Dsahuo5xhp1xkpxeC3AuXOKWBnGPFdg+ffJNojSlLFfzgd5DQOzHlGySqM7XMl2znaRCDvl+Gixv
9zvjioKqXV5E5xiUxcKbOLl30UDyMjJW5ZDZUZat7SkJroVc5lelKoIfnWXmL30y3CsDySdnhj7B
m4u/Y+Pl40PAdxMfwsks94tuanRTUw65tU0kuiwyZ8nh2U8P6XzIwoY9/o8BrRXp5xy3qdSwA6v1
+ziJzrwLJ04mfghlCyhsyMcBmH76XABJMQQlwOxYhI9QQuYBYhwH6oPa/PTJvc4QN31/10/U+Mul
fxjx9PNBYx3ai5pnR1ut/VWjx5e1bTrVFL4lQ0N/ruQ4RldnJxXNPiu745nhl73Ix6e+DI9UXrDm
L6zkj2/MpIFIEUOQHeOq3vlj9bObkb9Qg+6jKCLhxDedrkfbOZXmDg/HvcTp6cxP+Oqes7dgnWMb
YGOv+PgToqTWlJaT2lGVtOtRaq/6FI8fjZc/oph/miWdKzt8Hsf6qhgN11gop6ZkUSqOn2PJ3NZE
sgtydMcMeLJa7+ma/4tJYSvsfnCVYsY5ZUN2fYCCGo3NkUTzozmP1CNt22l1ug056j48e25ttq8I
mc4sNF9ODk6hCt9+dbHNnzydpmyURI/T7Jiga2wmdr85azR2jcz4URo/tf5JNJfSuDvzRNQvJsX7
YZel6d0yCpmgC+uSSeHrCyx1W9GCGp6m4GiENkHzP4H/EO56QxkbRfa5/ZT9eSGiN/7uok8WA7mI
CsSfWXaUEooFczwdDIKuVmGGxNDMXnrA5tTCCBQeQmRFlOBeqV78TnvzzkitFR+7dUUIFUGVHMKM
CzibkTMqJVKi6nUIawmJq3wwpAnpdJd75cAY9Zwd2DFkHEI5qpFOzxZMrKe++1OARnKMPFgtcgtW
PlfJ0cxJphfneDFobF2Ho+7p8/wTOdheJNTjxVAic27crAjXU5u7msaECcIEzu647fySLqaW/kj9
4B5W1cFPSjbw/N9Q5FHbB19Z5juw5J4+VXeDaSOOong65mKm1GomlMiQoWChWOsI6ldQDhQ0bSTr
FWTrmupvINXPiCBRgw+tV2cEDU3FPqJ5S20XZUIQ3FdR063iRn1UmmBvid8JVaxUtx9Mfel4d/2m
nHndB7qTBC8rNCP6y6nQ70dpuMxjXJWTqkNUaL2yCW7PTLvPXzwePMxcDYYYKMzT94x1YKbobqZH
AAsH6iRketpjSZFf2o2BugknxIMZyj9z3mjxvFcAQ4cRGeXU3RpfJbNBOiL+OrdCfn4Z6AfD6sH4
jbr30ydBK6i6RHpRHpPqzeBLwHPSqc5Kyo8qXtvUCqXpue3vtW7J2TqzBzjlG/B1oLKPRctgr2Eu
/+njm0jeU9ybpH8d5V7K9zOdkrUmqcTPtvpME3eU/9RCHV9A56GRsurypk3nF6qH4W6Gm+ZJqWbu
usFub+pqQs0ZBS3ZUEJfy0PSvX3/+Ja16OOXBOo/7Df+BXFHP90VTdbQAVBqmyOlJuRjzVq2ci9T
z3wtPi8OhqIoWH35ZGEhOzWWhzb6qDYcm2NJLBwJX88WammM+ketT0hfaC7pza+/v7DT7R77EYYU
2NgtnHmfmAbSVFvpqDBkMg8qhgFF2suVNDx+P8pfMs/H+8ej1jkCm1QOdDptHx+1QPNF89cojrV9
EfVvUfEoZlxodkxN8qBTxY67q0B+oi3uFBWEAPmlJnfUmPPLerzxwXYi63M18ZwndA/zPyOVmFSq
WfowZqQY/PCoBdolgeerUU4OdnzGSPr58WO7U3CBL68KJ4mTT1UUByU+rak84jHf+1NyICE3wg4l
JWfO2198FOEKKBxbFD7KUARObtQQFUqt0o88gt1T6XBX4RtV/XTbStbbmI/ZDabz8QoX4LRH9oKU
KRr1M1Pi8yzkJ+D05YWEHqCcErZMi2Ahv2vKY1Q9TINxm2czVfrKQcpip6+6nJ6Z9Z+3SIzH9oNT
gMGZ85QbJslBIRsJNzfIbfNVH+aUmvyceoHVhluwCuqPLKkJMR8VVFUt5c/v5+aXlwvHF7SjrIAU
OXm2ktzRVyQ5kZeMkMuOKFUnKPLbqCU9GM7HBWEMbmebZxa/z+8dF/3Xwbm8EZwLPr4QjRz6SEeW
mxymBDCnrmSN/3yD9WGMU1xWZPmlhCK0POrqxqbc2k76qjQekEgg1SXl3fZyJbqYuvzMBPribeHI
vUBZdRi8SIU/XlupKbg5fMEdVex78gDoRPU/Zhp03z+4Lw5WBqdH6q4LlY1/O/l+VBHKDRUCxLFR
jJvGz38Q8o4OI90GYXOHltCF43KPce+CYJZ1QaBBo9feqKH8t7PyllTpMzNpGe/jIvfx9ywz7d3O
Mh3KbKIVXrOhvTGoW47MHKQcjtTU6yG5//7qP+8nlsFIW1pOtWhhT27ySJV2jsjEOOZRdCEXSGe6
9oLw122Lx/cfD8XHj1V7eZpUX09qKNHE+jfR6eLjF9+ZBqXYRCntdRCrfwJ/ss7cxc9vBl8kOLsc
mmQZYOHJhWn2KGWo6ZujVubHvNfvNC08s+KcEjXYeSyJU6q2hC5Rwz49kqO40NFKzs1RZH9qtVhV
w0S//G0UHAFLfAajq+fHGV1lbIf/4vLeD30ySTRkbABPl298U24rpaWl1iOx+/6JfX4DkeYuoA5W
VO7k6VckLxEbouIwDhbQEqzImnmFjyPbz1E6n/k0fp6H7NzggsEnocr96XFJcY8ey4yjY2dYM5sU
1Auhhn94GsLCLYnmOPPWn7xktHl0m6fGVlomNOPTvE8CxVS6op+OvSLylZSTOTJ3suol6VR6thx0
HCoa7R+1Jagd0TqniGgbFHfVhWDw8c32UzVFD9hZR+E33dpXiCYfwinZ98ZgrUfu7y4ZpOTcLD35
MC6jUquBGIrb36ZbdfomVJROUviDR+LWhwu5VpJ12+KR6goF10cTKDeSFQ2PHChxELNV3omgQUtZ
90nyc7YStMtqOBMZ3A3pMcK4u89Q5RzmIOJTOxbhrhDKmYdzMhn4xWRMwCzju8PSxMT4eJ9KsjI6
DI0S785zMrkdTp36kExnPmznRlkONe/WWb0yZnLfc+k42OJOLsvizgxRMw5BKF3KcqGtv3+ZThYk
CodcDip8PjLgT2CAfhwukSVtkWhVx25ySPWZ/lkXZylMfvz7y/jvLqdqUhxSsl0dq6cWj8A5NOG5
n38yi8pxLqxM4ufrk2elyGvOLGinUKBPv395XO9+v2qQ5IEPoDra80E82MqRUzU9ooxqgQbXaoOU
uEGn/jhLt/+/B7MsFe8GbvGhFGWnV0fJuFBGtzwX8HDuzp0s1XCtBpqRBg+GhQ1N4bny6Lm/f7Kq
TPM0S/LMk8nna12/lc+xf8/8feOkr0Y0X2uRDVQd2Seh070upTOv+8ln5n+ePKERHIk0QlROLqAJ
SPfogE0ehbiris2ob5Tm9ftn/Gm5//ty/N8Qf89L756xnPR9ahVBfcSm6cWLnqITEOEeJYB0eXGu
d3fmgv7uG96NJjA5wXngVaRObCPVJo5GP/O6nBviZPFChG5r0/K2Y77P9ZWqXHbzmSG+fu7/uWcn
C5YS1wF8CobAeY4c2JbO7C7O/f3lf393l3wlMPIEoyGpfcBwve7u+0d+7g4t//u7P69I2KKSmUfO
QZD8yazHbvH/vIKTJWtIspQgBFEd63t1ZHU68wA+faCWSSt0vCQqO0yU/h+voOS0CXajqY9j1myw
v5C7seqLn40/nanfffkk3g10sgKKRspa1azro23dSOAV5+DMHuTLZwGXgqIUtRto7R+vBLXRFCtN
XB/lLHGtnuZEdZNZV//igb8b5GQ+oX4aTbAg9dGMgjUeh7ukt/BP52cq/18uJTYwZQt0KCStk80J
qqhen1ARHcVGENJjrg6gQ2fj8P3FfPnsF2gLhwvkH6dFTVK3yR80mVq6sov9vfZnBkz08/sxvnrs
qBnY/YI3pa958tgztWqBFPT1UbKuMFvhHvgX78f7AU6+fEi7WxhtDGA3q656iqr6zABf3SWqqDqQ
XBWiwOkBLDPqgDs4l8fsuRm8Ytzg+S6LM7v2ryavDjORghpwWoCqHyevn7Y+JmTqH2Z3KaU/x/q6
Vc5sRZcb8e7I//cLqKtA2ZYQEppYJ2uVsFMR9BklbAzQ96pdXUqyuDaMBTcV7NIoJMFiqan/88f/
ftCT5SUsu74KJIr2hvXqqPbL93/9y0fz7pJO7tpEosqQwVs6TsI1gwtoBCjZ2u7mX4xCZgtaE3qP
NCE+Pps8EDE706A6Tl4Y3YjwVefMop75knz1ntBZp84myJriJPVxEM6SLfYJhQmQ7Mq1Zp55+F/O
r3d/Xv3452cBVgC3Kg8/6FCeHvlYdfL6+/v05QQjcGaZxZzkT0+ec0arT9VHTmzCcMa53gjFd0D4
OAZe82RraP/qlv3feKd7xqaszXRKGC9lW5LNd1N1Lkf1tMT93+/MorfjIL2skSfvjNXiDGs7n16A
tcWRj9cfYVED7QHLKqbRF6V1v7+HXz6ndwOevC9RWKDyqhmwVZ0+vgFNkhXb74f48qUBjgqole8L
3MmPU8EwajrzOUNI+O1GFbPkW0WKiHXx/TBfzoZ3w5zMOF57Y7YyhvFzwmGbTVBvKnUzabEL/sUJ
GPj78b76ZFLakYFO8pxQMXy8rCozCyNPw/LY5IfEf8t8L7EuYayA7P1+oK/e1HcDnZaqLbMfYOwy
kPgDuUvTzxSpvpoBhkxZgiAsEHB/u/LvtpSykWU4hVkxhbYW5hbST6D9qyv4zxAnt2qMI7sOjIwX
FeCYGW76c4vZV1PsP9dAg/Pjs9CBE4jepE8R4NVTs8TRI0xUeo0PSj/z2L+8XaDu+QogAKX89HEo
yuRhT5u+OBYzFqVXzr4ZgLbvn/iXl/OfMU5lkj24+JxPanHEzKfrj/BZKt3zsaicGYZeMr/29BvN
9vV/r+a0v2TJozn5mVYcZRKD8FLY4jqNs84dK2S5DWbDi4FK23USTtE+7hGVA7vD9mWNNCCrOnZL
yHsIcvh/ANEUFzVIFGB9zSL5T6U02upaGzh6qZP0CGICgFeQM4uV3NwWg/ULKAyKwJIgZUmyjrER
mG48VXD6O3I435pIM1oYRKq9zbO0O5DVlXiBlPnrQqOAQvl0cdyECouKYjmBwUmoxjeKFflHWpO2
DtzTxZJfbnAivIq2DjGWK8UqqKKnAsPWgGnIi8eqhd/WQMRrMPtF82D+tq2M61QT4CTY7zZZAt6S
EE8VnFccHudx2uVzxvm3lVcChomEt2gyHKAI1qoJAh2+zQAhiByu0NyCLIlg2hE04GBBA9US6a0T
qUCC1MS0HVupctcyILdQrLaBRMGuStTR35pGXB7UIn3VskD3MPhYvyws6xsN6Nwmr8LuJpBktP6q
Va2I88ZEK5Oh2YhM9Ux4TLusJskpJMbKk8Bn3DZa3+xlwnC8vKNVDj+rvEjynnclItFWUfzil9UG
zcYYusqzVA59doExRoSatcuVznbnNJW8Gqu6i1ScIL+6f2r0wFzlRqf88XXANGptDD+mygTQbkxj
B1AvkFeTXtMymBfXSF36GOWElnhR30XuXAUKqVrTUDmdNOK0qsCd2Xbe/ihaU3eTLCe0ewDed5kO
oXqpBtmfSqEKhFJEXPRdXzj4Kcx1PcfQVHNoF9jSVKeeeP+HSIxPUW8DFAOV4MnCN70pj7RtqeMS
xlpSX0WJELtsqNutYQPlxpqW8ixNZR8G1QsTw1qn6qT9CmYTl5sK96zvAuuikvFyBu2UenE9vanD
fvADp18yVIiucusQxVAZhv2175f+xogB7xP9DOO/m94wiRCpaQmeh8gr14TkkrphCnWxVLt8YylK
7Ikmby8asy29ofRvlOiyT3ZR5Uh9iUWsyywHm7y6wScRbMns1reIJ8H8Ab7BQ5NqeCwHUuy0pPtT
DxKpngYN29ryN75Vq9eNniF5asqQlXGyfoKYmkyH4irAgCjHKjLW86ZJa1JvtUbBUB8AbolC6ZAP
hdirZdGuWyMenVzFodR10bgf4F6tzRJWZhtWwVVj6b8lW8bQIlpjpVR4MPsUe62eWE+jEiPQQxSy
4uw3rFPJJ8GN9LQLQj9HegVadFUnYX/R+Ip/6wdzdNGURekUMFJv7AmPvT0DycXQDJc1z6JnSQXA
oeuQmRKczF6WRgrGe01cR21YOhGeOc6wxqsJQBcPLu6+pBIvIFTNdYU9cCUSFYda5tMdLMp6D5CC
ir8cXA1AcC5yXyA2wyOOgCE8CLkf3bAQ+UOQmeRs81/Xmt4Z7gjEck0UrIU5tJjRZkl4cWMfi6Q0
qOuyWEhOZV66VSeT9GPDaojUxcg8Yv6D5QnXMkOVkyhTcGnyX1dRAykt7IoIAmNdvgYSHn1wgFBW
dUtCWtBV06o1rN8htQAiHNpmgzU79GDMpiutFcAiYkK95tQcHCTMAXMmKNywlU2cde2C5cnYQhpz
7w5B1d0FqIPW7eLJ78q52IWCrXOfA4YxC+JCm2pG1phUvsM/4R+UORrgo5S/4i7SVglHILdrIp2f
XNO91UDsQbNpYUsq7LrCECe/7fteXZDAAuJLc2e4g+tMSio0Zrn+kvmjTFyf3K6iynqqsYeviM54
G/Lmd4l9D2Fl/NYb0qNWdmBYR+0191nwG4sboFcl7mZRvRoGigtrCd1Tug5ysxYTOtmhWs0Q59/R
E4bwZEGeylvpvk5GfmZlpqtYCfFfZ/LsJBFAv6DlnpQZgQWTyLWNCWfGGSq2Dr2uBwhOQaHl/QS2
E9BJ84N/kDcxjWBa6lFNU5QV40dkNbgDjSp9sLLsh1lZxmPXSdl+SORqN81FsA9oCFUY5iHOdRFv
vLWQWDCcSq96IGw3I0DdxU48AMgLtN1gSxgWada7SmibuzywfusCWf6Mv/+ysWx4hAOZyXQASXcw
mpGsoQ6WFLSpVWSW8UYddN3rY4qCMu/JGpaKeRt3yrDhkNlcgURsr8tSj3d1xtq7dPMuaRMmbjKG
OGQK4w+LUOn2JhBbEjTJVzHbysGFEK/L3p42wJ/GdUg5jKk9dEg/8IFiC8WyrWuLvSaed2rfDe7c
NOodWSMkNPZx13UOTsd4E0kYQQfZjh90v+GzrrJ5fpVKsEcO+D8on3rNzZSH4BiPC51b7fHi2ih8
7UI823HeOlWpQAmyZ/0az2wC+iy1TEfFJg0hWE8u6VH9tBrjl9F1DxMOFKfW0ugW1i2ZICa7QKMH
cmqaRKFC4ar3aScFByMCRmJj4F+1jYZ2bUxwtw3+mDpU3DLMhpGia1s/jXkIU2DUO2JAEZ4KA8CA
EQQ3Kk8NoaUdrq0kJ1aHTe66Jedlky98r5xINYcms++kSGpXltXBSArz1EnbfN6Nlj6u1VqLLxqc
t9d9oqOzDnTA1L7+OyMi2CPRLN7Jbdt6g5KKnz5EOqibHM/ShUhmZUBqBCgWF5K/+rMBsQgdDVsB
prrZuJ8nARGBkFIMcoHS32YjPI2glfMrRQewNkjpnxJUqhPGtKMa2SSEppWim7mAzJMREbhFFjrf
lEXHW9JoTXCpmwMcrcKU9tMieoJRF7h88fy7pk31DZnc+qaVs9FLQVfgN+zKh7xCbtJllSD0TlPW
Ep6HjarnJNgbjTFcBJVugS6DEzRmdG+tpLdvgFYwrafKfhU1IZSilhQXmqN9gK4tPF0e8BeOLS9v
yl4KlHuIpb18IB24fTaxGmPGTKYMMOucURCQZ9Z+NelAneiDfFSqyr/3uwA4UVeNmyRXfDew88kz
AwTGdj6zSPvChuFJ1sxmbqfgXgZ8dKuHfBGnlv1UIsbeLYPe9+iql/f6YsVOMFR5pKKWrM8p4uhR
i9dm3ItNJOTYjaseU7+NTi3uxJ2ZNzDqfLaT4SCGwrHm6rcGkn8zgSY4MtGZGor5W9ZRAlc5u9um
Ruws8zUOnLRPihf4zcYaQa/sYA/SFwaAcMJxqu/ltpcgSdhcqxOmRbaPI6W9r+zp2Wzkhs1Q9wYu
MLiaRq2+6mtVdhNZeRuN5RmO6GTMUsUqOwixaqHgwPyZwu04UpxDl6uwk48b3N15ex2iS3WknLVV
tNG8LmsDpR9++LU+KeOdP07lSgp5N8M0/TFUSuKiTvsj1Jh2DuL1HVa8G8gUroqlKVu/lnJ4j78Z
G/2IXIGMl2kzVI25GuDWOPI4dJs0sKPtGE8JqlZzSRMLRo8g3nQ/RX7qWTrT1mwCSFaCLfF+MpQl
tTZtd1GUVrdGlcVbHFuZK2n5TKRC0z5z4ycSAxNsrMM00bq0/goHqoZbMKb7CkQcWIPEvwcqMW8G
rMmbnPoZvFUBvpodiULjNqz3aqx0jy2pMoC8osS1y1xcSbUI1sbMTkorzfYAWY+zgVwNwVMTcw5Z
J/U0HEtgNzV71776ZaX15TgaT1jvSvzpIswnc9eW0N4vgRnK0pUh18UTpvplOtLrc7JG0wBaGL1X
mW1Pz7Ux+MpXRa3smywW5k0DSe0KDyKtZZOXK4PlcWG0+MRV0EcraEhsRmYTEkGum55NxuA2mSPT
MRTpV9q0eHDrqrgQpVk9JpXCmUYQwrsKOhgWIhkKiBohu20/FVG9SlstuUA4MXl9FocHpexjtPJ+
bd2FkQ34u9bv+kG06N/RsbL2i4MZWYbrW9QXqrrKmhWBAlb7iwwzpAMoF8WuZCd4ofVStK5g0FzE
KR4EiS22a3SgmxEes/v/L47OazlaZAmDT0QEtoFbzHgjL41uCOmXhHeN5+k3Z29P7NmVNEzTVfVV
5qxa/pJ0q+d2OY0KE0YxoQsYWSWXIFXkLkvtjbHPGvsdfQRfFkdiOZ4kK/Ucb16VRLci6ivfzE0d
pjS26ny6H4yskHuNyBJKKHqJ1HjJuextumG6HZWXEqxdFrhQKrnmOwo/qlZwqYFtxPlpZcsZWJQF
vyWz1rOjNQ95W9wGEOK7SbB+7SE6nLk8uHI7kVl9tmdVBgnwEfybZrlB8MK7AiI3K9A8mGzOJ2/c
C4jRwC/+EUk8/7PVaEQJk1lbS6sruFp9coHhykZovFpa6bv2GHEuaPVHX7KcrleOASJttnf6mhie
EgEI5A4y7vV0sK95JPmu46QrvFFITkhuPYHsFlBdTuReSfGod6LWLbbtX6UgfqVTkhzmqVLecUAp
W7ko9Ze7RJBdCKXyuRgNcll4N0qZ9GhFIoUUs8GuOOeCbymtsgOQQRKI7K6H+LoK2iiWJzHBI1Hx
rHnIfQ2vocxHi1dz6YN5qmzNaVIwBECBfFC72fGYfOmhFkEgs2LU14ik0o3T2YR+DHv16fLoQaYa
v24Mc6ipUQpoVWx6FVe5IDUtWElJpHHdkoCn3dUI1MWEZaoa86ak0gDSPY5xoFo8lKIJlLWcn3ud
Fkeb9uNOWiQjAcHGJ9lZEDcQWoENTYdrXlrDlt3a4ROdgnMUc6ZcAE0Cd56sboMId/xIOG+OcEny
IJtzyNI8XPoDd16IJ3UCONOth2ddTr/jhDMk6bHCEnddT3ryPBSbyAFdQ2XEB6Pn2o277chBw5UI
zRw4R8MYLrJvbCTUSRrosW55Wt9QEUqNZfA0SXJ+Tcf9MGsBm0Iua/VtrfG/JdWn11iv6n1vKShD
1HKp0z15xaK5WK2G08JJevGX5NYM5G82gmjOirBQiY83TcQuiYZDJiyXrr50vf4jtVR9waNsAZTT
qc/QxcIoGTkB1gaSTj6Lz0rY/c4oanontqlxKZTAJWqD5HCVEbqFSvDmqsu7na73onMBFNo13PuU
Qtnagxn5eUnvdqq4x7KeBkUtr2tfojLZCKajni37DjTK+khTY0SYzgZN5MTzFS5wByoRn0haqsku
NaN457SVfEp0x37mVzE8YfNopg57VN30CclQCWYTOoPKrcoj1QYhqB+HkIG4+T6kTRoufWF89omu
X9ws11Ovxc/ECLPogp5z9Dii+ONc7CCNqdG7Dl2VI1qpwCcCrOpNUI1VIfVd5/KsgR35XmU+hpCy
gDg4Bofn6k6bzLWjcJLN9zxK+UrDCfJVvMQbIotAHk0+2GVZzKfKTl7XbJoDukAg3QynBkbBTjWt
SETdYviddLvwGy1vdskgTQ4fPjMVCO2+XqzuyRor5QiDyD6CXE8utlmsmzJ38nAFlE4bt+HX0O5t
AOUGorm+5vbM1bWvJK0+k14GajpRWf94s/y6FvaKgYiYz/yYOlQBkzhPlhuI+/JUnKYozXDrXhTh
DNe0gg9oV7zsKnhB/Hwiwa2jY6hW3S+y4O1GGSq+k4rVfa0jTcmmut+wummjm3V54V44vs8VnD1D
RolHFVmDQLXkNiqH/I4jokpYG5HfVtgTm6oauWksVhlS3yA0URdIFk1fZLu+rt1DbOt/bbOwb9is
q9+0FvxL0/lrGrUF0V7kh0VZrDPbVFVg9hMrYnFsyKe2HGYK+qKHuCpN+NgsHm+cMR6QdUXdpik7
rH1Z+U0sKOHLKn+SGcwUZBPNOIiKB39YtX93moeXqA0NO5jz3K9xw/zmkVX7dWdp15I5fAhtn+6c
ORrB0LvPOVjIk70CEKeNIA/63S1Jm2t4sHHagqWBZ0OgffQMJVHeiqVTH0dDSx5lZ1RnN3fsD+QH
tKsoUz3+uBgiyL1tQERZO9PulgB0txHmCndhOS1UYXrWB0o86GD06q689b2Ijl09yV2SaO0u0rrk
AcZrF1TaClaXj8Ufskk/GiMfTSxiDnK1tcJ6gsOHfnLd1pmrH3WoJ+A/tcYzDHQRrqvV2/89QzLu
Nmu1finJYNOGbWax7yeifmzjEizjwrbROsAsXaNMO3LJYPichI+jmAgPpKbYT7O5c5r0pRUwWpIa
tTrGayo0Ncn2JN3bi4s54aBPXX9c4SXzWpGa+Ud0qrkJp/+ImiI5asADt3kHBm1Os5+4mxm8T7SB
zbU1KrpVg7WZ0y4CGSXmgD0Y+lYtFQEIl+JhbOEBc5iyBha7aljWRr/jy2lsECGZoYJ8+qDIuXrW
o8z+mFfn265mnheV8wbuZ7+pbdhvs1I5e9Nqa86StnohKNEFOjh8Snm397VcSW+jbvenNOsK30oV
iOrD3PrKus5BhngVD4DSvK5pj5eFNgWeCdFH0TMfhkYZWDSuX3VAWWwo8qEULENqnbBuy2qNBzI6
A6jTWb8nUtXplReceW/z6nt2NNRr0tCp4Bo07pbRvtNfcxhSVGycBUCfyoYSwKID/5OxrKJ7NOm4
Wycx1KVqKMo/+rCsyKHrdekDzOJsdM24qdClBnWLjTHBAkB+xoS3alrjUwbHKLCqDoGbgyAMBgLg
F5Nn/AqeOTkQREZFEPfSd6JlRuzTj9Z5EDTpVh0Uat1pH5m8R/7n9ldv8UFiAwOzJFTb5G3XN4Q8
QY6E6tRUG0MzkrMu6wngtA1c3cXPIFvdfBeL+UGwWOXa1nxaedLhLGtpCQCw6vdmyxKsMs2hHkXD
j1G6WkyTd6EYyfqmPzgubLrqToTt1V5+6KRRglGWVE9W4evVxx0FOnXPem3ykugr68/h+D/Z5XRj
m7U5YPzC3UELis7mLS0J2s0xEjA6ChTJkoSRqko17CIeZY9b8C2zgeXpJTQ+0ozZ86jVkskB7HtI
sPYmyqpkNzWa7tck9/ZonMpDJwif8+WzEhZDkY7CXBzcY+Nqzc1aGxmha+j0zWKmr4ObUKcY0y1p
7u4Ac1YNn3eB+ezQRADDPhRpgM5oBZpflthFjdKIPDWLnppkms7JPERZSJu67V5TtsyHTdbL/pU4
wuCrXeqCU+tQprSJoR6AIDv7GZb0eyTVLuALTDpbdNE+XrhW6G7yxoBB9SsnRpukWc420hVlR5kT
7WGZa4GVxdOrU+MQWwlY+0rcFdtsmGjsuWN952ZbQes036VafeMHRTPLXnUVzrZU2uNIRSnDIhoe
CgeK7eCAzsf2lFE7JXrYwnyj65t/DxoH5NiUBV0HkxmLMrbGNwTv8o+DaljvUpzQzT5pq9XRqaoG
+O1g8Cf2asc+TbeSePxlVcTCNpOZbtmXS30H7pZX5ZL+V6nhDBGK+FlzKOIV5J2DYtb/oiK+Nyvf
5HuZHUW70Z7vvwDb4EFdb4Q4mhAUEYYA2TPncr/yPsErbT3zYAwPmtFqW6HB1e4ZL4GeA/kfC427
xVzBldUzd2uz4b/Go+ItWf6qaQznmr51t6XWf5f6EB0g6Nzw230v+n0sAnqsNlmNRl2EF4lufYGX
onbLszkt2m7FOON3avoL7L3yS/tojw8lySvL3qMv4BEV3OHLIvogZuae9ZIJkG8vSvLXmNPwkgmn
+9RAUgbu0hsaOudVu+SZdI0wavv6yo1pODkQ4B2je4sbjMKwsmBwaSP9MVvBGzHXks+4Sn3XbDhu
apc1LhNi5XVo1Olo1rAbaRpPXp0qINEVWtVVSptiqOqYvnAvN9m9TAXHxgDFAAOMiZVRY6JP+LcQ
jxUaPX9aR8XWqs0PajNWCJLWj1Z6WU0qFKpcyK3qBIjOnODdjo0+YlkZ0g3cPja7uxK/00IsoTRo
6CAy4s1n2sNLNzOAadPEPqKMuXHm61ubGYlv4DO54nzIgoj1Ux/NHgTiriAQorKzcq+CEc6ZBl90
Rer3NhHvJ68ox+63tCmmjBzvbt1xn4s0gctuin9ne05CjH5rFTIX+Wg5mXwmMhY/pQ4f01G5rYCa
3+iKScWYNrP6oyldd2x6FUAkBi+UymzO3N88PLqp8WOaq8MIRNWMJwjfFXfltWn9pZo+DU6roMBc
4MNI+3IUjApSF+3CYntBMzFeo/Kqx452ZqxTny2OFIZG1ndNgXzEkbxAqraAz1sua+udluDQ0Zjc
llFOvV7c1DhudyCE3AOd6e8+oQEOspRWYVa1EZ8lOdKg6Mf+uYUeDyovl8AOweGmBSQBy44TjFnx
cK1K+YVTQw/N1mW/MOPlzc2u8HKo2CMAcFsuzGiGd7MEITQ5dnlWBlk2x1LPy7PKoMlm+76f4YWP
GSYtPg4lWx1e9kl1GqM5emxo9ft82bg9qkP/Omkd9/RMmVFfNHcHjf7G14n5tT6N4WBZ2QFbdX4Q
6v0CLvkImLdSUetxu2njPAmk2/cbOdpyxzwH915bJYQ15mKv1K7OCVipnkv3PYgy60OrijfWpZ2D
HXVJuKaRvsMJaO3cWedGF/Wzs2GSuTyNBhvTSavNx4Elus3UdeWpniX84M5ZwTM5C5hjkI65Ebuo
FQUPninms7K6ztGO4aSjo/6su7ssI9cYF6h6HBLsxS2l2IQAJORog57TY6LJRAZqJKTrSTWPzxJX
A6MbW/cYtwP376IHThQTp16kHYRW5LuxN9PdnSFOubMy4M9cSgY0RmE+g8KHF9D400Jfy0Qgw7uV
IAI0A8mgUBMbK2lvpqZVXnpX0810dzd9TOt8zJBOQLihAs2bkot0PzMEiXMfrWt3nMlkHVUr1b+m
Eu+SHCNtO0nwhpCd652DKv1R48a2jbPhMUebu81EizvHLLRzn903s01jDAA1r0d2pM2DEFazNxVo
ELUToT+UqfxM0rQJY5xfvsnd1F/dElF5zftgqYwcs5Y6Phsjcxt7wqSBMIU8W9R3oVWt90CTxu62
ZtUMjNee33RBOefm67pz3ViE42gm26mYmESv72s7yh2Wozq0R3N4Yr18YaoENCxrh2JngPU+Nbps
jovWQJQ1xvaxsTKH4dcycO1b7+71OLt2cno2uYrulNmgVdYrJjLS+xDbVL8sV3bnxQQ/Udm92HeL
vjw340APiouGb3O5qcAjAuIqrzIRfC3c6SfNxfQRT5VIvEUsHEM5B0MzxT/luIhN7qQR9fSUM/tW
+T+MdyJqNZmPlBjxV28Z1RYdJsq2Pmf2G7eZn2f2eKl0ZBWJvmJHq6KWPbfYPSDEcw/qgq6p1tLR
j5zybRmaHKsKr+e1y5ct/VYZcOtvH2TeTOdKK/Od7TjD/bqosBXAJFEMyrLTlKYi+SC4MS81aP5p
STyRWa9FM7hbJkHy0Iju7qFsVerhEVCF6EEIR+6+s+vIV9JpvjRzXGMQuCsMDLfGc+b+KYX2T1Kl
MMb+ZxHM2AtHKd4nw8wfx2WZfFXGQ2jwRr5W9I3DfGQCrFtxdcjc3DpAnky3WZm/ZqZdUJpq6rGz
9Jk/QI/krcpNz2aww1SKvT8xsXbIkGvZ61YUv+fx8lP17Q3sSOJrnOdk/bp0w6RV3dgqdypTQfl0
d5+QfLHVaxyxl+zaebeprVX3kGnpQcpJdK6KDvLZsjBHF/MrwGyS/G5SAIpPtMskohKav6a8IcLb
s616WfggNowJLrh4HTw81ueoY6W3Fl63jsYjDvsyObl8qlsqN+3igjR9hAWR++ZMs45dHXcTDYXz
Q19Hg2xs14yVcpfgiCP3S4dnzVisT8klbwevgdSJG0GpH2bDq7AlbhIE8nwVjE8nYw4IPqKFaH2v
1lr1YzWn9ORW0XCgzAFbwMw89UBuTETV6BekLNb7mlnxuDSZ8YhlMj9rDSThNQGisiZJG2ppg2GW
HvyVJbl841bUi+xeJZ4l8LIWo1myaiIc6F3T+0QDdcNDlgQ0wTC5aZ21WyOXKb1QzL9Itf//IpBH
sbM3mMyjv9rKD7J5m+lLc3PnAfTHNAznnJN7lyn8NrFBS6jpzDfiBsmd27LuVgjmvljLR2da+3fB
TxbQruIDV/XoqKCMDfI+uRH0gSZvEsweUzvQ4mR6iWrbvrYJX1Arp9uUsQW8b3p73XRiJT81vtUR
I8dswi2nySH1RhZRA+Ygke/IsQzdROv3+lD0D4Ma9dsuT6sXd0yMADmX7rMXg6MVfmjlR+0kPi1d
7XajsxgfMQy6V6VxYp+TFgErYxQHZE5Bf48wkd9RYoVOQuNwaQcCFlLgtmjE8CgZ6jyN4wiDhe4U
Bpc7V1vLz4Zouy/UitWJRpVJEsCOXhYaZp5oJ/i5cUV/No0YgTIiO2OnU//lnUPlA13me+2j9qPQ
nHU3J5m9MRJKVMlEslZMvwZYqAPj497+29fTe6LEL/gLkf3cYzxzQYNQOpFDVk1Mb07MfwFSax22
HYNFyiQmGFBDr1Y2yW+1b8c3TaUCyqh6vaIG5rmoqkJbk3FB3on0StEY4xsZbH/Ip3iHB2QKXHvQ
wtglozBHVUziTOgv2mD8sgWRscPf29tZNzJf09qIfUNemcyHtMeM25nXC8YaCGlwguncetjPhfLO
EGOnGQ0zf4XorxFNPHAZt5OulNngjSgjPkhL6Zt0tF+dTuhPhtnoOyowQjwibzngG94sjhWdoqxd
qQ3KDPlU9JyCLz4yRyxfe4v0RbU4xUkTB8JTMqayzd4RDQGerW1kyDVVkOmQOWNsoT4Z+SfbxDR4
HqP+ynXAl3xZVZrQaa6fc7IB01tWbjRSRwwXz231b9SyS7QujEIf0uIEJlPVjzRuvJq+QR7/YLPg
VQlgtIDOfx/9O0hnX0k8biwhd6Z4QZWF6lALcuu50Y6WRXfyGicHJ93Bk08ZLKmQtl1nZ7Xc8k64
eNBJcVOuqIFMr0w/TDxyhsKfd7cWO1H+uPZji080VSkfuhOtSW2lHlKPPc3QaghTyUvlrNDbwjpm
P9bqq5G/rNU1SbedTb/P2i91x4Ttt5x2BW2pTvF10t9VfVrUa56yyflwH0QPjByLsWdUQoeOV5vs
/wZsLIn22ykB1gA5nObyZ4ATpUcXev5aKbHqYeZyCbUkchPXL7H5obQnrcn2FlNsYT7arbvhrXeq
o3sIpw4b/vIw4gM0xkd12Mzdz0Ifw8qJO1JcqdPbQq+qi8NpJIVAdWRINMA+KrKdlh3M5egk2a41
i8Ayd2rxWDUvFV8dScF9dnq6/pCCx74IGuPE6M93eieox5/7pyaSv5UVpyqD/rai8gkt51rLd5Xz
Mm7yQ65vJ+2IXmxfFjCTKaY5GQb1X5ZgqiWtqnUUlq4/Ts9RDJ9kgBI+/3ACeaV2sAe6c2ZzkBPv
HfwdOXB4tXqrxV7QkcC766XR5LXGISGQxBPDeyTgp86TTas9KNi3zVtcPxTavk9+7nIKCCL+ZPEH
PCs6jrqzW95nYjd6LZP96OJZ7Ahi2v9M7WWZ3+CceMw8OvMcOduG4RYIAIXMTr/NiNmUVthrPwXj
1ZK3Ks6DdFUQI57r6JKa6PiIdOVnh/e4QIdndmq7qal5EXgQEStrRTLNHc3XBFPNnn7vl57r+cVx
+F6tVFf5ecIu72D25Gzv5UxiynxwLMUvDVzvBcJvUl+IFcQp0ttjglVGK3aFXXkT7rykSXejhiAM
/CQhXoZM9223+WzgrTM58tzXseXkdZm2FbRWI88cX3EVBDAs/ZbbYJZvU2bME+gYwq67JU5hFT3P
jN/Ks8DRNWdmaHUfmfLO1r1k7OsY5xymppsvftdfrflVdZ/aaJuR01ybPzqWW0W+qeuT7r4S8V+L
vwmFDYOsGjsOaL6dOmaE1rZ3N5JuIa9Ybmn7mqKIHdVdFM97Mal+Dia0raGKubg6aONzWWCmsF8I
55jqiI+cHFD13GlvnRHUqrLjbruv9buQB/lQ+msOLiP8Mqj5mWg2eM1YeaX4ngUfX3Za+bSGdN/E
tHaWyGdJgAIbM4qg0T69zSxAue4Pqk9evw+2+CEj6McJEg479TQ8t6u+HWClZhy3C/P5/T0saeLU
TM7uonEj4UDkGaBoCpSiCtNOeRtJqcHz9pzoMbcecEbtcuNTJ/2+VPDIacfGzSciZWJcL5O83l+F
M71EYltBoZAPaDyXNfSs4EZaauRWXlBaq1SKaHCq5WwipTXAR8zRu4UGKEuiQwRl3Y68Pv2Bcx33
Roj1scVD6FhwdMYHDYnzKJmPM0Liysq53wZTvR4lSr4FsWpiBbHxVtU3VeUvMlPwkBOoBfKJDcNP
PrAXEXc0OS7Qyk3wZrHz2ev3tOp8yZc+KJXouxubIE8YO1RnseyV8n2Y/lnqbim3WmZ4uXuo3K/a
egCW5qewxXOj5og+SOrEytpWKOcmtH+5BiHtkfdqmm9pNBaT4s/2v5Uzd2r/yfzFtk4J6RerucXD
jcRZyGIeNx+madplzci67ybl7Mw76Hu9w/fhYUDyV34o9a2lc9OY1Lj2l9I9x3xT+nRTlls9e+vG
f3bVbBeSuEQQiME9m6CvW2KIlTKgSs84sitPll9m/GB3jc+clokNxMPnrnlHGVQih6XpAFKe4N6K
ugRRYzR+N9bDXcLqKjtLPBXzH+OQuvshhrtDXkD9XHqq/lMuCGfd7dKespaXJ6d4DxvfJs1oZNu1
fBkc4rPrVVgPvN023Kd9+I/RX0vL5M8kzS3o7ynbKn7Lxkd1+ShJjGj9UeGSFdtujyXQzEltpJxI
AiJ7RqopRJ3XHwoUcFs+/d5Hh1aHlSGSY2sUDxMEGT74ZMP9xRfT4zgRMBxoFJYXzSURmIGdeksn
bMLWP3v+7QijZAgGrBkk/Brf5XMhD4O/ZL8KkwgHQ1xPBHtKzICg6WIpWzqMiI7eSZ6FIlovuMu2
pUpZhcWS+Xao5XD8iEAVYrgtmrHp4n3pfDA3oJQuNqX1nkS/4tK7+NvLXffl7Nv+Khr+hyO1sjeW
254ZHVuU+ynZC0QqTa16yXq6B3zG5dXgVM1Lzoz7AWH+lLynIpyiUfJglzBA8FbWTw72nibnQ75x
iLnIS8EjV3kRCOTvnC2o73x3vcXWczecMvcX0UoxHuL5hAXVE/35/k1jRs2XaI/PqNMvafMU6Qzm
LTvE5ci/7bcuwoVbHr2Sqft26YgxTOHVI30ZQ8RPv7L83JBBAA25inCAHWBddP26aHvZUcqqO3O2
NyOvDcM5aApziW5jZhfBrGRaH8mwEl+/LPJpmb5sjSfmVqSfSmIxsyV3j3GsUc5DGxAFCCXxIHW8
TfZxrR+E8lMzKmwSWBh4e7/o/SjVvKuLfdm+qAbhzC/VPgrzKZpeUaDV8X61NjI5ltDo1y3oRN8s
Ly7d2Xq6FtmDSSA37T+LtOchOFrOK+aWmbdYGrPR8mrpL3H2MIwnNT4s9+xU/5GJA9jMYXW4r4Qp
FCqeUC8XT65+mfXHhu76aPF9/Fi1qzuEFHKB1f/jfcT0G3o1/snodxYIuqqTg17dKrCtqEUoy61L
nW/2j0muhaluUHeZxCU2omWXhrhUxMtZvZsNzyUyv7jeD/ZTpk6nUf+Mh2hb6C79avSH8kJF4wtb
UvdU3sgkY1a3gJdQvjYh13QuzDSwqQAUoSJypyxJLmiOPJsXsFM9gTUjo/pqLPfTLjvMWDOK7l9K
uLqsMDpU+1L7TUbba/X3jANAVzN4iplPB7rkAj8zX4yn32FJAiVd4HQt16wrIaXSxqWpVvLr0z3L
60MRfzAh3Q7uA6sX3ArizUqWc+HSMduh3RCuFs+6KDbp1D0NMQKR1eSgiQMZ3WaLeP/0GjXnIrJ8
pUUkSLdqtf7GrgzW5HlqvqIEkCtpz4wjoaaLKZUgVZkEWA+rm5/6BreyyUsrLr1IIVLN331CZO7q
5BYFh96gv7YFD3RdHIwh/mcaDK+y33asmEkQ7idZw0tRBvZwGGH/MO/m2EX7Qc+54l9ZEXOJEInb
GZFX+TyOH2azFf01qn9IZHBoRxtZ/RhM3aWbMgf9q51QDBA+ouiVuAzFeLtP7GEzaj8t6+GRi+lU
gDMeSrlv6IKqbPB4+j35q3wo2byvUR+RP7l39uM/GW0dZ6eRe1Nwoi0z77LkZdFX9IEypPd36vo2
C2dO8CkKemG86Xn7tarCK9TON42ftvxLLPtoocqJQZOWxcckU6pzEnBMApk8ryMe0odG4aWbvKXu
a6Jr4YAtrVy/Z1Ii0Uu1/LktCkMWcrTbgFF64EdNdua6r1iFWagQC/EZ44aWQbaqu9EeT4N4mdqN
YKrLHRhfuKcxIKbaUeUPTtyh/bKMx7a+r48xrDm29abQroO9HcXesmEBYMuxnJAshd9zPxRVuh0Q
+07k/HT1sZfHwTxKhuQi+SkNy59pH/fKXmda2tDEzbRXm11/RduSAvVU6igQkn5GCpIy854T8NN7
NUbTZnibDcw5Q+8ZxePs/OAr/F6R7Jil6ZfmpTZeSLB6aT3T8/nlfDeji1SOmr0vs+2QIx7mZ2OI
bq1PrvU3oItnAlDITZm8T3YEd56TiE2lg8Ljw7QA79GJGbRh/VZxQ2z0hVlJSvKNxBkg26z4U+ez
2r5YBFerE2ASZhg8yepFNES/dvJuT3KODaPe2DqN5Z8hRBBjOZL0qtIXMTBXQjLTtA+ReM0nyx+X
S99GDP+5kr1rpL8WwJ82TXYKPh6ALjrbKV+76rkc35T22ZFP07IdgcdUjk/nl/75wSr4B5oH2d10
qhfTPXapuq/pZOQLtx+WEcviLVKs65zCyzmyNuh161NhH0vxkSGLWcmO2AKHdDJdk+mg4j9bYQ+t
rOgZNFZLyumEO52a/Y3EUZthF6M+x76b1pS4vLmr6sfFtVMwBku1LW5WQ0/YsbyQgAraDENs3OyG
9G2sF4/lNwbY/9Lpy2VxOSGDoBgflf7dynGbGEtgqHusMSS8eI5XZ3gcFATmMPtFTXyjSMJeQh4h
YbDiERMtKxomJuN8+jYJ9y1qDoF6OLH4daDVEHms+73hHfJXTmlC1vkhcunrK86FpUJ/zatTUS/M
zNmEpNeDESpdQn3sDh1oc/4etqTgye8OPvlgQHMdNIWNuTYsIyi5rennsfrnSAJK+hwqpnpzY/aL
6MNW7uCPHLDELA52v+x6GEvqPeWEY7CX177rtrmukphe/2mRfmVi4VdkYs3R3RpdH6baXSc0Bm1l
7tqFL7u9THunjj+Guf4wTWXnrmPoCPVU18icm9WnFeaJpXiglxka43ygv3+zuBwKdzxgzHnEvhpM
07JJm6T1dLsGfC1CJ1L3vaOcyjw+JoayqUgAeEwyfqUiNkM5P8WLyjCfYdWk+6vVoQwdiFeBKSqN
GzkY7hHorngTSy/NFR+a8XNiGIEm1XNltJ9z7ohQr6HvuoV70HjZEv721cHwWsUIV1dxfWvK2QD8
W8rHvnsW5sj1eK083b1XcsUHo6GHKc032sz6gL0cVigwZOMeClfxU8PdVlJjTIk/S+vOVclor2JQ
P8jdHEUPejoCVYVIP6zdZUATWSljkDPRi1RkbDSWca8fHU7m+0zzgXzheYbUW8XWu9703sgLs891
lgFJ6ejx0YgLVEnZqwY2fNbX127tQpd/RiUmOSyx785ZaHJwtLhg12UlroOsK3bJWKxbxdJOXV3u
jI7vKdlK0Fu+dOyQseWtVZxdXk9nqc1+zQpmh1yTiSYe+MWd3oj574Scn2hFvk/jcDDzKDBWZAYa
tnEAqJQ895p2qrnXdbTkgWE5S02o17yqw88QWVtXV7Cb2MdEtUKL4XJJrSgYGBBvhy3Gu1fw7QUM
dUwKbu45a3K90B4MdQzF/yI3lAZmF5A185NE7tquR1zXbwd1Rl6Gz5LpHqLsva3XgWBD0Mjv3x9+
dt7IJJx/XTyYk2YfOm0NIFlfRM1tbdSn55EGUm83m1ihH6fS9ZmtOShowNOW+lUX9ykFSexbY8Iv
JYpfWfN5O8SKLF5RxGxbnQiawfVxvSe/ezNaQoxE7G+Q/5j6bJ9PReDKYq+qFQug2badqxsT5SKI
1oSkcKNspGQMc08g6tVyYi5BU2SaMSVEG0bGZjhAJUyyWKV3hzMx4m0gqEl1kR5zZ8JKFm+j8T+S
zmzHUWRbw0+ExBjArbGxnXbOY/UNqsrKAoIpIBgCnn5/Puem1Wq1ul02RKz1j2bd+wRQaYCI2qhL
l3OWR9u7jwR2HhmG7bKtGGHctJ9vpekxSCACoAsao3O10smE2y+LC5aR4bZfn1EPTax0lHkL75VC
zT0mtbsY7c1O4klohvyz5+FdV4do2+m59UJqDPxGpZYjX73xo5rZ8DS+eUdgHuTr5Mjo1WswVr/k
Kg4+6hVEkifT5BQbMlJN1P6Sz8eLG7dI0Jq9gVDKnPo6wISpkSOZsYfHQ3J/9JN6XNFQ6oKXwmmT
CL0DclaM3YjCN075kTkvi/6t7DXBUNy12biTmdq3HZQ2VgcqKdFGqmTouINIfUd1DSavDsUQnVxw
VZosDnI2h2oMd27lHcOo2btB+8BoeYcHmAWLWXi0kpxM7MjF2j4IrEP4MOn4ScoWGMynnBheAI2B
7JKgxq419nexnHfdbVUrqFJvHH3ymXSHqfkXaHx4jbd9OQss27zezyyEG2isClE+RzQ1ITmORtpb
Wg5LgZWonSoAPRcPoFugO4sjBLc9oEp30eyBVGwmjrWkHApnD33dqoe9i0gvXuoPNcm7yUg7QTj7
uBUZfY5+89IF6BURT7AQ4muTfvul8aqxpsGveIhjpWPf9zMYecQHrZFPcY3AyjKNBbx4xRHT1mGR
EL4bPyB4KHalfZaZhFjx1MvC3SQiRAQ0s9YCgxmd4QvK8BAkvlIeUAluVX7KFYVTuUCXo/Pix7FQ
tG/ZQRG9XW9LkwgrAM6QzV7gW1Yo1woLu2gR7RFsJbm5rel94rXt1Y7wIDscKp1uESy5u7gQfz2M
Jsla+Unhw/vbERJqblGbRtBa4OXX+qdj+FZ8XmuDsBfqYsRwyDb74IHqKce7d0D8+5UvI581na+D
e2n97c2T3gmZ91G5+pWqk2fI4HvFlzMbcZysg4k7oFC5nAr67fNRHEuoG2xlhyyWz/bIlAr9GOEb
JJ/0mfDIX2pBLBpB+Dn2xpKBJ0MUEMbxPtLM44xvxWS9xB5b29KeR4Z1GnFpow3MdFcPt1J7jNBu
eIzNH5+La6alWWOd1Ih1d1k3N4z4OB/4pw7pC+XIFOznG0SR/70SwI3o/jfPHmcrzmIfGfIYjl91
EKReLR8XcLnR0Pq8tvi98ks59Edc/jA7YyJM9ej73dmZcMd189EV8gVnODAopCx8/dkW7tnx43+9
KOkLr7DiFO1rR+3KjVn37BgohpfCxON5giVvMv+pI5wGcz2fUjfUFSM29DiLgvBrtcDfRx0S5Gj9
WlASJhm5iPVkDGwQ/8HWhU+KPyuVXbcJt9oyIqos8re4NfdjPeErxAAQqLHdTbgYEGd1R5Bl2Izy
Mawovi4lzAL3go9tEQX2jUexSBnA/2iWjh7q9ZcrKwpCZrQ8QUg0Pr5uNynriel5tO/aQsMAZIqc
hgBh9wCxeihGziMP0VrGYkpF8Omm3FxDfU/P/ZEOgEs4rdMJZu1vZLw0KOXVAC5iQzmoXHza+ZxO
2eA/LEsHahiRcdHFrDP0AUMlZyJ0kpmykLCP9vltXWxWVngcqzabhBj0gx0EyRBEO5RmZ0+V/zov
+omj7X6gAEXRjOn7WBv89m4ZqgO1wolxi7sgr083IQwj736NUJ7d8B/gJAEG47gDcInZdl6QU10M
9t5ZXNjAYCPYZH67Cy3sNyVrqj+s6I5Gdo+qYJKjmlMKwjSaPj+gZ0iNG+MDoXgWxj6dazhXjd28
NUN39gsSG8lb6E3AzO2DrBCosHnA4eN8DOsWmeWE/ly2PrGIBNG8WCvufbqRo4dOCcpWZMXh7NnP
yP/eVN0MtGBHN4Zodp+dqFNRStHxeGzKAofnXEffUkd/7MGO+bp66AeHiPGPzYPBcoOr1jIc3jsk
H58ER9XHZeVGWDCSHYRAKORR+nLKwrbpd31X/ZY0JD92AgUYCQeU8RznIhrPg+tAFfirxbITfE2z
31/MUHxvlZ6O2A1LLOWtoDFzqOg3LbLHyHGwfOZbwXPtFS7KOzA8lywLO/pQanC/sPtHT66/NlUy
mcE9+sDZiRVRuey0IA3VnMm72Q3uVExehj9gt6atHvslDbkn/C7NfU9SyFFvPqY31dM8Lqrx0Fch
iiaNTM9Qzk3qQhccXBH5CIFjeWzcH/odEdpKSrK9KHR/UzuMYGtGIJ+rEZpP5tmdLtnpm2oy2FNj
F9YJm/ULorTiLAcPqZKblT1AbC/fsO+j94qoxSV/MgY2dmKPhBcXy86zJKQjItwkX54WVYbfognI
MFmn5nkwUfbOZ1BXJ/Az/zbbBsic1lcY/zTP6dwN15AACB3j5yyRh8ETFMFz5GxbSqVfs7drwj0w
J/2ejLXkSKI0gM5MFAF2yr2sA5TwTFOa43MtnsNt7P5V28h6W3YtC6jvihgddkgMSTJi5Xvs6kGd
lsl+bczyV9mDvGsD574J6uzoRzPMOLkkn6TdcN+OEZ7jgOiVp7hUIf67MU63YXG+YJ3jt6nN4D2C
rkIKiafzMuhhTnNX+Rc7FtP7qF3Y37jZzqyPmHtQYj3Lytr+tbquv2z0kcd+M/OphSil6UCUvB4y
g8whAZChfPGsv0Kj34+t6c3LcRxFMe2MToU7dyrZKzAZ/N9z3xJZwdlWyR4jc2/zP1bLNwdEm3Qo
ok7e6r2WUe8S74J6hAFGVdYdQhUbYFoDVgd5w0nlAAiDBdYfGGrRe+ZbG6TI5corkhh377rQEwqH
KkNZO5ozFbVIPsQ0vc9mxqcRR4B/dty9253NeDpbHNQVRhd7V0t/OPoSXzwqRu0jBwnGY3ejeNQS
h3/icqBiGycYcQFzj0exotyEP3W5r1VgADJyJuqyiBKH9mXAWs6fllTvV/4XnE8u7HdnN9ODO5Gz
vCM6Bx5a5DjtABaOei5/KOcq0TkvwEJtFWNd6OG+CtK7oDoUhbJ1x6dxPB3Rj0N9ct2s3LuaMIi1
QF8bAYVKOa2P1vAAP4ctaCqXx9IZbhFT9JHJkPEijNVJddW3l21vTWVwtdzPpXiKCkLyMWmS2BGb
FZUfsppTPnSc5a56lQxTy24sOEubmy86yIL2uTJexK3UKhT21Nie6U6+xU44wbtlJuBMGo3TIOOb
rrIYp4gW69MYNuqsuzlCpwvEsDeu9WuOWWEnhuCvanU6rJfufF7eCRgo5pSPPpxLvfW8/wCvjIVT
t29kqOiprvO/Xpz/x5Cy3Tum7b5qgCF/fc9rEgIZzQtyNzIiD9YNJgwTKidck2X/BruvX+wpyn7G
VTg5hHhWnsMsesy4CF+XxR8uvoWksLEoeSYAP+ZAuR0a9eYcTFAmOiOmjbnWj/Ck1oOez0RKwurn
PlAIo48MErtYYoc+qklMBz3URB1gf1UnD3tRQtkN2Oqar7AjsrcHPLlgrNK46BwBrpJ2y4uUnzU/
W2UPIWTPGMvbCpPfZjnBZSHxAckT68K1Hr6a4SvFQ7JfSJG77310xC5DGlpnyNmZYipLGHtXjRaT
s+i3r478nRNqSHEtneC/1fC0jG55mElZQhXL5kKZVQaMb4GhLaQHaNrKoIo7nczUMJ/G2IJ4dGWf
0oNItkgfZcwci9Mwe6O3GktnIR2hZrbDQ8GUjtOP5jWbTKsiEzhzUfrw1ttVijaW92dq8BXBce8G
t+Qmol4bRTTN8RN/5l3XMCbnVvh7C1mwa3vKGWuDascYF4NQZVhCprFuE1WuRBjd5IBZjB0XjV2f
6GLIES2I5xznCI1sCq3ENIzZDmBLdpSTZtmwnzd1r5bxx6Z3Z34RjGXIDzL5NCxefdaDD0GEb8kH
Pi8e4lIb2vSsOHvPLXf513CZEwnmuX/aKPwLjhUf1NKwZDHzV0mcQfvF+Xw3h3+CSCAuaHoyrm3L
tZDWUjTEnd58tn3gPuN2mL4wIeHCvYnkl8j9bxw76R3KenE4qkeSyXJSz87QBbfRFf0v9MXw0N9U
j9IFpQrZcA7hWDVpnXMP49XCt+zr+KmvXRSM2rnUldE3Q5JCW1n2oDbCwmyj6q9oq8nuidRv9tcJ
UVJeKd59ZpN5oJA6gRYgqymSRXVPcsEAJauipBh09ag28S+bytuEG5hvxL1/1Yr6yfThYywsc58V
Gc5emkH6JLT7eTyQeOdzmSmheUBulaCxBNk3Rtzo8tiyT14nnd8I0dUdgS7UQ61x84StMrg2U0Tc
yxIvBQQoJuePBhHsgQgAcALq0K17t0D4GC2lfUscgh/GM5FImwCDayeEjJ/LPIas9i3DKydA+S0Y
EkFuS27iX/2IXpPkClTYQfmYA233k5Pk7lc2slCAtGQdnZ6Lid2fqg5eiAx76f0JhFDNT95iXduh
6j+yLJBoHvoiyabZ4+KTE/yHnv82rrYhjf33ZSwgwMLmgwrG4t4v8uk9YBNhmzegtR6edRrrn1fV
veCxeqsjjFQ+Nkouco7S3db3n+AN4qGRzH++sIg7Kkneqfxu+WW7UcO3V+OpPG74BptHW9UffX5z
jK0hdFa7WE6I9F0i78/7JumnDX4g4sKIQCl2zTz+q9vmx/ZlCyaFQkgEsNA9UVW8MjKfZkCpauFu
oiwm2jllNh1EFPpo+j0G7mX0aQRkLk363mqPopz+CwgyOZKvEV/WMb81TsboF3xJtNtQgB+ubEoJ
eV6Eq2nPPU1eh4K/nOPO2RvZeA40q+/QLCj1P8sLm0NdMeDUG5rregu/SwC5tO3KX0q1WEhWliBV
W9tOkuKSTGvYAyRsUB4RKRiHdi2ab9XYzW+S1OCEnW6LT+hD8pQ0A1Ic/AHuLMxDNPnCVxzg7goV
6U2henFc6bDr2wV1AXYk3wA52EO5ztAmaJFDARRzf7KWOFjTaaj8fi8j45w72S6M7JkbVOk0Bvxh
ctTiH2wj4jwo/Hzz6CAgNJ1pD46Yi2OFUZ3kx83fnpx8mb5rXvPqYEXW57KKP00F7UvQXJvSn0W8
VDgHP7NXT13SusvjMuv5I3BiJNBCI5a6JRQ3FZU0LI36DS73zcZCua8zK9y10h3TvobTZwgvcDzY
H15Bd+sJFYl/WP3oZ464LVh9QgIy2KfTngCnsxdsGITraG0e9QoY14ex5l8K2KUIfIZiyeR9Uenn
bcDzx1DnMqFVvf/cFC0ERbPaMKYMUbuqJQ0WczRKgZhfp5gRI5V6DEFV+vdVLNGzRV9rOhdzc8nE
5B6YcHqAT8riooBWwV3oF3HaZ/HwU92C3NCgMDnOofU0kUH1lzAtcx19f754rh7OZgqBh7Oo/SP8
zd9bjT2ylNjTlTetS2qfB44IreUkECfdz7Hoz2VURud6GMDIfYmvdRmxeqJoh/Aw7eOwcMI0M2gb
kKV3A4+xHA2ElYDtWYg8b+cHkVDzF0k3IqnCKXjoWrf/Vdla3/VDXD1rI7N715vlpx0GMd5ea0qW
qlzTmEhr+5BNfoEBZVjv/MD+3tCnWY7HOt1RkNbI2DrP+M9PPvFZhwCALJGhp06gJEgVXJuzPOID
ZYXn3i1tKX5PNjm/a1Aue5fEg71tyffq/0VdiAPxLWDhoxN0OpjSAmaLnSx1Zudnm8YvseLCt6W9
/heB3lw8g50bDr67o8Suet1s1HR2bcwVEbcYE8wo0M26eduCkjgYAUzpWwjILCH/KH9gPmLk2ul4
9P+FY8DryBCdFN68vmDdchMDTbXDVebsoPFBWJu7Ml5viUKWSkxVitR37GjabbY7HjSSf5J/GMzG
DOuQzpWTRiZ29rYNsTrpVRGYAIwVoGhpgvHAi0/6R6bCy0ATzL/FdfGum4nVaCytLS2Zvv9WxDM9
rYSNExPTM/yT5HOdjPNU2/4PcWZ6NxQj/BQTbszYUAnC2OY2S01IZKZRvfWqwirYV8JgkMm8lu75
hT32t5hU8cGogeeuBRui9w6J9eItn0Pjy2OHhwa3H95isKC++yz6UcPTVVWiySxNp9kR/0rx4nfV
KRPB8tzXREqmTQ43qOKce8Jdh7vesyRJAbaF95JRm8y1+stfepIjOuwSQIxr+UmJ8cr2gSEyQZqq
dpBMw/6WrHqxV2e9hO7WHRi2WbXBS+5aq/1FBF+1X1z9Vmvr02YXOEi9Oleiq4Z3ZM/6AR7aw4KY
g145VXaJ8e7hEOzzb6CbgPEFV0qksuG7X8s5dacq200ADL+6brMBrxbwlW0IrjxeKpW991P3Q5Aw
sjWnovE39xK4eTf+NaElSvypkSZBLneSSrnlZUCzdVeGCJ2aWSzImGT71oz4ScN6NckgV3Amjpli
vTeL77zoLFj8Mx6mLOkjt5apm7nSJJhQ0HGAs8x1KsuJAJkawRlJqIHjXXofp+PaZOtpQwr/6kOX
orjXdUoZNI22+A2uFFnAaErRkT9gObQZxqSikgt/qDdl7bcwXELQJRu1+7AqbxdGgrymyg7Q2a7R
51iCxVeul1f71ts+vM2DPSJNygMwzXIEnys6JJUpajgytLq6G1GERwtBrLpfN2hPqYavrSonhPRu
h3CgMQWt8WoizYmShKfIGWZwd9d/KCSgVGaX3t7MiGPMBBNHztd2oJ98OMolr06jE7+HYz3+cR3g
Nq0xBLiozfZwBk0yTn58aLaq/rvF2XCtlMwImMvqRSTagwUcQuE8br6KSMYeglSNMjrULG93jSpG
eD/oKC1aBoTCCR7oE46fezuY9rEYKbWzgOsWZHprWbhXs9XbO7m83WnrFgcTsCWSOJLjE27tNlXu
1iSrdswJEqBKlPCzP/XM0AFUyciwefYRKyzSDc35XsqSIK52LEHh7PpYR51DExzgOi5ylFpR5FBp
HNgoOcVfn+nmKtsm+CZUgCC5ADS/IQVy4yPD822mt46FDotEMDXsBwONKozT3G9qRbbgVTM6woJr
DAaq5LiHG2lXp8TOniNwCUX+7km4uN3tRfszMQMR2qr0ZQxujxT3whHEjoIdbTdpaVrniZfhxj0B
ajYFgCh5aNQNzk1MktD0X5jzU+utXW6Ibn1w7LL4NOFq3zX2NLw1k1pRBgUNwkpRsfxYMKS1b1vo
NgtFQiqByBGRJ8TQQodV7fCfU5T932UlMQg4fjrhKakufd6oh3Y237YQ+QMjRMNzhZY5Hvoee9TG
xijU8rSpVlxwAJOoBwG5F2NA7IyXt/gGscbNEae7GqA8OszmbD8wc3EJ7FWOubMn3AZfTk9CMGK+
bUGJTJoyScW7cWvX3UrMQ5pr3jYH1P7GpjNZVvntAeY8W1eQjBF7zfZV5ZP/rgumtKXAktHOoyAO
MorTOvCbkw1+tZPl+sn0CSTOWkxOh7BBLbJJ72kFU+/GVFxQzCjwQaTClPgxjz6piv+YB9Eadkt2
shs8pEGD+m4m8wMegMXGKSkV9EWFKd3EZQo55h2nhfRWApK6x9vxtQtxW+5abt0DdT0QdnNHdNU0
/LeSc0WWafaQCdzt2drK/UDwFLqV4h+HECm5jvlaZ2TFw5B5p2Kp3xmRxiSyrVcTaXMgJ35+rhq3
e8+FbR7iPrevW1v+9SnT5INGef7ADj9c+8hE+ykulic2Rz+lXVd/9aoGqPY9JHLKgfEqyp9mi6CI
y3H6UFwme5emyzPxUtY5z3yNb7mADLJ9MvXCsLkjyg8ZSbHl7u2K4+4KTGT/YY8FT/IstCpm9EgX
4BlJCsHE1vuOOEYd2/DiOfNHLtvsIdLTcO3Kdj6wHaHpW5ryFX4D1/iANviWbFzsNjxRu20o/8RN
2V3mbqgvCDP46KQqAQLkiKS7aXSudaUAWqIxYPrISTZE1enXr6SSeadpa51nCCHU3bpFiDZjU0Cz
c/stckcyiGwjeVmz6b3/gsVuH3juCGAoih8SNdCslV73GGYe4oiyc7d/ZTl6e+2BoA4+aMsyYqsJ
lOUCJbeM5gRO49P0DgY79nHuadnO+wG6NezA1922T/iFKVSftEdao+teNhuNjUcqwQ71JmKwscNw
gUBpZ4jUOrrb+FIDqICPNK9m8p/qKVcHm4TuI0mg9u/wJifvbq5C3iAGRz8YkOcG9r2YrT9OvQxp
qX3TkwSrhoOUznwXV+FCV6D8jd06S5rGRsfrUpRDSYed0ia1XorN9w65C0eo7OpXWWvkwD7xueFU
/Cb0pklz9BXkn1Xm2rUdi8UYo2iyGP33ha+Y422kFLFwm2O56fCQr/UwpujSoKi32CSesFgfXQRc
0WAgNM14GdW6qpdl2DJCZerqqQgq/YcOhHewKud5rrdquHiY5Oynqh5JOYc+RdMP66ZP7jgOP44e
i+dSRNFTViAgHihLfqQw/pZVlQ0Zl1ElZzzDa9ehVkeqi+kIM01x05NPsmeyZJdRd1lrikcnwgnY
giUTakIul6vqH7uAYgXGxsoHsQ1HnmOubDb/o6f4/lQ47XDEEIu7X+Q2+SMxeI0iKVXkG+sT4/nR
cnEBaQfYFs2s2Pte/rtGTHnehDNcST7M94RwOzg3+jJZOJOTysTiMrdUPoem/cxr7aV5jL23WrsF
h1ARHUZn9d4GltbduDBhOdZYp+663PSX/KCN3/2SeYQYOLJ4kmdeJs/Rf1lkEW66dobUhNh2i8SS
V3ceY95qcg4aC/09bwYJRoue8W4w9QQ+wHGdkYXajN5ItEegqfEAT0cq2oSkPOUQI28e3vj5oLdy
/cLPoZNYY28u23jeZeIWau6sDHxDhJ7CA6TaL3WF2WNc5F3sGbKQ2+l1Cdvq5BEZn4SLBRVMgtTJ
Defouvh4AXZ+10PE9Z3meZG5a2C4B1usl6ZkAVhmI98y1fzl+CXsvBU3TqiTL9OamdegmTrOI4lt
MwpRhovC/VpJYbv6Zq2Y7tH5xIzsMxB5+d72krz+DR1HFpoiLWyAfF9kNvqOzeuOiBEY76P4Jw+b
3yOLJV+KUx43GhQuyvTVnkpexjw1kDtbkILHxVeiDgBvtN9zciiQraHrtcnVBjbd8r1nhBPtJPzC
Pu+3EjzZ8sbklijpJLbHVzZuofuKodN58RqJ8sPjvyPL/4AJYhboZt7XS8Y8YHD9ABBlpw0rAUJf
1HNGAdxZGVyHnOF0bUroNrg3GjGG4r/aEjAGgGQn1zLDXUzx3h7BBfrplojHO2oqRy5VazT8NEy0
xBlWV2OR5V7MOkj5kop0DeIfSxQIwPs8vtTewHrNO0PAuNrYtksLADeuBy79jOjwPMOgCoo9r5d6
7knaL7v86LB9pes6YxI0+S35w9DknAnZE92d64Pv6e4oIxm8Lp6oX9cyJ1QhVPKWVeGRuovBMl9g
eSbmk9BlqS8G99esw+BxJWM2nTwHp3Hmc2N5fsrIn7k/ZIbOexBzQQSfyJ3X3BT6w4kq1JgYecDN
NRM/dnCIYAsNhD1Ow93gW/LNj5iQ3dETgCPTdBhapGUW0Ts/mSWr527MEXqZyHrXDXwkpCPo48yS
SKI4+aQLGoHK1y5Buyv51xE6v3YW3hEygNl4IFiSpB8DAyjNM/HSzp0lgvF31gfBLXGMXtXZIRgE
j4xOnFr9BVrwfubJ4TSHhzsIV7I9R6Q2bFaFiAPjADYYX+yynjXZmYrmt6gr7zAtZvxqJxYL0kgY
s5fo2yHuMZmKzEubxUfnEgUDOL0203PRh+Wlm0BMHbRqxptvfhZvKTh6nOpXBK3P6o5iYVx766kv
ouaxjkT/7AJggaaCBnuOj71HbMgwzSqQxVclBQ2k6+MB4VVPI481EO5tot1iCfeF7W4PccAkgVUQ
fAc+BWETdWGLZEoj9Wpywfmk+UFX3p4iawyxgvX/eZbdvs09dQM26qzftbssG8JrX586To29v3Fx
Wb6pruuCEGS1nSzRkuj6rKdGu64BMT0kHveszWTJLrhvSKniBOycHwYfxrSgvl3Cw3CnLcaJjbb4
A9GRi5PqyDUvWYT2luC14snBYk5sPyFu58mT0XEKlwbruuiPWb+NRG+E6++B4ogUfzxnBimBXAHY
WCEKxo+6WInT8hsBEXDzlTAcnBxopjczIh23F3u7Nz19sWVDNz0xsOQD29y+i+NaD27kzynLl3ta
hrH40yrHOnuZrJKtM3/mwBE82E35ryWFD72j0akjF5UuTuXjGS49Mq1yL3U2xLqwxGyNLuOCT10H
qtRgZRh3tH+sV9BFWbpHQ2j3bvVwZs95QNyCzMbD5ukQfSl9Gt04i69BLSBztwN3xc93nj0ru4sM
8PeuNMN/leVH//nrAJPYCdWdSQMe9sIN+D1IDcjzX82E8lD1oj3AQGSnUOK3yahQObR2J0mGCK1T
VeTyUOaTxQGbtwdvRZbcu9G/0bdIhrrFgQHzkN1TVCSYOGTpjFsPREjSBn8LxgDTqa2X3O78S7uW
0Yshw4qMBVJIMJ0gVJgC55xV8HeLcKNnYguo3YnEL8YL90pVgHURBA2C6BM2lXikLO8xCf/Azt00
VDQlJ6UdEr6kO4o9qmoiEbKK5bkOUG/X5KiJ+ILwEpNbLeuvsLUIZuwyRfk5rpuCwJeLVSn1GUxE
zgjMZoeJx+nRYw66k/j/k0EgSamlzO9DGKnrwqPPRTUuCB9wA7QVRV5zR5BgEfyBGvKeMJx/o/gD
mNtMfpwXMe57dtxjzAJ4R0GFc4ncVafcwepYbxyAcmhjvJ7NQl6UX6ZlpeNfsHFU9q3S3lF1iZBU
0GlBWaROygHEhAcwIcFMHGheyglvIOgc9kX+AWslDwkTwD0TIs+jZ+M4s6AKTdehubRmEP2o9Z8Z
58I3QgFwRpAZRPwceYi4WYqbIX0tjoVYGqZ1Sp+lsL656EufiDHOpUVufiqzML+ickUMuAGSciIj
rHU6P3Xt5hPkKz/0IIrJOrsW86ZVXoDwisNqhQxNjbL/bUX8PuB1eRe1xSsVDVOId8ENX/AVD2lc
l8xV2Nww0XthkiFg2m0hoj7K2KP9sOXttWhMcMpdtCU5IQoDqR4h/OsDBGT06eRESbOTzBfX5unY
uk3tC7kR61XgFGzt/IUMktO2hphTRA9V15qGOWytQcHwLrpWWx+rBlc14wEeAW0RlleTD1yE9pJ0
dmufQXoJpKhLdbFDzqEkvlXxeMsaPlo2kqARTIgkMJw7VRcetVf3z42qif6ptX0liHtLSgeAIBZl
d4ohLk7IbMk0cBhp0sYlJMCU7Yduock5b4uzR6hiiMB/ZXJWxFzuTDSG+4X2moPX9uWn3650hIAa
ItoEub+LrMD7RN8UpPo2WRBuoY6jC/oMGOZfNizkJznMcdoYNLRlORO1sSAcNn7TfVRl2L5YAV5b
luYVwRbod1Wrt3g1bsopUe8d+JbTWNnhc2nrPi2JZf5A1UmGRx1lRwdhAmRn52BZhZYx9UTKPHnM
KTXDoKU0ZRNIyYaJjJFhkmTXCuly6/QoPHQM6ByN3A0LJUdMbEtx7y1SkWhdDO9WY0jHgiV8IDma
r3hUzTOR7uRx+GRK6k3pPfiiIhrcBn+vhvqa1Wp76xjCrkFRPq3kVOxlO/1wqLAgx/QJ4vBfjxmd
J2SJMOkGSH12gmGRLg1gZsLWQCXo1Bjr+awIC7xmDbjN0ANL8mUiODaeg5R4tI9kbX8VEdfCrp0K
Mo8RgGX1rOx9GFT/SAHteFyJJsAg2qNOQsFLIofzbPLlN6aS/zTJFudlK9aPEbB8DyM7p2tOgF3Z
jjEDQSHuYdS6o85m1hMc0oQp0KSjLReRaNUpnNEksMWgFglxMvGuqiAVGyW6xNOiJ3iYK2gwTfRd
kQIJHkGakZqZaW17K+47F6g4gUhoXlRUNcdojv19tgIQLQ4xH2r25CsyvyVZONYYmBH7zF1kyOoE
yNRtiRK8y8KrcRWSiOq69c/aJumERH/7V6Cm4E/p3uKzQixBgi0ykeSf3jvZEiZiqta03TKRRnY8
fMpFAySE7MVirWygmcJcEZo737z8+ExlHdJMU1HOwWpwT4Yj96ibaxw6ENB1GzdXtKMNM1XH4EHD
yzcnMLMW6SOYM+z4WJCMfoHWqw6u8fR3VkzFX6sjjFJWWZk6fTnv8v6WeVnNqKGJaCfY2gPLmtX0
USLt+rQZ19Dg4i8NZ+CqXZxRUyTVVLzDBmdM5XX1stA38hwTTo/Afh2JqVooGQt68U/4iG34i/xY
Qs8/Begizv0EWJlUoDQI4OsaKWxJcP61r9oerKRvzhxU27vrKevOhbg/1v3E6cKc4kwMTchhWA5l
iN0us3+TTvOp7fx5ItP92LQAS3X8rpb3LgTUc0BvHnsTRhd6Rxl5x43t1J8JffHQBlY8QvdShDe7
+NgiMf4faWfW4zaSbOFfRCBJJrdXSSXV5ipVyS7b/UK42zb3feevvx89wG2JRYiw2xjMw9SAocyM
zIyMOHHOmIk7LWlQUiBHe9C1KPioTT1gwlL9R/Jk0Y9Ep/wsQI09iSzmdak2/Y1T9/EDr4zsOPaJ
3CtIoO1hY0GdwIzeAkUvsm11G2aIvQxB75CetUmro5SyMzyIlG8T+0YH4ijv/OQDzaqwkDQuRRHb
Tow7ng3jgw29z8SHUr8F7cSpYcNvWnYJcBLQnaT/AfD1ejBCtF9mN5whwU2NVgQmkLrAC8RuUJp8
n5Z6CcI+c8d/3CyWLP4E5kiD4t6rvBBwqwI9u+B/gyhZvhjjqFOE7bOdI2vnYOuslFlCPyDgOKJk
lr2RVhbfUDoybs0wexUF5yFpXhQGnKmLwR5hRlV7B+GjqP9qd3b+gcYm/59G9dsP6tixxWEEpVfH
dAgk4DeFz6lJjuSCh89txilAtRWF9Nj6VBR9uSmt/qtKBei7G7uCepIDNQ+Sa/IhqcWXgQf4xtD7
4EWhInMYoUjFnyhWAD90Hwy/Q8SgiAh26Dxp2BgSBsNJdoXMU/7ggaLfBCaBlVP7Nw0ExSldsp02
KcXUcP46pC+3tXVsI7/4lEm4d6Dm9b0Hp4/kPei9fGcOAwVPoQ8fijCxubFr+0lNSY0h6hcfvMbB
YVrLAQZEnZ0qIKobg0NylGTzkTpGACds+jc4Hu9G8jw/mvAJ3vYtZHEhdUOwRFpyT0aVTlsSrodW
h0rObUrvuS/Mf6ClT+/VrKWNV+/sRz3SqSmkQr1BcooDGRQ5JwXPdLXP3FfTBCHpWTnplBQmx4gC
5iktSipGvHOOvUVXQaCSdNA7GIfqMLefyrbi4nTkFJjR7RH2IiJRyKoNgo6lKBoQB5meTuhGBreB
DZyK55o2MT6n/Aydx3XKMdXVTrDzA/pPjDqvXo0B1kvOEihfPPSYAC8q9N6oJFubIeAOtfO/vSlk
Toui/WFrbfNPYjbePnZQPRljqFd8xW0P5CvTk2gHD10YWVPUgnA2DIHlWLoYTrEOz6ALrOShtuiu
dlV62VQNJgGJ6nCglfVDZdEhYDhyeEMYSyOh6Mp7IDg0gpvqVxvyiDAkzwS7YW3A1Vb7UHb7zsEA
GvEEX1dAFxboDfTuuh3CXg0oi5wcWgx6WKFvWnXpKLPjHG2F1O0heYKyp3ZigVaiKu9zcPh7U2+d
uyIZ84OiApxpRqW8ZeMRRlcmTIahFew8LbEfYqCwO+I5TqO6+ZIDI7ytgMq8FvaIPmuDgCKUCeGe
9HN3B8En29WqCNQHYX9yVfFqxUa3C7NBPo6W8UVrDQjlY+7TOqUuAcLSfm3ooHuM6gT0do1/FAZ4
7FhpANZJpAFa0AaHwZH0vxZAr6itsknIlRJtKfgal5LzAQUsf9dFOj03UG7zmKH3uhqqgaO+yh5U
h/4AvSl4jLkatfM2TW8h0BJgvZvwNjWM4htMf/RkgBrRB7h0Go5AKeo7CLVwXMiAFGBKPFqTv6Us
xWZok3afO2X+hF/pd4i2jbBGjRadg36FXl+WckbktMRadf7VilpahVulsUDawJwKHIQGkxKoB8k8
nuWWrnJWAi7qo5IupIh2GQXE+avO5uIIVOXOHOlVaWVZA7p1q89lWVYvokLn0Svs6OANvbqDWc3Y
gcj9Rs2fSiAkm48ZV86NWXvwrucVVAu0ZG/B71i3cQhrgN44HPaD9lfTW8VjRdGe1iKqPpUKcNkr
SOl3GbI0ndp9Q0NNHOirt/d2IpsfSBaZ96oTUjByxD8Q8iX7Ep7VV6dzvvmWDZCtJGVAzew7gF71
hoINL1My6SSQIHSz8w7sh2yQ1WpNEn4iOxiS2Eyl8RtWGsPdWwMtgBI1r51EAfxgOSh0Zb2WseNz
PbltFN07akadvEoeikDF677dF+Sl73Gqf4qaskSeZLwYbJ+LyG3FTacJIKSVKjaWpaS7nq7djRxS
yAgJ3Lb9SBcmKMDspvG4+WqXIhOKfT79cEF/6BVfo/WHBAzZm6FGPgvGQwdA3X2I4MWOpeDt7Yvh
xo7Tn1qDIiaETvHf9ZB3L4bVKN+KjsRQouk1LYfytSCkfKKmBuGUcPu/iPO+giszybTSCIP8ab8r
GxJFXQtKIQyz7wyOLU0yaENWLr7NQopPdu5X930s5aYqi/LF59i59XMYMcH4UZGglKql9KwDuUFY
hcKFRhNcZIRPxhjweEjomJUBTyardxr68t3BvQMFgNZTYw3AiElWihGemQbND0BRIJcqqxzvHaeF
yti3o8+1C0zS1ig1VBFXgyE65pDM17bOFIVcW1lCn1tWIHK6r+hPkk+OYouSvYDJn76Rvs9uqcoo
2yii37FVdcTR49SmgYTWCdGhOTSmdEs7vQkCoK31gxZVtKOXA/oIlBcf6DZ5DqPI/gQAKNwWaWEd
QLXA4wSFB21bjb+1o0FQtKFyFmQNQQAQe5plBFBjS6kejdosqDkAsqFKIHljNEPu3dit9dNzmtaj
PNr300tfgb2Kbim6Z4xd1g0UDgsXkDJsuFDNhebQ3JtA1D2iwNCLAO0XUYnSrGkTVFIbVT8DOfpc
PCIq2VDxR9Gngh184IlloDaQG1AvKlOuL3Cq6GvX1DCDmgp05/AWglLzjPsq90imANX4bnZ989Mz
ISuUnX6nxPmPujOsrwjDDdMPS37SWSB3rU4R39fY4lBDwB04MZUKTuFtYMPdnfiw/IiPBVSZm6yk
KmnHstsVpoDUi2bbBxJH5O07QrdNxZ1Lu5sF3gLNJ0hMoTQLbFpVGkeDEjgyy0cqV+ObiT7Cif8v
Aga1r9wkTaDcyMYf6OADfwQAUXxXGoCXpOGK75GpBzwSInQF+oJZ0SfGA9nSu2/qNpd9qhsPlglO
ryKDfMdbtKWpIKzuwG7AWpUkxb1GmQ56EN2ikTY07jU1CtAJ7fd6QfNxTkW06z60raK9UbqmI1Jq
pCJNy7yXLhEl1wStTKqOyKihpU+R1ms35ZgUUEKgDWCVAd1sJc1vvQ4PkMFH3JJAMs8mqg+y0qDO
gmArywaiGtMAuenBSWSrbXAAMkP5gOZ2+izL7mPYufVXDVIuKFTJJ70UOpgyRI6N7Zi78CzreF4Z
wNyC9uSbTQF8b7nPDt0LxHaTMokYgbUWCtAZyI+p1Kkgej0awsB5TtXRtJF/ecQIX4qUUtjYxuKx
81Pj6CekYBVA9q8iz+lN6x2HnnpArIAeS5LwBnVcat10W4H0tgxVfTA7GiUVt/k6NhMsUoN8VgT0
j/N0bG7qOvgqSdxs4pb0BLl0ecDVScHJTkI7A0QN8vDwAHsdwAgBAdtEwqooxB6hcCivEiKTXhHO
B6OCoBFmj/KNd696aGkGp/3Zdt37QlXZJWFLNKyG/a3GxQX2VemfLPLZ4rYvwB0jNxZZ+UvW07zr
gqLiHCIrpmmlvbHjmK2W2yxbQjdN4BhQ4Btp8hkM+ZtVmxw1bYLEcYC8sOlE5Q+YeUE48d6toIw1
o92YDPCHIU68cQr6YQefU1zpISWr+aHbsFCM1xGgKTC8oPyMQox2sPO4O0W+YXKb4HaVRvmUstm4
rYrQvPHRVsJFQbBzZ6sAVPSGOiq5KymtAm63NDuMtW7/k4U1sps29QDPBSV1XQZ8UV9et21Jm6m0
+IdG+JkAPGg3pJQDyImhQoOU0Pz8u583dE13NEOn5GNoQr38fCM9yRt7yF5ofv7ojfk2U4e/rpt4
r5eOCcMhRtc105BipslOZs2iJN1mL+r4ONhvUU00RGcyzY7X7UwzcamWziBUy9GYKl0gdH05lMAv
R2NInPQlD5/JVMgcbTqO5Cb4WtBUeN3W9Juv2bIvbZV0MgWTOOLL0H9NvZ8OFOEOpW6VPHucADF7
AAx23eLSLNq6paqao/Nf+uQnZ34gGy6uAgTVCzhd2szq7ImoGEzFdSvT756NSwrLMnV2sgM6eVKk
P7PSqJR6jUBJX6R+b3Ctw0zDG/g21m6L7vt1U+p7dXuc4czWbEQekpw4PLayDooFwP7N+ELvLJjF
H4CCt41CepmiRvfdcU59RFq1Whns+63FD7AtR3eEpnIaTlN+NliErxIHuCBb694inkxvrw9wYcUu
Pj/zR4fycakP0SSU9RgUJFMOinefm8frVoylFTsbxMwTbcdWbbvDSpHce/5ulHeN/PbfTMw2cN0m
aEgEmNC0vfrX1LMV7q5bWJgqriPcW0pVp4o3sxD3ZO3AQ6Qvf8fZXy1Nj6lDFLZiRNXeTxWNYhqp
QBXsL+yrl+sdesYgK1rZXqJv1uYHr6XAOtrxPc/7RrmXzRPIDd95uz6yhUPp3KYhLm2CFtETOJzS
FwvaeICxUe4ARJLbODu5zsN1WwuucGFrdpaHrqONOhIvLzYJ144uUQkNizp8uW5lcUQUYiRgMukI
Y+Zw6WiRdTXYtprzNhHCdTulnXR5gaOMf183pS2OiP1pGviGw+1xOXsgn61O1IyIUBoZlhdY/fbm
TwMFk+3HQn40dPembT75xh26c1RkKS1IWsmenewDoUTgkuJ4jmHI6+8QpLz+096dHZYmLIEbabpq
TP+5/GV9XNSK4jvaq9FWX0rtE5D4n//NwvQLzk6n+v8t6NlL6hz/49dnM0vq1qHVnN9fquCNop1C
dHn995v8vourZDZD09/Pfn/pmiSwBRYsChDZBoRZbDxEa3t60QoINs2cDnDeFZdWWpVmI0TX9FeS
LiCfoMDRXMiNWh2Bs+4fRQNF6FUvWh//pVI47I3iNGFGvTA+mDZv/hb1yQ0vwMP1sb/3DpPOTbpb
bK5SR3NmR3+Uub0qBHL3jfPZND+F9//t87NBS6gco47S0KmEOjXZN797L1pM5nQh6kIjcNNm50gR
BTk4H4O07njb9IewX/GMhdnh+zagHccSbOrZ7KAziUq3orqv5NbTjWn/wc/XTNPiQoG0X9rTNXDm
eABS1dwSlfVaVh9KCI1XTtmlXy9VKen70wSB5mznRFKHW2XoXWgz74d92f/+2mrGFJMY0pScfLNL
Ss0zIw+V2DuZEPhpbJzf3vgAUGzNBrCkc3jps+/rvgSWpljKawDLH1TzhfLht53z3ICc3Xh0wqtD
ig4z5HIkUQ5pthIIT/N7ea6YJMrhxVBVyzSFOvMekHU0gNSZd3IaGtPpYtkMxh84KMAjUxArcMLb
kwuceVAu8hCpBWA1lffd+aDRDX99it4fWjCo6Ca+SUCvifmjy1DqWhmooZ04gZCPBa6nIxWk/b6j
XliZ7QNVGcq61PXgFEDbBD1YujKKhY1w8f3ZFQjtPX0OaEmf6vKuDu7IB1+fpbXvz1aBX07wHMjg
NLxZUBQWK2f0wiJwXTg2PW/SIVCfHaKBgX4TWIP4lKU7EOfxA2845NOuj2FyxpmzcgFQODOlRm1w
HnJWRRlT9MeIaNBmp3CSPgK5KmF7D1dma2FbsCMkO8MSKojs2bGUBAhKgC+rTon9xEsUNIR0nq8P
ZjoaZoO5MDHN6Nm2KBCY51QvqpMxmPpelGlBE/1QoLg2iqMTNaeqMuA+heiJBHRCJvv3zfM+EKQp
VFPa82CQorBPw41WUoKjT6Mc4ZU20a5/yjWrfg5z5L7FGIQgf4RxVxF1P143v+COzrn52ehTX4xC
Kmp52hf9l0j5cv3rk7fN51byjwe+I8jIzDaTAS/TAB63PPXqWzmeCria0Z2EbMOxmxvFu7tubclZ
JKJZkMho5GV+Pc3PVtIGFgWmwi4RMgeZSnW2MH7oebKyYAvO70jb4I6fwiBz7vxxndKJlhnlib46
tw12ffKj64oNpN3koa8PaGlxDAN0g81Wc/R5lgyoQVHYXV+eaFN6LU3vvjP0lXttac4MU1LkJRFn
qvM5K9OgH+2wRLEQrotXqB21Y6TWEESGili54pacwdI0hgP6QxVyFoB5FE1EqGf1CbxpRtn5C7j3
286EQakGkxhb6jMSQzfXZ1BdmkKLMJq479eBOA8MvLQBc4rRBIQBiXpz71MQjH9CALn3sN827ecu
bI4djRCtA+ldcJs4cl/U1uv1X7I00Wc/RJ0FEHXRlT6p8fpUAzs325chgx6l+HzdyNJZdm5kNsVQ
Xla0epb1qal3o/IcDfeGRb2cznJxQsi7Wtvfi7OrT/vN4a2iymnQZzsOPVMjygcGJYDZlPVL6Lor
V82ahdn5ZKVuq0p05k5A6TwS55DH9O7KNvs19/NjCu8Hk2OTc+KyuRyGYzmik8ZQnSrlCAAmA7UT
qEen+KrCtCPdW7jKNohprhwki4t1ZnXaL2eT51pVkqbDWJ3iHhxze5fKNxcG6xEiWMpwTbwpwIJc
9w91coB3IzV0i8BAN0x9/sB3QTRD6erXJ+T0dkK9S9Bado+5e4BrL/Hv2gCYmvIDXPTKWBeX8czu
9PezsXoBFLC5F2DXl89UST+76VryenGDmWRuhGXjkvZsp/tZXXVK7lYnnfeL+SGBb1Tbr0zfdF+9
m75p8mxLSBueucthQEdBhwQnCporLcVLCCmdF7M6as2j6lhbtfqZWX+r3rPSfvLzp8RfMb80ibZQ
wYZKbgNjHgx5cHqMSMPXJ6g8BbSbxR8s0vn3Z3vNDoeO7h2+D6ATwIpsVh6BSxfA+fdn2wxoSRRH
9HGemoHcOP0P2a6QHnSIllpvkwkn6ceDf1JG6nnXF25t5mZbTfrwCMY2I8uQrxmRv0uyu+sWprmZ
ewYLw7uHvDsU5jPvUwe61pIkxzNMOq3f7IoQB+2M79etvB+HJQQvOEsaRN/WPC9ETdJBYkNWJ3Wv
oP1KJ83uuoH3m2gy4Biq+N8lPTvQR4gxAIW3GOgBTxw0mM2Ie//AxpTUAkhHuCanQZ6dBahV95Hm
e9WpQ2A1uokndbWVW+P9ajAM3tEEnWR9nPm95Hi920L/Vp0ye0c3hfC4DW+iaCV2WlyNMyuz/ZIA
Di4b9EtPifwS6s9OcnN9ot5fEIzC0Tlr/jdTs8Voep3wOTe4IIov1AGJXhBbBB8dPybV7VA82epa
uLS0/FNkZtkqk2fPz1AKLskIeqE6DYDjFR2+TErZ7crirBhxZpGQ2up9NcRWdfLzZ5TVHBjq1Nfr
M/f+pOG5iAOopLSETebp0sXcMCxANrDfIdBRauhwty0F8hAGfWhxV0615eH8a2t2toje9mEdSohQ
6oOlUarah/bKrpx+7uXhcjmc2eEShqIf6Sni9oS8NUQ8rbEoJBnaRkPMrizXnqQLUcKFPXO2Qn3Q
ah5txfXJ915dTstAuRc5fCbqrrZvLTxRiR+K/r5XVzbU0rY9WzZzFr6GbtHzj3BSVx/bCMX2nXQO
dbMym2tWtEvnaI2mBNuJFaK9PvzqhY9++cpddN0FV9zCnIUKOZSMjQMbzsmH93QiO0RwcuUgXTp/
zqdr+vvZQdqbBa03A25h00rVbSptZQhr35+GePb9sunr0a0KhtB/Ri1WiOP1KVr8/gRt0IRJbmC+
3FkmMwFZWn1CT2TrZ09j9f0PDGjSIhFGYULMCxZKSON8V+hkj8LP/j7M3/7g8zonJRemxethtsRl
L8Km7dTqBH8eEonayiG2OD1nn5/+fjb9krKnPfZ8XmhQi98pTbK//vsXNwIIXmrp3JbvHuTAi/Wh
Vd3yZEEPlo5vJbknsg03DZ3B1y0tHmBTht4hAaC9eyc2tigUOvEIKzpAU6a3V01YZEoNNaW6AZYe
j7fXDS486aaEIcMCI6YRkc2OzKiGoio0JUJaMQK3stuGQwt7+0G37iMLbdKJrF3Z0Kl63e7ilFLe
IPc6PUV+lX7P1swCvwkFKtm8LoLjGNYAiWB88tU27q7bWTpdptIgSViDWtbcsz0oXgf4mapTFPHS
l+4NYsV3US9XzCy5oGZpE6AEYMG7mpliGw1gcr0+mTCCQEndHeJgdP7AOc6NaJd+ntMSXCuIsJ8K
koINXAPg+aviawZqvVwJPd6jc8gjn9uab1mroBUktLCVHn33I0wDwL33A0KmijgJ65H0D7KZQywg
inR3QbJywS3PpwOUa8rovasRQi8CoI7a9MkAdzhWzQfaEb9e94wlE3AmaMI2pCR0nB3asDGokV4l
zYm03uYIw+7Kai15+Pn3p7+febiPjrmsJN+3dB9VjJEGuierQWDzcH0cSx4O2o1HAgGw/S6ZGxeW
DRo8a05SQ+iaTrYELbC46fbXzSwOx+ARMhU9HR5wl8MRQwWtqgKzCe+IjWeizbnVUCMnR3fdzkJE
yjlEXQZ1F23qzLi003a97nkwk50ymW9NesFH9a4r7qzgSSt3xVpMuuAEsELwPiRRrRHGz04/9P1o
hU3q4WR63+ttmX67PpiFSVOBymiGycVBGmk2mBJIeWv4Vs/BvWu7/Zjc1SP9zytT9ivtNgt7MWOZ
jkarMZ1ws4MBdjQrVtqROUM/Q/c+hXTbpsarEr1I60nz9kbmTxyZmzy0tog57ujd3ErAttAcopkJ
9vYPRi3llC0nYrHmJeBMisws6mA4NckBrDxcb6CDw7+uG1lcuTMjc3+MZKt2Ihw4oJLNp2z8g8e3
qp99fzankC2FkeGlwwnEegfZW4Is4crOXfSOMxMz76BFoTZotGEIiDnCCvoI33jQrlWb1yZq+vvZ
ORT2yjCiEzOc/OoW5dKgerm+EGujmJ2jsu5VrzZjJgrtQ5p82w+j8+hYN//NyvQrzkZB97JuhUE0
nALjwfSVrdHSueXcy7Xay/JssVsJGQxQ7bPRZFrrDsLPBliKdqq11X4fOAY8Qf77/dk4wDSogd3h
Vuq47/XbMF55KizcBhffnwLMs3lClikBdFAOJ2+8cVVaqGik2F9fikUTBvgRk9QHoPTZFOm2l8R+
AxUVujB6ftMhsKveXDexuApnJmazRItFn1SJN5yS8gkZ5bF4/W/fn82SXyJl53cMARlHhPDYd9e/
vzRF4Fh1E6ypzpU8+77oqRW2tTaeDBMR4X+GvKWFdAXfMX1jfugbOBMgBm5JgFSXKz3QUJf2QS5O
gFpRCDp5KXwn4a1l3Qdtv7LkS+thTP0HkpCdEc1OKrXK/STrasGz5KESyrZqh5U7Y+kdwgPRAvZE
EdLStdlNXELpknm8UU6ehNOOXZ5GqtgYNVwCFvTBIUKLWvV3Exj3Y7gGqFuKORgXTQqw2RjvwBPw
Ndcwj4bqyakmHLgd3iMUG8u9Q4+ZuzLQpamkf53I0CAgeIdpTSDXHMm4aqdGil0DVhEW1OvONy38
3DHOLcwcoxrrFjJoLHQweD6F+/6nl/yBf1PTtwwKYwI/n/lDN6QJXfhSPYlkh7guVHeht/JAXJon
mwcpJTiKVDyJL93bcl3ZQ+EznjIIQBKYViFQvz5PixbwZcrdhjSsuccpoZL7Y5KNpxoGTb8ON9+v
f3/pEKD6ZJA4IAxiFJcjgMlJr2k3HlBpDG9g1HVD5UZp/2Cazo1Mgzw77wNasaUK2+RpRHBH32ja
H5zE59+fLUMdD2NYOAxC9w60hPfG7vokLTnr+fdnzhoPGoISKfeVw/NIhVIQmZDaQAtUXzkul1ab
EgG5eh4VNnmuy4nSNbReu6gdTlEIU7VWsbN/fygk58ANqiplrXeZFGKs3oKloCMNhaZtJj7oSMPE
qHYDTVl5Hi89z+kBklKnUwfUy3x3JImvQ8JVdKferdKdcJCnyTLaVmVqwwKtJcEWZbZqi54eSggy
d16aqi8+amaq3Pbkw6GQEn27crItLOXFb5ot5WAIsDA1v6lIg22dfG+V10J7ssXKm2rppriwM7tc
g15JCqGW3Umn1a+PXkQIGWWw6fNjYb+0yk1Xf5IQ1F/30/fdI5al8comCWtTVH5XUzZUcq80A7en
CFkv1FljrYRld0cnYN4fLC/ejCGNtelHxC1KPV+xvnDXI23HMWLbPKhsa3aUKE7cOYptNSfV+RYi
6wLqju7qNHtwjZUizeIi0tlBaZa4gvDicptUkDPR7ZC2p1H7GcO5MGFicoibkYe7PqEL+xFApJiQ
sFxWPPkvDYVxNcJN1yBBVe5RVvbHlYNr4fQFYMv1ZIMYfJ8WsfRCsbO+704NComEzIdRLbelvlbO
XjJj4A1ED6Rf3oUOcLMkWSGL/hQkuySgCf5V1U/XZ2rNxGxfoWUc0T2Eid6Bqwdl3HtrLYOwZmK2
pfQQ2rx+xAQq4UPwQKuduubCS+tNQR6nIuGrU2O4XG/ohTOIwar+BPuM2KHrcX2SVj7/69A4uwd9
zUpzofP57s2WT3W08qyafV6fIkMA59zjVDBox539+sbJDTtpxABHxcaFDP/rb/36+efnld4W/vLB
1/g8uSrAbje1/fMPDHBhCIq8ZFPnu82rgiq0u2Y4Jp7yRl9OgBQQXFHXjUyTcBZ4/m8U/xrRZ9XQ
ukXuwumKgYQxBjKRvaaR8Qkd+O+9n25NIb6Cywk3qd0frhueue//DJv09NlA0jRzfjyWJfRnqhsi
K1R9gYbOrA/6WmV5di6+MzE5yJl/yco0+7ZKxmNg7eS3Ur1JytvKWLnWF73MpF1acp5MgdulETgf
NL2C8/iojztj2KZr87Q8iH+/r11+3x0UkRtePiIBum+dg6fuu/pW61dO9uXV+NfK/Aqp7aFJW6zo
xY1APOgLBDR/sN42HEpC8sDW5sjizBzqCALT4RjVAnCPDQO0Vj2p5VojyOJI/rUz795EI7KCcWoY
jsh8vfVa/eTl9CkbfrVyuizbAbfMbbgAq3TTCj4GmFqORvYhbbd9dUS/9vqULbqW/a+J6Ql85r+O
VyKuEWPCAy9ZQTZvrDW9LToXXeO25PFO5nfmvEoLiXRFwvsYQTWdQtZFK9AOibsOquPfHwsHMWU2
zRAOB9rlWCLeaxCjEWhFxgZtiXrl80urcf752WUY24DHkpbPQ56z0360UEXL3fURLM0VAG8OK3Bw
U138cgRDpdDdEmbi6BfgbLbe3dhvIZW8bmRpyQlZp2QjShRUBy6NWPCshrBfj0d7HHaDAA0T2san
6zYWBwLlArkMykLv6nQ22pIBGpXiaEPd7YQwjUGhETgQRIX765aWRkONH7QdbXEOD4DL0UjyvyiH
D+PRKu32oMZasvOoYa6cXUtWJPVoqSFNRtFm5sTCUgxTCQQnZLVHbn4tKF2aLtZCNYRpT50es3U3
Ew/m+tEYj4PebjSv2MbWxH1za9YrYfz0oflVzOsQ7CAtJe973bUqNcByuv0RykGAid/SBgGZZCX3
sGJkfjzCLgwlChw4xzSjQFJ8biUa4Wu49kUjtE8h3IKivZgj1CJnTFtClZ4VQYJO+YmtDUib33eu
qfeG1COZJtovL51L000rdGy9P9p00d9De6sdgCf8vG5kOjfercmZkZkHu4VFSd1U+2MY2ERHz6kH
y5H+lZVxsj8x5aio/FDBILCauXEnUVQarW44hj08sZooHxDxemmz8QNYj0+lupb6WNw2gGGtKYGK
282OmjwuJeKgcjgKAwptCra5vnIoL+6cfy1Ys9gyIr9WOSoWHOsQIkAWf/DsW3ctAFMXvQ2uGtCQ
BDBE+peO4LZpnkPJNRxThFaJLD50FDniuPrsoWv84DaFvh27iefSTuwvUGHB5Uy9HHmyHmoqaM4g
EttB59asBDyT2bnr8Mik621CZ9GEdPmz2gw+L6UJhmOelH8navABEmAIIS0UwOqc1kInEe2BQujf
1z12aVnPzc48dvDyjoyaPxxLA4ruwr8phtfrFuZtR7/iaoBHOpuO0eGulyOzIFh2YC7tGZnbbdKa
SgnEzcmeYNuc1PuqB6UNnCd0lqEAhQZs06dKcoO6XXFXQPN08LSsgBlThisvsiVHMNRfndga19u8
owyxzwxZT2Y87B78L/D2C//m+tAXLWgTuAXwiarPMy2BH7d2QDXgqEK3HdnlxlU+ZSgGX7eytG94
dRvm1DUJYcXMcyDzjGXrcEbH8EmmY32PwHhF/xHsff/N0MxXPBv1izbEEPXToyKynRUXz33SI5bu
yM/XbS1tB/oJCZWh7gH4PXMami9GzmudXaogidwNN5mjoGwGCQ6yhZu4g1daBCt4g6WJnNZJJwRx
zHetvF6BGJ9djuMxdp8z+WKDfOrCLU3014c2zzP+2hBnduaXqnCGUCsHoraoT3dZgDZHUUF8rMB2
/GbRpZwda7grnfAeprg7wLO76/aXpvbc/OzmSAYIERWNAChVd9VAm+3nrLpXjR1yaMK6vW5r6Xjh
PmQyudtVYw71CaIeSZdG46FYwkiZS3RVkQpdmdDFAan2VI2l41WbZ24Q+rXo2GTdeHu1B11RxkcY
+1wk3tD/aWGxvAllF51Quhn+ZCp/YX+oOJjvGpb1OPVgqGAqEUsrNdBFvtiM2scAvTrHPKrWSui6
EF4Q6ZOxBaVKJDO/80s7gGcTXcejobzwuE8GUIEPzKspVnb6wsFFYEwkBo8SpbP5VSxrs0eEIBTH
UEGEqfyuIFLqv/22a9g0c0C/QH+NLuS0G8+eq5VAYWuwGnHMxo/uuDe6uz/4PrDSKdTnJWlPYzz7
fp55iYo8nnqsEMsaNsUaBGrBtfn2v9+f/X4xqWk0eqweEZ3bRlBQF7+ZT53OCZsHFytgTTCDeVws
yH8kkAuIo0B+hm4K5zdxQ78MqKTP6Z+Cw+bdgZfbVZdMWJKj/WEIQRgo/YofTUHhLKjBVadPc/fL
dwBMUjdx5cKYf5RxZO0aJ7lzkX5SugYtZuO2NOpoW3bOCAlr9OX66i+c5fS+a9DcQaYn3jGBNWkk
UqVmq8CI33Vb801xbtp0JbRZNmKikgPFBIjgab+euRhyZ2qI6Jo4xoAyeYM5940LQyqyOJ9MPVkJ
EBeNTRQTMETCkTD3BtlBsi/gKDg2lfnaNOHJ8wT0oUn4DKPsysAWTlRAuf/amv5+NjClCmEQ7iPe
/O1fMcRK5YsZ7LTgU+O8JcifX1+qpcNGJ5sExsXh3p0X0XUrta3SUsZji6AGCaENJfVNCxv6dTNL
+1VSXgPxRSGHJv/LMWmRKy13rLj2EKxznGqb/n5ql6SCMzXZmdN5NjtwSk8aqchN8scKGcSHsF/D
zS6P4F8DsxNHh07csWp9PMpib3b39Y/rE7S0DhPiC943Omlo3rycoL7srHpw1fEYfkWP19aPbvUn
S0ARTcWHITCZJ78dq/MpoTakq5LveboxoKa4PoT3FyRgDIiVoJMDtvLuzFc1errRHLae4S3fpd69
53wJBlRa/H7Xh8frtt6vxgT8APpLhnpqQp1t/gztILRcBvM5U++Dh8D9bW+6/PxsCwYdCu1ouprP
6aM9KQ+vLMWvV8Hl0Tw1vZNlcyDofA+/d/LBjNW2Np4ziLxLFXGo58aDVbu4U427XBP0in5XUdOU
ygNkWzu1/3h9+t5726X92ficYchiz+qMZ8X5RO/Wtgzum0Rd8YdFIxOVB2lYgBTzpE/rdGkBlZrx
rAavqMAgDL2JrJfrA/nVATifSUunw4C2ISKNd61bI603ISHwM7n5Yl+2CXDG3tONk98E4WdmWd8m
WfKaAgT+lDmx+lwhp+fTN4i23xjn7b1eO9UDSlXlUxeSD9+Mbhh8bpTGPtSybx5k4HtHSKSTO26Z
5GB4ZXTI9VS7QXhLD7Z9oNW3hCLVsDPSYepERBvcI9Gwqaq8uxvaOv7WFoH3QuUJ0fjQVj9HY698
riGAeKzrvkMurhxjZE9jH60sUNYp+IOtlQxIZUWNmh64dFrEi8b8KUQV6tBlUv/Uh86pzuqfaBBq
GwWJ8hCy6wAJVXJg/l05DN7XbLDHB/jfmzuEFlHPnmQ0f/aiRapQG5Td9VVYWunpFua1TR7x3X1v
pSENdInBShfPsb+3gtuyvbluYmnDn5mYP9v0yi1TP8eEs28gq11jNFg6u0hLAvUxYOV9F0yA7VG0
vvHMZyG6PbKnY/GDtoWNdO89sQbFXB7Kv7Zmm68vahl7JbaG1j544gfgvJXzZcECRDNTR5bOlUuf
2+VlomZeqhfc+s8qrUs3aBVdX4v3wRARMSf8ZILQYd4OYXk5qUJPtZ/V/tTw/CkM8AzjLdKp1+0s
DUOHY8CBeJ6jcp4sRHoTSQ21tZ8D8Vf7kNpfrn9+aRiM4xeTIe1r8xQUqX0Aip5jPqt6Zb/09qi+
hUahfBxjvXsyWhGvIOQ0jWm/PKsm/l3y3GwVeNHmT2W3af6PtCvrjRtntr9IgERt1Kuk3ry17I4d
Jy9CJjMRtVP78uvvkXO/mW620IRngMG8GFE1t2Kx6tQ5UQ8dnOJoTlX1PPDpoFFG5g0AKLNn4EHi
4sB/oypPN8OcNk82BD3dpADuOGyhBaVC4O2uoY2DNhQotWyolVXbqTYKTD61PZ2T9IdpA983tRRa
KUrZfbk9YdfHfPHmwFsC5rBUWIQsdJRpba/kc34EQ7yKbmyUJ9z604UVAJTh0JFLQKR4xYDDEGcb
DM2ZR1utvDkE/xNUbSCyfHsk1ztrsYI8DGKhlVClqFlJEqhmgiAFMjfMG+bPu0RYQLSIoh14Mq8I
WiDcNo2GWqRHPQfKGjI4XO3cYfz1+XGArw2PIHDS4cEqRo3lZKJwV2bHCRIWz1MsmabrF6SBA/LP
55dpPHuJJFo7sMHE50Pz2xxvlPZhM4TPVQvJjZ32SWoUnAvDAhYZrK4g/EUNTwjpUEmB9tGI3UWK
7NGGBHs5SHi/rlfdVNFOgRccMGuoPgpuERTINnSayubIid8ou7KU+MXFcV+eb3wfzw8HqLsV0orY
UFns6Elz1EiTPPYqZV9UBcqpqQn9DzRYDgcIENvuyIZMEmqtjgw7ANlu9Fte0Uwwg5MGOvfNsf2z
z9zk9bO7bBnXP19fxn22DdQpbVI1qZtjBUE9qz30/yIXgjIIePkQPgC+hv9fWnBSqNsncHnH0VUg
Z5lAY+7zQ4DLwqogU4ixCAdFjzSj0Aws/VQ/KeGDCmEPiYHlBSssPrGQBgVUkYJEUSw9ax1haUQj
cmxhaxMVg+mF0BhUPTXLbWcfQf39C954IFV0CsPjCl4Y0K3rK7y4wymGcNRoKj/K0IEkkBrWHvKQ
b2NsFtATiXoVOutWt1VQQ31Oe0KhVMHotnIyKMWRCQKhGQSARx09KkNrPtHQVPYJKxj4uodyfh0d
C6ocWkmifRMVCfe7AernUEie7wdSDa85tD+gbx5DrrtoQF3rNVCVRQ8jtyWvqusLF9g+A5c5UvzI
AYi1kiKZqqhvHeNoQmXXbxGiPBGUgHY4KJDGHVH8ky3K9ZogeQfWTuSmyYIgvdxWsxMrc4U865Fk
PthofWgAfjpEwT/Hpbi8PAxw2QobN0W4H0VzZRw505+1qX2ZlUISzIkkKMtLGh4LCXa0hAG0JoZb
/WxB4Kg19SPiX1RfVGP8WeaFuRugC+str8h7Mx3iPWMV+ZYaKbRYwyH0UdOvJL9kGYywxW1UoJEU
xbAAehHu/xDScHod6vrRMLczv5tmYFm3kmO0agIPOcQZeEiIl8Aca46RNZZ+xFOnBHuvrGl8pfyD
ciDQJwv74wJeFsZQZcNUc83ujywMm22th9WrDpHADDJgPH3RU0a+zNz6CZHJcttDanjHeN8+JVae
K27phP3h9njXFnfJxQDZg1oo9pGwgdTWVoamUoZjYqSdzzs12xQU1KFuXY4UTzmcRK1FVTzRijwA
o4DiDm1jQgkHwaHktFy/gSDeoMEDIxRenuzC1LDUgN5tZGrHCcq1LWgUnc4vo03j+Ib6+WMDU3D1
aLADF7dYHmhqAzhMQA+PunXIrGdtkAxFW7mK0a0NeDpSaqjniwaSvC0ZL2rtWKtpfgehSYgjdX3/
HFqttumtDHqFXZPHoMYYS3Xf9IN1l0wUxcAyggqmMpkP5uy02zrRdNTGp3pTmiz6Ell2vOVVO82S
37tysi52weI5z25YM41yUkFu9TjXB8XZRvqDTj8/5VhYqiMxD3mOKw2QZGrYNNQwMRVPOnTLlP6P
21t5xbufGxDLVinyIxoC3vFonpwQaeQ9tMedQRJirQQ6F0aEEI6ABmQYUxhRHIjPu8knu9KXrXjx
fXK5ENaE00XSYjxS9XseQ9EVBOsvt+dpOUaCF3WWdSBodcHGFEMRBlpsB5317RHc1YPhQiA0H1xg
34s/K8uJflpNHLk1d2ZvtEsyu7ggZcHQ9W5DQ8hSMIUCEXg+xFYBfR4Yi1u9O44D6bxFKVKr7acQ
kIxPb+sLQyL4ZJrn2UyhHXpUNF/j/pRtR0tyJ107rYVGHsgoyBEsGAzh1WAa+WgMNG2PCBt7SOfk
HrDXrfHcyTiuVjz1pSUhCubD3JazHrdHh7xpM8Tm7pvxlRRbk+1o2kAXcBe3dxnEGm9vl+sdf2lW
8MrKZHU5eL9Bwa2b8yFnlnk35V0nuYdWrKBQh3ck6tropRTLJyrUm8H3gCxtCIzhnHwFD/LtYVx7
B+vCgODh8qge5zpruuOUKpWXcqUHFUORvyp5OmzTUO+3t+1dn7Il8axqKNejqcsSqx2UKloKSiIM
6DV81XKPTrvUMwpPL3a1rFtwZfII4L9IiGgOKjfiZROPNeJMOyXQ4X1Iqh1zPj93SFbouJoRJ1Ak
LC6dEh/SvLQNTo5D85Ak2w+C1+30x+0JWx2EDZ+AKUNfmpgzJHiogseJkSMjPgLxThZ5yb5PLgcR
13xoGmt5H4F1wPhqmD9u//4VR4BJ+uf3C5PU9lpS5CCQPw5ZrAZD3TaPGqDMhdupvV65AyPxU6Gp
lSSnsOJLkbIgC3aQOtcg8EWPdC4Q2R0ndV8l9znxbVmtS2JCvFibSC0b0wq1YwrJeGiTEleTES3K
TAjX6tTkbeHkMKGP9+n3PjnUMiWhFQtAUoBxDVVaDfG3sDwQ+lVKvSrmY6o2hl9k6QFSA5lrmfXr
7X2wamhhdEUpFVp+YlY3JZniJOk0H2nND+AQve8jyEcnICmTOOaVDYecLIoFSxf9cmouN3Rn4jEN
yVOMKIZK6fzaAHxA4uLRYNwdZWpP1/EsAmWwnyHdjtTo1dOLhawZSt0pAytJ3Ej/ZYbPY/tudYe4
DD1bCq+5nsQLc2K1pe/iucwrmOvm71Z2KEERD4zNZxfq0oaw5+apGDOTKCVAho8Z2M2HE9O/3jZx
7XMuTQg+ZxxNZEFYWAaKeRgohITHP/6bAWEPJJZWtURjPJj6ZNe021AtJBfz9b0Jx4+UCWogQExf
beeZ9FZi5GUc2OMACXWT7aMIurwRt7ehkX0+2Li0JsQ4RhuOTV9XcRBbw8amyRMzpbm+la0MQbeF
dhk5hCUZd3luoHMQx1FsswBa7iUN+ubZTLwOVaTmeYokzkCIAnBekFRcChawt+ivCnsMsr9JnCPo
D4y581IAoOMcCrnzt7x97oyXrkn8afx5e0sIR+e3SUTVaEKBT7jqBB2gn2tXzKQBLe6NdGfVhyzb
/CcTIpimAr98DpAAhc5a8ofTaadaBYyLhbYEZCF4uP8fykLquLC3XbGWmnlscLQF0WCI+U/d5Iei
T5mHjNtfWuJAX5gb6u72yIS98dsiXkaoKwKOdIXi4cD6Ezr3NAhtSD87PfTdnZDGG50luae2rboB
KTgeEkYoa+ZaGyv62IG6giABtouwU8KsCicyGuw5nA818Ubmt+auTg+ABN8eouCTPoa41H7RC7MA
PMWETwzGXz1uRvZcJ9877Rf0tT7/fWg5ICDF/C18GZfHa+6RPu55zZ4J9Qb93jAlMNi1348iCipn
yKI7qniRF9Rs8HCN2bNR3iuZ71iS3y84vGV+luwTTi0iBSC5hIVI1EGPgEWzg74fd0vqe9TMTTE+
tzIluFVDS7kfAE/EjR+tKmc5F1B91lqFxE8QglG61JIDik8Qd33IMv/TKwJqi0VZCWhOdDoJl0Rs
ViDsU1sz6BLL5cCWfzZ99DFngCaiFw0FoAWhfLnmkFYvhzkhZmCYQ1Dp6ZdBqb+0WSnJ368sPcKP
D8pQtO9cbd0RGcp2RkF16dmo9QORsR6tfR9HA/UB8ADgOS9c13Gl5UWDokfQ63467UBZfXshVrwL
Oo7++b6wEEmUcmLO+L46bMrveZNumjrZUCRbIVTs0ubzJ90GSELDWbdWEj0tsVJQnzpGYKDZbV+k
El8p9lJ9rDoy5SAoW0icgLC6XHUFIRrn0WAE2pyrT2M4O98o1FSQeqv6u6iEC7MHFB5pkdIAVC4q
pGQ0B1XPOd5llTWDyNJUNpVjjQ9AaqmSTb9yDYLMzER/LB7gqIkua312ugDMr9TZbo0gGuhJqdS9
GZXoWVFCGRXciuMGpgF6oFBng0VRYSHPoOYUWoUR6FA9hxEAGyvg2Xpfi8GC/0nur485RxiGowyi
CuTQBO80Z87E8yk3AqIEpC58Hd2S1Hidyb/YqhDcWrDTyMdcFXQpLRojgmYz8O0nBvQAUR9n9TU1
HkrlvlO+3T4Xa2sFGAz2KsDo5hX9OWcp+ESdzAzMaOg9Rc0r34zRXG5VturdNrV2xM9NCUechshA
lXkKFwKiEv7iWLKU4+p2QIEH3Ki4Yq9iFsu2ezrUOHRDRquNQYGJyLg6HRJbSzZ9b9oPjNVUchRX
jaK/DrUxslxaywSfbXYrzzo6AhkboHjnh1m0SaGTbADgV7yw5OftGVxzYhZGhusd1GqobV7aMglv
irShZlCQ4hfeml5hF4e+1t4M2v6YhuJLWBFZ09TaBkFRHu9OULOAQXMZ/9n4FNJOg5NjN5Zs8Ko8
0MgewHGJx1jbGsBN4J0DzWfQLQuTWIR5EQ2VaQRN8cR7kF7KuIhXR4EnO1rp0bR7BcnpgAXSx8g2
AsA/1HKLynvsbG8vzsp7AxwT/5gQvF6ixbU9A6wadAqHdKoCxUvb75tfvf3UFz/6Odo54/ttk0QA
Hny4pOXwol0FnZRXNAQ87poud3ANIFfRHucRgJOYpdbO0CrDN3k5upYVjUjqzqo391ZzX9OuearL
iXgsTf7iNh+DNPIbi23LuuRegtriDsm61K1yQjO3p7T9JA3///9mgAFANYAuETFINYDGre1h+c0j
KPvcVt8jqclst5cRQaxuKjRNI1gF2usqZDGgvTKkDP46qhI3yY3cBVhAVjRaO/54yOKmR2+2c8Ue
RlRQKNpVZwSz+nUi8Dq24/bVH6QGI4TWS3zN+oiWgBX958hzCTcQyezOVofZCFSkuOzDKEvLrH3f
RsocGnRIZV8xTjQZA4URQZCk8Pi1ToenDPjj21t2LfI+NyGEq4yNaqugNSlIaxS4nF6BFCKcJULY
TdTn/m1jH0Wms3rbx17DyQZoAQ1JoO8WJkzXlSyMALEIoiayQM+d+brS3rOk2Ayd/l3J9Mc4rzak
iN+6uZBIuq6OFG4Tz1aEJ1ivS8fJ51zRhlq1kYCKQ+iuoKqrtAigQe05bM1sqiSXw5qLW3oH4Q3g
ZUCYJtgzjbbN+Ax76E7qIn03TMRNHBk/0NoeWZgIUGBRFynz5e9n90FcFrrWWI0dWFUQInv3fHvJ
Vj8PMM3SvAYZZ5F/Zqx0m2XASwTGtKvQSXK4/Xmi4+eJOwKdcX9/X5glbW7s1Ejw/Sw3M9M16iQP
qhndHjTRjMTlcajvKkXtSg+4uPcmVBM8c/PQHWwQY1dqnu3AjgKYe2oPS++hDnzE0L9bdZ08O+WU
AD9VjAfwwAP1VeW9qzucfiszFkrGseZ2ACaGiAkefcDLLpfR2SpEdl5GMEoDtPZ56QwsbvbMgWQZ
aXRnJJ8sQn0cIxA3LI8ZwFUQDFxa00mi1k000YCXe8N5m+7j7Jno+9tLs7J/0WOL5ziSZ7jPRDUR
h9eaxklBgzw7ZcXgkh7Lk0gOpcyIMBI1Srs+S/AoIizfGfNuAp1z7khGsrKHgcfF5kVUuGDwhcXJ
rYKShjt24Kj96+Q0vpkBj3d7tiQ2xDxgGM3aWAP6HYxFeIra6YGm8+ttE8tcXB0V4GgAbTRAbiAO
g0QNcWJW0aAZNjmIUA/5O/rrhsaT6quuuUrM1P8siYNJlIQyLWso1E6VZxZap9DkQE0CCUamP28P
SmZKuBFsPVRYmnMa4ASBfMT0Z8rdeEZ2+JNF1Y9Dcz4o4bmjFWRUygRHdDLBQ+UqMoDj6kg+mu0W
3tSrsv1U9JVehTgvXWLeVTZg+aA7as3HMVIkuPzVjXBmafklZ85mtGJdHZeT2bQ/ikJze+cnNUYI
WyOP0PyZyFLcK1sbGJkFmv97YIKLpiEr48LIaIBWWDezl6hUckBXvMCFhWXAZwMCT1QOvkx4gTLd
TxZky75msotGNgjBB0TJlNSIo+HNhhe7/cMwdrf3sWQIYmEYbqe3GcMkced1NL+rMYhzpSUhETH5
ew//sxS2cFryqqZ1M6FSA/ZPvBD4q2HM7wmtH/pSO6m0PRkUzVKhstPNeGM09iM0Hjb/ZqBLYn7p
lrzKdGVDVLSUjHbAI+cpqexd5ETfOOph/83Msp5nWyJKmW40ymQHrdM9pA75ib6OLTDrkqO0umxo
WUXn+oLoFcmcNGfkhCqdHcTR1zL+zqNfWSxJPa76BXMpFVtLZ4gqHJ+E2YXFQOsVMOXRLCuU2ROX
Jl9I9uX2jImgqN+b48yQcIpSkCMNBldssNJAPagZPQqCsqY/VkrskulrlD+3ne02ZXGY8vfbtlen
EeRbSIGgcHOFKLCYlnY8jmlQhI8Q/okNL5HBIlYP8JkJYUOQVLPisoWJBkDRfsdk4JH17yNniWyO
g40tHC0dzAVFBJa9IA7tbzzpvxI9lByd9RVCVXexYi54qMtNbTaMa3pGrCBSv0H4CQ0WALB6TRED
fBE3mxQMorrTPuelcujndjvO6dvtdVrdi4jqML7lchexBBmJEcOaiR10EFg2fes9Qzdq6d02srjS
qzjlzIgwkyFXC1sxYGQgKme+2vM/WsUovpatPbwojtr9KOZo2AAF27pxEs6SkHI1F78omYNTBfy/
VzDErE6Ra865HWijBZWedGf30CgNgc8n9Rc0ge8mNv3kUfInJGcPQBGDIKq/ozm4L0l/l3cyOuK1
pwFQb2iZRKseTsdyds482TCg3aQvQyuYlS5yE9b2D1EZA0CeNNNLwxwDvF7QAri9BqtGF0EJA/8t
aJVLo8oUp+qopnZAs7tYv6eVj2qxYeznTHJ1ry02fBq4WZa+8is2wSQtigw/wgoIwis3tvg2M40O
nZL9y9zP6mYi5TbSuj0bZXK+a0MEPwM8KpYYhF/CNoscGi/UM7ghiu+t8ZM3j1YHOghnP8l44tdc
w7klIXJM5rCyqkmxgjTf6WhVt/3bi6WtHUsQ+mG7IpGkmmJkr4bZPGedZgUA/efczZUYgkxTXaEb
teE/Zla94c4H802lQrMFLeZ3PGfZw2A2/Lkb+v7QJmzaV7HOvQkY1U0FGP/tX7jm389+oPggsFii
WKTDKk96cteWeIyDEIFbEvze+jz/PQ26sKIsBfEflAlQBYaWWuvrstzg6ihwycPDA8d7xdyYNYYa
Mh2XfRLS7w36yUOrfA9bWZZrdWNCix2tbeDFQOPM5dnLaGdbioUIyTFLP2+4x/j0VFvhT60Y3vWa
y2hjVqftzJ6wPe3WMVtl1JBUm1U/zMunsPoXWBCIBYFYD3oMNkgZBR+GGkEL4B21AKTxktBvqu1g
bUCsTOp7XfaOWl2lM1vLYTnzl/0EumCzgL/kKXWt8gdwXR6RheurJw6ZE4JOSgSyYu3QSGmYRzGy
Zgo/lCED02INyKji6n12+BdHB2LAmDukbK7QgvncDlNuDnZQ6uNPPqFMOdtQTtV2/8mMeLOjETIZ
KxDXBAtvaGXEeySUN7olCzJX9xqIfQDTACwAfWGXixOjp6SOdYCCtHD8K8rKB5IZEmTD6vE5MyHs
taotNGJXiwnQBpseTTeK8lCPHpfVdVf2ANJCiPUWykiAw4R42YrNqAOVK961DL0Db619aou3+HR7
XVYmDLkzVKiBeUOlSwTzK1bdgb0RYSUkaIjukc+7TNAx2MDpIKy8RopHESr7EI+FYx7BJeqXluR9
tHK9X3xf8C2VVg4cSBAr6Hm5Lez8vm+Gl7HI/V63HhU6/6Ak/QbGU4nZtaUBswHo1UGVBtq3pc52
7gPYBDYW2lmA2MbuhGPZbFEyrozX24uzstVw/IGABlp8IRxZ/n5mJtbSsGrAEoykgHpA/sNwLaTQ
tanb6qzd6zOXgPjWLvrF39jAXIIOBMCqS4MVS9UOUi3LDUdeDPKVs5/Rg5XNfmVb7CVUI3bXZkx3
ZwfNykmuBXmebkMrKTfMyNQfY1EO2x78u5JoccXlosaL44xkMibcEU41qbuKEyBHAmLdK+G3EUyf
OiqA/2Ky0TcLXXRAGNHudDl2lkB5BSAUsEGaUDCKoDA6q9krAPtvWIU7iN99PjJFD/7/7NmqsId4
Rcs54bizohTRvU/RhcRTCOx5EzSQ4x50nxJPv3bU0UUGzgFUl4AcFPxJjiR63NojwkTb1xtXxrEn
+7wwf2Ob2oWq4vNm9z7eqfbL7eVZ/TwKFyBcBvgExf/L5aFF2deqgs/n9r1TPqE6+9++L5y1AZHs
1IT4fnYg0OqUNSuvOSpQTwHwsRR/r7jzpspUErw3zKDJwBXUWNSP5+YbofamGHqoRyl/aTQ1PaWX
Ba1rrurcsHB2nMFBLo5MwIDwxANNlNeb3DPIz4F+knh8ye+ArmYRjQRsjlxFEmkxGBbALSaCsLdE
fXZ2n1+gs8+LEcRQ5RCyqPD5RAUZZWy5n9Qb+Pj9EFFFDh6OD65dyH5YDWn7qRv0wLBr6jVAlu7M
KW0lmNi19YB/hfgPUGFoRxSstCzCo5ArekDyXTZvh2pPmj0Kgbcna9UKRRCE0id0bMWxaLQbtKwv
ScDN0B11+0BzAooHpfFRzJLVlhbHISRUkHoHfB434ULULhydBIBrCBu3JGgmPXKncrgDV+nXqiu/
1cCEuxlaVd0aOY3bQ1w7UajMqsBQoHfviiEiT40IKNNRB7Kd31eAaVKeoxs6+TH1yuB1cfmuOyii
dJmT/AtXAbAd4kvQCV4zkMxsTierifRA7bovLHfu0zmX3MRrNx7qWx9UdTAlNv4W8VhljDI9KJq9
Mk3gI/c79u32BK4t29JTjNI5GCmuug9A5Q5YgFMC4xQh4eNqQ/4zd6rQJYVV/CLtmO6zgUV+WOqy
lv7V0eEqXwhzVZDoCxumQI+azlWcAa0Z+++c1uMb5VbmczLMkoOwauoDZ4V6NAi8hFspm60JRAiV
EYRp+RjTfJ9q7C4sZQLAa7cT0G6Ac32YEcsrKOCPNWc1zOTg/kfPqmTLrQ8D+8CAiwUcTZgxsNc2
5Wjh+3P9WE1gr/1Btdfb22HVhAPMOQ6UYQIsLFywShE3Jd4CQV/Wb6Yx7J04/LPq6H8zI/Z5zyhB
hkNt6bjH9covCXO2E2585JOYJXmpSUb0ke4+C5+ZpXYzK6ge8NZjJkP2D1Jrn2wq/7g1gJb737R9
lMTOjDSoLMTqFAFZHVsVcZEcUPa5XRqbqelST81HpMR0KfJqbWhIn+LFji7WaymBuQmzBZ5uBGq+
UYw9ix6TVPJ0WzUBxA4s4EIHJupyP/Buio0xVwFfnrP3Iaye9CzfmImsmUZmRojrLC3KmVnqRjBB
SvRLGhuxb4JA5dswa91GssOXzJZ4UYHjGsk1uFR04gqZr1FTc11nkRks7JFujzb2LYgDG6+yzaxz
4ygpH/J5mrZlUZU+bULL41wZvSbsUxzsCXjntE33oGHJN2OkmSBpU9Vs13Rj6ZFSbe7oBKazxILU
7Gx38Z1VVs8JL0EUmdTpts3NcB+hm2mrpjqaycoOUspoJ5ksDe69tn5aEKOPgCto1RfEImCZGYbO
Qy9y9JeSEwBQS/W7qajKOx6LZKNAE+WhAW9c7qK0a6DBL9Y2KGtobgpCpZMZRpqbxCz2jaJvD7VZ
xlu1D2WpxLUwAz4JSWFAca+lb8sqHhsDLE1Arji+rueuptSuggdxlDr/wgOemxL2CYuYUTkDM4PI
8TLrscaTk2xv74/FiV5tDxSeNBSPAQcX09xZAkXEzIaTLfv2Ycnz8jKMNn1pHoueGtvCpJJS0Nqt
gSOMaptKKHRPhSPWGW3UdIqhB0A5/bDtaQvcz/PtMa0erzMTwrQ5cRT2faYjkNA0f9LMF8gT7xfM
2W0za7EEGpxx+0Hg6Fqqdi7TUYGulR6MQ/7WavxuruedlRuAZjPut1GXulkqA2mvTh92OzKXoNK7
YsWfodye9jEiQCt/AUuN2UnmbuX7YAQGqhAjQ5ApVsayyTTTzuJ6MFnoj4MweR3Gkl29coAQRy7F
VorfjwagSydbjmGngLwJQ6DOz4i06qnTc77JuWJsjEGzJI+P1RGh7AhEAcL1K5plENb0Y9ej08bW
k01ITL/qJYHr6oDOLCy/4Ow6HJRsdoYMFjoWgknZ2XcKu6+72bO7QhYUrY7GQMsQynto3hZjOwes
paDHQcRi925lK5vQ1CQeYeX04Cb424IY1qXWhFczQaA6JeGPyAIAdBz4VzrCy90+P6uG0AgMKC7i
r6tOSajfDTX0+/RgaPlfSqgxl846c3NSyywtYZzg5AD4/ceSsEAc3YczmbDjlPc22RhvTYK587rE
58VmniR50tVhLVwnIF9fyqBC2ErtEp0UM4Ijo2nfjCTd0LwAzpjub8+eTVYGBX0MG9AIsoDbhGNk
kLlu0YZOgnZUM3dSc0BOjdxEv17TBXFrmn5Rom3cAZHYCzpquy+mCqURHSFa61p1MoJT2waRyQjq
mT9zAOUAdwj7LTHb8T2j4CEak4Y+6LxuDhZVyi9oJE89LQr5CeuW3uczfKsRN6Y36RXbt32ogaV7
yvMtCY3iPkxRbHNtXtiezQxrn9dtfTSVOrt3ohC8del+brsDCG9cGvk089F7vovGzB81L1ZAUB76
hUXvk6gyHnGFIyWZ89pXW6N9YWAuBXkvJOU02pvPZkOjX4ha6MZ0EhDWJcO8Taph8rnJzJcGHBR+
B4JvD30h9q+ptGMQ2SXEJbxTfMNoxo0e0mwLiGv8YqdKtAeHb7aBkvAsWa61c4tiw1J+hOMGuOnS
Ryi8nPq+SXCqyB2p/4oKLnn0yQwI2yEbcr1NOQyogx/eWZPEK6x+Hjk8JDwAcL5q0u0tg+fQOtOB
b6x+dXp/7EpZH/BKKIJmTfAmAh0BAkUxMpirXBsdrhFEquF+oj6H4FNZvE71s6LKoGxrXQ8wZi2u
EgtCxWJj2U/JAOZRvJNIu0EM9AUyDFsrcXYoue+1rgffYLQxIJjpAbHy5fbR/cAUif4IWBhwPCx0
8MAOXm6GsW1SAKcQoOhVWgMOb9y3jO5AlOEmA9/MDXRltZSjQ4oq38hoWi5zoh1C9dHNI3R8S37N
svWufg26AQEph44qbpbLX0NY17EZriCw0rsaqJfQrFwe/YFuKR9yTj7RUp/xx1j947bdNT+JBn+Q
HCKYWZ7fl2aVMje1SptIkNN7Mh+i9q7pJa54bdOem1gu7rOLmfcan81hJIFavraPWSy592WfFyZu
xu1e6Q48MOvedftdglGUfX0JP89+vFlxrUdDHgnImzm2vhXp/u0FkBkQkh+60WXT1MJAPu4ttXIR
Wkp80lpgBJIhqOQhD6VSsS9SK1PHUIBQRsmwsyCfmBu7dtJ6z1QVxa1oKyMZXt1SeOqBXxrZPbQF
X05ZldtzXYDTCBlE02fzhOOien26uT1vghWCui5BAgIZRLyqwRYpeFrDanOEsM14MttNotzjiitk
NI7CxF2ZWO7+s7VXSxxzNazGU/RWty5UorrOLWSUU8L6XxkRvNA8g9OqYfV4gsz0ANqkOfnr9kTJ
DCx/PxtFrLGmtw2Mwhi/K39kxa9/8XnU1xE5Iid+hdxkLTcoMoTDSQELdNe4SShL8q8O4MyCMABi
VJHaFLAAjWxy0GUbaf3zS6MYGkcWCpnL+cknYhQziKtOfK48Nc69fHt7hoQb9fcKf2jifhiwhRNe
UUh8GmE9nKj9lGVgwO79aM59KKmVsme9eKd92EKb1cJMglj+ikqoHJPZmdupO2X1CYwkUX/Qk1eH
73ry0Nr6piW7KEbfvLkZIGGf2G+3Ryq8xRfrSNzjTgUPj3ad8uaRXpQ1iasTySZ0TKIFJ+s87LyR
MdxlgzfL1m5lasEmAh9AwXNwLYhiTQkgXprDTxp6ZJoQ4h6PSj26dQUtVUsGvxLeLx+jOzcmXAUV
1cMo1yk/GdC6KIu7HlznzXOU/ZmyVxvVJmuUyR2vzee5RWHnZKY2dCxGsB8W2XvTwgEh89Q2051u
WG6lTC6Zh9PtJVw5DeDNsaDCC3oC8K8KbjVunMoZVY2fCuJOf5aSr6941IuvC2dN7xWCXA2+3h+z
8W2yD1q6c4rX20MQweS/F+psDIJLbQZw19c6rEzTfkgTkNN+baIY2oK/amvLHMdVxl0IkRJDdvPJ
Jk/wVGY90twaYZh3XodSvuLdHpns+8udeObKlaap8rnC96vZa3M3kqnHrdypC/MhGqpR20RlQfh+
yPIeDJVheTLpt7h6IPSuTiXx5toQ0KSHQjfYCBFwCi+wrO3tWGcZP2UPyuyb47+YofPPC9tXtROU
Qaacn6CH1PfvPbJ/n1+Cpf0PRWegPVGDvVyCbkCnh6Lo5WkynpwmCGsZs9SaS0NVx0Fws8CBxCdR
Afb63sxIfYrL8n6Mk22bNMisczdq6IbwQRLfrp1IpBohKoKOJRx3IXqmuV60LRvrU09fFLA05nhQ
dupJJku7srOWrgMoYILgYJFWuJy2LFY49JiK6hT/imq3+SlFMK+4Sgiy4CJATnuhoBXO/Nz2s9LO
WXVCz2zq1opxVw7pJum67eBAuQ51uFT5JLx48TMXNoXjni60XSHNq1OV/xUqis+i8PO77cKCMG25
ZocFGTAqPoUu9NBTMMXe3s8r2+3CgrCf84GWXVJhDGnduCzedr2r1rumRLny621La1sA2ikglUPx
ELUw4TJrqAJyyDCqTuZ4ou0jyv2dubttQswn/F6Rf2yISJ1R6ashMXBhIl/WNswzldcMpFnA7xnh
Me+DpApQcPy8zwGkHVltgOooGsKFgallDwotmyAuoH5Id3iw3x7Viss8/74I+YxbAodW4/sZfTR0
vxn/uv39FRdw8X3BZ7I+rjUrMviJtZtQ20K4JU0fMFn/zQq59AAR68shQiPGieVeww4GKIhaL5Sh
cmVzJbiBlCgVgGAYS9+375VePoQ82d8eiMzE8vezSzgZler3dHG2QeI1biXbSbYcwpmPFasxkJXi
p7m5i/uNUt1FijvLTqNsFMK5D8OwVSsVVuxol2ce4f5/myXhXunKjqhFtIRCeHq6Thd1DyNusrfb
Vla91z9HTwSq1w2frT7HKNLK69UHorzE6jZJgkSXeZZV73VmSTjkJQSbUGXGIXTqxEcScDfMWeZS
rfWJHhsbdE0gZZiSXaimB7TNusRpvoLie18p5cPQI6fTM/vb7cHf3iiaCONNSi0MkwJTXOYbVnht
85B+axXJ/SA2Vv92qX8PHHi3y+2OfHCsZilOVNih1oDgBwUGHnV+2sSDy3g2g1nOfIGUdrSJ2Vy7
NKbj/5F2ZU1u6tz2F1HFDHoFY7vnNLbTSb9QpzMwD2KGX3+X+nz3iy24Vjm3Km9dYVvS1tYe13I6
guwleKYmwTGsa62F3DQghTBsw2mVEpmEDhTxXlBv03IrdQKtXYufYQv/COBiPFJVYCnMzeqQaDVK
ES0A0qSdHVsObRRPV5O9pBP0mRv3A1bJOohmpd7VVH79m6P98zM4bZvlFM0gBt6xsnu0elTjKpSI
2hkB9I295/853v9K+mSuPbNmRaQNQDeHpFn/OkcPpfyliPZl+NCKiPPWL9AfQZweESuou67Hzvbq
JqVOg0Z3UaJz/fn/c3o8NGcapEMBnAnER+XkmMrJLJ9p/hzLT3r1WMu7IfzAgKt3/ahWHc8zmdyL
o7RmLmkhVHIMiqNBBkeOUhfzrHdNWnqADz0OaiS4BaKtZLfk7MxC1W4r5JTgcJBHrXnObeQD/uq1
/nNa7CecibBaaqo1EyFpiqfU3athhndTidLeYG2vb+D/YWH+yOKeojmc5HGkBjyD6LlVf+b6ybK+
DkHtyG3qkOpHr57I9J4ZO/R0Cqzbugn9I5qzJxZarTPM61SHRmHA6DI5FYGXdoIVrp6XAbYwFKIx
J8gjRQG8q5qLdsZ5WY2LoequcwV2i9mDs+LRv7f4TAK3DnDpYa47xOtk1Hek2+sYQ62OqbSlkRcq
D1MjaG9cNcNn4jgrqfUg3TKtAc+u6UwVUOQExyL6Pmf+qiwNq9jEhtF099aKHhHBZvEpiBy86fKk
YLMi1M5NpwbCxS+011jlY+iqfxXB/dkqfnI3A9A60JaxFEPFLGUWOpHgqRAol8b51TRT9MbsJtzU
bNuFB0N+GUX0b4Lj4Fv606wfo6TDhpX15Pg9CqDXLcD6EnQkLdEQjkFvzoRWag5aVQIXQ6v36Blz
wGoeomx0Xcj6Iv4IYX8/s2hgUCOg0GNudY2hhy+D8TdhgfHn+5zF7JW86YoS35+MrRHf5crfhAVn
3+esZDOkJdwCbJLSvKbSvRV9V8Odld/I8fYfS/JnGZwlsQjKE3bKtin0EmNXmHDjBCfBPrE0VsCC
Y9NIgIXjNDZA6W4YKKoEDFZz+J0WO/T2uqr1XiJSuH7oq/Ydde3/FcVpVi+DQ24wkHMIk/2kv7X9
t65EocASVLjXFfiPGE63CkuJBiuHE9WE38zSlcyHNBW8IaJN49RL7QoASphwM4b2kdpe1g2OjnGC
xgZT619ZlD+r4TRtogUGgz8TNcTJKCpFrjT8zbmggcVAjwmQGflmh3xAczMiKhh4mm7AI2gXTyUF
SoWgkXztzjOkE9QxdDSH8j2OI5DTqi4ZYXwjrxt3sujcVx3OcwGcKltkJlkS4CHs6sc0/+jKHYBP
MULptxZ6on7IQez1VKAJazp9LpPTaapr6hjbfXUwjW1ROEG6VS0vr9+u35w1fTuXwqk0CksAneiw
MlV6o9MuyTdoS4uVzSxqfRYth1Ns0PomdZM1SBSQ4JC3wz2l9TZTInAOFpPAq13z1c8XxWm2ZXVG
XrZYlFE68NKD9H4ePXXcDPIXWz1d30DRutgGn703yhg249xjXYq6meJnc9jP41M6Ctpq1yzP+Yo4
T6zo5EabMmh4k6HPbwPCUOGYyfpCMAAEvEsgg/PpTYXKI0ltvAidaT4aVeUr9rCL4VkC7PNGzN3P
1wetKv8ri091ll0Qjgrzluq7EDgNjpQ4k6DgsW4T/ojg4lCpmGY175A1sfOd0j7b+l/4AedL4ExC
F8bZPCUsK5NFjkz/aWoRzrloBZwBmMd27JIIEqyDNjvK9+t6K/o6d/E7NNSi2QL+ZF7uzAacJn9h
+s/3h7vvXR6mIbqooE7yXuq+mumXuvqII8F8w/q9+HPK3E03IrNLVFOuDmH5JU+/yrEvieD+RBvF
XfB4sqyinnD1xgnDn66oEM+DdS3uAne1Af2Y9iTAMXdpugGn/SZMv0bAByiqByn/ggGpLSanHNv6
0Mf7Xn2KyC9N2+aGKEQWLZOLxcoGeNFWiCvZoYmjDbdyfbiucNftCzpPLw1lWFWdFrIARlVeR30f
59sxelGSr9elXF8G+sUupQRwz8BEAikaIj1tr4n6zUXf5649IPiGrK4QI6kUyIJ3WfU3hl4Djhhw
0j7xEi9/v4w2VjuraoR5gGOTE82xx/ojqFTB7VxdxpkYbhllrKiTqeHVauovdfwWGDeCHfyr1WcC
OOMVT2pCI+zUYajwVrW/gDP1Fwd9JoCt8Ozdne12aPsRK8jHjTI7nagHY1VdNYxFELAzWIvuRhB4
ov9qgg8Butakxoj5TpG8bBD44CIp7O9nq1AlG+n1hj2EGP4ZFW8wvpdw+TNLVLwUCeKsGOmLuI8C
bFcI9oUmPOrFsdd1Zxq+/sWxwH1AbzPMEggVLhcExurUmhOY/VmynESH/qJj67qIVZv/XxHoz7gU
UaZyFgczbL4MNhrFmYO3WlQfWL0eZyI4K5JbmIJApyIcyB9z7rS/ri9A9HXu8gWWZI/jhBC/DX10
56UCQyv6PHf1aqnWqVrgCCRrV2h7YaprVZXONoe7eUGrqXVsQWcLc2dvy++vmqgYJTph9vezWxFW
fU5NVgk3MndKnlFALkWv0fomWYoCNkE0FPLJQXlqGYINFoFieArgfGGNYnUNDDIaLBwyeGq4Z53C
Ac2zlCJPBJJHTLE65vAQm89DpGyVmGCKG5xQpQ8g5tm4T4PHqtFAjfCIdsu/uS1nv4O7kNrQ0qzp
K/yO4MvUbs3mG1pMbtdn0Eqg2wugZQCt4m5LkQRtYfRDjt4iZU+yYqM3ghuztpnnErgbUwZzPpKu
zw+z9jsENA+902RRh8xCBgBZGKEtQCPA84e2uEulM7JAHfqpKU+gA4/3EdgMHpDtse6qySTu9Q1T
2OFfpMY+ZQESDxIxS8Z3X46phbHuci5PeaO6SQIo+xFk8c2my/dd89hlmlNKqdtMlVu2qZ9NL3FW
7ZW4eNSB+xBYqtvEKRriRcMpi2QAfhZgBtC7gzlo8HVwW1Bn3TxJVU9PYWM5mtl6UnIs0UusJL9a
W+DoLKwIJ4uzIllf29TKR3qy7beIYHhXK90Is2LxLJqAXTvY81Wxv59Zk0k2U0pRTj6ZYeBNUeJA
Vb3BFHk8q5tnA+8S8TAjxOIuGkx6bnQlpSe5+CWPlZsrL3GI4ftZwmigiMB+Yb6weyBChZqCCmFJ
JUutIIlVbapOqVl+Ndr4gXGhXldSkQjuzqkqOgklFH9OQVt+pJK974JAkKdZEaGjiQ/zz4bGwPu4
k9GnHqBVeVGd2lR2MfVaNII1rCjZhQD297OjR8FBVaSkrE5qEjjpcA+rsR0H4hmiN3dZ3MR09flS
OP8qRNEhTq0UBzK/GEr0qJDWSUZ4cnWzmcu7JFS2SQtE1yzadYALSutbS3U2I3wDbygAzPCPRxag
Rmn14EMrT9pc3EVYbCcLkt8r+s167IHmilw+A0m73EsrrxRjqqPqNI7Brk9UjK4Ns9NLEtoWGmBA
lU0qkLiiHgSTTAown8AmivT+pURbssMoCSCxkFS80B+jyPteE8BwcD8HsDFcxOmf1QNvKjGM8tS1
71NEvZ4Yd9cv0YoCEoxcYxYefGjotec2rU37tgwCvTwZCHflVwc8kF+vS2BmhXtKIAHsWwhHTBBv
co8vsKb7dCwxchcbuavTAYPFPwqjeWiz0VUG01Vsb5wEsdf6qv7I5ExDOrZahmktPJVj7La638rH
WClcQ8TstCpHYyQLBuOUs9nfz65v3led3bcdlBrdVsM41x6QuCJvqKzezRNhFWnloQAYLgYKNLQu
6wtsyqjpsoxOWXqaB4pyS+YBa8ChcnuruwS4LficuKuf4+T84y91aSGRgCSnyLgDYGkpULk1pT7/
PHc4ahjNHVD/klOV1cVLbejVvWUK03vLvfrs8wZYPpsfUPiSSz3lqoQBg+jUDtFWigoPXJRejWnD
69q9dJRAqQBoUkCrAzMUsAKXGlBrYwksmrE9YeRsk2j7KX23onvDeJDJtsg+rgtb7hyMAQYagfDM
Gth5CKzGzLvZDOEBTlPodmjzjgWrWZrQT2ZYGWkL4JgsCMV7gBV0wyxV6HPRt8bwtcweE8DraPO7
NXy/eS1wKxnL87+iuKszgiS9rcGmeMpNh+QOFY2QrOyVglZIhVHzoeDGe8sAL021Bg24pyQHkb0t
mZkDojHBfi3vP7QGaGQwzTYcBH5yG2qVAKuo7U4tSBSqrVnvx9C1a4GUlaVgMoJ5vUAMgFfDLOyZ
lWnQzajEwxydgmBQn2tg+3qGHVeCTPVSCmDDWf81nB0ZI7pc1sJAEDbXAQ2OYd0aG4Jmq+ZGekkV
wzwXIrinwJYjaVCiLjgakZ+Ph2Z/q0pdfp4zLIGUThQ4O8Gx+tTaLL15rArxIyZUgBKA/ilUjLnL
rhdG3o8ttY9KV3k9GBJ17+YVXAjgLoWpJV1fh7V9bMbCmVtk3ASF6KXCXq6A81hqwDnoiDbs41g2
G3TrOJmTgskLKenN9ZUszS/zJxBsgCRbMcF+fqmzcTrIAI6x81MxPUxFlAJpBAlv9XalvRTDaRQw
qMsJfKn5Sd3RaNyAh12wjuWtQJscRoWQYWX0q7p2uQ5tUuW5Hkh6wsCxY+97WdSBsLJREMBSkbji
8PT4IzeCINU6KT0Z2QsGxRLlPe4O189ieeh4MMCnCbZ7NhjCv+dFo4BD2u5TnEWLkVu31N028iqS
3mynLuVw9y9RgmwiIeQEBnGqf+JEBIC2chgXC+EOw06tpmomCKhGBMqj7ioiJqiFBPCHgyAJRlCx
NPjD3GmkIdWASGAOR63yECtv7FkRXPHFeUOCAfADRWMvBpAJLhUqtwnArrJhPOodQME2oeUN9e76
ea8t4kwEf/cQaiWFmUCEgsrcC0kFQfFCnS5XYHB3LmkDK7QHfD5Q7rvfQYLpg+q+vHlug0lh9AUE
E/FAVOMsVWakuZlMkBLfSwA0GjDRf32X1pbB4lDUgGGpFpOAozw3TazN/XF67c27PjgF01sXCYr8
yxFgPBUwUQz1mlVp+KaFAuKBRjSoAD2g3jQYD3lPXT1tv8xd65n64EpSsNUn/XeJ8TBZEr24y+Lt
p3xQGgEqEzD9/KBCQecwscFMfRhJ5lSGstG0PXA+XNTw3EG/r6KnfnqMW+DaTLvAwIMT783W70R2
ernZbBuw28D5A4w/D8WR0QgRYNKrB6sM3XbqN02UbSzM+BXjrU4AWzCQ0GQVlA6YX+VsBMUchBzR
ST0Yb3K/l41b0xjc59ndO/PF5kHRh6zC57Vh9NDKH7VUcHvXVQb6otkAXgMmMaf5BpUa26YGVjAg
whtKp8ToOBq4dIJ5CA+9wpW5LQYLUPmiEvvSNmHvziSzYOdsccE8pCBZ09VDI9/X89MQPtjx6/Vb
t7RNEIFAGctTgYnGLw4DngDFjlT1EDdOb4GHd3P9+yuKBtx13GoF60CQzJlXAKUEYQWfHVUNr6X7
7KGhe0uUeVzZJ/iySG5iCQBtMrkT0gNJi2Kt0A9SPdzFUv8Ya+MTpfP2+lrYb73InBAMp2O2GwDf
yC8tyJDSOpJbRa51dIl97/Q7Q/vdYgQnIC+Nus1A0D7JNw+VQyLcW8xG45pisolbGG3noiCFZhzK
OHJr9XWkN78dOBYd8HRor/4k9LjUsLm26pEGkXlootehn53yvUZPZ2Ucr+/cipbB3gLCFBaPADuM
W4cBAh+rzCTj0IORUnI1wSpEn+fuSaoSiqwtPt/IrwbSL+ksqD2sCQBTGyrUQDCx8fpdblNNSVzL
QWAczLp0flqpqBSwosAs5QeCAplVU/hzTknQ10WXmYd0PNWgWmcTdcQSvH0riwD9NVQYeLJAEeAR
vUg+o1AFyO6DjFZ6AhbD8OfNpwzCJsTeqPWCRoBnOppAQq+MA7UOurLtoo2e7W7+PpIg2H0w2DGc
Bc6WFKo8aBFyeYccwzioK3qJd6sAMA5iWAhGBEIWdBFmR2g2EoMcNBB2FS7Nbn6sLr6/cAQDPFQZ
8gkHWXlof2WlwD4tba0GUGNkPtmLrgE181JLCzI0VmsqwWHIY4eS+ZmMzbPVv1siYtGlul4KYn8/
e5f02o56U4WgJPTKe2n0RHQGaysBBSP4fkzAfC+yeKNqgf6VZug6IYWrJN9N/RT2jtLIt0ZIDE8D
MhBiAFBjwXvZYmBbSfQqPM66WwQPkX64WaGYBTdxHBhfWRBZZtWoUgB6hkdkBtN+n4iAyJZXGoC5
n1kcpBGW/CYA56ZZqcXhURoKH9Cg96lSimq8Ahm80hbA5QmbATImzPAO8pZYIr1dSkBrOuJ52wLc
IHOLL9WJ5AmRCqLYh3aD5utWpK3M+l8+25efZ8p2pq2aGhcRkiL2YUq9QR1dLZddrXtuNcsNNMUN
bw/3IA/eiKbo8HcXvnUbxhXt1ZgcwsLemi3ZCuz48vZdfp9bj0nmrCmqAOsBeTndBN2TfPt7dymC
f68nQG+C6cs+qOZWAgmUenf9XrD/zx8JsFbhRQEdzly8p8E8NuEMQNeDOo9uOcHvLPd2uB+CZxKI
4MbXtOtcFpcFGeM0q8cJsuzGR1qYFKJ2gRUBaGFRUcdH8Ii6I+ccBFZvkUoygoP9NelDjPlWgsh4
TcBntIZeTvgHfE1QDvUeGJ1tcGjuS514szZ4149j5Ybo5wLYDzi7ITW6Kpo6aIKDkqS7sLPuy35r
5Jta3Zhquw80e3td3ooGX8jjLrwpjVlmplhQZsg/o7Tbx1G+n7Ls13Uxa/sGpkrUn3XQ4gCb6XJZ
3UiLOs6xrCR7BeKHiMZq9fMEdgs1IBSb+Ap6Aih5NAtUwSFqvhcY+C9urvsh1kB3EdCegMUOr4pT
rCFWGmraRXCoe3RKbal6s1cLMh8VaPLIC6+kvmK9mzqzIcZBqze94mYixOC1Y0akxBLOJt4/Ps/Z
l2g8CCtTP2Rh8Zzq2aOqdbuQklur/iwkOxPDX/CoLocO4SGwfTbyD1k0lci0hLNVF5/nEhiGAfRd
vPH6oQAMJI1TkBknbmjgoRKBFq7uFxADYK1sVEh5LKwWCFVJmSQGhhLnDzklTw0mg9okudmNxn6Z
yKuCuQcJDb5q2VdtZ9EhNQ9KDyb1cjtkInbm1YWAzoTxAiEa58vwwMqIK0A6QbFm8DRWFPil3iQy
ImvXDwCP/xXCvVG6nGf60EOIbhKnsV/z+NYCHNOrMwFcVFklhZ2GIQR0ExhNrMT5C0fhQgAXz8hN
iekNtk1AL9uQJ4vcHs8wzDOQnbLyNLK27JzO7LpcZokeBZZ20Mr5boglT0jPuXLSFxI4E6vqfRcw
/rVDIL1NjVdn+811G74mALMNsFKABgQHKLdHuKmVKgNI/xAG451kBW45UkftBQ/Sii4ZSE9gigKN
jMBu43RJbWJg7smBeaiiR/1F7wVVvrXPIwMKTgiggKHawBXfchMsjj04zA5D8tV+kbS363u0+nn0
ECKPw7qH+XciKpWyGDroEdLF2ns8fVz//IoBtBR4HYT1C5GF+xFqJM/mSpIO5rtp9K6SgYPImNyS
iOrqy6lZdImB3gkhOMgO0cDF7VOpWGB1NzrpIMezB/q8oniQ6XM87kA761raRkZC3C4Fz8eKhqH9
Ej2YAAm0DNQELi/JrILDk6YzOQzhGzUNT6+qfRbeHAiCsuNMCPeUh5o8JyETUhgv5Ta7uTcW+MTY
OLREMqKbhf5OmixFMxB+D1baPeld/ZRGstf0+RNAZAUh84o2IA8OqlbdRNbYtpkyntmUpJaIUc1Z
cCB0o3WO9GuyduCruq5y7L5xby46LBgXJeuvAAHJpZB0qNM57gJymDGVb5EP0/SD7E77miiitvuV
02d3BpBRANhf8hnLZtzWeMEQHfTTrkawptQYlmvU3fUFLa8oYJdNhm4K6E648OxnnO0a+E7BxBdM
7TEyG8cfZBGFytr3dQW0QOivQf8jnxobJcOYyz5vj4X2M98Z1Y/bf76hIvOJRYC0/rM9/eznd2Vo
jWNhN0cyfrEjVyn/n9/nrHxQzaVWN/h+aLvWqfp66683wTfK9h2/HwEaU+mzXz+QeZzHgISnSQbt
2La52U8ANxu2HikM1u7K7z3JA/RNWXF97PeWmXukFiFJLQ/3MwZAKAC2BGSTOOMhqVOAnDqo6NDH
TyJPDm5OS15+n3OgWzk0A93IQHUnpU+5ExdUIGB5ybDzgG1AThApdJWvAdqpEs520VbHklT/tN3k
kp5NJOjv1895aZrwajAriG5M1Gn4ODnCrIJc9FlzbIbvqa65EzqNA3Ql5FRU1VqeyOf7ZFqAvQNb
KZ/pJnUdDUbV4jr3O0ocKoJ6FH2fMxdx00ux1uL7WrgBUU/88/pGiT7PXYjRsDsrG5r2KKHQbLxP
hmiWe0UA2iJ1dFMYqAcsSL3MoaloYMvtMQcien0HHtebUyI2DCmCe2gUbgRfkCmLXo/nqcmOSf6t
9Yr++80bBJ5iVGMY9R5q1tz+z6Y9mXlVJcfO3jSgkRC8Biv34eLz3P7HoQQ3q8TnN5nxTu+K7v/5
87nnM8sbLZAGfF8F3Mw/lR1tr2/P2u83QEsNOHA0JyLDfWlQp0lR51lKk2MWefq0UwJvVAVJzmVK
Cr194LfD/ZIxT8snVzqS2+EsJwka4452XLptHbltAgBn0JNPaMYbROO7KyqL7lQ0c8NKgaCED771
vszq2Y6SozzIThHd1f3x+qYtBRBA2qA8jXgIFVC+N3VoAszASgbGaNPXwNFbQQ10eSaXn2fizx65
KU4TZJPw+TkZtwaoxEqldWLZFBy9aBXczcCNb0pkL4ojdcpkM4sgjZnmXzp+l6vgbsYMoEZES/h8
pk+OoX+VvKn7ho7im80HUrUo4yMgg8uPguvlZqHBEEAZcTYe67JyrAw0ioKnaGWbWCERg6JIOy6b
mcoMrEqdOnZH09W710w93KxLGJdAnRVs3whb+MC+kWbN7nN5OCrxY5kTNwqL28+ZRSxoC5HxUxd9
SiiZ1NPUkOkYx/fhLiI3px5ZxPLn81xuJUrGMAp7fF4137r8aHrX92flMqDJC9YJTMEIcfjnoa4m
KhlmKR+Byi/dl7KSO8in2Wh1amshgCl/1qgUq2iDRKMuWIkRtnDOq54huMupNh+pcvclU/bXl8Lf
iM+vM7o1Hcla9DhrnKoq0zAnFZ2Pdj7ZL0Dkr3xFypqdSeVeAoNpQN3rApfLwVIY9Ssr4qM3iLsb
nW3NmAaJBz/6VtpeSAXh9nI9l5/n3o4I/flJUuPz2kScuP2m6hhr3kaiCpNoFdy2pXJUK6EBMb3u
VrYzE4GGib7P/n5mbhFwhKSJ8f2CoNY+PTSZIKrgVRieJfqDcffQ6owZPb5xSgkQwvfj0PsKPSpk
Y8u45K83n/S5CD7dEmqRlNbIofqK6tTUFaHRrmwRo8PAUA9h15Cf+ABve0dTLe/9Tt7ZxSMR1XXX
vo9mCVRGWDcCWkcvj6CTaqVs46j3kUYFHl3i3L49aAP5nCTUcBsU7l6rAGyyNbAf+Gx0McbEcf7j
+v4zN+z8scMRo3aEYB0PPwirVU5H27hvYgM9Gr5R3UkBZk2dwL7DW5dKx+uCVnYKs4oM7Q7eLCNi
utwpdB9nuNFB68emE4QbReB6iD7P/n52F1LLnshU4fND9iYN7/qt0Auf+3T289lVOf/+FPfFMOD7
svxdqf3Ev747KxYJPRRI/CLNzmakOW9ZMkFSOqVF5wMe5p1WzdYaJEfqrC3IFQR+x8qlvhDFPXu5
lmuoWOSdH9Ot0v/MMq/sQoEM0XI4tS2NvjTNEctRok2QbKTMIyAPjAUhDO+ff57Jn03jbQfoR+Ia
4/idP9YDeOAlB9hAzmw0bhL/VuhdG4uWtXZZ4Oixg8LoxGJ+cDKrZu7COvGr0AreFXucLKDMp/pd
lAXTw5jQ6T5ThkwE8rBo2MZCGRgGOv/+xbnjtlOqEjR5VFbi13Wqvyj1ZAZ4TQoL8BwDCGss8nto
o24bZCZ9rLD1kVNI7dQ4o20OW6nuQBAYJHMBhpYm39aGFQreic/eQM6KwF8FfzKGJFjjPPdek4zm
WRLlqU/biu4sTKSC4bxVzPuqGDRvUoEE29o6oBPp2O2pjaHfTFHCLRhkvjPO+V99NoNrS6qkpwIh
u5NkJEUraE5/Xb9lK6p/8TM5a61g9iigmHvxmyl67vTilwSmD7W37q6LWbFFII+C1TYxzIg2HE5M
krQjmVRYCfXVUrybibagDRaIatggLjpkwJN+aYpmEDebY63WfruVgiOp/Nt/PUqzGGvCcMKyAhyp
Sk71htZ+BhbObGMM7u3fR8UUHgUeTcQ9nKnLh96SaZ82vh4/JPsu/4vNP/88Z96CpDFKrcHnJ+No
5G9UkBNYOVuG6cLqAuiGWMxdTnkstbEkN36tbezECy1BmlLwfb4SRBupiKMA3x/SjR44g8CfWLkB
5z/f4nSnaOOqHAAY4+tNc5d1IGEkrTvN1s0BgwJvUbYQdyInDZ7VSxVNaD21pWzUoLrfz7HhzLUf
G7VLko/ruvSZ5eEMDypBpg5IERNzinzRtNACk4ZKW/j4NZprt7bmKoWZuqTM1G0kxcStAPrkZbBc
DxEp6o2ZjT1sE5Bxf6KVvj5Y0fhdAyn573mKkxeQaAzHkkbxTulD+4Um1rhtErwocjjmqjPWmiUy
7isngmoGm6tncS7K1JdbNUi5Lod2kfl9N9zp2aTuaRbPmzrQvl3fqzVBGLxE+RddPBoa3y4F6XmZ
WyRuMr+piv7LVJH+Aexj6esMBuTtdVErzz9OHc2U4NjFeC9fDNbsMYvzSir8dNx36V1YPfbx61QJ
oriVq8I6O5AuYxMX4BW9XBCy+aDtzK3Cr+JHxd6motHhtQ07/z5nSSj4IE27xPcT+qqSJ5o826ng
OoqWwD3sGu1GjMBChKzsphez3lw/h6W/gpEUhA2A2oDLYvA9MCTv1Kg1tdGPdUfVv6OyKKteGH3M
P6/LWS6Djb5giAvzVRrLLl6eRDvHuWUAOMYvk33spbXAmqx8Ho1bmHNHB52GIg53EI1KY7vRm9kf
u9/Rvr51ZADMF8xlwUOKRmzoEqdHY2/0qRyS3m/AgKC9FTc3Z/4rAGhB6DNFfmbhD/QALTSNbPCH
5qdq/cxuflDRZo8sHAJE+EpIaV3ufj3NqMtJE5IlYeCmO6DaCwQsLwIEMJcXXWGoGWiclg5WGqK/
lI6+Adb5sPZt+RDkt87xYpN0gNehVQhsj3hXuScjw5BWYtHY8FsQe8L+tYJs6NImgdUPkDNIjwEs
BQWhy12auyzC8E9u+sZjI3+1q8xLSekZytv1q7DoH2HrQACH24AtYx4OJyfQgzaiseXXka/8AI6z
pG/r3/30E1hA+7AUeN4rVwPSGNAQIuplzX0oIiQxJ0jrIiCW+mXxF8eCxaBujUIaHlk+ATGHxC7l
sWj9TDGdJ0JF44UrC8D3UfVAFQedI7w32IN5pI6itvXR2OyqHpiYBMrLjMOlh8CKaFAqW8WYO1pk
L88DKENWjNnk1jejAa2TL2380pQP9kn6WqWzd/3wVxdzJovTsSKXItIFkCWVSGbFrkRvbQSFdiET
jg4uNLQiJOQRbPRR0s2pmVvfkJ+7Rtvbae+MlgIYExEv0NpakLwGTg7apNlMI7dvdZYjhKmR2fqn
NXehtbt9qxAewXARDFIhUX75+RABqxQmKcsQOJ3lmc3Nfjqads6+zx1FqURo4gqSzi/mBylxM0vQ
TremVnBvMbaDSGCZWKwqDeRTfdr7if6rnL430c+q/sjk93z8bSgiyqEF9CI7drTXo9wMhwQAOcxC
n2WfjF4aZqAfdj4ZiVPonpzsm9cJaJKt/GZmLsnuiuy++qDUrSZ3CDZJfsCsLuI3jGxeP7fFJDL/
Uzi9KEtCOlXSOn+yKtB8P/fS+xS/J9JzmjHGB6P15+hFjY/Xxa48QbjAgKpAGyncSh6YFJDsWp2n
EczQt+Yd3QjoGbguYO08AUqI+gaUhhWcLnd4rGRN0gF251tW69F4X5P6rp9rV9X3OYm3pf39urzV
BRmsLx2oDGwG5VKebNM4axTS+IFhvNRSsBmr6dTfDL/BTgvhBbIRgE1glulSzDAmBVUrhF9AEpCq
nSTq7mX/n7eumOOEZwYPE8kOzjXQZ8ATSGFQ+3L92ETmZpi+dPajWb20tN3evmNokiMmq6WxFsPL
pRSVHnShqiKwj6jmzXqpOtE0UBBbWiKoU3bY3KoAS8iGkpFqgcPJiTICozTjcej8AYhR34p0bDwl
eiuDQduoNBSBgq/sIWsKU1HoQt0fTsPlwkw0SVg5YLx8iaJnMgYq+L2t7qMZkHE3R0zYO6jD56QI
nkPOkY4SK9L7mSVMQy9rW7e3Def6Ia28GvZnuRllSEQePKZDowRxHk1W6wdlgIdpE9WiSSemUfzZ
oNsGegCFXlKQkyRLxlIqBr8N8y1w7xwrGZ/lPtn3E3lJrfLJ1Ch15FAWqN/aytC/h96xT8RCfmUZ
5mDCXrU7P7XG/XfJvBWjAjcVIdQnRqWKcVAelEMZxlqfy7H3099StJVF3awr9gaROEjOEUOhG1/m
DIEqhxO4OebeHwPNsbpvoDt2w0m5/fhZCIXMJ/rM2UzSpSrXYxv0WoXUZPxV+Zj/uVW30FWMUVy8
AphzW7SYs8lNu0Kp0+/79AE+3QPycIJXfblLlyI4r6QrGztoYO8BDjm4c2nvwQv+BB4lQeeByqz7
pRKzBmmkYnDSCJr5bsqOjvqkZU3sZ0FTgvxr7IEIH+iuNXfPFinvdOVbSJtNo4aeXZvhIw3S6Z8w
TooPGzQLW5KagzMCdmQXdNo/QJEBHkhZ6JsBn/NadRIB9y4fR2CK4jRZPzQqVLz7EarZoE9zGPtx
ku9CvXZtZVfM011vj3cmnHb0OF4/6pWKByTCxjNoOJZG5BSp62lGANiZ+GkmK66upE6pPjqbtiKb
RK4Gz8rCwVElom0S20SfUaj9qKk+wgNJe29o407gHixvP4PAY9iBOrK/C7smJTSZql6O/KK5K90q
vbu+3pXP29BrwHmgpxOOHLfcQp9jRY6yyqfDPxmmXT+uf36p1jBcZ5/nnBuA31dRU+HzaewGCXET
c9iYIguzfDRRoEIJHEMqJhtB5SwM9KYP7KYvD7K+KYtqA4S3jZHsW1VwR5d7dSmHe8T0Ma1yqYMc
qz4MFcggfl7frJXvs7uJhlFgPCM84dZBzDxD3iyND+0P03xAqHX98yvbBOOFYNpG4+5yUrdLrEHu
UXJHrsz+bsrTNvkiRfUOr9bNHqbNpoHR7w+vFn4T51aENLWnOO8Cv5G+FN02nLdmcvOtAEQWUspo
b0ILAYZcL829WmpkrBDHHcLRqz5KUZvOyklcfJ6zxnqh01Il+LxE3+yPqhXkTlZCGRgZhn1nocWW
Xb7Lnz83FN0KmKT0k+Q0ZSjlyh5NH8rg3h6eolZzMkX22vqDmKIS/NLjA8AA3JdPdFhzgfERzeow
UytNfQMQ1HM1vgFct3Wiwa6dtNVeC63ZXFe6lQCSJeORjgff4EoAqapVlYOOPfFBn+lMzcNcpW5E
9n1kbPTxrbO3uvQETriNpt5nAJkvlG+EAE7Y2KC4HU+umn+7/oOWR8vmXMCUjowPBjT5uk2aA4lm
DvoUNObbJtyHorTV0uJdfp8zEhQYrEROu9Rv6WvaFE7TUScVYi//D2lXtiSnrmy/iAjm4RWoqSfT
3R73C2Fv2yCQQIAQw9ffRZ9z965ScYto3xf7oSPIkpSZSmWuXLm1CkWBeOkEJXgpypeMODvefDc2
hxtsrMNWnokjm9zMmbryZfKjtj6N5sHbgruuLgIkjcsjFM8Q1YgzC/kj1k7li/xZ+PvA2EjErK7g
7POKEXd4/gYUJGIvyFJJYKbBArnFUHXFYw+u3QWSAXpGqBQiFeUcBselmavZ5QuZ7oaAh8LZM/mA
fz37WLEyLqvI65/t+euYbvFbrpgy+ICWZmnEccg4Lcs/y8xUjjk6rc/LFzN4cMo9mVnk4fGmf0Cv
z8YLZFXUElUvCQpU1xRRtilRnrQbHBSPszTuyzBNj2UacvnuGrQFv/6vICVc6E2nqWwOQbbx7PPH
7vR+23eXSGGhE0deS9XpoZWNKeib7fflfthQuNVtci0cBxrdkJJY/n52Iu0g0BLutOWLZkWYy649
Wd8xqbFyN+6+Nb1GNgplFwNFF1TYLsW4xG44tXF5TGPsBbEpQxBW3N6o1ZX8K+Kqil4bzJSuW7xk
1Q6nXZvPPolkuqObj+rroAQnfiZJuciLdEqH3A2Kl8AIRbGncj9hKO17J94uZnouRXEFLe8av5J+
8QIS42EI661S+uoqkLhBigOQz8BTjqTU/UHT3bx8SefIQk58DCt2cuqNAG714AHSQ+IXoH00GF0e
PLjFayAeHJwKZo272WdvPIHx7/bJr/lk0BUupP4AVUHUpQy8d3prcnj1gpFqBtnLLeTw2k6df19Z
Q9WiRXQ2uuplDj45IAAmKCNk6NcoAy28vZK3tJzy1AWXKlLXyJSDhFPdLs5YSjw/q18KmnehN9jf
aO5jfo4Z6RwdHH19dIHcK638UHERisYOO6vYdd57GwyhfGhMxVRvuBxkedUEL6F26bsFSu1mumu9
vb8VC6+oBQJhMLAgTY0+W5XopSzHvmkcxl5Myp94mv5dBuLERvLu1w+gG0gXIre2YDjUqN5kHVDl
RQcx+d/fnS08zYreXXx9+fuZ7yRz26JLtWUvuZmU3stWS8TW5xW1tkaAp1ok8l+C+Uuwc+mn27q2
dgRgCUAYgIgS9NzKrx8w3y2bRFe8OD1CjY+a8/G9XbyLEp1LUBYwo43N7JpFgr1j9m74cnsBK2Z5
8XnFLEtpESIa4EuD5tiNOyEfXaeI29rdMMqVfA76gpDKRJ0DaGw1v92K2XfKriheXPFQjPmp0ng8
YNA5wdQs9oKW+z+Rh3EoCw7FQoeyciV3EvM8RosULw3LQxAb33nlF3NMNHeX8pM5bGWP1tQMlo6p
aJhgg7qH8vItppI545wDLlvs0xCQl9untKZmwEEsE6wAPbq6ADJDl2yUFDc/43Hl33fV82y+3pax
pgm4wJbc1xJcqIDaruN2m4M65YV7IuKY0pzKjwCJR2WpxbclXa9m4fwEVmHpS18wpZcmL+02wDMG
15lZtgez+tSbBoaI/L4t5PpELoUoCjC5rcDYZkQyQIVH1Ppo11uZ561lKA++dEy1zh4hgcoBOaEP
QRC5NX93zHe5DCXAcLuucqsMMZ/VHnN+mut7fYvifHUdAAmBqOGN51WJxIwpm0HJg+PwtP08G+EA
upHAfPfrG+s4E2JenvmYBRx1LwgZii8k/9mmG/nt9UXgXbSYIJJoyj7Nhe00+oh90swyalkDwhQA
IsRWvLeSwFnW8Y8ctQEA75QeoxgQtoqvRR/aZVw1h1Hs/f3gRd0XjKM2tzoAVuA9lyKV83FMORPw
MBQvpOrCYsrR9HOS7EFDVhUYidrYU5Bzl+Ld7uBSqnJg1jjMYhghVS5cizGfjh4N7fdDPpDEQ6Mz
CDAxTfJqdNnUCi8TtYbtHLJwTJ+M/O/3uwGMLg3wuFwg1GoJV7Pbus+JRvE0y0MjTdJ8w5mt+RlU
nnDJALECZKhyOnM6IMFeNOxF43dpoMV+1R9uL2HxVJfhrA0fiSDJAB0RvLMiYfQmc8YAd/rSi5ja
NPKLBy7u5oJEAXn/YpYyF/LEeIqjuKW8kxlDJ4nLh+wlM+qdld97s7uxmJXtupCgLCbI5okKDRLq
p9bacW9/e6+UMAMZf5wBOggCUNsCVaGaZ9EZbDYKJ088EM6Q/ilD0D324rFvzYNTD4m7ZSbKev4j
EMVNlKpQpUXS+9KvDVXRCAyYyRP0ucUlRwFt/Hx7SRsS1CX1TWFJSwR5MpBHYJvQ5PLrtoDVPUMR
CARdeCsjzr9cwlRafEDlPkuM6gNtYjzDM9Bwlx+b4TBszS1Q3PR/tutM1rLYs2ifDwHaYC09S9Jp
l1n3HsVAio2bQDGX/4oA9A5QMh3tw4qGjaaWl3ngZMk83BtILJSPOj/aH7zNmRZKRfVKkOIhEcZk
KWw/S6pChnrfgwg/KYJnQh8qXd4xr498p4iK9E/0AY/V/12fclxab2R2altZYgXPM484+3FbHbb2
TzkiSiywrTr4fkt2yCu2bgROcPkr0DYSDqtyFnNFPzwAVm837ZkqNFqrgWCJYftcLzv6U/qZj/Yn
Im0RDpOwT4WWbU1EXxOJjlAgnxdcEnT6UvsGvfK5N8osCZwqe0L7ZhbnrujvKRmbqJBzsA+Gst4I
RNdUHv17wHqjHwQ4YMVDtJ2N91s+Q6j2oQViD/MOfqTZxht9VYiB+xNZaXgaf/n72WZ2RlcLe5yy
RO9+CGRUivHTmG3Rk695ogVsj9sUya4r1JBTjcLtpi5P0PEUjg4Ptzi3V88HXYd45ACfeYVRqHyv
02RH8wTsZ+M9Ce7tJi7qL++DJL3ZLTQOGTOUD5cGgsu98mqkiTGaKE98/VvR3mFKS3jbgtYc6pkA
dWY6nJw9zDrLE+n+JN4uY5FVgoA5NGk0vnMw2H8WA6eNShtWhDzT5WL6knYBmNbzpNXutJ3vbxjp
ml6hUwD3CmpnKAEoeyVqVvdV42sfGtei4QQIaph7/KEf0i1qIxc/9CzKeVvImSQ1RV/PuSWyOtU+
YBxSNHfPYHWLbA2T4Zzk9umsaTEeIihPg88B6CR1SRMIL+WEKwgZwjLMtMm/z2ejer4tZU0HzqSo
tzZzaNCzAlbv+fSbacmnuneOyFe+ZqV/RN9GFJQ/b0tcOyqAg5GoWwYcAgt1qQmob6AFzsV15IkD
y0WYmZFlb+zd2iF5wOQvTQagVlVLT+5cg07EybPE7OfQ0J+YMYSYhhb6W+PJ1gShNogJBWjexwht
ZTFSowMwdxCUOgir6ywNc1vDQ0uPs3p+5zzFRfUWpP6CKABmAaRwlzuXBa7MKCBYSQ2exQwLMqLb
R7OichcCltWeeeeAzMKRuk+SwdGjbIxr+QduABKAg1zoUhYc6aWEmWepVmc2SdqiCjWgtDeUa+U8
MPnHQqkTbwPgkpQVZM4shC8ltiifaChgorXpRV4mf7Xd99ubpb53344DiXPw5UGdr7lv2QyMfup2
JEll+uC39S+8uaMc6U+rH45ZNieyLe4Cbu9ELbdyOovxK14IdZZ/ZKteCK2axM5qyJ41FHTGB9aO
0aDf48Wyq5xvTUsia9jwFGvKgTsPVZe3XKWKdKMLWCOjFUkakAfU02HU31kneNtQEHmgqwLPVHCr
KMbUVQMw/GlLkslzIgQ9oT04MfrdN7R8xQFhCgCazQCjQ7SjVpAw7mAkOghME8Ny74zeiHw/Peb2
FpJxbb9saDgiRhwUUsmXqo47CtUb1yCJ5R27LK63JvaueG7cdQv1CV7AyE4qu8UayTtoZZnMJYuc
5pDKo8ki6foAPPKQOd7Gtq0EPWitR4kdfg5zgtWSq8WaTu8qq0yQCIkmcL25fR1VJsaFZcfW2/2B
cSFJhs5GTAZApkxZXS3StimCpkz0OgM8n0c5DcIcNPjZCHQjqcOg/yCCX8hmbzzL3tIUqmm5C9TQ
AJIazT3KvUtGz8s7syqToMGMJ4wVp2HetvYygB1FTV1nsWtx/y5r6jpKSS0OlKMCLZ1huvNd5seG
Wz2kpC3aUOTI8/HJ7OKgd4NdU/u/cg+9vv1gAxSG+HUjYFxTbOAwkd/BO+V6mFsFCLbjd7zErVd+
rO0paTQb10S9RR+pFi7fDPVMkBo0uGXNJ1HicBo3GMNaJ6euIQ8eXrD1h47Lo2Hzh3aoYgz7jo2s
3msOPQGwu7+tI2sGhpQZ0jSo16KpXnkluRVQ5xjswZJpEIch1475VgvHlgTl5eyNvJ97DxJoHXb6
fW8fbq9g7cBguwgnURrHQhaTO7tvrbaxKMyNJT2b71r6EXObDpn5920hq4vA88FG2/nSSqj4IW6Y
JbP8lCWONNGVFFPy87aANUeEesw/ApQ7lzS2BaYXCMCsun1P+90wDUMEa/kNpN/d0OosnND+F9+W
qiKb3pQQkdDb8ApnmUx0uXmomcjGLwKapG0dWUuS2bVDUv5yCHq/vLsi3QXyg+vSvdf8JKP4A1s7
l64oX09lBYSiRxPCH9I22DEr2/tbnXqrhuajWw+MGsswZfXOtcvCN2iRMeRQOiS1q6OX8VOaNyxM
qXkakBcoU+CVbf9uNuWXajLv/bF4BGnRr9ubvRZW+Qt3PUZRAiypdu4KS8t7VlYMBg9AOwMX/07L
BN8R1+vDPLO2Rk6tGAZ6cdCbtTBX4H5TvL9WMUt0QV0lYqwiTFSLiPdibDF+riwK7h0ZD8zWwf9q
n2WgV2ycRlygXZGG/ajnIaaz7ZwekamrvQ83tijrhSxlQXM5OixN/TIx2N4OwnKLJ33FBrEMNMwt
uV0wpCqXltW7gjhjTpPCeiGGg+Lxg6C/MSGvZ395GIhyWx3eWpuVO/JcnBoLpH3bIqkIcb75bGj3
bXMyhI8r+tHR+7AcH8m0D+zv3EeucXoVGYBgY1wZP8bhu0x/VxhaFfy+/YtWnNzFD1LM0eoxmdgX
lCaj3M/Phjzd/vzG9r75ojNHbVuzT1utpEmga1EwPwv/RW+eZf2SpZ/R2XpbmNrh8R9l+fcw1VqQ
VxmddAMCaYSDgeZrm93z6S9d+8VRUU9FqKX3tO7CVJhRXXyg4uRLoPjsjXh/zQbPVEqFjDQGwhdc
7TTRuteehyCAmIPPt1e6aoEL+Bo1EPTpq62rk+fyee5waqXT75xZ2zs6PZaB+QHt8MfbotZX868o
xUD6oERdgUGUTu9Z0UUTOQnx7baMlQgZyQZnuYxcUAiryU0g1jipHHhrkGkhYftXMPjx9ECjLtsQ
tKbtiMPxQQB68ZJRtL0cPVxowA4ntNjz0PB3t9exdiznn1fCntwWojUtrKMBZwmNdf+xsyMxvj/4
QXss3nlLJ9M1zh1KEQhLmGXC81inp6E9Nv0G3nXt0M9FLGZ9ZrY06GZe1xBREzum2WO9xPJsKyO4
ehrugn7CNQKUuLJdeuNO9mB4eDCExHvI3jmV9M0bIJgHRQ2A3EgEKpqr+UVfkHJCsM37cHwqna3f
v7pLeDOAxhSvSOTFLnfJ7kHj1OgDng0Zi8tMj6h8sN0Nb7IWri2oZnTWLnTFV2hw3TDlBIAIjpv7
D71BTrUuH31nBoTHC5FHi8xGO9hdZoRFU722bhWZQbrR1rKm2BZimCVDvIwVVW7hxh5qPgyMJnnV
6/uhTZ1dQCx2LFk5HYQrq9f3GxLg6OCkwwECD6vsrMR4VLvllCUEOzohM3OQ+VcUqm5LUTtY3jTk
XMyy7DM1xxg3oCFHxrCs8o4NVehn7ImW+a6yPQxN9THzEPgPpIdyb75DD+pJVsFO2vK7I4pvwqRP
PeE7brmPbuN/3PhtiytSIwULeoUnGnjVr7K9S4rM1KeUJsj6/u02AnSLqNyFPalBXF3qMpSlXYaN
PpEDenAe3K458GySG9q3evBnv2Ix4bMdMvR0NnmBX0GnLPQ+z3odzloXdvanP1ou1BvjpMBI4SvG
muN65lbj0MSaikdNqw46NQ5Wjku7qPiBDvmTO9ovrTd9KFn1yZ22ApX1hf4jXwVG0HxqTC+D/GB8
BblVZoU6iBr+IIO2FNZwy6FVD3xByruV1BhLL+yywiqbyBJPlauHOtnf3ss1t3QuRHHenY3huTol
VSKdH5U4avLv2dyIytcubPS3ofkLb+/rOmvTTYGXZS5LTJT59eZh0oJIR/u6Ru+adouaX4VkvZnp
uTTlnhCyG+2m8lji5X+htBPKIY+QJA8l5jsGRY5Jt23I2Z1tP8pxK3m3FsCey1Y8H29srjMTsove
CZmNQe95VAI/58L4uuITanPh7dNby44DnP/v3iom5yEHADi2z5LUKPdjV4dcfzVGdGv0z/5oxVOz
M+w5HPp3Dr9422U09KIfG31ywAkquilbDEOis0DOZnQj37qb6Hej36JmWlMcAFyhM8jcIBhVFjdw
r+NTBo/bzO3r7AT3rDLuhO6imjV6J5JuYjjW3Oi5QOUm6aih1YOFB3jf7gn69eZotuLOP5By6RmT
5jN1j6LbOMM1C0SGGWU6FDgWdupLrzk5WmdMfkYSj7LIpN818oqex9t6suyUej8s4cBSUkWnmFrk
tty5H6y5JonQQNBWbwGSVz8PPMNyBaIZSSWEDaiddaY7oh40VyHjj807mRDf1A2VD3DZIr+GgoKi
CdQVATj+CIGXepH1SQNrTbERtayt4c3TuphXgSSMcr2LWowFmM5JYlb3TH7xyEaUvOYbEAwt9xXQ
e1fTNtKRmHUusYQqy4+178S8156RBAIh6JxYrdyxmb3cPnVrUR312M9lKqpVUOmBupAtMsWeVmVk
ud4hq/W478pdCT61DJn0ntE48709WEf3qUtipJ2RbMZ7yq+Shs4Rwd98UT8wkT8wXpwqh8dYTZSL
/Gdhlzti9vci5ZHGmtjvxanugnsr9U6N7e50tjV0as1aoMPLOJyFjVFllMSAujkbA0ESW576eufV
B1b9gbHAFEFohzrc0lBzaZCIkgvHJ5wkWR8ji4QmgdvHsnpFnQlQy7NmjRK2JFA1zMoLHes0tRjz
Iuje1Z6pt+u6Z6H93VIR6v7W7q0q4b9LUzOMljk1YIEpSNJrOzE3Yet9zMaEd0lai4hW8e2FrprU
mTRF/Vg6uCaoO0jChHwV+RTLstx6Vq2mcc43U7lz3RGgy4ChYJq65bHq3FC2Tli6bUiIfXKZfWqq
+SsgFp9ss9kXzH+maM5BBB3lo7G3Bvfz/2/NiqeSJWpS/lK/9ciDA4ajlMzhbQmrFnC2q8vfz6Ls
ekyl7s0waqNDo0F6nMWLtcX3tqUnijN0hUZMr8fJFbWMUvvjxHmY0dNUyn1Z/21s0V1tKYoSTXSl
cLiXwiC0/t5iGd6mG8m+tXLjQj2AjpbAeausX25aVlRFDsJ62LTJoCFf0wJjwRI9fRqN50o++c6L
NndhU36S/AujTUjrnd2lkW2JkMpDTb8a9Q8Bdpdmow76xmJ45aLPfpjibMjksayZ8MNK90limJRv
NmA4TfTpZHZTzK05HOukN3/M/KdefZfNPk9/F91pc9jb/2FH/7tD4Gi+3KE8cyqDUHg9OhtRo7lP
IyCEITGqvYPYZxY62iLnGNw7sTaKwyy6yMbPncriaKT6HYKYn7fVfFGxq40B3Q36tHFrXhE0gCIc
E3+mMU+6qQ8tcRqr7DiApq5zNi7+VXs6E7TYwpk9zUOPTtRxyBPbnO4q1L67qr3vJ7Hh9ddMCnhM
oNDR4wCEkWK2Y6GleU5x/0+OExnsuXOHiDtZ6BZFOJDsQNOtLrRV3ToXqVjxPOVZO7fw9rSTEen3
gf/XiFy3CJ5LokejPiMtkMdj93Uke7NFbkgbd+7w1NUI6YOtFrzVpwpmN4FyEJkKwF+VDTACzaK8
hU+p5i8TP6CZJGTDsecfHPChS/7dFl/HcgOhtuZYzmUqO+CaOTXk4licgBx5mM/58baWrp7q2aIU
z1XVXWrMJRblDHwHsrio4t8CVwvnTsSG/dpnh9vy1p5ECCGX8TUoWAK3fKmsousLdIBAi1pODrIZ
Y0xORxFoeHT17sNUmhvLW9+/f8SpkYplyqIH5wMcM5oAgZuXG8tZsz2wkIGCBe2yC+HD5XKqUkNe
UofTMYEhduTBkT0mr+5v79m6HZxJUUIE6LLd98BOJFyiwjK92O49SDkOot6N7WslX+ziQ2o+FOjY
9/hHXiN51r2gi4ttTYZYVZaz37Hs9pmn4Wga0lKB3yHnB/Y5KCLZhbq1a8FXudX5surOz3dWsbau
182hKCArz79r9Fk6P+E/CflaTjwMis+Nk4jp4BZ/+c1Bejx0SBHa2saTZzXQBVv6QqoNBmSksC4X
PItq1uoC1mFVz7r4pE+YjCOOReGEoJqNgpSEoFMJXfe52LLLtZo+EgdApYN31Leu5rX7M59JNtt5
wigoOoVt+JhsNP1VOJyFoDX+5boN3em5ke4dVxQAYxe/yWS2rz2pfgxFt5WouT56EwV27AVwQ2BC
05Wj97Vi6Fi1OCJnCi3y4s/+IZNNWItno/gMAr2NIPH69ryUpxx/UaITvaux8435XKUfcwxzGoJ9
35kbcq4dBORgyrALHBfOSkUH5anEQA8MtEDGKwLndOq/20Fcfl9xEJouFh4lfL/3o2x4SRy+1VB5
fTLgcoX/QU0JfC1AulzqqDeMHutEDo9qt7sm05Oc+LGG9zFpyz1ty7iXW+/yt6KuGtucy1RWhfux
Dbi3pHx05wkwt50szR2t2p0POjZNyNhmxYeOdd/HIj3qNYlxicVckAdpmfFt57i1fMVEXV+a1bC8
0WyMkjI8EhH3VHpt6BK6G/yjzr/clrfq8c+2WzEEQ5OVJk1cYHqHG3nq9q6f/548+v22mK1lKfrv
y3zQi355UbTHygpi2n/mAncLBkVmOsqs8AK3BS4X760jVSINp2rExErclCSrXtOm+snG8ZSndVhN
Yghtbkd9JXcomx3/QC5KIAtjNFrc1L4pX7MGKjzsJ+ZvPRq0Q7cZ/4Zm+x2j5b2uVSdSzrEn6UaH
0bV/gdWALBhDB5ElgQFdWk3tAXVrVGmemEF5JHN9aoDYFEBKccfZ2NlVjTkTtRz12a1Z50ad2jmM
xaLTThraizH3sSzYBtRsfUUBeGMxhgPsJorGsFGAUEmHmLISYUfuTQBp2K7dwnhdO8xl4/4Vo+hJ
NfUm1wKIMVPxvdTs30XtbaxkVRXPRKhnY2UpG2Z4tDHzH3MrfzB5T0NtciTglWhLpe2XuZx29QSq
59vKuLY4CEZrG7z2wsB7eVSZC/LToZuKBOxX0UgweL7ZuA/WJOC6WVhuFu5aFbI28L4wpA24t1ed
xBPfmkm+9fnl72e6FrRagbQRPq8xkMp/T7cgXavfBycYCHoWrmW1NC4GDT9/RkNBk5EnkrW4m/+k
MgOkxz8ilCWgq5FavQF4v+3HxImYjPKtXVpTsHMRV8eMiaO90yOeFul9kAaxx2WYotrKpj4y7PIX
rtEPWtZGt7VrzUIDlENR6Qev6NWI4Tqbs7bKZ2T6CPKls9hZVv/ZptkToO3794pCFQMB28I2DMIm
lR65SkXpIFdZJFBBoF7JXw1ixC71nuvad+Pbslai5KVkggcQBqigfKK2UWmEgUHCKNCl3k7RPP8E
+CWcpyLU6kM3fNENDjNCFs4lu2KT5/h6TyEbjDigOTUx+fMq+unFbNopz5McLPCgFa7HSB+4dUDs
3Bqhyz2+lZW4dueQCKgGZm4ADorJFZcmNg5Ay3NQ7iTNoH3CTJ8QNQSk4DaSOqvrQvMrpn+h9f+K
ezYd5rQpZi1Pqimoo95pd9Sw72gfPJiTvaGX1+aAFZ3JUizOdbU5cFrchaVX3BWOdl8yMwYZ/J63
aUwY2+ngAG2ZfPcVDLG4exeNCcDRo1jhXLrcbWWP9tjejttqRLcyKKkDIu7AM7rVK712apg3CnIO
AOlB+qWc2pyO3KkrA/c9/xmAdETA0j1tI5a59o6ofyIxhJ4hXCBXnUlmmxpN3iHl54AqHunGBmXX
ZiveXxNiLt0bDlo/oIPKSjyznwZbIGCq/Vf02YQOxurdNui1vTqXoAQsw+CUqWfh/p27JqpqYDcQ
/ZHU2v2JmAW6DUY5ZBWU88/MFM0wPWq6c3rXaKfKBSH7hmavuibwEv8jYzGzs/vQJE6mtwJR7VQX
4RjEXfsZTK2xW4D3fQgH8zkVT9PYhYb98fbilj26DKcRQZwJVk6pn6lBZwvPksJqd5zZoEb+lqPd
mM+YQI3bxhVberF+av8uVTk1TRhZKx1I5MT52LP20EgaFxPS8bdXtpKNulza4k7O9jT3OqD8Jwhi
7NBkH/WiwrDIo2H+zvMfLS3jht4P9mf0p4a2dcfAs2/3MrL6k5e/3v4laz7ybI9VFFPttTkYE1FI
8vQ2D/XBeTGr/q5s6b5vtibRb5xnoLyySZP5AZAVqL8ET8b0gMIL2JHDFNlod/7mbTU/b+mtOhWd
dDKzawfPvxkjOcgv3cTcTQsKy//utSxMqxxZxqWz429jeL69qZuircvjJQtrmzksu9rEev0FSHnC
fw1BAtpRQMq/WfMjJkpibjL9/7kDFSxjoFGsxCh7kgRix+QzN05jv7G2xehuGKWawcfAoP8aJaKi
z6VtnrI2Pxa5EY49jXtP27CUdU/9j0UGivOZg9FKbR87KY3f49CFk/x6+6zWLu5zA1CcjJ9rThG0
8KCa5Ya5pqGX0DdiSQRISPL7TvMxolkkQ/8HKN3FBeAdiIQg1qc2549tXWiMIjqx/PxQYgDZbLBD
J2U0VHU0830JEvSMxILtC+veHzZqjqvHCH6IZZIJ6jAqrn02jM4ZGRxQoD+NaeyCkrqeXl3t4wRY
8O0dXhe1FF5BuAVkgeLrqqzgUnK8FAb3npuRqOM6O2BKk7NVXVr1L/Y/glRfZntEH4sFs5GCRsj4
zGvMMwH8lGUPpv3b22LgXall4QDPxCnuDDSrRelU0JwpeKUVUI2sDm0gTfmdbv3svEdWHIetYQSr
7vpMpnnpWLIabA81smZJYHqHxn8wGyfsxKMTbMSVq2Z3JkdxYJOV67lVoXKABqfB/9yMP2/rxNZR
LfLP7j+7wNu4MbGOdmx3PTdDq/F2ngziCaRCrVljZBPQBrdlrl7uZ2tSY6Up8KvKA2rIcY/5sAe6
iVnxbRGbOqG4q6qxe50w7Jszzx8qn8RZ5Tx3FrnzwAPG8Jbkun4AOOFojNOG7FVHBsIuYBsWSJT6
pqrQJK2XJcxMq7rIqx4yILaqpMxf00Lu/fRHPW24kNX9RGHVBm7R9tA2eXmGA0NlFbgyAtYUY1+z
4PvAihh5ul+393RRhasL56xqoqj8WAhbYjI1CtgFj4bgO/c2KlRbApR1cKOWs5vh0hQa+zIObsjc
7Mf714C3/XKNLZwLKstUlzM8RiYPkSxxdzXS+PrWbI21wziXoOxSP2l9Xk4+fB+YMQIUSmyLH1DW
vL2ONVeO1lgM70Av54JKvzzyuedeISoNrhx8Imbb76bhm5Z14WxbUflOhn7gPVEtPBOm3Mw13oaF
2UEYWv33Lfmg+f3u9nLWTh61waXdF/mBK/Iv0fCgpb6L4KIIQobZhO7WjJUtCcqxcEIFa0aHJB+D
+VPhfb79+9duA2AAQDWJ4jnG0Ck3a+pJnmfAxCZdWGvHaYhQUB23+hzWXPUyqg/vfmT5r7Ktsy3d
dsQYpYSwX5zBBAmJOJgiSlQUK4yqLjbgGqs65qOQgfcsWtbUbFTQZKDQxkjhZIJipc1f3LCjwv9a
Y87Y5H67vYGrx4MkLJJeCMOQd7jU5xqAaGeskGxojK8CeJ+ftz+/ej5o5UaSF9MAMAXi8vNNammU
lvi8Ozg7TYzxbHtRn5Ko2RoXtXZIYGZAJImhV9dc2g2q1mav494xpRN1AzgGtceqvuftsJS6nvJ8
a9rJ2s4tE8iAEbNNYPMV1esnXzZNirdcXcUypHp0e+fM1QUhCQTEP7hJkJy83LqgpmnK6qJMiqnX
0cJAURvNwEQMF4sKGphoY07AZocC3xcDoPa/ZAXug9xJm90y5gUxn5yjwRHGYeiKYaeB4A3jhDoO
fhPQMhMQmoZzhj7bNDB+2vVUoxmP81jDjM2w04IRBUlLj6nW+98kT+cNDV/dOwe5T7SqLwDmxZef
BT+8EL3jZqTEyK38aOpVjZcgGkRu7+DahYAS3z9CFFddj1RrZooNhGdoyiL0kbAbrNNtIVsrUVz0
5LUEbBQQooWVvx+3+lZXP494HlA5PB6uEtNWFfSY7NWWIO1wuzu9cXg4zlqxcf+vWSlmfyOSQV+S
dwXKt6fWzgAsRNenXtzpVAuZrHZoU8JMLPtPDgV0WWiBQm3sauSW53fZ4OROkeg22JNHl9YH0qRe
qHucHG8fzdtbX42bAPxbMvsB7FN1Phb13JJqNjowBZqAnBkWwEbP+uDY1RjJ3B/80LeqEfi7tN91
c4oE3tj5X7HV3/RJVJEu7TruwH108jRpQ3fkHOoOt5CFC9on3EZtbOkaCHdEO3ylpMY0zLad7tBJ
3YYoPJZ7u0KIjcHt+SGddJmCYqq1PzRUfNPllN8Ho2Qxntj2zqcEfZN27z/6KAlEc+57CcPNH7lT
/RW8FeNLq1fzwbH6r0gFfJ90TIkyMvRcFgAc3U++W+4E2oBAw4Qweyp/6FOTHcRcLOQ4wHpV04xU
izm+SoysOEqrNx9GDxPPhE6ccKb209Bk7nGoPScUQ01DdOCQUEj6TQ+mv3IQrkSo5s/7vPzMxo/+
/FwDRwjWkwOoz6Z92fYR+l3mME+LIR6AY9LDspOgT5qiOnOitLZDiVkOBx4wFjcdei6t2kKHtI30
U23ROupM4d/5AIRFDSoi+4LXzZ+4AlRjAa9DD/g1901f07kvJR4fM/g2zJZFs/2llhtObe3aPhey
OPQzp1b31OxolhcAV+sRZqJ/Nmmwm9mEbthsjxPfsKQVbBuoN3Bx4wmOjm2wZF3KowJrFVQUSWEK
GVYkHZIg1+pT7QbpfQ31jox8GneeZgb3Rq/nr12DqkbE9XF4RF+su7eagt6NeKwdREatjfK7shsm
4mMMb8SvwgUJZlm1Gapquwo3ckdfg+KTZb3m7GtAX9FXk25h/BQXuQhCrIS2LsgB45DaEe8UnePh
nmOvXGOhA9Cpt8UPtiZhaSZHJR/95MCtXW60tC3i/g9pX9obt65s+4sEiNT8VerJjmNb7Th28kXI
qHmiJkq//i7mvHvTzdZronOwgb03YEDVJItksWrVWoPpVi9PNc5GEMoqrnrV96U7pPFGUyuaqHox
l605HapJUQVUfV9ylA4c3+CqwO+n/JDznYrBQbpnxQIAzIfimwHmWNy3UiDUEtwabVkXL5n7DQTG
vpXlIGFXdSWuDOLUihwOdRWvWEma4kXz/PqH/Xb9rlB9XQqDc7Nz69KuipfB3Sx8293YefifOXKE
iiaoANBfJy3x2E5YX7CsvCyp36JfQNXRtLoGJ9+XltggKNUXVlK8OOaWgZVmCcob+7AvhiAtM8IO
6PlC9vuFmjsv2aTunqSKjSDFIbIJVwp5s7HgtVNgFLnrjD/nzDSOZjvPgdU1EWi3yXK4vupiVk4C
hP/Yc8F2BcpE3A5ygMBNS9MWcD6+WGDbgy7OJub72vrVWblfGe9sUeXfLr0MeA08tFHXRbsy4H/n
B0lOESlGEAB+Ydq3FG1LSKtfH5DKgPj7yRU0DElh0KaFm7HQbu/aaffffV+K2y2Lx/XMsdWj5bBU
d1DauP79Szc+nyDppK3jrF0GDxMEcpDG2IzeYzFsrptYmSKc4UL51xL86lTaiRXKxcYMHMMROPeq
8utS4cOr38e1DIlukVeRMxIgqKxLELjbR8oem4NdKM5y8fPOXRbYn7+flzP8S9MwE/0C1rFmzaNr
ar88oC2QmdxAc2cPaibFbF3uSIiEILuJMglQQDjfzx2qaIuBkyGaj8Um+d4ku7ECV6rCxsqMgZcH
cYJgakeqQMoQlWkO7hxQAR/z5pnzrXFjWx22NnreTr4v7Trw0zq00PD9xDg2/TM1FCsu5kBaEhAC
gmIYQunAa5hifCebzsqAv9cLezxWdQgVB3bHU/bYedYvEFH9bjm7R/ksufdurFtTgsSDjYcNxgca
qAvq0ISM2rwkdDgCHO4jyLZE9dr5HI8/r2+YCxcQdtBiY8Pt0JwvD48ZA9dcvRqOqdf63bhBf3Nj
Nr6iqHqx82EF7B5IpLioyIFS+XwSIz44bZnVwzGv9tBVTZyN0dx6eMGEJxbJFDSY4AY6N5FQMiSE
t90x11z0cw8Q9fBmhS9c+LKwAXI4NM6Lwph9cYO5he0CWHMson3ZHz5fX4qVrwN8ZIADGroqly3Z
oFttMm0u5+N8D2nQuN3+V5+X25y0cYTOAB4sx8l9IPvhRmoB4bCnv17uus6qyABSC5/vtV28tczb
lxefR/sFSLiABZI7Nwsw40ZIDs7H8YHUhzG+uz45Kw569nkpQiyoDeZtB5+fcygKfDSzj6l2u/Mg
d4mUv0DqiRPr3EFtLZ3TrG71Y9pFfnk/gzbl5jHAAIgjsJuxEeSCe19z2kxzoh8rvP5jzfB52Qbj
1CnMrLip4LtGrAvidSy7cT4Oy9OGEftZP5b2puEbV0WIsrIUZ98X9k8OXD7qXpNwfL/Tn4CLqOrd
oswdid94dqgjIITwj1gH6Hsiq3xuo84yN00iYznm8bDcaXrT7GhHi00ETE2Cs7YLEzCimO7wjrtl
+tlSkVmoJx1gvTyn5JhqaRWYZk7MLThikmPbu7nvdV12lyVxETSUVY9Jl6Q/8WoFrXFu6pO2o5O3
AEEy2ffu4oy7MaHVHuJTPDDmuvjKGS2e0mpquJ/MS//ocPC0dpoWB05R1C+5Qbv+vgQthQfMTQ+2
JCuw9QnsgE6FBpOo0+dtNsdaiLeyAepckqAMWxcbhn9v0Ja1fF3KvA3QYhB/pzyZwohbX7Vu5OhS
Q54408dh2Tads2wnGgfgNS8Oi8eWzDdoRh6aGL1VPVv6JmCa6bwldVJszSRNPrA86wOWFF3Y1PPy
MzaNEdmJCWrg5QI1oJQkgat1+m4ZPeYXHbHfSjeLAyZYJ92SjGArMDu/Lyn5kThOvi0SvXjnRrNM
PomtKJjn2n6yvYX8yF0Q0gZNMbchzn89hh60NVqAG0XeM5QTsl3rxN97M3JvTC+Jk03oDECehaJ1
5YIGiNImbvU8WiCovE2nOxBhtaWCPWrV50GuJmiVoTviSWFrYlWJSdplgd7dHtM/ot1E1ZwnXFp2
eeSvcDbo6MpCsevc5WMgiBsjtxaIqtoBYbtcA6Q8hL6NInG1djyc2pG2FovseslzezkSwNF+gm/g
+iG38nnU40UjG3hyBFn3+TDSOoN6q8acIyCnS7GxVS1Oqu9L4WrL3R7HT+cc83JrWdTnhQpJLWMj
hT8JsR+UNVExF/qT50PgfUKT3M6iIydL/K3LoygsXedbQTXjrRyTPMiNms6+A6lQFG21ZWeOS4l+
VvohSqq7EenHsdV+MUt7obOKZO/SERHk4geizIYDHo/n89/GkC/umzE1j4aZ+FW0M9NtZP+4dQnP
bcgH/DS0jEHZ/UjSjfeYtDdHCvi8EDZBUs81LwDWrtEYdY1CwNHm2n0X1G2uqKdcuggMWGiZQC1O
9BNI66eZNav62DaPMQJllx6HTDGCy616bkDaQqPJtZhwyzwu1q/CNXyWxWDtEFTk2+srsWrIwygg
wyFq0dJI0GPUtUXUmsfcfZn43ohe5/ndpSoRrTWngqej8iTChgs1bXss6DQh33OsoeaZsPusN/yM
vV4fy8XTGa99QZ8mKI3wzJDH0uZJPjDGjeOCatDilH7NH1vzjgyvWf7ruqk1BzCAaxTFTSAG/oCk
TiKUrtanXh8mcjTaT1x7VvEFyDwuOCCEnhnFSwZd+3igS7dBQXlKSDSS41Bw35t/55AlhKhnkOT3
nvuTdvdZ+zDpcaB1zrZpPvD+dYJSVWuz7VIdSfU4gUax/WEs+zZR5CfWVvLvL8NNcn48LN3gGrGH
kacZ+OrAxR84Kn7Ntck1sYZopEd4iZLOuYnC5lmZTYwedXLQ5w+q2rTMN/5nchEeYwfbYN1Dtej8
+7o+6BQhHHze0AMIo/mV0ChrP5HsUBRdQOdi02ofHXeX0HgzTruicXck/RWlUAWov9bVgbKDpnp+
XA4aCDO8wxEA4Gl5ITPn2Itrd0g+hHrGAj93b+wqw6DPvy/sn3hsQ8Y06zJ8f25/T4azNWm/nYs7
tx+DW7fGuSF59QAJMZsJhgyEYSMNciUz1OWZBQsiUIJ7mJekjIkQXI4BpwtNs37OWnDCN83d1PZf
GVcJUa+Zcv8YEzruF4XzAcmGKB1qO5zG6RHNGPuOQVG380AiQ+PX6xN3ubNEnU8M7D+2pLijjnLL
yQrYSvp3A7t5AlG7Kqe05mWI/KAPYqAke6FWlHvTZEZpZIWtM/oe+HNVYoZrg0DjKmSNsYFcCN+f
u1mVZGWx4L4JE7Aq6Tjlm2jaYvNcn6rVYVg6snIEETOwOedWNI3PS25aVuixJNABavMUMebqMMQ1
IpTYYEhK89gZWLGsfsEwhmLbjfomz7pPg8YVe0XuovizK5Hv/T87UizrUOA+GQ6qMHWjAMyIgVOS
rdGCnuPAiu04DsEMeHdXvhvu55unEPNmCxgtwv2LVIGHRkyLjLYeovMs1nyP7K5/f2UGz74vnTcA
7XG75fi+NgQgJjDzIH27bmFlb55ZEL/g5ERz0txL4x4WJrYj7pd09OMfGbk50gMcENqfuC10yCfK
sNYRbxndHSY9dJynInnS/2GW8KIEigO7El0SUspSi+02GYxRDz2jDdpxm0Wun6nqtxdVMBRBTo1I
Of5oarRejzCGFLSlWvS9mOvAsZ8JeALTQ9cqlmVt4U+syVuHMWckes2xLGn75FT2NxctAi5LttdX
X1zS54/Zs0HJnVYzgxYLpIH0cBlBw7lPu6OefqRe4ru1Kt21agoILfClgvoFtKnnjrZQjcRGn+uh
nf+ey7eFlpuJj+gdPlZNcbg+rDWnFpBQKPWi1A4W2HNbY2J13ZxUemgCQlPp3yIRluDGId/+xQ6i
DeAqBC+M5HhO6VYNGIb1sIj3gg6lzraJ+WJkP6+bWXUGEdT8PzOS683mTAfad3o4xElQamnnVxYo
ekisGM6aHaEXD6UMYENB5HU+bdi5mR23KQkd9xDTTbP43qfbR3JqQfyCk9PGiiKTIJ9HQrCQ+F51
6ABxnxWjEL9S9ulTG9LiV5W3VOUCG7npO/OmVClArc4SnvYokiDjefFqiWdkVUlUkHAxv5nFA6IY
b1T47+oQDALyO1BXAM4o+VUZT7U3JhUJmwKc5AcXmb3r66AyIHkUrXRoVvQdCSfrbdj1nYpBU9zs
F2vwdwBUuvnNwmYtHVqsc1d9aFFD7gek4wxnenfa8WC7LTo5q33E+7dycDZgKtggHNrqaRI0QOnl
aLn288oDGQXfJAbStF26KfJG0ZeyOgl4IoFkEAkwaGmdO+M8LSmzGo+EY7J1402pIi9QfF8+wwEG
bOcot0mYkn2W3rWqE3X1+8DJCEYGA2916fejMlHEY0Tx++1Xt//0et1F1s5QEyzjQgYPCVv5/Wgv
XjGzKqbiUr1buBfM9n6Yku00jZvrloQ3XzgLAFHAIIOtw5TTAHToIBnf6Tit5+zO8cotqay72XSD
iWhQq+LtNygVKTbA6uhObEq3kVW6XTrnsIkima95d0v1gYIY12G/ro9t9bA4sSM9R7LIRvd2u+jh
XH3W9EfL+goV2v9yLNJrYSRdD0eDDbzIPw7T/HEgKIw1qLtEqWKp/hSlrq2V8MmTA7zMByeaIYEd
6jzdVNZTnT84LTTnvI07N9sFbOCxzTYVe6/550ZHXPRyfT7X1g29a4gf8DRFRkc6GXsAfI2kNTCf
0EwYnrwcvNf+qOKsWfNIi+DZQlHIx38kK2bdWahMYZRT8jHPnlj/URs/dckn6Epv9U4R6v0hkZDn
9NSatI+z1og4n2DNIODGXbxtOntP0KUIEMNsid7ctdZ4qNNm4zIWgOb7K+fFpm/jg24QELIvX2Lm
Bn2rZBteO8RPfpd8iM9N3CeGWGsnh7ar98uIQPaGzMfgQxIsyT1fJ9k2mhRvhdUV/jv3cpyYuOB7
i1rsTGqC0jgxP9uThh6ObhtnruLhqDIlbc4eoFi7yLFx+nlXTc/NtKnbA3gjrrvsn3m6sr5U2p8T
gOWt4eJ5Emn5x4xwEOcXUBWpHwiLfNFG3QEAnqfz0aqKXV9Uzx237+c233UZerpjdgArb5BBL8iI
Cz/LOAvaMj5c/5Frb2io+qJq5v5popAruVPaeF3mCZcv7uv64Njajph3A3uYGYTsyughaRF7Vq3P
k3+5J09Ni5fDyZniohfVhvvrIeu2+X2mba8PbXUzU5TqRKYSyBnpqLch0aHhOYAjq/jtIUgv0cCX
Zqjq918N/i1JVPiQFXvA+eJKQiQNuXt5JvN89NAalOGhGG3zeqf/bvh+NnYW+RSrgIbiZJA8C48p
yFl7hmD0+9McdTJzSZED1JWUmDl7/s3cxc/QmIhu4qMb6alP0TgBuOaOa/Pu+pSu3Gqwi+HhTYza
lsx4ha6ohEVloodjDFrYjZUERq5YtZXg5syEtDeRTBqtwcTQtKkKSPsGdJ1iX6osSNsy1UfmgLUL
x5s9+4JgpAYPwPV5UpmQbsui0qaJzjAR5S9dd5/ejJQFsQv4crEKFBvIkbFCNI7joswKvKkzkEgt
W+BiNtdHsLbSLlrFodayJkTXj1Yy5J6xhOhY/5pPxQYIwV+VEqW3agakYnAqFzUbOeGZsSTrS9DQ
hpp379n7Vkv9ZVLRUq0c94Af/DUirYZW4RRGoWgJXQf9fYK5OfU5echTheuqBiP+frIri0qITOQm
BmNuky7wyn1NFCZWkilIPoMFG0xeULqRIdIcSem6N6F6GpO7md8j5Bo/T9bNYArANQDZRO5WFLEv
wBSstxNn1JdwJnvG9qzaA95z3b3W4kk0vAoZJcAZQUkqzVWmGx16Y+Y5zCg9RHoMtejhaQBiZ8yc
7VgDc07ovuyG373RfXAyMxjRltQbqiVb2aj4GajdIi9FBF/6+ZLp3qi5ZmvMoR1kRR6YS317qHFm
QPK9BB1mgB07c2gCh1xsG/N7V+h+yRTtRGvjAH4Q7SUgj0Y5WprOqIubEdWJOVz6AKWJfKNYLnFX
ShcOVCnx5jSh1Ci0vM7nCcW1Hi2E2oxQZgwKJzu0RhnUzofc0Hasd/yZPNpR4TPrWXd+KGyLNZBt
o9Mbi4QFEvXpc9tVU9EuX3IjtIvOCFJK7pnl9NDCQR/CzPJX3XK3MbHvCgsRVef87Bb+uHgTuIcS
xSyvHCSCogagBdTHccVL3gL5xBz5E90IO3vXuz8E7WFb7ozn6wNe2eMoaoiGU6qjoiWz6I0AUi5t
TowwKyCnxDZsTv2O/65qL0BR67qt1RE5qMLbgOQi4SQ9QWhRUmMeDDN0p6cl+mYPT1A383uoTdxu
B6BTwDJQ9F9JWTBqJkXBYSfrtqZ1Dw06Y/DRW6LYbmv74MSOjNHtZlo4I/q5wsl9dCDONuTh9YGo
DEhBJWoBgK8YMKDn91N8LFQdBbI2q6hpwbNw54rK0iWHYjol09LWuhlCIFffd9YAIUIygAOfuOWD
ESNlFYExcN/a9TfaTRAjsEkTdCj1+l4CXYTroxVbS9566MrCiQIeKhC5SO/h0oqMOtEmK6z7h5Ye
2uqB9Ipk3LoJXP+ipgq6ADHhJ5fm0PcxisKNFdpd8w0ScQ8ueO6YZ22vj2R13QDt/V8z0iEy5XGy
9DrMpGa3Je4EQRPFXKksiK12MpAydfvUtmsrLLJPfMvpy/UBrLwu0KcB6TzwbIApS35dpAQt0xWo
LkK731jRBzNFvLTL8g+uHijRDqtrcmJLepjNEMcc0RxkhtVA/YIGbgPYrSp7tTpfJ0Yk3xoGNmfd
HyN98AtS7tena/XroDwBeRkIXC5iGDtD7XFMExw4WGuj1h6oM99dN7F2diJ5+X8mpAE4E5gZtDbF
Tk1q9wNafdGQrnmD31Va4zdoot/dbs9B9QHy1rjhTV26fQCn6exBh7Y8IsCN20GhwhyCvBo23e2t
CJgwYhBP1FXBoy0dcs7ccM1rGjPU2kOTHQ7Xx7G2NLjacBPgoUcu4Ju5YRdlSWIcoeAb/1ZWin24
5rynn5f2YVUP9pyKZRnNrZUHPXtwTQWKa+X5jbj17wik/QFJ52gaS4wgrvaA74PhJDEOlbZ1vze1
z+3/ckCSn2lWWcYNgzWjcZGMf5wIAe5qf31RxEfkk94BZswRlVM05kiBgAU66b4yMjNM85dRAz8K
OpVj6zs1Pjfuc45j4Lq5tb0jkAFoakPkcakMkLnM0xv4MvpV0BHw2R61TTqBPVZVvV8Lpk4NSZMX
gaSqaCkMQZyO3XcZfxoST/PzpPhcIrGycVtDFeus+jcofVxsHPGPtE9rr5uanOdmyPmzm2zTQRGz
rX8fGt5ohEEfjwyqqHOOGN1azNBK9k3he5PiqlzbQC7wubiOhY/LBSDU8Vu3aBoaGtNuqECD4OeF
4oW5tvynJqQ9WiTTVKAjiYbJGFjLhtP7GhrIrsLJ1ibKpRCHEy34gLWKgZ7cyMMSu8yGmkuY9y2U
HkEDFHh9q8JsrXkY1FohYIRqnIABn1vR08YweJfS0CXGNl3sO6/wNsas4bmasJ3htP9wsyH3Buoe
9Do4aDs8tzdFsWbXBPU5qwySt1H11FtdGrCAYFcC/I263PnnKWPeMpOchs4cR5+dkkN6qmZgPLFm
Uws8a7L+4TpAtgGJTMHgc9HWNUH8iZhGR1FWf3CaR0u1HVfdWWDEbE+06VrCS068gKEbqupLHbLM
BAQryXOU/CKZ6oxenTWcmnhE6cAFynkZ5gxUqyBkGjqN5euLvTEifWfmT0anCJfXDCH7imz9fxjD
pNF0o+2BxA+rP4ykgGx4/kon2vmUAPpk5KRXONuac5+ak7ZQDybKrByEOetL4r4W5S4qdtX4anjv
1y+EtVXCMxS60wCKIiqUQg7Qahu54WmoaQ/vzvQ1WkDop6AsXZ+6vybouSO0FK0oywgTDrtLvW2z
3JndHUn31weyFhucDkQ6DkjVuVlZY8aAd174Lv6QNP7k7NPIN35H0eYfjMGpQVCIQj0ywedDahqN
9oaGzVq2/Xyn24X1kumdgwdCSe4s7qFs07aTvUGKNdP9KOKO4geszik4OxA5oDYL/pfzH9C6bh4l
bklDEg8fW5Z/512EUhESiP4YqZxx1UdOjIkfc7KT4xbI2VkrcPKxLftZZYdaFTuK3SNHQaKXW9SL
BEueNJzSKpbaE2fraB3T9NGu766v1/oI/n5fGkGR07Iu9YyGyLD5Hf3JqsP8D1ArhO1/bUg+Uc7Z
0nkjbHTRwgNuLW/wfOqn9fj23w1GCq3GIYbMjo39BDzQHhljSAOOm1RTeJhqSaTrrk14xhsTVnC+
pz7rnENUuf9yqIJOFM8R/OuiQbEcZ6MZ0a4Cx9rEHzU9YB+5ilhjdelPbEiz5USs0TTo5QC08zXh
u54chvH3PywIyFOATRP/yNW5wgNHHYHiVkiL+yr6Upupr0+RIqhaHceJEekUbXpakN6IMA7rCQJ1
fsa3Zmorrp3VRT8xIh2i2QA9esOCEao9CwKP27MDhsCSgO5MJLVAEnZ+kqDZd8z4ZCGRCz439g0k
kYpZuhwAZEp1YMyALxO5a/H3k6Nq0SkQBhpyuPzD0th+1d+oEYU0IY5coLRAtSu4ST1pW0Rk5kzL
LTwCMn3r8jxIFsUj9/JoR2kZTVogewEdDJHZhlrOF9ZzJCKNZo4f4om8ojcfMLCiPnpM1VAuDqXz
gxcpT1TqPVSc8LCRoRJxNOV2PpRm2PabJf/CFhwkgR5/BXPL9T2ytjDYybABICfSgdIJ3zGwWqSs
N8PoI8AWUaU44Nc/D3yopyNGh1jt+brznnajleFtpucfxtJPu5d/+PmiAogEDVZfroWwaowsLUV7
UDcHkBzvqSK9fbm7MS+oLqLGI3pYZW7dxCm4m3mJFbYOCmKH1AYc8/atQcDhAG5LJDMBs5I816rR
H9yiMzkkJSefmtSbvmo8MQ/XJ+rPs0vyKCQPKaSI0EyDwEQy41XEdft+JqHGwcaILDqYp75x7iAu
ga6t6bu83LP0vuNPM0jHIJxeDIoNtOILIPQWIoF4daCSI/0CENA0sWVqeriLTH1fp3R/fYgrG/T0
+3JNbqmXeNAp8M4zmXdx1205KCMp07ZRdHPGAdlLgPcpDgIhtC55tdUsTKsr3F1mN28fh5Zvr49k
ZaYowSyZqDToNgLZ811DzCqr0wkVPg10uuGgwg6ufh6bHi6NOv8FXhZUGyUxgaQJXcCMp8/m7REX
qsd/v39RdIqLyrGZawA1+HuuHwAW9L0bmW7FeY9sjAkJT7ySkTWTloBZVYqOo8mAKLvtp187U/WC
vdz5KDWiEg7gOc4VbP/zNdDBAdv3TTaGWrErgYlJ/TTe3LrMMIF8vE3Q+C+Ym89NxElUjI0J6owi
e42SLOh6RQB0uSNgADMEoizUaSEbd27AGSz0zYGMNgRv6g6XVNCCoFbbFa5iP6jsiL+f3O4NIPQk
57ATI4xn2sYAGVNkHUplh9vqoqAfA/gE5PouGr97Qktw/tER/SzVhvX6j3FwfMNOflxfGJUZsYFO
xkORrZwtaE6GVW/uDJbfFU393TVUcrtr0wb+DxTP0T+hI1FyboZUePsvzTCEWRY6RgrcVeln1rzp
2O3IcjwFERwhnMdxdUEHgt7D3u4dow8te19Zz6N3sOPed/NPU/xtzt5vnz0AWfBaRObcuMBedBZk
IF1H68N2OSROWOQHo1NcJWsLhD0PDAQ4enHoS7sfjYi0GNp8CJPM9Bv9KIr0brP9h3GA3hrpBHCo
QNjyfHm6ARTN4HHrQySWTL4xiW+5ihNgbRxgRjcQeuOJigzWuQk90cZEM+HPRfOpR6ms0p9MVfFq
zctcoIrwAIIewUV+NGMDKSBXMOE0zqGqYj56tbVrRgbRYffu+oxdRq2IICEziiIG8gUXudI0dxqk
ZgoeusvgO+XdlG7B9bsxpk8ZUyWz16bu1Jb8ZGFePwHyyUNzenXdzwwCC2366fp41qdOOBkSv5cM
WyzJKY9aTF3Mv5J0x7P7ZglcVcJcZUX8/eS0sUhckayHFVPjexKPfzp9HPqodwogjTi2zkNALA/8
DHx5wLdcMBVM8eAlzOh4iKy/D6lPv5gVIdjqopxYkBbF4o2XQxyMh8z4wev7KANkX4UrWEFom0Do
CAEwROUgG5TmCzKzzC3miodR9lZrn0t6D1XPremJHvfMj+sq0Og9ow9sUOkor5sWqAm8xRGxy6Um
N3aTbHToBMBT8z46xn1WkZe8aZ8W19gaix3MrfEBffe6bwPevtjsy3WH/P/8AHAegjYQHXFyWrhB
c/k4UfiKy44V/U3GccPKHYQs9eHNzSAMdejJg2ncnA/CjKPF73+tSichxNjnrrRhdYagQIuQqN3M
6ffYUhwfaxvh1Ix0qoNefLCy2Z7C1n23qy9NvWsAKrqZABw0KKdW5Mt9rq1EF1ZAheonTeoniqa/
tVMQct7gpwHzAmD2UljHygXEtPMEJ2EQYNJ5t4mXYq957jbV4y+aE79ddwqxqeRtDZzjnxvkD+f4
+flh4ISak2gBAxvY5Gh7RyCrNvA7MtENRXNKUSvuxbVjBD1qOBEFgSmouc7teaWRgbQl5mHznkWv
porNSdx5F8M5+bzkBUUaUXes8Xm9ea6GZOPEoPekPopJIIzzS2/c6NrN5VfRQoWnlmDIuXxvGSxJ
kbiN69CsX72J+ma2TWMjaNLP11fqcuZEIsRCfwKoOVDik1wPPIfVAI6kKoSACWjhPSU1/KXr4eOg
20IRFzHFBcEI+F0rni1zFSY7j2zt396MSti22F8fxuUpL6z8afrVkeOSH/Jot4Se+AgrOThkfaNN
fFU9fGWiTi3IT/k6HwvLFRaIuxNkglZwfQSr3wdRAhIhKFC68kIkndENDdqjET8ey8CIFVmj1WXA
DQuBFFAvAZd+vkOW0lqmxJjweWf2y5T4+fhF0zbE29R4HV0fytpiGC4ew4CoA2AhJ/D4VIBqJskr
9Ie8OHhHVFsgcK6buDxgLISN6IYHzA6FNbm/lo2WkyfjVId6mm/IcN8t7xY6B9CvtE2rnabXu+v2
1qbvxJ6cP8hsiNjwoqvDlo4+KUDgb6UvZukRX2/KQ1yVqpBibQ7R1I80nDgFLhS7ejvzrMrUqzDT
0zfKMwRIWTAXnmJca14ncl8COwqiGVl6wswqtxxSB9sfzBl34GVQrNPqMPCSQPyNGiiYhc/dThvn
0i0nrQpdyCB7k/OLVGAZ5dGk6hhaSSYijwj4OQGPNP5HJhQzOMURkGQ1rrjC75s7rb2rltnXbfBx
awfbvuvKT8tA8CNqn/Knotre7iGn9uU400yHoVpg386bb8wkD2WU9T5AD7uYVc9m5SmA7mszi5oy
cO6oxxMig01pFmVuB3m1MCmCymEIsuZDq2LpW3OPUyNiW5y8AyA5M3Qph5FK32itHx2vz9nK5+ET
BMA1gvMCGe3zz3ezMaAEXbLQ8lPUqFTn0Orn8XEq0lnQ0xRTePLrE69gS1TNDVCMsd+Nb7Ui9F39
vui9QhEB4CJZnJppEShZGb4fNZ/LvZ69Xp+dlRVGQhTXv4GmKxPdROc/P4qIEw9l1oTekOxsnW1z
+2lUHWxrY8CFACQ7shaIneTQZmq6FmmyJszib/0I0SSuCGRUBsTfTxZBHztrRPTUhNR+a83fHnm5
PkuXEbqoR/0dgDRLWTcm0M6ZmnAuI3+09hBC9qwPevN+3czKBQCgIPBJaLZD5lVGD9VTOdagy6rD
UmdoTWNm69MqCVFYfItG912Le8XeWF19F/BLHV2Egr3+fN7QCVIXvUvq0Bpr9EByFHna2PmgeexG
GUDkrZG3wqMVWE8bnGZyB8FcN21WcdqGglD+UzUproA1BzANuBao9/9wV54PxIvyonRt7JK4Ic09
n0t+rKFzur2+Piorwk1O3KxK5hGsyHCzWtfu88n82AwqZMiKCSDqUQRBFAuEt0wMadoRScaY9qH+
lXf3vLo5FYKqwcnnpQtkaXHAJCk+P9ib5HnR9zdPEBosCe4KYOAuy922aSCh0+Lz8Vdz+GJoqk7x
FX/FHY5QDM2CwNjJh2HWuFqbzMUQ6oAl66jWF/XGUSG31pZAkJoLCJpoq5Z63CAOro3tVA4hSMKD
fBulKt6WldMElVtk8ZFZEFlpaRHqOi2TwYr6cLY/8OY+5R9m4NNVSlBrcwXEDfK4hOB4l/WmvL5r
40zDXM0gPY6rXx39RQHovn3BT4y40sk+AspS2yPmqrPe22CoFJffyhjQeYAnN4C7Yl+LpTrZcBxd
R2zQSRdq0T6jAVsUDxbV98XfT75PGt0tawvfb/p7zfs0GcHSKI7YlTMdj3poWQEbB6JjeRlogvid
u3kfdlhhRuaNSd+76sirYzy83bwYQlQDKneI11YYWTtGBl41LHwnXljMirm63BaAGdh41kFKDy95
OQU3dJ7V01Q3Q4CZu0PUK0LNlc8jPMMVhNZAQyBNpKVYqNUkFTdwgsc+A+eEvb11dpDJFlxw0P/C
K0uunQy65nBUmQAtiX/dj8nP278u2nEAXkF9GeXl859fjG1PSDZa4fyx6B6jRhGArMyOQCih4xRP
XbyhJEc1IdI5tQAXh15Bd0a1fAaPkqK2dHkqQUIZr13opmAcF0WMrLK61KwI8IIM+rgB8zYRO1iD
IlK73HGidRg1XyATATCRm1rnNOn1cphI6PbxtrC3maPvKvt2YhdYwQUqqKtwPMmI/9ZsuRtpLQV8
ZfJr506bt80c6qYi47k2ZaBewCEudFpRmj9f9Dq2ndmLFxrWpDroFl6C0Ap+RI4Vnd3u7S3qyKxC
LAcgeBzoAGKcG3PdOCm0qNNCx6/YWxJ9vu7AKwuDVg8P8oSiao7BnH8e/aZuS9rGDdOxfx3yCEYM
8Jlqr9fNrDjymRkqmSkscy6d1g1LWvtk8UeuWJMVAzbqI8gBolRx2RYx2D30Awk2osl+0E80V/x+
McvnWVrBVg8IjMii4S0jpvHkxoigNG9XNbXCsvgR97vmXa8fON3pyy7lv2+eKqy34MNA5zo4WiVT
6CPs0rwFCXC71eP7bDrc/nnQR+DMReciMvZSmLNYRrKMumaHFfUz1E9U2dK1hTj9vuRQbqpns05S
JyQvLMp9N1Y1Ja/sPoQ1SF4BPQY8jCHND1h2vMqpYxJWoKeaQOeRJ5nfNmWgqehEV4YC2BZiWjCH
I08uE2FluVZ2c9PqIRjjx+doVpSZVJ+XZmqkbZZqOeg9c9+JQOgf3LzQZ79e2nKNkTK95Ph8am0y
iBTfzoeJLiHEsmjRE7AbS0RAJ1uizQZryeJsCcvhONjPZv6VZ7cfTri6RQ8dNh3OW2mpZ62BUkfN
ADbOXL9DK5UD/WiuWAbxEWlrI8pE/IELHAAoOVJLTD1f7CIDZyWN/ZyHvDN8Z/x0fTFWjYDoBPcf
YCIoipxPVmO4g5axSA+b8gmqFBGUAi0V4HDdhgesIcBsAqx3bmPIOqQILQACbXof52DIWJ4mqpKn
Wdl9Ik+BkAqlEGwMaSCQxIqyKAe1kV79rulDlNxFGrBWr9ena2VrnFn5H9KubLlRZct+EREkQwKv
gCRLtmVbLttV9ULUYDMlkJmQTF/fC5/uuBYiTPvcqId6cARbOe9h7bWmX/Fhb+mDA70GkYAaz36t
9Ps82n7+/YXrHDoaBBoy0LCakvzn309YBlg4A1GwnZ2s7Fmr916xN4fRb2wBreiVzqOl0YCTGAmQ
Cd54UUbv4txzcgW6pqi1N07nvQxqbRMvVMrRSDt1AYFKaeKOnTmiUYvyriik/mDow2/ZGRtV2AlQ
D/yKoYid2OLK7a0NrejGQF+axGu2EhIu7D60LwDZB8A4/Mk5VkBAoETXJmoiqT3Zw62Z7Fm7/3zV
luYR1QSk+9EiNq3d+ao1acQ1MJOOoL1ybsy2OUZeuxJLLW1vwJ+nfBI8yQuANYkIjSWbTIjfRgEC
fq/0O3BO/guYEsVAUExEcgSe9/zWabAKNhcdLn+9Gn1eOpavD31IUzMNOO+fP5+5pcVBaX4KU5AX
ACfI+cy5aYkoQ1C8ZFUa2C0SKOljlCbh51am+Z/dpIDX/sfK7MVxq1SzJQQBHgrNvi0q5TelgrVf
WtrsqL5yRVwO6d31Bt4TGkJI006b5cMV0UgZy7RPxodMcVTKSUCsYmNo3z8f0qIVyCEBsApdwAu0
epRQFLEY+JtIpMWgWBnvx64Ec2wVr7xC72y355OH8fzH0kUNWE8Hjj49WCKGXxSPkfPiFW92+q0G
1YOu0MmX/D/SFJf7HQ0eJuDPuNIngqdp/B9mUeWabjFw1YH+EWQ5G3B8glp1XKs/L83i1LUwXbWI
MeZBfmTQHl1vPU5VChG7YUCgf+9lfz5fqsvbAUP5YGR2O9hK1FwWA+jXlH4YZXdjm/XKBl8cx/S4
IqEzCRrMLlkwFKiR1vbw4Hi7YrzThju1Jl60MArUAnT03UzUJRfKimOO/qo6q6vTnSstH4HIyjW9
9H0EFshKAemNi3Q2S6CoBNLYS6qTHZW+S3L/651JKCpDSAqJTuQfIe57vqMMaWcFouAS4kvhUG6T
py+tMjrokCjCNYZgDF+/KM5z5oIlvKHsngwvWpBHK5+fOQbzz8+jI8g+WvaY4PNDehD9IbK3jr1t
+cZM/5TpSuprtpvebQHEMClWTyoi89xR3Ve6Ym3B7hmN7mMnvqXg/VVsbcVnR/wfM6gVTchrwIfn
r6bKECspr2H3ph37tPwNkHeYABOrqZXI8h3p9eEKu7A0Te6Hy4TqWQH9cAVLNL7LoPvhK83YR50M
7CENLCML8xqEFXV3ZU46mV5zTAzzhSaTgucUiRahBhBX12UreP3FiYamJSjqkBa6YJBLDL2Ouqhj
99L5Y1k/PfVq89fPt+Xs6fvfof/HxLQIH4ZemmQQPBvYfTH8aurH2Lsz0BOQn2LAOf47S7MDHJvR
WHUSlhJ+y9hdq7ZO7w9RUK+hxNZmbbaaLLbSxBCYNaRufLjHTf9Ue2olSF3enFgZEJoiGzEvfdZj
Wo2srNm9Tvkh6tvAQRo4dfaVsxYOT/fO5eb8j6XpYvywQhqK3GlUwVKnLD3w6lEGWTqaByPK0m1k
gl4yrYzEjzmrAn1Qa8JeS7OJ4BLKacBVXILIqBn33uCJ7L73xoDpVZjqzi5eS1MtDfL9bkTjGa73
OSqBlRHPLOmm96lFWQky+O6bJ/XWHwEh9tH2SO/iAk8WnNz0htJy7Z1fOAVTlREpXrBFIp04C6uK
KOLIZRb5fW0TDh5iejMCEx2VNtAj9KW01iie52J0OHZotATyB54LPBhA8M8XNTK9dPTauD+CEsMv
8/6aJi+aQ7ZZDdh/oEXFpk6+CyjnOtBts7og1Q9c/nHNRyQCID1JfZ6nd8TtV87o5SuCKihSeJOa
CmgE5tTTgMlqSRxHw7EkYGjhGyq+D6npR87rWFsH7p2+eiVguoENB9DdhKc6d0t6QXNNs/ThyNNT
V/wWxQ/0gvsFyUN9TfnmcoOdmZp7qeCklhUdxuGYAxHhpVsv2+S88F3nScX3Ygj7L6qRTiuMVgRo
O6EMOKWAZtcdYZqRZHYyHqHKnKFXYOUNnrlD/3weXWnIKAIHcwGFgxqyOQygfTjKmIUVeTOjx8/X
Zh6Y/2MBZEegSkF+6QKlxipboOFWG46qv7MapPoMlCVepHvMm21t3RfWK5uA5mt5msWB/cfsXFyD
j1Zl8zwbj1UfUO+UrNbkL29uFNMmInAAPNCdMK/otKnNEg6pybu8kYElrsHeH1jmTpPPKxP4rpdy
fnOfW5o9RJQOKknzLLuLSjn4JsnF1u703ybkD54KXBB+Plb0u3SdbF8wbu1zi4KwECiEn2U0yt+O
IwSYafHz9N6pt0A/ZvcNln1b6PVz3Nn2EanBMRhTdFXkWeo8xVH8N1eOrYJ0tKM/o6cPQWL39dZl
Qn03U+dbpioj4DUtd5C3imAGsufQKfDSO1kZxlvaxW19RQ1ZXBuQHn5yGV4zrqi3dbvIvUkL3p9E
UUhfA5/oQ+Jqz4mTew+9oRUbj1X6jg09UGVxmSfHDroaOx0VzBzkF5a5cQoOGrg2ddt9W+dO4NAE
vWCmAhctAy+43yLfsDPbnO5zpVn7DILiW15H6rpIer7PiA1eN9GOB4t28R4woCrIxibZadgwPoo0
dFMDULdtQZoWxo0R3etgAgfLoGx2hjXg+WhqaHyaaez5ConI7x1I9u8SANWEb3d2+7tzoSOAqogr
1VvkyV/QOPe7VLsaMxOIjao4JaCqvwb/wkOiNdau7IXaZ7TqN0lVWH6TpHooajEEaBRtAkdG9l3U
cnlUQOD9sI1U+1s5XY+aS9Y+Wp6mXY+eGIPBbJyfgmYqQKahuLPlIHc5HTKsMBmHgAx28hNtYe5D
BSfgmNvp39G2o209MpBnUivdFlzUG8ifOdsxtavAc6LuELVNF9pmEV11icevuip1NgZ0eH2vMvqA
kDzbGyyj+ErXBrI3fqvKLSGmNozhaLsQNqq7JtBKMGcGT3pKglzr85PeOMXTWEn3lBtVdpsMZexX
wJ1el05M7tqIuWAKksV9S5TccBLzF1EotRuwgwJGx2rnsMi+JWacBmmTKJ/oJZw/o+aB0sc8QCNy
4xObOQdml+YvfTC1N9LAV/SyYgwBGbH2ElIuINjWy12qdEx2V2jQzOvQS+Pq2oZyXd87ZfWXNcQO
DLtWexpV5KCZSu6cmFV+GpWjrw0Egnt11AZGlhk7agl4T4Vrbz8/+pc+E7JjDqiFgPCCTzHvvMhR
YGhIS5O7PuVBVdQHz+Sn0exXwoOlm2zCkgMLjVrGBeEyQReO0+Z2cgcsYEBxLGv6JIYOTPQr7/SS
oY9X5iw0tiKNO1JCWAYEX1vD+y7SnRf3YeStZEKchVcaRX3iekDfAQU8r4M7Mo2B6evTu95M6C+B
Di1wUfR2fYhMqnCu23KjrMjdOHozXuFxpBir4YWcCnlwCJpo+iLXwrr9CYrTwG487baXWREY6ge3
dL8UTrNRKZRpu7EZ76FD0f12a5wCg6bbuukM8BEbRiD0zrorEUvv3GboN1lHuyBTRR0KyarbJmrM
k0tTsdOMMdq2kSXAAzh296lC6wCv2cvg1fIqtdsh0KzMCVvVdiH1FN1lBVe/FQRTtgX1/gwlr3Gl
ce47Izi3Ki8ybwcR1b703K1hK0gbDmO3QT1DCMhV0PZRmDm7Qo6HbmTevBW16V1b0jYRhOpq12ID
wLPRII1aMGzwHtwS6DPTEatGZus7ddq8NSlBtjZrux2YZDgkcVi2EaxO7wqieFDWiXiA+Iu+Eiot
vOjvZKz/t01nz6DIhTaAyCABTf5LNqKbEWjUz8/bkgXQZSDtPaEpL1L4g/A4rVwFj5j0vobe9mRN
fmvBMUZXNvAfKIIgEpj3inmjV9VoOkjvRg0XFYRLCqtEB73mI80bUgph4LXCyJJFwKjBigQI/6XQ
QDEgXEprjsPNXOca/qVzM9r6uCGl8I4Jpy6UpFidPI6NYf+L6USRbKqPIiC68JBIWjHNbklyh0eo
8vVk2GrlEK+EGpchFxYKuFoDziswA3MsihHFPK+GMbkzwHPc3uf2ZoQwy+BnawRWS5vjo6Hp7x/i
5yjNtBGPGwy1dxGopcri1+e7b8lTBvMf1gkwIcDe58FrmZChSmotuRPmeEyG5Imprr1Ksu5tTNHt
B3BSmxi3ItZv6qR75aJ/+vwHLE2lZeOtQRM/nJx5kaSGNlxbCGxO9I/fVhH6VbTIeB4ccfBKtgN9
xcPn9hYH/PF9m0WveS+KstQdbBDuVDc0bfobgRzeprOVASl6OzvECH5bH96md2c21LtWY6IdkGGP
VgmrJtjHzMlGNhW7yJpejgvUidO3maWyNDo6YwXBgYQWHtjnPffJnspgokrikDY1u2rfGRuUI25k
wepNx7v6vu1F9iNKEnILiF+0YZC+CUbK46eKOEXotdj9ksT9lkmH7MFe5IbwXd6Auxe3wmP1Pm5A
cByiLZxtc1u0p5KN0PHmTRSQmg03XWLIxwkuiuqY04eaxUBHOnp5/2PAjnyALp3zwN0ifoukW32L
dTj5X18o8KFOGX8gEabMxvneZ0Ob6240mkeDiGGXdabxBH4y/eQYY7H3ROTuKIuT6wSD3qIXNvYT
kXpbYyTx2+e/ZOEQopeXThHXVPSaNyIRdzDR1j6YR87YIS2qw1oOd8kAGuZR2gcyyEOy9Hykhijz
PB5i5wiqf/uuZF+rhE/BsPfx85PH9+ESQbdWn9amRo9Ne2DsqlyTBF/wGM++P3lgH75ftRYjzoif
j+xr2f7VvLd6TeZrKecElkA8X3gpcRq92RgGsGeQoUjpkTsMeDmaak4NLgZViiClHVQRndisHqZ8
1bATaVOhf7fmBy1qhV/L+OSS2CdY323eOtVDphF90+p99wtcxRApU8KzvoM1Xaw8E4vr+uFHzyYG
ZPjQtwFvwNFxTvleyq+t68RLAMpKPLMgCEGj9BwV4pZW3EeWIkeV92GV1TcIxF4+3/qzpZ1MoFcR
JVjsTWA35tRqg1mRwQOG8OgmBqqUjZY860nUwelsvwionkx5qPbCZ4DOlo7SyfkuQmUL4mNsbBEq
xl7hs8RSv1MNAfKXR4RbZQJNAIkCJ32W2moN7hXwh1swaoFwHYV51b4kZM1tnFb2w8X+Phj4HgCP
TvTUF3T7qUDwaJdDd4xA5czMJ0slG6rfNOqLMlv/GAJEEkEH+u7gP5/PGpENVNLHpjsSoso954O2
SSTNr2o3+QEJ8C8qlF2Ym82eqJxmNCjMCZH5iILCfowhLfP38zWaRVL/WEFgjAQX6nQXnFWGKoG+
hlb6se2ED6LLnTscLauDHOOvGnqCniVvyyrffm50Yasj3DUAFAPxE6A8M08fVDNDX8oeRnvp98Y9
lcJP12SGZjfC+8j+EUDGmUJ/nnG+XDhmjQlaj+5opY4/Pkf1Gsf/0ig+GpidIgrBUAt7vDvqzyBx
9a2tRdjKCZp5bBdjmL1WkcMGxkaYgCZqBs2Cv8EYIaHy+/PlWDpBqJQb8KtQGr+oaJd640aVgpWx
hWTwrvcbugU7w+dGFmdritfRKmKhsD1b89hxVA3GovaY1N4WOWl/6pe26OvnVuYok/cZe2/VmuIR
YCtnp4Y2roS2VNEeyxoHc5uaHXTGO0h7Ouw6R4Oj9zzEu89tLm20jyZnI0s1XnAzrtojQGHVpiuv
/rvPz5IqHbxWYbiYuDp+aMa7/Iu9Z5gxMGHa+A+BAXh49Nm1JjqziTS0LuCWToNSP0rrpzWukfpf
XjPorwEyEG0wgE54c+imm9lcsawajpnU+D1ScX0wSB3N5gguu0PSVNpLblnxyaSFuLY0jmzH57No
vKMN5u8EcINoBp7gg3Axz+8DXYtju9G05hjTGveN5xT1NkdENvqpO3a/cTaQYbYs5DcyFiPvl4xm
6OVAK3Qo2wTlOFah5RX1j0gZbJuS1A170+ieI8g+BYobdQCKfC2A7549Jq5VbkWUl1eOmZiFb7ms
2iM5b29Jaow3QzpCFqIxtE3pOiocC/I7Lb16zwiI9UtD84LW6p9b3M0hGrB4aKBdIWgy6VxV2lBe
5YUgvhbb3qGU5RM4z+2w7XTiV3FiWIFFpALSKer9PqvrHbKZ6ZbyElGLSpprB/7aNnWK/NjgQX0c
lJJHADbb0BHDtyovu2NK9Pq6NKU/uHvCwYaf9DGa171MuwJsTwv7jv/RmIX0uCHqZ6fT2n0Z900o
XV2EmZ67e8OVhyRB5s1P0qo7IJx5xQXvPoCFuPZLh6lbxy3EHldr9z3N8hrxX0ud7TCgw7WNeR8O
1kRb3GYy3+KIvw3MZgGiIy3sDJNt69JoQtBQ1Y9VqvfbvmmzI6tk+8B5nNtbZPbG/SBb7pcVA4lT
T4uDB2YW7puSpN8Ga7Q3lgKTYc/oH4MKuh+pKDYDMnqHIiK08fsSQOwR3gTA0ozeJmzQ4f8aQ+7n
yDFibhnbizTKnzVhtWHnkHZjVryDbncdvbqUgUNY3hFhbdwUGkYIm4bU4KjFFyzs9a66H0qHvBq0
zFXQ60iB+0jlpz408SzI+1FnP3pquIkNQ2xZiRo3R9dy4GmeFZRaXwnUQsr42qPqLyikzQcvc/i+
dkYTdSMtO5KxYvsRIuNh0UCf0wOKkPhDDsR3HUGDClIK7MHLeXvVGz2nQd3akbUd3Ai0ScQu1DWu
gjEkDQhdfUF7yDkrd+iRMxz/tCjAIicigKhKuryxUOfj1laNlfHOusR920hQPOqoCLgz5rsBXedX
pqDQi1Je+oT7UeyyHClSOKbxUTR6H2aZTG+FY5cbAfXVcOwa89AlFTSG7MzUfRcoggeu/Rjqlway
iMa4E0PjbaBqq767Jr/XZHWTunnQFlFxm45KIp/Hws4Oq+cSjDA/ZRbnjzGqLbvRi5M9J0V3UEQl
R6/j7g2y8lUCgBh6YVF+7cFzWTn0Oh0avrHiSrxU6Fh/Ks1gKMb6aqCeqOHCglN3LPI46CMHfEZO
a6GGFf2QQ/8nqk3+W5NuFGSEj1CWzkb3qLmxF0BREQ1HY0xCIXDuS1Nne5RpugMSI4MZSlUOQV2q
cYf4wN1JoSLiG3WYGRsmQ+h8GS9u25MQj3TB/H4kKBVIL0WRwtPsEWmCyNx2em7cJu0QH2Kq/eWe
Ye2yunyNDcxqzWJvg58QvdnQ7YJmctz6nSZVYAwsDZD8eUtZ3/i8M+hVxXTnCtI4XtjauJYNQ6NY
5pRuNPTPfXMNkQcd7X/RSIm/RMYTCt9JQ4+U1q2WePJao0O5GU1L3ERV12543Xk3QKRQH8CQ2u/s
DoKW6NUN3ZQ4QWFx3vkNWixWkKZL7zEaRUFaCDDKRKN1ftFztzJIogp15G4DQjBUSr/IL/PuZEBs
BVlJir4NALXPLUjqApJhp+qYZE9GTEPW/izY988frMVRTLgAdL2isD6HmoxAyoKxKVfH2kdiN7D4
Gkf8kkOGtsiJLglYz4u4qemiugDrTHsE4V7U7nNv25T/wjP6aGLmWihE/CRTpD029aEdrr6ol/Hu
uUyh8vQPyorzJgfe4rXJJFVHr6kOvKlvaX0qxy+PAZ1YyNXCEGCZF0FsX2opKZu+P6KVGkAqd1yJ
hSaH9NwtwfeB9p86R/F5OnNLSDfkSkFM72i1UdjSN4XibTIeIqvdMIutoEEWjYE5FmwIFsje5srH
bmJp4Kwr+iPO7L4Ybj2dBQMU1fUGqj71v5g55BNBjYaGoKn59vyUcLA+eYhdhmP8i5tXrrsycQuu
PoGKF3pOQMKGY+LOvm+MZslyqfVHFOrvTUM1fu3ywHGNUxtbIBmT3pOV549aGx8as3v6/Hhenh6U
ItC4hcqHA16wOcNI30KwTplKHRUxnhnXv3EnezXrtT6ey1vgzMwcrmtROWoq6dSxK5w3fZAvI9Ll
n49kOoSzDYikL96WCTUNbNW0Zz6kFHMi2iazhTrG48/GdLeokoXtUIedtsbcsGhpYhrEPp8aQ2bl
gLh2a424XB1zc7h2RBsHrS2CRCK3wfo1Iak5WHe6HSY4ItiLwMOLt2B2SUdexIXp9PWRV121haUu
0AshHzoCJhiwAvYbRfUAvUKFQL+IdEv0olKb7w1L5o9DIQHZMFLP55yOG2guWn7Uts3+87lfOI9n
v3GasQ9zDzluwsq2rY+S6Zs8MUefdeVh5Mk9WAVfhmKNAnlpBeg7uhziDQYAqef2ADdwW6BH6mMs
0KZsxNqVIdpN39HbhtHw87HNScXeFwAof1RbQJ2ChPLsZpPKLnVR8fpIjNexe02174751A73RF6r
Ej7lQc+1vS1ROxF/e3MlYbs0sx+NTwfrw8xKxGJego6JY11CVBuB2i+0zD/1uQ7VqpJemW30ujLc
6bqZn6OpQQMFL5QwLmQL+3x0Gdh46yPTS8Q5wiEQEUdrKqpFoLnsVXbNmZndIUoEAFjaoIuEB+Xb
4LYI8Pas6QEv3U9IhyOIgg7MZV6vEaxgLSSBj7IbEr/m2h04GF/7ZA11vLSjPtqZJT/6dAKk60AP
lOKWqCzUmAZhjSRoynJlPy1dhRgOrntwOIAmYHae3ZhxN4pkc1SJFv8ekISHsGb2db4L52N3x5wk
J48EXjIH3R2J8RSPW5p8+3ybzEYxcdaA0xXtcID8oQlvDuhNe5mSzCXFCYlk3wClXrUC9lkygMvu
XTgHmIB36MyHjW/EBZNDXBSnHCHf96r6Mg0BtraF2xuZB/ClzDkJR73kjtvr4gTN0QDCfDr0eT+f
oWnHfDhHmCFYwCvtgrEDVAfzqkFp9aQhFREn4BMT3a+864z4enFTZuAfX+EGuZws2ALtMuhT0NJz
0TZotmnHK72RIJy/4cO1GOXK47pkAIy6kxLs5HDNXVQjAdNyMtrilAx5WNDCT9ao82cX3ft0oXLr
QFwE5L2IFM4vOtVo5agXoziFtXf0vFCpgPqAt3y+KIvjQEkPOXukVTFV51YK3UnruPP4ySr0MBq9
AD17/52F+UXiMpBs9bDAVBl0gEl2a2zfs6vqn5l6B/M6E82PMY3xw8nwCsfOK0/nJ5EfigqMwFe1
OjRr6rILMwVWJ0DjUWAGo8k8nRoPqDmMOOanuuFb4volgJhfnimcEQctbsjVX9bInSRLei92xclM
n8rqvl7xSRYGgGoQCgHwrhFX0dlSa1E1EpamxWmI7vssKL9+QaHaBAo4PJMGcoyXTAFN43gsYqcm
EWGE3EijXX0+QQsLjfAftBaQ4ZhWYuZ4EBsqtQNa6E7K2nLtlsqDl4dsLaW9YAU/34V/Y0w0vfMy
eUQJY27XlieoLcvX19z7s3Z5LFqAru+EyUA5Y+78U8UrofMeK2EeuPsrSb9BXNFv1iARCxfuRD8x
ETS7oH+dE4nmgI72doMnT7Pzmwz5M62zQtF4WyTFst4X9ffPl2dhg53Zmz3kLBFRKzPYa5NhQ61m
o68pMMycn+mkI8U5kfVNoQYCgPOT3urZ2Oe9U54isXWjBPl3X1i7r4/CRAEdre2omIEn9dyGKRSz
EMtUJ+Nn1wVf54cAGyAwYg4BU/N0tZ9/Pa5IUpYRqU5q+GnAfV6DQy3NEDpCAIAB18XEQnf+fcJQ
jmOuUZ6cR7PxkbpL2Qr4a9ECLlrQ2MBhQqvRuQWWdWNfWwKOVAYxsjQNPLvyx2yNqG/pjADO839m
zNlEiRxwTGnDTFVsrPJeyx4t4pPgX6w1AKO4c8G0C7L087GgKQjwqyYvT8J7LR7VmsDO0oEAfSga
fqcLEa/s+eclax0QWOrYruj1qDq2YdlaIXmeLHk/EuA08XAwptB7Hg3rhtDcOiPlCSh4n6gr243C
mL9mWbYptAEpfd3vuO7znq/M3dI+mKTPcMMsyV+7LCllPdrFiY+vpvdExLMxvH2+PAsuEF4TuIoT
wH8C357PH1owVFx08KmB6QtIZf504nw32uVfVxi+F38x7fg+ldO5BByIoDFvfi1bDbrX6zoqTi1E
ykxUKzRBNqb3L+YN+8FAYR5ZUvBBnQ+qypKWAeZdnER74zq7tg+NNdm7pbPjwJe3DVAwY1/MTPQx
0zKkYdDJXlyDtnOTisKvu2PdrTGPLiwQSEBAwIB2QbgU1oySqzOsEsiqITk1Rf+9LUkIR9PXY82n
zZR9cF6+vB/QdQ5WbzgwoGR4PwsfHT3RmEOdl+zkFQ869lv2xA0TlQfT16Nvn5taOLoAbSEkxd0A
LNXF29kXcL9bG66G80L91vj6U4nEM5JX6KiFjzHfBIAjI+DFspzYt1QFag1bvXA2IeyEJx9YMOQy
5wentBItQoqmOjVGyKLQdsKBbD6foDkGeDotANyCygwDwGM5d/fiasTiS/j1Gf0do+rTZ2iXKIK8
3Tb6Lva2UZ1tqvIYGWshy8LuPjM8/f3DLkDtoR4dM+KnXutuG9qFTm/eVEW0h7jvyll9f45nMSts
OfqUbbThm89uIFQSmUBeiJ9MKNTH2dE1bq32NuM/CuVtqPuLet/MlIcRbQK1dooX3DdQ+QDFBwYx
hJpzcQpguWOCihQ/cetvI6898wYyHhtn2EXiKu7GtaEu7Hi4JNOlhNwCSlMzz0EKr+cxQAAnNt6D
xCrgaC7WBx7EeREw+5XGV5bY1NDJMCAMz8W9Z24q78fKplq4UMDDgzdlImNCIW72I1IunNwyOnlq
R+2ORDgYYDgLoyTdGrH5zSyMrarN76BWg3JZ4RcmIKhavY0R0RRDU4C2pwxJCpC1NKtfn/+0i1+G
GH/SyptWw8RdN7tT48JF1g2H6rHr79Be6g9kK+XGSnZ6vMZ7cbESMIBnD2gqXBHgO5n+/mGDmz3v
lJSKP5pFEewAflhZ6qWhIEhDXQCgV+ys6fb48H06aIORuA2+T/zKQOtzKcP6Ty1+JWsAtKWRgL0D
wfLkKWBQ55ZYnjVmX1rykQZjvymS7edrsvB5CxU8AKcBE0VeaTaQPjUF4zKpH9HSG2q9CIh0V7Ju
F4cQIS2grlh5XHcTPd35COzSGMgo0Xtlm295+Zj2O13uOu0U2RDHtlbet4XxAFeL8cCdQ/lp3pls
KK2TJq3kYymvNP1A7r88XWjpR9IY8HvUT+ZEZ3WRR4CZJ/JRmm/xxizfvv551DtB+wsqNe8CRjvR
S7k5eocfoST4p1lzm5bm5uPXp039YdNyVVDlpKZ8FMWvgJor2c+LBxM5l49fn3nqVtbELQqR8vFn
Npy0n516/vrcIMeGO80Cj8YF+aBWd6xFwCkeWfmjKQEpI9bKWbjcqPBbIUWO0Bjre0HLhp75USMp
Fjfxbvsezj+98SCR0DjBMF5p9ZfDMzh7ePjBWYxQHLmk2bnQLDy+bpXJxy5BVrJogqLc2s5TtMbl
crnssAN6Z/SIWcgtzT0Z8LF6VRsr+UjSTZVuupXjvfb56e8fdlWvo4WuZPi8qm9S/sS+LA8/TRMA
uFhbsFNdgAy45WVJHOH7QPmEfRXfCTQcE1IEulsGuel++3ybXW5jEMvCS0EOH0YvWg2YVzdOPPbd
I7i3fdK9xs4z7VYKcAtTBi4mAxGMhzgJPPHnU9aNcZ73RdY/dg7azCsZGl++BYHqRkyBKcP30ahy
biCOapbQVHXYyX6d3Cba178PKgH6T/Q1lZDPv4+pQ2cBwFuPoLHwODidv8zzi1Y0+AnTcacoF14g
fIqcDYaT2I9e/tPOHtNia+rbNd2NhaXG2cNJR2rhHalwPgrIMQzwoVLrsT6ZZh82dbFJ6IqjsLDU
ZzZm6ZG2cRrsNthIUyNMu2cByOvnG3bh1ppkQ1BCmRjXLiJVq1IKsmuwwJOwMI94WYCNfNWHvWZt
cn2NhnNhzhA0QtUHWT3Alufd5bpqK1CnmsajO+pXOYCJqa81a6hxVGco5v4sajAmbAyZJD/A8nPR
jymkGkHbRc3HtHWegZ4sbyEzV171qZXFYEw2ThDBqu6irCsDI3LMnTQGWu2BuOU+0zSUSUhEexJk
HhW73i7YjWia34aXx76rMcPnNvOaDSli59dIkvQpYcB5+1ZkoiW5zAw39a3O/EMtiLH0hTD3Ii+d
1Pe8PgsnlPamU6W28yTtT0mv+pM2ePQX6zX1FpfiD6gwo21DOPF1PX7jItkqJ4OmegoshRBaDqoU
IoM2dpD083p0RUbZ70zLky1vqERbSc62JknEa94TddPLIbku3QZpWmmkP5MS6hh+MgwGNmuDSxFU
XdtRQoUvEIn9UxaNjUKak36XoqE5oNDVI3G7Z9bVVTgCe/pSeE4VqpS0W0wB6EEK9OG1JBqvUpYD
V6pIvuEAul5pTf4Efdv4ph40fWMq7fc4WK70W3TeoGMgdos3begTX9E23Vg5R0vcQJ7QBZQ/Sc61
K8KlEbi2clgQo6WThAnUZ8yN8jMiXlTeeN871PzqjVtk+o5w9SsX7QvxQGlBqsG4dj3Mu196ehzI
hvc/Mg5WMN+pbDS/R0XxNPAKwRXw4NF+MM06KIzMunfSzqp8V5aAE5el6T5YygCMUkuKIAKXhvBz
IDPvHbMa/qR6+8plXG8Fr3+WI3J7fpEZdu/LmBfO/5D2Jc2R4uC2v4gIgRi3QA6e0860Xa6NogYX
CIEQkwT8+nfofnFvGTuc4b696k2ljMZvOENc6vDJqPJp7MJnZ54BE4C/ELnvA4H9VcAkW1hTlpJZ
hvh3ADxGsR+NdZtAv0D+9kOIxpZQkkl0x+QDR51p70btCUYI3z17vM9kkUPqrhs3vCOvvW3amNX+
eAddMtOnXTh49U1n1cPOtPJPadyAbeE0Af9JQJJPPtfNkDAFm0KAkalhcabDLkzCceJH40zfpN9L
PCqWv4iDmAfR8u92E9xPRa+62CrkN2OrX2PeWHEjcgCnBfDNxstMAmJ3EHOVh9tO+e1FZA0+3XCu
5KZURV6lBEZIV/2c8yZWtHl0/YyqmHCmN75f8F1dzFCg8XqV2nCq+6MEJGeEqB6hZ5PFpBbuRtbZ
89BZ9MmXTn0xTd3vBrRiHYMtLC+hxmQlQ+99HzI6B6kV0C7cV3y2f0OYwIqddnKKZ9ILnvjGLMfT
WBcO00VSZkhv0dJ6giIs6XdWE0zD5ZSLwb1jBIjsuWvnuPHAxRwZFcmoIz8NSv7HLxqZBl0x9Js6
9MrYAyuu3IajnrF3PCd2DLkuJkrAxJncprnoJojUBIMHmZDCNInMoHjVlbV7HdiwfSeZyhLUwfqU
TOLeycHq693xJ3DoDfjBVZYY5npJXlPPbLuu9dykm8LfdLa66tqI9kbUbXUjDe4e7IX20amq66mw
7sugVtZu1kpWENYAvk0zfmJj+WKHhd9AXcdz59Tj5pvqjW8uof5WXHu6hVPSIIUGFcKuIQZWFDmL
RZA1N4oSGN6ISBjU/QIN/fzeIdDzwrGF/LWV7Y2nsuMEL08LxjWDQsDlyVhYGd2FoFddNH0l+aaw
goHtsE3vREt2PeM8HhzxLSBwX8SDC2g2/pikC1Sd0LzN+pgJVtw2VebetSMTqdFaN5vJM1dT1oyx
5mRPodvKF4fiUvu2Bjl4DH85eDq3Y87IL9Zuh3Kr4SmwIczgIMA78G4sXIdBTdbPYtmT8LblTsVT
UXvtc9jS6YQe6s+hsMlV1euDLLFIUlbTt8arc1wyvMsTiGbb3WY25ZiU0Km9zryw3JYeGX8Mfct2
VIfVI7HGx1kWLzB6UReAeXvXTunT67DBZsFhtoDT0ywGHrqPC4vwFMVeBr0VOW0XmPK1JZgFZSBf
6zEuq/mn8khh7eyyqtgx6itYppp+iptSZ9MPt3edVJjRpANu/YV66qfor7rp4DcNWGG9NxMoAdVR
bAxIJjQsf+mGmqS0NC5ZCV+Si9YTqn+N+plFMTTAvRiEniLcuVZF7bRvjBHbUc4sxqrjQXJ8g9d7
vG9mrmLGOqzC9FJPZZj6FSz7FBjuV9ncXoOc1se9LiEdbZc/oxDVqxyqGn0wO2mnW7rxvDx8JAY3
rGcA/O+AyH7BAwIxLB6AkJJNeohnjYgvlgNRahd5Wlox69ncx4gNPCeZy3IEMWKSFfZvnuFlLAOL
JHPYWrcE8ppQeAlRugMfa0wBsdkXgYV/A0c2W8qYZ/jTCK2ws0pDd7VFnQ30K8OED2FxQ0cBHu9Q
7pTHYsrDMe1mp9+ibj0cIZtPDk6byQRWcjizbA5nuZEe1AjURJyNxwXDdmXd0R9HmbbATd4b4AP2
FLTGa+h4Z7tynMGV6M2fCROX4J1VSYhe3sGf6AB1JIekVUTNhroGk8AdZl6a0uZbYhcHIHnYRlpF
/4Lbz7yUYppSXMz1ZR3m3UOoqho3ROA2CQuMuHXKaf7G87KmN9Zgm+9D5ToQd2xpAoXvOsl7G3SL
tvpld7639XEzxERwJ9GjwxJlDeLC7zAJUTD8dmn/QIz9BJZKA2iMFR5DVdBtOOR+m/ARcACK7gqK
Mz7b27TtUqbyOsk8AiFXFjnXU+7DfN6X3UWFQAgBU1hvBG+DE16w5tZQMVx6Ar6vwsGpGJw6KJIK
GdfOCHfYMUeYqygCVzPMx9BBjAo2lAyBkYMPnvtCdfHcO2H+ZPoCZJcxbK7KzOExxKbgGtQhXFJB
g3MyEhEcwhmyNRtLg4+UFVT+7noSpPhb7djturKCNCr5nZXoTqYaMGS3H7txb/la9HfatfNfnYMA
RtP2so2c+96t+LU3qwjt2CYCS8d2Z90mEOy6JhzEeR8MDTmAxup77UsW9gdVNPXeiiqeOCLfIUoL
vTFt+3GL23bXdgN4Az5wwrY1+hflJPsEGvkQoyPa0Vteh3TT2vOC28JDTacKymoSJK/BqwA2ptmG
uXm7GS1b4190aZT9aLugSnRU2hsWWgnpoYjEfZpypYp4jMJ5EY77Qyf7J2Q5tnD4lLA1QE9BRDu3
CNOGeb8zKkk8CwZ3CHhLxVCKgiJhUaEux/M4Kgw+xFd9gtRuvlGaH5XJX+HKVW5HJTo0cLpnKsCD
LB3/ZZ48fil67w5yGLAtD9WfqpbhbZGR4TdsUwjIR2w4zQAl4q6T8Jq0TPEos77eVIxM+0z5JgKv
rCTFTQYOZ2xVUXZFMO3bMoRDXhiYOkodwGT7mNYWgi4BV4pNZCbIoYd41zw51AjbLOWhKyeLb2rC
oxeThuZHl/QjZKN4Q3+MGZMvUJ77EVj6B8T0WFLNObhKunjJQ3NiUw0tvrYHzibHxXJNul6rtBQ+
pOGKwoxtEuIJ+j2Gc7gbw0L/QOzQpqjagM7mcjRlir5tNnlmNRuPldMmEk5xBa/F9s7Bg3roekhi
Nb7ysAi+EEmRdRUw03xij6JXgDcyMM4CkPGD2okzV89zmgWWs7Uc8oflvb4rHfnY+n61wUWLC5Hw
Zm9Ln8GWtwZ4SltV9oN3skds2votZqeL8l2NKykxwDB8d8EBu8qJK8i1pwi46sLFLfUtVwsB00c0
m5SaFVtRNiIVPD+hM/i7Fojraq9IqDdMuO0GZBDR/CeKdL+jGWSyeIC/W2DhN5UIxTNwaeH1rJxi
M4ITej/hLB97f0bMXjf9d+54/clyrbum1QB7RUGPpGcaIJLVVO6mLqt6qyD8c0JzPex39lTwgsW1
1Jl15UyVzKFaq61oQDiKnkQ/NA2CxFluM0Ng0jJY/ovG0rywMvKyG69HNTkADm9P+Fi7F0rb0CKI
tHPZalqDUDWQfVl4dNjkYEEHcTahDQMbAfe28UFXLfLyl1N4CGDl1N/aETdQ9TD5wrkErTAbq+HR
ZaIDMdM36DZ7Dras9KMYlOrMXLouBwpFlSJ/Hv0sjK2gxDwAnwRDd1XDC8MG+Rna5j98bxYErggI
et0xPICXo6ALkjdAi848EVlxIjbUsotWHivSP9bocly6kUKIl+GlnKKwS1heVXc1qWQyogH6LH15
ACYeARiB2KA/EJzkvM4vbLwWO26rcAdjUQfHmIYpJPLlJYk0aR/gsOLEocsaeZOZvKlu4Zz60Pvk
O4HG/XDNst4N7xlZWMgzhMpj1pS/Km84EVo+Ok3rYae6EKwgnoLAZWer2HKm+Vm5w3irm/Yagjw+
uG8R1ORUFH7XfH52w58yl3gBlUX2me9Z3wtZkNgDLkPEPGicHNxbUz0weBM/+xn+ereug596HsJ4
cCkkoApvM03qqS4GcLELnAhoNr12Osxwvupn14xI+qF8GudjU8dBY3m7BjrISUdhvDKMETkh9H3M
Q5c/EycPfsBJPr+cPYgZctkF5SKpVt9G4EzBoMzrq8sShNdNCaDBNUjNOdnac8YeIPMYyXRue6n2
szs8dNIX5hoCpdI+lj4SuTyCkdBg2Kutp1fRD1e6Keq086sfUzAf7RxCHZs6oDPZIi77SZl046oB
qhQVBdS74maGZHvsh8AChYFsEFjQEaer7mss+FzPzgX4XAEsXNzmwqvJTzJ6P91oKJJa4mr0KvLT
6eCM5eASimeOyUAPq0I3ecwxZw3rn2ZgaZIptBlOUKn/NO5sQfozyEA5D+YSNYY8u+6lHi4VtQaw
fI26ZnNmJbzzAIcpHO3Zqcj851HBzMHm0wE04CBFOo/0zvACF0t0agl7thS34sAr3d3MS4UCOi33
swnzbV0wxIKcN/e+kRp5u7JhecGK9jusEPuUg6S7RU7KksGfzDVgkvgGU4TQeS31yTJz+UNESn5r
ikHqPYpA7V0B0HXs4NHRiQncI1Snw8cGzMF9YFpeJE5OxDUM7r1HJTK+iKS2PYB7BARexIj0RQH1
dzE7oxlSVltBs5V15e/0AKFZJckzkmCTVgBr3UJFZ9h0Vd3B/4HaP8q6H6a9ziADhJwJQEcwY2O8
fxH0aUiTdGE079QYfsPUM5CXS5h4hAhOp5mc6tI1exCm76IAGme2vY14H12SNoBIYsnAnex70bpo
PgzzZvC4c8m7sE3QsG5T1/RPqIvSvW85L1GO7Gmso8dc48Oo8GI/965ZQY6G9RJPffYr6NQLArJg
M+c0ujCte6ci9PvHQJijyvK+37QtiG4tMW2ZWITItKGMg7GOLKaf2M8ARuqJZ5VVQt1yX5UOWDEg
w0KNsAU7DtdgAApQg7Aq8qGr2IJ8vO/9Lobs6qszZu22a5R9RXPoRMaot756qHb8yIMeKbgk2ZD6
ZVTGUynvkGI+OV0mNkLrCvFmV2xNFIDGMHTltWtQP50a8jJZXF1VVQBlMcPUD9uazQ73Kt+3kN+6
ZRBnuRcMFN1icL2UBMWp6udfRVZ7O8FD0IKV45TXGn29x2Ie6h+R8MKTjsYn1fQETu4tQ5Wt5DoV
OBaJ6O3ooimtKi1glV3HDO/KL26k94KX2NSQtS1+oQgfXJUA99zwzIeIpRk1xP5C92oOlXPX25WL
+kxlkVi7jOBcW98ixxzcebZ3rXTNpi56fm2crECKTCCwOsg/YW69tl7txlFYHAMBLWCFOBm8YPKT
MRnFEKaEbOgMnfzMq3z/coSD/JM7o8ZlRw7kgXMDF0SdtWGYeJnd37ltASp05qlrCdXcHOVS1LcG
W6s97Qr1yGWGofLgWUeOTnUZ2g/GUPXKh0ZXMcPFiftwnr8pvAa7niKP3Y7I9u5b30GK6PtK/eqo
cGLTNQ+t3Tvb2deBA0mG3PSJ7ciTFP54iUcWLbspKsdrXfJgO2r1cwKWtkog4TGhrtayZ1gXz3Eo
2mqTtVZ0WwVDti1m+SpailQdDldB3LJqRGkw+o58v0iyvuqeZ6DQ7vBnKeg09z5FOXpGnoUcIdz4
TsMhEC1ZsDVsAsVtKNwtmuBPU9fy1wilzgPMvZ8HvEZ7DchqwkJjL3q+Ft3MzH+2UasrcSEnfu/3
NiZJ/Bpap8dnFLCyUK4ueGqUNT0I2onXYEExcGZwEUYZ/d73ur6y5rD5zYZl6Yl7wB/fpWPLJsTY
qIxBu2LQG+CYmhOLkMDaOnpwdM6gcFEHMS4+HEhZGQhvcDcZcfFsi7YeUc9UDv5XefQ1dKvgGZC7
YoiNw5e0whIuthIdR1yxyHqpMsWedxbAawAvA6ugUJCCw3jtYOJdKnGdcCudKk/ulkvioW9NNEOp
QoZxGVk6zknGTGz3s4WMQrh+0tj0i4JHwILgYodMx9K7AKlljUhTyrVZZiZ6DPTzHGw03dfm6+0q
+OcCeeD7AKIh537b6BFBiKiiEhT9ttQu9ihIfd6C+aDJAzkdcMUB5MJ/axyXh7oUzTtJj5W16bzE
zr7eRFoaxICBgNIAcv2qnVcJwiLRReGx937i+sTm+/zv/6Cp8/fvr1Gbfgdd7QLSMMdSadSB9q68
yFBV+3yQDybpzSAr9A8q71OYSwxi82s8Idbu6z8PwEQEhBGQZmgbvV1jB5WcfoQvAzDOl69ZePHV
XweHHpBz4FigjwNBlbe/Hk4RtSgf6BEoMusirPaf//z7btfbn1/NDZI21+ly/DxR11FwoecLM+0C
cQ5x8H4J3g6zOgeoP6KnYfX0KOdf83jiPz//inM/vwI0OKpTGVrB9Kj6PYrZ9MwKfzhJaD7CgguN
Tt9brQEs56XPce0dJdlCuXdSsftaR2dUAD76BqDYfeDmkB5CI+PtQjNl50IV6GxXI55FiJfKL6ox
4r7z7MUzlcDDCoDscPnMv/ASHOojFS8i7+ii3sjdTVV/lbi3GmDdnC/quVAdBhgo5EzClJFzKO+P
Jglwf2jRUbjGvZNEtRpNUVty3OMTqmWxf16QFlPwtvm7MA4dkMT+4cKvwdcmCgWn8Ew4GryBiNah
pHTmMlrmYDXCgr7Anw+0JjxaVnM0CBc9UrcPjhrKblkaVRdm1z5E8usn4s0wK0yUVRUii0IMo9AY
SLPyzLvwwYnA4wka+b+y2mvCaVOj1JHndYDg2LuB+KZX7Vy0g1sUYD4/2e8fCCjGLeJgy9EDlHt1
snvfprpSEfIKd+bXkyeP6Dt4d2rQ7pmRPvgkEODAuAIzxnffgaKyHA1pR4TkaNuvowNNnZGhZcdB
xPii+9RyDgEnW6DJC/QaGO+359CgEYAv9qdjPzkRmqGm1VeAEjjfheGoPeYh+zJ2EMUMWJcCGoxt
55LVJKJ/NgHc1rvHvNt0etOfU975h8+z2tSAojqAzoI+vcBm3n5RSwOkKDXCEDtCgS6zIA1W8TIE
6LjtbuZqzkZ4S0LqKUUDJwPY0zYXyKwC6AzZzdVsh+ICbUb+YAM6EGfInXcoMAW3CFena1pNxNpN
vj/c2WjC3tLx+wSFKd37e2F7/bYkmdnIFlQmTlQgY+YV3R2Zg2wzesT62ZXCfigKf9x9vi8/2C3g
3IIdBKkRQK7XvPcomHLizy09hrhLo/I0OQ5koHYo4X0+znsQ+0LuxVDo4yEGeKdqNAoQxgbu0qP2
eEzNYYBQASpaU4fiFNrb2XgNpw6nukAOiOrymcvqPUEJiDRsUh8P02Iq5a62Kl2KTjIk7GjfdYEX
OzAOYd4v5T5GHEZXKrGR8ERfU4rC8cBWBfYGLBsM/K9k4F/PFBvgBhCMih1hZrVjlrW9/3xK378h
CJkXTe1FD8IHru/tZg0mYmB9qPipqQ2ssqpLat/830ZYPbQ1VN46x8MIA1qn/cbyvwx8xBcAObYg
yHzM1mpVhOfn1UAFPxWQNIMq3rll/3CGfNCPsOOAhlsz66JBDaSEWuHRdoB8qXZO/1+W4K8BVhdS
x0ZXTQ0GUKhGnohz5ip///cjYQECG3Ba6Fvaa40TonsG7b/MOoJ+KNT38Ry7/8PfxwoEAAkidVzT
CYSdWX1tmHWsgitp70x45ti9f/QAN/3n2CHeB2dhtb6O1UPPxPbEKZwvZHSC3Y+cvhxtvh1iFR/A
AckjwLyIk2eloGBVX5R7wyFeVGWBngNQD7nv+pBlodUIT4bi5JKL6rLOvnwC4M8GIChQrGB6vXtw
tMlLU81WcZK/csCXz9kmfrDAYNoD1ogLAndfsJod0VRO1UyRONEc9Y24fv7q/bAQ+f/351dZtaNb
vw80fr6SV+Fw0wZn9v+yP94+x29+P1zlKy56h0K7+H2o2KgAEAQnRmkeffKEh+WZBPKDvYrKCdDd
QEyC1L3GeI+F7+dlVMlT4D/Wg47HcQdbs8/n6/1jC8rOX2Msy/XXi9BUHZx9EZ6drI0CAktv7KVs
ufl8kA/W/M0gq2ch9CXkDxgGqWkDSvTVLL/8ruErYIQOQjFIdwg1V1/ReGzsCilPJBDbVlmXrBx2
/+Eb/hpida+ajvmSsVKenrrpZiy+/KxBuRke1DCT8vD4rK8lUep2zGQeHCvxswfAyjkT63ywAuCw
AXwNt2XoBtqrZS5r4HzGmvnHkaT8AhiYL0/Om59fLbCwwLgFnt8/ag5TEH6sxXRmn374AbCIhhgL
4hbE929XuIQo56xngwlqgWcM4tozZ0ZY/sbVyQY6CO8aMMooJ67z04J1NmhsYXA07RZANl9smd5+
Pk0fHDY4kiHHXsyYllP99iNqwHecGs3NoxdB4LK4ra0rlbVJac48ch9MFpJHUHQdOPYt9My34ygk
CJyGQ3jMCnXFLquzUdLyA+u5+nuA1SWeO3neTmjUH8UfAInyaOvxJChBON19PmHrIBmECkBAIDKG
+tCS/KyZbNp2WafGwDr1AeIxB/gC59IangJwE4YBwsFTClQXOhL5mav3HxLpX1+4MEWQQyI5QEaJ
rHVd/ZU9p3YGSeTTNAJQAm6ngPQtsA+P0TzRHZdo6LasfuK9Z15Z5Qyvpoabj1SG/akiKDBLRp4A
yqi3lQPUnkVnB51cDdwZtZBa9LDay9Eiy8OHvG+gjDY4+V3YdQaublEP4POlpgloJKbJKkgUPFoh
rItgi7aJeBvtAIBQO3ugwIMCXHjRAaHSxI4YAUevIOB9DXRp/mAi7wRuKEk/X5HVFv53XuD6gkXB
FkaW/XZrZU6kqzzQ9MS9q2+7Wl6Lb58PsNq7/w4ABTfwO4MPwo+y6/qIkIGeiM5SgOlb7Zz5hHMj
rB6LrurRvcjxCe7wYu3Yf/gAhyKZBFsXXHw0Qd7OUC5RRqs7Gz/vWjte5Psz8Rn9YAnAygP10gUV
EhbBqxCEGo46WtjQUyYrbxMwIW6zwFaPdl9nB+JB7Ak6ye6fqGZFyiCelAA+6t3kVVNbcZbVThrQ
wbtUjvAfvFaG+8EL7V/AX9+wqaz2xDEhijNWkTaFpS6iubN3hWfB8LOHHHOmSb6Zw05tdQ8olQa1
AJA6+L1PHLw32KvWHRyYB/IbHh6Ar7DA2s7TSK+AShq/9uYvGwXXAybBhr4Htsr6zSnAFM390T1R
50/0I6NPn+/D1XOw/DwWkMCGGa/yewYOvKrCqAoZPaGmCJ+QIhnHS4DAPx/EXi7K1TWzUG7A34FC
Fzplq4+o5qAfRZS5p2AK0rqE/eC3aKdRvXG/A4IHxDdcVsTrAm7302r67dv3fvBdo1Bu6TPTudYt
+PeDISIFwYoAEeE683KijpXTVLsnZ6hv2qbcGDc/QNob8C7visCvmTKgnKDKAN+ejVOfc3/5YFcv
mnT/M/zqVAJVNMCtDMPrDvBJAVH6g6WuMnc+8za++04wQRe+pAPlp0UxaU2ln6HO7jGc3lvUCu8s
1wdTAZe5UWJLy6bYmELcNSH/NlobuxMH4vIz14+znM+/1zyCH9o/oiAoGaJSub4ghKHI0VFbu3OG
ub+ph8hOHIsAJ1irU9WQ8gbSOfVFXgh3Kec5F9g7PfCZYN8IVLQ9sh9C+DVkOvozQ8c2LapMASY4
Qneh1WYPIPu52OufS339F7toti6rA/uadaWYtFqMPqf5Xddb3oaPdvPA23FKdREhVkL98HZStky7
VgZxkfvoTlCzVYC6EqV/czmIM1O43itRgItvqfKC40ch+Lk6NbQgZQu5T35vMgfGREb0N4HNvaQc
AECeuX+uf/TheOjtYEQUYSEu+vZKj0g3VG1WF/d5noIA1vr3FKh0+rV2JI4dvuqvUVYnoHDUNNcD
RrFBj5khUnWOtri+0tYDrN7uVkN0WHIM0DKwGYJHWz+0enPmRlvm4s1ewVcgwViUOUBbRLPn7Vzh
5ctbEL6ye26mK8HrW9eiu8ACkFcNA+xrna3tsZRxdghskApk+Pj5H/DRR6KZCBUhRG/vRXj7PuTA
GJHsvsxhjMvprgvu1HQmSPloQ/w9yBJi/JU1ByD2Ubuys3tnkuCtwBBiQtvPurf06T98DdABESKJ
xThqFckPnomAjo3ye8Bbf8Jd5Lfvg+0U6TPv0PoZWnYGbhUoSkGgFczZ1c6w5Qg3bEnz+wI6iPGQ
ayhFAj/H7aMqDZpQ9E9jn7sHPxrT9VB3hwQGwqVoNSaWB/4ToIHfR/7PyNsX/FTxS7eN4iaCdUIg
zmzMj/aFC07tAkqB/v86k+hqUM8y0+T3Bjja9lS0TwhLPl+sZdXXWx9iCGidEkhioLn2dlcI2zQo
/oXZPZhNoX2Uxdd6TcsFESABxnRFEN1Bfvf296WdzxN8NdihAV3WXh7qr1UJ/hkAld3FLBWgFGAu
3g5QSjlYTudGh8psyDY4dzd8MD9QqUKzESp8yOK9ZUf8dWqghB5MNmx8DqW+vdbef/jjIUYCQAc8
lxy0sN/++kiotEkdRAcrR3Xg2VRnzsgHZz6E2lAI3ZkQ3Ob1GSl8q6BTbrL7zotZ8Yv6iROBWPq1
4vGyBG9GWd0sWTRyaTKN66uUO7AkfgSt+Fqt6f8PAYkKlF/Riierd0YThhQO0Mh7f5p2gIRetSA9
fn4SPp6r/x1idbarDFqw84ghYJlCrTQESVLu+nPdrA+O9CJrC9gFBMOgC7R+lqlWjYZqzKFsvXii
EL+8aI6ff8gHWxbdDty+SAYWf5XVkbND1s8tlGkOfZ+47R6gw89//4OJipYnH2EoMGzvIEgVgZ/P
1BOcuPqVWAbI7kulnQTihJ+P836qsKsghAgEBgQw7HB19MYy9DIw4qLD/KsXd+XToL98+jAAeu94
8RdhOLo6fSBZSki8h+FBZtf8ovG/vGeXEtCCrwEQFAWZ1YayrQ49v9IJD0gopxuvOBN6vZseqLWg
nfVPzxk9rXVIPnpWyEreOIehvnJfHXNlh5vPF+DdRsIIEO2AuBB0mRYBhLe3E1w7WGtNnXuALlPq
doBfz19DCFHsIywx5DVsbKdF5/TtCGDAhXlb2O4BabquLqqz9iPLD7x53rDCOGYUcDP0dyEt9XYA
T2e6k0zNh7wcUtCPEervkL3GFr+UzQQy1y2fjoa8ZN6mZXvWnNkC7xO3ZXyIhaJGjkAFSrRvx9dQ
CWhB55sPtvfgtk6aMw/qWVczCBWoid21bYqMKDuzMz5YNxSiQGL1UExFWLsa1NgWqqzQ6jv4YJBa
V6I/c8F8sPPwq4D7YFN/gGKFR6DlVoOaDgRybsON211a+VfDBhwdPIrI6W0EkO9ankyaiMLfbDyU
zm+bcnAXXz/f22sgxbL1MIKH6vxy8tG5fbsyTgY0eNaYEZu7jXlvgFBJkMCY/s6aD1DcePEKf+ON
oG522f7zsT+cv0WFMFw0XhFZvB0aLfaa1FyNBzpET3qS38TkH2l7ruz50TZwEHRBox/ZO56Ct8NU
ExCEgLdNh8Fx9MbUeb0vRXkONb38yuqEoS6BmBgtDmCl1jEqjyqr04U1HcKFINPjLiKvpJgSj1Qg
cD58PnMfftJfg62eNj8DYUWqDMe5A2ugSgFIPvO4vaveL/sCSJN/nh70bdbfA9U5nGfLw+aOjiHM
16Rf7obmRdkmbp08qeCrDk9K2C9+/mUfTiOCD8hIY1O+E8/R4MoKlPamQz50Rexr/zQCjiL8OmHe
sOtKcuZm+nAmUR2xASiAotVa80uQxjNqiKZDALaayKvrmXb/ZQhIPkGbMAhQJ1wtlppdO/MVnQ6m
U39Iyy6DKtx9PmvvQpFlsf4aYrXFEX0UWdk600H0P2xpx5W8G2UZ596ZXfHhbP01zioUIVyEYc0w
joSARqRAjDxnw/3RCCiwIQVAngHPr9WX5LgMCxC0MEJPkzFzq3gMhnNa9R9tbrQpFpwELlZoOa5u
HugXQECkcsyh7cDLRvyJkmkzgrIri6iDH06eNyCn1uXVNDr8sQYhdUvNOSwqesPv1i1Ycgbkg8Cz
II5cIxC1ciYKYv58sOaebzsmpj8TKCQZyB52u1jGtKDA4HhDAuB2FrJJraIs09qL+kSAWQEh0UEn
o+oWF2Q2b5SOoPeRgao0S8gAgFNUwSZWdc1eA1EWl1QOx2ygINEMZbvnlRNuMtO5t+5k7Hs6DjTt
obNzU4+h3pd29kRVZ54rl46/hVdFey/j1pOY3N9WAN1vwDWKBz8X1aYbGzcNEGAktmdwLYTypxpg
YBlTMqsqHepBctiTVmw/R6raWmCdw5N09PeZ2+q4H/w57X1TXUV8mjYN8erHoIOsjNsU7mbIW+sO
TVGSwhaJJkZPoKPkSt3AzDPawXM82nblEMAUEJQ3aKsoyCdAywUadQQSfsRs5qIJ8xgdNw4wqWUn
ufDDh7CthntDWn4XuaBpwsz3Tw1LWPAj2/KuhMFAAklrP4ELKY8zUaN3CX7uDe+JfYDOdbNpQIrb
DG3/o6DgZrteZYOgN9kpXvI6rvOKXQeZT2BWKMlDV7nXGQqOCtTBSY6gD7NqwyPhxxAbzy78rJ/A
0xM3qHvb28wPUGwrwt+eV80ph+coZDYCCBv5kYLEUdRsBlNYm2joxDcJTm6aweE1GWFehXoZWsex
64+Bfd1z/rDITUOcZGT3RRH9pLUw+0lopTH1XQRSHEpTewv+81AxyV+iqa1QRyf9s3Y8MyV97WZD
0rbzy9QWXpf8P9LOczduJWvXV0SAOfxlJ3UrUZJlWf5DyIk5Z17999BzcEZNEU3IA2MbM9gzrK7i
YtWqtd6QSmZyL5hCt0W3Xf4h92Olbjs+4O+B6Ymvcl1XO4Q+hXAjDIbxLA9y+sM1EukLDOnsRkyI
xkK2fpdiWr+MCvocrM8TgTHs3KT+nQi98IQkzXiTeEP03Uwy1TzWaEVNNOtS36paYNrEopxdUQL9
06ah/pwMrI2PNtc2MQcPJRm93SDFpB+oIPqPqRiauW1BSv1qCVX1I8iDdiMKPiW/Enstt0Jtu+0M
YetSVvIgs/noxvSxcasU3VMQw6rMMkGCm6k23gGG9GgPfYUsk2d1dqZ74xYr2eEU5LW6k2pOeX+K
lEFDyavvBidXs5bFDn7iHRd+Tz2zuccuDZNfVuQ5pLWhH13Y9ntoffrT4PICbF32vQcDwY87QUq9
L3GRf5eNPHmpcvk1cnXuyB26xa066rB2kQeGB/xtFHptz5vq71lg60UZaqyfzUjawjOutyCEsz2Q
LXObReKrNgqahioTxvJZ0OQb7mT8VdK0Ro7D+qrCsOcjSTBx9pRqZ/Ri9d3j88w3WE97t2pRN0zU
jO3ahKs6/DDCHy1ZAHIOyHX89mLMXbU8irZSlzS86Zz/oQZLXa+M8CAlYbUxJ9/mUXezrVZb4b5G
amKTQnDccI2W9kpbFkcls1SozL7xXKmheGoD9Lpib/CQJ1DUzUDg2d3owvPzenRoiqqwk8BAKqTp
JhcvHYY2VHnoCWjcHNRIKV6qVhV+QBVs7VGFGZgYebuRg1i41v2gO4yxmWwSSJ/IbrXiJtDCZCNX
DcDRIlCrJyNGxEx2A/OAR1W2KRuj/4MyiXhdcon+0WRBfERpQ4NbnKFhJ0fIhQ4wqq7YfcRNpvnd
NhZb6SsiKFW2GbK6ukGAK/qhCeQ+WKrhtauE5ThJ1rUnJSy0Q94Jxq6LpfZFbqKm3vRmLm0FbPwO
3tCZV7nmY3SShaj2IqJjh1EZfZGTOjiUAa3GVm/96xYMxkPvNjl7uQABGIYcBr+NeNdEobZHha96
hJ86PIRx1WybGsNZL8XEuzGjzGmFWj9heGhd1Y0w7tADib4h3pBchVhdQ3ZEdKrGcBd76Cw76fgz
w4+tBbwYJDO+rhNVvUGmCEc1sX5AhCndhK714AmSu4UH9gv8GOJGHU5zahy/0GNI8P8WAL+jMb5t
ke7YiwKSNIKVjndRV0MZNVGMiYqC0wEdhtuqQGeBe3lry3EPfqhGGK9U3XSH3BeWBj5U+JOFGI8d
qZD/27Bu9kEdNbejDDVczMxyp4D32xVxPWzUQci2vjaoV54nSns3xXG4p+2/KTyp+c4RHO8GPwx2
Y89d3BBymJ6BEO7yiJhuM1U/lsg3b3pdBeEhxPhL95J1q+M0jZR65e90PJZtpfZLpzS98jEP8+RQ
KYxLFqPh74J62SiF+ROc1tYuOpR2kGgW75AXQT+qCUWsbd36kAtVvvONpj9ZddDt4qTV9yXkYDQK
RO1YRjjSC2WkH1WAI0+4B3cboZKQ2xC9YmvkBE8VGfLO8Fsdw3ba/MIAImQDNTbc9krlbb0agTx0
Z9SbeDDxVYz4S3MNhAh8JAOsDMOspGPXGISoPCGkJ+3QZoseq9DyDgoM8scyi/NjUo7Nc1H2ylYa
TPVBlIP6ygxiFyWUtn6Lmkmkzxxwr5dA4Ida3SE1ZDV/mtT/WeZy6oRwfG3Z8tKdhmKtHeVWeoxl
VwHkkBXX+aS2oAwWXHKimW87qJ/UXg1+hjrWfW0JUx/Lyw7RFoQiYY//yjSlQhuY4oYsEW99lEnX
fLvuhsq1vJ/0+Q4GtHR7qM3xClADX5tretvwb6aZFKOtjLF6rFOhveM2qasnmpFDZ/shoixKpT9F
oZefenQIUH8QCV599LfwNlDQKXXH8rTqrUg0wzZbObkdFd3b6FWObl6mJWCLSLV8gya80qPB5nrp
a5SKo+2qo4oyyKQnCDlt35lqg0RlbNpDqlco1Dc5rDrN2uU90iZpof80x/ZnafTGa9tiDOBqAVtf
I4uHss2wBdXB1w1B7l7VZa5eh4PvIVvoBwf0n7Kv0Si4G1lr6kMUYxWeVEjnFF4QbkVAQXtNzMpD
CorkhhSBUBzazO4bVDbKrLV2AAweGs+3NFsyZASHEBw5BG4GJCrTUawapkMnrNtyG04KlBSW1Mde
RehOjQSxhAYPeV9tg3hTyIgkuXrU79yqCq5SKJaOmif69ZiQbCcjiAmhrPW7oiUz8OqgYq9K/Nsy
zfwtyClhH0pCd8g6+tcDEBfDThAs2lJWy/dhVLv1tmmM5mmQvd+xlm1iRbsvJokjfNS7F90M2mGT
jUL5XTGGypGKJvql5nX0zRp1b6eFEK070f8ZSRFKQEKHpKQ7Koh0WMqmaslrZexPrjKtxXu6dMUd
UEHkQdrK2Gqj2e/qJug3boJ+fpur8OQFvbbHolOvLAlBw1iQiDlKB5DKs9chsyQ2Diu5N9Ux3Cqp
D1JMHQckvHLT7qnj7Tw1E3Y98pnhhuRc1E5qOoztvuzwTkjb3rVV33vxRtW3vbouUZTIfW2n0ul2
fDVsbzQwPPEptMJJp00DzESfvdmGaqmctNKq7izP+NWVUWfnGeGuIie2RzaVDLXzzCvX6jh5Ek7C
IM703RBiJQuIp4H9J/l7w8vSV0VGKIluWv3FqIX4VFXZ6OiCF+h2VI1Vdl16oybSIXaLTVhVI2k3
+Iz7qmdL8OWxR0sESYK+ArMRDxF6j7EWORWoPqwHU5SV3Dze+9T0b9K+NZ/R+HIxvueefup7Lwrt
2hU7tEglN/gdtykhJBjJU+wZ0XWCksNWzdB/sGtfzzcFSd7BzWphb5UDe4IWQJkfkd4ZZam7irPC
v8qsrtqqkfG9JgJu3Tyvb8POTb72hR7etD46E1EyVSuHNnj2w2bYQ2pGsHU0FVspCvGLKeeBgzst
ckFa4HMjKppD0g7CDl2g4ksbF9SARsRirJxMPbUQBfJofJz8Gl27zMtfhKqsuHfqyU1Q6OlTk7sv
kiBIDxBri3stLvsnQy+8o1iGxAfKDsdCC//wfwq3fqc0ACv5IDV/aA8WpKQjF67CKfKC3L6UTLAx
aufu/MhrubiAIRM6I9wpch0jmMVNI/G97llxUSjWS028t/iav9Sinu183022adj520BMWjvri/Za
REFuP+jt8BioSf2oRkgNKxQ37LRrqn0ZuRszNI8own2NXFXYNiHgGE/u0NlK0vZO7rkyVeyBG1FN
qz26H+p+osVtlErsDr7WSlskUn67UYnsi94Wpwzz0btMRlYiRm+t10XkocauBcZk1jfI8dZvcQrx
HukP5RZdJgQSDMx6oq7A2ibro5OPxCmKFH6+jUbx4EuCbVopukijPJ46us272g2LE3JW3l7R3NL2
Rq9+tBQ6OLDbkLOry+RaMV1rj9iqh4JgZ95IEJG3eWhZ+1YPONLLrPqC9/GvMKjNe1Fhb+OaRs7S
oeUaCEp8HLzAfJNLKQFN4TZbuS7rez1J1WspteqT0Yi/dSNjV25K6RT2Sm9X0P5tqsHxftSAMPu0
+TZWWqtY72b4zzUoLbm+qe+EvpcO6P8h3xSb4R9Vbmg8KR7KXnoUnoKsSfYRslwbmtH+rurQ8WDf
Rguh5DQItAp1CRE3A8UCkgtFskT4UENhGD1hG7a1uaXQg9yK5cdH6HXadT8JTLpd7tta4OWvdREO
O7FzXVR62mQzivF4suQhegNppu/NUupvxhL5xTCKn1VFYC216GtnVcI+a9yfTVUlT6US5k4du6Bz
e1l2MqRPbXJRb9fKenogC/c2EJjkLRWSDi2wTLEl3s+xCRDsk/VCODVegLI0tRPxDt8GxIlqlHpj
Kb3zpU46ughl7zxrEO7VmrKEHqrZNe2P7LZVw+4hCZAQRfjmCVgk0ORcTKwn11IRLRGFZ8EKUOWI
4iywi9DyHT/qkPXx+9tMsTLqXe4fK42aa0PT+pPcFulR7QmPwEcHxBeiEX9keUy/pjL6gRmLIzB8
IxpHHUmNbRSGiV2kYb5JA9G0u6r0Nm6g5ddKIYmHNhXNTZGb7T7x3WhTKNpXKmXmFXpN6Z+oRcJ4
HBARahU/3kWa13IPK4t7hFBQipWtUbOzXBofdQByR72Rwg3prnhAmedPGUfWVSsjK9d7OjlZUCnX
hTwa+0SQbvy8Szaml4tOobTTEhrDsbYEaxso0VuSRMEh5uaF0kncUFZArxfF0UnMGVE8cEildgJQ
0z9nvd7v3VHkOtmHybdIEMoXtw/0E0LEKNWFYmkPOoQzgRzKRsLT25pFQYGrTSTURdzxrhWM3vYz
LXssAsBzXFvda4qN8i7JexLUUoz2AeqXPztkGUgrDH8verhxJ3Fco2CWWLuU6rvtNcVvE6EcJMdH
GSnIHKk+pGtsoy+F3Zjn+QMJ82gLQOLsQiSqPEvD2bjspVuz6eMbPymDr5dLsx8KmlOJD5YxvezJ
UWxeYC7xK9dG1CCdRjrq8s2YfbYky/Mxx5gcEiQSA2UGWU4rr9LBbI1O3dz14dGXV5pcS7//3fM/
2KEBAzalgOdb9zHM708yNwA08IfGJ4ZTMDc+kGd6w+Sc693RQVmAeuEJV4EhzFc66EtzeD/IrGxd
aYnW6S2DRD5FNPuTvNAPc5i9AgvUYtUjnYvF1EbNHgrv9fMhZE0dRki/eGDM0TGDUQwIeNOOS6rv
TqW8ffrpeDJRBEdla9K/mBbvHbLHLbtaKFtddIRS/i5TH6IO9tn2tmH9hRTS5SNYGeV8CGgzXZRX
uea4YnJPD5LGzqD8uTyND83Ev2MAiqHBxyVkDg2mhWUpwFU1R7LupcopU0oVXy4PsVCtn+jXCC9o
Ez5xLhTSqJkKcD3TnIZzspKNJy1uqdTH341UXlMAmkLyrJ04TQc0FAMifcJw50s2UG4sxjzVOCT7
qyhpT6PbPCCR8gVNtp/i0FCU/Cwonw+RIXUVvYJJRUSfDSnmApqqaqE5GTTC+OR7vy4v3/QZzKcE
PoNvHJwaeJlZFMRyRE6D9pcjp7/G+pAEg00FF7k8kjiJMpC/8tV/7PIwIRAVQL4YFs72bEAtt6w4
RY/ASVtD2hWyq9EmKU+aS5E48xFIRi9tSL/0irDrUgQOL093YdMBy8a1nUUFgDRHjVDWrQX8c3QH
jBB3uFOof5K5N+07ZyPMWvct57rfhbLueMDmEkLS+IeAn9jEHC/65LE129gyEmaTahIRAVmFTkun
0sdB3dhrhM8u1gTiwWhZBXuMQbExfXrvNqFBIvfvjEZxqtTa+IMtUMi9/Do+AuGnIcCQAl+ckKTz
8AtHkogayw5npHHmcUdLnbTsbCM/jTnSkijXCXXyTXTVQ2WlB7+JN2r/+/JvWGhuw0jBBIjSq0hz
ffaFJQJGE6h8AnjgLmrooW3ihiEjEKdI1aaN1ugSi8MxioSb6aRwMouPsKKyNKllOji+7ZTsW99U
dkwltWpe1GwF+/jh4wbeBXMKhJSBa++H1TXweDMkxPCcvhe/ypq3L3WsUzTaBez1Q4gMfYo6dvxT
Gs2VF7s4ssWGr0wpxAdwcKcqeelKUuc0ME+6xsCDBEeI9OgqN1L7gBj1xkUP+vKL/LA7M1uoFBOs
CDOcD6QCv8UkqZXMzoETijvFkNzpSY6ZRLHNzFq3ByJql8jymkLO0rBInsFzpTk+hdH5V6JWVSNY
pdU7Gh8imqg+0rahIHPBkLb81yxfeakftrAJ3gg8h00b+OGHAy/GQYWSokK8QmVMKMysIeumCDw7
Ev4O8FeFbtKumn8QSoyZBQZGdPu53ZiWj28EZbv601vxNAzdjolxJquICJ2vG58AnW+56p1RNbb9
qN1LUXm8HBGLSwXEY4KOk6fNOc7+IFBgLtveifKseRhM6ngkhd7T5VGWAgCFCzpMMvB7MFPnE0ks
t9Q0IesdQpJG1JWGNmcRn/IGv13tqm9fLw/3IeFh3d4PN/2cd7sycrrtELhF70g+3fT+tyl/wVdp
P4Y/L48zrf88DAzc1xhsAj/Ok51GzC3f09LeocbwqLk5sIsBgyH1q1FJtjzZsbfGXQKyemXr+Jgh
TBNUYe4DBMGgcv5BZahJw+MNByfIwAi4AldypOM15KC6X4X1nJEgeMoPdY0ttBT28AE47yAFfERD
CoKl1VUgAUwcn9EFp7jzJxd+XV7TpfPuL2FdAm9JyM9xsboY0ETC197xxHuNHViugo0Q3zeujmg8
gsDjg55eKeKtL/8RuuPnGVFsxezK/I3zLXOcPph3saN2WRkrgSg7RYqnCtU3L1glen8Mm7MhZueb
WRdTAXGUHTOp7D45CPLD5TVcOEDPBphlJaWqxI3mMwcppHCv7P3m2OEqFIavjfzj8lAL+8cE/NU5
PSfqtDTbosQRUnVIX8Yx9J+6+7aGTlx5/F9e47u3AU91NIc05vFILod4uazdgRdC2hDJMdRp/yPR
muXaQavSSQgkygQlAOJiaKTnAsDGKeok7fOnEqoCXIdB9HKt/PtRv5tLGSVj0WQdWGLpT40PRrom
wSBNP3a2H52NMJvMkFXpKGXiCHPAwpjoVVVuRiHY+9lX1f+FxQl9keLKBMSkrlyUF/b3s4Hl848m
1CLF67VmdMrQewK9vPOVF7dzarnC1++qiVeQiUv7H+PBkiDyAJ7PCX+5kCpA36rRyWXvhx6JP3I5
39GyoMjse3YQpgecVn6ObnGjtMAaLof8x5BhBwT6ht/6BI2cY9KblHSmgKHtICZANnwqc4wE1+im
HwOfQWAHqNIkRPEBT6q2flOBMgucWjk+ae7VP0zh3dNn70uEZVyFEk+HmsehP9xJmXDniu6aROnH
uJhmgWaAwV0SOPtMNiANhorcWgo4iA99eO3FR7wacAG7LjEFMVbY5GuDzaLfR0y0MSoxcHT1FU1J
EUMCGQBw5Ikg3X672HT9yyL+d3KzRcxpwGGOx+Qi4AouLOAQX53gk8pblGumJYTfgqQ19+Z5tCUg
kTwceQMn1svoGaug8mTg2vR8eS5L4QbN2EKnDyfhD5oAQY4YiKq5gaP1T02/sYxv/9vzZyfSqLiT
31sQOoksPsjJax3LXy+PsPRVvp/BLMWkKN4jHcIMvOQohle5eAiylW3n47HKhjNdF6E0QKOfl8SN
Nij6pOWFl/WXOr1GBINupGyjJTy5RNmX57P8Rv472PTv350WpiZIIt0WdhlcFobM3AwryevS5/J+
NtOCvhsA6q/RoS4TOAjf9fiwhD22pHj85eEWI1P6gCsI+aUJQf7TSBXI64B0nY8nu4OUunLjO+5p
eMXE4vPL9f7pswCTYS4EKFr5jiKo9l1erOG7l979++fPwqseE+AMFr8+aKY6EmIU3yPxrfXu16S1
l+L4/UDTa3v3WkY1Tcx8Gui+E36aeyF++98WapawhQL+syHwWSdVQIFs9N3lxy/9fCgxAOFpckFP
UM5/vpGlGojH2HdGACaKP2yxxLFHJTxcHmbpdehwHyY9PyhG8xJRN3ie6bW+74TmwbJOkvioSB2J
NNj78NfloRa+E4qhlN6I3AXtjizsO99VBs9Jc8323W4PXPUk9tWzlKdX0LKPSVR+Piul7MteAx0H
9jUwmfNVlNxULArL8hwBed0fZnXQ1jhMC18jnCkmRPFiSjJmh2WUmLUQjGUMsc17TpSjRNZ4ed0W
RoAaZXFwQUBEYG72RSqK0AkAej3HDU7eyepXNuOPgTYVXhAGmWJNpzZ/vkRyH5iCrgqNkwMgFLy+
2Jhm+8WTk5Vta/qZ5zk146BtSteePuUHyoWaJHonG2XrZDjH3SV92m5VXMsnExcDs+i2WxlvIbed
BjQN4hrNOdT/ziemjWIrIszXOoFh4sABTFTamfXPAIO3/L70+p1Qj5ta2n/2bVFSoDw3XX6pSc6r
zHHDAapqHf6mxnhVZuk9TjsrW8PC9WQaA/oX/UB6NfObvSkPRjAEPZCetLU9oCYgjKUcxHpmx7ga
NhTqAkzP+sCw1WStUv+3kjV/kWCY0ThH9H8ixZ6vK3YMdaH6Qe1Q6bztA38bleZW0tM9btonHWUI
26IxXyjKbkiBSXplU9s6PhxqRM07z3/nARaMurgF3buywyyFMv0reows/kein4AhcDZqRU3FQxE2
iRZq175v0hdxS2slZ12KZvqMVBVh7eBBMdueQ1OJK9omlRMq28yP7AafRHpYa1olH7992KVsYbTl
JOrN82jyzSYGfCxXTqL3xyyWHiUhXsn2lxZtYubSJEM3Qp6bOKAHV4roJtcO6kASaJi2iuw4WwnZ
pXm8H2QWM6ZvYNBmxbVjgS+Vb9fq4h/rh1Pd/6+UGNkWwrTnIQnoXPLzVG4cV0P+2//dxz5SQm+Z
ahwK8UGKJyz2p/Ok8yFn6QXiXxYGZ1LjKLn0wl3gS6I0/7CVvJ/VLMOogR3CMmBW4nhLESUtV2J4
8aX8d9XmFiq526iuHvJ8L/2dKD9z+V9+v27wh4Ye9cfZW6n5SCtVjFqnNScbtWibflqUxOQlvBth
9hKQAqyUpgxbJ8LL7lEyt5/fyyGiashnkW5/UA2JYwT59MFonLB8sDbumi3Ix4QI623upSAKSCHA
LZxHrVSVhuoXSuOAkbpKVNGuy4YLfnuTxO6zr4RvkaSszGjxUCQTkicxsAksNNu3Ak/VfUxPGTM6
WP232L+Dr49TnopzubcL6teoKK/U8vD5haTeTS5LKYc/s1E73fAlMRQbR4vv/bd+ePjfHj8F+rtU
3x80KWyskc8/BoX+FlUr+hhLWySpFxVYrlzgiGa7Vz0RaZSRb10uv2IIh29eb+dryuOLr+b9KLN8
xTSVRhokFsk1h/gtFlT1mLie9qUocNzORgkYI2Q+Oxj918Cq/HsZj+JPV1ZR9kZghBOUJP1Dv19N
9Xys4ZQ6EVQb3NQRNbn8ppZX8v8PYM3qWGZrZIYXq42T6dtQ3srm4Z9i7d0c5qAPwfACse/5qtQ6
2MmVsM1/X57D0rb5foDZe6KWGPhRwRxq44f2w1X+5fGyTCNx0snjXnYezCV4SWHUenblK0kmsTCT
lXewlLpMyZEi0S+nNzPblg0tCiTBGvgY/VfYdbvEjA66fFTK7/+wTqh1KRZgIuBrs+NL7+gsF9Ax
HNG9C05i/ulSObH638fPLdIU8Kv/2T1FMzk1XXyoZOtej+SdmA93nibf+81a0rf45hXEvjXAnJRi
Z9ELmCgtAW43joWFH1Jr41pSMS39LLXGTQuS3SS+p3+oHopj5pYxEHInMkSozg9heWyK4ig2LoTu
NXTIwrc4iZdipsp1jOnM4qDK4ZG2blU4Vqbuurw9iHJ/k+ZrBZ+FRePeTeed9BL9sPl1QSx8ucGw
pnCa8WiEX8zi83vW2fNnn2Nhlo2bNzy/BVqIGXzYX12O46WNmescKDxKyKzUXCGl8r3JRTQv6AI+
xkpraz0sX2DnCHnGwm3hx0g9vw5psr08rjydivNoAO5JOitxx+Cud74TuJE5KLFVVk7QCnYmp7be
w6J2w53fv5Tu9egdJPdbq393QWSJ3lUHU0IKn8z2ecSBXKKGHlfGplP/9HF/THBCzotbtV0pTiwF
0bvfON/QKzPDcaipKwd961zYZsZV/Wnxv+lq8t9lmG/ofqwkud63ldPEL1ngKEVoV+Lz5bVem8Ys
iIyhVP1SYRpa+kBFMlFqfMdX0uGFdI95oHVDCQSM5VxBTwAF1TZFWDnw7bo77N6Fe4yzFfTucM5u
vQBkSis8DzAW/yWA3488CyQ5R8dFh0znGAmsAPVKze/glOx8/C9C1THqfZQ7o//t8pIuffeUFRGx
n66VH8rU8L3KVNIYVE19u7yW8l+Xn79wjE2oTqBtpsmVfw5b7lqSPlgvuQObeRMU3ytFt3th3wb/
4zhT6LxLLmsPmJcnKbmjqntRB3V1E1gHKVipVi0FIHVKE5DVVIubp5g5DKSkKLrcKZtNnR/jced+
HrNmUkJE6AjJOyjFc+lAQVaVsnI5XBAZtjXp0czuIzgk5Vc/OwZrwb709t8PNsv43VCMxdFkMHWw
c2kTrVkZLZ2U758/jf/urahDgHV4w/Ol/MFKXofiyqt+VSgSqNpKfWQpzsBQghqj0jNd1M5Hsko1
xwVArBzFfzMClDAQ/EC5WSl/Xo7npRUj655utJgcfYhnOe97s+urynFrwbabaA3rtPB8Op8EGHQo
JBHnLiJRIqoopgB1ar/J0nWQHT/98ymzs09Pl/1JZut8mSICr0t1kHyQaPTvhvryD4//2/MC2o+j
wyxZgV8nGhDvADMFLwWavcP4LwOQqGqT8wbfyCxge45fUxrRimsRphCg3lZridBfCM/sPFcgWmAs
oHIT5uZ/vkSmhBhLUulUwJENh81UPhVu9aL4xV3fGhsjaO2qKW/cQYAjHFxj+fxroHKNKaLdZeNV
GFkb9MFPQVL+ylXdQQni89fo979vzvTxkUMQWl9pHXVSMIM4bG0//xIl5k9qyx5HUf58AXD31Ps+
H1qEIA0kB0u7jlbe4hQG8yWmR/IfthVmorMRwiJLuqYUWoB1cI4HrXgym+SqKHAshde4Hap+ZUoL
u8OknseGbdFi4sZ2PqVKltPYaoPOcctG31bN+KMzC2MTlNGxr7o/n1+/v80TGNt/PcTOB/Pk3I8a
nVYNvuvDjZWt7HQLZxDz4MGgFyhozE9UaMB5qFZm44w5fOR9J2zVtZLm0nLJsog3JATb6UM7n4Gi
5LWZSHHrICpyb/jJQxN2m36MH3ss6S4v1uJQtH8gNkGL43M7HyqsBLPSx6R1QjX8VozBtg7jL2Zv
om+irCRYS1srFhAQm9Asn7L186E8+g7uII6tU6ERssv56/JUlm4gyKYa3AFoCSPTOJuLBZgS+k/X
OVEG3VpsutteLG4lxbvidjUeuZDsWym600LlgA3IP2wLIHMRJdIQMOPsOJ9dlMUdcI4GzLH8oGuP
4eby5JaijkYfrXruoJNX+PnjYwNuaNINnVMhY5P5b6J6737SoYsaKz656Oqw7/AfwWKdj9GWVTpQ
RWsdr9a3PwT6VZfnsBRr758/O/zykeqxJfJ8uQyPkIoRr4veuqj9YgEGuTzUUqypCvjQ6TI6Ed3O
p5LlTeyNYwinQ3hroyvZP1x+/uLroNM0tYR1NrbZIRW4Ui+a6IM5Q3Mjl9dKcN9U/xBQUzPr/w0x
P2cEvyytIWKI1AqRsUjsNUbI0utAoAVEN3wURD9nc8gGQRL6Wh8czd2byd0g33XNlbjy0S8tFKKp
NEGBe310ZUM2tel7EPKoij7IxUOFENMaunDpXes4IsJdnL7+v9vCuyRXKgcMpbVqcITgWdg0/dPl
V73UR+b6xH78nxv2vAHRo7zQjnEhOqNRJN86K3G3sWp4Bw9JBVuc9ClobA2neoz0bdcirZekZfFQ
9pa08v0sTHRynuWqqE8qmXPyRJorg4aPD4jegSq3VdtJuXIaTK98lhicjTDbxGA+dabeM0JR7qty
gweqK91EpDiNnUQ33Zrk7AdvILaZs/FmIejDjjfcUBud1qs29fAiJsre0O7MyLU1fw+6dpMNjyj/
7Selg0LZBX618XTXFrWD1/aHNHYycQ1StPBZcIshf0YC31Rxgj3fOgwzzVTMoDkR5ewmMbKrWv9W
IOBW9fHXy5G19D7J0nVSPGStMQ0/H4m4ErVEdSmRl+h1JDs1aFa2wYWvj6kg2UrvRWNnn52IvqXE
uYdcHtRHNBPk21i4E8s1W6OFaaAdzZ1G5kYzEXvOp9EpFclSRQOzD99iO2u/fXqVzh4/i8mwT43Q
iIMW4KC3qQ5ZvHa0Lv1+ki1tcomnzDv/vsu+Re8ms2qnGjbhXlqzFlp7/BRv77YnIxyUoMh5vAdh
U7xvNW3lJa8NMFv/ONcDI4/d2glGFLFex3CtA74QRSBZ6E2ADecwnb9gUaVE1fV+5+g+cnt2mF7X
/Up5enEIeJb001Ai/+BFiH9a1g0Rl74yDw4p++rY7bJ/6BkBxyE/nAzPJgrt+ZsYgsAIUGbpnQKz
BjtNV1K0pffw/vGz9MmrVbT1LKFzJG+bpZt/+cwAh8D/mlBauK+c//q4NRqxwwKRjl2+lfhnJd9Y
egUTNRS35WmrmFdwDD8bQYJqPTTwTe3ZFYo1yj9EKvQxUjJkGiZgyPkUWr93I+Mv10qT7B29kM8/
X+fibNCvm4orH3SCTU9tWr3uHRnpLAQs/JUonbaa2fE4aW9M7RnQcnDlz38/V0I97GPesOshXVfb
uVJulODWzK5xKNtG/UpDfeEkOhtutlzUi8e+ciG2BOPmh/hWtXau/8uKySIMNF474NZZzOLJ24ra
OHFnkFJKDv7z5b17IZ/AToGvDRUii3vRLGZrtHqiPoUZqRVjfEABRDhEvln9lkcEI1XJhJAvDIl3
7Y0IqI1R4a+gNj9+kpTZuM8wOqLlH6qFkSVgRDfVarrgtyiha/Z5HPj5ALNXlDR1rbmCTDHoYZCv
/f54ef0Wfz9+P1P1nsNp3tRJJYnsM+IaY3T0NtUXeY0kNv2+84jm978bQD6P6KZF8sXFTsxRy33f
7srwvpcP/zIHdCyo2U+9+tnx1AV+YdalCfqouEN5S9tefvzSDCjTc0+C7QtwdrapC6pWd0mbtQ76
qDd9i3Ie6Tr6C+aa7sfCQCClCGX8qSbu3uxTKUsQ6FpZNU4iZjsjCQ4i//TDWkFm4ZXLE2h0Kn+y
1cwlHqyhClLVl2oHCTQMD2Vxrbi0NsDsfdShLKZqrDBAZ6BN7dq+srJN/q3kzKKKPIECtyYjU/Eh
YWiRkysbiyFC9EMG7SHXvsTVH637lgxXItqdXl0gLxptcoTpmqHcDm65iz+PqyNjAS8mUa2d8Eiz
3JcCVCpMBPN7oehs0yw2uraCrViICG60eFnof/e3OWwe1Yiqb5rauJdzRA6bcpdm8qMWpysRvvDC
KGtBbpg4+TABZxMRu8ZS87gw7hNN20hJsYn7+tPHAHdzSu101ibPyXlBWHXNynet0LxP9NzOEgTR
xZXO3dIkKMyxjcFgBK07+3oUJGhFQQqs+26wJ95X+/mdntT9v8+fbWSGkLmahVnnvYoqe7ytXi7v
Mms/f/YOAtFouwHly/su3/SoVAbmGs5kcQQDaxmI/UhMKdO/f3dN+D/SvqtJUl3p9hcRgTACXqFc
26Knx78QY/ESIPyvv0t9znenSkUUUX0etok9scmSlEqlXQsArEMFfHCQ/JTA2wZMDTro3rGGEwlS
nU8kNM3EB+DZeceEvcyfEWZf//ylc4Q31kPNTPqQl6yUtVGB6TJK8Pkme5osLffrFAD6VKO/Urc7
NJ52R6z3rOlUqLJrGCLQuWhy7zjWAMDU9ICtjf4sXfJTCcqutbnRTJ4NCXOxi7MgFXcAPry+c0tH
jwcF470ISpDiVe7GCB5cIVDCP06m7ts6JgNuTjTgXGCMgXBAAHagInJ5Jod3BKbq4xDw8WO7Brdx
6aeef155USp7mG0DQNFHBrweNBaBT6Wq73L39m3C9Csm2jGYin1SK/NpbJrFYJXRUefAp3+22Y+b
j+Hs+8od5zNDozqye0fAGXv1zrw9PkREI/ltDAuJnYv+WIvNeInmJjo644fML7OX6z9/QVHPPq9Y
wAwT8Snr8Xkv8rvOd+fNGh7Hgp6eSVA2qOjtwpo7SMDwU7ctbp8Jwv7AbUCuAcqKgdBz+9QjU5Yx
p43wzuk+MNvXCAIX1BTlVHiJcqbWuKiquammRwwIl7B/rPFZbG9KzkLRmhJreaVIuCgLPQTyNUUt
Ug3WCU0LyxQD3F3vp+i+2eZrb3zT1tphlg4Ej/b/SVETGgagvQdRQsoM9hsKPHK9uj0AkcBmuHSw
7QgUFPs6YjAqNbshOm5o2QUuKCKvK+3yCv59X7GuE+C49cTto2NmAqL7wZzf8UAAawMBFBj9pHop
ESiaLbW8xxjUkWk/3ORHurn++5cu3cnnXSX6sAR4DoccppuMD4X9M7Z/GtqKN720RahqIC+JiQS0
RChbJIq2EqABjY5Fwndk1p9iTj5eX4U00Iq/jsolIMkww4GtovInnHgGACmvDZZ43rHOMfY3O3FQ
UrK1wRzkGDEgwZELui5w6XrgGUJOEc1C+Es5FWB3AJiXYE1EswIx5L4LxFyThXWy4nYuruyfILU2
NJdj0fUjBGnpB2N4SbjYmC3QrQfvqEVrBn55VZ4NhjQHNUdV1wyq8ckiUGaz3dItuKHmh8n5fX3n
FrUBvYL/laEqHBowYzt25IWJvkXdNgYa/u0C4KSjgq1Lu6XG03UUd5FAHhP+ToaUkF+hgfa6hIUz
ATQH/B2Zh70ceOoi4BxrQMw/mu6nrD7UpeYnydcMzEA2XxG1sFsQZaIl+Y0WVp0S4F3uxg3r6bF7
co1Xu/t2fSULB47yLLYKfW8UJIDq1axdLc6azDnCRGzS8hew3+6Bduf1a8i8b3qq3FDAb8nX940G
Um1tMJzWLNxqoMcRMHCAAM8e8oTdd5Ruknz8OQ6Dfod9/QRSqs0AGs/bl4mxcAlT5aA3V+1Nj1kx
gbMkcY79yO4T65A8e3wXl97tho7KSQu0q0qoO3U3MQZhNR2HGDCxxNuuW9GFxT08/b48zRMrZw9g
rnMjnFZjsG0+7m1xN+ihPt3zuvLjsvL77hCxlQd04YE4W5S8DCdCZ0F5FjVYlHak3mf0qQ2frx/O
wm06E6B4TUi4gSLHhICxmwI9R18ssl9Jlfron8S/f7wubeFCUXDvojAK441RfiVUyWgTJQR0k7Cn
R6p9r9O1hOrScoA+I3GuQSGMid7z/WJsdDkmsrUjVMSvok92PPjAkN+Rgu3yvN5dX87S6ZxKU1Qi
zyIXwPeudowN0vlFDICKOH9ovG5l25bkwOVEzyoQYuH9K9tWsiTSi8gGRV8z33WVeEwBVZEXa+X7
pc2T5O3SUwMSrYp/VHvmMMcNlgP6Lj/C5PkReZah9THjdfsrgXZy5NDgkSDgV+2RRoe8EBZ4fCer
RjoPJAgrpnVhxySKt/TakBLBdOm5HnRe4aTcKr1jXGxskPpMWzLtrx/+gi6fiVAO32G1YacVQ8ro
JQHUcbaiWwufB+SVxPBAIeoSSUmfa9AGctc9tny+a3i1LctkJQEp3STlVUA9EJU0+G7ohldPYYZv
O/YJIibP0gLP+lTRF053pocJz++ReBark1dLazoVKP/8xJqlfB49y4TAFqxnRYA3YEWvFo7dwzSf
nICyQcGtXv8YmYRKbxmAVgBypB08UG+brzcfO1r7PfAvopCHRjq5qSdr6IdsYINpAijkHtwOHTtc
//zCHfTgC1jS4wC+hdpygbCyBEMKicOxAX1U17p+nYyHqv+tmZWciZ0/Xpe3dCSyTCDnB4HjoZqW
moxiRE9SEg7uwxhkxsr7tfh5wKnIYT5YSkexXKg6p6PVNUnoOH/GNvO9lZ+/dOD47v//vpK1EOlU
uRN4lUJallNAp2qTRv12Ir1YCTnWBJnnx84ZEGjqEgtB5bEtgrIIRL8iYoEkHBOCSOOBJhzz9hfl
TmMGeZYjABPEx3gnnOqxzOtDB+K30jUeC+ZI1np7g2lDsDKhOpIQ8OmBoJOvXKIFTNOz36FGPVkc
d+bcR3EI8iJxBBmSzbeVabx4Hth1kGXOt6hqVA/WCCfcbe2vRUzbh3lohV81k/Fbr9cAjJcM1cnG
vLXYndy5Oo/n3OHYGDxeO8w6giTxozYc4xiMUIDLwyzBMK9EfgtzBHJcEzV5QNvr6EqSF/VEJoc3
yRyKi+Hh5IGf8x39S75D6tcRcCG+VfVi7wy8Cohbx7su9yrf4KkTzF0HxsGmHDe6qOpNGnfpBhGz
tcmytHhA5arZedbNU2CYd0ChGiBMqPJIiu3z3xoDMb6cMUAVRtn0qSit11obVp6jC/0/F6HGdRli
cbujsEt28uixzxoNivTXdVN0YfoUEYqtAARykw1cj4FkAag68btLOvAdh0X6NbWcFR1fXI6LShIm
gdHzqD59DsYpI70VMSiZMM/J7o3pbxv9fcd6TmRI23iiQRW6/myTd3HYjtqmnHqfDD95U/mifxjN
tS4u6W2ob7kkuZat4wCIV6t8LdiHp2qQtsMdXuxi+FDM6TG2843nVSvJyYu9c+XN+CdKWRfpY5pr
bZaEtWPC4f2RoOkSTErXN2/p4ZB1ILR9oOMKfannm+dMsx4PYo6OgoEqrDhwtuYrrEmQO3pyPFo0
AgMbzSvHvgv7aZu5n/+3FSgGpG3yLCkovq//KbON3a84Cms/XwncJp2WLWvweRahJBNYa6j0Swp1
egCKTaHgQNVLl0THgT6IYtq3VhTk2UthrUEjXVx7qBNwUpCwR18y6liKOrEI5K2GG0VHO3rSvLuB
ZBu3I6ALPkbWGoTRoixoFGaXkMpH8/D5mafmqKPGYWlYVPLkJZgFq16qdvI9TraGs1JTXtxBCSQr
W4EpuqTOhVV1oXt4LbUjQPm2VVZuKyv6knDt9xDX++u6tigKAbWLDlqAWahJ3rSvQf5u6ah9AH7c
jB8NMW2N+LHA4PP/Jkj+kJNLM9gp6mgzBBnFfYph+aK94+BxH52V53fJxkgyI8xHoKn2IlFQWe1g
eT0KB7OW3FVl9hRP9kFM8coRLTTno7f5RI6iEEOHKDXyOllU8z4mefpjSDEx1xne1iznJy01Au6I
HRfmrtX1fWuWX6/v55JC4txAXQYfA+0HypsX21rBUM1CCJaDmq8afK0CvYb2qUD6l71el/WW3FXf
iFNhymI5HVvwqdPoGDPa7QrLiuHNOb+rzO3uzahP93XV0sCsUz3QTILRRAYAv4PXSPMFjfKNvgXV
Jdqots5k8N9p4nzRQLroRhRO2SweI2qUvjcVxqNN0ETRIFO7awvN9nsdOAkcQ2SBBlfRt+fW25Rw
IUFzw+IPNM+ju0o03kMJQt7AA4+lD0/HC1guokOjRx38Xit6TlgGfKiJeA9eXP4Az3fzMKOBbgMw
nWw/jKDhBvX3cFcziz+DQFNsIwaqdrek0VOTF3/HLt11adeVYEkpm0DPaP+staIKmnxyfOCaRKAp
Eu2d0aEQhvEBawL7cPGQzV4fJN5kBjxCZTqmWbzlVlwe8j79OmltsnF0gh9M55/wlhuwpYMPMQIW
7m6eLc/vxZDsrbnEeLY5Dn9Bqzlsrh/rhQpJtwlTRAC2B8sCCjDnV9LsmcEaUcBt8upfQD5ot3U3
vTgaeZrrJgBZ18rzf/HwKPIUs0Z18MiRPI1DJ022lpsE6fAeR1AOg8OTRe++yldiVKD1rRINKU/6
ZfL0oC0fbDRFz9UHgGld37wlw+nBxwBuGpIsF+hpdaezLNNcOAG9b80vu6A3vl+XcGHJ5HYhnYak
BAB6kPFSjieCTnctdMLVwqH/DmjGslu52IsnciJCeUE1F00mgszasSjAvAxazcP1Jax9X/HFrAnF
29TG9wG9/MDDd3wc5QE5eikDIUWd2szSJtOLtKOeJh0oE5wnzW1WNohcHLOis/IOnTxbcyQM1EEz
RLRjOfi1k7Adqn7RvdtZqFLFAyq77lD4KFBXAS+zacd0o9nnepYFNqnSX3rVko2ZggDTnvMcxFm1
tzbMtKgncuwUgT82Qk3EGJhRAUEkfqI2Ad7a+D6Uxq7Wo5X3e0kKQYIBOSbMGlzAtYIRywUSFRwg
l2j7eLyzgUplOiveyJoQReVncJBY8lzRiwZKX936KdLxhz4md9c1Z02MqvZpP1d6LbPi7qcpD/n8
XK71LyyLkHSE4MxBM4ainD1CHUBGoJzQVz0owrXuQEYQoFa3D+FAQQm6j5EVl7MlqgNnSUIKx0Jz
Cd2P9mdGVozQkv6DewJ9GLhpQIpU9L8awJOedrCo/eQ9mx45xKl5n07JRh+s4B2ngiZNGD3Hk/Rd
51cNNh0wQhHFfSbfaPI7cg5g9X2HCMzWAZkMSbKLibEEdfI2MUDCbuX7KN1Yxjautu8QgVw0wVga
RuvUwYa6JtYIrCLtKKosAcF0M+4p+OD3TNRrka58n8+8MvifgO+EvcEjgSSSsmGFOw5GyzGpT7rp
NfdK2+94/HVm6StSLn+aGVHK6JI1fLpFqUj8osdZNu6qwQn4zPXZzltyrLpkG+v7jI2+XX/Oom09
P8zA2r2+nwtOCliYXBQzAKoA7VAU0HajWOu5px8j/jdmQFZII3/AWKjpPNSAW7wuTN7Kix31MNIr
OwRwpZRbG+nTRLuMkWPOhujBMRETTWlf7BoCVCtLywCZ7Nhbq6Spb2VOvLkufcFmoAIto0vs62VV
H6i4zZDHGTn2pAVN9dem+RAl2soSL6vR0BrEDHD7kPC5hDKKsyrxUkHI0TVektnwu+He4Lof97vM
2cTRFk6Al/+8vrI3rVc2Fr1QkloUpQ9QVsqlnzyjbYQIpShq+2jxvN6ODgeWuakl27Ru9UOpC3PT
leRTPpdN7zvNLPZ927Jgnlvxx23ccUNTTp69Kml8r3I6P9dpuzeapPnWm6J9ZU0z+2Y95U9DjQky
vFLGB6Oe2Y7E8Az0qYSi1mP60kz02zjV5WF0RiPQ9a7fIbYoAwegJ8WGFynf0kZPdtqcj1tRY34S
9LFgNRthSo7RrNHXrnEA0UWqtUaohaNHj4OFJCxgKlCrVdq5knasXHCUo77llE8dqKxIXjzTOdld
PwfFmluAqUOSF8otQSqMC8RcpDNpa2hd/UIjEZj0aWKfhPcpsviKKVf8PikHgPtA/UIULvGSlOPW
jTbptSbNXsDnUdJgWit4KNt18X25zhN1miunTUaG7xsgXXd33rj12G3Byn9EYJAEiXzUtC/QVkY7
Y7nmRelL0jobAZ6phN+WqXiTgLwVAUgEUJ6BTnO+CEw86IlVs/Sldh/SbM/YJi9ve+8uREhbfrJP
fazlmAAv05e+Cwwe5PY2vrHP8UKEYjInh+mtmWAVVOzaEnTwK0ZxSZVOdkntO+OpmZicFumLVfyN
S2QJ4rvrd2JJl04FKImU0Zlo48VYwJR+odXfvkGEvwaHtibDOD8Ht65suOmQ0dWBPu0L896aVvZJ
jVT+exC4ckCMQDu/euembEoqrdaSF4f3vk4wLpIfavqUMTRogfnCCMCwZXjfAb/e0d+a94elh6Tb
5Y1YsTHLa/33O5S76Zm9iBiJkpfZ2HTGzk3QIPwOEWDhQykds30EEeD5dmoRZmKqNktfkBIx6b6P
Xpsbpy/edvNUhFTLk5vjNH3v5HmSvnCcWHzXtQdtrbdObsTJm3ghQm7kiYgosUSjNRCROl9JudXA
siJnxfbX1Xvp/pwuRDkOvAYk1soYexWBNfNQ6+85CwTgQKNG/HHBtIDofsri3ExeuH5XZ9uK7QXZ
vmMJJyKUszAzt+1FYUCzW79mgbvWObG4RbIbC+464GIsRZ2ERvK6TWnyEsMr0QOx5qcvHvTJ95Xf
75lVx/sE3++8ZxD1ZuzZBbF5+p6DOJGiqBPrmJ02kZ2ghrcz0KYJi+++XD+ItYXIPz/RWAyi0aYp
HRzEV9cOXDfwsns2rAhRfPD/XIuTdSjP4uAWbG4ZdmtArgXuIVK9mu/aPzpr2zkvVA8L/uH6stbO
X3kl7TEhCbrBkpdx2kXONlszzWvfV57I3oyYoKP8vhm4JqD9V175le+rFCFayjy0f+D7aOgQf4ob
BwTVA1GnxMw2c5omw4EgWKi/0rXQYMkK/jtuW3kajbw1Xdja5KVt7+16t8ohfKmzKAQZIM9E/zLe
CzUlnCS9h+aAAv22ZQXWkbz8MXnOb7MeDo0JxptbNQnC5KwPXF4X+FaKJTGLdoqnptNDNn6Oym9l
vFasv3xczwUopoSnxK3mFALcaT/QfpNqgd6ucXIuC8HIvOTkglVXj8TNypm2no4eS7ap5zaYtQ+W
2Lxnq/4JUbYqN83GxpQ2CT1x185H3PH/6ftq/1jGAMQ4R5EeCor62AYh3nsEUHSMI8UH9CG159Wm
QDhOcSAgY3hN018FqkjXV7B4DJhQQmsOhjMvMJSQhK1NAWKSMElT6mPCle4RPYLCvjfpyttxaUGg
VrLz0UM0cok1Xw9DRXoNh2FRsWmjKbDXyr9rEhQbKydQ47l29bDRq9ck46/Agl+D51fH/2GpsAyA
bRDgwSPBofqFpj4M6C9xsGOotSFDU383Ev2xrsUnLTHRgjVbQdyIP3yuK0x+pIee8kNUEV9kmk/r
tUzgkuWxiSfBZNGZB5zL89fSSLte78beCG0zqD9rJBQkrOd3nBxmcsB2IDnHcFvPhSBh5fRdZBMQ
XSXlwR3tclNXzo0knW8bi/Qy8suw1CgXKumJ3BviXhc6CdMs9+OPPVtLKi6px6kAZa/cKup7dNOR
0Mke0/HhPXf19POKRWssO86baSbhjORhsuFfrt/UtV+vHEI993YPOmoSas6hr+64vvL9RU1C1toB
gBHiO7XC01Ujy8vOIm8tpPVeeEePPBq3RwqoIZxIUTYpqktkDpkJi1yDGhXdh3+v75LapfqmRVgA
RW4IiFvQo3NdTTQ7ixNwzodp+cUmrwwcR4kdJsazkfLHZkZ5v402fTGiFHnsh5udJFfmrNHpaEjO
E7XBm7dz1QAQZg5dl6G5km0O11cn3dLzaA7fh9EBrp7zhuF3vrg457wqyDyH+cgjTJTpbhPYWt59
HtlIdj2wT+5sc+pXGvGXNAPUIBJM09AvsblYRjrREfgDA/NipP+L+ckWRh/w1u7uAbjarWAtLMkD
rwtS4wAPBPqNck/TKU/MJhZ4VQndl617EOyuoLvsRmjNN1U5laPo4jTppc0nQF8OLPo65w2oGqfP
tx8YhovxjOLcgKisxEt1HtHZI9McRhPf20n2ZOtR6Vv9+FQY9oOuF7eHgdiyE4Fyb0+ipyIhWeLq
EMjEV7u/57TeVNPH3hre4ZigIc7GqiSohwpGVhtaVA+osoWGXQUg2QFtzeb61i3ZO/SbA+ER3DQY
MpF/frISc54qOKITQjFQQtvVPiG3J3jh2GBgXrakYmBe7UtOK3SL2bPUa+CeRGZYUeJna1WJBQfr
VIj6qk1Fi2x+AiF8IKPveta2KlFcsI01RKBlQYg+ZKu1i66s8/3KwAuWlzIs8NqD0H5H7UMzfLz5
SPAyIx0mB0zQmKb4V3leAmRQy02gUX2NvT/gvrn+/YWLjyKjBNGRNg4v8fkSOGnnRtMA0Jrxp0Z8
7WvgqdmYIfhwXczCTsFdQheygzk/PHfKS9qjfAp4YG0OU+HnAKL6WtkrXSOLEjBRis5gAGLAcTpf
iGhiexLUmkNzrLZpOTy1IyqXTf719oWYKH2ARBGgXXgUzsVUpLHcycVbN2tP+iwCZ86CplqpICzc
Q0DMYXQBWTwJBqDoFR8ZwABnvGkRf9an5+LPO9aAWqRsDcUgs1r7p5qXx4mb4ZpXqIk1QDqrvE9z
dCNSs7T1GCICECpGFKFdatF1GhzNHbsBqtUb+0nrQXfTfgWH20pBZ8n9AEWIjZZaMBCgxKuosNO4
eUNZDPuLcRQ/MrQpMIv0zhIg2BEAVURj+oHF5A4ke4+s4b8awxN+l62B1iw4CvgZcqbZepsEU7yg
kSYTIC+yOSz6cTeA4VGzy89dRr+YUYIM1xpFrdqo+ra9sncCoREFq5EKg9eP6O4t+nYO7SEzdnNF
st9d4/UH9CTpm6QG+N7kzUUwUq342nQO3fDIGgD17qAF57o+LdkQdKigWw5mXb/gXsaAaAMQdvyS
OBn9Zpr8KfIwypcHTrZyydUi938WjcYw9JJA0AXg52SXSS2AahUalHdPSZx/ybUx5sj/dMm+oJw/
F5pJ7/XGAvxzRN1NpznvCHlx8RFSg0gP/RmqLaNRUTllR+ZwFMnWdKuX1nRWJtcXd/REhPIQsyFj
TJgmYKxN6tPxyfK0TRPnQRavQfEumRoZfrwxHSNFoNizZPbGqCPFHHpmEI9+oa/oxtL34RzhtHAx
LjGK8mHGqOk8TeEQ9PGzo6/4yfL5U7xzXAB4/SZBeg6wWufm2MsQI/dGOoWkqA62+T0t9G1NXssY
xf34A+lfbtd0WDO5T2+WTXlkwH2YeCxqpvDBcL7s0Lv85fbvo/XGhgFB2YIQxfB3tYUUed5OYXuI
2w1NnmfjOV1rFlg4EkwFGHhhZM/GBQYogrjRqfvJDj3Mw3/Mmk/X17D8edxN+dTDD1P3yIrBlZK3
dsjK78y+S721ZOzCmeP3/xOguETMBGMF+NYRYdYCDPYg2Iv6jed+NOx+O8Y1GnbXGngWl4S+GvBR
SZh8NXGa5O4w6Wlhhw06W+J9ufLcy1NVlBg5OqDlokEErr2u7Fg79A0TTeuEPPZT3JMXlm1uP5NT
CcqW5WhWpMIWTsjm33lX+6l54/icNMxna1Bevy6NDYFFOGEXbQnZ6s0qYuLyLgGcClgEclZHHtJp
cBKZNpcYoWEi7pGa5fmjEa0YqwWzi0X8E6FcP43V+iSQeUOa3/OBIgNraOXf2TsuyKkU+StOFmIX
rjE3MxaS6gen2BtrBUOpLhfqhE5eOS8uq6vK9z3K2dj2hYPBzB8U+DHjvkp/WN+a+fYWDpy5A3OI
LCWsuJqWJQzgdiA3cMK5+Ca0P151e1Li7PvKiVd1RyjsrQNm5j4Y9K1Av1Fk/V6lgF7esH/rUI69
FaOR9j3WMZB9bx2iZGPlu+in122v38JF9cLbATpAgKIDGvX84DHaoE1I+NBQs38WWiDcY24F2Xu0
60SIkmGpo85gFgZwQr11vySlcXCi7sf1dcj9uFSwf+tQHt1sMvTURANxiDDsW93nu5j1kz9Gawyw
S2YXr6GJjUFrGwCqzvdr5HHh4szdUOP+VKOHccUqLqwDs9zIeaH/GR6lGqDUs5eSceppSLy9Xd51
v534cH2nFlaA0iRoMmWRElPF6olbom8HEDyBQ/Ve/ErTFYVaWoCBtDG6npF4Bbrz+QbRWveYAP9D
mFR9kGV1kDSP5o0IPbDsoEVGCUnmCDx4Pcoa6IAQzxozIxRjMJm+199d36PLRSD9rCN9jBEHRDEq
AtBM7ZjTFOlpgRZMYkZbbuT7OKErLvXlJYcYNFWDvQQkjHjJz/fKBaEPb4hmhNPI/VrbUeelJI9t
vjf0T9cXdHnNzyUpZitpqZ7zBpK08dWr70v0MhL0GxVryEaXftC5HLmxJ+9IRTOt5IVnhIQOgWUe
u7rwqzYcTbZpmsd22N6+LBOAgXCzwb500UPtgpEzLnLHCB0nhhYkvh0/9Q7xjXklV3R5aTBe8U+Q
mmLhU1W4uhQUucZ27L436BW5vpQlXXhrBEffMpjjVJUeEsowolXbYVXWm9nKM9/Ihp9Vm+/SPv9p
zMPX6/IWVgR+OqRuZZQCpFnlCml1HPUdGUeg7ju/CwpT49xItSZvKWyMg6EyXRJVqKlIYnJLZIU1
hpn9AZOKycqZLFxSAscIcyJI3S70eVeiMpIYn3e+5N1jkzwVa/MAi3t0IkHxWgAnXI5lZI5hlOd+
175Oa87dkgAMUUk7j3/Anp1fF6CCOqlpsCnM0inAWCu4n9fwbJd26VSE4gSXsUtHXkOECc+xnTcD
8oPFsOKkLiR+kHqQMFDID+o4ceXex3wyjR4kaGEv7swoYKbP6j0FfZgW4Dra0xaMmHStyLGwe6iv
6cjcwqHEPLny1MR9U+ZN2yLVbQyBK7rN8I7NgwQk0lH2ljR1yiWJrEmQzuTosYl/ugnzx3rT5/vr
F3Ehf4SRTiRvgd8v858qXW5RmBHwO1GrqaqnyZ52eSR8nVFfL+7iDkCo90Vf3lX8ZkcWUlHvQPoe
beEXsI5I9LrJaCDJLkAmm8z9r6G2tiBN+A4stJUM2YIKYvtQwcHIIKyoOjZmpHZJ9I4j6eodWP9n
IM9a8vn6Ji6pwqkI5aZmeYX2865GvrXVNvkwPQmRr/gEiyJQ40KWQiKyqLpQayWpcy1FbjPrY7/n
7bOhDysyFp5POJaYPULdBv6NWopKgNkFNhwsA9itu9IrjmXtBrTsvxd1tIlAluqnol4xo4vrQvEA
aRHMGF9c3VzLEOYznI6JcRYbGcrf149m4fShTEgcAWJZ1o4VG8ep26e0iqaQp096nfsjz/w+vbni
Dm8ZfS+IYQHhiVD83JAO0ejmIkZKr5i1TdbMQbkWKC1s05kExY5OYtaynkACTsT91q2BBcv//Tx+
QbMAWmpkfQJxsgriWqED3WhsDXhZdn3Py9TyM8J91k7PdWY8u3FN/ZxYfuqtJXqW1oUBHeRC0cyP
MS3FiNYYIORJxzq4UEMAgoxguL03CUtDQAHGWvgBMALnZ2NGdLK6KelCrQXMpXictP04+Ka3va5n
S28Q5IB6C+1lSMWrOXCua2iK0CDHrIa7ju90QZ907dC099SdDwQYCDlj+9idMcNz2+Sq9HRMmXLA
Q4t9vCj3oF41a7GZdyEDO+ecB0V3PwGp1C5ub446F2Sc7+Vkthbi7AK8zNTMgpz7WVGvlU6WNEIS
WWOmSpfc0oqmozyUOllVDGFZfAHBhUNW7upCLAJXGiPkiOFQR1ZTDoXRjXGVo8RXl+6uhS0lHb0z
Y3cD7ufrKiE1S71U8ukGhTVKcWjJPd+tONYBogGgjnAQHzA/v82rH7GG4kUU79Lq23VZS2YOQQh6
cRH9XgLvWxjUtFgL7TMS5yAxTIIy47814LFcl7PwRKB08U+OogGz6AnwYLIuTP/SWDw1v8zv7cCf
6l8rLt2SFiBRB5o5UGvCeVcsasuzsjCrsQ3zfgNw1Xrlti5tFybeMO0tJ21NddRqyNOyZ0J0YTcV
4YiREeCqfXDcG3kp3y4mujqgZoDiRr+ZEmFTNCoYQ0lxX/Jk8ycma+3LS2YbSU1gZkCZJa7JuYZZ
PC3IkILdVGchz/5a/Rc48KR7rDCykH132O764S9dHaiyZCsADs3FMJKrmQ0rCtiZSGQ+S7411a9y
RuF4LV3wliZVb86pIKkdJ3E8eIyg50IKKp9NkW0sNj7Oc3QwafWpNjHnGrdHK+e7MnNYYBW/s5hu
cMgrOrhQRpekK8irI1CVk6TK0yH0yp1bHY8TM+onu22fhpShiqsHjU3RjN5u2rL8ouv5o+iBvIa2
0UPqmh/fseewVSiGwIW5CMyrgXgN73DhjM4C1M7B7V8c5yuP1ojD3yL8iz2XAKeA4sLRqg5mTwug
XEewIDY4y8aYPfBp/FgNPYaEmgGTxXRTZtYmZV/cNv45dq3P7dJBqoMFje7+AsnwxuDjc+eipEny
fWUWR6ckWwEimesbsnR10fdD5eABgm/VSQVLMUruKTakoAdeP+YYlHTz2xvLPDBdycQBiDqRglNO
Hllcz0bT5hRa+hMje/Lj+hoWrBuyOSjboKkMQLmqv8gTI+6syhjDlAMP9Is93d5kjIAR5g2PKFo0
gZV7foHmITEim+H38zwFKTHSuWsd6AumB+jhEnX5LcWi9hSWeh4DWGQYQ60wA8ctkY5+aadfpv0x
0X9G04Nbv75jz04EKjFWXHEvdyPE+LX2qAnDd9dgxhYPBRRQSOVhOu6ipV6iXNhOrINI09o23mZ8
h+JKcjk4NvA+CKpE52dSW409jR74d2PH859d41NCVqqmCw4HJEBzHeCguwh2ziXERutyp9b70Gyy
r9rs7doZqOQeGiNzLhK/t5PD9TNZeBBOBaoguJaV5m3akD50Ct0vxl1fp0GVvurt7SH8mRzlnRt5
7oimgJzc9Z70yb1vku5j4jW7/205inPTkMFgbJhxQqBL6Yxn2nxk/bfRWXE+lhTNBv4B3hX0L8Lg
nh+TQeuEdAIeKFgEZvsxEitPxoKFxAwNwBRRZ0EtR21m4/OQVXXSgcUYeKrCQAsLWj/EisO5tAi0
sSHolbBqusoURq3pv9eRzakv8g+cr1QnlgQgpYd8NPwbCw0557vkJVWjF0MzhF0C91Ik++tnvfZ5
xcFsXLPL+CyGsB43sxMAquP695fu4unPV+6inqLPbh7wfdfaDa0fsT0h91W1HdZKziuCVIKqoeGU
ZBYEmWLTFH7hvnhTUNjIgK5EmcuCMHsDxBYEaGqJAODetuYmHBTlNqD8rDSI6eTnzgd9LvxxjfZl
SYclIxOCdnDyXsROA9fw39MRpz9/q/JXV3+srBWjsvSCnYhQNw5TC2L03H4IZ5Huc9zz9oNwgoY/
FNUjBezNsKYSS9byVKBixRpmEZHPEEj7HwBNHNJHXn8r1h6B5Z1DwyXgLnRMY8ljPPGdtckBC56p
D6Hm4VHG+JIFYB2BkZPr+r14f/DY/J8Y5f6gxh0V6AWG2vHNLKw9SNnvrktYPB9wsCMfBa4koN+e
L6RE4/3YxDAAdaMPD3nf109eOxRBZDTswRkdgiyb3h8cMXmHJAf06XXxS/sI5x+pSXRnA/1Q/vnJ
PtpTjvz+iKlKHr0S/d4cN/3a4OaaCMUjENxFacyDCMK/TXm8Id6rh1GJ6+tYOqi3bkY0NBqXfeZ0
rBkthYEigvNNbDp9xZVdqh8AEAFjx3KXMMiiaLUbDeAWmDuC3PchBuq+aD8DTnMqfk125nP6w3KZ
76RrzVVSvZRoBXYIfjgyK7BGaj94bVlj55ojCTvyrXebbUWGXWU8eGwTNQScPGt4/0tHBZxNHXBt
+PtFnpKbyUQLY9bDNvaGAK9f8TxSqz/OlaatHJgh3YyLtSHFgucbHaKOqnkAaUBVaETZx+2nnRDH
VH9BeWGHVHZgN5uWzEEBQ28Owm+QzNb03f8j7cp25MaR7RcR0L68SsqtFqeqXG7b/ULYblskte8S
v/4eeXCnM5lCCuUBBjPAVLciSQbJYMSJc1ztwSFHOe6KnAaW/r0an7rih9ajWyk91fWwu+9RKu3/
ktZY2oAxHyai/5tUp1f5c9GYaI2S1oF2Lkhf9bPZOyGe6WHRPFn8gN5aRMIBJd9s65TWLzgsQmtC
GGK+DMMJARBIdbdS5MZyINzM2yINgSQlNKnVR1vrFjT1MnQDIWtg5U8+9wJQbmlkfMnL76QQL06/
q+0yyN2nqX7m5XfJckCJB+ivNQdq+g99D9m6Jtl54jz24sVr9TBpx40gfX15MX0L7AKtsuo92qYF
HQody1uLv3yPBbP8oHWvsq6hPFiElYfUHd3506/c3lvFU24+VEXMJobHfxEZerNrMie0XeiQlNCr
JxjVO1VOl+VdWiyWOgB8EO/s65OPNt440Ry9FkPbzq9zCZLspDDrnVPMWwiKlW2M/ArajJZQGAyC
ymUlkoHYTYslq0hbPaVtPu8nMcwP9gxxEk9W7ZuX9tVrQ6BsfN+JVy0DAIrEOXpwbmpdtpHaukBN
Jx49kPc4WqTPH9r5A9ic9yOonWWzsatvjmHk5ZFtBLgKfQG3jHeFngoL/OZdzL1HY378dX80N6EF
vg4K5cXvUYHC1rpeslkSa9RSHfWb0gYndJ+yAHjgPgR1Pz8WVppsdJjcHIeKPfXmGmvSjv7YxSNo
GcDmZwSFBgQEsoEb03YTdC6GlsoUsl9AKahBwAIMTbtx6mO9HpywdRLvEWASM/AI/2QMbD5gvrdw
UauTuVBLoYUGFSO1JlX6WZ+bjtXF+vTUWnpAxKMsP7XvfuAsQ7sws3joRYCBCKYbjAlmzGIRrEkD
Nn297xUrq4SiIXbXkgaCcywR1oWF1jGzStdlE7uS/dXLOnstKgmObZ/qX+5bWpkytICBvh+dmAvW
RtnH4A8HtpIXsESdb6CAOZPcP9Ex2w3Zpsb6yqjA7Qe8BWJC0I6qWY6CS91NartG/99L2b9k2Ulz
3+4PZ8OEmtdA/6or8hImdPLQJklQ6x/Grf7iVRuGiSQmNu6Sb7penBz1VMZrWsUtd0fkZvIBQUyW
fcipdDc20crq4EhYmEXh0sBFKn5gJPXsd2XVoHi8k97Jlsd2OE7Z9/uTtrJVAU5At/QCRUfgrPhA
TiskBB3RQJszt/Og7PTp2JPaCHSkbh7LjmVHp5d8A0hyc45Dch38rBq4JOEP4Ba8nkY91SBJbxgl
cBF5WCVZ4Jax5uyrkUYGeUze3fewmEMFDIApNAoiJ39tzoZfQHaBlvEkzUer/ZrlW4mJ26rD70t3
oa1EKR6JZuXdQ2cQiZsJVisbHtD3UtHHyj27Og6gs4WCVfcl5Wdan3Jv47RYuaHQIY6gEw6CTaym
jWSfjTMxyiZ2ujQ9QfdahiBw3Xrz3L4XQBSCMwkF+aWVE2Ha9QzWbj5NoyPLOOm7t0w3Pg+GHg5m
EtEsjYAXSiPWV5Fe23PoM23jzX+76Qyg3X4L+aGr5EZuRKegupu0MY8TMUSploAkRQu6fmO/3c7k
lRX1+LDMvKwTTeaxX2ifRiQSqXyn2hdupmsTih8y2wFf2Kjn0HT7NZevPUr9IMw5WP1zn/wNqTf3
3RAnxaCSG2WVaRC8gPKYmaGvuwHRt8C7q7OG8wNugZ5lTT0QpV/VrdfBQvmrecw2jomtjys/X3Re
4aUzPp4aj7MeDfT1/uF3e8RiPS5+vLJpM41OacuxHsR7qN9m55iLo1Ud7xtZ9V7oD6LQCy0US1Wx
SByfJHZr5rFwH5LmaWaPjr2BjliZpyUxjeYVbYGEe8s4L0OGwi9SR7A81sAOFwxid38E659HQRxY
KYClVMh5I0oo2ZA0jyc9aqAVJ9lWXur2FsK5AqH1/7ew/IKLAeTGMAAymedxZjj7KcPRkrNjJdyD
7tCnec431n1tQAt9NqAKeDOh0nZtjvHeKVvU7+Ku9IIRCuupHt6fsttiOA5J5MGXh7YB9lY1BNYo
1MrENGFEKX2cfP4lkfkTtXtw6GqPpCNh52QHS+8fmE52upzCqS6fudO93P8dKxft1c9QJtZ0i9Yv
Uy2PpT2kIefTGbDbXVt2B5f4L+hZ+MkbuXEl3TK9/h47emURJIGL5YaLAcShHmmHPLYHN5787Mha
/gQZon0D3sdZ5jt7YM8TmwPdryKzlVC3ESjCizMDu6XWpLsaDd/B/YlY2YUQ4kBDKsoSS/OjEk31
vd860tCyWJ8bIFPiShZRVm1VcJevXCUzlpGjuwTQWIgR3FSgO7ck4+y6GTBdT7P3SI0zE68M0j9V
kwbd+Nqkf90f1qpBPLEWznLggdU8HvqXiMwHkcdNcXaHNmDzvkahkrPnBsqCbaUhNbIlmrI6ldg3
mmGB2wF5h+vdQ0gpB9HhODCh4ZlBkjRBo/xGvmXDhto7kZR4zXUOxsWQj/QYLPC/uWTvdwpAJB1A
Z8Gmv2SgrkfiSaSxndwt4qT4PNWf0/xTany6v0ArR82VCWUDcmm5qT7aRdxrx5+Gf7j/9ZVpuvr6
8veLc7PDZqJagwEw48kBUtqyvxGxJS23ckteGVFul3IwhG7WMNLpnzstP5g5hLzYHCZbPKFbhpRj
uW6aZsIdV8R2HzAzSoDDTE+5uXUfL6uqbNKr8Sxn5sWkWdwxZVrAjCP7ME3/cbMcuicsoGyP+sHO
zb67NZKhhRV6Y30onCxw8gP0FkJZnv2ehBmiX+1Jy2XgkKdaZpEov+K1Fo6DG/h+epzTcecZdTCB
67Q4Gfne4N2b1Oe9hMhOXQS+8RPMK0GRfs7aOYLGFXJ0Ue3qUTJrkeDs4Nn/aMNfaQGlAPE6a98n
ZGqgbwZIyCefPWv61u274qPYzkjVLBgEQEMUL+LDZNAsL6oFpOEY5a61xcacr1sAbw7gGLgV1Oxp
ac9F5dhpFRv6FI4emiy3kLwrO2FJf/7XgnG9qAka5ufS5RVkT98GeuDTZ5vs7m+2rUEop0XfDRDH
aLIq1r3vhvHUFNH976+4/9UQFvsXfjl0jVZpKb4/as/ZCNDxaZZ7SMjft7ISEVxZURZbc+x+sgws
BaSaHpGpCxJ6QCwUONWekHHn99/v21udNWANQBJqGtB50q5HNRsmXm1JVeEN/CTcoNuCwG19X3lT
dbPWoeu2hPPaX6zse5m+3v/9q6uyUGQunDB4fiqnn5n1cqobA/MFotmyf+XGX1mNYsMWmH/LjnL4
WSPiRU512MGBwN3+UPeP1PsgxcabanX9HZBmYJ8jElIR70S0KQh3nCpOnQDVn1YeCz2oxGdShnKr
bXh1U17YUjxaz7npJyXmjs7evspl1A/paWi991/jC3nmf4ekuHQhq9zjBoZE6MGr7GAqok5ssUyv
jQXztbwYEPLAn6/9eKFW1FrLr2KvaKLB78Ki6w6NeDfpAVJVAK2C53Yp+4Im79rMICrqWSmvYyxR
kPZnj71Y/kMzu6G1lS9d87iluAzAJCo5N5h916FmSu2sjmfPTALDTE8FQAdi8E8sS97/DkHVBrJF
jg2/uxG2wv/PKl4XGBaaiKtozHcgmjdBpy3PHt/g0lk7EdAWiccX1OZRtlHO6dkR9WAlaR173ScN
961t7u8fCctWVAIIDOFfA4pbSyYMIqmoQZxEIm941MVXS9vb9c/K3Ijvtiwpnl1TWmpUw7TZH9Mx
QnN8Uu5pf5LT2x+MCG23S1f0QnCkOHdNhzlPZlbHiYkidTdqR57RyEkKFItRn5dsw96q67nou0KG
e0XjiTgs08oB42Lmj0L7oWsl8nnf9eTH/WHdnHVg0AOfC+INFClBLqBOX4dGD7uusljq3pOLc05D
Ep1mH0faH1hGHoW5xYmNGqTqHLCJ9wRSsmhuRbVd8b7M62dZYXyxIcCrqjeOHkJk1zqWjpsfasju
7SCMm4Ssp8WJzi50Leem/OzldHgcxSgisIL7D6D753srT2Q0IFyFXCxowEw/E3tDzh2g2wP+CvFW
ZyrcyGqzz2kydjufOQTMWt4QCE7MSDOF8XGo3GTXyrYDP3cz7gZrrB+8Gs9slxJIa02zfpidwQlk
x4onFCTJzuC8/9CJ3P2aIUm/E6V9njuozTI4epXuWz0D4UcXNNnHcnrSx/S1Kd3TZ7aTzDl5EAjJ
XsmJZOOLQ4wTH4xsZzJX7io5APGta1Xgorsm7A07D7lWZYHEzotSht/rC60B8NEFJ2jTvmrV9FMM
TR/QvK1DUc1aYBhIDLEc4GsQ8pmHJq/yCBhHSNUCwKIZC7qCkC4itQnUu99W+3aQPcaYGCHvGjus
UWg5GCJ5Swvp7DmRHmhoWy+qejqGmp78dLtsiuq5yHak7Iqgyk0CtBKjQcdpsycD54Ex4Q92T0TU
shlsHmZjBlVVN8HkAOZfav7PkjtFUOeztQeBIw1az2KnUSC6ahJqRWZqQqSA9n2AJpD5ANGxZq9Z
MwuYAUVmaDDwUBsGdiA1twOvkNmxAkt8YNr5HAoHb4DUybKowE/+An5V9tDngKM2vd/vuQlNP/Sb
4K1MPYkGBy5YQLgzHVq/a3ba5AyPfssqbDbHDISQ1lHMTbtDmQsw8zITPG5r88c82dpXgAY7iKWI
MWRjUQUTch5bD4Kbk23hjccpivYa7BWABbGNLoJdCfI5OugDXq5t82RPdWAw/6Uavra28wQwdiBK
8lI55qMrPlTuIZP5oaPd61wfNE1GBmqUiC2C3BHwBfqcA/kt2jGs8Yor2AinAkZ3TqMRLOupowXe
hObLf0ZdC0ZrCiUOnOKhGpJd72VIiT8n6YdktHHkZYFF3xJAb2h9NpgdWO2BGyCjsOxXfWo3puAm
oFhmYEHhemihRH5YuemzYnKafsYM9C5FHz80qTUtaslG+L1hRa1qVIUcnZyMRZzWIdqAh/ovam3c
tzeH+fVAfvdYXiyl2dmj40qYqH/pXpCWT6SPDG/jzt0yshy7F0Y8Ny3tbJ6KOKNg/drr/Jw1oaP9
j7OlHN4yL1rmj30RE6AwRGiVAdmkPdhaEWXdaz/vweaM3i/RaNYOWoBFiDupCkTlmTvPaYcAr3QI
dC/Cf+lEgDLocGyW6OHaofntW53mP3TmffEnVwT3r0tljtEVouEJ/a8I4vL3izlOOlNjrdXZZ+R7
olbfsxJ95OCy8cP7dpQZWOwA4b6Qn4FYD5fzcjZc2Ml6yy+nRvfOtncsUWSGZPEWN+DKUK5MKMdL
hQaePCthguiBuVyUD2w+kX/uj2PVCHDVOt6FyPqqV72QVZqOfPDOXvrR0o/gLSpT6D9uZSkXh7gI
N/8zXRdmlHCzq5nstQxmMognQF9eN3+yMZrqcwXNkLz+6pUbG1otZt9YXBbwcoEM5HhRI/DONPND
2XkgQNV3NuW7zi9xIQMKtTdT+Kn+fcrB0nG6P61r7qGD4ETHY2uhxFTcY6rdpDJI5p1xBz5OtfNI
efs2ejy6b0ataf8eJTiUlg72BcWmogJYM1upSyqwl9VlCIlGWrcBAfOrDZouh30z0ofCsoN8C4yw
OrwLs8pJlqdSNOnYeGe3fBuag2ComG/UA7dMKMcYl5xwIIe8c56UP8w5/T5MfDeh8e/+DK75/+UE
Ko7Z5y2IDBNMoDl9LrNj3fsBWpdHc3ffzNpogDlAZ8zSAA6FhGtvdLlRtdVsuGfAsoLKeB34W+ZZ
fzAWECng0MCrZAlMro1o0Gp1gdd0z9Zg7orZD01phFX+rd3iOvtNW6huZxSI8OAGlAzNfop726XZ
F0JL3PPY5h2Ak54bVlIOn8zcZ7vZ4c0X1+JkT3VtDrqJj3ub0uQoito/zG2O8A4DYHtKiPmAztb6
VCC5FvamC207m6UPApyiDw6vWTASywilYc5fbaecQqdGNYh3ODr6qQXIuPZQWhm0EWnm0hbNazdI
56fIyvpxArXjfjJtRPuVlYDkQdhR21PviXEyR7bHm70o3emDLgU/zb5YGpV6/qGbjQTy8qCgqFqH
PIum38r1rXkCKjLghViAcTfysEITrT1NHT3b/nkkP4f+aRr+YOtcmlB8mqFu6eYaTHT+s6m/Zt1r
6b2vR+r3uYNUIsqE2DxoxlAcwBLcc/ya0zOf6r8FEShwuXwjuFRrsP8xYgPdoKEVC4lX5UWPdFUr
C8en58GTemDlAdOPYTo4DPJ+4kia8gH006cSuq5UT8Nq9k8O6UDvTT9nmXW4v4GXOVM9HmRryJqB
FAlwNmUDj4WpDWaZkTOFkF1QiOxz2xZ/EFMAvWZAzhcwG6BRrvcv6Zo6sQqDnolNQA5e1fu6tyZA
rbcq+0vkoA7mcvsqkYUFmQE8k3FQ1OMnqzlY7VOD91TfPlTyZcz392du7YQF5wW0kKHLsTTuXY+q
TAG6goC0cx5EGfD8mJffsMmCUX+9b2dthRCNgQARZEvgL1S8BQDRRojWcs7SLkOm/+2jP/v9Fix8
e2FzXTKcyvrkdi/E3CfemYVNzwJ/U4d97WxAPRo9/2hu1NCIcT1VOe07i5YMUQNecWkk0qP2zjfI
7z11aWJZrYuwyPTTiliLiVZ/SZPA1UIqnpIvfzBRQOOCywlAWcAVro3YmZgtKTT33NivhMbvxPL8
HgM6QBY0JP5zE3uPBsc1O7RwXxNRDh6+ZEvLajm+1A3iAs7uo/8LkEH1eBvADCWQP6dnD2y31TD8
gxDvVCLpD6Fk5CqqbmOPbNlTNmQ35FrfWiN2ftZ/MBvrUCT9MTHEYaT+Q9l1G8gEFdnzewYvx6ec
Zg31E5M0Mz3TrmpCiUP+hTL3p1USSMvOjb/nTdYEVE/KSHObXwMpvtK2To7Sne0zWpKmT/cdxjDW
TolLcXZl9wIYpidjK+nZH0z+WFfC2Rsezw7ZSD8b1ST3WqWHgjTm82SSei9nk566fqh2ktrOvkAG
ZufZdRtJfaiDvkrxZLLsH2Y6NYdsrpOHQro9VPeMPCAGzXeLGPmO8VyPoI8w2EHfENiqHP+rPYJ8
OCv8PGIgKX2UCLgOmavxXTX3TdB0WRPVBm/DrNYLdMY0/mPhD8Njxid+8jsfhKaNZ9WBS0sncmfZ
hAOf7X1RlcVDl5j+3uISrSb1hExfbxcBAVJs3wIcc0hLuHGCFNBRYygyojFQfvJm8HuWw5gepobb
R6HrFAmD2Q3GttNeLXcQoRTz3mlBV1RBnUSjiXEybfkJsHh0lQx+sZOulIc2t766TvZdppa7Nybi
PCaZeLIAhMjwCNoh3ZifeQEY5zhOWQjhTlD+VSYAqjIZnvgsgGeWGZp7vcQKvD6ZX7UawVmVQQKh
qQSy7K7EHwAn2hWM9ZCkZuUnu2BN1KPdCE0uZXZo+tIKSWlOIdSBuw+EQ1TaIr2DBJaWHO2pnCLe
2H7gDNUbGrxHHR3qurHDIzs3wrFDmY/TGuWktuqPesKTZzeteFTzSSK3B5xQZsqf9QzocNPr2m4s
jfoMZrEOEAXEl6gY9B+GotR21jRn0WyybGfk1vDYjhzdnE4/4EfSv/vGMT5R0J09+I07+uGckuFb
B70SOyqImUV2Rj/5XVoEKNssPHX9r3wYpsD19fxX0pNvxtgUzzJDfNv5BX/tZyKCth9B0kgpmtWs
TgsBgUy/eP6e6Q8j/TgVnh8zkjsHCV22QGayfEy6DriRpM7CxJd9F5U9WvXTgufPOdNkOPSVH8xt
1UVGkVefmOHWsfQyOCNcqThN2DWBNk4a3rgcUawukK4mjRGA/8HV9xrXkIxp0q9W1v1yITT8wet7
EyrGlvHLqhNvSdgnBxSjx6fcaq2ImEa6n1CajrKumIPMcttzVndo/jOSal/U7fDAiwx8XLVsgQFp
exK5OC8fW+TTHiDHjoFOOY+Qhv85NqhYDCO0uIngPEQeKPlkOCOQID7qdVqYJIN2cst0PuRVUwdm
orMHXRD/aKA6Dm0fxk451b1D2epTVOrjsKurxgpT0QLVUozsxM22Ogzy19Aj0w+/bW0f5DwWEvT3
D6u1w9pHqRS1H2dFD04DRmaEugk9l2B3D/KqR+tpwfb4h3+VtHtymuGf+wbXzkb827/hB6AZVV9b
U9JDD65p6bme/CNQTFlQIpNbNhSngrHVb7oWRuG4+Y0VQCejiicDoalXgjaXnlkSYVWqaqOBa/X7
aG2yQaSElla1JaRvhFEIrtNzbvU7o9Ff2qVV/P6ErcRRiyobXlfIzN3WzNwi9Rq/5c45zQ4aPxRi
t9kjvmVCiaOGuk+JPcMECPe8wgiMhATFcLw/jpW5AqBYQxcJutHx3F7+fhGsZbhEdJNxsaiDOA+N
2AgDVj/vQ6vJQWwO8KA6BgNPpjm1RZyDbDNy/I1VWPv8QtoAgleQdoEW5PrXE01fQA1SQIqyDUa3
Cfz57f3zA347d6m+LGNQ5icH6yGUnnRUfZKwYaHX7/+37ytx7KRXXQuSdB67n4W1n7Y6QVcOElR0
FzyvhqfRTTdzlTRowoa8cVzZ/gP3/0qn7wIo6s4dArf78QdDubClTBUuO7vwwTcRT/vZ+qhpr/c/
vzqUhVQK1E8YjxrxTx6BJN9cihhaFy/U2eO/LV7uEaCj0LexKlu2FLflBcjYRsQvsZnnDNJC4osc
tDQA1jYLDYAigQSyPt8f3spuBxMayJlQEUc5XkXCE21OzG4WImYFP2iA8/PygdOv942s7ZflyYHW
bBxbcIrr/UJdc9aGyRex5X9AG1vmbmz3ZV6UR40HKUm8jSGkvcheXH/f8LkpEOmLmDZuMCHA6lBE
pOOO+ht8LVuGlI0P3lvPyypsfFP/x/O+FMQKaPNmlxs3yYofXI1HSXfmRaMXvNBwvsi/y7wJq9YN
cpSh7eSlNb7dX5sVB7iypWwf4lUsTXVDxH0Vm/QwVDEfD39gwl5k24Boww5S3oAWY51lVFj+lH/p
rJ2Yd4624carCwOJSfRyLOzharUA3SJOwdwKuzTNIB/BcsHemCnYa91yLarNStvIRK64NHpy0RZt
QHDSdlX1T1e6tDFkK+LG2kkUrnd/MGUXn1c8WuvJwDTaiHg06N63xAfhaSfQlG4kO9en7d9RKP5M
2dB2Y9KJuJWAoPxd8T2r9pRuJE22rCjuzGcEtj6tBdQsH+zqRKy3soULvD/HeLUiiiOj9detOh8r
wlMagKwr5NZT6+/vr8ta8Q1WECRj1XFoaspRVrYggkUbmYhndBbjsVB4/wAbkj5ALXB+7ktUM00v
SpO9n1t5KPpciywcfFEOheeN8a574L+/RHERUFiSpIQqMPrDI3PegbPk/lC3vq/4RseYIGigErGB
/RrNW+QNq2fcogKMltGlGKws1zimBHIYWK6pfcnTZ6N/pWls8lOXbOWEVwdyYUmJdUDdpLeyHnD7
kJ9gb5PFxgm69f3F/S9i2SYnjkwabCK/KZBasix0rFlbocGSt7q54oBgX/R3XGRRldWeB9JTEAUj
os3w0p9CRr5LiKB5vR60yRAAQNOKP3EAXKqgU0G/FG7W63FBisNOkGpO0TQNiNNLsUUWtjZvgBiA
4Ag8u7dsUHkpWSFTP40toKnPMt2AUi/Trs4YOvvQ0OADx4NKjvLzW1b7QJdlcWN/s8pw3PvG3qFv
9zeJSlG+5BsXpRK8+oBkvK1MZulIjXqGlRmpsebjJCJHPGZJpLURAbph7GQwo53QfCeb6n/sAuQK
mz6YPFR/AAOMbkP2EnbbJ/o2Nqf741pbm9/c56CFxf+qpQ2aFUAvNmMWiySexJ7z7+/+Pqim0OmH
hcdvVX1rTmwoD5ucx7R/tb7W9QZGYuXnX31e2S1pOkPc1MfnGZA7Fo/YtNWPvhI2XVpQQ84yLzp9
zAiLHWo9tI32cRpRKrSbrVN+1Q7EkMDYvSgSqgynBuhG2sLKeay1EDv0fnbIWlYbi71lYzmqLw6w
XAwusIx4rXUTui+HInB4hWrkRpC+uiaofmMgQPwCV3dtpWocPiJG53FdI2Aib1q5kVNY2fDA4SwB
IGju8fZUFj1xGaSjqMlj25aQcfuVdvXeIo9NW23cvGuGsPNsXF0uXucqmY2wu7rsdZvHeXJm5i/S
/+omdABAkvj+Jtmyo8TNRuMCjCAxIFP/XmQPJf/RDJHbtRvDWVsYYP8XGXA8AG8e61rfJLklkQsY
jTmiPgvKfCv1tjqSBXi9dNmjqq6svdSzRgP1M4t5BUCDo1VHTxSfTJccSfXOVpDlZIST/WvLvPYz
Y645aAZhKxsMP/ChioUCOgF1iU3l7v4CrUWDvo5eA5CW6Lhl1LImyUTS2WxgMXKLkY9UKS/lT68l
D0ZRRjZjv4xW2004vgPq+ruBaj9Ti268RNZ27+VvWOb+YvdCHkeS2cN4Adh1wqbwdi0vXnxhbmWH
V/3kYrDKMSFbKTx0PODI85wnhNpaaKKTfGNKV40gGbEUioFJ+F3fuxxNm+VgWLZY3PQhxLW3OgC2
Pr/8/eLzrjNPSUIdOKIX6cir/cG1tgikoQKJx+it/F9qcdomDdaC+CB4t/mTPulbELXVzXRhRBlD
XzS1Po49i7U6Ns1vzDEPhpGHuvHxvnevOhZKAUuteyn7KHZKNud2u9jx3dPcHVB8QD1jC6W2tiBo
ycBKo0UekkKKEZd7ftHVKe4e8xfAT4m2EQWuDQLvYuhiARuAdhPl5Bl7v2oz4WHBix16Gfxyl22d
AqtDuDChHDisyGXWZTDh1zuQI7nR+5cByDqQ+eGcwK2mbDt0wRhVMiNVDinGILf1YO52ebnxRF95
XoA1+18jylVTalkvRgdpQLzG7DbW+AMBJXx1TLNvff29Gzbis/VV+decEpt3ad0mIoG5UnujjAeu
frDNjdzG+rL814aadCzKKU81AGcganBK3cMWpejGjKnRRk5k4ZUDlmWyUWon03Hm07HW+p2X9c+t
lb82o7VHQXnjsl4WQnnVXC6UiqSq6qSZ2imFWfJ3AtkOQaGVF4tiPEBlLPC1/22hDMW3/XHuHS3H
JCbQeCoJOB6gsUARU/cb0eGGRxjKOTD2dML9CUNO+Q9lL45Hg2JL6Xft4LxwcjWV7yag+mx0hpxd
suP8WFfPfh3UWzikVb9DMLVgeBa6n2WkF1eMSDh3XEiixSTnB5qKqCvj+yfClgXlxteJifo4YKqx
W1bB+LXJk43Ac8uAcuQ4c5N6HoGTdem5OA7JH1wsiDchN/I7VreVtQYjBlKODkHAaUH/bHqp588F
fX8KfdGX+a8NZRWSLM+7yaMcMh1lCIlCab+1/V6TeJv/ur8ay2Tc7MgLS8pqmG6L9qQyQd5x3HWy
CSpiA3sPpWQAGVom9/etrS/Nv+NSlsYXnWMmLeaOQJNKDya+cb4sv/beaJSLAP0RNiTXPFTT9CdB
v3virzL1giH9cX8Yv+tKt3bQUwhK3KXspNzL4BOaZ7Tq4hxL5inoIIz+3JjANjUTWgwNjfa7fC6s
oB2AbBkrNHQPjmb+DcGePuhI+cXQRhPwIeAhjVrYL3mRD6dZc35OCZ5lvPTz0PU79wBsq7vTB7sK
PSLmZTn0QKT1mASASUOezAHxT5Wis6f1bUDiBkA2BquVeyen9rE07HEjGllbPRTCNGh1A2sLxOX1
2VBURKBXECk1q9kj5Z42G2+BtdW7/L6ys6BobFJ0I6Zx638EeEljvzTth5Nu7K2tUSh7C+1BXoKO
1BQibOf5ye42BrF2xV0OQtlQSZ+KHAVQDKJ7GgkPavEzKwEg6x/xZqzI1mG3NWfKjiJzNbhGB3NT
H0KjpKSv9nzYvBW2rCj7Cvxzs05BAgklnDYQ7VdmeYEsD+4W5dTW2iiRleP2rOEtRuNVvxpZBKP/
9f7O/R2Rqzv3YnnUnsVCW8BJZZbGqesfu+Ex9R8JPRH6qeT/CG0Kh+K1g4adf+r1vQmy12E+3P8F
G1OpdjTqLpddJvADaBXOU5SwYyL3enJ6vxVAoUEWiufD0nV7vVXrvvdqV04of+R+PLLyseToDSYy
FKm1UUBYvUFA3rnkbNHopMJJkhrUu+7g81jmDkC5s9E9DR2g8RZ4uh+HJuEQZhrJxkG/GnBdGFXG
l9ncIiKDUbsfQSoPpuSA9e/kLvqdiwHCx0UvLebyBhKVlp0ltAq3iceglpHPZAysYqv6v+byBnKK
yPpB+ueGZHXKkKkG2IfHVv1d0AJgpY1X/epUXRhQ9q4J1iVw8Bq4WBL3WHpoSfOdjzZLdvc9bn0c
S5cn8Bi3pIRocG7aOUHUJca9BiRkseHRW99f/n4RmDZgOytniis3/asG7ND8k6ARdzloBSGScsMr
2DIXulVtjspo+tnqDnil/sH0XHxfiRgmlNzTjqDEn8owGV4wjv/t+8qGMKa2cjyGKrU3Rn6+28o8
rZ1acE70WPjgrL9hQAfDo1v2Bd6LvvzHABHvVABu73wupLYxT6veinwHcioW9p1KieS3IDpGHgGv
A90JcqC2ARkP7XGM7k/X2ngAJQeFC9hpFlbla2+q+mmkaT4CoeYumhA/csPZSTvqISN335C+NiDT
ReszYHAoF6qkO6aoKiMBSWfcsOHAaPFG2paHAxE5cPwASZc1dHPZEBXsMGZgMfJnMDy4zymdDmVt
HVz25f4PWttH4ABaagzA5+FcuB55kgCjVXioJ8/j8Ws3Hv+3rytubhZ1MwwU9073xZwjc4srem0y
L3+84uXWTKomSWcgmNi+aKO5OJvdRoSw5hkLzz8AqoB7QZP+en6kN+fjWOPp5adWUL25j5DWnpqt
4shy6KphiIWcIWg8FzomtZElLbX/I+3KdhvHge0XCdBGSXyVZDt24iVJJ+n0i9BLWvtOUZS+/h5l
cO/YtGAhcwc9/dKAytyKxapT5wjGbJynIISwHDkwG4pFd335VFEKuPkS8HZ20c/MSXdAYzViSBPk
DrT4BXk4jT3dXvZpUq6GA8p6YJcMpL9lMhyww1hpHDjhaVQNCL/0gx8FKCi1Rr+rmOlToLPCoHvv
+NJ+mws+TDo5JhziSaL+crV6RVUSqiXIXqoA/vfCN0p9LXT7TtfZc9MvMQEumZs2z9klNOq5cKoC
5qDX6Va9WKeW4gMB6+FdBLKp6D94KZCSo/HMAAsykVMNKa/igI9xhNpW8l4bKVpSU2A3FbDELBEE
zp0sQHYhq0fRPGrKjCGx0vSE8TYCdZvP682YbNAycHuTLJiQQ2+1gnAgs1FeqIp3rXxtw9+C/rlt
Ym6fT0gGilZAdKfKzpalJCdghYtPQ32ftt8j+nr7+3NDwNsXmexJPgMF1Mv1F3GUhw6J01NRI01i
intTe6qcpX7TuVGcvVFkJUXsMiTLnem1Ffwqwu9i6Qky+30omWGOcGKhyXY5iiizdaXXSwCWyMYE
3n97e5LmDgk9+7x0w+QtbWodDSMndJQmZJ1+gHU50DZxtOCpr4cBAJuKtt8Jig/5FclTRwPNcj4C
VIRA3TWRPeYLd/f1VQCiCCBvQeQFJjGEtpfzhGSEsCOHZSewBLh9/L1lq0bdiWzpnXG9q8B3TFGp
AmMehiFfOeWQoAZqAw1TVe98eGqMnb7E4j5nAsrpujWhoZDXnebyzHGZABf2asPjU6FAp7kC58tC
qn1uMc4NTD/gzEBvDoVRFjBQ5swF4JstVsZnLOAVBjJqNBUQoHqk1Ug0hzPoc+Wn+6F6afpvtzft
zAQBEolqFDD/CD1NadMi793TWlGw1hBOYErh8jZzabFUhb6+97GhVNCC4K0HqR+5HGaFtTWmBAxu
PH2EqBdawR6z+FHg9s/bncm+/Ci4tCZd+0phNaRxYC29I4d4iTtmZkEMCzc+Lny0oSEXebnkQqe5
qEPQ4iqJ44onh/UL52/JgPTz0V+Jhi4GAw4o0RpfLOnDzZzviwFIDqRQhK2Czqs6FdV3QXZ97jGx
S8jz7Z01ZwXCbtDGRnsWNLilkxEngtW0TOoTkprVHTe2TXiXLglBzE0VYnk4Q/yFG0pai6rRAo3G
dnUiv2v6ai4xjc+cDvz8fz8vrUTXx2opNKs6VRkH5SCY63wnGL3bEzVrBGxtYFVEIsmS4wPbVsa4
MhOw1HaQc6Zuh17+eFjI/s4asUHmoE4laYRVl5sWNM6xEpVQB7KbQdylccbfTWjHv4C8kPq3xzO3
Jg7qAxYQwujbk1GIeVUTksRgQy7T+xOkh25/fW4g51+XBpJbYwbWa3ydkV0TV64BIq+mX6hCz+1d
4PYAcgTNB5iMpBOSallU5hWWpAwFWt22A/Tj0T87LizKzEwBPIE5gvdFk40jBSREGQLbBuPPyVQf
oW2Yfn0hLj4v+XYFF6/SZvg8tLUIKLAX3NTMSgCdgYQFiBUgTCe/QawGNCm1MErAZtALXAMBTlCp
9emose2X13xytiB4QtvhpIF3uXmJmuTESKCUhD3npiAp1Hjs9aCUum1mWtXL1xw4Tc/MTMt1dpcH
SFHzwICZtHqtG8iHhNTVyTGAuIhyMhTm9cPv2xZnp5BOKVBE7dA41S8t1m1RsHA0sfQid4XhDyX0
4hb88OwmO7MhTR7j8GH5ZCNu/oTG6DPn4/YgZg7L9MQGeApKYGgLnQZ5Nm2OYhVp1o/hSa8exvFJ
KbpN3JV3KmRZbxuaG8m5Ieno23niKKhKhifTi1N00kOw9LaBmeX4lMuxAQ4Hvt2QDgy3swpsOINy
dPR31V4zY2suYc1mJguK9wCZIQ8F9yI7RxDDCtStuHLU6bOZDK5u/WJ27UKy9vZQZubqwo40V2CD
ACdiCzum1YOJ9L2uFgxcv3YQUU+03cDoTzrA0tVYhPEAmFkYAshS46Q4kJzT3RZCsQBRukbzdfTu
pTnJI6MkEaRFFSjHNH1ryJ4GqzbaFKZ/e9Zm+OumdwIS4dBhQdQth8OsbE211qMQuhwQ5JjYMPO1
ZnYI61+E/d1Gi0BafAsqsbDxZlcLANtP/kaANaUzmgJVhZxRFZ5AK5G/iyUSyqXPT/9+dkJHvctp
TdMQ0XfrxfrElLHgoafVllwn5u3fAUg+oCVqSmnThCe0iGW+VW6U+E2NQHyyCrzbSzR7RiG5jDtz
SlTKEH5EMWmSoQp2zHL1SVNotHVE32614j9UXrAXzixJztmA8JDIGlhyGlAzelm1EMnMrgocDcSt
wTyAdprLVTGEo3UEdLqn5rcqNnHlf32i8GREVstBIu2KHn7omzIyUyD3RcjfGStXqUHvsfO/HsPg
Sv7XjOQHWN6bDNpFaBBQ9Hcem89D919OBxBgKm5JBK+2KZkIbNI2XcHiU1jeD82d2NyeqDlPpk8q
bAiOkeyQg722M5KyNEgEXfjENRXdbxJQH5e7Moq3mrFwG89t3zNjcguNqZYVLUobMOAxXUUhecuA
puK9+XF7THN7C3k6HXx4CJZt2TuDukgrMxtmONt9JOrCaZ//OuaLAkM/UbVe7lwnrAyQngDuPVh+
y/fgJr796+cmCczy//d96fKaCMHx7gJm3WRP1G42IPfzwGe04HSXrEjnrwihE2mqGAUpv62V6M2y
FwzMbaxJQUx3kMxGh4t0Z8VqzHlb4mjYOohgmvyeBPkTU8U2ocoqQh1/wd7csnxKwIL+G488Ki1L
X9DKsAOcE4Rr7qHDU/L2ssyNh4CzAZBvMJlcZZnVXM3MGK3ZJ8F2Ft87Gths3ID68Z/bduYWBk5x
ivenS0UuEpFuzMxOr2HHyRPX6qI7Xan2DkkXrpLZ+YKChoacFHIU6vTvZ9eiAvK0RtSYLwiuc8eF
guHChM0bAGMbCIrgumxph5XQ/0XDsQBao4lAQ73iibkwhLlwEgmKqUNnekTIRBAjEHn24Aj4rkbx
kz5wO/Ox6yMf7EQLY5m3hFgPjZkIjuXWxbDVHGgUDIj3oJtt5y6HkBZo7K3/NKB/zeiXazKaWRo6
NsyEPUBJAFTUwM6XbbtxxOvtXTadPjlksQ28uikaj65L+9WkHi9GNgWwLjPuSL82tQeweFgdXvxe
0Czc9jM9pwgmzuxJt1gZlAMDVVV4GhAoF6h+G80ajECFG68zcF36EE/wyv+QYbgwKrkg1aqjJALW
9WRkXpX5SrWwK+aOqm1MwupI9CDDK7kcDeSNhlb2mES6jzmU1+r7yFnSw10yIl0HXIX8TAbGg9NY
f+N245XB1oZQxO3tMHdWkUYE/NtRbbS4SjNlUF30qY3HZWm9M/40mHe3vz87CArp0qlQbCAHfrmx
Oyh5lVRh0akz4iNEQrZd0Z94VX3cNjPT3IYUhgoXDfkmPM8sabKUQa8dkCjCTqW0bsiCXVgHa0jN
Qq5UeMMwQf1Mr+SdSzRwHAe9b2VfJ8S8/A2S37P0mEDjpI5OCl076v3Aw4XFmruJzgcpnaXIJDFt
jKljq7+HUqBiFmt7tPxURQCnLtia2xhAPOOxgf2NEFFKCnSisqGhbiNMZ3djurW3txdsbl+guVLH
xe1g+8nR53TbOshthadCyx97Ye0VvX9s0Y1y28zsKPASAAcq9Iw1ueexHhGWa0AyoVt4aNcpRM3/
6g2Jl16ac04VTMt4myG1cZ2PJ1ooQByHWLoxEbKV2qaotjSL3BAkyRHpfVI+d2Qpzpq7ms6NSrtB
gVQ205kWnZyJU7OIgCl6r6PAi9SlvTC3WMh0TQOEmwAw7PIQt3lQgL0DaIHeKfeRgpIZLWMvpt3v
r6/WmR0qJYbRMD12BkcTX9ibfgiJ6GiJ9m72OoL8PBq7dah6obJ4ORSiKSLQ2zE6CdW6r8bqOcid
Y9EprsrDE9jRvoFgFQA065Smna8k9er2CGdnEplvBC84VEACXZpXHT4EahpMaxYdUHs88SDcBI7x
Xy4oUC3bE7QJBRbZHYL5SQBY10cnoxpQ5vor2IddLSUmZwaDXQ3CNwBJJmYMaTBlEnITWkloW9GV
Y0+U7dj2GyUV29tzNrPPYQa6xNCXQ9elHE6GoMbMDR1zFgsbxWwBrhzLC5XHsPtz29DseMDyMBFV
mFNp/nJxeBX1cclAX6A3yTbkxoZpxNNba6HKMuOTEHQDAwDyRegFE8lMrpngswOfIKTi78Jos1Sa
nx3Fv5+3pEOkRyJh+oDnV6WAjnaAXJf9m+vawvWwZEW6HgqA5sI4BWlFS1pEJtRVkAAbiqUYaC4z
CdqVSW/bBLidylxZSgOiVYGs6ynp3qiSrWseeJlZ+QkZXQ56di191iCQa8aPt/fCzFV7YVeKW8KS
9oQwLBJBp2JURiCmfQnKbTGC5zZauj7mdoSBwYF1Djv96oU5cDEqNe+VI8o9PyCf67Vx//L18QA1
B7oJ/I1OdcnvdczqdcsclaPGvjcdRLzQDUN/AazqK9lC39DMebXRUTi9mJEgs+XzWttNCcBpHYKO
BVG+c0+0YDV2aGEc/0MJeXKiFpBkYFFDA+PlgTVDE7n4EqmMfGhX6ajddQDT0Jqsbs/dZx5aejNd
2JFu2sJiXVWGBqBsg7IPFOi/NflaqJD0qp9ArrkxoGRnBp3H0UGHstNd61SeKJewxZNfuPUrJL/B
kjoowBKM25EZrslKL09RMRf36fhGg95NVbArjU+3hy4dc3NiuwWMCHmcaXde0ZRYvB2FNWjswGh9
Gorhzq7EKm6jBTjRrJlPsI+DVOzVtQihltYJwO126KzirrOH54baEHcOloCx0tb8ZzjI5UyYqJky
lAJEqk2Hjh1qCrKdrizRDZSvC5AiuWpjL8Se0np9GpuI16YWA0vHabjcnTRJaY6eHHawc+ILouwb
CJshqsm9wHFSF/O+VidGtnKpW0Z2mv9YNlDIAfwLiXA5yki1gLBBp+3BpM8qpM9J7MbQmA6UFC7a
j5S3pg833FqAH02n4Gx//mMVaStU9RESIFq8HG+X1pkdOmp7yCHLWpmMu2HVZF6hkNDNCN2Udh5t
RBA9396ikvP8xyx4oPFiwDMTQPdLsylNxl6pYZYPjRul1jOALb9um5BR/f/YgGtGfhHNs6BnuLTR
NgxU5bqBCR35uKJ9MQLiSJgbMMVw4R4cP6SQ3guNKvvGiyxfDaY9+gpvNG+MICNc66irVUXFdnmn
dl/LHU0/Dki2idjLtIAplPOGWmQKNsRpeyhsHR2BETi7d4q+4+Tt9izMTDTqHYAiAI+AJ7b8IoSy
N3DyKKUduPom8g+tKRZiirl9e2FBunSHiWKvz/L2QMW6qnoXTSguj3OXts8N1N55/wowiWvpS/eI
dNn/M4NnI5NOap5zK88t2G2BgDBDz2l9K7hr06ckeL09h3OWwMQ0iWVPVGLyGSFBUdC2q9sDSX+C
kj8SoMP/aPuDuuS45xbrzJBccOn0wDSyoWsPjf4QxA9L2tJLn5fCP6q2UWJC5ewg0NgC/diVAzm3
21M1uxvOhyDthritcsimwkZbHYaYYjcEXg8lqZy9jnqBtG/mpVqyHuyn24ZnLiOgTnGckPRFxkrO
GYB6SemIE7UHo8qHFeILtqr1Nn4IDfRwft0Ucm+gK9RV5EDk6DauREZLDb6L0vQBlGB3UfDQkIV4
bG4850akeSzyXi9qlMYOARvdMH9r7Z+x1iys1tzGPjciHSHLbgHIdnh7iJxtiCylat2Z+gsxvplL
OLslS5IvrgfCWZVhOGPkxxA8U7yWeGG7T9hCUDK3x8+HJF0s3BgVHVIPuM+C4V4NyZOdGr9ur/9M
PIIyyb/rP/37WSlGQIYxMBTMmoWIMSx+xQaAJM0mXYJBzg4Fpavpaga6XY7+dVbbUZ3hKKXJQHYh
9Od9oYzl6vZo5lYGFExAJ6B7BbwBklPIUwRsFvAxBxBa0CfeDLHXpCpAEfCHvsPG/sGMjWzhtM5N
4blRaXdHfRKJoMAR0rKHpP8bGd9C9UEpXr48NBu1LERTKGkhYynFNk2UOqET5t0B/MDjoz7W4k7N
SmcL4Tvqc2dgjwntyIJ3kJPa0700pSHQaYUsAeZUOlRcxUkaNGyPUXm02p+Nbd03IO7ocjCsM76p
LQ7etn0QJfsgEH4zbm8PesZxAA2K/i7U0nFZybum7GgRjAlrDq2B3vzQdEPxqhsLRmY2DYzgD25F
E498aYwtxAnrvM6bQ6SBfT+MPMiOPHQQTuEZhJUXQ4xpD0pBKvjxEfyjTR7OXYYcmXEP9oQwaQ5N
njxCSAZa4Emz4VH6k7Rh5pdpGrtIa73kHCpDFnjt8/qLVLXTqqIXB4g9+HyAruS9xLMoaAYgkw5V
lvyg9Xvcd0s1/plQ/NyE3PJDDRKWVmvXh1S7qxy2TwbLTepnfUxQ5GNP5lIP0Ce10tW0onI9NbUg
rS+nAtNuGEhoNfVB10Jth4YjCw1zAevvs4Z12wixlZeO5rgK2xgNkIXC94Gqpn5V8NFVkjb76CAu
COF2EInveNiRlaB6sc3winFrTrUnRkG8FcVZ/BeovHYreNU82mUBDpavb3nkS6e9CDakq3qBkRml
EZpmfYiL6qfViRfetc+KQBx6286M14ITwfcnHCHUO6Vd3wmiNyOz6oOWmOh73ufdt449WvH7bTMz
ft9BlRLxOorlgMRI9wunTYwSDpYleGRk72QLL9y5UaBANMWxaAu5OrtD0fXYUjVmS1n19T3nP8H9
T5YwnTNuCJkkHbl6YG0tU8aOGsB3qEOe4R7OyK5VWg9yTJsxFQu318yZwesO7IEgw4LHlcO+rLAh
UZWB048L8VFF5nvA6B/WOQ95rgTuQIMK+GuQWd9eoWurOgBeaNTCcx1dTvKjKrYZHUQ1qAdQsif+
2I0OdM0U1wrNxNXT0BtQqew1MIHfNnu9MSazyHCCMGTqVZGSxJkY+1opMvVQab75wrXNwuev1+zy
+1IogBcyApEK38+HLHMtZQT7SRQw6MVmhxAsSWlubrqe/dbj8juehD+bZlxXynDStLHwUGAKoCBH
1mJwDiNqMzTSH1vDPCWBcZc44rHiFGdFb/cZqNJ91ehe1L76BrJMD3JYG2QfV8gJPwM4q7oRVz0a
TorMvcd04Rmd9dqU9g45rdjNS/ZaNNZd2hPPUgxPY9p9yvkGIcBCzv+TwO/SQaKEClQlGL6R/AdM
6TLSo4XlJFbaY8IhYQH+cKfb9WWr7wuhcVQBdO0pDsyYg1JKL48AIv1WoEP6DIYNagEKtAms/fij
j7oJzBA7KYDAVuFblfO7qZrWhy7bsHAarjfI589EyENA5XylUqKYXWmbWW7tB+d743wP/dsbBFKt
VxcxcPNT0psglYCIdIoLzkJfuwbDLrQWyL5wrNyrY2dFkuF7242eofWrUSljV6tDv4aKjVUYa8vM
d6QxYp/VxRYZvF8WCxD9NMGjYjtbYSZ3RdFs8Sm/VIe1CgEDJ4O8WTMw3WN0fCkc1PMGgSxC44RH
lbF0R+ORuCQzP/TBuQ9L3XZHvQF+IHzIM/pYl014L8pm30VlCPXAemVBCEJP4k1iDN3f0KgrrwiS
1m+6SeDNLiy3CEBsWDlvRcISL7bEIRIF8rJau1K07F6fIqjYqA23B0DV7SADtK3joXMBJdVd7mQ9
Lr3Y8OM09XVb+etUiSdMbe3EhYcmEC9iCvQMuZq7hmXFbjrEbB1Eely7QZS9C9Dc8oK9xYT6feFs
zao+Eq3dkyTxDSN6YizaikDdmoxCBJ14cdLugKR4synZRqZ11ymmX2edD+JcP+2zNeB9+xzyZklZ
f4N6yHYk4cMYZWvU31Yjey9Lze9bsuK2so9iBz4ZzfekR29dONyVg/1Ns4KnLOL8rqeN6qej9RA2
aujGdf/TLNS30uh9SMMfrFxf1ZD4i1l2KFKox+UK9w3uiJUeYRc4OtQhya9AG3dqyDqvmBSii5GG
LvQDo3UJBUKXKvFhhHqK2/bJUyxa32DmL6Ug9tpMh8pHAhb61X3xwwjtZldDpdjqAr9FUs6qoNUO
2oq0g0wxCfOtaeeK344q5tpRkC51gp9JHDU7qEtqvl2rrm3ave9An8hNTcSGXVj9ECx3wNRPFmBT
1zerA+cMLicDSUc8AaZr4+x0xEGk2h3ApnvLqrxWHFpAFprq2QmjhXN+7agvDUkPm1IHZwUzRkQg
412pfKCpOvp6/uHcBJq3L8cCsDeHzCTGEg+Qyfw26SmzL6c4Lk1I101VZLhEp+lK89XIwf35Q12K
dT670i49OHoUQTmB+hz4alCSuBxGXGZVAAwV2VvghKzdbGw2utM9F2290iLDozGE3mmX+qM6Qr5B
i/W1Xo3Mb1Tlt94Oq8ro/CCN8hWiW3fkPINepTV5+i1X0ic0E33vROPHQdFvR5FlcBlh9JAw8AcN
6ChdVZBURomrfhFlb0BgO/GaQHkHvdkjSDGOmtM/5aPxqAwFcHbmQwzFkr3QeQ490uHJgv4o78yN
Do/WVeb3IM0gyxy9ZWFO3CSHoisa2HADUvGzSPgPorEHXa32g6n5Ma/2aA/ahv0I2hpqgIpwWA8s
/oE6Du5lQkDwX1nrIQxLN9P1BxZp0AY1v6kDgXOuPZMbnto0azPiSD/lHe5j7T4w9bs4GZ+1zCAu
pA8ekC59vn2/XL8qsVho8EaHDni9rnLiUeag2BJzaw+WC7xE7Lpyq2546vT4qVQVN7C+iHnFow4G
AevQgQtHiUB+AOUFpDDblJO9qdAfWlm+RXzhpH5Wba424L8mPvOl5z4B0SlrRUf2Km3VAyYxXJfI
7b0NSlkMnp1SBBLE8DV1HVBvHPwjb/StGifqqsn/ojK8KTK/AyYgEB91DRHemOzLri13lVFbh1xt
hB9YfmEMfFXm9eg3YFt4TROtfUhBArkQIF6HvRMPPXoa0T+HK0ZmBk6HtMw5KrZ7OhZZ4UaRE+yG
QrDnPgXNLVhpAziiaGD7oh3K9e29cR15OBpUQqBRjt6HCRp2eZDVpq5SQkt9nyLgP6Eqma4haN4v
PL0+ifAulws3gQUgN3Jh0EaUkUaOjkqPDaDhPiod+lAbTf1i5yzfdqw2PI5EHEjKefQC1INyqnvF
+oXGhW6nRZ3+WISqAWE7o9mhk9V5zUqVPDQxS9eAOGamS+yIblpRow3Yol38PBSZWKUh+VU2evjc
DWWVenoF9KtIVP6EZAhZkSxE/xOqVeqrDkXh322QVzicDJc9nNNJI6OxytDX/B6ohK1padMXJ9Bx
KwxKgYxk3T/YYxs8mG3F72sniveKEtc+svHsbtBqG+4lYCur1uL7rhXAR+upfWp5MHwLAqt/4dBd
3lWItD80vW3XgFOHXkxIELh1ZCm5R0sr9JKAN6syEMYmJZAmur3mk3OWFgNeGym0icYFmUkp2kwT
s8c73OF7owX+QY9WNeGeUxvAzBleTqBk3QdPcW4shLkz2xzw4OlpDPQhMofSVnNaG+y0etzvS9bu
u/hvGb9EbJtFEcQCVL8kP2+Pci5qMAGKx/sC7U94mV/ubKsUNTAyBt/34yMShS6z7wvzTVP+3DYz
N6pJyGeCbkJTVPZ10KHOHGEHfG+VtheEZg6yxPy7LdLfamoysHjmr2NnBgtLODM4ZBhwmJBZRj5A
7rfFc8/hDvJMiFRWXXfk+TYx7iFhfXtsM84BmR+0cDt0uutl2u3a5nUVOsWwT+pH8I0tYThmwi10
vqHtAgAtgPPkxoWeo4O3VhGo5LTP3To1FVfrwjfVqpe6x+amC0ERxP6A4dUBqrjcC0ai57YIDbHX
xLOjr3GihH2/SMy5ZEW/tIItrwElDEdhG7GrtCmEzN/ZVP4hL7fXZXbizoYjvZ+VOkqHUoUhtfyL
N1hR3qvq2//PxLQ1zu5XoTuCpDpMpNQLBWjxPaVfSJhNB1ByQ6YzZQBQh0EhXc6oMwiqaCyfpquF
7079LvpZM69tXLCv3x7MzMIQ5NMnKAZQu9AtvhwM2m+6kZUa36fE5n/iXB03aWDFxzgx9BVYDejX
oTWAlmFwU9vlFHtJvicry8bsKvRHhegWbnl6Z2JY0J73wJW/kDObmUWCxNX0B3g2oHgvx6aS0Rxy
BAt73lr6FtCyEXjrqv6TR1Q8G0xNPFv0w1JOfcYzAGUyJTuBibqGoRqBSLtayfiemE29agZVXXMb
QgO3121mn0O7F9Rsn7idqz5fYjQdOncqvtf6ZjjV4PFDOizUVkNnLHHAfYINpN2IyjMKdlOFCYIj
0h4BYCx0nCHl+widrAeem6WrWaly7Ky6hRjZaPxOBzbuoY0dHppxVH4mURrfmdzq10OdF+9QRYt3
AUKSVRVEowdpFAo0YZc8UY7mIl4C96fpkAQ2JtSklRO980IGScCMgoVTZFG+RcsjXXd1Wa8Fzxy/
b8bwAdFM54FEXXURFfR3kWh/s8rkrgo+VaTCyno1iHIjVIEHOxpJvN4oGt9AEOIOllg1UUZXvZOC
czMVoduEplclJFybgqCGldkU+vQMnneMdF+vFYJ+lCZyrcTM3vTc+NAEIx9UjJbXVoytmKl1O13r
g1UcsXqTFHV6VIsOuLQONbOPMQiVfeYwPXMNLakg3920/SNLgn6JI25uW2BLoP3bQtPWVTquykN9
VIuh35tMDfZ9WbY/0qBoHjRWDgupyplQCVWJ6XrHXkcaXDrIYxNURsTTft8qXbEeLQIK4YBD9V5J
h5VhK8YqYGX2YOtZ8IGHQbRwuOdGitY0kH7htodwkOTo0zZV0Kzc9OizHH43QH5jcZrXPEQ3xe2T
NuNFLlIs0jg7kN0YpMZVHAVukLhO6Dv8cUiOvFjfNjTjikG+h2AJZEcgp5CdfpT1BlUSPu4ZmjP6
8DiSH6GWemOeLozoypCGCHN6gQJTgJyRfJ4pK6lV93VyNOmDWbwE7HsBtIz9/sXhwAo4LgHHRz0G
4d+0gGfXpBYMuZ1aJD5y/l2kEI5qNDdwbGDcvijvAITZJyQUfQyWieY0Oc5M0spEHSaIjwn0drBc
G5OXbpeVu8xy7m4P6sq5wxQqZXCHeL1PGsmXg+o4GXurtpLjkN/b62pcuPevNjU+D45E9CSCYeM6
OzDo0KHJQdpwbJRiXdvptwF5T6sdFxArn2XDC48+2QGf59Q9rAMQLa2NoCryRKKJj9TIfaNamwUS
1c9xuodyZWxtEvZcFQI6wJmbiKdSX4o5r47Up3m0t6jogZooMy9n0WFlmjOVxce6t6cM+XMF4Z8O
6qJJUO3GJFl47szOKl5t/2tOCtiAra2yiLTxMdWJlxWpp5Hv0bj5+s6gZ0akKVVN0edk4PGxALGP
DXh5u3CeZkaBXQdN1olw+1r6NYwA8TB7jKKOTY/mmpebr3m5/fIoYAS81MCJgklCfhkqqR11Bt6i
Ry17D6zXJVjFzMIDwmaiTgSCQOuqqwr7Tq1xsyfHSkUyQEG1874ITf6TVpblJ5mNkMDpA//2mGYn
TodfAKe3ev1U63MnHHsN7mGAup/u1N5At1GULdxHM07VBkckgnbcdIDjSO8oi9RKJcIR62+A2MV8
LMRr0g647xdW6OpRjVc7rEwYXvx/lZUy80jPYmKnR/YJanSEumYVWAbU3nwBS3vt9miO8sCXRxY2
uNwSN7lZigQFun+RwZx+wuWpVeoa8FeeZEejjlaaYm5QJV8rpfND6O2Wl9VHQ8g+tUbfrIsHvfv7
1VXEa9vECFCFBrWrjIhVByNzOjUuj+pjKzyQrYZfxtsAwXRmQa51F7qam5UFCygbkydW18VPkep8
aaNcb8epNDAl/ODikbenl9PYJGFgRFpYHoVYF39E92E5j7en6vqSInCsuJ3w6nFAQiItFO9oVo9N
UR3NhLZe0puNr1b9EsPVzH6AGXR7AvMF2MjVE8QQepI2WlMd1Sw7BKruC+TLSvpqJC9FYj44I/oy
NYisF6g0snzhUF+NEUAV4FXwH/oWZiAlveWMdaKNx7bldNsmSrtG7bz9aowrWZl+xVkMoyRlqOXO
OB6LYBMPQFiMUL0fnFWdb8tsY0L+A5fn7cW78iMwiUQMkDLIeztXwVk9hi3J9UI92lwEDwXeRMdc
BImvA8rqU6NJFjbLrD3QtE7xDLpA5UwTpQUkUJtgPIomB2tgRVZ2kT/QKvndoR3l9tiutv40tjNb
0nTSsjAMaPGqRwjkHh2jBeuLeLJGbfVfzOCKhCQVtDXklJZShQAAwBEdM4iYu2PDvEw4hVs3/UJg
MTN3IHdEzw6ZGPGwDy+3hylqbRwCEOIZ+sNYvaXNwWA/22SJ7/0a3wnVATS2ok4F6j2w10y/42wb
GjW0JYGCUY5qqT/ZhnDHFN0l431BStfMGy/hWuE3jSAPkRK0dxwF+pUzdT3enterq2f6Gbh5gEMG
FTxEfS5/hiKGElCPXDmOneaq4SosVzwOXCV4LlLuol5729zMboE5hAradOlc6+wQS0ELGEYdZ7vE
2enBS/dFim10DUwj+j8ThlRypnWsEDTkKYhHDkr6Xbc27RLkccZRXZiQJi3r8g6JIPRsZtm6L9bp
EkvPwizJxBlOXOLMNpglnpYuwMUuZZmr96+312Ju6RHUAIeKJz+SMdIowMuVK7niBEdm/I6czNMg
H8W2mnJPhxFPYrKw0+YmDaktlNNw4dtUfgpDSkE3QqoHx358j6mGo8sXwjVt7uyem5hGfHamBoVX
nZ7ARIXM4YOVG69pX+z6hERHJavyu3YQ1E1Z2TQuMcaTTqHIIbrhpyEIeGJQzwiMpzK2Wnd0ui9y
031uS6QrJw4/GyJdstpNA3UYMwyC4JiN96X9MIL91IaE+e0lnZsA+PvpjgHyE5HV5QSkTWYO7aA6
xwGphu234N5oFmokCGnwjYt3Js7XmQ2ZqIFHZWy2KCkfdbD5HYcMWcoCfDVe1QOa0zrIh+Wi+l0l
Nl1zx+i/l1Zdrlph2FsOQIuPJ917FCe616EP3m0RF/paq6meCtSyR2qa+DwnfFfCxk4HQAFStXq3
DQuuIKvHka9jus3/h7Qr241bV7ZfJEATKelVUg9225Y7TpzEL0RGStRIDdTw9XcpuDi7rRZayN4v
B/vAiKo5FYtVq9Y6aHpTHowcR5yrVO98VweTlZ3x+I4kuFhRcU38ccZxpxBEP7ZZJQPTTqBuTpI3
R1FjN3SqQOaQgM1N6n5GgUlqOlcL7cT2TR5IA910+oceWAF3VGUAMVtQSE5eAEKwGp0UXPNHXjp+
W4P6U6jefLISm/qpaTR+ZViVnwPR8dALI38wQW1+1IdEPwiPlg9JC81HwOu1R61IvsjCAWy2dIf8
S6MG5D2HJCtDJH3Ru9+MtXaQU9XulCXIrk3jCm3VhnW08Fb4nPPYOqC6DgbdLmnv+5ol90VJs0ej
09p7DTKSvp4n46lx0O4dxw6AHqoCprQj4pBozisA1dY96x22G02nuLenRhxTj9SHLternRejYSRG
eidsrIQCa9BkEfqwWJAwkgUIozGfOW3DQsNNzFJl7WpqFfueFHi6ONoQTm4+hcPA+4eyje37xAKW
iXdGehxMVu2QTkfyPga1cduV3l2eDWY4enYcjNUwhEMNmEw8OONDNdYdFqjrH5ibgi7Y7ulBn/Tu
o6vNCWHhsKh2BNv3SExFjeMkPkn6xM9QEQAtADAstq65e5uwJ4u12a5hKZD9gAMGBohSPt0+e1fv
YCAa5urA3I6KXMiyephRDzxxbk2jARC7mLlhysaD5rAHxVDuy9LNtquVWwIGccjRZ4ybdAkrNYyW
D+3U0kgkrp9p00db0x8Hj/y+Pa5VM3MGC7VlVCeW7KN6NQo8TBiNTFtqvmaYXzrTag8QHd1itl+1
hDIvavRojzCJ+d579bpMm3I0adSI1neYtfdGZ9/LrZBn1Uki/rDQqDyj1xf3XmbHiWoZdSNQGARO
DKB1b+Qh8N2vojM/3568tTsWlLp4WyMzd918lbikQkTJWeQNhevDZZ/A9ga+owFQRrdEs1caGpn3
d/ykf66audKMKUSLwVUIW2VJl6qsZZH55lZ+sbs9pFX/f/H1xSrVljeVWomv0xKtSICYki3ippWT
hPkCTAc9MhjB8iQBaJV5YO5ikZFn96BeOGRShIVHnlmM4FhL6PHvR4Q3L9I8KDpcMwq6Ti8mhcpO
5E35r66Kd7VINpLAa0NCQRb6XzNy4grqPyIt1imrZ1GRsKC19QeI5kBM/qckLWgxvY1LeuUggWIX
mj9An+DNucRXoyeOibw0vMgw0Yk+tU8pEfts2sKJb5lZhFtC9Cob1eRFkxMlIGLR+jvEfxshzerM
XYxlEdK0udUD+QEjRh6V/V0O+YPhoQKCuNmA3a4d1YtJWyoTVJ2YBjQieRA1O/TOGQJtFHrlZWz5
U/W7IRvp+o25W3rVibYa5G9HWFPeJ0sTh5aOJ4Y78/bWXjUD/jNwy3jwrMu0EdraEC5lgxeNYFoU
zwA5adpG8nLNnUKvzJ51NlC6W44k7gErdScTI+EM9JXMB97LLUWAtobbY5lXehl4ohoEGT2gOkEI
NY/1IrpnRAJL5nAv0oA17X8nCOes5L5mOy9BzIm+kk3OvS2L89AvLJpMio7FsOg1cl+VVeBU54G8
dR6ATuUxNiu052zVUVa34cUo5/NwYZP2iJnrETalnQdpkSOKe6UeegaqfN9kMuiHvyRU/XNdgMsS
3U8opswUiu8tgmnS1nkcswiB3mSkIScAzbOvIvlxe/1WNwog5XO9Y+adXriLUbU8RSHMi0CrFQ7o
v5DVG/eaPWs3TvLaDTXfHtiNKGMDBvN+QIamUoAdmRdVNVo83V3Sya2X5hwjLPciOsYAK8RthDrE
Yi+idp5ZtRpoVNtWVEC8M3fpR9kPWCbyoRHjDiibzC+aWPoyiQ+esH7ensyVg43CCsJN8LtBgWKZ
ptLSnhMjyWlkjE7j54qXwTgJdChA+Xl329SKB4Yp9EUC5gz8+7I+mqaN3pXIvUVU+zwNR97jwZLS
Y2J+7zbZONaGZUGIALVSCMKiYP5+6QAtaqrSjQGO75qo0U3lW+jJ3Cs75ofbozKsldONFbScmebB
cK/WcAbs6wnpSVS7rDyPmtMF5sAMP+E1GoWeiILE9fBBQ7EglvVO0gTFLa/MfK2ufuW6Kj+jW2eQ
vtnWxhHMHpYvSV4Dm2/YZ5ny/oRob9hrskxCKvI+4FlfTT6CtjYgdklAJE1+jakBrIVRqxeuyiFE
W1Rx18uuukvijPpQ16MHanPvIZYMWUGimgCQHrC8JFohn7jmWc/gxkNrDM/HgCZOirzdRA7MbOOI
lW26G/uW78wqrhGklWrH80kFHKDgD3nN6J0EKtevdVuFVRlzn5KyCCa7mx656L8XOX6Bmzj8vgfS
PmhwVwFCr7Njbw/p/cwoG1RGMqE3vPYOldStx1Y17oOTe18ma26GKnHZcCLckwuUzSHmDKRVchpO
PEtbRKUc6HXBj5O9F8ARlIY8EaRnEpzXrtglIEbA49R17qEJLI7AmqqDAAbmZFSTHo2OPZ5zSH5+
RMnFPDWc6DtN0wtfmKnu24Ol3+d0cH4VDANKa2u6jwHeCbOqye5lj6kCXt77mNYtsj9j1hyyglV7
F6imwFGVcYf/mnwr7XjQVUkXZlZboK/B4j4ec9y3XJDCOdxCU3Urx0DZrRlmDuJ4h01dgIdNERil
aEMD7Ym/u8HRDgVLaKBbiXufgw/oUUli38s665/oAAQNl5bzIGuQJTFbaMdU9cZrGustNpY1DH6i
XONTkdVsw0euXDMoOaIhB+AvwMyXSI6euJWdNxRSP/G0K7JPWvdLDRW6VMBV1H+vmq0q8TWjC57H
lwYXd6kVE1vTXELQmRDVEPywvhcMQnVHYp2R7/QbfQrUFpxpzZtc2lzcpQinQCCpwSYanLgKa7T8
0f1tN7Jy13gETYx/SjuA0S1MQE8MLA6EOQhK2lDhgcyqDUe1NoiZLBLfQT7qCkKUchMtWtjOkbJ+
GszaOVMOtNtWU7qxOhBqoOg3t2RCq+e95x3MDrcdcFmg5ybanqmqPNbVGPtaV34fus4+ecyyIN1A
RTCCLDYgvV6HWS0AE0udKsQImrPIW/fv42SIBqGtzsU2hZdeXAikT81sYJhf4vqlrgIJL93yjet8
dYod0BcgdYrS57J8i5aQrBjSeezS+Q04F3+AUK/YWSmYbm9vlzVL4OoCLBsEFJD2WhQntC7TBG8U
ibj8rXjI29CTv26bWFvISxOL9EZVZa01eDBBHho3A0ngFtRs3tKL2AcQH4zAQsLrurGhF6zLEpoR
1IjLr7SHOCArh9Fnif5K6gZBudjqGP4jd7I0iRAVMJZZcgsl9vebkyOZnMbT5EbcFTKMe3TZdUp+
1rvMDPTE+YlGoTxkQL3vXNlbaO4Q6aEtxMwgZpb+5Nn8iXYk91HmEMGUlMmej43+iLuYouhlDjs1
phCVzlP9TnOF5TuyRpZe0BIpTG8IyiQ37koIFoI20KMnTht68JKB79BkU7wmoHnbUU3r9jY/6nkL
dlKOLG/YFSX+P55CSIumA6ChQK0imTogKTnYO9wqABGD9Ti00XGKa0DhLm6G2ndrMK7c3hJrzv5i
+paUIHQwrTFjhhs5PZklEz73SoYJhbA1EEOHelSBUSR/zW81d3iBNRLsnMgeXsGOSqukILC3YVSN
D2NVvgJj95ELkDveHtzafr+0s3hWeFyXQzEBqdrjuT4miW9PWyogKy+Xd0NZbD/Ty9CIjSRoBI44
Mzs1BL7BfokRjt0eypp3uBjKHyKBi7efg+aowq4xFC5fO2ogOvlUqufbNv6E0Fdn6Z91Wb4cpG2M
GWJPN6pK5O6S4mNGNQhcN09dk/xMC/qC0UowxtjH1EoehdB9UrbhSLa0oNYHi3sBAAIL6LT57xeD
1ZpixEOwcSOlZYGGRtQcDfXgMdltjHd2qdfjnV8wSPei3816b4cMMbT6tN6NwL0dskLeZyXxlWEf
7dH6WhP7ZyvQtj71d86U3N22vTZE4N0QHcy4zCtq01YvLFVl2byegaYHNvbmRk5k3QIAv+DcAixi
GX6YdTnlpVe5ES2edKja5uJD0bzdHsXaAUPsAToIBCFoW1qEODprdYXg1olqhhbefcs3ZumaYROe
4tLA4gQTzatq6KwgiSifhPY1dzu/GY7EedDTJ5ftOqTgeu/Yd8rvyGNXPQ5p63f9z9ujXA1QL3/F
4pDLHG2Nw4Rh6vmTDj06EbuBZu/SElxAblDEvwwGrqjft61uzK29iAfSwQTaCrdA5ORl1Gf0tcnc
DaeyPjAgthG+4b17BR2TeWwrMxZOJIY0knI8uRUQC3ZZRaDQ+EKS7Bue3S9tzX4I092Y1evG5Xlt
UTkCq/qcWl+e8tjRWUOMEvFxZ0k9aJ0sDZyJNXduZ3dHKqskoC4vPmXJyKImxpsVvUvFjuqg0TAZ
SKS1SvvRKIgtAo+iwoSz+Ggo09m709CH2ejku8ozv41jTVFH9rxd51Hhx1LXXxUlwLOgYXGfQi/I
Z4VV535vAn19ew2t1UOIigWQhkDygCjuvYcp3AagpdhxIjOFo+x+00YrHlRPzaNjVsa+FHkadCVI
I+RUInZva3df5WaJt/boYT9r+dlBxuqQx5069yA9QQFzctDgnyZkJ5oOrEcjy6HL2il25AiP4Ego
xOkHVh8MZBsCICu1AIAGeY9Huv3g5Qkep2CVe2asK3eVJq0HSVBIzegoX716wz38uTCWDhZC1MAl
UnSoXGF6eNsS0Gg0yJIWyEdI73s9Gl8mAiRzW35w2hT1SXbW3TZCuHU2tBqoNOvJMybum9mENIj1
JdfTu9YSype2fIjd37FKgFS3tk7C2mGbVRTxDtVxHSydJaVtJwhBMlwDS4z9PG5hNFffUACPoZSE
hxKqSYuNoFdG1ZoxZqLIkQYK+swH2xqSBKn9Yluh/KqX+8ry2yTQTRCpbLyU1kZ3aXz++8V9Cgc6
1pXVepEoJ/ndky0I84VrbjjrNSsoAmNVcGnPfFnvrYBRpZkgFghfDQpJi3Q7ah1vH6f10/SPhcU4
ktYuRtDGww93SZinTajl4Mso/r5GCo1rCEqgG3fOoi68PYljDYB504ncSn408/J+cswNE+uO9x8b
y8de1RtmXXTEicpOu886ioQwnX65UIDwh1RFtiF2w6DdF6rYTfEW/dtazHoxQG/xDLRb28sFHGU0
2Nzn1heHnktkJwu+AafdsrNItk8SYEkjwyClCw5832mfShma7v72plh7c/7pooE+3qwdPm+ai83t
NFCe0WThRt1rOQFEhMK99C0CJuCNgGp1f8/tOv9vaB7uhSFREao6tBdEkx1YWCd347LY+v4imIpr
2qgEvEHRF3A1zBiijafe2vdnRmFkSpDLuCKeZ+6EFrG0dCOjZqCX8sDer6UbucO1E4reL2CLAGND
gXmxtQx7iC2e4oQWTajnH/iXtvgXq4B8zEzIN1fL6WK5tSrmMVWWAySI6dMSXDaaMv+6qRehyUza
okOhDoTcS/wjYEUNAiYDRlRxnCxQX9Dw9q5dXQzQps+U6SjULElxzTROzDz18NTi5d5qvjHubiz3
2rmYY/IZejSnRxZuTJd6Usgy9iKuHz3zO94iO5He2/V0TPmGO1td9X9M/fF2FycjHiGohhIeSsn8
0XAKv+mgIfjyLyYMJUhA5eey5LL8Iz29dIsy9SJHH59RT34eW+f8L0z8EZ4H/wuYFxeb12voyA2i
3CiGWDPg1FOypdS2uuoXFsz3LiQVk5PVHA/OKoeYi/8vINSQ1UThER26QJIub6546vo0Z8iFIVk1
qF91cjTl4fYcre6qWddJd9BgdQXAYZXRGzRnMCHRUJ9mHu6NPtNDIy/1oK478+CYYJe9bXR1f7mI
z2axJ7AlLiILRVpeWNnccQzGS0VOpToN7u/bNuaX5DJUvYyRFn4lt90SUEoEaCS2/W5yQMDx7E3H
IgMXKwXV5MZ2Xo0AQI0AH2PMb6Dl66fHw0qiRQHPcwbJ+MkG4Hd2RGEM4rWwRqeN72ZNcyrAB3gw
TOneIRKuP94e89piXv6GxY2GVG3jJqpzI9Iq4LWmGFG2h6sa7Lqpec6I3HB6a+vozsonEKSA0uzy
NaRKCHVoFZIetmx2hZB+wlhY83HD863PLYq38OKQC0SW8f0xa3Xk8xWDnYEXT5yMDN3I5an1rMxX
EMoBh+W3shzeWkYCu8k3JnXtjLsXxhdnXG/BvVF6CTCEk/soIBnmiXwjsFrrEEFlH3wI4AoBJHJ5
IFJpa0UK3u+I6M8Q0A4ndt8P4B+P0hJl13xndv2OmV5gUH5oja2ayLwtlkcFD3ZzbiWGB1hOr+e2
DRKrsA4U9d6a8t+OV+8nwsI8k1spybUU3aWtxWymFF2cpQIlXj2huGoZY9Cbw0+zmD62Lcgd+VDe
VVW3dwb9MLWIym4fkLW19NBJisaTeazLOADIF9aaQqNRPJyaT1a7cW9ufX4xOJ1l9SRifN6Wqb8n
+J/bP//6vIFuF+4Fzxks01VtBJUKZPSHHq+M6mfR9mAtPxLt120b12OADTz3HPQfzsDZ2cdc3P31
SJCeA24+Sn1B7swtodjrvfb+84sEIB3NkoPCjkZWrH0tzPaJy/JBA8JP0uqv368whccl1hsUcEjK
vh+JsCbTlHyk0QQQlwCxRPrz9lRdu1sY8HQIBFsAy1wpFmpNDwozuwNaJj8AVQW2kbcBj35VnSx3
y9WuLsuFrcW8yXJKhOJAgJvFzAfYhMTb3R7N9YX5fjSL+DKG+tEQU4xGNOfYCYsWjEXIWaEuTLtf
m7n6tfEgSY/2EqRQ0JK0WJwpc9rYGQSNlDAeJPMOU//x9niMP4yj7/0aOOAgWInrATHUVTmAa8gF
tjbUtmmJfvV96lrFMTcrqKjitm6CgXTkjlvutMvNvv7YOyoOBRDcd1WDHj3l8el50CS502WWPxdF
Fe+5m9qfRSKGl7JoxwM8WP8ZnSTkA6KZ9KgMlh0riyp/mtA+IfVGhHWCVg7wUJpkBx4euUtR+Hlp
igZryGL7wAYowchWgsvUydQxK8wsdCmYFawmdndF44i9BY4Wf9LT+D7N0joOnKFL74WjvtY1/e3A
+qkxMv25pTVIQMzU2wFk/nWSenuoM6HCuE6rB62zp/3AUvsEXh2ifCYVclOqHKNsoDwieQOeEkAr
A+nZ1p7E4jtkdAFaLmMj4BUYTW3JtCdvLPqH1EvSHVL4CvictNp7vW6HU9KXIVQHyxcLBDt4v1Vp
SCbcXGYSxzuPCQvqPWb1gXVxHoBzxnllGi33TLQ5aIaIdigBXj1VUlAwIA/mnXTsLxWKOQBPubYP
JQ5+Rm5ZBRoHoMpoAAF1ayM/QQ3sO+8NCOI2Gip03fTL29JXXTvh4MiZkdzgFYTbfe9CnJYmtt0b
/Jkpsvey9IQeT3T+oFV/bA6FoTbujzX/DgAEbihgBpCvWsTFrdMYpDcIf3bieJ+DQ4Q1/JQ5W7jT
VTPg40YLKHCTV42gvNUpBG8of7YhmuyXRfyAxY/67u8BM0hOeDoKYjMxHeqQ72dPiTi3oObEotIt
f9gEfEytwTZCpzU/MrOQAGOKIPSKPKZuzVzvvEaLzBGlTQv0ydlGCmTNAjL9c1QPO+Drej8KwYDi
GAm8iINGJeajzWTjVl+7EpFSR2IShTdc6osbt1NoP4tr8HgK1gL4AuCgy4PKKf307zkgoAyEAqKD
ZAg67wGbfT8WD7yb42C1/NkUxtETwwH+51S5VYg8OgQ69LDJ+3NN7W9pmz+yTN/IW69tvEvzi/io
412XDABTPNPR/ToR85XE7aFXW+yLK+8FYI7/2RR//n4RwxhdbiOOQV+wohWFPKGn/DJPj7z1Ppmy
O9PaCbtmvKMD3Jv215zemGPgmOZ4AMmgqxoccgIuSZyKRYOT7UX2rUKhKxu/iWlj569tmxno76Gv
F6mt5eMraQer0/MJjF3FCNDiJ0/P/M75YBdfbt+ja/sfNuZ3lwmHYS4WrRoBpqRNyiKWASb1mG51
y658H1f33LsEh4Q++XnTXCwWTkSi8CRiUZd/cP0i/3D751/zXOBdg4gWGRQLsgzIar3/fqJNngtc
phbBmZvYEaCqLjRoJ4Jigz92VgpliSZ3QUPcNke0uRph0Q/uEZCoJLz9S1YHagLchlwU6HOW8Wg/
TU1XmCDeU03oPJIhuP15cyWAAyk1UmmQ5Z3bExcDLdGmbg1gaIjGFiglM6FT0PTIfIGmbwxEZmRf
xr4oQqjEuQckZqqgVkwcqkQnuGNZ/LNFkLEfUo7eh0YKQH677GBV01e35uhwBB5xT9J0hJqGxndZ
1f1OPHJKFPnVpZ39ODVmFyqR5ChRjv2Gh1zxGxjZDOiAnLYLDor3S2hLYJaEjvZ1zckAPrN2PHPO
elEeb8/g6gLBDePOAsMLqrzvzSBKNSenxU6xXOaXgI/JDQPX8iDzXvzHwhKd1XMo2mVarEUMei9F
KtHmiuJwaTnP+UQCty3Aq6z5NWQPQZp9sJ3uWRH3NAISwWlxR0kXaHF9cIf+0XAhhZwnRwOsH7dn
YXWyQXCDdCOC56uko0GkROuxi21aPVI3hPiCL7eE6lbiKgNdSlDEmXnUoX3wfqazmvRjpRtaNHYf
mA7QcxaaugR6j+zzccMBrB0LdEUBdgJmJ7xsF9crTW20KicZf04qrKr8obk0jNNDlxxGzQxo+/ev
TkRVeHdS9DRCKWJxCkVXyAa0plo0jE9CHOXP26uzuoXwOMf2RAbDNZZXOBJ8ZaNMEFL0AzGga0z1
ICYWeIIqAVT8BMRw3nrmeUIF8IE5bguaGycD+pR9wSuWQ3rIYrvcsrIXyjL2Y8jQLV7ltvJ7R2v3
llTOCbyn/OX2r17bU2BEmONAiF1csT9JxJZmn2FSWvcTBwm4BeoACBvsbltZuRGNCytLBigyamla
JQQ8KyAr6ALx1vUnITYyWKtGwGoBhuo/jaSL9W1dIulQFHASKCmFeGLmYZuA9IzVuQFIKrQXbg9q
7ajgYQ6njpzPHLS/PypTxnu8gkot0gB2qZDS7b3fWfrUStCU6RtHZd0WMpCzcC3il8VRgYBM7jUl
xqbND7WO+0behSVYUitD86FJ498e2trJRCfh/8zNf7+4+TO7NCuSYWiTID43Dh6YEBzvtTXPSW2i
eX/Dsa2ag9YrMYAEuO5ut3rDE001PxWKg4zhQf3U8w+A8/h6uXHVr0wkPD0qjnO2bk7XvR8ZAeN/
DXIhxDRxf9R48qaYdei1ZFc3yaHKpo1348rFdWluufHrPsnL2EUXNdhc0ALc5V9uL9TW9xd7MHOa
3Bkpvj+ViJP8XGxsBGOej0WmBr11IFObichQ3Jz9x8VOcFrdaoy5LXts7J+mE6JWPh2IQnCyg5uO
Ux/iiaDppjs9915MId/0XPnEyBBsOK9D3z/IqjoyPdk46ys7Zm75m7UOdRR2lnrgdBxMUNYhoprY
Xmmtn8l7TXV+GsfHgecBGCA2JmJ131wYXMyDMQqVot+KRS6kE0nq3RcFxu0hshrHcNKMjROxAhDG
+OZEOJqDdHx4sU/RwcSKFJoI0ajICORN92hNxV5v3mj2UvoysMb+YDF1rCb7kJpYd17RDae9Oscg
xkLbsongdelzRq2NXVubnzHgorK1p244qGpP28jzPmfFxj20us/Qv4y6FGDIV2+zugKHAlpYcC71
IrQzsnONBz78LAHXZfADuRswuvFMs1fXFJ4b2QlkQuDI3+9tQ7n62JU1i2L6oUSHRkWht9Oi1dw2
AKE5O8MXF+Qhduzj30Jgw/MVOrIqiOo2RhloBRQ1//Sm4403PaaOHnq89wEFfBIuPZTDsa3rAJpA
QUNMf2BHrTcDYZ8ceUr0EXcFCt9tVGboLWYHlzwJZEl4/5Qk3wg7kvSOmt807/NI7iZ5FwNledtv
GGuLi+0Fl4t6CyZgsZ+buMdjAyRjER/eGrXLx6gAUbgTT74x/aBj4XfG0aTqWSNPRS/QaxojAzHu
TG9Aa5ruU11A3GKLBNhcW5H5J5lg/ZjF6RbujNnZSI0cnAmUQz2pDYfus4eIH7QtoLuxduMExh8D
7MCnsnqzTNxJUG+z5VcNfWuETDtbfOcNNI/QRjENZ9W6oV2ASHwWTPrNxINX2iGTWzmNFeQpfi9B
DItdO5OzLI5qy9AOJQTxUDPv/EJUuxhbRvLfRT+FpnGv9a+F3QYl+dxWjyW6Y1Jrp5BxM+ODpe9z
WyB9aflN/kZo4TN2MrTsAHqjyflYqYOyo6Y8N95rbx+n4U212R0tfuYS3D6Je6ziu41tYV67+zn5
6M2tUSaILhdjcd2paOOG2ahTG76Kn7TmPk9PY30GfBiB7Gsrf9nJHQod6aZexspVZsOlQ2xtxlRc
yXs19djXgBjbKNM/A19enW8Pbd7Qi4sMfcYIzcH+hdTMcsPb0IaCeqMkkaD2ozfEB0KR4QLR5G0z
q6Ow5gHMqbwrxWgHKGSvkjWJXFNA4umhNeR/tDD/gosbeeDdpJqmQ+eXfeak8YX1+e+HAP0DgIgx
DoBol67BpsUAFn4SmYB8+U6T/YsBzIrTWAi8Ca7SYxaUSb0Ged0ob/z2mP/4F7/+4uuL6anrxrO6
Fl8HpLQwn9xmqya/4jmRE0bCDfkc4KOWKEivGy3FC0nBZms/2kMHRL/7SQzVR3DehaPDjwNp8o1w
YG3zIvUBNn6KRterBJLTm72hBDavEg0uxcapX0qF1rdC2VtUL1emcPDRJDynq3DzozrwfnsJiiRI
IrvsDAWsunilaj9tUQttmZid0MUONmmpKVXJ7BwXo7oDkRXqVl2cRaXpbsEKri4UjAbpyzm/ALaS
K2jexMtC8Bim9B5Spn170IVwfFDAgcIOdBAdLw63t9/VI3Q2OHdkIkUzZxsWh8foJQETa5We0+Rz
TKEm9q3GAUq28lVr40LH/ywSgbZc9AS9n0IOOYq867z0DNRGvW/jfF+5DXpK+h94th1J6/y+Pay1
JQMlBLpyEZxdY6jkZPWceTQ9NyNtfT1OPzbcjirT/ts6BKYPQEqkT3ABATu02H0ZukcNb5rScwa2
lRo8ttUP2X6+PZarA7ywsdh+giexLZienvFC/Gnb/PNk0XsgH1Bbhx4yL5/AULXFu7luEwyfYOdB
QWwZI0yoe4zlYKe4RxO/iV9oX4Wt9YZCiK1ObrNVHV1dLut/5pagdw2MUGA5sNJzj/7mHG9DXcmA
/5tNMatcYElmfu9l/AzZTI6ekzo7ZyboJwfnTEbvPPVbac+1IwVIjYF2jllQcvkU6t2RGSDurM5p
48QfbD6Rz0LGEO/7mDC43NubY9UY0NlAW81KDsvazUgKniE9ACqSug5LG6WpMrmbpcKgw7dxD66Z
Qjs9CgKQqEP1wXp/hjO7spIub6pz18Ab9a9jCQaG6QeeCreHtLb3gExCozt8+oxafW8nJ2WXWpZW
niGubuy1VOeBNpG9K4yf1BQviFof9NZuNyZyvmffxVs4ZbNYDtj0Z8rtP/2GF04+1kSjOwJWW/PB
0B68jQTA1ufnyb34fJUmXZFIXp3Byy9CADlvz9naAbr89Ys5o6JsNBMMe2f3rZR4t6khoBuubmsE
87JdjECQGt0o8wgmcNo0e+s/TtAiku+FXed1js93+lF7MszD7Qma//lyeT0H6Qk0vKLhbpm714Hu
UCDLqM6tNh3K/H7o0U73RZQfCjSNmgfwg28YXDktuPDASgS1LETv3jydF9PV1YNVdKIuzoUuAdZt
ufbgpPXoQ0dUC/kozI0dsGoPYhpgZoa1K68z1FPJZDfAnrcXLyh//iq22lD+6KQtJhF3HWITOguP
XBVAyGgkVFNxcc5pLoCdGYQG0CU1A4CUXKd6rmNtJ8oeAmTepzbXdjVEf7J0JKBobdJePpsEVcMq
MYQPN919LCcw+3QuyDR9U/HqBSfUmPzRzaw72Bl8WoHFulK5/lBZJAkrSfVdVSS1T/FP7lhh9z5t
uuTEY8GCoe7T50ZSfKvSRBFUWg22V51L0fjgEsJqlwHldpghb0on0Ncgg6L8LBsyPMO5d4x1fXrA
g067A/KOhVgmEfEsL4y91YPGxwB4A0QwgCD5pszfQC9oRLo03tySfa0SbWz24DEBBjFJ9V2vOWBJ
cNxGQafPsQuQW7i/DUuxV0vTTd8bOLiE8fD/SKsm/ZCBIuKsG7GXhYKCiYBNcX0H7IO7s7Va30E6
j33zIDOIRmYQIQRamphBZhfkPs8gLk4bUMQaaAd9yofRCvsy7Z/qPHcwPX29scVWPADgiSi9zKlM
FN2WHgBCBJmF9xXuze7hV94YG8nnlS1so7qGBBeevdhji2CKtG6Rp8TOzxzCcsn0ZqSPSX+vMIG3
fcGKs0SiEj4AxXMEAssXkeinrmZtUpwhAu576QMayYHi2Ki2rEwWYgC8SHBV4tG1pGOPDfBZ6VWd
n/P4jr04WyxFa58nWIW5ejdL9Cwu43IkU2NAXfDs8E99ynyrsna3Z2nVAt4EsyLkSn7Dqyo90eKi
OCcyIN0r3aqmbnx/WcGuwDOdM4Xv297O2yEF+Z9+PllsJu6ljOgjPu+cAP5uRXj78/OFunCFaM4C
vRC605EAWt4nzZjxOk6r7DzRLmiq7s6ywBVxhse707UtQMbaVF0aWxw8t88IOsLK7DwaIEbzLfPl
9mDWDt6MR0OaALReyHW8v6vsNB/QT4/BgPitTBu/E6WfG+GWjvbKuQNbElqdEYPrEOFaLImKWwvV
nxxHYuKgUS8i0JYc2WC+3R7NuhlgdNBoDG6w5dIgToRMo53k59jqzqg1+H1vHisy7m+bWYkokFWZ
H+rYBNcQS472m9zSeQ0SwN43PTQ192JnG9DGjCioqJnqfZZtMAKvbIR5iRDqI207a8O8XyhhF9hz
Rlmf42ctL3Z1Wf79oYcoK3izZpTl/5F2XcuR48j2ixhBb15ZVl7sbqnNC6PdgA4ELWi+/h4o7u5U
oRCFkHZmdl8UwSwACSCRefIciBlLnkCDogsDxtrEgZoPhMN1ZRPFtgFPGDq1wGaFTeNILpCzyCnL
wW4Sz97ST5/mV4jIF5rkk8KbRTegCawWkl4XlKGtC6XGokqbJKqWz7zZLXkBSKoRQizlI7OF+m8I
r8b/yy+ioLbctpgxmhni6CP+l1x3MdVyo4nGxp2IxvmLvoOlxxLVZgEXg0rZsp0X3VQpDQjZB4Ap
0LcuL7dp4IQHPLpLUA9qwUj47l6Dt4wslCuQOAU93Bui7iQIriwWBRPtMEGBfRyHbK9VQVMtNiKG
/1qQkiND0FpdSDheJaSKSWBDaYrsDP6L6ZpmVVMFytRIiEsi2SODd7N8XbpldtuE/GyzY6RTe1J+
HuE7SjICTm2KjXMyU4HBibn4fpv07HWBTgJoOd/vSwB5/teAtLOLqWzAiQMDLj1Y5iHVsIcrfj/K
rkgXodNHNJlK8Yg7ttT1oXyX9Hn3j9MjuLdrXf3z8srFAwAyS6IagvNDOjvCqlmBVpqaxIHcbwDA
m2aGFK509n3JlaAnMmYD+FaTKetvSmN6QQ5n76f5EVk+zd2hmK0zU9JsOXOPHFEGU0sXm1NsvVxf
a8UNePZ5Yf7Emdi42qxD80QSdEeceymqU9P7jz4kjl0HgkyAwl10xBh5RzP0dbPE9Rmq7UD2GNGi
Y4NTrogQXAD/Soh3h3Td0WA0mJ8yrIjb7ta+/9G77n4c6C5t6PtvVuR/RPcpsCNIDUr7z5qDDKDe
sEmK8n49jqXmaaNckZPPS7vPN9vMHqFkkxR9eROYu97aTV15c33ZlV51YkSaLnRf8xm58Cap6T6E
yNTxf/q8zHWP18DUVkXQJD4IciGpoMNvqFYbKRMHXXABEhhyetaGMHiZMbhUW/P8ce7tv0ae5s9D
Scwb15lWzeUqplyK4BF/gPUCfgyQsnxisX7hM2iiWTJVtfWwDkG2sUsexXQZg42Fywq8tnn4o3Jy
WwdXU3gDyBdAIY17HSU5uWrd07Iu6NzWyQK69mo4dtWRACd3fblURnAgR+CSAw4KMLXzQ6CiUdWN
OauTsvtLmx/p9Jg2X6+bUEwhMA//mpAcLiwt6KP7MNHkP30nv6miQ5hGmzlCHxzZj9m7S5kC8W4j
OgX2XkgHSCd0Rtewtg083MH+Fw8gW0GPdmxQkPTypyb7bRTv31BwR1zJQhIJKFxpfIu7GGjCy3BM
e5AHAtZ++UC8jeI+5LHBXQ5ZP/lJZKTh5DtZyxIv3RPj7xS8/848+740Y5APK4d6ZjimSye257+l
TitCcebAja0IEuKgyAKS9dzLxqGw2WgaRRI4G1AlV7qwReXFIqGJrhGkbRFdnH8f6TQLyKW1SMpo
k/Ibw9i17+aOgledmpDiio6ktRmRuUimqd2F45RYYwtWweBwfbOoRoJA1RMJG5RB5Rsmh6KsGaC0
IR7ZEU7n4UB1ogw6E9KWz8bInqNsQjWSr80hZH0PrF2R7kBEbm7/t9FIW6NNq8Kb26VMsG7PwZSB
l/xm5Z+uG1HcCEBXAdT/VnICUd754rc8jFYQHaKKW+8K57iCd7fbpL+uG1F58KkR6eZvZjyHITFY
Josf/VkNSDWn1qRZe5WNAAgxofCFBlC5ocaeV6v2rKJKbA8iiRvKNd9XLDzuMuTknbf8ilyG7gAo
i6I0bxKj/2bMwzZgnwbQzr97os6MSGfJ3GUh2jkKvKuHXcti29BcWIpJOvu+FBRnxgrSEw+D8B1w
zPJPpRYUq5wm0NaDER3lX2Qhzv0pp5RTSkKGBFS8fG/6uNT4ktpAIC5cJOgviLQCp6kgILiyZOT+
vbc0t1C4R0+6LouiuHdxEf5rRszkSXxfchSeICPBgHkxY84PK0ow8zyCGezRtb7n2fcPLLxIEIik
PP6VFr7G1chMC6Oa8mGDXsXY7j9ft6Ac0IkFaelT5qFI1pssserwGEEx0YKeG9rH5uDZDYs418HQ
leuEZmIUygApxeV7PoEQfyiI6TcsWe0CfJvrP8vUgmon1ckcCYe6iDFP7EhXSz63rPHakSWBzZa4
srm/m1rQh/c9IJ88GIxPdJ2opvKgHpxAXiGGRjFb8nKPly0nPrxjAgygPYzpLRk1YYXOhHTR5C1D
yWmAiSg3Yv+WfCnQHXvdJZQmhGQTiJCRT5Dxj96M9sqhQ0W7ACkC/xu1j7lOuFy5OicmpOuloSs1
oNzWJIytm9JLckhp+v6frPxjfaBcgA4uMBxB/8e9lKGqU8jAQ4+jTsYs2tisekgp20YWhD+r1f1q
UU+XzFBNH4Ia5Awh9YgXleR5Tm2YkHUN6sRm1i7PctRlIZxa6thRdWako2HGkW1lAcZl2H9Q+Y2d
9reny+erlul0KNLhADjQ0nZuCBvQzeqhn+VVSc7beIDytL9+uu52ipAD0KB/5006Wg0CamxSYUAR
1sbtXr2Fb7nNkHHQbCHVbeciaYzzEi2SFwgr06ZQS4B+bWLX3h26iO+dLNOYUC0OOsuACcC/ivQ0
8ReAx+ADqB3FzvK0Gq9jtL8+X6phnNqQ5quzJiN1uAdIwLxtOvRefeAYOP2+GOPJVectPmoeFr6P
Zx/QRv024jzWanOrVl0Q1yE6w1MPNJ7nVjjwTq3vzzSxZhsdFE/d0Gwd+pvpWJ+VswVALCJAX5TA
pNH0aZ5bSO3SJDU+5d5NumpmSzkOYM/A6hS9nZvn43Do1Ed579PEXA/QL47HjIHG4vDn+pqrbmsf
MDqRp8HbWH7JuNlM5qDBo9JY603WHMf1h9Pe8oxvA4ds3V4XeL5lfuRrFG7s2+AVFE3p0vKgq7kC
R03Fkrnw1rvA8NZNYXTO1pwt41CEUB3wOX9JTWhGN7a37IgQYuHTaMaokI2x1frLZnGcDjQyBtvk
dsRuU9CIbq9Pi2q7QTcTzWfijXdBUgKmq2lahghHbv1a2k28+t/s8QN3+6kN6bz1x8Y0LNOoE9NO
jPapE9KmulKEcnlPxiHN9gp2HkIjnEx91NwG9vQpcNYXZju3bdFswY8FlWQkSf+3uZOOEWrZvJpC
zF33jQYAsGx5+xELUBTBGwn1eoB2z7cGhBZActsiuwg69U3LbzL+C2huzf5TusCJEWkYMwWT7rIA
jQnRyY1rgMfT6+K++PKByUJ0hyInCPAQkZ8PJTAsjlSvjwVid5C1Oaw2EpZ40ly3orp2EXyhGixS
fMjxn1spmtYZpyVAjMdBI5h/SdmBRl28tF+y6s91U2Ja5P19akocayeHfAEUneUj15/M8+vEHx3N
51WrgqMdLDXQdwS+Qdo0Qe1VQZk6gHaS6p6E9t6ayI2Rhe9HMOIyD0Q5JITaqAylD9IWOR6+Ym+6
DTrQTOPZCMNf12dKtSgATnhvKL/LJFJjgS3GWEuW4PSiIB/O9ibasprNZO2uG1LMGXJuWHcAgCxx
6p4vScdInRpOgL6A4XdV7FprXwaaZRFuKq26qOuAlRY9RvhPjPVk1SNWGJCjNtAT0PwzpcfBjzaR
AV3t+iZvsi2a6rRkEYrr8cyi9GwpSzwGSzgB/GyOS+ehJejUROnKR4Pj+6cvdMCsCPAn1D7l0wZi
4dTMS/Q7DAYU6It9l7foCdXEd8rhQCNc9DiI7ndphzqUZmvQZcgqkW8ebQ7Q1yx6iAgyXbFP5Qx4
u9iQ4gBJkOuK/XuyUmOHigwb4Qyu8TXw0XIZfhvaHx+YMXS8gF8HSIGLhlpi+w1ZM6xNbcersXWy
J3P6e92Ear7Egx/cWEK+Uy7h+6zNw7BzRasQKFJK9IVY89YsESYtmm3qK0409LogxQSIEDoB3mRE
T2bMKAa+diNaDSI3759bf/zR0rRmG88p0PucUuMZcttPeZXvjaSAVqlReXuGAGiTZo1xHFaLfgPf
SbmLhrWP2wZ8dqW31t9AH1sfuqg2SFyhbLCPIKH8UPqdc8s5WQ7hanQ7r/FQqYCy4BFs7HOS9k0d
d9M0H0rDLbbwJJ6Az2964GAR2HbmZP9h1WDc+WBmQK9870S/zWZ0541dh+PWGUd7u67t9M/gFt3G
aZbpb7ea+QuhXvGbMBYdWZpbtx6jxjYcK34A6c5LwWvwZJGVHHPDXw8my9z9AHWWDTeyFc9fzoCn
Ra9CVeb139GphUgqOH+J75d7NPUYh+vrrjg0sQttYLTA+XPJxoPyfd0DQYsM7/Kl4FACjOtSRzyg
9C1sdggNABgLfPT5FukLt6xyKNEkQ3swjfhxNuKm0IxD6VQYABJlLurUb93IJ07FQHXptBVs0Kbf
PZp1t7s+T5djAMMl5heVKHRoXRDOAH1i1G6PbZ4u7O/qWbuhq75OmXVP7UBzPl4OBfwtFuDxolsf
fAHSSeyxmecgd4SpQzqiqnNzfSSXNMigIEDpThDFIAd6sdUZg5JqZaHYQlECRQOToFRHU9imY+gP
nIZbwua7uTN/LGl4X5XrAcTM38xCV5BXTSguafQAQQMZLHnSJWqWdWdSsJ4nwBwkc14cTY6sgsf6
YwgCputDvozaxYj/tWWfO6A3sxQgebRQjWu3Z9aw9debch32Tfcp7EA3rbsTlCuI9BKAJraLvJZ0
e09jF7h4jWCGebpviHXP7fdDeDEkpGLglejku8CLWmUXDSHSmUlp4jgif3sg7K5PmnIQYDHEoxKF
bHRenk8az4w6HyanSNZ95N92OpC2av3RxA2ucfDq4ekhXdDE6GzmcVQWodL0VFVgVC0A1c6D4gtQ
lproU2kL2AkA2kGTgC18PpQJTcpl1KZFknrrdLdyvIC7oJ+3PJjrbRa17+5Pxw7DVQoaV6QYkWSS
DrySL2kUTQV82z6UISB3yMXt3786oNgQ+Ri8ci4w1v7Yoq8pYDAxk2APcF+zG+100jypL28HDASB
JjQUAezDy/184lhluaI5C0XT2gYrzKvX/grXvYXiE0Hr6PURKW0FgBeh4IiTSQal90PnD96QlUhq
U/7FR2Jz4+G5jWKak6YHyCYGv9Y08zSnoVj680AbIzyxKh0NESIPK6VYqiGbjzQFIYjvjNYGhBY6
IRmlpRDcUghGFeropFog/F4QtI2y7/WMXv/pk+1rkFoKG3A3dDq6WC+4oOR4oFR0li6L8iTHQ27l
26i2t66uNKA4GM6MiL+fXLVEwDKKAkboTxcM3AUyH9c9QTkK1IKxLALQKMfu5sJMMB+2RdJM7XYY
zK9gx3ywyajJeqjGgb5kCyTvSGoDonE+DrR3QKCzsjGOV7t/MfLP10eh/LzQUhC6ZcCjS9d4aPMB
UTU+nxrlxj+CNFqzYVQXOZ6fomTuBqiRyH0u80L71TbnPEGnzXJf2cbnyPLovkP8CYoVxO/BzH51
kOt+8PnE0dU11Lchq/z7BnTgOjCKcrgQVwB8w0XVUM5D1sbShtPs5smMHj4+84dsSl+uz6jiGgf4
EDVJkUe8LBSBU8RqFwOOVzmvvp9tK9M9ZP19W0RbK7O3jU48R+WHeIEDjAbaARTGpd2UNX7F64AW
SZF2n6jXPUZtfoQE77frw1LcTqBoB0Ej3qp4F8sXrQO24HFA/3DSpR1U1c0fGUtvIpDe5KP7/bop
5YggweQhTMb9JEfiYZ/XHsvDPAGaHSRHAXucdJK7Sj84MSH+fnI6tCIONxssEp8sthUgsY1fVDrf
11kRAz2x0s0dQftigIOuPNrOo/d+PCcuopNRiDU7+T4deMf6EN9fA7p1zPnZY0QTlKiGgFUHQAxt
P2jFkI6f3kPTIx6+OH7qHe22RXJ9qRXXKeSikWURTVh420mfJ06P89UNkWgbQP50Z4efo/yrOd8F
zvsjERxySE6Aq9G+zLgiS1oM81BmCV+NPYdgKGgv391ejZ53kXITCOTLZA4kPoZIPCGT7AuL4vzX
9ZlSLcTp16W1rqIl90mOr0dgdqrvAT++/v23fKAUY5z9fOk50DXoiPN68fOtdstotCl7a2MUy45V
85OfGWD7Hee/Cx8eiDu/NI0uMaq6KIB9AhebgCOiK0vyBZz51bCMLUlIaT95/LkZftXGCOXtqYR4
ZrUpHO9QD9bOsYq9T6zPpfWB/Xr6C2Su8Nkz09at8Qt63302WfrC8+jm+jQrzjZg4VBgEih1wfhw
vmWJ77bT1NkkMaP72Xig6AyKNHtKbSIAFweSfTiupbMtC/02qByfJLm37+nt6twaqc5ZRMApOQvA
u3g94IkOgmS59dPPof2KPhiSQC9ouuHZ2t/Mi8XRqzAY9xAPJODSRI6IBSn6yyOkpTKoT8XBgubs
0ul0aQ/liB0U2wUQXKS7zyd1apjdmbOXJYP1XNFvXvuXME2m9pJH3kGPmGDkB6MK+mNk5BmjJkdk
XOcJzts/qFr+zoi7KYe/Qzvugdu/G+vuxSntMc6GNNPEUIq9j+wwYhbRMohrUdqaQ5gVpVOGWQL+
vM38dc2zzQe88sSAFAUa3QJR4jTIkma9t8r7vEFd8t3tRZg/dKgBmwFY3UW4PJpTapl9g0BzbXcT
uN5o++X6IJSzBDFiEC4DcARw3bkXhOVYD73B84RAGWlTOrMJ4m6qg+XorIi/n9y5Q+E6dTPBClRW
YxcglrHV8fspIkghlgGSajQkXpLDQ9cdTXcdzZHlbvs5zhdE/cXKu7t1zcrj0ljLU2QSe+sEsy6r
J46fi30tyFNQBcObXQYGtO5aRJOLYN1ox1t/Hm6rcP1iT/yFLK7GIZSb9sSU5HPpDMBr3cMUUHRp
zMesebTZOm1Cs9C5t3LNUNATfD5g/JUP3dVjDgglEPUH46H+XA7H646nmjQLffwC6iYo6aXjJ83B
kx+Na54szqFi82Po3FvVuGl7nYiKzpA4lU98zzFXt2MhDHXVSzq6d0b/Cb0BaNrQ4TVUEwbaKEGm
I9jv5eM9hd5zUTMjS9Lq0NnHRZOwUX4eyRPkGNCpdUl5RKqSrg0+30eP00vafuACBDwYIA6kpZHN
lzwLdaPGKpYmS0bPIttgJc3LTLzp3u/QcHJ96ZVBC3iiItH2BIyWnMtolqYvmtnOkqU3hk1aAxw4
l2X3GKTD3IA2xIqzPDvMfr5FiopvvaKBnktp+n+daYw0qQLVjkJiCkEFXgUCwXLuHmhJ4lDQDkni
z+GdVUFPnqfbrDpcH7LSCQPMqriJkAKTwrSMNnW28jpLTDb8Dgt2WNbob9mi5jX0HxkQBOaBt0Iv
OJpTzgckJCW9KSyyxAJZGnC3S/M0em19O4FEXnPFqs5chL8iNYCDF0nxc1OLMfJ2ybGOkD2bn/oK
OBmvffZ6f9mS2bIfOtK6W6drF82jQelA6N4GJy4qs6Jyc244MnIfaqtzBmRU/dxk0RaCCPFQLfHS
gLANhcAq4OC27iN0z4CfdkJtIF2c92N1QXEC8XrRpqEg5S8yFjZrU1E8uRvU1SG++L3VvblVjnNi
Q24EatIuSO0QNubxwCZwdvtN7C83zvT+nngMBtGGwOiBEEPW7rDRAWSVkE9LzPIYuJuAfn7/DkAb
OTAt4CtFn4CEPUeSF43kfkGTKuOHvv2GomFsDa8QMLxuR7WfRVdZgAoNzhi5t59AH2bh6UITByTJ
KYqvwE8bAPBct6JaFjwTcIZZeBpf6I16DqlBtcJp0i371d7k4Q2E6l36P1qRwqZiZl3tOBNNJjBo
dV63reafBfjja+PPB4aDbAVwuegJDeTXDzfduqbErJLC2QbdZojilP1chlkzHuXahADxiFvGv0hc
pAAhdH4LJqXRGsc46ugjc4Yfo1dq3h0qO7ABygKkUPFwks6lIp+daA5AjlqvPd5TDoFQasQOK+1f
rs+b8iA6tSTdmkAs8C6y5iqxnHZfg5wcKjv3kxHFZeXd5Lm/9Ym5X9fw8+p7cVPlLy6zNBtLFReI
BCO2FgqGoVwBI33Rg4t6BSVSOPwAjcAzJM73mmGKV4Ac4aLkAA45oKIAjZMuSQtigvWS1zSJWu+L
265Q18m3U4vhlWyDywbYdLePg2m+d4DEKefolrLiBr3M2+s/RLmwiO5RFEWXwGW2o1htGqEHP2F2
O2x7o4UcSwjKc+B9P2DIQyFdYOcQo0inVUnLPB9HnFbTXBZfai8ne96MC8Makg+k11FKDgBqNEVo
IN+i5dqRwR8wuVZ/iB6Hd8vv4Q1++nnJRWkapN444wbhlh9PJIzHr9fnSuymC+cAdYdowkPlWkZ3
d8Xo89om4C9r1j9BcxuBFIHWt87q7aZ+2F03pvSAEGU9MapLbIEVkWEG9Sz4rcIn9JbEZv9UBToa
2DfWy4shgd9GsBiCsEeuH4FdL6pa2tfJ4EIULmLrk5eGhzAv9i7hexcKnk28xGOzde2tvRoP0Pl8
Sll27Mdp0ATLIjKUf4qHg1mg6hCnyiRVUJRtJnA/oIWmQu8MIDLDJnPWZm+FdbgNAk43NWkhXFdH
L2Ap0Z3YqrUVRP+gWgX68iIBQSGzRWoLLfsh+vWjxfreMqjoLHgs7OY2+Ad00DoNItUCoyADhQnA
SQH2EUfRyXOtMCdepihmgF/qXgB+ovyba/+87kSq2xt0XBZwj1Dtxrye22j8lQx8xpw64cEud1a2
t6ODwz+QtRQZ2QhRuA0z4lecjCQgkZFVLXj9UEA8tAM9TKb1uFY6VTxVEA5NA8RWED2FOJ59biZP
LQT6UQR6Met75GeblPw1ex5nwbfRp/FoLZqjUXXfnNqTFsh1IEsKDRocV9Wm8v6xbZ3PqQyIgoCJ
CAHFVdkDGMfub71SRAk3Obnz3l+cAYMYiKVEvAsGdekpRmnI8ZgJS0TtINI0urhpV82eVY7gXxNy
Shy59rUkISC+dTbQm2Vuq0c7I5PGijK7ilgNvXUoAABmJYU5OGuWzuyAs/JyGnxf0jk/gtmKQvWX
T8e5TMsDH7rlDsXbcm8VubuvR2hRan6Far8ibY7SLVLJOCmlH0E4SOgHnyPWMlZoK9ffynU+1tX7
uQAFUZcPSkmcCyhISV4XrFlurVS0wKXpZkE+YNJlJVSLdmpB/P1kuy6krzN094MNMIpD8Gx4miBK
/X2QXiCCAt7GlL7vpX2YBQzUlWv4UG3HWfPuUd0TKGiLRmXU6D0ZWVE5DKIDDWJr7t6HIOID9cuG
A+mCmykDr3NhbzxLMyLVMXpqUjrgCAJ9MNsB7TsQGods3tDuxkYVz+HH6+f1G8JAvgRPLUlOtroD
oHZ0wOM0D451Vx5r19+NtNiPuXc7gYolrgJyG4LEIDKGr3Xtb+vQ+DKmhSbxoFxDBMAIo3ElIjI4
95GABJywCQ8Ld+5fomq6BRRdM1aVCfRSoDyEsFModp6b8FooezcUEE70fmVfwpSmdyEYaF+vz6jq
0gAVgAja0LSP1qpzK5wBM7OEIPCf/XmbkRe3QPb1gXn3A9TNA+PTdWvia/LyIVxDLgrSLmColMZE
zJX0MwWizfFrGjc8OtIqusnK6oGUzl1Ucd3zXFWXRTLjX4vSZouMHvXzAui2pegfeEOzTW12twuH
uuNMxzuI1O8N7scLmI/jMHBbCEnptJuUC3nyE8TBeXKe2HRZ13ylYPHo4tnZZlTzyFV/H3EwyB5R
WZNRth6HyGpktbjHyCe7+r2C9vn6qqlOdjSq/NeAFFh4QzkYRYdVy+mSAr5b34xm9dtxdbQOqmME
bYdAZUDNRlAgn09UNaM6BB76MiFo8ou9dfxk0WXjlNVPN/e2HxgTgDgexLTQVynfVmGdBaDtgV8g
dfQQLO6X3KXbwKn/XDejdPgTM2L7nax9OYcL9XtMneencUbsDTHRfUeMXVnWMdU9z5ULdWJNimgs
szZmz8WghDJaNmRxk7Vx7r+7U0U4w3+mzjOlZRpxwtIKKuCJASkMsje7Jxa8H+N4ZkKKy9GL8/8m
QOBnT4f+D1hsry+M8tw7GYTk0yCm7oZAnESVM97PmfWdAubYUQ+NZelTQKbPva3r41e7N/oXAC3A
A1nOz/hZ1YRFNIMkOcLCHEq2z8CE8QHQuOAKBOIRURieG9IRizrLZIQtcOmR8a18DtnX6/OmHAS6
L5AjhDLFBWFX2ntjxLKmTHhjI28LSipiesd5RPNNV2veTTpb0hrN9RBSH8z5Cbi17PkIuvvJ27U6
yU/lFj0ZkTRhbRYCekoxoiCNirjN5u3Qufd8DW9KXLl8WXXvJuWwkFgXnGfgtZXxCDQcmsXs0OmV
8dtKNLMsmy4wkNL9yL3gvQlPI92OauH52UMcNvjg6q+ScL6xwOK5ue4JysMGnSWicxE8grKkZ1D6
aDHJ8Hzqop+m8clpfvPi9boJ5UyBcR9VYUjNXfTEpU3Tj1WOEQx0s3o3kFzg9Iie++tWlPcnBB3Q
rAiFMFQAz+eJEafiRKzHQMlfyswdM7zf100oBwLdHSQRQ9w4tuTJRppHeRmA/6pcICy4IWvso7Sp
ey8rzjRkfsF9AMZ6lGnl/Bvw+6lpINYVBG43GK0dL8PQxe3kfern8CGojdelWHXVbsV748yqGPvJ
FccAPPMDAsw7MEuPaIa7xeGxcb3xc1+v/9iz8dNoxj3LdG0LCveDjCcAiWC6DpG/kVatbryJVyE6
qMLwrmvKuCd3PqBu19dNaUQ8owDeRclWZn4iwDp7NMTDunUO6/poRND7PFw3ofA+vNoFBh7eh/ea
dPw0w1jVTQelrqra9Bu+vN+5zz4vzJ+sTljXTWmn+Pyagx7rtn0/wSIq5UKXVACbAdsUp+vJ9wee
LVXtAj89oLls2dSaQEA1O6efl+KnESLT/QyxlYTQXVW8gHZDs8KKnekCy/5GsAiEmKyFgW741I4K
gFvwTsfTlYBgJzsuOV4HrY5QQGkKWH6RyvKF/sb5VOV0blo7AP4kEHqjNdn29j/mTOLZ1klOqg4C
AGne+Paw+jJBQloWnVlnYw4IBzrlK/9oDiB4WiJUJhtjZxf5oZj61+t+rNoq2NkYGmpPl9WntXI4
cuhAqNlF9TxH9t3Udy/Tors8VQ4BMSEc1TAEiRRpEi2bNaGbFwBtg4l8fXTev13QHY1+ZWRQIagp
g5H4mttNPdpzYnf78HuuK1qonqNn35cuAhpObdAawP0b3k3pefvGfZztTd+FEIi/5dEX0n1bab5x
3O311VEEOWiDQRYdEE+koeV8Ba2jBr1qzoRuxSr2pt+Vc0eNm6k+NkQTtCl8DxUsZHxEJlIw/Zx7
eUA5BEMJmcAzkhjj3VJAp3n9YXfP7fLVZK1mvRReB2sAuQhqVCyY9OJxaJUv3HB4QqPswSj85772
XvKB765Pn8Lr4NOAHeNtKhghpGWbW2/1DD5wHNI8XrLX6AN9SmcGJLeOosFeWj6iNZ3FI9u7Oppa
xTydfV8M8OSY7tE2jWQwvh/SX8TYzuYuIH+uz5Fi4c9MiJ9wYqJIQ0qCdRJD+GJOkKuqBhw1j75Z
7cL6rql1DKwKlz6zJ8UdQzpkk+fPHA+dIF5sZP4QqeMX7MvhGYJG1wencgCh3wDdDgt9T3JqIo/G
qQLnH0+K7rN3sPiX659Xzd3p56VNM46mm9IAn1+qmJaHYthG42Pvbfrs0L6f+xEQYtRnESGKpmL5
GUoij/Zhy3jiTI/WQLft+kpsXeFDcdeBiB1osAAon0swnU3Bm+V29pik/pYzcAG5XjxCGXwJ308t
C4wiiDkReogioXwCGGFZ2GZDxiTL6jh3f6+ae0218iffl1e+qQ2O9ttqTIbn3tqWTONYqo15+nlp
5SenoSUZ8PMdwESKu3W+7VvNO1CxFmjdATbOtnxUiWTahL6fzSEg1ZCApwJ3S+Uc2fpIdfg0BUlZ
CDMoO4SA9eCql46wpayoZVF7SEKXo/F1jtP2W53+Su3XqXopu/g1OyLRGjxnf41wk/l79Md45Hh9
H10OFe84yA2iuQJZX5AmnZ9BTR9lwARkQ+LiN1TuTZHt1uEnY++OSqF4ZCLWQfEQhBcyKAS/gVUG
iXps1yBuGXJsukbpS687tyC5BTR1WNQKC1kTo4bTlBq3U35fyEO5gITgUSrdm0YdtMws7D7JX5nx
d2Y/r6/DpVfj52Nu3nzhMgiw26rjjVkMCAaPbr5hlZ7y+WIEeHQC+QOYjKiNXHR18GJYAGdpjWf/
EPE8pjzTvAyUBiI8MEHKI3rjpfusSYkJCtEyfa7uGQEbjObzF1Mkfv/J5yVXbduaLtzD50m1RZNy
XBh/iK7xXTcE6XEG9ArontIifU5HJ/a6Mp5sTfylsoC+AGx6JB0BRZcsRE5PwN05Rs9s+ZmGO5rp
xOdV03RqQNycJ1GFj14OakdD9Jx2zNx3PWFxhNbh+wZ1OU3kqjIlIPuiV1xAmKQ9VzvGXLQoWz5D
xMwy2aYFrmF6N3gfyx4IjBewHmBJe5MYPRnPQqrMJW1jPOfBmO1Gi7O7qjZ0quaqoSA9C4pNtNjD
zaSzmNOyHCfUtpJwnBP0k90Fk3Ow+mr7zm2OwUDYCu9+sJgJAb3zxckjpNGn3E6fkQx8jvj0CNBO
HNWexskuTnVhJnhrPhFlyoudaDeBQR0jfXbmDrHktPGG/BE8Ppu1qDUXiMqfwSn4pgWPPJrc0A9x
bDflZUSSuq7Nz5VJ3BcvjXSswTor0unrrNZCJ55lCchCfzv97+urovz62+mLfnPgtaSvu1O7+FAF
I0mxzOEuguzvdgWb3e66FdWiREAv+IIQHbgwae0jK1/KIfBIEtn/+NAbG7435o+5/vVuK0iagmEH
WxKqqPJzv1q8sRjCCr17geDM2gwD2sY8th0KXXbmIgQX2cQTS2JWTzbmmK/lbKJ5Kumz9B79Ywm3
lyL2ONpovXxf2MFn2th/PjA61N3RsgvuHeCUz21OeeHboJEhyWKTTY70dukdzOUhD3SS7JfwZDG6
E0vSMdqEq9XbXUCSYS7R+hb5oiHYb3a9a3ifc8Oe4n5pik1u1aCWNb3mjjVrBnXg1tkhA9/pTnWF
82C4aE4XrevYb7LzFGVNM7MnCYtAY1F/ApFu7Ljfneif6xOsOAfRWgZ8PnptQcoiX0/WsNjW7A0k
sfyUbJycWgcoVZJN3eTD/ropsavOoA1ihk9MSTM8VCBF481CknXhz8ay1BvwlRVxhtQO86zNSqN4
XactIA4avI/ScUME9nhvQdFX3iK0aBZ7cg3jufQoide8+QdZc5HOfAKTzqu5jD9C4O3fH72IliIT
xXobFWC5SWRui5pOboMuaac90KkBcVC7TQP6/kMGZpCQw4siRKJZ2iANc6jb+hlJKhChbNaltx7L
xWp3Y7ssm5Lm4eH9iygKm6gpgDcNIJXzDRm1s4mwD4daEBT9LeRNffTKL+yRjw/GvCvaXW2B2tSa
mY6LQuWoFv4RDVTgk5Lj8Rq0qXZWWSRx6vSQLXkZt/66c12imVC1Hbz638xAjeV8gGlYTgibceLY
3h7lmm78NegwWqq9LSD5/zEh/n5ykCIuQ6WtJFnSdpBfIL/74CHy7svoy/WlUtxymK9/zUiuMSDr
YMyNgRAnM/p4rsqfvNQBK5WzJZA7YkUAw5Iiwio0J4eHaAkcwmG3Bg8dkOx0fHd/LbYRbrj/WrHP
J6xtq3FcgGdPHNYtz+gCqG7qEIj26/OlG4vk2n1qrQ04yzAW9CvFi2PuOMMjeUB14Loh5cIAvSGI
/VHclhMyLpg4kS4V6z9HyWQiW5b1miNPNRa09AN9B8ICiG9JY2lRSl17tKk/hw14xq2+prtsWp6C
2TY37x8MwMEAbYixIMN8vjZ+0IQZFATwCCTZZyh8Pi/E1pw5ysGAnUBw/AHWLw8mG1ePGANLn2m3
RNveXf5MzkLuQP2nA4qpdiaeA5C4hoIokCHSlikFPYfdZOlz31f/R9p17UiOI9svEiBHmVcpbVll
uTYvQltZiqS89PX3qHF3JpMlJFE9wOxggcIokmQwIhjmHBFaZk32zEhCxKI8dErPU3jEtYUhkkAr
Ohqs4eilU6rHsre6Gsa7HnctFaAWOfSoBlw/IJWQRRvPrM1sa601icVDYNTKeSjq+6L/i3Vg0gmI
bvZSE5KdkDWywpmMDDYz3jrf4mJHfn18DecCpNBhwtsKk59JcuowdxnSuBFbe3TGgHSVt/1voqS3
gTtpBYkZ1qLDWLolcEZ+6ez4FzJwL9Gwby4wrcuRnR0JHSpiMoGAJIW3Lm/N5tT8RWJjiXf+ESH5
GN5bBCPwDlCEfT3MO2SYEsXw9NpdOZcg3RUnqQ0zGbGIudiNgxFmM99WcRVao8JcrsWN54Kkw5+9
eTZNgcMHZhArbnj/4Jc3jRXYXpCV+OcvDBpoN/906CNH50s7V1keys0a1kUDJqpNPqpyAmvmH4CV
eDsvNu3d1LkZa/UsMM4fUfbT4D9U9d+1+w6rD/T/JeP0LiIcOtLbcMPIBXBtE8/mQ9m+skw197Vs
uhzMAz8NY39IJeOZIqlwhxNvs6xCTF1x2oPHXnf2QrPagLWacRiHdNqXWT9gZGTw6EdbyxEOoOME
NhNxKCaXJbNJCr1sDafUIruYw9lgAckVKre6h3i5+2gBwvSLHGwWOTwd2He1iLugShmZHt+UObMO
tIlLhe1cu0YLmdDCnIaoWmZ6ddqMVz2ftYiMZDPon22n32TFF9xfhR9YVTugYcDR4KkAyONLo9O0
bPZEDrWz0q3bb1JVv7Dq+9K9afo5rWnSapGf3LmYcBWv142m6vuSvbE4QQzgLtdmAMVPDrD8L9cF
GKs6fbZDkqGp48Zvm0VC5oEtIzCyIH/Tflgn7Yfx53+9ttHsAOTlmGjMgtg6xM/Xf8Gq2vkmetOW
V+o7SgUt8yYri3sY7W6bluEIlrtKoW4rIpDu9NB/gIQhwFGlgN2cjRGgW2C2mADbrs1TGM/WIxt+
Xl/IchaSdbiQIgXsA3B39MnWXAxYW2/Upzs2JlHmo8qR0OGXnQ0K3V6Vt8xbI8GwPLolpy10wKHU
DvOiGCy5fscOwIQOqgXoZ6yto9mitnp9gSvKiAcwaKdAZg9YCxnHiLiaVaXIXERuPnybfLrRJ/Hp
uoi1k0KLCDr3EFijh0+ycgJ2vPVm5kZufG+mz2Dn6oWiCLW2bfBES1CNVpR3/VZNPMxTXuV+5Ggs
D6rSeNBSAEJ1Nv1E3LhHwknFl/ynvihrxrnIZWPPQp/GtARYUDI/Grphr5XNPiFsm1LvYUDbpZFi
1iT39mnevnV986jP43bg5ZMzpXe5WR5JWh+Bu6Nw+O+HAxeGbQt1ePBGARRL1p5mTGcLbEbwmEPy
zLXsNNBim/f0po3nDR/inyOICtCPNoBzQsU8s2JzMKeHuBljnAieZU8zQlSMngo/sjAbuLeduA1b
s+T7tE6AZU0Fu+Np/h3QoSoioveNVsuq8WWMdkK6IzuevCw8z4k1PzKqzr6bkcQ8jA3V7zOhkbte
kHzPxiK96+qRP1Eg4W9b9LYdMVr267qevy+LLz8EOCrQQ7QOwQdeqsTouFmb1ajzORlYN+qisYNk
5sNdkU/GIXOL/isVYI12hrh7rJu0vqtqYN1WYPx7iRuTbRKWV2HMR7E3cIwjEoqauAfKYvH5+g9d
Paqz3yldyM7gABjJYj9CP0cKVjM+BQwh9ms7AQ6Ot066HxqdbPyUqc5qzRSc75B0aQwxIGPQZXHU
TtbGS29KoAZpqoL3SiBycQzLjzi7mSOQip1yhBBaBq65Tb0d68PZVbwa1gwnGgKcpTUAYZyc+yhc
0mlDmvhRbdk7v693Y6ZKia7v1j8i5H6UAa0uFWJfLxrm4o2ipdtAc+8wKEPgNTkOWutQ48G0CvBz
LjesGjzNcdrUj/rkCdAigRjtXdL9uq50a/sF+w84afTDLnMxl0Jys7PL2YC9rHIUAEBxPvpP1yWs
nfu5BEm5nLnRzbiABDYfuHcQznf6w7IU/nLt7oCfDxccWS/3Xdeo61cVqUvfA+qpC4oNtGz4X43u
JzBKtrgvoZttry9qdduAMY/JdUx24JVyuW2xUZU6yww/EtbNUO3QbHv9+6tnj1QUWdhQFtDMy+/n
vh3H+aD7UQkili0QsjmCqRqDmhhhULmn5Yhll4kO+39kSfaRIvvFwaLpR6Pt/SKpfwfgv3vbn+4Z
5ejfIaehyb45sRkMTD80xN9MvRmNrqmIHFf1BChB6PAEQw7yVZdL7tNGm5ppgiaCj6cO7NIiPxie
RoHhVPO3GbTfiiyJSuASvZwZpDyv7dknMxTzdbbKgNnfMj0Qh+sH+SeMere7AB5HOcNZ0LakWb0q
ydoiBxFX1HTucMRcyNvMTSMEREB53xcl2+pNMW1q4ZBXJy6tYwlOYGD+ARygx+xDlKV9Be47rz+k
M+32Nhf1rrG6PiSVP4Q+ekp3Q5HGG9YL8w7OiwWob6SKRazFcUsbIVhiF6A3ORrNW21q69mNo8LK
95ZzIORAdLGtMe1R9pvrG7Z2Kueylpt+dirGkAnMHPjoymEuf/KMMj50U5L+9FLWhrwXscJyrN1k
F0lszJGjzIUWmkt5GuuBx2DSOBqHnfGVF4qLvPr5BYsBAwfAUpHjL6LxsmINGoC84taJjEKBoLFW
VjbRBAfSS0RH6ASQDIXXjAZmqu040rJkenZYW9xNLgjLB4RmoVWn3/o5du61ibiR51be90nT9SSg
utGfgLmvgl9dXS3YpQGtiNIA3kqXm9kmcTWLpSxgpRudhIWmUI41M4/HBGbegMKL5lbJW80ey1si
UiQ2NfZVxMNbxatty0DKDI6joKb8dxarGvdXZaJ27WBScAmSJAVxe7NqeQuFHLS7tN509icuaKj1
eHd+E/qHGZMRrAK6VkdVF3kh0B5e7iBHFSVxgRMVWXM0mz9yJCIw/aTYxtVjOhMiWXydOVrWEC+O
dCD/sZQGqprAmgAPrU+gGEaiEJ0jl6uo8qG1ugyx3rQ1rKOnArNWfX75+5mN6IwONJQFLlU6Wr+9
zH1ExW5z3QytOeDzFSx/PxMBkPM8pglETMajT26SYW93irurWoXk8Fy/SGduYJOaB71/rlPF51Ur
kNxb0llZ7roJDJuu3yRN/HWu9AdX9xTJUpUYyV6ncdWQKYGYrNrH1ibuwlHFbLcqAhYFFSCQfb3L
OPtNZVVJ7/rR5G087dB7qNEpYoHVszgTIa2iwpRm2zQQkeKVZaELR+Fl1rwaSldwML4FPCU5nqOF
k49j38OI6Ps4QXVhV89fRanoil6VAngrzGMuvHMy4CaYHf3K1QWcQRemj4AOb56pCgRt9V2P7sx/
hEj2sIMtBK0Aj6O6qh5SmwcCPKb9OD4jNkd6nqFHLGnrn908bpKuCUtuPF2/mmvRyNkPkJ3MuCRq
2xo/gFZIKiXidqzI3VBZz2UybjD9+xd1exTTHQQIwCDEuiVTkBfNWABy14/aDDyde2ArWZpCPVbV
D/C5oAYGog06Qy6tTeFjIIQlePrXqbsrgfsyOY1CxJob82y8kf7wcCGTeSliBvH4yPECjOrMKZHx
yK1X1I3Nne62xk3SAVQc2ch80wsM9F4/r0Uh5AgYOweftuCZIm97Kdkq3ZymHuxc1eefUdU72YA2
5SPm0Qq29Sdqhpo7B1WjQghavQ3OQt8H0EhQ7EnBSNNas+V2MzoHiqk/lJqFMAFxNcCsNT1EMr7e
XV/nqjyM9i3YnGDak5FbjRaxWJ4hzZdZL0n2O/UfyuSl5q/Xpaxpv28t5XxECJg0l66fi3C1LAfT
i9BVtzUQ+gzscWCvuUBBwVAErwpZcqajR3o/13ILae/ue5m8DmbAkYkC6u0gvlxf1doFOFuVrJ1m
og9gz4Kk3twYXlgr3riqz5uXKlgMtaO1SBtEufdtEJ8/PLOKoA2wa3jcwUMhQpS8h1aUyILGDjJC
RZAUQf9hpkvp+9KZ961mzaaG7xvV5xiwTVmuKq6tudh/V4B00+UGJYaXDAP3vMhhD5azJ/FWj4/X
j3jVcZzLkOxAPboW3pFLjkZPjqwwNmbW3uDZ9Now7cnzh1vDpk9G0Tsb1pqf9UoFzrDskmyHzuVL
SlA3Fsq68JxR3/Kg9F7pvPdrN+j7By7SIB1Ow/Tz+pL/uPV3IpHxx5Qf0s/IsF1uawxrkLVV6UWa
LrJ+z2sM4yVszp66OrZ/+nh2Php5j+Qzz+L0vnWned/UcY56TNEFCU8/99NQgKrVEo8O8uTbnufz
I01jAIWV6ScGCrq9xpwamZph/HgsgRouAaI8OKTx1pJ0mnqd7UyxjWfjgIQafdgy/MtV9fetXEwU
ppeZj2Uk+l3eTp9yy+hTw42GUE8+e+VHgZKw5fgu8vJYCm6nFAPPtTMB6gXVSJ7wZ5Jl3yaiN0Gj
08P1g15Zhgnw+3/Oefn72Wuhbhhm/Obci0h3M4DNO1a4llVDjGH4ZZwTAwVy31gv/FokbrJ8X+xQ
+9wPsRXMbG8DhxawWYpQYXU1Z9Kko8cTGi0kfeFFBb0BIzFwsv5it4C3Abx2TJ2+w0dMmSWMvqy8
SPjWMa6bV+Cn/bguYs0X4+H5j4jl72cH0phTXYO4zovsmAeASkNiK7Tj23Z8uS5n1W4i77KkgIGG
IJf2ki5nKRgdIEdz87B0iLav82rccl8rFfZzVQcwqABmDCgABmQul5RbcAMoTHmRyZt73tEdkiE3
fZk+zVN57McPo1gtPgcY0ojZwHoJIsNLcYmmWWUK+G9keo91flA+I5b//p1pRHoAwCvIocPGXH6f
aLVOsrZGPNpNxa8J5eCQudQvg1EftL3R+ubNjDLLjAZmKKDA/OyhKtDHEogcOLppw7UAsEG6IuJZ
PU/0AWNwleCnEekilxprHBAX+8i92DtQoOwcvqlVGIyr98t3l6E6mFhwFlwuXXOTHEjxpR+5Xhc8
tLz7+P2CB1+acJC2whiuFC5Qu+2FXiOY0r/m6ClSIRmsOXIAZwH5G3YViNRyWylnldkYsw/XYIyP
JE9/WkDuc8p842XaS1qicdqlzdZ0+ydRWXdsVkE1rBXU0RoG9haUrUwXE+6XG2j2xSg4c9D+4XiB
a91bZR427TOg4tFW3e8EATB35Ya6e7p+21esyoVcKYKYzTHhWgnibOZO3302feaGdxhtgEm1Vq6a
fl0VhroBeIwWDg35mYvZipFNLnpcWrt1jmk+1cGczvHGdoc3f8wdhXn583CQLiS6BXWgPy7MIO8I
4hJhdm7nUpgyzG+/EJImj6XZGU8utYzf2ey3G52b08NYxnyzAJbuZmaadQCawewelXfsfd8Y9ZF3
mXfvZdawyTM3OYpU70KuNUPAa7sLE6GPQVsXbpg29XCXktk4jXadAFasbULXj/3PosL7FwnqEn46
U7FErhjRP0hpgJJHcyQy/peaM+BdpbWZ7UXdgJ/Q39rzEIz2Sbd/81ThglZMiYWzQ6raRUL8HcqD
b80JdVp40azfdI3ARm0L9+PuBzIwA49W/BUmaoaYJBZAn4+8zg0Tf9xR8UgaT2FPVjcNESCMNRpJ
QPhwuWm1HneDEIhurLkOhtQ+xIn9gJHUXVpkWmC4miKaWjUwy8Qh5heQbnk30zx7md2AiXqp5mpf
+8x6djJ+Oxb0NM1mE5Q0hf+LA73WtlluP5X+hzGvEDaey5cCoKKKCz0Dc1M0tt1NXyS3LVGhdq3d
boxTIrRGb5T7jqlhSNq5NnCroripzBvNN+vnkXUAp3cK72ilo63Y01VtXOi3ATZAkIeU3O1EffB0
mAJlSOs+bx5y+5TTb9et44pbw4TovyKkmAs18ZgBWwn9CjpgRvwfeqpINa8KAPOBhaFX4PjL0Xxm
9r1tpEjEGfoDQWtunqjaCFQSpIMveW9rAnER5px3prNVRRern0cnFHJENjge5egiHcfRr1KGHUJL
szZ1we/rJ/CnW0O24SiLoVQFcEtQNsinrGk1G7wR3W/V3kluut9uhVf1NvOCetoO3+Npy1lYuhvt
y3XBS0QhywUHyII4AUv3rlvb9GazZQJP61J/oPGbCWYasKcKxoKJfR7m753q+iwH8U4gWB4XtJM1
0nDNZ/pIEadVOd2hTHNnavSGUW8MrHrCTFURk62GXrfry1w7PzRl/iN1+fvZq8Kvq5Q2gB2JRmq8
0Kn73HEU3K/LWDEMILICdhzKug4CfUkFaWJbGUfbSYRJ4KA2njzvnlZfi+Llv4mRYsR4EvNoTRDT
G3VAzCfLfRg7wMkmqjBmxXn4aOhYytOAKXxXX0cqp3LTjJtRjnGBSdA96wz0ASEUYLNAPpHsry9s
5YzAcAsqPNT0Ab1gSAsrEkYNn4/oUDFDjHcHdvEXvbnnEkwpV0Zrze2mSTcj0j+P7StRlbvWV4Ar
DOcAVZBfRkCMyQSpLBP1jXYzkuyhyXNFcuc9qw6qDEurPgAKgdz2zlDgZdO0nWiMCKzc5CUe/WTr
Mqa/lmM9bBh3ijfwwjiI+Gz+0mtTcqwQ+4XoFos3lCIqq9Osfq2E7t8jbsxerx/hmsogEAMVObqG
kRiSrFg991Yy5LMRpVaxz3zqbXSzuzfjegxyTm/b2lMhqK5tOZCAkYxAYIjBbElpNGoWk3AElIbc
iF3bKZzv6ueXOjgiQTTayfAZHkX7tVanVuRULloVvqeFCgVmbcvwJsPvB8bU+xoLdf3WzkBPGGlj
lLOvRuKFvGmD2b7phr/I2QEv619Z0itoom7DHT3BasBwUzWHkhaK/Vp74F2IkJIP9VCNU+VqJmDk
QBOgTcCP0oQZY++ICTyNSd+RtqoOLJ848LupQJcBiCeua+HaoRGQSmK61UY3qeystcJMisTNSMSN
LUg0+fb659fsPGIldF6C+QbhgKRyNfrOU2SKSCSaOz09MXbb1IeMqmL31VVYS6UIHeDvX3UFFyi/
JRaJSivEQCPXFUe13EXJES9z2SZoBEGY9r5rTzR5IYaGRJQ/uO3rjKfwh/F5YavgPoAmBjeiownn
0uuKluc95mUhwn427/r8430SuJooTGJCATQfcm51Sjg1x5iSqE2/A6g5RM/txpgVXmn1tMEdDkQu
E+8oW/Lq4OnLhZPgtBkSXE8i2VT5dvMXCrVQ8QFgbpntWX7CWXDSxHWK0CEmkRNvXQz7ZpghovmP
nivC/EUx3534mZzFFJ3JcXmdpHx2SZTmrynfps0Wg5lFPoQZCIMN3m68TmWeV5XsTKS0e+C1shiD
WY38YZfZgTPvQP32N7sHgFEMZS+wvdJ1hMPNEJz30AJAGQaZcLdVah3mIf+i2ao2jdU7idzq/8uS
weucTuSTlk4kKnQDbZ3Zdqherq9mbcPg29GwCZgrPDSkMzINRBAMrH+Rj8ESmz1pTlRg3EwhZCWF
i+FyXHygXKF2I5c9m9EVJfVmOzKGynlsKxe5lHTUSWBqc8cBctv9SHpeHeZYnwM6OUDYGfKbgtwP
lo36xQCkp9ARlDyAng3verOP7RD0mbUI2GTkCK+o9dg0xNriZeyEPJuabdFbdRvERmJHCEOcH5Pu
psc57QE8Ok1FtptGx/nMdeQDE+pPoN+a2La3hPnE+7wPEpPXQ+Cy+MFHVMg7HibJXmv3pat3v1LA
75zMOftpkjp5Syuj2pJ+BIgMB3WTV07lLQIpALjNbNiZ49wHPhzuQY/z8vv1fV1TDw8lMSRWCdoI
5CZHq+zclnHgeeXtjeffdCpkwzXlAIkhIAgWwuh3cAd5bwxjZcMWxeinqhttC2D+Y26p4ChXl3Em
Zvn7mZ0oDRDKZkDtjXQRdvam54obq1rG8vez789mXSSVie8TOIX+gZin7i+SJgCIWzL1IGIH+rCU
+Jo0zBXU3LWiusi/aln+WVh2F4ytpfAOi/26NKnI8S7j2gjEF2wWSY6hje1QltSGk07co99pVpBO
3W6aaRyUrTfeZuPQbWoO8o2Pqxom0haOR2CGI9d8uYemPrXmzF07cuwdF8+x81HgU7ju8+9LoaLL
wNlqu7EdpdMd/tFQwzF3vop2cU3TzqVI0WJqz7bVLqugTlg9daqm5jVFA3MxCjX+AqgiszqifXKc
dYJFzG0wOi9t9QpOn+vnsCoCrKIQY6JoKb94aN75gzBHO5rmhASlOQJ3IJ82upUqNG0tDsEbBO1q
oJ5fOLkuD1zjeHUTkCpEfsztJ6sEsFo/xPm3OUmSF1HP1eb6wlaPBsTwQBoDbjdawi/loZo2tnSq
cUnjF3JvDV/+2+cl/bVIq/feiM8bRmDcmr7iWFZ/PZwbHgE4G/RjX/56e558RmxG0LV5tOuDEjpl
/fsgxsZoCLi4ZaAB06k4MvuwxNMN05KgTn79xfYgDfi/7y/yz0wkquCVrrX4Pgnc8t5nilm7Va09
+7ykTK3emkO9OJL+kzcFRN+Xo0Jd1ySgJRnGacFjAHDV5QLg8Zt4nnH1uHfkxt7ixb7jXCFk7RTO
hUinnMcTSYgFIU51K8Ji/HhJGXioyBouE3YYI5A+zys3Tj2Hk8jyHk1215jhZG8/fs7LC48g+boE
fNI10BuOgfjBI3guHxEosb9ZwVLEwkAl6tXyUxW4VRhRcrgT6dVmyl4z9jB/mFMUjgJE0ku7EQG7
qFwSR/mQTIaNmAftUGB1br16Oww1O1zfpzXrBz+O2h98HpKEkqNAygmAcoiJIi1BJUuz0/uxT/d6
0t2loC7/C1kYOkYuFxSgmOe4VF1rnNDmCgq3SOu9OgSBE73JjLjez2XfDoGJSe/TdYHv78pSKMbD
D42hGKCTGzZKMnoGisYkmvUgJsDgcPItUkDXhby/K5dCJIsylxTVmRJC8npPaZioEKtU35dMipdx
asXL9/Xfff1cNM/Xf/5KZXH5/WjsgCYDW1Z+5hGnFNjAHA4D7XhMt8NBaEEM8q9ANO0dBUYvvLAe
oO8E2Bh99V2bPz7mCMnQMg9YYyiWyUUslIa0Lh8cO9JrfrRsrQTWB93VFX2OhYrsZG038UFoBBQN
uBWS+RyyAp0Rc2tFbXPMvIMq7lrTuAVXBlksRJDvUGxQikttmjI7Gq0hXDjQ88TY+bOK1vh9wgFd
tf+K8aUYIqN60XgzRxCpla27FySmkTUY1duYVmaUZGaRBFPZZseZ8QkVrzF9va41q9uItnmkzKEx
71rnG6qldU41K4qRia7GsGqmzX+TIMXJvdanyHnjoZG+TOCJM4//7fOS3Yvb/y0gn/Ng5GFZqbB7
F02SXzAgnPlni5YtPIs0GDdyV58dC1WXNCzFzmjwaD/Y3zA9F/7FWhAng+qAQK/lrn4+sSKteryV
iP/dO6aGomN0pTKyTBkhM4vmENSsZFTlniJRJ3xkG2PzpWvfBHIo9r5HGgWEmCEF6ClaX4JsdIMc
6a7e2HVOGjzkH68x4Vf4y5gjkOdweaWbSycyiTpFOmr+Udl4bzx9fBORTkUucuHARtfP5XElvsho
3FUEs2GRln8yVJxeazcG5SuUhMHihLKK5PyKoQF6K+KJaEDlKGhU+HZLyCRpG7pqQK65UD+gQibt
DhMEQyUuJjsyZJBK6/t80L5ivB18E2gXVNIQrJg5YIFhegXWGvkYOTbR6oqUZoG+hkTEGx7vK4/v
hlj7uF5jq1AhXUIsRLvSlukTtzVvJmiyCXqBwujw8XoGAPuQo4e5RtIOzufyzEVqWLxjGj1R8fZj
Ei/XNWplk2z0NSxEFgtsmly2brMktopqqk5WjETeprK++r1CxIpSXYiQUrSM0jwhA0SQnQYPUCu6
S1ZMGHo+ka5YCq94sEoH4LUV5ahL05OX9cc0dkPbiLLyhMpBqM+K3JVKlmTvFxiUjOk9PWnpNjOx
nFD75mIAwPqLeOdiUZLlNwbgUhttS08dA100io9ZFljiPgMRoePRQ1JaadBPHDObaIvvfVUzw8qR
gdAcl2ZJZqKVS7qodJwmjSYNPbnkkQdupziytXDu4vvS22q0c8p4C6h4XexI/Gp6d0TcE3ZY+ojb
9MjtLcnubRUy5eqqFpoboAagmuNLioj3qjc6hNJTOtzwrSsUz+pV5UBT6wIUu+Qdlqt25kuB6291
JtC9T7l23zszaqwvANg86GhFHhNFgm5tKQ7yMkBZRGnNk1t5a2YInpQJjMIY6p0ekLRT2LUVwwAv
ihQjwk9UOf+0nZ6tpq4xOZmNHi4S2FaNFgjOLV5eXz5sfRb6qaUMsbQ92ZKal3rdD+gTXAh9w9wI
i2wzq1za2jrORSw7ebYOnpF6yikpT11fbvLh1Wtu0cGueF69f6AuiG//rkM6+kLoFRUU64jLDfGC
Lt+QZofg+vpurSnYuZTlV5wtRXh0LOLJLjHw1AHx9Gcz+iiN/MjyvaPEPFyspuSqL1YkWQB98gUQ
zyDLm8UhAea1ZhgbzLIEU89/pd20a73um5mITeJPkVYmqsFr1VolC+Fymvp27pSnqcnCAhm8ur3j
9T4RBztXGPXVw7MRsQGpHAZPTpOUGciYzQGHN9pN4FkPtRsOxo44CjFrVxbYVv8TI8duFIUVAxUC
KGJqBn4ugtZUdAetqjpBEKyDH2fp9LjUj8zUUpoKE3s2fm0t9NR7301dYeRWN+tMxvL3Mx20qN+C
GMkoT1W6ydwwR+muCw2Vg1hZCSDfTBRvEJssi5GkNIIlPS3LU1/xEIwCYTW/+OmH02MLJeW/QiTL
gH5PXQepR4kejoci+zmaN6xX9CisNMRcypCOpEKSG61YCEd4u3fcO90PEGc1xi7N0DR/67lflNPT
a74Vy3LghbB9KBlI8VBdAoWpEBx6hoor6T6z+KZNbisUQzvnu+N+afWDpm/0dHvdOC3OUzIYF2Kl
0CgvtdyNE4ht2jKYoeEouY6hOQVDt23NXQzm3usCVzQRTwlErsvzFR5E0pGC+IWBpE9xMssNbEQ8
7PM5dFSDBytPlgspkpK0Hs+aeAJQHEo65nR07WMzfKt9vslyDWPp36+vaVXvUT5emK4ssChJZwfC
oVqwXCtOlfnb0F8N9jCoMFhUIqRzqgZmlIRBBKt3XfYjp1t9/HF9FauqcLYK6WTQbdjQ0sXFwpPj
YFRf7fzN13jA+5+k+lTmN1WsMEqqNUmHNE5en3MGknigyG05/9Y0xwp8WtdXtSoEuM/oA1yqfXKC
QTN6kEB4I6wruQXVSI90Y6VCQVTJkBZCy6Yp2m6GdS3BtBO0bFOpeBnWROCpiteFiSGzd3FdZRSZ
h2aP4jSmT2UFfsTn4eM9OcjRIzmxtPojspOHddphMoVBuwL8smGXHU1xYP1jPKq6i5bNkC0OeiaR
DEGaFIj2y0rPXJFWJD16afriRPpQ9AeqP338wM+/L7m6wueEFN3y/fFTn37R2C+vVfiH1cM4W4IU
ZQG/bCBDPhV4rW7y7oFmG9M6/LdVSIGU07RtiTFz0Ng328Q3gBV5bDOVLV5ZB6o/aLZwkSF/Xy62
wPJA0bUiTpXX7IxJ33DvVpiqIsaaFFTiPExnuZgilD0bdToniUkjTkZ7I4yDLY7A/72+WytOBQHa
n2qMha5FudLUazE3DN7UUN1+Y9mHoi23dfYTqPV/IcdHcR3ABku7l3TwqTaIkVVTDYrBOmgnP/Cy
blMlU9Bon69LWts0jAOjeIKJSw8s5pe3BKV2msedXp9EVWx4/i0jTtBWpsI4rgU6mDD7V4xk88VY
mV7aDliQwTdpnqMdkwWj1oeJtS2m7gAkGaCPWMFfwGGDYuhMsGQyp1oDWDUwNk/lXISD80BtM6hU
ifjVTcQwtbmghuJ1L2UOXEESh804rrofb/ps2M/ja1x/PB7FOxvlWuRcABggC7HblgMIqK1P7E3X
kXU5xegGva4MKyYTpHHI6y5pA4QXktqhlcjyRxfqPRTT0SflZrJUnMkqEZK9QbQEBDkfIsBo/MNO
xp8mevyur2LlNFAI9tEdAReGtnlJ1+bM7KjHU3Ga8vJQN/QBDPA721Oli/6koyUHcyFHUq2yNNHV
iBcVuOuL6QajMj/r3nU3FqPWXeFmxhH9S2aIbjl3O5EhDorY9e5b2/1l9To5CdChHYAL2L/OScHA
UlslgSfsfDs47i+N511g+RPZ1Dpfxllpeazt5FfeIakHap4XRwg7bCwgWDej95b1PWyqaz/Pem7t
NeH6ByAVxC8z0817L0nLN9uostBpfKC9kqndxJOZhVYnqtAVcRwYtZ4hwdL5YeXP7JA6Vb0TKfhA
m8SzDxMV867qyRgiMEgOpsOtDYoMLOj9LH1hANI6zhQEUelg2G++DXZ6jQr3Bf2ODR41evepF1UX
xo7TbZO09vFXX39MNS5uPQPAQ41nJJ98PXE2tg1YlMDurB7jIcv/TXK73LJsm7Ibz2uLG9D0kaBO
fQB6M7u6KUrRBbQteTC6OZJco6ntO500W6sGUtpUmVmQlMLfGJ2tovtZcQS4gWBhXm4LEuNSJG6I
dmSAl2Enl33pi8dmHgOBV5MqVFaJkazzyDOHFzRhi3emNEiL+xTjOmx3/cL8yaPJmoxnDGIldCri
wkj3fkqTRIOWsBO1Z/cQ26AwEuhkCCsBKDZijdp+Jpm2MTHDjSqAyIBdOdJgzBzjpnXq9pS3NDtY
bZfdUaHPYZfq8+2IIent3AvrqaVWHgKkzA6zSUe/I7irNmbSliEDzOnr2BJ/X2XDHJhC4CQF/8bb
7FffVfl+GP1uq+ke3STCS8LaJwL4o7Me8gnVYFSJPEwNm1Vo4MkUGOZwsuN2CqoK1JANeKsVaell
F97tEsIYGBUbfIJyJz7rJs8DeHN1osPXvDvaf+gS7+yU7TAFFF4/kpWRT4g4EyYdiedTzKvWVnWy
p6+NdhsTDtjVt2pcFP6V+Y86YbvG/t1jXDtjn/NEoRJrincuXjLTo8nsUo8hfkCPmXXAq6wsNvOg
SFOvSgGSDzBJUO5710wzlCwW5eBVpxmsqWZo8D3wkYi7vb6Xa/4AE6xomkfaA+GhtJUgK0jMsSPV
qaFbE50MYscahW9e8WpoIPhXhLRd88w8u/Oc6pS6r0X/xXcV31/bKPCuIN0OVADMgEgBRlrwBoW+
hp1I9miPeyucRwDSKMj/1vQbhVd0ay2j2O/alf20TDAEjEVw77Gfb2NQ5+bsDWB3Y08V6r3sh3yV
8AAEuAHcIqY5pSOxO9Oq7MKH+Vxy1CzZjPpL8n+kfdly5Diy5a9cq3f2cF/GbvcDl1i0hqRUSsoX
mFKpBAkS4AKA29/Mt8yPzYm83V0SFSZOVj90WadJCg8ADsDhfvyc4UxOL7XacW+l+P8LaP3BHFh8
UAtBAveDWm07F+WMBlxxUxHVQxGisVFPALP8Dt8NnGEj+hhyT5fJLES+GZ1QpggqB8ivjn5MDKPa
RUZoxTkzik048PzMh+rGpvTCKgH2ukqMvEH6agj85rZt1XRv+TPNGIuCKwkSoVtTtl881paZK9V3
b6r0F14VwRfhg5cRYfG4Hy2kSgtPiha91WGdahoNL13BVCLA+rmdfAIdTtXXcdfM4gu3B7n2Vv7o
X8e3OCI+ZDWPdOaL9VCDDIPJmfIbtN970J0trgodC+fh8434cZe8t7LYJVD3Cga7c2AlTDy+I1H6
+ed/3OjvP3+xSySkEmsaoOtOzvv+wPh+XGPsW5mncAGw0LVNXDlgBIN5Fs4osoAU8LUhj789jmNI
4QWBeWwVXz5kW7CLwC2gXKfQbD8mQMaOauUuO7EU4CRFY4KL3X5sg3j/7Jt6sKU0uQbjNsK/KPjR
muPm80GcmCoU3NF0i48Hq9UyR2+6xCxBOn8kYHfSqTyP2F0w7Lhee7N8PEqgRPPGznGkb9I8lmOE
vTgypVfGNzxgEiO6saM69aMCscQ3u16ZuI+H5HtzRx98Y84O6WhHFOZM55GzA8m3E38q3QvmTCtn
5EdvRuslHnzg/EWq7EOXCmlbPk8lMQ+ev0OPVSCulF7ZMB+94GgCF+OxW/zjteLT3KkHR1gHqGMG
1M1Uzrafe8GKhSWsaw4rJvkvC8VT5CfD2sV7apLwHD4KXYEk/0NTvaW6whBiRMM79Te69G4bPu1A
/r8yjI+rHqKZF+oVv7pVcWG9X/WGeeY8l8oCM5XYEa62Rtf8sEibDZN/3Uq9sndOjio8SiMfW8s/
9I3MDUS5J9DOHrjRn3kFiUNhxqb58vnafNw5R+w68KpH3hh0Ky9cGeyTEFXKfRPsxOM5a4dbGXQV
7sD5ZSDIYc/zXZivBTIfJ/LYdv3n23xh06eCzeBKaW9a9ipwSdpVbFpt0gz7PFrLOn4cH2yBaBS8
+8hofAAF00BaZstIc2MDnO9PN63x4AAoWTnOnkUXFluJ0T66ugWAF5hy4I7ozF4+oprIhZ6H69Y3
rEO21iqumGqzz1fstAkg3X/RRX7wCz5Xvk+DsrkZ2rlHyywzNkqwMP0LVvwjHSGo4BAGHtfwzRHH
uqIGJw+pb7o9oxeYqv/s45dXj8xpMxYGPt57vojE988//eO1g1X4FYijA/KY+H//5fPCMrSpZXND
pfJQgq4hla6gO1MT4wJ1/JWpOuXOEMDDAW1BjPkDpsdFmqaALhWsQQhvtnclKM+UicwcS6A6uZLX
Om0sQNMMQgOILzjvh+YWwpFVVzU3ot1X1b2HBDqNQKPQdrEM18hCT2VssU3/tHb0xTdeYCAAgVAV
rA1tkeRkjqmRqvApbG+of9fyJwrG1X6Na+rUlgX66pjDPy7essBp5YPUasC7wBUHzfp9p3lMXCNR
464Yt9xfe2Z/PGhBRfJnGmf5rpqIHczWRPA0RMRuTBcjwhXUiz93yRUjyztQ0U5pY4SRXJrnLmX7
wbAuWzKvNW7/YqhZPnMQMiJigAw5HjuLw7UpKadWFYgbAkXENORFvm2mAgSchT8Z8Uim4coq6zBr
tfnE+pKDOtW/MXNWpYPTh7ElhLEHeUyechHeoTpYpo6mLDX4rM57qu+Dql7D8ZwQukGe4813Pu7n
N25m2Vx6FsfjHDiIrdDGQ6Tyc9JaDxEeW53TJ6Kb4sgdd2BbuWCkTvS8lr0/evJn07Y476aIlBKa
GuLGnJ8M48whdCWSWzOwOPG8HnnT/DhG/dULoKuw8vGn/OttrmZxLqCBjKsGCd6bo+60N182/FbD
zudOfHIMb/JRx5+/WaeOhWjFMGGE8WTyk3ytVWJtEAvfLeqmltVxEG6YsDmdeGKzlXn6mFNDgQYn
S4DMGdgNcIm+H0PftqGyR788BFO7D9W5TTcDvcBtlwjgMGuxkd2j190P7KIJ7qyo+t0AIQRZODKR
aOQ6ttUs79U6BP1NL21+IMEBKi5xn/82z93CwsLRdDnioO5njobztJsTtfbW+uAEi89fPLDnpiau
QPv6wWR9OoO016q3n7vZh+v7vYUlCdcY1qpSjskP1D7LUa1ooUpQmE4K0oH0c0sfHG5haREoSDDK
jg4q7Gg/mrMarICuBw49ew0WcnpAQFpBERywh2VPAzPD1ut9hx+03LT9DfV2DM3//oprn7SCyBN4
OBCgfqAeNjVXpUGD6sD8Irbr5268rc0ferr9fM5Orj/w3jZyBmCSXUquToEYVAkQ9mF+NFjSj797
xhyXBPRgwAmE4P9zF2eMS6iUM6CdB03vmLjCb68YOLXmFhKO6NRDYfADTazpDlYXESUOebQdwgzE
I2a34sBQzFleJ/hex+YV6C9bwGAvcSdikr2e+lIcIqALz0OjJjErCehtCuRY6tGak2BUIkaccw91
hCsGSfBp2z25RZ1Wnr8vhvpCm8/oaIzNQL82ox5ipGbBh3WGNtDNZq7mq9ER3yRka0gBDBXZDVMw
pLZZ4vE2GjxtJIdGD6gNEqQZ85hw9JwEHnsGXtaIg9kAMQ3teIy3oRU3nHsJ5FOKJIxQ8KkSQovq
cZ7yGVRG9g864SAmYefHIb2WVJ0XrH4Bxam54RNaHCHEQjPa3NlmK1H1cftEdZGTRoP9ENbTi2tz
dxeVQX5lVHmVybqvHiQQ8JeOtPSOdWpbHtgBrSc7BfH3mV9Qt0vD0txH8znoWW9RXg23wYCqkOis
KjXL0cjAaPDYmhb4qJoxjPlLVOdxMJw51Taw95MbJZGzYXmbzMBMTO6LLkWz4bnnxqYcxgzciAIS
iyImJKN0PwgD2uwB2ryGAnCEARIVrZH40GeLEtYDLWg6IgahIkNnGGq0raytnbAqR8eBcn42Rtdd
01mHKTEc99HojGcOBpyEB6WLXK9pJZzObBs5/AdDw3ssKbEz1QFpObkz3drmaCEC67tE9I2xIXP9
0usxTGdaR1lbMIl0eFulo4+2oc71BoBm0JNmCrO45IMcsgEl0DSyOjshPTLMqurYtQ5lAPCBO6Yl
eg8vir4LU0uVjxRcXmlgVN/7yoQsHKvqjepJntg905uZ9NUjQG1WJpTFr2oJt9VN+60CoC1G7w9L
Ue6cLpxhDDJO6u/oS7USPQVPoqIADdGwRs44sjPmoIkyUDrf2JV3h8XDvSopPVNuz5Kg9ccdOL8B
j5MC6lEVyVq3NpPem+o7UgZ0O5bRPbZuuXG5qhPCbCuGIq+bhsMgz2YoKB9MRcKNzCf3XLgDfXIG
lIqUgCBVKyxLJZ0XzanJdfEMIBBq7v3RyXXpnget8KEWUIWxA3H3TNOpPmNSBHvJSYU5kH5itKET
y5bTRA+Te0EYGNvICGbC3AbWojjyEsuhbOLaAAsWTtoeFMXHaijkCPqfJCr6S+5D5TlWMzSQy4HU
mSUBMQxRnbM24OIY+tgqwfJt22N+bWAhs6LscsiegR/iiLhLyrlmqR0ZwUYaAfarBbB5hWJMIgnP
N27dowhH5jBR7gQ6TyB4H6vcauMIhO2JNpXc2kHVnVty7DKfHcWyiknbaafyIanrrkRu7AhI9Ocq
QzSqEuZVsF5Uep/btkxMoxjjUROaKVo7+xGUqJBCbKBn6nCSTNRx47JnNA1ofy/GpkmK3vkaVN7r
JCpni+bxZzfEQdaN/kOpbGs71hYqGkHxM3CpTFU/6GTwMCJDT9eg3jES16BFFnXcvcoDbGZX0CGl
dKiSdo5YZllAohWFH26n2gjTvqvby6qGimoXgT7F05CiK6wR1byeWBlAMzrO0V1+JmpUULpg4KDc
oHM2AdYW6xZbWJQttLfohG5PXjwPhhfFZRnU0McimH6jmzah2YmdTap+z/X8hOBRJMyNaGr2c54a
Y1diUTu8qRzIzneNDHa9XfmbltlrSatjDPruMXK8PYC+BJgIol7Ql3kfo4qpKrqZjeIgmx+OUgnv
RUbm7xRn6CoV4snr8I2txX0bKNC2W8EgDmBKsNElNNmo0P827eliQIvAPjdcUGnVMCK9h6C6k8HT
78ckbyfseB2/eZiYyipMQK7EAUicGHs/WtMCORX0vDWweDX44AYmNqi1DjlAVzPoxdLPB3AyXniz
Coug3XNLF+cJBjDi8utvay/1uy/S231u5fRaI24Di2DgfaggI29pE5Fb4jDkCQ5sY4xrc2UgJ00A
AH0UEwbiYpkA5W4TNkHUw53I1cxvGuepW9PPPrkWb0ws5mpU5mSUPUzkRVoC3bOWjjg9BIAugUeI
gIlcPKV5Peca214cQJUbD9CYcSOFR85aufXkMICIxSMQBHsfKu2qxbUUGEwccPJnzbh3cM5/vtyn
o9A3JhbniNQUlJK6EAfbKf1UQjFpH0rXjTsbVSSgzvItQqF7BEAsUXMzXJb+yHfehDDBZl2O2ImF
8Wzl34JSRPHsNcBQyxzAm4oiyiysJpnascj0NPtZMAA4NoZkSoMBPGpRyCio/ILfFp89HiRvRrRY
mxGsFAWsiwOus3iQ11r+bn/ULwM+uGEt4BxARf/+JAkg2z2WQcgPzHtWuGX9em/aa7Lsp5f+30Z+
pV3fHFdQcJnBfQQjs1VasW+gC5kibv589U8biXw8P450lMtyvug08hx1Lg4EmhvXJohpPv/8k5cU
kKL/+vzFNmSEKNZIPHEa7EGxHcMNSQd9Zv2Vo/2NmcWCmA4Zak0xDM2/E3bhRT8/H8bH5OOvFf/3
OJblfFHWQztJdJ2XpD4HdUJaunM2O+yWt1bqjVUG6uUzlGCDxJ7HLPdVFrl19vmXOHnk/DnIJaFQ
4GilSQPukwpicDmLJ3I/eGvZ/JMOgZ4/ZPTBW/RBJoJQIKAnXwjwtRUbF0U3x+tWfOLkON6YWNzD
blXaOJo7cTDRiz4Cp0aCM5xx/6GVxWUcsLxXTY+BgFgvAbtOAs3aLV3DLqxN18K/bTp5xM4bTNec
IqEyrGUiT175b+Zq4djRDFVi4tfiIMaHMkJI7p5F9ZcyX9k/K2aWLH0i5DjZAwyjRPg41nY8UxDn
299HZwU5tjJfS14QzwmNdnAxns4hWI3iop2Nl7+wTf6cMm9xnxUEQFzZYCydBb3EEmm0rkg5C1eK
k6e92AfuCxQAH7HjHGaO+CpxsOrLGewwlf3FKm4+H8rpZfnTxnE231wBfjkoh8ytgCiqHzN1aRgQ
+ammzB3WHhOn1+VPS8fRvrFUKJ9CJhGjIfMTM40HNed/KZSBMsm/Jmyx7WkQdZOhYaKeoLkEWMSt
qoOV2PW4HT68id7YWGxHYU1R5fqw0fLgnnYHJxiy0X3KxUVfuEnE8sRZQ6YeP/Izk4sdaogG9OcO
TjOkW895pFMPOQmzCdPI4PfEpyqBIPb+c7847Xvo7EC/KjoXljfBpOfGllDFOzJ9a3sDJrPq9T+z
sNhE1JwLOaHMdwASdvyRdxu1Rvh3yrdtZFfRKBKAxWdJxEbESOvSxklQWlsCUnS7uIpERqvfZlTA
zW2DlcaBqDZw0staShMNNPJFiJFIFWvNE+X3oJe+aIqVFrxTW+itoYXvta6htNf4uArMiy6QiZh+
uzq4GMrC1cbJR4oXuKJD5J2NE2oDf+FIezOCZUmFdOZgC3CSHlTwYtoPTnve9Ssb9NRueWtiUUux
C4s3jAc4Z+rNUQMJglQXEhenNp5QRkha/eNzPz65KCBpCUDe63heuDh0ZpQ8+0ATnKD9g6d9pI9W
EMOnAly8A8DVBXEFMJItwowImpwFj3h9EJDRqb1tnz/nfZnq6LsAoOTzwZycPGgeAvIJrCQg6u8P
6WGwwpJ5eJnbwTmTqVfExjPdOs+2/Vdc+Y2h46y+uQ2cgjUDsqriEHbAMsfjnP2FgfgQKkCFxUIT
5uK2saGYOke1zw9Q7UiJQ5HlPQjxHcWJxBh2Rv71c3MnnQDkXUDDQNnFDZbmvLC0ahGhgOfEDQU4
YcXJTvrAm89fOFmJhG5BxDEwL+LZSBBrjtGmbK+bcmXejl90edfYbwwtnM3VIBcpPAykLqa4prem
IeJ6rXllzcjiHLOLMDLQVsgP3dTd9728qiYvsay1l+epqxp5DZCtQsvtqEr33seIXQPO53BxqCa2
KfP9UP8wZ75pgzrOI55IT2TAtK48d09eOm+MLlYq91nXQTwUF2cERnKeTjRtHEAhHJl+7nInJxHt
v1CehjAj/vt+dF0U9aQ/eriyrjyJjOy20Cub9ORY0PmLIi7kSz6A70ZX1aoxLQ5I7hiT6KJrVVzw
6zD88vlQTu6eN3YW/hD5DCFnPfEDkvEPZbMyUac/HX3LHmC5AGAu3MCkE9Eh1fj01roY3emLEU4r
b46TawHs8r9MLBZ9KIDcanOFRMqjnd956oL5K0uxZmGxL81+ar25gYWS3kBHptcXIVmBhJw2gVEA
gg1uQG/hUDpghVsbPT/00XeTfR3Q+Kge/spC/2niuFRvTv1q4IA+WgM/DBYKyM9Nv5I1O7XjgcAG
kBhqPoDsLWJKIzcrP6QIzidl7n0Iwk5zhLLk18n7WQ+guLzy9F95Pr81uZg1YAQMxWwE5wVtL3pV
pv4MDrXQOutGdv/57J1aIESzv5D4SAsvAYK0thR6emcEZygQT+2zIx0Usf7CbkGfvwmGRZB9gzL7
/RKFjpx8SM3jYgbo1mz8PQ3FWpRxakceiTWhFQV6BHcZ0fhU67JCt92hjO156zmbz+fp1MdDghQM
3Edajw8q5or3Nl6bOQd96xdPX9srm/3Uxx9TV9C9AR0tArL3M9TzsEdDKPaJrGI+xuUaMGTt8xeH
iTE2FasoTkOv2oQi9n+XpBM0UtCgQkIhgjY4NKkWmwRRpCVzf1CX4DqOg/B73a/xKy3vjaWFxZ5w
GIjirWZUl+WwM5srP7rvLso1EUZrOU+wgscWQjssgg1s8CLQH41oilDmVpftYF3bDd1MhH6xHLGt
ymdO0S/ADlV0LAFYZ4bx1XOe+lnnseZrkMcPmdvjF4FGOOo0FnBC9pLLrCoAxRihs35J2uiGm9Gz
EkSjkg6cjS7ZFsrb+9F1d6AW3Qat+d3Jyzz2Zl+vpHKWh9+vr4GXOkgj8X1whL/3y1BGLeqn+BoW
lKuiINr20s1TNQ33YwPMjluabhZ6PI+dOaTp51vuV1btbdyIzXDkGoocSINFH9vEKBjV0daju8vZ
dfHa7jU/C6QAE2M4JUFBtoZvfIUwSHjZTPKMMO8b4LSvLu1+WKO+7ynKyUVE7sywAMba5uYVQTfN
pgMALwNS+LZqLDutIAGVFGpO0Wazh6p3DK3bTR3MZ040X+E6SwJJ0koXKPiMYqt9dfw/Knan6Lyd
IRMLydNX8JtceL3FUvA+sCSkxWZuvG0R8G1fooYnW7oxGTA/Nq4KU99xO8gTI6i+U0uXK1P20X0R
jCCyglojuoVAPfR+uSJNZiecq+5SfuX0zKH/0878v17G/01f68P/zL38x3/j3y/gHO8KmqvFP//x
7VV0hfjv49/8+3fe/8U/LouXrpb1T7X8rXd/hA/+p+H0WT2/+wdwOIWabvRrN92+Sl2pXwbwFY+/
+f/7w/96/fUpX6bm9e9/vNRaqOOn0aIWf/zzR/sff/8DBO1vvPL4+f/84dUzx9+dFx3VhVT/9/98
/KvXZ6n+/kdo/g2sKMeODPT6ApZ+BPUNr8ef+NHfbLgvWgPROhGizQmrIWogUv7+h+vgR8B9Hdn9
/vUjWevjj5zob9YR7IxDFCA7pJqsP/41+ncL9OeC/ZdAnFkXQknYxIL/uYWOm9YJQXwAJSyUYtFj
tziXaWFVZhWCNbJvrS4BIsdLOW+ibHZHkuQB09mb2fmn/bf2UHF5H1EcTUIQCocWujuPKpHLN8Rk
iLJpfDffya4TYxwU85wVpDK2RIMOzWnwRIr9yjWuRjXrXel0wz6AXGXGAE0D0k8050PXVz+qxjau
gb8qDhYp7/zcmrsEVNNtplhr7RWArCCc9rW6ZKzsfrbjbFVx2Vkk9UTlvvZ9JXkMJTZjg+SZ+wUU
zwHYgmXe04SPLUQgRudrG06NGdcNKQ7BKAQgiB56kuOICPeRuhF5sdrIOGPQwQBCSrpliw80yLXg
lgW0ojeDgtjsYl7TnWnJcKOr6iqo82mIa+XZDw003l+toqBbOeRiY9q83ttjNO7b8diG5udAas0y
8G94HjhxVNhz1kGi9CEvern3CjN8DP3hZx81nY6Lvmp2JtgtVFo6FHImWpv5Fy8Q1ZlZO2Ydq6F9
kZz7aRdUJHaAwQLCMUgiFzwoKZ3FDuw634vOZiAMaeZ0lioHTwXYK4PaiV3psw1C9QvTmSZIxvVZ
XiDJxaj/oIwXgMbwOhuhNOFV+ptRRQaouigAkw1XAJNRsDeU3lUxX1rujnb+66CUmbTMup1I860J
2GOjQEpt2LgkfC5jP7fRaqMLK4bAMmgzQj+bRUtj4Y1jPAfd9yFqkhw5rzYKQCfO6uqpKGQQz11o
bMO8uPQap8u8uU5Kwc87v1Z3QdlOX12l92XkZQKUi4TOO587mMUhc81pV/klytBhcZb71D0Tgv4Y
BpX2LAK1qiZewttvFmNZPpVbWYXGRcsUTYxpaOK8ngHmC1/xkIwLp7vRtqx3KvSedQOhjdYNY3DO
eLHJuZs4DokQCky7csgf0RPyNff8oopbA24Y5zzcEdPJ/JxYCWN82CPhj9sBDye9M3Oo2Q3+FMRj
F8wTsHLMfmnAJ5HHBommmPsmXODGUL6RlND6YLbU+wh6ZGDykIAAqiKtq06nfLK6Y8shHMLlU74l
Hg+/SLMqwFNiB7HvlreznXOoHPSYsHZgL1Vu+rE3NCpBJ6FxHnW23hgeCXDNdYVzPnj6tvAdGpuT
E2ZQhO03zFCNHZc87zPhQBKxc+/8wZ4ekcYct+Mw7otIxMA8yg3x/HaPeqwC0BlbbAYY8aumDn9Q
3q2XT2QbdIptaeVHd3016xh8ZMGU8rDoDg1+kjXl0EJppAQ2z+BhiRXpu/sZYrAMkUDqmgK8KNyq
Nspv9FnHLOtnQHq6ZyYBYDDQO7Cv0GszN8e0VnmTWKqQEgrr7KYx2+bMdus5CYfIeQY+VqRGM56P
tgWYmCd2peS3AzqNEhANTXsiW/8yMgkFVXezqwSOkGDsQNddRRTlLfMecAQjZryVzx7qj6zykqpE
awJiZdDZ6WTW0VUHxbqd1wc7g5C0jehVORkUu0TUWVg2UTxW15XgP6WR17FDW8gBwKu8PkQHnDnc
s2kEMqVF70s+7fFNx0u0kD0UCuDZImTXFWufqIPh8K4/k0NxZ2lMJO3tlAHWUonxLJ/CvdAiq6qL
OSA348CQHhvPpA4yh+Zfp6r24pYP5GqyxqRg+bdipFEy5GEd86r5WqAbwvErcOGIVyNvoRyeF355
GY3zvKumdltA/DKJ+hLf2nzy/Zaeo22Q3TpF4vYD0I80UEZidSxVpnGJ3kHroo+EfW4gikgVqIuq
st6SWTspB3gkwW6Fx4N+p6f8EtidrDaKdLINMOHiAbY1XCsdwjJIzbmCIFEodrzyRKIAYzXnMd+Z
5hdDyWJnaXPGaVCcOd0MaU2jTYUq9bblHZQdJu/RLPSDL8rtFFRNCuVbjgWrcPqZwEO6ZXFuAEwa
cy2fylY+TYZqE4mzBRB2esVCtFE4Uz8mTuHK3TDQWwcSGzvtdu31HNDzuiyzPAfGlEZIbIFC9YGz
srkIvO5mNB+BmMeBSPRWotQfm+F0NpoBqkl9hi7fSwMNSOB3wjUT+desb7ykLG0Rux5F09A0bRpf
syu31+qMt9hCUfnNroYCe64FcLOf0pI06ttkc0TnofXTqSbn22hYwAfX3t5vvTIxZf8YWQQA0NL7
FvI8Cw1ixkoL87HxzztXGtejzyc4cN7cetZ2iMSZr37KaJRfsTtwEKLd7moM7Drt2CC2JZP7QHp0
68lhS80I4qjIiqDd/DBPIADhDQGfj3MfRCXby8YbU9srZcp6J3gg5nB+FOmKrYI+5INx7o9Ag7rO
AHL/tk9Jq/uzUjfDRjatnci68O55BxVAR7nIi3XWNoQmEhhMiMxcNW1AvFkmXakAoCelHePOc7dQ
RNj3vp/l4O06Lt4lJUGZ1NEwJXYxD24CSa0irku5g3iutSvKHLqqMgQXu4jSvCAlBOIYKJ4pLyEI
EmzDpnmoInu4EKy6xVORxd3knPu2VFs51d9L4Mohipi2PcC4fd6UkJYt501OuysRAJZiO9eT4bCU
lhU4xMGuwALpJrVn/QQpxt6ppzzOUdLOAr93YQvaRL6GJgDhVkpK66Zta54Iy+jjlrX3UK/ZWVSB
yUS2wWXdBPad39k2mjAoWlq7Sqd115sXFk7bxAe/vAGWwltqtuKCDCOQTUqxFDgNKN2OZvO1ddp5
m+c685spVnSAXm0e7GyOAtFsT1nTAwXXSLZxBjfDq6vIfF24aePP0XXp0xQkmxvRRP0ZEAZZZMo6
joxy3tUW39qG4WfV4G3m3EcJXddxNaDvyW+tAbBrd9qic2A7dmJT0hpavOUsU1eZDw0ya6llt1u7
DuNycqzN6ONmssPmynWLL0TPLnB8zaUR9ZhCqtsEeZswMXsDuGZkmbPej3CEjx0aQIjaCRQ5FNTG
E99UN0VeWWixEDVu8Sp1SzBqhaLa5C4BIZt1TUJaZpohfggisq/w7k4cidMYbGsAMIFpEe0Pd50x
XvheGcTghr+ywfKDDlMUBhtKEGaV5gNe8FUsxmCMO8usdgMAiRlFPHJJfURNOrgqQEQaFtEuBDns
PhgQLAzg4IqboP8CLGuT8IF/6/G62Euj92Leg7E2t7Ng1u459QrAgY1A8djOqblvctIlyPNFqaik
9UBp2yVj3X3FntkBzJqCTdxOrW5gr8z01KbIi2DnuYyk/oQERl7Y33VQ17czmAskwLUJKNKCTCLC
QgWR4f490pAHcWjcISAdko5oieaYAgkAfyto/hNtA9aNwaFkOfbiUlXtHlRD8eAS9PA08lfYAy4h
ZUwbk1fdxhrDfoNuwT0Y21/9WatM59HOnvU3ruwQZGCky0a8Fzaga8yfQTzkbnTvWxtR1R10Whq/
3/moxFDows/fpA1tbS8fybagDjp4gKG9MGYEbGqAW82hsO6j1n9xiC23radMwD7BWOjNIAxknTnC
RQyq7syOQFPEicR03fbdk9fyER0pZWV9Q99cEIOkAvSFbtkcCiscd8yftwjA9spq74JguiiKycjQ
BtLe8cLtM/TJeT80y+ukqz1xYZTRnPQUKYIS8IFMNhRESJWcgUe1ZhGr1n5VjAONO0WdPPP8+mzq
rZ8ydF6sudYppC7OJejJCGm/eUVNDnVTNZlXoxWGR069q7yfzoBbAzrqhzCcHhQ1w2Ru0Zvk1fVX
fnyb+AKtNaUUKsZk95sKIKlc8l1Ex/kSQeI2QEwdsFIndAIxEin9c2GYViZRtcvaqmUxkmU9sGhX
/iBw3HDnNe98BO1K7ka36PZmaLgHQ3txXiHV7+SXRsObTAUVu2GlchM7h/97021YOF80pvsS6GT8
r/kWms9RgYRKoEE30liHSoN3sS2nrzOT37uQ3UrqXFktFfB1a0RnaSviyAclHmuAj/IDgaDDRQ6H
TBT8kkNpj+eT5aFfClHMYQ71fE1FP2eWovm5RyNnx9AVkDRB3aZdiJyQhtRBO7RocUE51xKXfC6a
OIQ+PC07RGq4z6meh9TtIDACGw6gHnl9OWgyPDokNJIqN3qA2eGBZl1ESEt5+meB0v0XUlPr1uvF
8MMpmv9H3Zctx42zWb7KPEAhhhu43HLJPZXaZfuGYUsyuAMEAQLg0/fJv5eInol+gL6rcpRVUooE
vu+sQwGPvnkIhAcrh/RjgD+yDi4NskJFNcW6rtzcakxeq/iBBuV539VB+NnSVZ4XSG0xjAe2hInq
SQwqOCLta8flkO2Y7nIdir+xQBZ7BPvJ3MVhPqbpewPDy75HfiVODfEzgidPk3oraY02dS7tlI+d
qMs105TkqNo70giq/A542P1THTAfFnO8+WgZ9LAretk+1cF66Ttx1CuybfHm6YfVY2IXGbS7sNmW
dYcTFBClf0ja5VNFyCGZfF2igm9D7r5GiEP3Blm1KVQYCvgYFuNdt9V/GHh7dOjd2jduSM6B/hNO
P0HdXZpwwu4gJAADjGFUNstVZPoaDBsSygKY4IyrZrb9nLZlQYQjiecbbO7ZKYpNJdDT/pGa7gVN
wuMRUvQQy5/xj2Z0f8YGL2MOOuerr+ULne0umUPc2F2SM/zVjCFTk5A+emi7J2wHx04fSOAQhHWM
yXBtJ3F0iOr5bdB+VtHG/2hkegib9QF76lYAefuWY7azC45LhQTSfpPY3KJBV/7ouTMLiLr0KlRF
Hy/FtnpYsv0QabokpjlpE3lBL6EtFpT1oVbeS3cUwp/BiRtX027Ax/giYqAnYxAfdBqh4n0bj1M8
nj2KEcZs1J7qhtBCEq/+sNvSFHYTiwdr2uhXPKQI81IoVURcfIiSSJaeQgU9Labm7NpprJk9D+e9
qt1Ti53kT89Cu5tB4RYqMv1rNsWYCsx9QQDX4tqdCbiEN9JHO44Z65csE8hqr4dkqACVrRc7B+J1
VFpdPCcbWYTMtLt+TJrnoJ7jqt8as8Mqyfcm66djOkTmkMWWllA9kAQ/oh8i0hZ3P6uz65w5fRkI
GhTLhUV4c2HqWXNE3b0IgMFn5sfySD2FESUcdkHT8IppOpyd6z9Cuj4qMbti0M6/jv4qX+ZEXNaw
wciLNzjPpI91A4HwaUUSk53pOp9WzUyBHnh7hJQ92hPHkTGhVbfzbDrnzPjte+2wbwecI5A19tav
qMNEUwk48BIb/mIh7tR5wAeOEQB7q98EH/EwYNicY1DRYsg8hItOv2zN9hkQfTSzwa7S6xP6DxjW
8dbHwq495NkSvtO+rgvItNhptDYrWTQEe7KN6bub3UdjMaYNQ8wPBnMYFAF4tdHD/ssCF69GEbxy
p84q6IFdS8AyTsKm62p+DUAVIJgoPoHxIuVkuw5nDMTMWFHJzom4fVtwpKVyDnCpTsNVsy+YvHEV
Mdi1uE6no9fNUCEkwEj8PnjztIhKziC8Zim1OQBTd/T87GoWXANNaIOCiAA5tvcAy1x12d6vlx7D
WzRduM9/IDJn3bkGGbd+A59W4s/hfnPiEuCyCbpszSeoVnGOZA889qCyaMc/FkbP3QTsuPIYxqgu
6U9kycK81RqWVtRnCUM+GUJJarJ866HfeT17TUTXvMuM9nB8wplA49HkyCkJnjzLHgcU3L2na4zL
3gzmjoGNuSMBLbltyBf3SbdHuuRbklg/52MSVhzZpKxLz+EY7zbnZyXmeVe6qD+PA7QgWdth0mHs
xV+D28jttR2aptKL/4wptcmFT72ziNP3GUWdO9tiKQ4ZjJlQ/bKoLVuRPiZJ/GNe7HNn3RH3/oNW
qKdc4h2deSmC6LBAP1gEjoNxC4po6w9JbF5r+GRhGY4t2iwD7zmZ6f2RAv4VTx0SbXBN4B2HgXiB
b9Awyy7ZzJrfdWQBHMJz3O3aoWU/GTqOSgMvKk4on+2WcMFEpkbMFTEEXMP27C+M/K6Hrrlubiob
/MNpNl5SNjV594GOfguOW0eBs6EKf0OKZirmMGx2df812umIJdAv2eKwf627uDO0knp4RybOAXDM
9B01sJCbms0FR7vSbpii3aTI9Aq8fkXrW5rcR8+2ajMULLggVA+WWgjx2tDfj4l9FSMQymmR6wd+
RH7ksC8D4cV3NzGgDAlFpqXh075OsngXyLT5nsAITYAg0KONqytZ4VfGJ1Iiow7hQwHgBLWtr0YA
pvIkloFeJ2vJtTXA5QBsihafUeOmW4jfN/Ap9xyEONKB66370M/2/SS/gMM0lT84BGhTtVYZFhs4
tX2AwKZff804D/Pe8lcqI6gMpucuEU8wKIvD5pL5KejxW85c9DE6+0hqIDVrqwl8TtCjS+uZUpsI
qShjGzy3Jr3nqbX7yNQ/uWBXjecXoWDkWddNcE6WrXlKNnVSEB/mpHNHs01rcS+GzByXRcdsjs4p
AsRrnKrGX09yVRXFa/2GCOXkjzB0AUQ1AOULAbVGOrvEnpE3M2Fm3yZ5EET80VtdTFzvfa4T2K9x
cQbZyQwb3IVj+wvo8dsU2r+d0X2O/Wp+4NNapjBUGRHJC7iWpKTgetECM2Q5GhpnRG8nM64vQWa4
bqmsZJfZA9op1IEACW4zqbBfOgMBNT+vS6fQOGdG7BFGHbNR8KMxp7FvT7SBXwiCFJfrzBtyP9kw
E+Gwz1kNqKmv0acd9mVCu4KSZStXf/5F5mmuRmqPGGhh6wU3cMJPuD7AIYSSM2DVMqjvi5BBvv+w
Mewp/HlQKIuz8J5hPp/NG0oV9Dnj24mtdX/m6cgeMCYuAJf7t8YARGwoqiczJNO/wseGSaAnl74H
V7lsKD9es1+bGRh8bnRfz/RhzmCnIvN2dn3wu0nUY+Dc3wwzbt3Cqb/13ikeWmBuztIiBvj8d6r9
p0X6ZwVAM/NEU1BV7+AED/Nw+RvpJIO9H58rtvWlDBfvWUXBbZ439dpqH2c59MGi9AdkWsPPj8+G
oG4InuOvMY2fUqpeKWaVODauxAeBbTSl6ZonCelLTtQ1NrW3V8GESQHJbnhnp7Tis4TSWER72iuc
a4bgYFg4LeY6ODCGcaXm2w2xBgQwa9juuPEKhdqmhIvLNJsamb2mqEHTDgkA8xiD50ucEvHIGhJW
c42tZRwbfRtke/YQAQp0C+sLwnABdQV1zkb9MgTJQ52taPoFMo75SYN4GQ6653wv6uU0JXbENQ64
rseB5OmnJL41fszujne2mxLEFWS8s3nEwkdkk43nTGfbLm4Be8xTUrUYhAOy2CowwXaKfL4UoDLi
HcHXL5VcdlGor0tGjlhM79pb9z2F3XcoY2R9B/0TrsnhOAq2F1yW7ZDMh3RVhQnf0ybw/gJM67Er
pH2Fja/9TiFArjH95HL2o6NE1iHs9L4ulhWDQt/uzUCeCGViH3bzUfW+y8W2DvtVJEfb3bokOYSa
X9J4iUsKYF0pJGbA/I+twW+nvWjgiIf9GIz7MN1weDNQbF5zCOhaXygQP5QbsdbbZ04uQJp+IFCD
nTSQGw80evgmsLbnTdidY442yAEZ+106g3xQar5gn/iMh/CFtWDR8LG+rPHdBv/io1atZ53IwUyr
5wbipAIMWltJJ0rEdMiiaZqlNJhnGm4wSemu/j0qF1dOrLZCSMNcBX6gDn7W4nAzVr5rOyD8ozHR
/OI5rV/B016QancLUFvwjZ3yGSmk/lUr044PdFYLJjjaoCYkoEeOicneKUzH2WVicf3sBI8rDJgL
QCCKBI7WTmG+tU7u6zs/MI8DeV7Z/Jgs3mc0uKGy3TgC4V8PoAfQJzBHLwK9GcAkN5yaek8zhXOU
J/Q3ibwHmPEKz7+kk1dGY0qOdh6wjcgJrM/ae1ke1PaPaBzedAtN4Da5PSpEn4HI4gjQAG6RhBZG
6Fz2g3DZiXF8zAZ+CHsApCZMilSlXtWLEIElb1BKl4DDnnEUkmKZ3YoiBPY6BXh3bGeHokfZUxWk
6qtNa4XlLuzfsQhgS1273QrVgqcChmtxfMKeV9TSt1jTGCgE0j1C6q1LQdaXtY/mPNSsgvdvZ1d+
IMLPCi9bb07NJfbdoOADgvi3rgbVwbbPFNPaiQ2fUGmwHY4/JMJjEwVjArmPW3qyJ2QkD07R3bq1
13my2SEyYBAiwhnPgZDpvNNreuwlCcu43h7gm5d7biP8eaPqvK2zLB8wO+WjQb4LnR/qdPnwPKB1
vqO0IEv6qjlIRxfFEDF1LRahJe738E2afMkkPTWbLSS0Ku9eOLOqwT1W9OEKvcij0PK08uBJgebN
cdME1QJML/e3NS2cTnws/eO1r7MHkQa3XgPMbtau3LAIiZWV0aLhLw1RGYdigYNvkAWVCn/KV1lj
TQyAS23NBviAhCQHXxK+1ND/lFZlp4Y5vOzJWABXhGM88q9Y6XNZc0TqWi5w3miNaBvnX8Ip/Dsu
AXAKi8FkmECExNmu1ki8KrN0a45oTxgw+eh5QZyHbvYcs2GUt0i03sm0R86NtP5xqjHfgHOqXe4w
y7PSH4f+EWZZUqYIi3gD63pmfbCLEf2CLu1H3JQHRG+neEhGe4HZ1fXASBIYZ9CRgtffEW+PFQQ/
bjRV4+SJnwHVwQtl449VbAamFNuKcozSpeq57FihmA9tTbaafF5F2lWp8xE/lEXpE+naW4MWIOwK
gSo7GwWPtRHul4yxry+i9hBVNL4DphUlJlNSNCRpz2HboPc9Nk2JHIznPrId8mjq3wGJHnzMJGb6
gd8sHFgYTejUVJ1BUjygJCzr+q3D1WaCrvISZErokR4wYF62+c4D6BM2epA/I8/rBf5y8KI3UQ/P
yLxFhLr2AGBA5Rcou+c9QIeBQmWw5Z3X/YxxL3nD+jhs9pa5vu8LrexcOMM+dYjclxlcctuvDEhl
B0rzk0YPFlPUSpPd7LanVAAV6LrwNMpsO2T+0ubNvF5TeFVEe2r7ZNeEy5V24mz1WI0uUWULWOu5
5cFX6s/mSmzXl//6lnv3lW1DuUZLOUispRuXOJG0eazrocFRvhYCZbUraT6F4R8sPkxu3fsMUe4I
kylGP/hZZ3NTwsl03BxHknjim2w34GMA5zBhvfMB+2UrWAmPABCJyDHr+byfQhxjDJ3cJaQGP0di
nuUsKjJHD4O1v8YoAni9qN9S9KdWTZXZ+HNn6vQU1TrLoy08UYHPw7g6PKNd4rBxGBo28Iv/wldH
kQKizOhjNFNwTBrtf5NHSZkEsVdm3oyjNWuBoLWpfneTycrYZBH+vZ7ejdeqoqYEmUJ+cm6pulo9
HdJ4+DQ0RL0lyhcRmEPOE/pva9KnWOgXif/Zal1h4vYEa6IGEiNlPsDX16QIrurg/ShIxw5gFVSV
So49e+bJNUF1UOV56I3Jk6kFQoeooa+pbyRiDpjchVAmvG6mGaGjkTw7oiwUAU4Z9JHHVs7hR4Qy
iDh38cr2zA/QxfwvCmKgQ9wVMnH4pem0G392yCf9sBoeUNbw+EFGUHbsW3/GgzSS9wjRWk+uTqZr
twBH3CF37SpsGOKp5YF6mKhqLkzH5DFbg+Xn0KEoW3KbfdVrJxCsYE1/AcbgIfUpBU/hZuRUoWuP
4/uam/EIxrGuaNKE56WtEUw02Tp6XVbK9/6KECZOkr5KnIBWhw4bmBEX751H+68o3kwR1gnAmzlY
pj3vwhTbaNaYvW5X86DDwe49PHY7P2zj2yCm8AcL7mStZ8RDQiNMNomknxYWXhv66yeQ2r5wdbMb
wAmNnjjMFs4HPncXfFrioiYe/vJQ6Pa4rUrvFIw/qOtZMdYM6I5g6D+vV7RItH2/7Z1T6BudHX0O
U+1/jTH1Kn9CbK5wNbIppmWfxiMgfuy0l3qIPzKq3iETCMCd1ruoNfNujtboj4j4MfGuXmavLqpB
YiR+96ujDlNE8kjt+DIR1PGNAIUtbZK9FYmH+FBxZ1Xj53rwHYoZIInKFZKw/iJ1iN2mbsYPudr6
ksm1f3BeWiUDVJcFuI9k3tWDxmDtvS0iRUbRYgns7UjnKqDUWgpD1qVw3byCGkGW+mH2YbAeYywg
w4hMbd+dYTNmBeig7JEjCYlyXF3hvR2em/trtYDohWDrKwpmBFHRHqKYAOoCXARlB4LyVxtgi13t
arC+LaoK+i58Sh1gBoQEjRBmdgdoL1eAcujPBFMYH4HRpxX0DT5GfxSKvDZ8QPKRFPimcR6DAgja
BfGWLG2/m3lRN7cgOetgBN9AzskOeM2/j9W0XIYm+onSpxVSEAHCgEaf65gUyYjmhvSOsDTbirb5
hEwlGDWswV46nIwC+5XIhF1GJE+doEcjx7V36ccsV11NdAY3nThyQvoSyt2hxVRFNBL3IC3ecFAA
0x0jdvm2YGJmW+yQR4QdJ9dKTi6PdTB9sl6MlSbzek7Msu1E0A77YQqjsy/WtkoX531sG/3CtfQr
CbPj3Bp6AeiAa34OSfzbtSw9y2GacKE5aGVJF4PUHNoLsYxe9TrbF94nNX69qCR9QiDpGzHBjNyu
el4vqxb8q3NuOaBMYwyxDyARYpzkGSFwOG2QpcKvIkzGfK1r/dWppn+hsdY/bDDTpowE0lIKYJrA
5wOD0LWSiTp5tUFsDq2W7QEoVYeELfU8DUY+3ZO5zzNefNSDOH5UOJbPU2LkJWsjKIworftdiKS/
a+9N5KtZINCSvWZ/vDb1Dm0gDIg8z4a4flWLrmdT2+epCebSdNu4VsNi61sTTcFuJD24iD5FELtC
r8gGjQgWreHmt/jNK3ENMDwj9mJN3lef3afApD2aHrjMGCNaXYoZspUYIpcomf0X9Dw2R6pGBV4K
+01u4cy4IRGxPejBbRCDrSbMg5D9hroYUIU/QSLXG3GkKPr6gOhuLiIkCOJ7pl8LaWVBxSyunu8j
2YyEzRuYApOUKSMtBrHmBjWWd5/9HAfBiWiy48SU+ZPoSbz60FZeOXemYPwKpRp+375HCuh/EV6J
uLafUrnhW/EsqXOZhqDYQqh1gC14zfqjXdIJXcEk6+GQa4AiT/pvQ51+qIfNq4Db2qqTUMjRMe6e
YexZ83AYoQqxa/e0DhRrJFIyu0OnURUJOLyvnwKDY2jx8Fp73eRf8G4t5ZZ6Sd5vgLkcOvmOyAEJ
kavGBvy2Fpviu8/YT6ISd52yBDowwCK5jGV79Bq57VoVymKzk94FNNLn1EiCYbBpymat8TMPS1fO
JLFPoq3XdzK34xO+Un/GVhf/obEB7UJR344wfDn6b5AFdAAax4jemjR+bJLlI+rQz9VAzlsOcQP/
I0+zQ6P99NkDQCb3xAv6W7NliL3r3PZLjRocb7+NP2la/7WIqX9CP2dQNs1EbpRB/+jXpDuGvRwf
BOcxwC/JitVDDJ6fKH4ZsVLkPBwZUvV4DWVc3zyGKUzjfiaaw4aUbuAHenyqa2L3ho3drvMncAYb
Tx78YWnPA1VZZeZaVd0SFhY3Q6E12j8XP8UjZVdAPeDIcG7190zCKPiRIXTrNrfC/GLUAgt0MxLi
5KKyP2tt65eRBfLNsHVAIOScfbKW0r/9MKxPCJCsbwu1s0GnXzwcwCNkIsfDnh2A+N9noTQdnlAA
jYCqdBLD17it7TsBH1c15K4gzGT/QJrlvUM9UkH6IfndacuL+z5T1RItZ2Xtc3sJ/XkE0L0BF6WD
uLmQ98UySvwZ/EE7Q3DUZz4JXje6tl6OLIxI5trGfgDlLdRVWGlFem03Hh14ECJaL1zV3ynyo53z
OA4TDmQOJyC+hQRp/IdxatubXm1cTu24lHUwABb1IdYbILS9YXdt2gMBCCVzyDGTZ+bj8FrGQO06
BdNDhaJSmt8TnI9rwydxWmOF4zpaIH7Gk6O+VLrOYR4jd+ksInCcK7DvI0g9XWYMkrwt6+/yuNnD
OqyTk0ioQDCBZEeXbfoSrXUHtaumKzg6FVXECO9HLTJXgSwD47Y8hZIBvscGS/AElay1T3P64ruQ
3Wjfba8upstlaczQFIpGd+3dND65IYJWc518FF8gDEEJKPAiAkQeinCy4wxFJf5qmsepDZFnWmOu
W5HYBzhtmg/9IAVSwSxl55ECkAeFjBRRBb5n0tx8tIiYzoXJvDunB5VT601fYRenT84l4yfCE0Vc
JMP9pI2Aoyyj99VRE4BojTazp1AL70DKYWobQPNgOEpbPJiYdPAK+fVeNRFByCZBUCyd1Jfzkqe1
jrIf2P3BLcnpI4UZh4cQQDnbd3+7ORj3WiIt1M3xvOQ8RgkvQI4e7WHRsJtmKt79YY0fNhES4K+h
eMlYDYEhaGDvrQN7jFq+qXO/LTIQL/g6EK/FNfVy3JHt9xgGC+Z1n24vLaSZRe9G+yXCeyEf+hj/
AOZtnsHyAAPeYDZhipOPVuOQHWrXQEUyrJCULpgv4RB5QMthAn890d/37J07h2WDqBDz4B28Bf0d
hEuodDxQNnjamwTaAyhyoZZKvO0Ub0798Um6PTNEa+50aL27egsfIhImRRkQRksGp0w1ONQM+mNt
KwMRWgw2TeG5XG2ES4NIbDjdk7VhSUJvfnYtRlwofzr8cFDLlVs7h5gSw9idTdNhh5oNklpLxh2g
Tvzemxz4nn4JWgCdOTcLfUoJSLBFOv1GAhW/Ra3q9+smwLXSBjWFDqazLXcTYlEHwKqRkNOnjjBP
xk6NWAQXvZ+Crcd5P8PMNer4i9QYbevZ7Qlv/GrAFyyZtssZQxuE+mTxkW9JgPVg9G+evZ6Sio1A
WZqkDbAPwxU9jSn9ARUSu2DD4M8+6kuBZ3b3KdKOW05Smz0xEMxPXLZICU4gtGPI3Xz21PwLybIg
7zbMagkjQ4VXOit4zS1oEdVeus1PXnh0pykl0qiLYREoa4igZseC1NFdOJjuB1vik2+4vGL5QJyX
IPHPVYiuXHsUPkKqZSNou5g6Opu4l076BJpg5QcAxwFrPnYT1Etg/dHjMdQD0O9w6Q5tq/hDptrt
9zw27RtVwr/hHJw2POqx/8eHy/qTDunyB8INd9zWJN5rsEKfeM/kj15hR+r1VL/EattQOyCbnwsf
6A40QHBN1thhzlBKP464yj/GnqpnOy09tJ3oewQtT2/Q7WyFEI1/jEjn4aDzEa6kx9clMNqUiZpw
Dlp8coVAZwOFerahtyzT69kkEdTPLf4sk2n8ukUyfh7r3so8TCZuKxSjOqAoPl46ikck37JsuHX1
sIANl+BFUoDSr3GPw6vUwCexkqBHF5pgK8EqTL1cvF1fK3b2UYBSQCJC6mswIusP9ZWsOThpF/KA
Gh5Wri7ydrzDWu01vda7SLL+BzI7+0sNTfDTOOvk0bYDBG4ZweaYEz76r3G2wegbgz/IPYFqEA8b
cxXqhL14tU4rFcjotK7x8lZDYnOGw0Xn0TyoHwCKe8i1NCQrIUSX5TRbQKswoLyELdLw0hSqW6sl
Drg5afezGV/SQN0CSuqzNm1YIWRwO6M1bfwQG+KtG8XvLh2AgEsXJKVhWCmxiKLHGvTIb93NmhfK
pXdaPugO8t4M69u22/EJcqsemM7rQKOm0BQxX3XcwENManrzkf1xnKACPrsWX9o1LtjpDfLqZknq
Yksa7H0bVKkjICNiXxmG5LPwCcnHJQzeokxEcEQgU46lc33RIuMv8JGPX3yFnSkfkVV6RcEL2NsF
cqAKQbPxnVWKkrzZmPcrhOboNsoaYhg/dXt4YulT50e6AErv/eoWs16iaMQN57R3SxllxSLJeAsz
hJrPsD9/hB1Tu4XrBtU6Y3szGBxOYOSBKAdyIHmIbazAPYrc5tRrKyz/aTX1NLllJrFl5wL2OmNy
+hAC6LQL4/qyIkJq181x+oWQiu5nBBHxNyyPa86gqiniDUELKMUbd9kAE1E+sDF+CN2S/IrlgGc/
6nu4XRycf3nacUxgXYLiVjaiO0DWwHyJgeT2X5HQYBTCI9De+qeXdcMTC1O7F7Jrf2xxP5YTTId/
2Bxy6BQide6ISQ7LdFdOIUrbATZevVwTgIRei2+cUNJ9jtCfvqKjUV8QZCxPjofi1KLVqmjDrn4k
FjKaLfGjEsYMC+37JAqsdurbNLY7I8ey+zTrwCrbSwh7IkqRLL5pWCUxOjUotg07LNMap8qfUYYU
/0XgQ+ifAQ0UbDS//SFrv2TbP2O6s4fFUJUjN59/QmW+nHvd9ce6TeIFWj28f7hNU2/OVYaYmXRG
eVmToRwmW1K+A/ymTimgogKnKkhnvJTXBT6WYlLQKSK0Mzwa2E5+YVRvvjPIFN/gmA2bPTqW6clL
WYLylBkswt1klEGhN7JX1qHCMlc+yQ5hYqPSJfg/wuCfgvQzdo8FnF/RcdeWVm4GC6mO4ZSJE451
hx6J62WAS2tTFRaN5MW/93iF8I6x0Pi/FzhW34Ufq4PVfliwuG0Qn8ax2tuFAoLsAbzMvIF6TLAV
H6iO7GPCk/jLRrOT5YRHFp2/zmArqE845APw4UF9ayFh/EvSGbCH8mGrDYiBXWieWzzQvt2UK+AP
b75aOkWHkK/pLoCgGQRLNh38jomC4r3B+Az91GnGW4npBo7ko7wvTkBK3IkixPuzRpL+G2soQr0R
+jpfbJLOXxJ9yDvaQGoWWIlPwHP+8zZYgB/BHeCVVt7+CcfGdywKsn3E2FB1NHYXHkG+CE4q+OPF
s/dzHak7rNya26aD7kMwY39w1cMRIj0oMS420OJonEP5t2ptFWdjCE9AlJXJDJkx3DIoNZ4NzyFm
5xXFPdki+1CEf0IMUZcJhoZjB0CJ5f90/ZxJ7jXsoOtMHkYRqr/dBkkNpMo4KkdExuejINCP+EZX
6F+C+gqm2ErPdiqAmZD91LDluEB5XYolQAy73r4lOHsYyicoMM1oQNboKcbcB1c0SNNoHF41WM6h
6sE1wPg3gf8dVSRA64LUgTYTY9HFo3o4uJ5EF2num3LfmxP89tOhU2GLZZqBWkkT235siQAziecQ
fBTmoyeMFNdUtfpP3Hj0hSoHNenSC5ggYGSGvqrpS8TzJ3kXzhrl09DPp1CGleuEV2RRrH0ZLfkR
DxgglRyCE6IFmhNv5fJmt8bChDFGTwzun9MkI14mnrK7rkMN6j+hWrF1R0l7WBDUWoQzyXaCJukO
rQ8tbM2Q7Xb+G24ocO3q7lxQkBd4uaQblgkyq0/GaihF/R4GiFCgyBE5qXjckiSQv3A+TBU2k20H
kzGq1N0YiPyfFhoZyz0T7zsMNvuuaaDZWLDN/qMQHZA24dAcLJRzj10NkTCJXV/5UWf2LTaPvYb9
599jqf7DU/zfvLL/ZVT+f83M/6NT+b+5m2/ie3pR8vtbXX+L/xWeZniQ/+9/uob/P09zweX37//z
9f1vxJ3JctxKtmV/5VnNcQ2NA3BMo2/IiCDFoERNYBIloe97fP1bCN2qEoN8ZCknZZaDm8qbAgJw
uJ9m73Xi//rUlC+90Pz/fruasUX/4+jqG65mQC7/TKQKCf9IwiRSsRz/62o25D8k4KACIPKCxwbC
/b/+i5P44mrG8MxQEtWxTQPmjwNn5H/f34s39barWXuJFLMlaDxWMvoBSpyWbqp4uP9kviAds7yR
0QKnUKmGkw/Jdt6aKLXMplMOfNIZK6mtKXyR/gRel+NgyOt4QyW2vrEoTi1cEePddKOyu82noqGI
6tgBR2Rzsujqh5PttOmG/q8P+3LDmK+FsFVTBb18wT38AalB/WbZDn3tEzZf5Q4Lbz3v9ahZxSXt
A6tJvhS9MB5E6jiwATwrWxeepXzA4nnJ+5ruAcchznJOSfqh4pqTV3Mw1cKO4xM1YXF0R1v/lqBw
2oqAQdUU75D/iKL2P8DzaC/94NNleUFgTfjl0z9cD73xgx4CArbZE5xOejJ1Z6dPFBb1w6BnFKbs
kaZpnnsPAdNfGP/RZtR4nHyUkrzOjYIVYkF5p9edizsm8tKlbpfaB/SV18uJgT8TelvFr48o/Mol
n7gAapo8jU+1M6Q3nWgLmoQVR4Cl40PbqBjDtl3dmweD2RLx733oBVPhT8u8NjFFXq4NHdM8LUYB
DcCGdPFyMVdqGQIuqyCMJgZSxbjnMTTUhHECFsHOsmJO7JFCOf4OraTbZ4AfioNwFw2+tvhjI/j3
Q3txL3zwL+/lMqzewrtvW7qhXuPNxtB2ckigwUnkMd9Tmxvd8yga7UA/qkpWPpWGb6NUKk5vNAwR
vj4smGY+3HhMb/BuoxSb96Jph/qsfvyaXn9FcAUsA0iuDs7AtuR09398RQS9ZtA3tTwWuZptETiM
B9nRfkRvHqxTWTISp3FgDIxE0HEYKju0xR8iNl4/IsaTohngDnhl+vXwaj+sOzFWun/q89JbW2aT
nxETIzEEc3tXpRpvD1mPvPNwEhZzRvPgXK5aOpZsANlp8H2NmkQY29Us8uLHQYhPkJL7WW76FYFF
I8y9UtW0QrKqe3Y7jfpX6E9OgjBYD1H/UADTRHqZ2ZhqHK3ZuGGx71QNU3+jJZSFOi9NHlN34Csa
phelqmN9LsaBefcKqkSvLpp7CtvZk+tP9jNiZYg9eThoSAcDfVPC6DsyIKB7fn9lvQTJsAtgDmfP
toCmWqwr9erVJa0VlaKvwxOdTnApqRptfOrWX3zyijkakvbgU/NBRp0z06aq0s3fX9402f1wy1hY
0SdOxh8rx3Pi0RBdF5wo4yk7tdBQgPuDuWeVoljtslahCx4XK+acPeeRoX9AWhOvf77DpCyHw5F5
CPT9rmh0Q4vekAA2PmGGYFW0fpiiVjOnrc4cu2dNivzpsqj7QdWoQPnpLw1Z8khYHDtylgnLvsst
r1hnrjS7RR3nfonOotIOrTXyoQ76NK5KuD7lMFFlxZZ5N9qhLtRgDWuB/wklbtvQOuebobXmlJ/o
NAyfx6bK0Qc1sdQW0nSoWARmz00pSaphaSHpYnAUUtoZ+VAZTf5y7dCUrtrPcZPXZxP5xkHRnO45
GhpzT7kl+eKrbXGundHdWUo37P3Lrm6V1HEzvcqfkiDn7//7lyt1npFF7kdIcrWBtiZS9q40o5PC
+Y5hgD3ulGuGh8Y80DaaOw7fU+gPs8Sg3qeQynywuF5CVqa1zY6kS/B2DovbuI5GEgpPGMrd6ki3
PX+C5Tx9UdMOhRcB81VamR+c5NqrI8NgLBv0YdugaAB+8IrzgyYgaWLF7I4EN3zEke+UuxikM9V9
MoEM6zqY1YBKgGq3s0bIYkGPdaWEmIvef/Ta692QW+FQh7pmk05dj5x0i55uZS77o09SdlMDjFrl
TcHYK5fZ66QLDPNiQrq77KIkQk7BasI+7liLNiPvCynjj2PYfpGB98EY+1dHukGcaZkOYQ74G0QI
Lz/4hMZETsSjHrFEBGutb8sdg2N8FAaZ9aRlIBeEMzCAKxuDD1bD64CHS1umIQl2LtCdq61OQ1Au
M1GLo6xy+5yDogEIw+imGaL17rnVC+0g0OydUOTVc8+NBfRVM4ItXnX2PPLVfIH0qNv0tH03FDjq
j6YQvt6LWDJsRBpUIHX6Yl4+mkKlwNMVujiqRlef6cra85Sa2FdKD+WNbwb10R4jH88NC56CeGx9
/2DNTOHUi4DHMKZnA+JIcBvkES9vQLXiyBq0gBg0c5TP1ZDQKZcoRTSdQQcAlAKQZqiOvVKhM1uE
g/dI1SxEJcROc3ay8qO5Pm+s4Rf3cwV9a1AltzBbxBGAzhdagTvNCX998JtfRcHTb2anIAPQiPWu
QxeptRgkPcSfdjkE6hxhSLNy2Y23aekGN40XM4g8wnuVqln+1Ee5ucEXU2ztNo22PlA9CARCq39k
aUCNF8H5B4v29efiqKATIdvSpRTWNbTJY9ZeLEScnbyewo6gBAn7Jkg0fzbwCcezWHXkgBpNSFxo
kfHBfvZ6A3WYJCmha1rTIXk9+8DCLz7GRLunsrPgAsS+VZ9lLFFEV42Ok5LSwOL996FPZ8KLNQig
ymD+GJovWiTgsV6uQT/S9TiRTXhnBnE5b3yP1nYVZsZKZlm6vGyjJEM59SGtvo3tukTAbtankgnO
SyZ45k8jZOalXtr0ISoHJWOPu823x+yWjrF9R+zX75mvtGDc5Ph4SVmirFEf3v8V8npVCTiFFC7Z
bhi8SmRztXJt3bVzsxmaI5ysHHmXXuxNUZQrUYlPQx1zDHladJMlbT3OaIBFz01UnEtt5JTyCg87
HpHmFucCGIhAoe6TuT1K2M46dYOT3GZh+gW4FkFAy2y/r2rfZFAaiDaoXRcPVGy6n5GjDadLBJCF
jBNyrGC874lDfziwOFcJxUEmNfYmws1R1z9PrqltlLlEt0HQb1RZcoeyMDb6UCgbLYrwpXSttUi6
Ll0lre0cXdppczNjcGU9mHLZWojIWZhOsmayTbqSzhB8s2WPOAC1PT5z6eN6CPqQK4Rqd5J42jlh
8keFXe4mrJVyiUwcBp8g8Bppb6FfX7UuSv60T5luaY6E8B5GDisZzb2sa61ZR6XqWwvbDw65Xke/
fEdJz7YgU/PqXI9uPaTtZz3N1X3oJpyATYiS3de1J2Tj9lYKs1g5LsEarWhQXO+//+vvBp+gsDUy
VgPXggaa9OUiNp0uHUKtVI9MaiQQ6xv7rsdSdgiFCYKjDfsPgvjr5UagQ0gqVbIw8kOmE7y8XhUa
KGKs0DhylNbnsiuL9SBiFMlAWWgFv//jJjzey0+Uq0lghtSUgK7r17moYta9Th9GHAezJaIK8qp9
bGAL7GVS9c8JSRYGWYmayFC8aEPS2S6FXbU3xNFnGfiywVXA0/dkhT/RoqpKebmMt4PqVesxwfGj
Dn77EQh1qnFd3zX+ZqEZbGlv5Kij6ZidqVfasYBbgxeQvvscVEJxk/U9t5RSpEcSWtLqxWHQPADd
/OFMIXFDQ+FX3VndTmejWDgJglmrUuKHlo/0/MGjfbX7sfXpLB4qZxYQwmvM6SjpZjMUXjtWhcrs
0s4INfA0UboSGL1AcuUO2hTHfYjbWDuMWtM9pBG+1Cyu5kg3fsKrb6sPgvg3Hxz7GeEzZWYe4fRg
/0jRuOaInFLTj9Vomvuq0upzr9nsoEFmfwqJ0/YYl/ttrKO0ZtJr9rVFAIESv5VrqYbGJ3xqxk2Y
1aQlneyeBfXl/+SxXWqfBmhW7vRq/Zu9auhFGmsUsTrtUORjfDJD97PTAQ9rqqqfQ1WIN3aFCVF1
1Pu8zIn3RktuSc/rI/bJD9DUryp6vEYiOSprYorCr+tWnoXVM3Ig1cJkMfciDfKn1s3ZoMG6IYmk
Fv/J8HiYH6yeV8XM6bJSaCZM7DfGWDs40uNSSXXQGo73XW8iEHJNC99F16qloo/dXTim5h6RmH1n
6GO2/Z0E/gd3gaYA2KTFR8L0nJfrxYm63sOtoB0jqeewGw3JiGYFxV1ooROJm+w7en73GzN7xTyc
/jzFPr3+65ugmk3DUUwVcUe7rivYTdnYRq+PRyoP/j7LOP+1UYrnKBAafi5GXed9fMC/GSw66OLf
xkrID+7hksq8CGWmijqIYEsQ0hO8XSWDdqflNZGZeuxJPNAQWLhokunDhXzCvukmAVF+HEXWitH2
/gGHmPapT4vsZ9YEjMFm7lT+5HpI0edVV9bnyGiqrdIK/c4ucnNvTumrF7TZttQQPCRpl23zeBDd
zBzQcq5syRwTEpyAMAEUKXWwqUhrj92HaT6PdXqnVz+Vn8kb11h6bGFXBx7svSLymu7fPSLOBlIp
GmprfzRxK9i2ti9TBcO+V6A6tON7TnV5x3wdc98oRJKZZ4p1oOrDTZnqeA8tseyxvs4y3DjLeFJJ
eJXofiIDMw4wPL+URktVox+7bVMl9ilQquqRg5HB2VFmz3+XSNFTGcdi7OQATqUL2bSDol2PvkDJ
p/fD/cCWsah9yAhEBuhC0Dpohz4yKWcrMDn2RDDRodXbJcAVZd8ilt81FZQJJ6rNZaTiQMKqSz1D
+kyW0NA2Zigs70zReyx8jbUVWcmPmnnC95x72Zaxw+3WsgNt5+RD8TA4efNrxGWwzMdMBQaje7c+
587aifVxhdg/e8TrrnyH5YnS2J+qBwb/nYxVnwK9PDPbhR2kICd9u7h1YzQL5GwsFbIyecdQ12wr
aSrcFU7l7xOEFOUYuTvmvX5WA+UO8IeACMfEJPovTfCcWcwzuwTO7ciEiVDLYZAUWbhj8FCwNqko
90noryK7tneD7vfLEvXwWnfbfj92erxNpzIYHj+0aE6Bb5buKJwWar9J6hJnJnG3L4yi2vaBUD7L
tPuZjpFzQNAR5jMFl8e2dAEl+EbyLYkaZ0dOBh6WNjXSDc0/SqdRbhJ3RLqSNsGwEZl50mLQh1Y+
Iv5VnAo8l5ZtzelkSQqjvU/CmhOIVtSjrcXFHhkWdJQSORol4OlfEvjsbqjUmZ+AjOxcOL7L0g6B
r4su8PZ4AuLfZ5WVT4CMqepb1iOB3OSD88PC3CYE1UxnwGMLvYVPrjCRPFNRbhIotSSPga9nDHSm
Zlw0BY/h8tKMggfpEsl9D6NIYCkCLphWPZ73ibo4480VmwEgxIgGtEbf+9Vw29u4xdXEO63nppm6
cw44iyyCOY0MN8YAhrt1bYqhfsjHvp+DgDRvArOSu5KRovM6L7NZpBcVGkiRRPvLaeQVFmKSvMDz
nyqp8UB6md9qQ9RsRyGVXY7sjsGqAqmEHmTzgVrw9y4rGEjkUEv3TKVdYK4NaHRr42oIunxht169
1lFT2JOQRFkaSQUZJnXu21aON6lT9JuyE9ECzRK2I1byTNW9NgMa7GtPDhDfYKYOk5wswbe2qBum
Ngih+mfbsKktDIHiLzRITHM9L8Xnqgj6X3anQNsU7laNHLn3rRyfTgEPx+8SEBe2zlaK+9iLo/u6
t+1vmCa/uJXHwG5oJWuoKTYjL2MLFUXabS67os9nduYYWtFG4caCtFl0fQwpJNa/YecdDwUzZ2ZV
1X41Sp/ZeX2atc+lrIAPTQlHWKt8k4rfohStW+NbZ3bVmbCXhTbVV3+X8jENswhVIcZtMmT+t6hk
91NCVFH8Tpo1rS3XzBWJ5qNLAjUMJcwRtxBrizToXMQwHxBSDqs+aV2Ua2p1Cjt/WA2i9o5KUnvb
1k7zQ4vpeK9o9DkhTYDHgYw2cuii8B2WmoF83Stl8VmCYj24ueVTtLHZXoLQ7Jd2Pdy7ulPsOtXK
n3K/YCOse9oS85x1DQzDovtmmJwyVRkWT35h8JsvlZLL04sHyzqNuG19bB7PbhGg2U4wbK+TeESs
R/53q2ht/AxT3/ximFX3I0F1cIurSR6tJFM+6U0x7KpON1doBI0tcv9uqwkobLaLaGwMknwFtMKC
n6DABXIR97Z1WYBPjOuzLYE7p/FIyDz61GkuW9nQ6/U5z5GPzJjfq28Yp02/MkxtMoDe3HHk6I9W
wq4Oqu1BD8Be9ZyyI7gMHHFKbeJYAkXYZNGNgT57B3gzWwM0jm4qGbGaPTzX82HQ8kehNNRxkSx3
/M5MX1S4hm6s3vkyqVF+IoCiF2fn+I/TtFWfMiu4TzsdLW2XrFzGiu6lZ3gbK4rFqoxHeVsbgAWF
ppsb/OndXG9BhMaym2dBXn8adJRRKDdN7PSJvE0YfAHjIdyDHUX3O0WbTmPz5i4V7ir0mJdMRGiv
dbbbLmk/wTWnmDA6S4LS8Wfg2ONtC2X2d8mRmTBs/oECWckP7XnAq1rHrUGBz/CUDsEjXGQHLjBi
X1+9oQQWL5rIqdatmilzvQg9zjbF/yJlfmMpZrjqPK/bq53XYOzO1Ac4if1a1sXwnBL3LajMoLwO
x9JjzrOsqzMuJvrOjVMEi9zVfgi1xw6S5Qr2kxBIl+Fq2HOVgtJcFQ47FF8NLM2J5j9MyjC3iG4Z
FrDE9wDX0RHRgWkDBiqgqNg2tErWRasqC3QzPzOr7281x5C7iJbU0ijI0WNbBJ/0SLV2GeMQV4Pe
uiup6+59rPSIf/GKwAEeKPEJUB98VXz1Cdv/mRpNfESvBjjQH7T2Kwi56uFSKr2Ee4WVBXeFESU/
R9egl5+mJTaQCI++YlmLzBQQYdDzHHDgGtApQmS4OELsI5wCKhMi1ua10w2P8aAouzFPK5xsennI
2JrXpDWTITGFb60WEoIVD3LbFISaCzADlHz4wD+72ChndE2d2/ZyQhYg5So0b9vcMFKMG4jHMJE0
IV/5CHllDaxYR6aYdwBup29ZJ2jzsLHeN1PxLHVUqvUmVssQE+siinlSjZSUyENSQHjlzPr6NBid
tW/yXFkTBmlnVbG2adQxwYHyEiiJLLCRfrShvEthlRIVT1FpB4Tkqxr3Cj8/8uVdr2t8M06s6k8g
IajTg6zn7C6yjm+uJo8r0SOM/EnXFWSUUxyZjm3+5JRTktW7Y8gXYMnmPqz409FViZTtoUIH7rEC
HZnl6B9HsaOC4++CULOeHb2vDzB7kdfLSo7buFaqPbM+wAIqY1V8F6LgcjG9WUquY/dQo6958HKp
HGUWWKvCGBEUS6CR2+zS4tUVGzpLa+jcj4aeW5xERJEMN0SvNIfQ7Wr4GVF/36XBMXIBvM7blsvN
AtNuP9Fgqn6oqEq/1HTKbuAXJnJhFUQTUu1He3up8gBL0X+klat8UYl6s5laGDhSmrz4mZU6nejK
9+NtKHLycd3uGgzPVY1s1tPRGNcM+UzN8abkdp7Yecp61lomBW1DZrfFKNHYlbn6NeigMjF/zu/2
/aifK2AAiBDz0xCaZxs8+HkwerllH21hm6ESDHC6EXWlfGWAYTOX3rpOoLEcrFBZsNardE684ilz
K9EYGpDpyiJxoegi47w3XTXa0reBHlhh6onx6T/5dt7daJEUmOPbbmXYrrUfM38HWzgliAiCL7i1
vyHeIHLzXXpdKErhbumFXHg9Sh7ki9gD/RZ1cDC09jIURvncY8WfGDF4NxZ1qpTfQecW9dyPaxf3
dIequO4N8YO15zrbnvsLbzM/kuXcwnCxsRPD+5JauXnAGpD/Sp3cApc3BP7nInFE+DnG5sQJQOXT
RyFqlF/Qh1ZQgzo8q0BH9KS4gWKjfGWYgL3ItQrIUN8P6xi8/dyFlwGS2zsm0tgNXdLsdNn1h87S
wpUexsUtRtqfRVCRDoVhEN/FqeTw5hyIvrEjGnACgx68GWx7WyytxtRvBplozqzLHftb1RLLQ1So
/GoXpal4jD0UkAs4Xf2xrSqnOcFox/Axo4ZQRGth6uqjNsA+n1uyp+qPUBjvpzHCrrEpxMcFyUU7
TdQrsAHRLYzJAEbVSM35pfn8O36Isf5IoI6We8wDY9KX05e+1GgLxcVN2zbZtrDIY/WhJ4pOXIXv
W09aPh2mMvDpXP61UNWCAT9cnW1VLyQHMnwNFdIl9gBIH4AQIEu5/KsVI9Pv4qnn7VEtZ2iuSFqc
BfpUaDTqUzSyNFC+agcOTbqPFkWpJAmKpwBbJWY7lSFiUyrHMcwV3Slr9pKcoEBmzmfIxa666Cy8
oPPUiPOnJhriEn9/YP1qgs5kN5r2sjidEoIUBOjesDJzb1lwWeKiR+uGLj57rKeEFyUmdVk0KEhJ
AsleJ8DUwTwMbNosTS/56c1U+6sjwbbT51ad81HleJWJUUCsU1q/g4hcHRVh12fDdMXKcjw+Q9/V
f99Gllf8hYqXX3ZJwVPDPJQux3yA45oUlrMDYaQias+DQzEWGYw5O6Uuqin+VEHjl/teh59eFsWq
csZ+MyT+r6aFCdAUUO84Dk4dPIJ5i+F1m/iOu2F3sM9eVxIo4Co+gJ22Z4S73kaJ3HintA7efdDr
mH1i71OVJfot3ywjOplt2M9DUWv3GVTKM6+d50e0GS3L3veWdTR64KFg2iTCRURvjIa6y31l1TVm
cZvUVXwA78A/ePG3SyVE60yS8QqGp65G7sIZySKkFnk/HIxat4MsNIhtnup/TwOVh1O5kA4ggvNw
bDktsbRqT9SCjX2vQK2Mh8mQdHmxnVmdtV6jdGhH1ibhRCc7idsFNSjzHnf45vJqx1BVyWAiFWB1
Ksjt8c8n320C709tCqYg6JLPCqzardl6XjLvQi1ZCi20HhI10rbkf/qsHHHAAJ3zlhmayEPoA1Qe
iRA+KTi5YCbYLusDma++6hHwr5OOHshlBYcRRT0vopxtD8FEwpraAb9PVMOd2LF03rfFVLHwe7vH
yGmBuO+ys68E3xldZB5D8GKgrysxLCRjyuddqzc3XeXaM40e6l0zlOWzI1x5X/kF9FZremCCYSw/
K5sK6zzuUPPMPMrDdx1I5gPTGOulYmGUniGTwvwU6OpG9kxOVpype5knRf9ds5uIuhbo2tnQuPGq
kGEwd7123Ag/VkFSQC7tZB8dxxK99gyA7tdLgcaLFT4WFyhmsRwLe3j8LZyyLWuiP8TGmTLWZ2BP
STCLCjP6qlSRXFS1gZjmIjGKGXb3I+5d93RZ7oXnuHcZsQX05OnrjuLImVMNMe7qPn6Ipvq1amWu
t8BvYaEuVygIMI6bj6VT2I1wllXnwlICFjgW/tvf2xGTtDCIjzklrryq7Rkq+xHIOsova6obr1Wm
CeLMz9RVrUUYfQjK7gIxEMCbSlcCQo9j2hQjaXeyMHD9zwC+QGTr3YJgR40o89W+Mq10V0+gllbt
nLjWP152NwhnOUgw81NQBvLQVoR8q0uV8JIiUeko0JPbsXZyjdw8l1M4eUnvOI8oFiKmIylFN3Mn
s8jIZ5yS7k0GjfWuQ4lwHi8bcanyo1PX34d1pgLz6lE5NagB4C/07V6lWX3ATAn0r4/4o7HYFVnR
fjdL5owbQaGeVLX0V1msRE8mrK5t0IslnD3zQHFMuU/RQM0vlb7cQIpVaylye9ZactuZefkU41yb
a0j95nHZgOKcKtuOa9Z72KEkNX2y6gpTbBmNUR3Tiz5qKm1dCpLI77LPsfD7nVV5GYnYoMzL3PWW
SjaViKo2q+6jKkwPMbqau9YB2EKPtT00qEXW0p421hw0GIOV4z1DKO07HyrnwXfCAvJB2P2idaNS
Fmk1mJS9WJmGStgIYpCJZR0RdJ+oyUktYIBBSPPpQRjOM9NlqNmgLW1Tu/k+JGqzZVbLQTNG0H5N
ncDnUl2iIk2ulAo9ox0yBB2qCVF5C2qfYTPC9A9mQAdZ9BO0r/YyBjOIiI2/rsHpmWxSA774mqEx
kRND9RahJ3bNEPJrmj7snhuT1mp0kR1eznm4BpxR9jgVAjgqWGuWHfMepgZQ5sDazBzTXjLry7tj
ukC/pnpkU7xQh/vLWkI6rK3wklA0yNp0ZzROuU6pwW6hJMiNxAC8Ldwk3AJiXOapyzQEtfUf2igH
lYGJjICGoMwMoxu1HjeRaPXvVS7qMzN08ieZ22KrYpxZ4bP1bzWyg5kW98NDpDv9gyvU6ODgzVxb
qSHXZliLXdK2jF/AamSTVN84maL/YD0FT1Dzzf1lxX/QgHijIo6cDe4sbhQTLfxVRbyoQ5kNWU27
0a7jB4rnP+QYZLuqA4zeama6wy0j110CKC7w289tiydH0xW4sczpcX/+VvAW6LTWULDc0/t391pV
wuxCKA+wU5CU2NctmqYvG+L4aDyqrNc5A6e/RBeZgRA+Dug2i8I9tF4/Xah5wSjg9y9+0dS/bBag
tFQFAY3FADbTmGRIfzQUGR6YWmBDxbH1gMHjMO3zp8uOTJUKNE8QFVhC1ccujUOyiDo3Tkae+T8j
Nc5QfCTB6v37ed0YxrIgqTvZjv2GSjEona5tXEUeMfUAn0py+hbqlDKqNlXBCObJR9q81zorxq1q
Ftp2w3FU3b4SehFut2GeeAoTRzi7YmqKTCMJVOeHpg/qEZahuFeyvl1zQjm3fgDJW9W5uVlX1OXO
Cizn8f0ncFmML9/I7/mvU3sXo4g+CbH+eCN6IIgJ6lE5joIame36znM5Ut9VS7db1VX1K25bZ+0Z
ctjaI+Pb4867G2qZ/3IA/U1Cc7WZDxaDkBhOEC77qnT3KnMyQiSF8iz44DdN1wQf9Nfe0CFIVpFq
a4zS4+VdqyzU1tHjWjK4pU4bjJFVXsOK8KkbRYAaAZJ+Rfdcn7x0guIJC/aMm6bKjY2Zed5k9HxT
ZwSCj/zHn3mBpp1KtS43nWdH+8t5IZNY3r3/oLXpQb580Nwymkym80kGaF7rQzMRpb5P2H+0Izu+
sdXKWLW+AGWInwGaH5lQjQ1xCxjQfMJSXTF4pXti8D1Z8ZToUFOSq2iAL/LBfU0r7tV9cWJoNjYY
7u7qk8ShklvkwuLYwfN5zDLbXYcClF4FahXYqaffwZ9chCWj4DKX3MGmzVMwoKBWbrVmtHZyCoQM
FKMgKa3qucG4sWjdOF1+cJ+v9bWSaXp0t00Vsbh9rUWYxLUdEB5QjZcOz6UGFgxR/hQQ5s+4s5ZC
JAmcUcbf0gBiHqjXiVpgfNRrf71pSB7U9K2wBA37WipJzMWho9LwvDR0YfeMP5yJYEkpNzm4U8fo
/V/+WnPD9RDiOYgU8QnJK0FZp2OzV9pYPxqZC429Sp9pxwDcyEOBOE+a+y52ym3HoCmaMAQF71/9
DemsVGmjszp01XGEdXWaBTj9Qc3yqfWuVh+62qKiPVjy0DgxRey63dFhiG5kgj+071HnRWZR3Jm+
g2s5TZRniJcPsku8O9RIHz2ZN96EhjSFlzCpe7H+v9y7yszPTLWrrGMQo5q9CAQvOjMaxvlTZbjV
+f1n8cabYM+xEXVM5wXyjpfXGwh88cFH4BQ4OzemQYbXYjX+lMQZbZzEUOgrNWIZY1bZmQzjnL1/
+Yvi8+pTZZNGszrtIrg3rl6FwsgixwKXeIwUs9niUPE2qYzT58IdqpkWmgttmCTEtHgfW2bs3OoD
owadomGqWGcxCLJtPzBpvbU4uCGKrJaGSBQ82MsnYjCANTdyyzpSs7POZci4gZkDDmCVIyiikGHZ
v4Sgn+CXfCDuoGyaIqrXmu8zsgwIWb7Uaj/43qle99yPk9zh/Sf2xgvjKfGoEVWzaVwfbjleW8Uz
bHkUGrj3WYPhdgv6oXsOpyZtpEX98yVYvuxXfQ8eaPH+Dbxhj5ImFkOk+IjxKYdeCUHqPhNO4Dfm
UbbhAKBsEJT6mXXGHIx9Ztb1PoFLsNKM3t0EfR+vI4uy7Qfr5o0zXqKzYAcRunDkK40Ujgdoz2zq
J8dsdkjKU/pxfQ0XxqUdqozjFwmoclaUlH1oRop+pQd3kRU1eyPzvRDUaFQsAe5/azwtXYDYDH7A
JmmOlkI5pXBHgPuRTYnw/Uf3xrmEiQIzl+BzQUNztbRisyOThOF5qqY9bkyQgTKsFklVbk1ZydT2
Y6DIv8f0XzmQH7KE/1ybil/Yj//fTMrrn9k0sri6/qumu/nT//zv3f3/nbnM8/+f/cn7b+O3EIbr
q5nL/L/+nbls/4P3AAse+7HNxz2F/r9nLgvrH+RBOnooS6IaRRz7f9zJpvkPwTe+A1yN1vR18Nf9
604W6j+mRZZASZgmFXpq8Tfu5KvFNLmAdBOBErVq1hJx98t9KvVF0gCvwP3uQWSfyd6Nfmq5ybgN
5hfr+xrMxAEXHMTKP57S6ffe/Kd58yoV/H3d6eZtvB02XtaX1w0wdTAYQkXWY7mMlUS4sALvQG2m
i63fg8D/R8/q1WF4uRT8Now/9IjQA1+FCclI972p1WHV5p29i43m0anHeqWPI7YRXfm7NPL31TAI
OORxmLeuo8auILsJ6x4Dkw37IrI1qD7UQ5ijWgervOvgAQYFLkIr+/T+E33jZxICcuyTQGGmNKcn
/ke+EnSaATlI4U1KO5v5laX+apiMCcRvZDZazCjgv7+eMx0fk0VQx6798noAZRgPHNHtTHzwqjNC
gNBeeOXY3lmlBMILi4IJC+9fc9ra/jjneayTfBTvFupBVu21FJhgvLdEaXcrSDLWUua1vynC0Prg
cLxem1zF1k2HSEZYxE7X/hJfVEpKNt4jtk9AT4LpDT6Hec6kAcy06vb9n/TWxXC5k7OR/L/OMmqf
Updr4SVSXXJsy+/Png7mxAj0p/cv9Mazs7GyUqFGg0p6dLU+chg5aWAn/Upx7COenXJd+Mwl+Q8u
IsxpR6GGwYbyclGw1ij/VIA7XEM8GyLqobHCu37/Im89MhJGnhb7FdLKq4sYPkRiCJz9SpNWu87H
8T7QnewmRiO5ev9K0xr+Y70h/JhiN7JTCw4CJ+3V7mjpQycVM6aiuaS5+sFivvrLsVhNe75KMYww
iHd/9Zd35EcQWpNohRMHktgYqG55bzD6tL7LEjiam76mwjFPRzc0Mbdnbf5IWRhy7Pu/8eoEmG6D
6ODiAuQXIoN6+coUBTHy2GvRqla7iIgncwtoBgEQhHnQRzLf2KlvfO1bqBB/t/QvV2ZD1sFiaOAx
rrMGcxyMuBybeEW7L14PdN9XQyiHecnievj7H8m2wfk7mca0i+X5j82RfndqoNSIVoWv2MwGqspn
4sJmS592XI960txHhWw+SALeerLTJ22xQ+KkFlcKfDfU1cBuy3iVwdZNl81/U3Ymy5EiW7d+Iszo
nGYaQEQo1KaUmWomWJZScsBxwOnh6e8XdSfnP4P727UanKqTjSJo3Lfvvda3oNe9zrHqiMEb157U
H0BDJAO03tf/55clNSTAwE6rlfvJ9v4/72ju2m2j7E4fZUxWqBWE9JeLpnkf6sWclmFCt+jW/uv/
+4f+1/LiCeQnHIQ573gepy3v+uv/eYUX1w+b2NFHsznMQ8ZoqVMSh735f3lr/uvl/78/h/oHZTVv
PkXQ//w5hBzHyzBY+gi/N78XavafOjcUjBu29n95+//7/oGGCWis4NXmWvKEXnfc//xKRR2gxJmc
m2JMxo/yfzH9Ugz893dBSuOysmBpoZgHNHP99f/4Ad7kOyUzL/80jwVjA3vbm8tcKMIxyMKp9aFS
M2xT2vmxScO2cpmZNxGyFRZYAjcWR5KTWg8WxRpzSutX2IF2O6yVjN/8UfjMoYsBdNnUhi06IU7u
fapFL1lqWhO+Y6KcLoSZbzLxonX9cnZvcNLJg5ALiX6Ekmg1+kxmdggSQvXeZdr7QdwjxbbgRSDa
QKxaMkrQVrC8hjIkN63s3OK5UTGt80EQ9gP698GpRvEZbiL8a8928wPnJNHpIXO/91IJSR6g7cGu
VHIXBAN56qp7020HGBie4JIGY7uRmuXk6FLalahfG8Iff2iw4ocC8kaItlsB8ip63zuGUwU3btjk
jg5rLYmTkQxYM88ZS2gxDkDHc1B2FalBKg6xC+HXBGJo1iARwLTDjPJ99c8Nbyg+ztja/mEs6r4V
tQdtZ2sIDzlgdCq3xJeuuVSs7VtG50fg7JqmtjtaAK9BVMK0eJOwCnWWW3b9w4RBh67JOGSNCIOY
oK7Enp/zMSDTykQL0PXeDHhXJa2s6UyTCJQdhQ7k93kJh5+5wujalExU0nhD3g8k2mbKLFRQreec
X6DxRTDPqfYI0aVA0fUNSNDCTU0wQq9d6qj7m+MVfGQOZrtHb+u98cZSXX0PMDH3nlQvlyc0LQux
apKJ7t1U7s3K0o+UgGSKvmnOfjQ5f/cyaIfMa5r6fd1c78N1StIco4IW1pVwbYWofJtiSCS+xS41
uXSYOBNnRJKM0KVESTEvxFFG3tweAyZuz7NSfXn0wWZ/4/4jh6HOo6YhakaN73kID/ImbGVXPaFz
XG/Nv4EPDBcp9lyxEgiBccY7tU5ZDUeUstZwrqVvFrJHrlETfjDwCVdvwUI57J51Hq/4kXQaoLoR
RGtAL4LDFVmrgpqEztZYdmaVwkVzAWPz07Nyx04WGnxNsnqzS/KhW4THzpkUrL9psn/wceDd9vYw
4brNJxpcy2AcgPwEWwIeMwz6Erl0dCzWMOD5bGizJMA+tg9CWztaHTJch4yAtnG4U/k2dierNJXI
ACGSMeNu4ZBqRwxkgzIU0QBb5ZjfhOixRrRN+yB/WP9m4Wy0CS5cCVh1ijL1Nl/7GExcO8FzjwpR
/3LyWABpakhpveSA8UBAI2kUyd7Sps5CL15YU7wi3EhrK+HPFstORIHFXBLn6jgYpFjo3XLKe9/D
pukPDEDRv3dw/HZ7lP/0/byIVBMf6h+hcbhuYmpvKU56hTr9M/ZbUt7mTo1R5u8zSiEbKOuSFn2v
id2qw+UNU2i4J8IrplcHtab4xRw7/E2MFullyiPWxYpH4R523x79mwEyDIkt0dr+G+g9XFYTkoVU
DWAScr3m4420a4bfQAz715oFTqUzoIK/ZS4aL90IFYELqjxUiRYjM6C1ZvJ3pGBO/VjUXYu+g9S/
V5/6n/A2u98y0bhFlCGXhuNL6S/942LrdkyawNSnftvIjhBzuyHNCyxfHgGNT9/LvJLW6aBkfMhd
gUJbDPX+1ZmG3+a7kwDJqJ0piWBzQ9gdPGtMw3As/sxx0T7PYQk+26nhBR7qFsbNrQquNAYiPEuw
g37QLwdyaFdonEExixsCZy2y4VSpOcvuOwtV4OT9dNg7fN+XoQYIpaPVyTOaWUhGmQ7bBGa5QXMz
Lv8+b4M2jIB3JCtSTbObulXuu4mztsj960LnLglifv4U+EP9Oau1uB+3kN9m7IqpgtkVJku00aPH
XjWKr8kOrPAOFx+PfymLOCYLB1PcoeZoDzHcrwv+/60piyTqZy9AGzORi4kLiJgnh90gODsmVuKE
ONLhAZGx9dN2eLpSv5ucl6Cu3I9tNu86tJyXTg7zJYBTDJoDUX0iptGCCBPTw5tHQKC+95eTwkIE
Y24/avx3hwZnxsnba1VcecTIAaV5Zg5PvFhb28WUUrgwdL02P5Kmzq2cWK1o4Yrimb8fKBTaQ7Ot
OGe2cu5OsR6mq099vuSI0u4mijFWhTabRPynsTB9CQ2LXeu/GErw7LTIGLnVf8U07C+Lq77diHgj
G/5TGb3UsHEZYdlvGBxS3JBvI4EFzFifhWzbxDYDEW5RVd17CA8g04pfflRjFUcgeNCWuTNFvxGw
yDLXlrxXG1tcQvQhDI9lvJBwh+tHhSfm8W2C/xmI8Rz2v1HOkIKh9BMuHZkhL8qJXO8xesyQJdHD
ucTvaFB0shkuFfGMaFjk0er27cZBXvBY6HC+W7ZuH7KhYNUD+ts3pC4KXvgmas2XZ5zubzDoiXiG
qG9/9qB2LjrcosNAQlaM0rXeTkPgID/Hhfw57K278915xg5GGvdlL/Px2dceVWwZbz9LB/QEj/U1
OoUvcsJXZZ+cuKkefZK1f/uD8xGrPLxjFDQ/rrw5RN7sTvkmwXsi1GIa8GiiXFpUU4suk2Uc/b8m
0DQuoNPk9s8eTxhkAXJa41/LvP3J4d/mm3gOJmgECtcKBrW76+QrUcPqPoOvIW2SNCpzE8xe+ByW
i4cSkGhChl1bZg8FZUdJHvl6jSKBbgzOyHGISmZA1v+TU8NWCY3jfEsidVXl7nNvZ0J5uJka/sdK
kaa5H97g2XcogiuCkGNXn004EGUHzvyJobWbhttoHlCSef9UKK+W36PeFi/Dyt/LjKy0uko6G+fZ
7g7rZVv3r1aEU0bUzXifc/RHdq7F6yztEpbwJr6GORpT0yoKiqlof6/MNH6sAJGX69vBk1bZ2L1n
CXqOhriHCN2ep5t48e3vSJYfa9x4P1z4w6ActjNlUZ05lmN9W0pPdy2xqcmmnLciMv0rRu9/E6ov
jmG8cVB4IViZSFd4ICrxpjJxlKBLNz/MuBANGk1khy+kk53RTXzPQDkPZiNqKEc4nKkx3DNkdnB+
JwtLDW5L9C6x36UKe0bm+eSVl8hOEhstxRekgegp6qAdO7Zx+cFO8xyURHnb+2Nk7VBPUeeHFyPa
HrF0HgRfRAo3bJ8wirAXwjX5A9ivJriwb5dMwoo5BL0ej6RXxdmy2EyFXe+45My3fJdUPTxOdbbl
vSB9AkrNDVATj5hzsXaXfNe8rU5HaPlEMN08BXGqplygAB9sF2V9HiRxsf7Op0C9dO2AzUiSsnAx
NvpTuMPoppe8effU5Pwc0VXcRdVGkarW4IlEBe9nQyLAM0K6eWBziHLsTKMzk2YXW4/lPlQYD0Ye
Kh2RfOWzjR3CvpsuHaC4U+/5lN07ET3r5rGaiJG3DXCDOFuAv5WFLTCa5y3hOxdHwkVI3QOMSp0y
qiQeCPdD+wqpfdJTcwFeMDxS/BEdo/WQ5J0IuHEaWCRFtQXNe6rFU4Uc+TeE2pWIV1Uak+RBDeO4
Q4WPLhCf7kawcEZY5bAc992VINvtPU5mb9PhIa5mhPFuu7FgjNF+WbhLxyJ2Ciuh+CMJwtvC4zhT
/RFNWXsUyDuU+EQEFpzdEJEoZ4mFST6hD/t4xmsqPrXTzuWt1kR93XgBO+g9No5xlIfZzMudR5Is
UnPoIlQqTuNldGTNkAGKpu6IFLtc2VrOT7+wmhPpIw0vS1hISWRcSRoY9uNdHwkvwKGGE8zdOtY0
UJd8h6kKqvFxYsHvs00HjX2zMKC8KsEVj0LUFz8DhKrTDwPnHViT9dV1NsSjzTiZNxBvMUzCOnpe
q/kYcvxFWNb0Zdp40ieCOUkJoZojDWywHxe/ep88UNs98tESmxbi+AL0MAp50qJk1IfJUgacMvuo
W09XieyEtJ69+CAnCq3DJuP1fVcTEkakGs1pXTZ1XNlf6wQlLDmQEfEH2nBwbUqLvKzmusYGdDoK
6YQ3TeHcN3v1Ki2EdoVEKk+gbBZQ71zqoiNOzjbybraa6QU/VdScfHD1IPd0cZY5Ws1Z9Y3BxsIB
EQFfOTzh7u7uyslXGS+P+4QPOAqyoMMYcuxtiRSWufBd6Q/Bg1idLrVEf56vqQx7Je09Ia9LPnGS
IsK17YcDfRlztlZuy8FeajJntfXad0N78sLN+TSO3n4LTxWcRlxORQLl8UHjI771WJ9IQvKj7sgV
+E373zapBzM+PDQMHdojoSraPywQAryDrIF5ZbwLxIpPIjx5vSH6pxUtfMaquOur6NPdZXzDkeXe
b8ARH9Z6lurQkOV2DkvrtdlQ35eONT9EeWQ/YeFrsgE9KhLa9R+S1PVj5wj9yGB5/cuT9ZsWG6aB
zSmIXkcxdTcvcXDBEgyJopifGVjchEtplQl5AFxbAqbtG6chqrNs2ncGn9ct015PTh1h1iocZ/8B
vJyDu+vtYGRQY3HMnoIEG0mbNI12X6kbyp9jPTVQ5RHdrsSXjLKDK53XyykeVvkzIs0Tkt82y4da
5iAnrxX9BztjwQ9F1R+xllJEaWqLcO4OtSMfV7vJb6I+MG9LZ+wiqdax+QVYw+ayuqObQPjLXySu
C5yIQY4yNNQheaVOud4VnpgypPPWL6fZ7PWACj0qk1nrPl0m++2qSn+p24Cgg6We/2wD/qyJSl8q
shSwcFU4PDCWlw22aACDS3eMkCmVRH9QlUOO48aEq7naEdl/Am3/xHG+fJVzWZ7xSbwOV8xvQsKH
VTHmmtlIVYjctKHc+OrIuEMKWqhtuCdytFt/2X1f/y0E5l0awM27DLH3jjLGlOJd2dxMoqN/wnXL
s6YPev6afbRJpux6sR3lbCMlCBttP5LxjQ86KtuvoJKEaTrSuicbLtIXLGrWD1Nfjwuo2Lf3SLia
Apwi4iHXcT4Tc80Lm+llE7/Kwho4SVDYfcCu99NKE9LlDlgKTR5tvxcx2y+e04WHiU7RkjG0j+sD
3r5aopOHYm9bDrbIvWqix36rGoLnR+82L7wpPxbFDv80bNywId8RrVlX7VbaNeDPk3gvQupOLgeC
8mHcMBGvoOwxhnD3E13a0S0yWCJ6fLF7bqrmGeTsNgXj7ymSVPnoaoLLMITBq1+oEAH2ZIKZFTua
+gyPsOB+yvXfyDkgASHWEXnkAakXOLVa37uBwq8FPKlRSQ9z4s9EZkOZlF3fPuVbFKyMg1wHpnnr
OFUKSnwjeNXZ7c9yYFFPkW2SXuostE/wV5E9QrJUTf3Z2e6EHdZeQFigrJYZqwfm69BEw/OyVlC9
XBwRTRJ2M2JTaK4OiH1bj1z+Ea+yGEJD7NKaFxJvZG1jmyHebKC+o/5KjfHbE60ESOzAygM7q8Ow
+84Z3S5pPuuaPAD6TPcofaM7UhUCZC9VyKoeYcd+ir1dOSk6GefJwo6yHkQ8wdNbTM8pglpuHe/i
Va79ueFctCc0eTkIuhXnkiKf/Z9zrTidoL3fvaRH4k20hT8R+BxW85gOyzDib/GmJsXouM7HUMED
4PcJ4r7YwPdTuyLK4RCzFhTtfQw6vlr2gpkHinnaSmFd4ivd8inxgR7DzxnJDTz0/iabG7xgEFwI
ZM4nqkdH3LUIh2P6T+H0Q7JVWTRgVs52PkvtemjCsCbciIgv69bUW1hlYT923aEv2v5nXQ8Eiger
RYcqXGtix67QpMPkl5w5aPmRPOZ5BG6kcRt0j3Zls2miMmNFCry41SRQ0qVIFfLGghJr1h/4ugwL
6DrrOVnnSXxfE6ffTOwTSj50cWVlTi1mUiGtdhKJ59nbvY9P0wGH6hmIhiF5ksohP5C/MfhuC5dS
M58H+S7cMfoeSMfD/6yb9ehZ2kCMAXyznbZYFZz5tiEgloZxI/7f0iWOtg0WmrWYe0aPwHUVl0fs
0N4bKA+MjF1g2eIcmKanRkR6i5Ha9mk1KJsQOTEaZ7w2v2ho5N0u54yO1vwot22NEiuKV41XzrKi
1PQt/pWYMASsZFRFvPYNpuQTzNfY3DSTkYJOX+3/KFRQejdopghbknPRnATKPQzqqwHt6rQWsaGh
qLw+sWhqEd8wtgyjMD/zJtCCC+xDTeTTRxiW4hffOX4pow30lCHEMEjWMu77SzPNfC3EohsbZ9gp
/5ZcAAWKSY3+m20KDvTI+tw/tgANndZhMGOAwVv04qy4dg+tFUt8p1MRjo+9ACqXOKzyL4Nj2iYd
XN+Wn8A+JKgA5O3LvZkVp3v60BPRYs2+FfQByz6gH7/GguD4iuCNyi6A1WIiqxuKfLJeO/Lgu/J+
Etp+wGxb+Tc7iWed/02ZSq53YsMeGIg8zNfQMU9SBaBrbmMsBppNEynk0mb2jEWrPsyCAeJ4LhXX
NUjgyrSWPLetqBH7zlArSPNVaAGfyF1pUDDRcOck3SmO664NrDetr/K1jGQ3hadoilBiNB7FfdrY
HozmrrcJDPfbQetXXIwYYluHs/lJKjOHyRSvdZ4yLBycJKCh1x2W2o7mVClD+OzMao39fcSIilOd
fN7LgCLQSbhe8toD35Ec32pkuybLTS1XErSNs9+4o4oqWo6cNVPsWLSmiRepikxb+wxHpM+7Pk59
fw5Ohbd47etI6AIFCErlkue/alzsunZbvPdiKXbMNhg3M9M5XfuHjWTybiGqtn9nR5qKjkrJQW1b
LMYt9IIFWcWDtNtk7ShrkZsRO5mVvfLkK32DPn9QU6SpdtuNwMnGsw3uXQ4+1mFVTPBpEczSfCl/
wOMd9lEjsm7VXvwOkIQRqjKEW9NV8ZsiVXyj4hI01fRK9i0eWuyKfkf9NJFRYVnVCKxi28iGnnXu
g3EJr8ctJhxXDGAk82ikbyX8n57osNkpkCZf4yzs5w7rT3uYyw0uTF6TTeYCb/ZvkfHb5Sl31ia+
8yuaNqxqRXixhEd0cTnPIZFPM8jJp0m18pmGL56jQ7EOlnUkTMpt2SwjGfNMAfIm+auNXZSdyFje
cmTt8s4Xsz89+TQV1CkIcwtwh+ULdeiaYPsD0QKQMY+SHdAuQxuQ+bIKv6tlcmg109yIYZ9E7BcH
jESBn848J/YFZLOB0ROEyrD/K2rsxQmYg9tjBeym9ZoIx7j0yiapc7nqczc2xGznq+6aMw6K9Zu6
u/TZZMjY/lEuq7d+lA3hrpnsHHtNUXQ0baYgGJBUb3BhggLToVf/daHbblQ6mxdn9C+tgRX2apPG
fksSLpPz4iXarxZ/lOfYpAEa9z3mNNMVX2h+4FGiqB5ewCeiZPS30HnZfcBLh7CF40EqktOe2ibA
1TkKGQ4nd9fhmJgQynjqtFh4D7swVXkTLCRm5Q3MkdvBIZTwMNi796T9zn+pAz8kA9XW099YIiy6
3ZmZlYetMtZT580LGzBM2Bef0/Af4RZtdb+RYvXt2ZC1DoDdO+s5J6ns2WqUwx8bhzh+3zwo208N
45+XLXZNcOmiwOy3MaAqeZ43DpF3k1X46liPdhufPC+cWvaVmiyirMeKIh6NKuuXVYazcxy8zcY0
76Kyja89IU7TEEPiivhdmmQcwfe+2KPT2tMhAXozOc1DXkySszxP2pyQnk1yVdHswk8Gnu7Hfcj7
Bwox3IdgSvrmZLomwhdgb8FCllfFFo9KSLyXXkkgGFOvyWQOLkCbaLeQaFtlqvyT2mW61XCoOoAa
pNxcor4v5uMq/eJFmpitOSbW6bBZo6YzbiySZ4ad8jRrjFS/zFCVxQlmWk+VMtkWHV/iymjnOPSd
FXqzv51cB+JaCzsvE5TqomxTP8it5pY1VbkPHIsZh9i0aUdedMc7AorU37Yk+iaNxljUPJZ74x17
1551CkJROzdqq+r6KCbIrUmABbKTB367ns8w/PioQSfDXdx5TUXVX41zuCJ7xieWrESBF8ewLE37
0kxOvWQ9gCgGH+TLTzjTln5PjNvIN91EOK5izXj6EPOozrco0jlnh7QgfOBIQtWcy6ehTjDWVx/x
undO2oMv+tB6onixCSApMkgzNs8faFVd89Ll5fIgMc9SBGO3tG9HVMu44/09+BK7Lbqk5b+rNLf7
abxX47SGB2/3DBG+Ragv48awNPVsb/3H13t1ywRPMTwblH2rATbwyi+recdsCilDzvSsqQuX4peD
tbB5iAsm1iC11HbiljCxyXlog8yhdRimsTXs53KsA4b4eSs2gFB7bGWT1gRj93wRymvPH6oD1XBP
qIEouuJiVuHp096SlwTHA0/8aYUEAI9qd+j4L3bHEXpgT0RqC6Dgw100o1/mHbTYaffQSGG2aSGC
n+r9Vwur377ElR+RwZ1zAr3Zo5DyUGLjIk1RWIT0DRHOoEsxyKsQs6I/6gct7b7VDrH82gO8oKwY
7Y5xk78MzmHGpn1e6qX5sgcXhWGBxHKnTioq7O5dR/wG5Jn2vAhJidx323qXc4CmRNkm7tgMUaI9
k05B2JkRVNnHlqEt8Wf0XkPgMD5pRjWh61bCIke8q8mvHH7V7PKimXH/s8VyVRlOx5aO1jBeCzDa
MDqDlh849yWbY3dEVQqmqGfvfSZSu4mg3VC6pdZmmgC7qFfEhzJmMWf377zlqZ47nkg8osZ5Z0jr
/uxxIz17dk4uWrCLiMAwIg8sdqxdtOlYKUKteyocZmW5tr72LSBtDH+guKkb4/6mKFEirdnWdQpf
N//lt+6mUq719US6KxaHK9N7SkYv97csUu6Wn6d1xuJdk0Wgb2jTk4CMRb4shrPieXsNGbtvh2qg
i5Qh54CnM9o15mNdO4V6KTFHMNsPGneBHxGIvT8ChxL1H2wh+fhDkG1wl5ccRe4mfCwywa8vONBZ
brleSXTio1GrM6aj8kx+YzqfGYJZ7Hg+uoDdghdR9fHj5Ipr9LzrD8/wcTb87F3dYWolvbtPmDF2
HiPrYPmpHHtbToU9CnHpLT/Kzxa6wBiHwcJHpLzZgOd5wDeOuFs93GvOvnSPyuCWP+6So/zDXOtt
TYFWYl5lOOJVSZlDIssma3XouW4iavFfN0CK67wPT+GUD+ajMwpBRqIbWhJQRejovKEFGD7WYg6n
hOvIpL4K26sxfTLhvcor/xOuc/Vz5+4RVKM2l0QyEfDOZgDLwoetlvjCyeRraelSSiOTEbmeTiWA
de+mVRzxGekLWkCZty2glxkqh/+YyCdCfezgKEER0VAuRF21f6RF0sS5QesTJ1vdTdVpZic1F7e2
6IvvBkHkZZeFb3/kTjE4d1YhJrHRssshzvsMf4Ap7i5dYoZANhGFfgdA+XdYaCoREtLkOtaHKpoH
P1lCzQHMcUu93BbEgMaHGWzadITTBe2vW1t3vqyKc14WTnuxnAP2tJmIXeW7X4T5CqAWhae6g4CK
Wd0Qm7bYCQyY6pPUVoaimLsF8uE16IPbhWLtrxJL3aelgTd5qDHHhj+mvdzFC6ywpT5shJSTubAG
6mtGG+Exj+AgdoG1536NveX9ZbhJE6aHGWTOyFOm7kQ3q59giO1hkBC1vVz6tXen58Wd13fGfgVx
s76XA26aZ0MP3y7870Epy3rglap/Dets/ypEsHyEYymeRg5flLXQS/5BxgSCaPFCaBiLEPrHjMnz
ivQ0CwMCgABFGpLtsgExYXZ2KF1n/Q766grza+1wuKmkcJesWZmFE2MbwAjMW2IJrzGE/gdlGA2H
FtSbvqPXSeGEzgYzPy+zfiNvhH+1GFwihyZgnmEUSO+CWURvJiZ6YHrLzOGCB3dbaFXREQKc098j
jCxgmQgPlBamd5qj3lpimY7jeJCJ0dPA+mfUDrbZnaoJS53w66yj7U9ClucO6QBcfEyiBR1SEliu
11BThyzD5OrI8GxLqTjQCkhFh7Iwa3yHkjpwUqmg9p4pmvM3Og0DVYGCtZYFSAn/BgLn2MDS0nI2
JtskA6M1YEJH0PVn0I4hXwwDDZmbYBl7wIqLMNu5jid3vx2KVo1XnAflhBX0LQPSbQYCvrnEIDGh
Dxf3dq9zn5b90rW3kh67Tm1/9p/JmmVgq/24ueXuVySlF5J9WwFs+luqAXxX61DTHlbT7F1SlzHY
D3JzEVg0Jf3BpJypwpO9NppPTTVHD2vnPt1W/jXVvHHLHHn8xJ++KaDViZPVMM1ManfqHoPR3gno
RnkY8der2kmdCt7VwV+UCROrj5jlY2Q2dwuoc5PaZPp+RuGwasrpSb2Gw0aV39dDPjKgZqyZVH3l
3sP0sT4JLjO/0ENA4cp9VX87PjKZ42giOnULceIMaMW2PeDIit1HxLc0ovlYANthzagDaoChxORr
BU/rTAWYNk27fEz0I9wkonJ6HrulFoeW3EpJZ91zCb5k3gqnhwPP0yyb4GFkePmbxxhBzFItLQdB
uRp5MMxm4dUQZPqz8RdpJ6gExpilfVw4Ygdt80S+7Ernqo6uJU2NXPBgAnt+yzn9t0BEEEZcB6bD
YwEAb0UYpnjAXGILjmXgb594ScWP0FPeuxE185rKyil+Ypqsj2pfOz+TsvlDSzO8Ucu0bq9zEYk/
S+DLr5AmaHMQ7ejf5ZMN97ura/fZXsO6eGw6Y9E7nHi50oqO2yeGQOWlPQZ/jpxSB58CwqP11Mfe
6ByUgwzq7Fd58B2BDdWJBSDziKW2Q/20zy1l2OaW98Fa0qkfWBpiDpCWk1+mklCAj2DwerrpeYVZ
TnYKw1PVEuCbaJUPy8ExIK5+mN2yQ7Itc7ZxOfAZD7nI8V5qOG3uHZOTcE8dNYDuJJ+45131wfVS
x3fiPlLCt1GlwP45oCemyOj3sfx2eYXnAysgPl6UMWN3RNAVWTd96wbc46GkPaOlTz8JwIp9rjh+
k0qqaW3dC4AyuAmaMk7cKnTviop0leMWFy45ao79HTtqjFlQt4o7JYf2HusckAuJr/xbaKV+ASVl
eQdwNfxlO5tQUliYFw6jvyx7NordadAbjFX/Eyadj9pzENIjL7WuzN1+bUF/l2Vll58mMqXKtC5U
n4x+u6qk1nH5D/NRrRmeTyDLW0kFfAjrGdVVEa/b/bVHM6Z6Wqp7g+CpQmBqt+UvlyRaqoOhEPsp
7ArpfiIvmKespEG3v/I3biCc7ZVjTt6GtD2ZjEDd3pcGSU7bRhqtCgiPI8TFSKRWXY+bTkY9bP6Z
70EzcBZdBE8wDlda/wPcvosWkqMGBMreeNCiYv45DH5egSjpC14IGnwM4BjbFFMibJr36BTy4BVX
nBbv2EpMdGc1NbNY2ygqSSA38cF1CQlNtLMRQetK9Is/I+aI92sxEjALM6QuruHppT4Ppo6ooObe
PY5Sxm1KYgyaBEWnp30QTT2Sf6pC2r1+ACfrUHV5YR0it0GF5c5baV6L3s3RPS0b/emOli+dNNgl
knrvw9Thvp/nWNr979kGAfdIgYM1qmIj05/VDl3wonuHz2XVK1yj+60urxJZR7Vrl3Mwa6M9FZJs
6NRSdedmEUf2iADWtpJnBHptc2cBy6WTIoatzTGhWyPo72lELkilFOGi6QLbguMVR7YE20PdB4+L
XC/JHqnEzLJ3ZE5X+ck8LlspKCKspkVkgfxq+Cx8U40XeDTDADdxXaAxyX5tPilF5v7Yr+RUG9Dn
6jjB4+3PK88H2EukIunICIqOvbX2f+y9kfWTwz0JswWdjr6NCdTRiOCWhe5/4K/QFdqlX95KiHrT
/da47XRG5wfGpVn2HIUpil/bJXbOFm+VlN73wEOsEwMIbE1l69bXoeRMWib3bGDGY7Md9qxVlqmf
O95EIGuoaZd03THM3tns2a88vWt/yhmyfNWBLvNb0g1mNJnb0Gz3Vc157yavAnA9fMcg4o1CUpNU
cILh2fscMv/oVUZ+ClEhjJIC5XNhs4fYDP0t3bF9lPMmJLm3YV5xqM3HVzRsPdrUSjEOJ2uulGcY
RhFdWYu7y9ZR6ekfMYGdRrW0dwFaigLMH32OZr4A4AsimWA2C4fz7naCSO11LpvwB6oUTVdi973P
nLZvldmV79u0dxouMJ0MWWZTx75qmDk0JloTuuJQh+GLdvvRD+fwrSg9JAqVRgxwNAp+D33ooJsv
ZLMN/4e68+iNHE239F+Z5cyCDXqzGWDowhu5kNkQkjJFbz568tfPE92Fud2FvqZnd4FCAZWlTEWG
gp95zznPof43SYbeT5rOLA5Nlkr2FjWhm3FzCVl8lVqjFnAcFqPf9fzcwQPE+ZgBodf09QtxU7Q3
UrecTbjZLO0WfKE8XTjACzvUu3SNGXb3ow2RZQSary1MMd0y4fJ9GeTe1Ki6aWTZ7zXT6vdlRIjy
teMzgKHaGuNFelPWpUPaEAkfHlQtjIy9F9F6ZW1N1ONcJ1mTc2DwVyCr0nnVbDvhdFyb+anmKsm0
RZRS/tCo0ZJy7dIY2NRqI5WvXbcyVPcaEXefUoamd82bqO5udBLGytFRs4X0n9NQm4yCAAT0Vwo9
BJUgS5heKxye6JU/q5M+o85NVVU9dFOtDK9DrFlqRUpDB6DokkPuQUXGMWynvrbHe/d6BQnRI1Za
gG9fOZEYR2mc0vJNUvukL3zWj6jzobQ2wzOfVhruvUgunH6EcDSr5VknZFCAhy2w70jJsMRYfJgV
jr6TSm27y2C2xfulsPBeLE3TMlBAdbd/1SlMz1fI4bK0G0wuTQ9r31Jg7okoT5TLOtG7gZ+jW4d3
urQV9dTIqW370ZpacDwxdeNl58AZo9gWtC33y6GOzTjPD3odd7QzjE5BMh//uhRRPU6lV75pdNoe
z4zE2vqIwGikr6aF6eWQ1km3XKauxl9XlU7t3Pcp9ViuMijeDmzjLoVxJFyTiSYrsZNl8IOgI225
rSLzpRy58G20uAoJH9Bm5spcYb6LvjE6F9QSjeQOg1qYwTo31n7kfxwGmduQZG05x8UWfiMDIT/a
9KD49HkTTRwtmycnS5kT7TJCCEa1RbVQy/bTltOa5ycvsBcuB7tRMPCvxtgOD6MsDyqDH6MsrP42
MhjR0HPKPGuW77KruaqFLESm3O+hjSc8C9PcM9OaJazWsa8pK5DdEPhFomBSSJeuCMZyMXFsNk3k
cOZMhIF633V2LFjrVNQ7ts64BbdaZEm5dH5N6TaqYdKPsZMGk6x15mMURUnWugiSttbtsHMZ87XQ
VJmFfeS1OU+amUbTtkUFoX7AEjFDTHCYPFhTZ2/6WstuIh8QbVM5lh8mbS1/UsIrlNtkk/GbTWjU
OT8K+9UCKf3h4KYd3Abf73M22M5mlpWVmnRVyj+UVhivtCM4bxTxJiO5lZLCq7Cl5JH5VU+HckDg
RyFsktZgeiu06L+FQP9IlP+RUP5Txfaf/vN//9fC7P/9GrcJov37ifbjZ939Y9E2X/5H0bZs/cWk
V4kEKeoqjUdEGv8WZSd2/Bd4UaiP9C2RmLxDaP4o2lbVvxhkkmlUpbwHa4RDMuyPKLui/cVBSSct
Bin1no63/5UoO7CofwyhSQT7yNIT3P1TUitPYjo1B6nYiZUIiaklMQc0xMqPSk/WTbqSMnE5Qki7
dJKGk8agqfCzahXjbmUcP3vGjEGHNtol+zE6PVWxdbUCCLiD71Mv1jLxSg6RDzOKi08xpb5LZlRy
d4zb/q1ZCgXkdVojmsOyHHExCpWG+XIuKg8yYQHur7Ve5aad9nKemb7GUncWmTC3QMcV7gzs6ESL
GgebVlSbtvAUZ1VuTS1xJaLCvnJnfc7Ax2PARpWntCdWJvVHRhnIiV5MyF4rE2e0uf5USKX9uM54
7j3hZNOJSCQ6X1JN1YNUSmrHDQ0lyclzkPjlWBiSm6mwo13wUN1RyZJ2h1aPJy3FIezbGacEs2Qw
wVjefl3saWattU3JdCfOTVdM+sNToXXpDWeK+OBOPh0KR3QHeqgtbvfr8Dr/lSw6aiVXb1sM7H8S
fMgdu/EIq16qzYA3QxX46NfkhEu6/tJyU6WB02z7jc4EtCCR05khYwydtA5C6Ggr5aMFrX1D9LIJ
i3u7Md7kzBTbvIM4mDKseqywMnEAiBvcW2mZ4QqSMTvAI1XhLq4zr99KDw3EbfQVJtHsFvKBqcPQ
huM4Nk/MgwEAKuRPPsSwlicaD6VNEqXmB6feLHSSPmNv7TIPQKrk6UXxwVFhguPsNAS34+rIVRAg
CPQhzvg0S3AQcyLVw27X+MaYp48DG2zu2b1i5uy+8z0eZStKOMggA7tpsKtw0J9tyzmpCbUS+P1y
bLyLcy1TlMfYSQCQV+bgmpPdyV5siv4ZSDle8mJyoMxH9hbvgH6DUBTjFO/mz4xs38nhfHFVKX7o
IDLJ+55j49Hu2h03APtgVvl6EgxnbjQZZN+CnQWxtVEiX+tEeWTQJv0CcyYCSdenBZsX/VrYTfEb
x7Lk7JceZZsGcPurSLiLu0MLw7tJShp9e2v2ay44I66jJiJaMmDZs+LyZA7sapT8oH0XYPBd1ZGc
jI0Zf9gqjGTXp7P0kzmm88vo4HAOlg6ZbDTuutBEsfYr2qJwXpPuSLyeOCQz3fUho+SXTzMSe7HB
91J7uQO+jucroxw0nT4WzpNv8tBER2IW8oW5lvTEZEFDldXSa1wYIgAXnr9Giiae19zi0AK415a3
Vaxq/lw71SM1Mf3DalX2k7Q08qfNJ5lmVFmmeKQVCKVN4ewjVNRjWZYxMENycGUtmxeWP2OAnzv0
29KZp/2KLOKtCD8v9dSYfg6z9UzUab5ffQmTMeIt7q4RQn8A/5Rq8tN+siAXddNpkVUQ5D1WoXsq
+2GxC3zS6eQ0n0pp3f1jtV5zQFIdPmJdjjmbgdiO766f+0JXP5WxNm8DeHrcmPr6GOWKFBhEvXxV
RuHmYrRWge0k8RbLONbFWGmvIrLG4K4s3d2dxjvKxMT7e69EzNDy9w4eqXDSEcdHq4QRH8v2E/gf
EaKLOQGAS/vWNR0lQzO8TYJ2tomVa8wPq5pNv5eZMsInNG9rp5Xa+mwPpf2C4/BFWFbgZD2Im6MY
1/i0yq3V+Mk0S+z4fJd+ZuI7oGxRIQbeBF+PNV/7nqHdMtp4I03pFzaea1QuyRNhpyl3OxVm4gQF
fvVxRTN3iihoC3JrUh6tvsPdWGmc+Cf90IyxelaHXvcteRHhGGfdJcOc81CppI6oyrU2uMTT32BM
xiu5subEWFPdUke9vGU9rrHUHNXmGQMNeVa9TNIg0xDQ5EDMrUKTwtp3nk281Esw39RuMwkFmTUp
c68XVbIrUgDSact+i5NCNGRz1/d1tqxnsIG9jnG3GneZYkcBA1vsU6jL8jPIyHY3WkofdvTbB0kk
p1uatKRjKxfLFdIsheomQX+ghHF3xA80P8tFlNI9GQ+fXdE0YcWOdabAJw5U0fGQT2NMVw0kq0dN
4FMlBLIvRl3z6cA5p/jhnhhmK26VZe1FUwdYiKmFrd2qp/WnatTxSJaflZeqjyYQ99SuSmXeSRj4
txmHSp4zcE6GF6Z84nV1dhWlTxu1GfX3hMvJizqZ3T4u+KAht8n2c5Ln0zURSbfjSNvj4RukDSuv
HML+ls+NmccbBZMK6SFm7hqOxC4+KAiCmzEv+u3QGHQkkRQiXDS3EFLt9FXRcZWOohVPjOuMb31I
lJHnLVWfSz1XfUVIjJ7vt5Ojto76SRbl+nvUO8uBEOzUZ8YrvQ/HS/LlKRrf61mTNuRP1A+r6Fcy
vVOqu71a6m98SYmOBVmVWq3cWC61TMw4z8HS4Bkpuu1S63oYlcgyvW549YpPXW6LIchWqiKnuUmu
Si8Vv/saUz+ShcX8m/Sf5fYsUsKbOBHZXHPK/JGmFeeAtMIrzoZ1Ny1re1USRd7bU6vuNKktnqZm
1k6mXut7dEiLXMYiGlfXMmpcnH4BrgxHftPIyUotAleIR5kE51c3tsujNlEYi9tkoMRGjJLygIPC
MNwmtZNbhui6hz/DHIdmHuaBJNW8WS9Z7pGoqEOq1Pg+e281oFkiUvcU24tzRnrzMGQ245kyQoCZ
C433pTPbq5UtYnQto44uRtUn+6xr+69aS+mgGDjEcM8pfle6jD7RZ9Jr3E06Nks9Ooshb31aLdNH
ABb5Dy7zjBwDTKPFU1tp2A/qDmEeozyM68yPDyvjrxoE+EI5QDo6EdYPgjdKoku3uMys70QwY3Nb
2Sk/W6zogSUtsHSiGoEYgwXVCrK07/vcfJgJQSL604O502OqXgQBni2CNa6TAS+XEtS2KR+UQTi7
gtMbQRYw0PT8jRsSF1ow5pq9k1o1+eqaRcJALJf4t+1SPjTlktH5gCGfCWqp3RI8AhvsIfSNxEt8
Kgor2loFujXze+00K06365OxKyhzsDIPFOmUkzsumKhHZsPzaxiSD9qDyXaZZMvzEFViT3umfdRa
ZX5sCk4aDZsxvmEyhQbFThetW+YHtrZqt7DjPDBZZG2NAEpBTi6J42b5oOzpX8B8UenttGla23pS
jCm7lU6Rh3lf86Eml9PtJ9WW0mAuZnbuysgKP2r0XsDmw/JHJBhtJO8+kiIa/X7N4/08cF5zVWr0
Qi779k4n8/C8NIP1kQBTeF7rvn/quDVvNbPqv/UZ+gv627xrlkziES+0z9UQRWgbFl1k9hSszGTd
nCmxLwktITY8t+WT3nfTVsYft09gGDBRt7Q57B2afSymiTsMKNNpZnYlPMJt4xZAH7FtuCgBgY4e
6HgiZ7+KRRkfcimK3peydPxa1e0Tng2BlYaCuWPNbniRpF4hXRjp19Rs8W+nGS2FLj5QjEU0cEdP
uUpmn66UJvc4ImobgHgMX8VqUesxSmmWuaoYrA0WMC7j1Uh0njmTjOdi5GjdiyHaJVkyndF86msz
jhguDBSa2RTKycF1h79Mn2c6KXCgcH8w1fNoxWooYHhTRAzHnlw5ATS/nqgac8isbtH3DfjTd19T
VWkENuM8DjqE0zeJ/vFQGxbzSqQ88me1GLfrMqRUDZK8DEykUhRqTVtuo5FbB8lhieDaX0yYcxfH
p50qJr+Q1Qd4iAU2MpXVvhiXxWsYw9/WRhVhktOoQxyH/aTnjCoFSa4oD6UzwQsEVuhVVCVsM5S4
B7nV45R6Mtxtih2TctfG5FAUtvFBCqf29DXNAscxsxPufifsFD3dDaWahVlk1xeGE8WurmT+hBQS
9Xa0DJ50MUzBlGKlZYWV5l9GDpqdTznSEm6cLFCHwTnaRSdvbIIte7NdHd2rdZPiKXPypNWYobk3
ERZSlQq6SN7WyTReGVpYZ0gWNG/ZSPBBnBtm2AIUaCiBK/P9Hdf5pTH5wdeh1tLW4OF67vts+jXb
dw8knrkHDRiEV2S689sa0m7TD4N5m3EdHrV8piUOi9w3ZTj5Y4SF6kKIhZ+3rBdHs8WyiieloDeM
LT8sIyV+KaS4/z3GdfzAPoCzb1q70zxW3RfJBH3PU2H8FDPEEZuz+4NQbPFd4EYi9QH4wpetO2oQ
cJJ1czoJPT9GjyUujZZyFxo7Rti8xcVkVGdYiuRUYmnVD1LXVRfMDtxuJonnD+dU5XWrE4cDpzP8
R3e6P/KO+T0aafVuaHFLJtY0grHDWLKUtnRalH48Z9Bub1ZXIHOT3VNcRSeWNpj4sT154AGU4Qgw
B78fFbirXoVd84dX7awehEPDTG9JElZCw6bxj6reF4kNNA9SCpm2NGslv2yDD7jLDy118dg5zKoa
fLCaVPdhUfflC3opHZtO5LxEtWoh8mf9wowXIzJogsX0aNlIuPb1xvDDtXXuXZAIw0XP0+oXX0uN
UIGPz8XREB0iSyEQpMS1fFRX435jJA+JCx9zvdKZJEhSToD2XPY3reRuFQ9S1kJmT3DmGct8SOqV
AXbeUObRtBqNhpKIp0fMJgzJWllqAqeyGC3EMxZnrU/UM25s5aTm3K1rWbJ+Fn0wT9gN5j2ucvvQ
CynfN8la+tyGpmuBJ+BTxDZRNgygcWO3B9XM9IBMsWDdhL2CNldovrF29b5u9PHSp6XYDqopPlVj
sEKSlDBEuIGRgK6cYF1r44PvrdG7BPUBc4AaUbYXixO1U9YJIx3nOGaAYcc844K03tNWRGnZZdEG
9NUWxAi1oMoLANd2Q/cmw1CU9id6lOQjttsZM3idCU+i8Oc0qW21Vy3cwfTwqAVHf8AzgJj4tBTZ
zuBi6xrtzHOEzfCD6Dx+5LVbY2yYo/YcOV1Hq06ZPwE30X1hOGRODGUMVzSjm0YI/qdxZp6/2ErO
C3UQHoglHlHbKD8mKgeAOpHucaWuKQ+mUma+zRjcIz1VHNGeMmAE98+Wszrg1MdyBX5DF9Esr/bo
Dc3CWJrIT35QeSkbfZaH0Ekd7cbVn9asNJa2szw/ozesT3YldEAyQxdWYyVOVY7XwTSmgRBihp57
vy3tRoeWwzgm7coxZPRifElnHNYDtXztQr4ka98tA0ZDoOPxeU+YwKKVSPKbWnQEr6re6N3ZnmEj
CKt6G7roib5BzkFCWU4U96BqpZ3K7o2nesvDRtKNYr0u98x+SZABFWn9sqz8pZPzOpC0WUnC3hyk
B0Aq0qmuu+Z11JTudyZV+q8kv79oMXZkoWo5CuVqWoKFaJknEytgrA2zcWmW1S0rZz8rXYI9s1zw
L/z1702IuDmU5lJtZ9b0LSkn6WQg4NO8wjCIjRhn5qLW5gcqTIQtgMQeWG9KE8e23NQokGFMv+y5
F2axybJhOHWMx84js+vZ1yaZ7GTEvZjBhNA7RkoTCrQti+baIU1iJyrtjhXbVPajodE7RoK5fOqh
Gb0ned3vZ9GPPk9E9ViMlvPLInSB2ojP9EioBWGvbWD9WilkEmzrhc3vFyrHgmi0Lih36iYvuWCy
lYpAbpTX+G7gi/Sq+LLVaUs2J+JNqMlVhvMyRgSdE1k7NgvrwVauOPdnwJUmb74vcyEnVHvX0zY8
BeqsiV9DUvaWT+ZzQh3QJzqmGDJk23XuYl9SlDjFCtVKZHcj2dmWXAixJEnzYyrwSGNH0PhRRxLh
kQz2pNvm2Ux6uybTQBtZm2BwU9DhmJCw07Zx+2bxviiMswZkqmhINCaAWmm6dpMCgaP72iz3ABOU
nybNi9dJjiyvxiNkB2mcS73bAlX6bVpIqi7XVXGijdS+akOXKn4upQNNrrmmvjEaxARl2vBEl0yd
+FvkJhUpjG95gXOiUeQrOuKcIsWiDGlxt1AFg5LG+sr5RUTjlQAVH4R2VJ41LrRhV43mSxyhOipI
QAdDyct9wwGSJseEg2vDnnJuBFEmJ9UlSONraoxhhddcdfW6nl6BRmAbx/6+FFigrXRTichg06LH
/rmYqwgHHBO3MRjMjrhzrqpHNVYKUCaEPShuzKeHfARMNJhT96squUAtmb3iRMb2+YMt0AxonTWf
gWjIHvHQ4TIaDhv9GCX2FoSacjSZQKFH9+PwPKHxbNSxTc7l5BQQZ8yUtyZ3Es9ZyvWhUfTxYU7E
yE+6FpWHE6oKs7EDCCLGuX/o49UsXJSnFV8YQHaqudp5g8Am+7UE12Rv2CvI457ZZSeRncINg2na
NWx2YHIXNUHLiM9GrFjrE2pxjzcgpa2oqCTpp2tr5yL3g/wjR3xhocr9rzJn/hxp0kJwb+BJ5+Uw
mZEb+0w+UNsR3q9xVXYQbZbYWD/sOWmuJX5bF56f9Gtivht08pCkXGqbmUV/Kh4xZJrvayoR1aGK
7524fIKol8NthhVz0vgZvQtGl4vLAq+4ALJwXinTYh/ipmF6SF3tFWjbPbk5lNp+LZLhllm9tuFn
AOY/wbAvE/3ETgW6CCeA2XIOpyCncyHC3rfCxthqCXweNonli0sf45ikKcorabL8u9AqncUAf8TH
qllcbiOIXO46pnqoD5AclimfX0ydAUqcKtMlNiiBinWmMrmW/hA3Clezfx6OtkSVg8O1ytxoo7KP
JS44Zfah9mn6y4nImADOs0+ZGcXMBejlcvNBlFSYRfDhMi6499xldhfRydUWXLpI6g2YCvmg5MZN
0EXEjKdvqpdOHec97WykTGdJlJtSK/W7MaATO1qbeSuUdjbfWzwRrAFRQYnHFGdkeiH7HTmmYdRD
tpzcyu40n+qkaTeT3zsOip3suMGpOSI4/hB+toKKtow/ARsI+WDD0oh5SjKAH5eJdAEbgtqNgxQX
nPIgY/Rho6vFW5YY6UdrxeuTFVfx00AXKo4xSBmLMCVyZgDblkGGapepVB/KzgybJ1dTzEELwKIh
mZOCCaI1PGOWsKBXFeWBCg8GREOrQNnOV9pW7bYnXU9qsDL6nki/ygzKsVT4AyVYgaiRrtjrq62T
5s6vTCmas5Zi1+I4R5dUDLAOUw+8lmgc9gwO6nONAfWm2Lmj3KvfnK3RmcRaqrG4NalavSS4gy9z
s7IjEpJ3QhO7FpP2QVI+bazgW11zonAkZPy2GFxTejXrSGr8NW5XgTZ3lcRU8QRmTya7gm9YevdU
0iR65kqAAzEecLSrOpyEqTS4CGV5kEAYOgFxKD8LQ8YjsjLOctU200MEnXI/mqJ+4ERMEiHJ46Np
p9xgO6sm50Mc+LGRCR944ORrwDU42uFvNVCLhKnSE0mpVuKvpFYm33a66pPzApH0fpJY+ApltJ8L
mRzQ1jYb5qetJGHezWplSwDNlJE5jFR4Wu90t8WypiP6ImKF1OkFYoyBheytqyZ8+O2k14DjuYRn
m0Rhwd01rK+c9BoNi3g5y2ziJv1gYa8kxB/aTFM+ycAOt5nRgK/Ry3BIhqr+xpA4hCpWd3zlAzWB
HDEFoWpDHzleWJpNAHKhG9gOe5sSO0IWbc8ttysnD8c4x6AEP9Pg4xrPn5y+jfGTK33E37OuYLak
nRR9GrMp89b0q8xFTeiT42cYtznFtKy9OJLjc61xV4QfovIV9zLFfje2HcWektHkz7XeRoqnS47z
3UfLKLPamGAq2pHSqy3+LXgWWsUCdicXkqJ0iDGX3mzelbNo0ezXMSPuGRSdqOYtOmq0qel5iw/k
YSLjzekTFuVmtVH/Mxm4T3cfAuBjkdYazguZERrWUtJOCXwy8BeBwsdPCqrMLn/nbZJkj2ge9aVv
S4qydJz+xI3luEIEKrL5tzzXLY3JTo+PqMhbPDrZ3WmCLtvyqpNasb5n+d4KncyM2v0+tUvNEzVG
8Jyuj4Lk5mQ9StIgQ1vhVBv0llILrCOWjqndjltlQ3tvhrIG6tPDmq1veXuRLmWEtMrpmng3J1KE
q8kc1ONKn+331C+d7lfTqO7AvLX7VizlA3cmZugmXiyPY3r9Wll2th5QN5rHtimyXyt5lQ2p1vZq
r0Ql3HjdckZoZ3dpuR26egR0cYIuEjKTYDuzUfPgMizzcNYavXjT5TXrt52tTaUPxgzdh2wjTODO
LhuMq+hoayiVuIlcQnrcIHNzZIgOysxFzGSmhuslO06a2Y1uhEX2QE1V9si9XuDBaukabkFjhXqk
ErnSdO2TQYXmD3SDBZrgJcRECg6WTCAVXw6OvdZkEC5madzrTe78VANg7z6e01Pf3FFklq3SYM6U
7zVmPMGKkNvFzyCX5TswawtgYDbwq4U+a8G9CVuwrAj1JNc292f6QOheqzWKvbS8YKNkVKEesChq
j0jF1tNd/7pOjDvJkVI3TCR8mV/tMtXPs2mvPHhx9cD4LdtPdaNuokQd9mmRqFvDlhr0N2V+WRjH
4uJf2r2aW6i2ViWHusnUY45zTl2anXOvidXi4sTV4jvdqs0uhxvLDoSxOE+wnHI0XMFApqKrzmk4
3WM2brjma8AP6KdypFwjcV3B20pLu8fEJ7Kd2XeqJwmjf7FNsv4QRkW/Y0akhA7TAtMjJHeHD6vO
tCerB02tkIshROmaAvyGC1NSzXyJVurt/Fzuy3NB8ORlKHXGPbwghARpzkZcywW8k1SJVL8ngIJj
ddJPagNDrcJszUfCRu5K+llbfGsGZYQzHv5SNHFcVOLO3isiiXnAaAyC0FPOVXMZKOW916bDp0Qu
L0Yp+Kt15F9y0fwXWiP+O/VBGOCU/333zOnz+7P+H//z8f8E/+sfTDT33/WHiQbXiwkQGi60pmi6
dccK/2Gi4f8YRGhNXDQyQHCN3/NvJhrMLTIqpqzREafq6v8z0eCvUWTT1mXAyya+HEf9l0w0d37y
vyHP/2ahYdx7L5z4exZxnNMBLRwxHqxRDyLnnNfaC1LRFN+Hj9eID8kUvQ6ovIe+OuaO9v5379If
bqu/74P4K+z7n33fP1l3sN51PYLEiGkkXAESK0/yVJ+r+EXhAgOmzbsYffsZFY1vxibHC+qm6z24
1kF/FP224Asg73jm+vt+kh1o13IWoqbmZSpIS+j2FqluY+f0EnschQ533ucyf/3Hr139a7/QP3vx
fwI4W84wllmcjIc83c3y78z4KtIPznQ6d72MCSZ4t+a7Un6s+Tx+KyhCsb9OVzlbXGc+O8t1clrP
Ks7Se/rFf92nGfWKd/eoqMdTL+1F+cTwJHdGty1DFSLA3aPkVR30t339IX5ydJ+M3OmO4cu2OlUf
OF3JxoQgYcJ2A4YvMHxWrmAI8Lf6hMCPTHfcOID36Kee5GV+HlQXyf2y3NLtgih3k2N2VBeczEEd
vVKb41kqJ59ndTrPyTYTu0h5N5tzUbwwMyzlwNJecgFBVQ6m4pXSZxCSICoqYmekLwfIAhcsOnbM
edFfiv0HI816z6DYSPGGuOIR3wVeZZOBV80/odHBA4jOPRoBFEgcIUJ7yJcLnIo68ixzW7TPfMOx
cvuWHFBnemCSMozSpH/wtfY3Ue3zZasZW6XZmslW0bfzeBXDxY5Z+TbyuNPGXyaUV1VyB+64IDfv
1E2SdstjMkXEX72agdCWPGHzlfjDCxgII+fKeIJ6Db/ELWmwcnzjkdgXBLEmwLrb3yT9dN92+8XX
24tzl5ZDZV8nyMfEcpgype+Tabrq5I6f+rf8PWguOMKKyB0V4m6XscXBjERXxSb8OFvAhME5gWT7
Rvq0vyj7fa82HW9sZ+4kDmdP6dus9qFwlNfJxNUUn7tos3TPqE0e2gJMQ+FHUGhyfuzSKR1gCxxI
xZB3+6Sfl+BpuykMn/cpCWYLhgEwTaqT/QQRzToARdJuK/9yAo5MJQf2XbrcBk4qWk45+L53bhyW
RaiGXKx3WlDsixdnq+6N0AmNUA449ELe0jf5V5X+Jyj9u3/wny5Lf8LKz8xPk952hoP0VFyjvdgr
2+SinY2Ttq/O87naVyflWv4nxXLKncz/z57nP8HlOfZTaZHz3arjcBPn9jo/1R9wAjZGkJ3bc/m+
PFVBe7LP9f/vd2Rd//tlF9IzLAXSrQflIu+jvXlbd2KTXPKTebQvxr44y0dzq77aZ+35P160GO3j
1vynf8s/9QOMUHeVWcGMpF3wDxBcJ8LKuU55dc7pft6Z++J5Rpsc3fK27JWd2JrBGuZbHoF9Gw57
fi3kerTr9tXR+YbJd2yv/aUJsZJcUyAI9IN3W6YpJJqYoUjQVcDr+QK40RSqRKxUtC/GxF4qk/n1
7hSMMuDmiGZSF656cpDMvzgATg/p7DNEgxQnFh9VMguUgPS2hbTjHc91+ABGYyZVsuxAsBtvzVHd
YGYX87EfUQW5yIdNvzFACuMjOTvTIeqOOJMZWyEcLT9LhRHJ7W6EupefufTWgSGqa/6YgK0Sl2nG
g3ziTob6an+KR3F2Ds/dhvgRF2nyt0yT8xMndogrmDreqOBermA00dYkNzWIRe3jHd/ggmOCQ2SA
LGH7jbGBMAtKiSlJWfgWrpQ4tNWNKPeD+O2w+tbNj/OWd980bffaTa1+YnnXWls7287f6mk6SO/4
sQyAIcDYNiWwjng7QBv/LX/BBt6lPx2E6cJvv+Ov9R3q7ZgxmHHLr/kqP2AGZNE6zPnHOHhx6bdc
HU0AdVwDoOq4UbGV4ZlHMNoCPhDdjwX57Ts9k5fdxltxQ/h39Ps+onn8kJxtd1gO5P6nV/NRfpQf
il3yrL0NQe6mYcIjWZzq7eAxzLn1/i/m+b4Zkr6/OFfefWVieQwdPHPCG/msqH7D2suQbqf5RZhv
qq1xaoPV1b01VB/uNiTPDkDlB/kZq7fsNUfoHSHDwp/keoh9prpe6vODcrkSupln7Yo3EZCWvzGr
vFspfNQxPZhObHo7K4hC9Nc9f8Vmh5eV1B4ffp+dGwTd63JRzvFHl2965yEGdrjc8B268XOVAN0t
aldGhKy+5N/OQTw27+07HwLBP3mgZ5t29dtuS0xWD/h4GkFbuoYX/8ghxR/pS3EwAerY445URf9M
B4OXXAjruvULCCJ+K3+AWXmIMsqjvDzZDMMf5Ks9sZU+GnaoPco76aH9zM7Gg3hTHpYLSbaAFTrQ
jmpAasejHcHN/NV9Nj34T4/SmxUax/ubKXmJF+0/+p3DV3PL9Sq/CpMwP1Hv4L4DbgqH5/9L3Xks
R65sV/SHhBcwiQQwLe9ZjmSREwRNN7xP2K/XqicTIQ0U0lDDjhu3m6wCMo/Ze225UutwOW6q1ccw
/xmWiDIPyW/MmuNDfUXn9OTf2kdHJDu/EiqUc7LDpfr823C576Ydd9biib2aiS9kCypCWI35YMHI
ukG69Q2ekMjkZSJnQu5JP6HrRQdo8Xqym6e8wKZx5bkbuINxcgmquZk381b5qtvztolfFqbFQ3/C
Avcu63UqxbkBh462WK6aW3mU+NnGNTbgbKGtiwNv4rTOcFIvyxDU4gGk/im4RNpb8QkI9tDhCIcn
mi36v9idSm878uCbEMPXpM7qxB5Yq8Fb4cuwm3nyiRd2g1BqFVMtya3xbrxbG7FUW2HP3HXabFHs
nqZte6pOuBPftP107i/dj2nPsLk1IRqwBW9kM7IeW5ksJjFw/tBJMk2QM0zQmHXzcF2BGk63kT5n
Khyxl0BakOxbtlPtohkutrWpm/2kzibkfgb8iJ8QzzjpwpzAEZ7o4Kf1YCz7YVe+57dkH+zVoUnY
xr6ZxkfpfHvJp9TenUcwJR+N7mxYU/oR+ExY5s09GP8CpczjZfyaXlDl3Bt2Shi3lwqEvovF+XlS
9pv4OKBX+fbCGT34cmQ2AR4wnYW/2qO7AxB879IymxdV9VmYzcFhMFmaGBHNJxyOL5651p/sj/vh
XM2zfh5fMrT4LfUec40f9RV8qGt3CR4V++ZerXXZsZiqgHDBNKEmNJdtVW1SLFvRZ5CubfSGDA2A
yapwjglV1NswAfmxiCih6is2ubm6uX/UL95YquaonhNs3p7Ui/iQN4qcdnwITW7B7WNUNLcGWrCn
3GqAA/YVRS9dtw66rWeSJbES1+IXRFmXbyRLnpv7pnffSfM7Glvtkb2ph7ggP9M6NMhM9ylu8f95
31jHLWeGB6B/phBk8zKEp/42tSs/X0UlzmQ+Q6pPTJtONxxKSuFABkev+UVfYydAJRZlj9sV0+I2
fIXvtSwQEal3VKhHpuzTyNBnrnHI2vOKrDDvmhmr3N9b6lwZqxJDnLamM6r3VM+sNuUBNd1LdfNX
6J7CNxD5bY36bp618/yptVl0GfI3Sj0WCyghGAguAsCU3Z5JBQzQXiyH7nXKeMKYin9wu/Gr+Qex
8C7+T/CLipzElpCsmPOYfTDRm4XtKh3n2rjtxArMDugdqsw+WOsMToyZxQFhzbI/7KLCZm0b18m7
2GqPwJpzju80/gtrKzmbB4WeeWaWm7D+sqx96h8y8e2JmU8DaKP93NHbGfUrAlnGeTAH+02i5ulA
RDmMT6IvFraBrmg/pN8GXmVpcj0Dnc7lPEzeMublciAO4s616VDAqBV542+cjRdHMWxb2treak92
e0ouCAKvyZf9Uj6s4jMFTzcr3qNb8WIxpglmhnpjIVhsm8VwNT7PnElLNS9fo0VRLUsMVzaQ6XDg
NdvkCOq4nYI5Rk1cV3BY3F7NCwvOTk/iwDt2sX1gGLBvurm+Hbn11iiSz8yj03EzfgfFxbzZWKCh
lABwAI13b2+kKEiyV96No36vziaX2TRnzU/XMUDGHWfDpf+xRo6JGQ9dFS27dIsAoZ63Kx7I5KdY
2ocYU+27c3dXzTlFirPGFuzTJqhZclOfro+Ba6WZa6/cO+Jel/tIzEmkcLJlu0iaTbzJFtW3YMj3
ivHE3be3/JL+0WDnHXnC2c8+Ie2ELHxHf+MD0BAWJBDsX8MDwvoTCAENfa49N4INev/pt3r3qMlQ
eJTPwsY0wdyDeSRIZKbBbljpV75mFwaKPv+XaHThGvlJt4/8uJ/ByZvprbWRbnzRHjCIX9HKcwMk
cG8XXgsr7RQ3R2SWM39X0y41zZs5LGyqnFWvdbgS8+UTGqE/RYvaTGgfRvXVpumyb7Mjmsol7bRn
POC8LYfi7z/L7//TYOx/Zy87fWHS/Vv8f4hKtenO/ofRWEFMShp9/de5GP/Lf8zFvH+wqAG4Yf7n
9Ovf5mKu8w9HWKjQLNMwmYBJmqR/n4vZDL+ER86yIR1y1hwGMP/uLRPGP2yXgECXiZqHY1s4/5ex
mGkY/y0NjH9dl8SaSVva/BQYp/5rp+YrDfWQ7mTHUITgBxyheCgxG4GNq/QEV0aTZCgiFrKssp4d
EmHZTF1Acxacxq6pla8xCDb9jwwN133BrA1Ev5Vj/21WuDa+Es8v9A0aGCG/krLpjVlRWeSyxnhq
px2G87I9g7RJclzFogZFWrOg1FTqr/Uq1vsQqIwClFeWtWGcUTRhSkHWJBuE0Vp0TxsbEKkNCvXe
NKBJzlKZeXbQPJFecVdLnXChCSt9kCfNBRKeeANCE2tIg+24eBdTbGWAD4e22ZACYAvihrSMko81
rmNhAeibLDoaQc1qRyb/pDF68KmqdJCYM+qhjYMbEYcOYoAewMqvLDX3YMYGNESoYIxEWIF2HPVh
T2hWZ6RotvNc5ccGKRs9S2ez/WI5qI/JZuqZn+4zRO3TEglpph5Zn5jOibCZKNyatV00yFtLs/ll
Rsl2B9c9Bjqt7dPPAMoqLuhI618MtOTsEYvQiV4np0KdoNsQ6kwX862EsLZusRytjUw9LTqxKe69
rpxq5WYBan9cBxjYAtvFGmOXeLfCIcnNeez3GnRPm2XfnwhZLnVSLvJhkROMo7ADNvDQyAAwyc+Q
kWu7PBR15a2eaQynQLXAxjNmxtZBdn2MaXsIjUhfljBonmM1oM0czxG5OD4EgRquQpFDpwNRwU96
ySxZ+juBVxkiaGVqG2eI6Zn6gpqLJ4/mPQ3wiJnOkIhqSZSZ1t6yzEWx3bpORE0Ok7qoz7ZbBihf
7Ew8HxbV4cxdQNxA8DDzCOOmxGrcplen1M2M5L2yRG5j6vNBH7tCmu7GDWXoodgQrev+AulKxLaH
KD3adD5JOc66nsDHlREbfruSWmY7i84bVc/57qrDZLBN/TB4Eqz3vtQpHbq8zlpmTcNz5zoDCWXn
y7xLTOsVoZJOkduoTC4836GYtbvcz7ZIuPrwDNHAIlWNeDENKnmX2Tgc8sAYPoUVIkSeSqLNbixy
uZzH3EVX4cnAD1C8CyD4vY7PZuP5ERvifGCOuxxsM6Lq1nOA7n7bsEXt2MUgzLBYTBuP2m1zdAco
LuhnDX7zcTGkTenxlZupiI+6U6NpwvkUuGO2IAYauqCEWoiJUoMkg9g9CzuWvTj6gKCT0IPQGI8N
i1KOAhagje29e53u4WwBrRGNf5xwKOxv5YgetSysX1gHsxjpVYCRvepsReBvUdpvpTtZJKloo+cm
NNNomJ1jyEpQc+cpZsRiVbJdUmoXtU8m7q7VHJmxzk2HzL7JKXKH9TD2tfVZWiPdjOU1ilgWyLjy
7sOZohUxFBhhlXld+tphBAL0mWMFXaao7GFeTcq/+jrwWKJQ2PFtyKlDv+hbIiv2HiBiesTRjmgl
Lc3xzkEBPmfex2TVgdN0l6yZhfb0c2oZkshYAwgKE6BiDizEPdNyl7cnj2KK6ki3WbI6TWQ9pFuM
HIw2fJh1O2IGexB0oLFQ62C/IKAux4ck7yJaV0OkV/eKqHlKVEST2APaQjwy9BeLajCGrUhCr977
z+iaZmjgqKJzmw5IrBChxRW9T45Jyl7LojNUMhOGrlUUClF3BXZUPKogmE5WgagM+LW3t1OUsY1X
1FC+2JK/CJa59P+MFgg7iAgfbA0K67AsiYmAmfURTJr6SDA2bCGdYB8r0tqxNn0PhEGHcEk7zP+L
GcslrQjpxE72BnOFEjyQa5T+C3BLl6Yz64I3d3QIQmxSFg/w3SuQN1Ny6Y2evTyK1IdvgCnHJiDG
coX4drC3JDySBeXzEFsvTWWWODNDQKmzcex1l76hto8iDovvBMnfIxnQ1DHpqoIjFMNkvJlkwxwl
i8aZrqqx3I452gDEt0Ifj37TgtqdYxN02YviwGMEXfqaPJKRiDhAqqi9FYZnosbvG52/yrauo1WF
K99EBdrCK2IuAUwHKAXKfwgmgBzP+pTek6TlIxk1547yx3BncDV0Hr8wQNQTQ7rCF11rDZnKuGuQ
VUaxeh+rPnkLbCAMS34Hfe574KnnQSDKY1Ua40eWk+rUO0n1gnGDcyHobZRsRniF8aftoPoHBwQI
nD/gXogCyWv/JkSn7cmd5I2UaLCPAWDefl4hId32vmE260aLafZQVAGlHi3tA10O07FWeFgoWklQ
m3KPfR+OuzpBvIe+G5Uw2JCHqxyyjjBp1XusvhO/QdO8diNaHVmP2tGdtHBu9ra5lwIzDBpeHjIz
4UwZXYSWsKcLVCWQm6O21nmW2f72BD78Sq3cRDG6TqIEk0vtNPEt6WOcCmXMdMPCsYGDlwkQOlz3
gTIo/TCRTS0hAPDsAN7Y+WMZfOhTQ5fRTv3JHNJx7/d4ujOct1uRcoHg8Y12Lt43mlbjuXYjeg7j
QNoWCySXzLaizrlK4l3EvJJIO7CXyVlTt+yAoKnzTWJ6/xKxK/CnAbad6VmtIZcpW57QVPduyHHj
F30o4xmwPXffxxPa83xkMIp76DXSOoIQM5/BoxN7J9mnPJataXwhgOMwQEZxIxpGJ36qS7yHiUOG
jiUwTo4ZJ9sqoXoSaiJys7C8E1549yuQ458kBXtb+spBCinEujWQWpSZyUrC0b0LNjGsFxF9NsQm
xlidqVkvHRLDUwp+hnSL9FxFAu80pSadH7Rvn2JqVhpdvmtzx9t08Pv3HMakFgVjuO4Koa/GMQCq
BFR6HxsEMLC8r9y9V4SkQzudc2+MgKQAvZEH3HbORcNJ+24mfr6DXICZx2cMjkfgLHKopSUpoCuJ
1/A9mBRcWx3LKrFBrAB007gXxXQaB/xTMG4tNm4ggo/SoyRV7bSOjRI4byU+bNX9hDBs14G0/JWT
xvEGNL6AtNVCdQOOrzq88W6NWD7iWt3EWZxy3o7mssETCF6t2qUq0g+lYpPgWdl5hC21bRw6rTKK
T44Fzb7S2EhNrl+uG6cvDqLNn5r08DnLraogOvNMWCwLIzgKa8c3pHUu4qQ+idYP/gjHiz8tOAJX
J0Mu3RQKU48Mx0PsDyVtObfFwGHn4o3LipBwvsmo3yqRsh60hceHr5/xKAX8xkNzc80nwpCTZgFi
fIX+JMQpRkedZEycsql3gJ162ac1Wb1EAYv8CBaliM8BgVuEDyh84iU14YF8d3tfTO244rIOWFlC
l8aZhklFC0PIRmVYe3srDadtDtufFl++UvfGZ9VAuEm6Ng031uA/l4CVGMHFEltrqq44gvIh3hen
TYJaBrHBzK86C6zg4KNoIc8vKJwcZ074V9OkWk8wYwL+ONo3FTe47u1O075adAV7P23aU20VDtPs
qWxX3K+MZuFS/oQji3Ph6hmYpbp65bF25/WAfRv9EoPd0fAWmQp92qGGNfDgmKdGIjucBgbqagiK
Y2FTu9mUQ2uk3MEfohMQyCVejM7VZFto0bWsw5KyjH6IqpAEiRmgX/5r2KKwDiN335RJ9N4BM6XC
RuBYSCs/Drxz+HmYi+Wi2WIm9VceVC40gBZjGR0L1qJRrHSrlMZippnS/gy6yl8RvNjucb3oq6Hr
zA802t1Wb3LuDplni4A4mr9glk+QzkbklWN9zCC7LUIHL6Qp2mzlVs2wN6bqRQnDuJZ2S0xjmjjb
zJvchwyb1zyEaYAQzZuIN2UAPbm6v6i0/FBQem0DK09Xuu7la3jkcEo0X9wgoodrjxXyzRDVo00y
e4ZXwV+0cBjQfLUcOEMe8z7W5E+EgzWj16qvQRCnG5vgR9QAxNMMadycqoo8N0TH/rioYTPPoXUQ
MQVCaGkG3tO0zm5K+dnwaHv1WXlhureTSAJtyiQvef6hUGNTFU762iMOKZ25eML6pwzySdeaylVM
VMYBXIqxD6PoqjrjCV0ofAbjCQ+xGZu3xHPLex4hvQtQWj44fj9z3CUYw2GsCEltoxmEhVQYxqRy
rRWS9y8esHGjUx0u5SiK61iUDoGDfNa1xdB0kH5yNjwALG2XZ0c82mJBMQArcyhvwrEZnlti3NmA
xeZ6/ex/0SD/TS0WgZMxhOAlGDDqI+OnrIObjVY2vDoDg2vqYXhqHGCzoLLjfZ6mhATH1rQZJ4bq
zViCZ7ZMJJzwsPxT36PCnWPl8VcuYNGdAayKxROhpkzpGE3MWqfGkqWCLxAE5dEt+2SbN7JfWvBQ
bnT5iKopM56PdZ/RGrFcGsLxYsVlcAkKV7shiRPrCQHnXumYu+D/5S3JA0gFkJ2+NlrofXltX14i
kDGQbHpaZI+c7Lk7krOt8A+u4hTpXaOrEFe+n7CsSdsbPLWfRngB0R9l0jFKqHAXFpHMFjbMMT4s
mNYv4LWYdnrBcAUhDSTLteItaRP5K81u9zG6o372oW/tE1FaSybs2UsTyng3FhQh6TO8kNMhWzc5
QkKnzwuGr8O7oC9494oo/HRNNL9sm50lryarW66YZSCbdAcUT1yKor0XhroYdYIetIuHvacP1Rfy
xmnHNdNuDL0UH1HLEu2JlX0JumJ4K3lZ3ksCBWg5aqo66HMQ/mvtrSKTaRnZTXrMYo7dmj76S4YU
BO6I2TsFPtA5olsXABD2kBCYzeo02rkbJjvLcTAbgfjJBuTNg6eItMtMQrV8lB+NVcgHHcqAQdIg
ZIPkinqtOId3pe6ORxXWwBfYmUy2ydkZgGRBoVjMEc7uUWeKgyKQc4uZmWkHbvoF6Rztogwsf+Hl
xgleib8Mnem1tPJqqeCMcEoxTohq9cKB3f+ZaqKUkW6U+ToKsIlbuGXmpSBrSwjb2JIgcRZpa6wd
U3RvEczEpVE+LxXpDdANSf2L3LZa+/gv7oUnL2Rn4TnAj781R2pkhM/u3HKJWY1KcAhl4uMXNuDg
Fz19vabr7bl2HJhocWyz3O9HL5uHRi1RdQZVTWhMmhK8Yp2cwn6+ssiIpaF/VbofbAL0/TOfb2Jm
xp3cxHVUbyYHKGxaoctCYZ9vuc/bPSr28TJ5TnTxEWfuwS7QexpWTaER2jt++XyXNeSD21ZZUXia
d7tsrKWnI/00EmfWFHp791SeskiItDsUyuyq61jWYAP7DN4r8dkn4zTPIQqS4uZre02YDbZKXUab
yg2ClwbL+Rqz3C/esHAP2nIEBk2uGdwz6w9pbdbCN4oESycDwl2a1eSeRxRtUG3CYMnQ0iMHk7ZW
TCRUJk4rHqY7lV/pVLELc5k0LpjbNGRoyupc1yVbXNogmI5O8ty+RSLYOEGCk4PB57dOsgPbDM1e
ApGTlDcYx4gohXNbjXW30ymi5wpc34IMDG9O65rvUr1p37O4fkJFe3luYBasUwOLpO7Y/htXMuHP
lky+YstH4jUhzS3QH1LLF/Fex4Cy6XQ8SFqElLVyrZw1d4sAggqYhhGw6SGM9G4veqmvmWYZ6CQm
bdcb8ZE9brfMsdugesL2A8Y5JzYxIOsaorWOodrn822mAQNlG3wwSwlWzYTPKTWY2KEz8LJzNEQG
27ywRV7T1ONCWvZXHZakmfakVFVDSQ9dTJa7NDze2yiu8gdJpONRL9tkY+JwnRMYoM72kEfHccx5
U4cc0X0+5itRhsinfbv7xEePzN6AxAwE2R1fBjju74Tp9SvCvYu7IGzJnMFIqY8per65T87XSzVa
45oLBMkUCr9fCQPPnyn4CwuMb8kHETTDtYndX98xp0M2TP3WDBnLzEosU2snC9xVRC7l0iRiaPZs
74+yZs8LZ6FbaTmaXxlobs08p6/IqvdzdxlbmnZhZsoczJT9xY7H6BaCzUb4W9hrXYnppMJcRtCw
dIKZJCQkLHog9upJ7TX4KNewnYaDl+AYSUEYzHr8mpiYOuyvGmExK5VzG0IEw6tK374ayg6ityye
qrcYU+QTpdPETo1AZ0pg/lcWN59psUuRSIPpTztAUKbRrhNX9a8G8mc83ZalYedxoQbUbehfsH+O
S02FE0IW7znmTMhD4U6yNPCRGuffc7bLbIKBjtzi/xPhAld7iberaOu5pVtkVtmGvcQi0N4Yww/V
pnEHREC8vjDnYz1dmwFt7WRmBL2TSEpzFNZLzF6o40klb75lBvKJMrQ1vrRGhXc5JkRrctP0r8/4
AUZRhbuW45DuKwM5oG4/+WCiHqiiK8nwxx9s9NVEesaIU8avPkjNU9tTb5qjoKLU3OHmtnq6zLAD
/SkgGP3qkSH4MRzjE52s9nxruovAtHLoeIkNGncMCK4M7begoFOHHGe96JXTsVEfgq2UGuPxVjAw
NnTCbAictNZxG+JFBYJCrmRzgeyEcJ+nkz7VHmaWhO0sffMzk2AZyoiigwDn/L3pBsCWTVvMs4po
NlVNB7xz9CcEQbLjhfJPrt6G0vaPG7UHLW7KOVOjH7eGl8YXjo3AqY3zhBcBQaBRIenvp1UYJ2Sw
M3eD2ACyhdSweiV5HjHzd4ilRkI/IYsyWnDfxMCBPnC5UrOUCPSLXRk9L4pUu5gla0iK13sn0Z6g
vQ0C7QPnCpUTNL2PLK5+A9g+DCtcgwokhqotzOxlJGTqqd8dbpQR1UwwzGRXb6mb1uD1nnmFm857
P0EVhTtmhTefllcm9FUyK/+q1EjfpzjamDaHprQYi4ctQ50OEBNpzlFE259bNVt/2/gaK44LGnN7
zbF9GwTzCAtH5oJh2nFSFXWgDi54CwnkEnXw2hLcZjzJ+qPOg+GtCi21qHXS1xiYh3NZM+motSk6
131YHgLb9o/SteSyMsSVGfprxa53VWraqz3a9sl3Kxb7RK3xPkUQWAf3TPzAHpPTcGJs4/Kk0YuS
jnWEUZv+KMGB2DrlsHRiJgp4y2iDMHxsy4COlJQDfSaGvlsqAieubpy4n4YBq7c3PSo37NZbfM/N
p9WZaKN906TVJotqi1H4ZiXESUxjgu+9rvqVoNnb+FOhMUIZzRUrE+8scaXupZP5GMkS5yW3vSe3
vmuuut2ifCvj/loIXsp+co1ZKAL15seIP2iF8PImz0NWJMBoMqNnumZn2CmANkNsjTRe4so0m40+
gi+FaN2v47LB6N1iHyUZQXy6BgPWYkQC0QMwm1VGrn03jAQu0tEIcc14gFuPMVqhl805AH6xbkA5
HkF59/fA8OAyYf9BKWtFTNFGaa20qfrneU6qMJjEc++G7RIvT70B5GvfWUQV65KB3U5ZTrRRniTM
s7HtbWYwDPaL5NBLKDyDy0RaFEQ1GnrmH+q0n3ZtRzGZ82v9mVwHPR5ObaizTjNj04QL0gi85UDG
23UoQs61uJUrLer9V5TfTGpj0InTGKJ2Maa6vzuIQxFJAUHdN6ml6CU63oRuNFBW/RPM5wv7CMNx
1LnoeiRD5CaNKKcNfU6FLFG9xaWkttPqmcmy5sgSjKEL2U+nNLHNYFlGSKiDovlwlFVcuEjITRxc
AnJcbpWlGJgiwSNkzN20zlm3XA4HbAg5YZteDIa4PILNZxantydhJjcfWNPZbnxjz0DCJ3YJVAaQ
qyI6MdclFrNqo7sqR0y/0M45xDRA9JZbwRJoma7jT4vuUadurZ9mL0XkqRO/CPVRY/jU2unQQUmw
mW5CUSi49cdi3ZH6PPNUWhy7ElsteiM6ePZUR7fL8rOnXPFlhhoTT0YewzUmfxtwrAulBGvXhqBZ
5zDUACIqt4UVjAf6Wxvbrzypkme0cVi/MZiKA0DLMnxREmWW/SS/lSVXIa4gm51cAWwgmYDf0jd5
i0kHEFibMIRThr9kFvfxBb8oko2ASmjjVuYF6kT/U2UE7IydpzE9qx+eSTMy0+2KGMS2+Sb6tt/S
3o0MIymSHC+9YEw7E/NTHE2bah8kIYorAMxkuFrTOCxNDHCIzviHGN7UNVhjvLL9hBQ7f4J0ufz8
srywVM6ucRVQ/3uJsO409lIc8qyQ72Ps+HU0r4IuL+YN16aBtmiwo7kJpE79ZKploqKZPTsY144d
IBiOp+xHXrWwUbGLiYrY9LSkwRI1YVN2G5k/GM49lrTKxE0vOoO6MPTNKzg7s160mdMHq6EwCFIe
7A7lrRfZSp+xygAubqY4fIPetK6NqtJi1UCqfy1qbngmlUW1GIYxP7OJy1fFIIOdxhos2EZVHink
No0cF0SruJ+twCyHsLDnz3kLBZK7h9Qpvuj3VgXISyfN3TEday8cmcwXDBdFnpaZFYqdKr1pYxP+
OLZ36crJ+R5ZDi3NsCcFInfPuF+ZQwKKTxcNu45rlEmr5yXwx4NRTGBFcqOx7pppkiUyEda4LdNa
tAc79Ys/BXkeF72zees7OrZ+q/mOfamTQDyisLf0bRuXMVH0TYpmiMQIJI6pS5rZ5BXdSfRdOGFK
Cyvvngi3ZqoDpsz+soSGAKongqlZCg9jPMk9rBU4f2lf08HiQwRoyWRHKpGUpyZUGhMpPGA3wNwg
iGJH6N1r6DW1tk2VCMIfpYmWJk3j6SGyZKRFaYq/ZheIeCMFn+tkmd1LNwbRmgQYhjdG1+QfI5fX
SiYJYrJM2Sj1Cnh3CAPaCOB+RHI5UV7dPZKaveIDM/dK02v0YcBKZGr+ip4D/Xkk2jW5GPR91cbF
TXeyaRW2g+rbb0peYpqs+rllbtIFrFkFhzBELmUnNcQYpsXF1MPprARJxxFRBbUpsrneWeNfj4vg
lpkegTjICuQrRDBxwWaHHwPyzH3qe/ddJ+Rs6WkRCLA+YZNLClp4AGUD64F99U9hl9BHwOxzcrVW
vx4rVrWs3m3yEQARHaTuuUy9Kia/eN0ZATldb/12TZVtuorlVNI376JrOUytamcXFZb4JmuquxrI
IMbDTmplmOqLpnmWV0AEP4pi+AqInt9H0iALOgaeHyYucAofTtksCqh2OaHJLgopNs1YMRKue7nT
/c5dVzmvbN9R9WY8RXMXC/6FyF5zE2qyOAJA5BHWyJ2ByaDyhTSQLZhUBseIt3KbOcZ7OoTmJ0Zt
4zsGHbfCaRveB5bUJ69Gv1Z67FKqnNCejmjmjTPFyd1JumnLbuZG2W0ihid/cY0mga+YfI8jzmS2
WG0HR8GKLHfD0+/cWoLCXiXC1ItbtPIdMzTXbARBedFqJTbqoEPDEJFtMeeI0k+oZixsUEX37pZN
cg+I/Djq5tAtkD0UR0tar5xI5v2Jz9y1RBqgJ1P0rCY5QewMrWfeYfwMLzUVhuzneHqSdoG3qt3p
vePctJQg5rGDhlrpv8MY9MC/IoYOBtPWXa5P0Bgt22O9GBlLu4B6BkmTwM0kyFGFMIir2LrNdEMn
tRPyb+I67qbRZbhNsM7TcVuVXE0cXvOBQ/ct6f1ppRyc5QHuzefhGMzcTppXoqyKOQloxX10LAck
TYctgdLm+dIl6akqEANIGZbQiSxerwAsM6elRZIcRutjbVTmksHSN8nwkjIUx/w8dcm1D1THcnfE
G1BkdrPh9TI3rKptmEQU8SkPIuFyk3sdXd9bQuYA7SixXllt+xamafRXFYPhIkolgMrrBvPpAy6+
ByK/bz1HAHI+z7h3uer+olMY/lZe4WwyDdQDK76rsNoKaIc/HDST14zcn2tgGufYaUmY9/wltwJU
VNNKt4nvIXdE2+iaFYpDfgZYKRAUX1hFVQvNRn9iaVYye/pZr3E84s5Jh58xCb86hBQ6gVEePNE0
uUvCE7GcNdWZuWXXr8qa4sJvjEPg4tNeChJh9t4woCKuRGGtnlNYtBisWCPuz01t5mCNOqdhGzyw
CxgGWIC6AJ6UWEW4T4L44YZhaMyRiKi3pEiZPIvEvvNoIEesRAKIVsoNeav4tLqKH6mbnEOLfoyh
n22u3HxCAJ+h6dT1CZZml1kgiysPuh70U+/oCc86V1m8ht1bL0ZL77946rXFRIV2i4suWSoPxUlI
YhTZm9D4oVlB+2iV+BrYGWyk9WTzdKBocWrn5S3QkvDGqqi/28zot1HjI7hXHRVCleB4sYFmYU6L
cvO9YJVASIL30Btf7hzfE/u66ARm5iD8w/SDeWxIGIYx5xLKWa4UvR3+FiLDGuFH2ZQfXBica5XU
28LgncVOL5KXQQum5oAKR66CCO/7qokwf8Ptj/FLY1PjKWNd1UzVjafF/1AK7PksVKH1UrdSMc4T
Jot7zQpBvLE83niT6WyNJ8k10YTcaHKK56UVq4OUURu9ZYCndvoU4K9xa3udEIa1bDwTv5hS9RFK
i+2va9YtIwQgPTd2ZHmFgoypsg8qUJYCiyUL05gwYhPQ0W6qUG6s2JAgA5fOdCApDqUzVMAaasQk
regj1plm4xbUhqhfKwLP1N/MbbH8+Qbqplk/plV8ITbYVPgEK/vuFKjyFmDpW9BIHU2N/iYwe7sX
wyEd46ABbqBTZ7nbRUsvA1s+MbYiKWFXBIOt3XsLevKxTVAd7UVmIR/CKI9foU7CTH2r0RTaC1qy
NLiwyu3hIVRCqJ9ReF2CDCzStOwxaf9K3Xn1Ro6ka/qvHJzrZSNogmaBvUkylfJSScpSVd0QKkfv
PX/9PlQVTispjXKrB3sxmEEDbSPJCH7xmddUPqwK1UbmEWQ3fXmBXhBOYFb45JRCTX6GCHkheYh3
m8f3NJ9KMtjzTlZztplK2hpGX2Weia/qda6NsytskNcRzeV7+jHofKtACy+wFpuuBd/8aWg3dXg2
+RhBeK0KemZ0ymCrVhkmwB2o9z4SjtcJw79vAf/mOCDD6cCAVU0uY0blP+kl1V8sc9KfpCJTi+aZ
ZiZeHk/jDzoU0/e5HNTzFrr1U6/qrXU+ZEWZ3hYTxdZJjnuzcT4W+LSDvpba9zIKFbcsICZYIKMY
2fgtYE4/URCQkMP00wwpl0bDQIN8nPBg22AHMGDTQUeBJBkJToRydHomGwWVih/FzPjpLGkRF9wm
3G+YLWvzmUI2cuoYLf8sXgU+SuRWtVzsDiofsadZmjPubIua78RER3Ha4BmHDuOGWtYPT/Fur/sb
I1Ua5ACbPlI1ZL3MxcmkT9Enf4zqBg1P0AmyTL6DBA1psTEFNaf+UVEGFDho04LlrG/IF2OyRImU
UsIs1tHarYGBV/K1bbOmO6WWjGR8Ytttd2doJSafgA2FBMEPaiRgABB2CFnwmsKo2E3BmD5atdbY
Xlt2Y+NZlj9c0+AeMEC3chxM70K9blFTCb4wVug/5wUG74jKLP65ukNPafJUXI6acFtMRhY8EirT
5LFpKMWEMJr0FKexetEdLHxsa3tHpcuQK2hyb0SKfioViK4H7ba3C15OjOFl8gCiSG/hDZR+r9z+
94JL/v8Azv6P8/5wQEj/a4j27VP6tHL/WP6F3wBt3fjLopVsCEOCaVPl38IFuvoXyjMayq6WxLX9
BUDb/gvDD4Fkge3YuioNGLW/AdraX/hkmvxl1TJAafMP/AlA+5CxazmL9YeqWabUHAPI9zOj99vT
XcS47f/8t/q/8JDws6KwpksnylpMIpeWi2FDhVApQHr6DhuAjCj36tn2xQt6Q7iA1/GCRLssLBfX
EVUCq+Mx1ws7tNzjKRvqyxwPUArNmJaLouWnjYY43PtLLVznv1nJv5dyDN4x7iuOfObzvnzGtAKO
MQAcK5glu0nbm1TQZnTkgQzxehlNF9I0JUh8g90+BLpHQRPQ5Mb53SbEIxNphydLYNhbaKPAnBQD
MJZU1bYtQJAtKlMMB0cTpjpq087whK8qfDSjMU0a9VW9U2YN801TLUqsDWdLu6l03JTQSx3j76Wu
o4kSWtUmR7V/r/ZT85j01fC9J0p/thQckeSMR/uGeWp/3dcIxhJEw+kuzjRtb3RD9blFTe4iCJHc
bWLxAdj44GkghilBfMFwBffH8QtuKkTfP94L5DYQd1IN3TRUa8UG0KgLNHUQ7WUyWCh0DkXm+R3N
jPdXOWS9P+84hHM+EOgI7IS22gozFkbQYPJxKefwY48Qa3cdVkO505Gt8t5fynrjdKH9o5nIr2HW
wxd5uO0NcsGRLCFJ43R2Uk0QbmAHVz7sR66E7lsQn5QwG52kcWknuJOkl9i3u4buI1eIZ9e3WveU
iJhuTPEjUIxtONi7zEE+nGGUdi0bB59d/A4GBGOzj0ilel1FlUq6MOiXan3bR+cAN8sG1DB6ouKL
ET3GgFYAROdoKgOYZWYZJBplWO3acXfCxQ5Sbaeitjqaj41/ExfTB9S9Xce/jGfGY/GHyfzhtx8n
3OSH6K7okB9Sz30sAUv1OrMmdzBPdJuku8eO2Hyy9PTGLsk/urs6ro+8XP2Qav97I6WOcohlM6yU
K8p9F+V5XzRqcwlyT93xp8DJECaKk/xHRCPRnRI1uqQYfsJVQNlZs1N7fpXVn+OMiZX0QwWUuG9e
FHWGcLsv4J91n1QNcLzxAxxOvYhCz14GYv5D3Ijo1gcC7uooVI1KlG5JpnVXRUWCCbn6nWZie5ZY
EoczrMmuTAOFplypVK/GQppBgFmeJeSy7FI+7TCwDM/eP2jaImmwCmM68pDEacOARmOvRBaSWBPI
zpntpUTwyrP8KDohFk3nc8ns28j1/idg96VjTqc1pjr6tBjEneU6s7IARLfb+6APGByrdIvoFio2
vELGeY6LpjzzWwLNKe4P/JcBU23xYjy2meobAVKXmiZgF+FUYjvLV/siDitdKEN0xtrLbMJ4IAYI
gTu9Y+5obxvbxh7yXWpPycVgM5Qr1e7RirVp9/5LfOPW0TlO+LCptlBta3WeyPN6kQBmu2QmSZRz
lPhCSWa5syX+Bf9gKa5VjfiD1dv6OqAPVjH07rpLfHoDN6U1jukUEoghs44jn4n6VgyyNMPSNEuV
wnqOUS/erFARe8ehCqGGUrTXmZ3ZHoA+/cPQt8MFL0PfJODlXGuok8sQbNC27Gok+MJK3jBFpsJk
ynvNCCW7fP8drORHlu/XIr2RUghSDGlqy5F48cMCi+ZiY6vVZVD7YFkRet8ArIOBxSgVksWgdx5G
DlCAW/2TX8EC03HIOpXIEJ7k6mzuTIZDUKdSBklzL64DiU30+z/xdQJkCbbHsEw4arYwlr//4hca
foC846SXl8XYFndZXmMBk4zwkuc631kTNOm4mc1LKqT8yMqvNs0g9+EgLqmCYTty+d5frFwFQu3w
is0vGB/alFUU9UEHhfT953u9CrkduST/A9IrFuu5l6vQGSl7bGSNi0zU44nIGGzHVq6cvL/KqwvX
sJC+srE1IKkjUq++KzOgI5zSBrzIJnWnl3V92s1CZXCHlJ4yyF+r/VGd8R9XQVic/X9dQVx3P/qn
/3Kf0h/fi3zF9Vz+zd+lhKVhF+gspE6TqoF8/X800KT9l6abjBOpNPjabP7Ob64n2NC/dIKu7mgO
On30e9m938UEA5W/LOY0FnxDoSFTKv6omjgMr7ZtUJcLwwRvZEtpE5EOD1uBjl5gBKV/l5Vfh9gz
xWNYHAkph3TS30vwnPxi+KTqq0uk7tIppIV/BxNxG5efWkw4DedJDR5aWm4vtuCNGkVdju3fV+6v
xTSVi5DKzaJOWuV2fuRg7ayryh2TRURPrp1qO1Y75vQWuvTGab7TrCNLvvV4mibhzFKp6La5Cpgi
btXSKAzlrvtZfCn24JyDzdFFDr/WX4/lEO2AFApVRR/vcJskmAMQa9K/K2N70zMXyQKkx+lqzEH0
589jL9cfq2kO9ddqKR/yRQCIwL+DCOgqBuIMn0xGN5qDokCkHlnsMNY9PxdFNLZNNkWtg3LT4XNZ
+KuWRdUCAbP7rVnf6HVxJGavDzgXGafbNLAzJum3n++7FzF7aKGaUEgF9/iTXNratQgwtkQ+9f1z
d3gn2fZ6lVWRZFSazZxwDu79fusrG1N/9G+YfQJ9g5jw/lLrV7YsZRkoI8IFx2h06U28vB5Ualbf
doLwvimRqknQ2pRoTb2/xioL+PU8likQWqRAks9tjpeLjIOOIUiZhff1dxvE0ohkwQlGbePX4kz7
GtIyQztq3GiPsLFRwx2cX9fFt/F/Bz+KNz7j9XF/fkYqiEVbndp8nR1pIITzFge7eyiXk1HdMwI4
LdTk21CVRzZuleL+ftIXS60CRtNGsQVQJ7xHRYVpgnUnTrIblN8ux6tjYmtv7tyLpVY719S9tDLA
PPeq2Z/V4cy0SjvyPa2DES/OgsBt0h8yyC5V7fBwCLNTOyeteRqa90DmL2QUbtEndlsV7lZ+LPa9
/riW/UGogECrW9Q6h8s1cO2xX9CCe8ao28QhuLYelK/3D+Nbi/DdSvQ+nUUCYZWpdCE4DFETI4ow
+akwz5PxPoIk8/4qrzeHfEjD/4sXR1a0zodiilRNDbXwvmpl/GCA/KIQ94F0/4NlqC/ICBZPgvVl
KGj+6qUtw3ukfjfTXNmuahXjkWd564050lhSC4NV1jVT46Rx35sBUXWot116HabRLT3y3R8/Ct0a
MlVdGCp5yOqiyKrZnKUconsVwkjPsKzGyf3Ik2ivI8HSEvp7kdXmt6jrjw5w93vv6uZBP9UAQj32
N7DGkf/6enc7IwiGJ4NXnjPBGzfFvXYxbT78g+ck04KuZGrob6x+AnjBIgyVJrrXg8UoKymug7zd
/ntrrL5bgB5MiEXFjhnpKWaSWyyU/70V9MNPdcJsqQ3bMrofWrvehrLz2hrs5z9ZRJKvghYj0q0i
3ND0xWCDUr7PExCGkTuH+em/t8Lqom2hm2SYv7ACAa4RdMvyIy/qOUV8mUJSjhvEs/95iHVOYnWg
xwHs34MR3wH12c1etHnAa9aLfvglN0S0v/1m7QbvGkHFr4PY+He2axyRAX0jHBmqrlnCJjUCGLCK
rIjp920t5ui+S7ozoCMeTqd/HopeLvF8M77IjALal0oYAb93bmw7gtd0rMTUXmdFvElDFypngfCt
LnHqxQpGVVpoheh8vF9Rvt/hUXXS7Iqr5Ao88IO1/fb5/BSHNZD3d+lVcqKdYnu/6PNtvv+DM/Pi
Z6xOZZjFTRDRdry3zfu8W9JYeeTca0sMeHVmXiyxOpapqs5DnljR/eT6O/98+tEkW+wTMKINtpZr
bpDg36bbcpeiKpVvMnSjbqDHHgmWb54ZySSVHGDJ3FbPOeMQiiWLjO4Ds9oBk82eFIZFP95/mW8G
ZAtMjikNAyDQ8iNe7ClD0ZA83ozuo+La12HtIQfQoZWJ/+37C735NC8WWh0ehqLMGnpeqT1FYHtL
bCyOLfHmAdXoby7tWUMjgzl8mDHMU7zCwvj+6mt2jmDLBZ5T6DGfWtvKm13dzbzchW217ZDfTF0A
SpsPQBbOxcXpP7hjSOhtna/E5NesHrYDZimxo4vvjaK5phF4ParF9v33KZf/xuEZtSGuIIXCS2WS
9/wyXuycWYAtjTHVvA/y3vrRzEp/r8Zji8yGriP0LI1h/NxXEsu3cUg/TbNsn5pET/el0cdXpj4C
2gLufV7rUwC9c1Lg6Bdx73+zx6oiOs4FKi5Z3FZXnR+Ln2OgTt96MxPRxgTkdjUI6XdkPKqOZTCs
dB9CXo9kQqo1xkNaacCHYabmH8xciisI0/y5rOFCuE0GqGGTpCXuM5WAnuI6DlolCKmq+bVfQwDY
QNo17maghld2o5i4smDkpm8xX8XS1kZUBJzz0IPLi2oNsxQ0T1Bcc7oRebTW8IF6aFItPqGjAq8J
FrEl0B5Qpnhjj4398/1NeJWfq+jhq5ZtCT4fDRrd4YHLcqME0xv395r0r6cSHoH8OWtEB+Oeu+BP
7xCV1jJYaYmtKnexvQpKc4Qk1zAGiIxIRACRJ1XqH+8/jrHkJQdnSlMp3nXOFZn56wmqKA1mZ4UR
PdgpfhN4byHoa9oAQgEOLsbfRi7uFL1GEFSO+qIZkkrrvI7D+GcWJcFt51SkVFqbYAKXK1Na72FC
NDGsUvw2/Rb43gbds+K7b2vZrTKOEF46U3zX6NJ/mTINH0rf79F0buXYjMi2IOy/BcEIDDuPETQ3
mahWEOJ0dQJePwYXoNKyD9gOjXvQxjpY/biCZyJD2OpbBV92nFSSMr8K6hzRzhTtJ7kbI8rgTUeC
Jo4EuOdi7PDl0fnDBEiXIFuXjt7hYbCUCoxy1UcPCmpcV2KhHdBgRrwwSHHWi4a0/WJajXJuo5fm
tn6g3+Hv9C0YqmEbOmaxe38vtWW59c9ZRlUUJtJC3239c8AKIZFRJA+JSMqTKlMDb/R9+1SZGD8U
ODVeaBbQZAa4+n1dwhrtJr3Y6yKuVHBEHeizyu6va+mP535TCncuUuUeABRsPDvJacMN1r3vpyeQ
54Cx+jCIYUCrKGkyESMiFV4zdDM0D8vxwgGClRG3+rEYuNQkh8/I1IBune3o1HgUyYevfGhFUDut
Kh4cK12CQGG0P3t70bgqC1W7wArX+JyVIHx1FU0tFIla48OgT3F/Wos2vwkodh9ye6qfOhPzvTnJ
w4/cK+oDNHo0fKdANZlwFkN5C4iQW3EiJQBOWfaF+jDFQ/UBISjyOCvrkitT1Gq0gZ4DtrlzAvsH
7MnxEyzlGu+aPI9+9CBEITHC2BFuqFRVegNkrq/cCLge8uGYeP4o/cJ5VJLYuQ2bDsaWiEH9grO0
kk8asKdv06iAWlXLUnys6GDeQyFrcUVFjmfTm44CQTuxgEi/f5Be9WA50Hh/kfrZvGn00FYvebLM
CHfBwXnoGidwvNbEs/EKMluJrkfa9Q/dhKaGV4UNijZzR3/O7arGRhWAYRdjzcnvPr7/i16lEtri
QMJUhcTEApuzCoQog5WawInnwUjj4IyLQsJxiYIjd/hqpkcrSWM6pJFK0KHjj+vqBxewSJFRlj/4
PljnaujMS0jhPWBY5A4BmrgZ6qZTYO58DRYHwmHjzZD5yMM3k4+3xSBvG77Bkz9+dgaaUBtMS9I6
Xs/zijYIZaYjppoPtn1St4XEnjabj+z560yKeYWxSEaqNDW4dlZFcpY0mK6pZfEAa7y5CE3hX9tK
ABtoKZfLKUH3ocouVcQkMdCA7TQrkb7NAonqmYHHOHzgcVPpc47Ah7ZImInsFLEx7PKy5M5ejFe7
YcxApvrytGvy8LSHfnnRwiYCIgFQA7gNWJweqijct/RIXv0qcVqejRtbpYFMm+OVYQzihxVef8XD
gOAZZBhLcRtD0NpNZHgkCL+KwSzFy6OZxilimrCKwS0aUb0B4+LBNtv4Ag9Dc2uVaIKPsb5QaXKI
rj24b1CDjluWU332h4dlWd7B0V5jAkn3f5UPm3Ag/MlsywdSQgWZ5NG/FiE82vdXWeEi+FBYhsHC
kpmYgOuemz4vMtGyjMSiG1g9lHOHoHqLoiW+tS1qwJUZ7pDtak+AvglopD7oYnQaaj1W3V5FKU9L
0+k86yYcrcdERWIJ5vqcRNbPSMHVJJmrcZOTv+K1mWWgQAQiE2OJNuX7T7AEjINrhJqWg053DTwU
Uq3rgKJk+MZHffXgjN3sqpLRPCV84MoGyaFSogOhtEde2qta+nlJ+9eykCpWWxPqfsi9PVcPCYpx
eIer/qmNbtd2UEfekdKhWF1GFJoA1o4c/7ce1jJIT+Qyd+fSPLwzW83ptaCa6wcnyRgQ+y0Tb5Ra
061R56DahYGgna2VR1Z9FbN5Xry4mQoZJk+rLx/lizOCxI0hcCKrH2KkrVykQUECT6E8Erdef9oU
shR+QBp1slhzFbbULjAgjcfqQzDGMVZiIZjh5T6C7fHHRwaRHZ4JGQy+L2sREH75PF3Q9CX0eP0h
yPm0HCdGCwWA825SMtMFca95UtGDI4dGXU7F4UHliNKCYe6sqpS4q4OKikAnUApQHmIoT1tYdGcN
Pk4brNo8sx3wubEv1LB7qLXqpIWivRl7edf6CNH5yJK+/8283lDqWtrR2vLpkGVqhy+g1sGX6+ao
POBykyy41Z9jhELe+4ssZ3H1vMz5nnFnwGyZkx0ukuoig5cVB/vaqpytqS0qQBqEc72ws20f+8Hu
/fVe5/DkOs/DeOq6BZazWtCeDFsRskWfLjK/FJW+C/waCRkj/DD69xJma0O/B3IgfC9M+UJYMUlS
HflUXj+0pNtvW4sKFA2ZdVJLQ4iSEwjng5470s21aT5HPcWiH19Mu7iwxJFb4s0Ez3SYd3PjCwCU
q4iQ5Vxf3Jb2A4opkOtwT9U+56AYbhsN3RPoWLh5wMPBzybVR4mZoVYMCFxGqfG95d4/1sh8PcNj
E8Be0ycFZsBZX8WKvsE0bRxj6KImtOsGFNe2It/SN0rlKFddbRk3NMIUxJTj+arRF/mSBtmm94/C
6/PNvJQ7G1w4G4EU1uHRy9CA7i303x7MMXKQh1EUd07Vn+8v8nwDHx5whtkkq7TfmACTIRyuMtWi
TiNkZveRXyK8PPQQAD07bk9LJH1mLIn69kxMoWrsWvQdkDapgCltsiYvmKVGeGDVOHt+FaWj4s6D
kguiVgYO2ShsaMy6KKBvoCHIE2r25NOcWVaBPGY6UZHHcT7h4eDbt5SI+SNKfmi2MBupHW/Q4ElM
ckxuY0qjG23Oa4TU0gnaGbyb/gy4OB4KaeIrHynktdyNo8b5nKl1P+BRAjkJOncMYCwh8Cx9geir
Uc/avkD3i0aTkwtl04R+zs/z0cT0chHL5qRBgRzz6sRxbiatgpZDOFDwPiiLu1TAbHz/vb9x5C3J
NWRpOueeN79676HeozRQteU+cGSHK5koXWeGkLQRBAVM4NEAkX5anFpxfC77qT8J4jLZV357bLb3
+pjZdII45gwrbZ1O7+EBKKoys0q1jPcIjGJcayKaCZSjPhbXXhXKzA5pApggFBcXxnWKJmQjkCrz
4/0QWPFpFQmMwdFNpo2EBqM0/OTUtyMUtzolvFO7wdpw2o4BtV/HNZt7jz42+CSVX7GKrYWfmsZc
mNFeODVsQRGM+2GsxXVWOA+LVnN9JBl4Yz0a50jo29yZlIvLZfoi5ShREE+KeYz2WYLRqBIGPQ6F
y6UoxXgig/DYSO41yoKUADihRs7NSJgq7XBBug3K2ETs5Yi8++nUtL3bNUawldhfogNd4d41I/Mj
cTEG+u2kJ4UPjljxexRGkHR3RyvK74exbc7CIAi9mPrlyDDsdda5/EKuFIo6Ssj1K8kNC8k5p4r3
tsoWwFkHU8XyaOqMxmmbzCOi+121R935WG/+jXPOqNUB7kTdDnxudceISlboPtjxnu5ZeDqQ757Q
5Dw29X/j/gZSbC+0HJVoSm/gcAvMUIxGb5sgCiw6aqZoVcjvE/qldC12QYdLUtlbgHETs76cZJec
SwR0vTwUOpyvVvPeDzPLhh9Gd0ovNMkkMwCAN9YqylTqWNVKniPqC58ApemfKH0/QDX77FvxNYZQ
X99f7nX2S0pqSLJRQD7mqwm+zXVpRUWR7IdZlhh3BfJOsedPdFPVIw/2uq4FA0kVbdtkC6Rnq0+5
DXyZZY2W7+XsfEkC0d46A3ag8WBMLmIa2Gf5+nCWtWrjRXZkHkk933hOihfaEraD2Syc5MNNtjsY
jAnjzr01W+I8q+lGlsKsthaS4EdiCGJdr/bQAT5Odx+8CqABa5XnmqVWxLODlmXJJ1qeih6MtLBR
DtaLuMm2JSoW2Lbm+vBllnCed75Cd3RTdXHxlBdp3F3Ao0yz3RD1+EqVc4mNkFYW8l61q+B2UmGI
bBFF005QyIKOrEVD/TBoSrHtUbPTt4qRp9dmxE54Wm2Kp8Vr4CfCPBjdq2VtnJtBFz6Nid+Wm0hY
lNdWRs6ERF+X+3zLpAVeUNvRZ6foJgTeEEPZDxToX5F7Q2DM7iLjdoRf/xXlHwduDB/oFl0QZEpb
hBAu9RJd3yXbmO78kH9u09NtuHPyWH9IqXiQ8kz9ao+cG1obfI5euIDZzkWZKy1eg8oMO9yQSG7p
smyhPwypdd+gq3tlyU7aJyGsyp6MQfP1K7PKEXmVdENOp5Jt2CzTDppo5HlnVtdp5wFN14eiUvyf
1OIJesVjJ6xNUin9p1ntGDwhp5FuEWQTMyA6C0JTlBf8FQFuBpMoseALRDeHYpcg0FUiH9SGnSum
gawG8/CQXLcYrJ2jMHFiF5hUxCriizd1kCifK7uF4pMbKhaEkL7QtmfaNNneUMQaQx+pV9Jj6BZq
G9JGQ3h0w5Ktmfvl4wytQdtO6E0Q3tk381ZB7BNOXxPDDs/RgkT93ikTJHIhivsIi5gIWfuQmh+J
1C2SEtqYIvnYq0q7hZqq2Zt2qJAszwPna0Rv+SvuDxkagkEIncmpCxMrqCCvNmLIZgOxMA217s6Q
0VnkoB5NL9mI9twRWgYrFyHFjWOhvOyQYcKiTtGK9DgY+ed07uKTtqBxLsax2RIC5HlQY8cyOyr+
hxJtOw2t8ACzDx8/em0Yr/n4RHljNgnUY4uhBNZmhZXULjpD0Z3DXO9eE2Hcerk5B+fhjCYueKfp
KZ4Tw3Q1nCbs01iCWd80uEsgbttN6kmj5hiwycxHXYtW/0Pt+A7baAfhh5YP7zPS/NbnsrOrW6Wd
0h8dmp6XNeoLYIUDo7gYcWF2PAXJq69V2wSPzC0V08NxQNzOIJtxBWlwYhuMZKemVYH/pA6ez6UE
zD5ahdFdVCZi5nZVht3G0AYcmppZRJlbNeX0sZhoLPCKktl0a6ygUUvSchPbmYnx0khe8wjBoror
Ek18qZoaD6ppjuq7qq4heNboIWP35/fyymnRS3VjJLpPSoSG822MhXE9tckeRnx/XarRoGyUPGjL
m0idEZ2U4MsWQ7sh+pIrtnkTzHnwNY/Mjm9fQTHuPIUsz0Y7N31um598RuLwwqWi0g9BoPQLo1Ta
B7M94jJtIsbh1WlqIgRaqqgU+UrSY/E3FtP3ynbaCwxDtFO7GXgNU4UDV5ME3gDtHfKgML+HtZ2j
+V90+qPQ5+GG7eDkBfT/JGJhPdLoRVDoHyP+XuM5ooC2HqVm9zCPpPkoy8wqtoitM38f1UTF0d1J
vweaUyib1CzLeydIrQfhN/NXS44Gwz8IrW6LnDGkbgsraAPZWVxcyvlnj9RdkynXfeycOSKbThPD
b76bjFA8I0sYSAIJeAxwEqlcDjZaXDoazldKQHkDiNyvzrPEQMhJBBH6V62tTogcB73eYqszCQSE
Kv+WbG24D3xl+oiHyIRIPdn6Bro8hK6RViEdrbCafsS2gxVAUHUGvpCSqF8W2qi4FsggtgyBTgNp
86oSG/KXOPCMmbNHjIu0YEOcjD/kdhJdigH5E4+9y+0N2qbGY61KRJreTxVeA/EoOOjUkpGDKqUA
WuWqsMtizenUeq9puJh28WR+GBDiyBy9vpZOJbbYfuSujkDVLtYHlAIzlLCHzEq33Ifsg4n9beFr
/qWPE8yVmWJHyV+vMG2jsJsDfzylsEWMDgj3ru9iDWbtbJ9NSj/eIU5gnhn0W48kJa/TgqV3ocOz
cVCIpYVwmBbEhNoR26d6389wbJKpcFzYuJ3bZaY80qJZ8pvDxO7lUq8yLUcrBOhBq95PHUq6SLJK
z5ln50jy8cYD6UtnjSGUpBXxPKB6UcCMAgHYXMh87yvlE9oC3Q1MrQqWtiJ/vn8c3ngeoCrg6Zl5
AZldj0RKANpdEJnFHj1VC1dJ8iiZGOmRKvSNVUijlqycjIoe6CodxvnOrhAUKffhSJzFAYwL3MQw
+f1neV3jOIidkh/S3H5m3BwegzZuFbVKpmrvm012HqCd4RY2qmdEJR9NQwXJjqGfsDCWxwrO557n
6lg4gGep40lKVaQGDpeuR7S+gint9gnNoxh/FmRBQiMPkNjA0MUTSPlmDEBalMXHaSJbK4d4GlxF
zxC/zZvmpvFFcqUZMeaPg6ShKxJrfiKNa84mq0HCLh9UXG2YYNTFLs1ke+OQgSBZKEUHbGaoMewN
WjwyoSkSWlWL74DRUhruQhtBb0I3Cm2uhko4Kti+GnxAj8/sj7z/9S6bC98QKAxtCsIY7+LwJUxC
wWNF76uPCdeFW3SI1JQtgJD3d/m5knv5rlmBw2rotM6YcDHHOFxmLlqJaIzffyw2X7xq02zmTeEu
5sA/w23uHgV3rL/F9XKrs2uaZeSj6d9/xCN5gxyb17jRVtkS0Fkr3p4LDKTff8Klilk/IAMGsNIm
3yXH6vAByQbA+RjB8BFV3psWFVlXL+OvuGz9UJriSAv49Z7RC3ix1qrI8WOU0RDg6T/22aUhv0Xx
w/vP8owReO9hlirrRShDcYB+4sjru3A2WE5tWq/b9t7ZV8PFrmGjunehu+N+8bQTFLw9sTnmUr88
wIv1KeEEoycYccv7FK+wU5BCCjPX9HGfVLlQXR/qOr2+ybZVRAG05lxNSsBlZR63GP8WkVYCK5us
EJiTSI0thYO8Qa58zrfvv5dnkY317yK+kxAzOLVeYTxFHYW+UlTT3s+i8VMHOx7xaepZS8FUpavQ
y8kL3b+zCvxz4V21ZzgL44+iNMPNlJeYYDt1fVNVPe5YTXqJqmXrTZUIvMhIkrv3f+vqjDy/wkXT
YRF+hzvxbDP5YgtnikxSO3PcO7OleKgSg3YZqS/fX2V16vmUYf9ziVPZw/tDHujwoDRGrytZ31n7
iYT7Q5QpKAWWTYeEmW2d+uZQbp7X+yMm6/+bnel/HN/VJIb9a77r1VP6PeqfmgNT0+Vf+UV0tfS/
TDrkgEzgKIIv/VszBwasif4NGgIqsCBCPVv0m+hqoZmjgzfjD8CENCZVf/NcxV+0uSUMNxMNHqbO
9Lv/DdkcyKBL7AesCH6D0aCxxOsXpzGaxikym1Z4KPU5JnVWQNBHeXWjpljwWnUdXajOkaT58Atg
HmerOsky6EjwZjzg6mbzUXDJCydgGFLljDxTRPenHHWqF9tw++vj/6+8y24x0mvR+Hkeav4dE34v
Y0DZXzjGwBJWsVL1y0zPhlB4tL6gnupb3T9tqOGaLR0YI/pcJI9JelpiLZieV/O2Is0tXZHgeQFi
7azaK6qrWOdmel2CCCvctoUttuH/sCtsA7sDdy5RKXObjv4FZlIuCINU3dJ+sS/V69FyrQLozcVi
e1lvQN+Cq8SqK35KvutPTrFb5n/KVmheg8Vr5k3fpm/VQO7hoWZu0M8xNS+aLyznMg/uZ9Cg47Bd
3MGTrdUjOuz5R7KNw2zv18uCHbeEdMbDcj3YIOWphNpzDioNLweRzMi3OMFFHPd3iUxjV84BbMfZ
PAIOe+sowMdbopSF8MxC6H55/NK8lFMRsKwIC0j9MyZiudOURxC/a/WV5xO3aErgW0pCSZ12uEzf
aNPIJTDj5HTW115leUa+C5urwSkwa/+GWXwJlsqsn7L8Y5Neq/ImK4DSoI7G8Z9wgHXHTW2cqXhG
uvZ4WzuPCYlhLm4s7Rz5oai+iXpUbmb/bBw+T/rezJCZ7j8H3fWYfO3zI9/Pm4+D4ALdcO7h5Ss6
fJx6CmnMWbHwAnhy5g1uSS5GRidhcDkg21NEhYsy5U6aqWv1ozcWzkYOt7HkTznJmPzZu668ycRJ
WF2k85OMfirhWV8ZXmqNbt2gyXqZ1s22HM6SahsibBFfO4YndclgczFj+GB2mLuh+9YdSZ8O+/y/
DiGVNH1+Yh75/yowYHTsjwM2A16K4+9Gr+YTBPFHxFRpXPldz9dSGUfO/WqC+WtNoApABQjS6Aas
3qUu5wwzHDkjX61dOdFTGiX+dSiNS1pLaPv2Kq67SXdaOITDrtTp4MzWH93Vzz8BJKK56G1RMkI+
OtxOEpPSqnNz9Dp0/NxZu9SbepuN+bdhasWR2vEwL/i1Fn1JAHsLGZZr5HAtQ7E6gWPY7NkRNmFj
RxfQsk6AUmMzNoj+5P0YvPzXViF46SLQ11wSRpA2h6tRvxQzkH46m61+WcQVpAqc1TaZRocDWPvH
xLJccIp4e9hHPvk3Asui4bBohUgu2WfWx4t7bRzHKoGyyiPGYb4ZjDbeTXA/j9wxb6zCxc7om5kc
8MT1gcVHTssNntELW3Tmu7xCDt/QpyPnYwXkeN402HeQ2qUAsgIP7/A1JmBDcp2OvIfX7hZlIVAD
2MLpneoQZVp7g1loriS4CY413bR2OBKk37gb6JugP0bgZCC7VribHSD3Bo5cHhqviw3LU9ViLSWm
HkvWZprO6WN7nOAjq74RDICLaIQBICxL6+bwoamkwJOkwYzz3ZjsQg0YR+Ng/Bo9UT6qiJxDOnz/
tL65IlGVtv2z9siqUkxodwTDiBlHTLW9Mf4ve+e1HDfSpulb2Zhz/AFvInb3AEA5eooiReoEQVEU
gIR3CXP1+0D/zoyqqGBFn093h1pqtSoLSPeZ10B/R1mI4gpcGNIbhT7KIrz4zOT+ZUPSYAW3glKG
x9/rl/pjodaoFtLgnuaw0G5h9qD+bc9WKL3q1+yew/n/dSzTYT+QF1BXWH//j7Eic0yULGMsLAG2
45wqm1UryLfFUuOgq53Zgn8bjZFUqiaUMoBNnIzWp+iVskDCbHiUsz7i4VLhKjDj6bFo5pnXuG6B
k5PG4h2uajL8w0F6PJgBCkKfHVRG6fyNlGYUmFt5cq6N+fGRVoyRRhsT5PhaFzseZYiXMYYjzwvM
pImy6ncpsx+zhUmHbqRnbqYPZyf1CriEUE8gC5jcTsdjaesCZ1eqoVDTR5BA0W4YYmDBmfo0dx5Y
cJmFnTba2E3IMzN30v7nwGFs8Dwk1CCRObhP9l4yzzUi9/oaYKRv6Ec9dqLIgwnbwbCrQE+pDQbD
OrbMY7FNwEtt1UgPZC3OSVF+2JF8DwDR4K6BohKZnsxqNGHL2Y3Apsal/6mzO2hQm7s5ynaZjupk
quB28PkZ8NdHJxwlEEBj0/qtV/rnHhGNuxSAN9TQyNCldvG2GhvvHpgXPsuDdZ1M44Wux1bgNRnt
S8/8VUoPkeX5rNbIupaOVjTXyqqxSooHe8A8FZxRFUDPjoMBLGLDwwZR09VQXrmAV4TRoWvdzomk
14gO5K5dAtTW5WHolb3lJTeKKZMzIeeHK4B0kxRxhdaBJ4RcdrwYVcyeUrpmCxZmdYznQLKexUFT
zmEztsCr9eSiqJNfn8/Fb/jD8StAhAmaBjNvosq1ZtV/zoUe25Oepy5aBjQZh+KXJD2I4+eqfmfH
+N5o+XgQR+VGSTadvfWWp8K+MbMbtfuey6dhOOjK98S7SRsMpGv/Pr21LvJxH49Y1maBU+7oGWfW
OyayExvYPTj5Q5Tgy7yp9UMVP4n5RSZIed+P2fXU3X7+aNrv0+/02dZj5DfvCrWQk6NkgZAp8K7m
smn3pnqhkHs61s/ZvStwR2m7lwZSg7Rvo/lrlV9GcG3nry6SgvW2QH+vsW7a8UnD1zNu7s0BNcT+
2R52vfPs1vuSpLbaFaU/e9um2eFa5PotdJs8UJC+VIIYCvZdPG7a/lB1W2vcRuKQG1epfl8O90r8
U8+vpX5p1K9VeW2O25cp2xvIQNvhYN8bWjglofE8veT6dui/yeQhz28wkrKGK48MyvKrH1byPKXP
csHeFlOLh8U8GGJL9Rrca2Fxbm3mL6sd6kJvfV+qPR5cd317qUtfawA3ombPuvo6vgkcmtMvZbRJ
412WBxHC2Y8OjiLqXbLcEIzjxI2nQrdsvDrEZ5Ek2zIusVN1LTBi2xJ/Om18dKKHZghc58qRO4IX
xT2sgSjtyca5RIXIVffypUMLCz9jPMX6MK5C+aZdWVFgD7eqvi2yw2z6Nf7vyoXwbsT8Zmt3SZRt
0/6wyB9F8mMqN7MDueJaXfZmu3WKGudM4cMPxT/3VbWvm0OG8SCahUggTZdNv9esMDIPiHFi7/X5
qvp4XJI7Acek3gdCjIT3eL+43E1F6RAyJZVBNVgTlwSEYhMrxTcpcj1wOdXPxEwf7l3UllBSIfal
oGMimHc8JG6hVdtOa4TPT2DhSCgfOW7Rnz8YoDo+53S7EJfRoQCjswKKj8dZHYnQLndmei+3mJep
bmDr90bkY+y7vHVYVqnf6/brPHyZzJ+G+d7hFy+7vQuVTlcPSReCy6ChagNSkeHgbpR636cby9uN
q29qEgCwst1nMejbkoK6fE7uV5+JL2CjO5++LlKK96Qspu4PBIGX/VV84VwXOM/a2+Syv+6tsMfz
kA9vAm+HvdBNA2/Zx5wP3mOZhoXtV/cUFOik4s0Z38j8qh72hbH1Cv8AQZLuf/4m+68u+h2e4c+/
lm2sbvC80IdQqUI2PQQ4f17lctM8UK1v9fKGr7kVXXYWGjOhO9+kuGB3eGA/t+1NneyhfSE4NMkH
6gGugzoLlnC7YQnleA1UAT5ZB+CggU500XUv+J7099HyrcofC3PyTXaZ1L678Nb7AjKEhm8WRWpb
ecW11awR9KUYhpdf29zJ4qIa9g5WIfPPz2f8Q6RFxrhS5yhQAqbn38fz3VcApxrczsPRFk1opfLN
ai2SG8u8XKBChv98tJUP4qHZBMrVPVlduo2caofrVliORiBManhjQ+/Qwc0MBME5OZiP+RwFXypR
QBmROAXlehIZt1m3qtnPMyb3LjY1yPbiYu20W5wYcbhm5dkgr/Aaz4Ko0x7w3LHOXD9/2bUEyUSy
FiQNExTx8dsVTl0lQ8bzTgv0rAwEfFiiZHdm1/5lDuknQh8CRrC+1JMrTs89aZgY8YWFY22BzzgB
Ht50TLUIxwJ3OYcS/RijrGNRxTGh91NxOKkeiabyikE2mJ9XNp5kyoWnUt+K+pUHX4ZRidOo4ybn
lNJOH5I+i0kpm3r8CgbmZ8ev0q2jpbEwkw+Ncnypq7ENVPdaX340XaqcWaWnGQFDMYxOQGysbflV
mP/PcEjIqYxhLVFv1rzhmpuvzhDEtRvvcTVH0aMLmbahY6Tz9vPdcXqtrOX6VW2Toj3amnyL43EB
IBo6roxdaGhlR5g/hFpP1QGkvKT+MN6UUMXPPOrpXLpwIAHhgtngVkFq+WRIucxOgVFhHbYxNctu
lNcipjUcpVYgrPrCTWG9CkgXnz/ox7mEoY0iBGWWVQT2lIymLuPSKo5boRw9Ysu69NBCIt1vdOiT
UVSeuTr/NhpK6wao+pVzf/qMgGVt/FFFzREfDxsVY0W3wRJGqE6xGXv8mz5/uA+zuKJvKSOBFIJ/
jpDu8SzWtuwXgsoS1O3UBjwTmxDPxrBBACto6+FXVlTpmWn8XaT589pGMpMwhPSfgNxZIevHg6ZW
p2jVEBVh5d4t6dbLMD2Krtz2EfTn7dAqvloTvY3wWbDR8uagxtmquOIXUrlbxu/IOC7KPmn9Rf2e
yEcMaXB63aZgUK36aqiu+XGuxGb0HpuUtdgOqKdgzng3aI98BgbIfIAFqJU4N8/WP6oUBUiOq6V6
/PzlfphLntNxKQkQfK1F5JPndCWKJTOA5XCu24dobJWgqU1c2qcKiQ+7Ns6crB9OAqopLJq1oQHc
CDnI49c6jfVsT0mRhlzO4YzbGZe5h4FhrW/yPP+1GAhRrjLwsjTPbJG/jgyzlwgMuRwKV8cjL1pq
a3DW03AW2XsyaePGGS0raGSi7DyViKZboBfjSumdGfjjG+aRKc1Ru+aiNn9LTf1Ruxr0NOuMRqT0
C9XdrMY4DqQOic/cQ/kuzhV2P7QFOLzW94qmNVUQqp8nuyW3xlUmf5nCKu9oGXVh2+LpVXTTwRrt
+abqpm3pyfKGllUc2nlXhRjJn9k9v4vUx7uHUgydSeq+fBfaIscv26hBbBbtNHHwIm2bHxooX7HE
JoPIUFc4odKNisffXkU0WMK+x0AQhLKZdLsyP7Dgl2rYgoTCa3EzZ5iIXSkY4FkxJs2YrLFBygdg
0oHbb1X7zmsOJNnkhEW2HWh6oD8b9mIbNa81SkAdgq3rj2xCTeIzqmxkjWRE/jSm2x5Tc2J536gZ
7Crio5OeuPAfd2qYkpVqTSpNPwFVqJO3IYXmwny3JAXhmxTZGh9Ec3+5CIHTXeQEsQ3hu9DMjeFV
l1KZMQukRXZm4324l9a2NQ19SpqorGvuaR0kslK8tQnLNZkrgOvVzeQqfi2fnMmJg7SdN0t8Ti/u
48pfed5AClfhO5qkJ1sudzEQ69tmCJECCIdhqChD424Ym5QoQPh/fpB9uCWAL62CIGiHEmzQ1Dhe
cjRkm6pvl36NMWxfGIMblBqZTmEsYTvLQALh2X4+5Id3SlBBAmmxz8CiMcfHQ7pp4vROh4u2MNt4
j+jHNXW/bT1b9Mzn/DXujR6z8UaeedIPJ9nvYUEguGxxaPwnUwl7Q49Gk5x/iPHHEulsbROvcK7d
NNd8dbFo23O9lJQDQ1SU2s3nD/2hzgigD3yhhaYqsmbEV+vX++M8i6dlzu3R7sOuSJ1dNgkrFDSo
Oc8Oy0jCOmbWW4yH1oWWdPq2TxVKIGkfBbl1Vrbh4wRwsjLda8xjqqsP09FXWWiHSFTlmlAqzWVr
Dbg2Y+c2cpWi7wRgYqy+jeJMBvJhUYPFo8gKsFTD7ozy5vGYMsLD0JQgKMiU+otc+ZErte+Og3Iz
zs3Xz9/1x+dbS8egTtb1BXfuZIFB5ZKdk7ZVqLBhdg2ePbEzUUn1lI1whhAKiHfB3V2eWdcftxKr
ChuBFXCAJ8NpUumlq294WeHLrkuAlXgj051Xd3mkz5tcU58zAdj08yf9eG2h573COKEHrp2KUzmM
0uo0q0myKtQmafjUjDN/pC7v28sQHUodu78eJ4qLrC6k3w/IG5TumCAhkp25rT9uLviiK6iDWNoD
rHxyfQ51ZthZYxQhJiVwTiwOEC9fQN0UQYTgFSpA4naykxAa/P3nr+Djwjoe+TRJGpfBgZbAyA7C
FW60kV7qBXZnOZv4nB/Xuadcv8sfe7imYOVwThVh1yjfZ3fRgmTAaceJYUbcLP2ViTfWVrPMf6aW
jOiIwTNyXrIx6UMBEDset0hLy0NwkqpBrNXBMIPrE3Bbztx1f3uTxB7EQau+vnYqfBYjKB0riV5i
BAS4PFVtvEhHv2tjBGTQhjt3IK43y1GwA+MAUAILF60A9ulJCC1wZ/TQRitDMeVvqZ39wgcUQ14t
uh65Eqqo2VRc/EnuOAdaFTFlVPvw+dL5Lfr08StAeSApgxl52ouNW7obLcDvsJLf62Stv+GkSJtP
lFdRjVWq2sr0slJwsOxN7dWcFQWTzy7MkyXyM5wtr1qyLxxy9GqjFfJ9Ifbaugmg9ETBBrFLzsFe
Px5svDLMKVhnhIe8teN1MBiWMDRAdGEilNsaDTRQ7fXWbrMwt+etkaiY1KTtP4OWsvpM2lFkrED3
KNEhbXU8qqtE+B13IkPBLJXbqhbflRH1SdP5ZhSZeyYG/rAI18FgkyK8RLZBHnk8GMxus4cBlYVe
2sY7Da0d7Lm1l6Gudx19ns8XwMfBQFN51OOQXyJJPgUmgnJQxzahQDrF7Y+26cp97Xo7DOvDUmvO
sW//NpgDPoVQa3UTOM0wom5IegV79zCyMDu3bVy+TOnruGP6U2r/+vzJPtxFJkcFVUfiLK5bdJyP
X+OsTEBgcK0PG4qNW0cgWdB47utqZ64VjjwUCY3kz4f8DWQ+2k0nY56U/5SC4q5MydjcqIFIZ2e7
qrZ7uJSD+jx02obsirYXUoeZZk+BlrT7ONG9i4zINCjzb8sy4U0+KSbMXzf3EVf5RyT+dR3rq6kV
ueTKsQCQffxOpnmIOP7MNPRqFyB2jv+b3v9oqmiHJuwcelly5+ZjfeaQ+bBngQLQ1CezRAvGgvx9
PGqRopHXORndLIvGRGrNtw6u4ilM1tq4wMj5vYd1eGYm1jvvv2cCVpqGzA0oX2pq67I+RWKoOapi
XuOmYWRH3lbPL/tuQb1CSGfDNn/EeVrbz0i7hoOn/eyy4Xk2l8skmYGojkt90JPktcMC+MybOL49
//2tXHY09gXqyj4/OUeGymxHnAQENRP72vCKm76hxjZ0sTjUC4xa4yVJ46vUns0zE3+qSIiKG7U9
Sn2ruhWaYad1vqSMzYHqNLsh7fdisjGLnOY99nf5dq5afYd5za6zQB7C7Uk385Rs0vmyqA6l1bbf
43F5OjM/65wfzQ8BIo5Gv+/zlUS4vqk/4ohJKKOjtqyJ1LTs0GhQTnFDJXbajQc1foyrarf03jM9
etUvMqpfn49/fDgw3jo8KS3uKeh8wPk6Hj6NBlVKwfCyo/85z9NX9DcAHat3TeclfieV6cyIx5vg
P0ck8UJkwVxlxo5HrKfBnil4ChDgehzAjp9uIWYsqFGFVjIb+0Y6ByNyrH/HGP9DUvgPYHJ/zHn4
2r/+r/eyT/v55rV4/z//8fjWvp6Ycf3+E//mKJjqv7gdgHeA1ORCJzH7TzMuTLWQV6VRhR7Bb89f
/b84Cpb+L36HKiSCnvzmb+LY//fiMs1/0YIGyGuh8QqHgc/7v//7yOSmO/n1nzj+9Yb/781B1Ys7
eW18EATgsmafhqFFMjRCH1qA8Rm3A7I75kUWd+d4cH8d5TeMc62Nkyker0gnrd0irZcRGZl0piwt
sn4/9cX844/Xfvfvr/3nwxwv/PVhDDa6sxJy0OSi3Xg8TG8VNed0IkPbQYOtSdQqiIpY2Xutk14g
NtE9KmW3XFaZJoYze+6E6ffvsWnjkJWtxmqce8djF1FDgTCvqJ/FtAV/QNV3F3pjjUuir8gSeEQ/
p/W0E7qVT6GDmdJTr7XaS6kXTRQmKMilvjIY+RRA2dXjTdGqBOSIdiZWdua7fpwN0hpwgwzCaYjZ
3/FXNV1wdTanUlhllpbeVCNIcMq/0/Xns3F88K1vhEOPI5WIj2o2jdjjYQQWzeNoU+SFSYrTeEKb
yyIGKJrx2q1Gm3ZCPchFPCdenPbn4qMPz8jtw/VHNZN/CETW+PCPQ3/oe6E1hnBDtKyxSk5m59Jo
+nb7+SMeX/08okuArsO/ozfJPj4tmjaINEexhrmrcET3Im10m6Rl1E9Wujx/PtL6fY/26XqYE6uj
pkig/sFiziJ3KpBv1UJCOpQVSjRp/UZGTuhOk3KZZ1Y1/9NVwknFUubeBF2OWs86vX+8wXQYuMZt
gZ8wWhP7xMbHd7Ir5Qz07cMi+T3KmpPSW15rvsejWKVltqZgFEPFD1DYcbbNV1iemFLjoKvNkwEH
8kz55NyYJwuTBN8kBGNMdLYiXy8oDGpZ81YXtv0NmUjDd2PnXDj8cUxOJJ6V+hiQHno1x8/pxFPb
dwhlM6ZCK1ks/R2mBNMFytwmNtxizJDQzlPwW/903azhNywtzKzWauzJs8blqLiiQTOqmZr8i7Ta
5DVf4HRz+joDaUORnSk9ftgSHID8RUxMHYVWqH78oBV0ki5vLIsuNrp+mlc3dTiohbDDxhXK4fOn
wwb+OLojPQcWxf4m7aJpsKppHY+HHkg9O00mkUiOcrkbiL3Li1oo/fKNuj6k8piHjLZxsej4MPa5
jYp5NC8o7QNR3Vta22ivUz5BCvTjLJPtRVfnbnwxt86sbNE3bJygMma6NBgBgHFqsYKm/oDgvL3B
c7qUO441bfRhvk/GfhicCs3gNqUIp6NbBGarnYv6tu3QubmcpaOVF+OSGMY3d5nwPO3jPOgW4wD5
3dM2RqGhVtSU8aLvReJN/Q8zbVBdn915rK5GcBf2HsElT7sQdqS8abhVg19Nlfq5KunuHGwhaap7
VuI4PoJGsgyinqpOEKuVpYWzzFjtsvXkLs3beaGdU1PANPIaXXihekPn006P9V2sWOJubLwRbzqk
fOSdko3J6iTv1M+IaivKVizABLZT35julekoeurnLU4CgdaqyS3muZqxx+q1e4pUfEECV4uzFpO7
sp7jN05HczI3tR7riA1FUYe0oF+PejYiOLM45mOPNlqJMP688Ar7UkCY7yNd31BZJ5jFZqF/mqei
jHdenul4AFQ5zvex7uTtJaV2d69PwwDjPSOt9RfDjO69uh/VHZKh3vfIdXqUlKpZNvalOo6t0/pm
Prnaw8h1od2bjSW6XTHj8rBbGkR6R19ZqireKF7Wj3vgPEhgJcBRlKsxmWzhK7CA9a8O7lDYkiyx
0flcE4A/q763lY2hiXzwI723szsc7csFGlhvFoGm5vw8am2TnBCpQ4geotS+CYEoVxjRmrjsOuY9
8Y1Fwaw5Eqn3NZ77CnguclaGn1OMenKjVlf9hDDVCyYjApiLX2c9b8EMRIfI5AL0vSTJ87Dqa/uh
bZHG8iMja6pLznVijaL2wA6VbacXgd2W1mtbdsRLjeui/ZXV+MU9N31vviOBmSJAMy9S26pKjiSG
XqiNgjj41DzJHpkeHQBHtkW7u1y9CyINtgPELsWXsYBwUcTZKPAkUJRfrHwoCnZVS8U3uih6ygAU
rf7yQ4tZCgqmdbjUOtsijeL0olosiueT7GuQs1oMDnlAxytU2ER45LTeYOycsorB1ZUtH5KR6/px
pxtdoED7/mHEUgOdLCqM7AsdzblgcrMZAMiAupS/LAkUw3GMtJ+eMrRFYNYYoLG8ENwNGKd/swp9
WdF9WHCEgNfYDIPSzlVYYC0lfOYum/dpAtR92xmlUm9n3IK8AIW2ZbitEwOqqZPkNaz8mX3ztVDG
OP7CJSjS7WBLRL2435qbOfLWGlHaFy9DPKrPimzELch0y8TEHm0eJrzL0kOr5uieep6iu486isAX
bF31pUcgJN60taI/lF28Stzpsxtvm8S0FFSQXK31vhtxUiR3RqdGFpBNrVz4nELNOhoUNZWxZNcg
zIUSmzq23zQTFf07wxnQ0qdLNzxII7aSg0rOjk7qgDEKMHw6Dmqzdedcjw+GnqtTQMUpEVd1TpS3
bfW50++aOHW6L6NT6SbaRz1GLPtiaXBMsco0a3+KLNNIgptUUAHsR1xQRrMz3ffYXtIIJIk9CMgA
EVJhA5W1hCrJuChB7goCgR4biRu9kEm+lc04lkGRLHIXI/L8HXwKyFjA/kt8qIWZ3asKl24I6mi5
N2YJqtrtjWTjCVheKQ4usKpapX9JoSRe9nUxviPvtPxKhNpau16pxe0gs6W9G+NceY0a3f0Ou8j5
6rgowNMrRAYdq56ke/fcaLxTzUFq1H+s9l1AlYl8NNRosNZGT4tisUqvPeTVku0EF00fuijeoT2f
V47tW72rwlY2Y6wHxpIKfAWOVIldDDx6UcTDViK8NMCAo5vpj2ZVuT5Chl5zgRprRTPExSEg1Tg+
/ULO2BdNaFdtOrTnXAhzonpxLNrZOCQZQ7IvSiYklNADGyy3DeWtU9TBChC8K755lGa+LoYNobpM
JlWEXWvo71MmrHKrN5XRX4hZl3tEzYbYH+KKXY4mO3JKWRq1h27o7dcxc1Hz1ZHge+60XEcA2MT5
I6zFPN0MZr3c54D2MJpJYoeHAJ5Faz821GVTqBEev1qZ6xUahaJ6L3JLvBqZmFM/9fCcx7ajdugE
WGY+BnLRW/p86mDE20oRLqj5vEGOkLcSB9pgyNe14fKWE58QWPWjrfqGMiL2r9npmO5mKxuuKQhN
Lto+k7mjYmsgWodbG7NYcOkgOZw8zxbPH7qu6EoogaMKPWVqGz1MEI4bgzgqs7tFWZo27Lt+dvey
UDiMI89suLlpWlF6WVLlR1tGiPiNSuVpoUzGxN5ks1F+73Un8m7mCZWUsDG5O77C9jMVmngyv0a2
W9M2Cei8DZrDkOqdDluWBLExEZSK08UBlsz1m11iSLXNBqF4u443+ku4ooV/PM8shQnE7VPcGK3c
WDYymLspr/i8Wp9vIxeNk13jrBJg3rxq21eFnX/TJ+SRt2XkAQCxopGFRMs2XQJ03kDoi0WzElpt
Y10EijbCF3a8Kr2bWhi7gZFW2ivqivSyNTVVJzSZMnv09UVxX/O8jJ4rtXd1Pxsr5PojczIel1FT
ZmZWMwdUDYfqVVFKOw9pySE0NrU6EtN9OiE3ZrcdUnB6HsHZoEPxBRXUJQnJWWpYB5lXjTv8RToV
XFvtTCGevvm0yWjCb5VO78GHURq/sDujmDetlqBbaRLqoEeo4p3IpVyGyKq1wK/d0e62bZmhFw31
su+pnaN85mtJVbWIm9F22nbmovYHqfQO3iFuZr7kruwMuHdwqv0u1sWw6aLZwxpqWRXl+ILqglWH
3u2nrAc573KuHFC5A/AxUSeYaLgstXozxk2phGmdMasZJgBfHOJRFJAihF6CSQcSEtZDWm8M1NXs
7QIX7YdwZUaoWqVxHyi2gAhh956FjFOKLh/q2gui0DNIXcKpNotvBC3tcd9rg4BcBh/L8Bez1g5p
WcM/Y+AkDVC5hnCSmHblJ0WRyP2IbNqXKDbL/gK2ksXNM5rJUy0NgjF3MkHsK3pi3Db1UJo7FX0+
G5A6JmwbQ6zd51Tr0m+w9eVrq4/C3ZRa6iIJIPHLiApRo4KHrQRtcWXUEcUrvQc7H7wLdaxtWkNd
3T5JQ82eej02MACHDTL6CRTRXe91FvR7z4kKHh+po8Ac5vZpbMqBu90Z6h9TlVQPKLbJx66tF5c4
vK73TtXz0G2dWnaQWS46+QAiPcri1GsxejEx/5kyu7wv0cLqgsaok95vCq351mWyBs81qeVFpdiL
HSaDhv8KFjDOk5JktQQ/E+NqmmtQeDfcSXwjLhxiUouyhkpTXMc42kRGDu7L7GngXkt7HPwYQtal
XpAYQXDQjOsFbw0QBSDUnVWqxpoD6ZACo0GeJHjF9So2ea4la+9ijmYpEa21cZR0JgQha80qry03
Wp5bIjuxMSb8n3y1Q8Uw0FNhqoGxNOPBQQTyG7B+HHAQXihumM5G96VweyvQnUS/t/tu/o7aZVuG
KBcWD70U6oOuzyszcSz6wBj76F2mUwNJLp2HOy+aMLBr3Awk5lzM7g3+HFihoZ8ZP3lLkzZB3OTQ
MQitpzeZFOWNaUxrrsHEgthc0q7byElJCHzjyYK4FCcupxbe74faTXsCf6tCMaK2FQMmuzPp3xRz
gCEyWG1F938RvHwpqvJgCZutExGo3i+ckLjTD7ISW89Lo4fZHLhE8gkJxHk29WaTakP9S+M/p0EV
T80PpKskSiCJ0d6OIiIVmBwPMlfTLTCM+t6rHzS9qLdOFYEDywc4ZZt06ow2TJDUSNF2tceXOLbq
xffKxrrGYcwoKfKP1YMY0D7aZnVqkl/Eytj6TcQNfxEZOmDciaPoEdgI+rYetjH7vIjM21IueXLJ
EVm8dLNRVLt+nNyHHDVy11emavjet3AIfSUejd3YTaAiiAWiJ5eFkB1MveIGV+VoIJgmEG71Bsu5
opxABbJ1+/RRY+8oLAnDrHxNEUjCiKXkYKf/pzq+Uzd0hCLJmiTwMs1fRSdLKIFaG1/0iUusktQt
figlP6IjuLroADGRHKiAsCIYPbCUq4265J6DcWJRkKEUqjuGo9Iq6kbShcTe0kmLyUfrDrs7LbXU
dIMqsrMzc07doOpcCFsjXzrZtbEiIR4B1/uqmRXHszW61ksBVEMPNUvUt1WkmRaUu743fOrVZerr
xAKXjawR1RVdJEpc7LQuuh/qlSo12sP4Ig2v/JqRJuWcraK8GVrNbm4oCHocMa1K9NEs2hrkai1I
PMCZExI0A658iOzOzd3kCdFvY1BcvIqiH+aNFGMPFwE9sjd6b+7LmC7VU5mJRd3MXP2634O4ek8c
1Dx9E2zOa7F4JGBu4XJ4a7ligapURgCnQ6SLX/ZkJV9IrQb8KrCF+97AyHmv9WEqt1OScgm1eavg
CtilYlU3NpEIrKwsAX3Uq/YvW6hzdVvOBtoPDdh+z6/MIXdQ1SkmJxT6rBdb0m3xnkBjTYJEJPlO
s6oquUCfV9101Ijg+5FBZEFqzuI9VUaKibhGxo1faPoyA7lBljRwOqJ3Xx/n/MrozeoZIVvjKu5U
nKkKtSalTFxbf9W1QrmS7dS/yFhNkTEB1YFHtiH6L01Ps9B3axR2CWs1FFYyy8otLOPjqtzafR39
IBAYQMM46ky2qth8D1HFeEmoLSvftzG5vHGczHlQrFJ5HLDTe8Xcb+EON9L4K0ht8hURVQNqhW1k
P0yES0ngFTjDXRdl7hk7T3p8DmEAdYmZtOMnRqDJc40o8GPk6CkFe4wu+n2c6a7q08fV6jVD6owt
Tb6lP5CGEki2epvxHBnxxa4e++JrxkQjPlRY1j6LK7O5kKYHRlxFiuyyXQBTI/heXtJ1sOqNPqvp
uOfsXMagQYwKxqheG19GAF3aJu1zKH5zaTVfsmyEZJqbBsK4jVUIQuZlgXzoDCaCyHMTE2oiN9De
l9HieQFpGYKwOD+4EzzMKsW5VpFWvBusrr41FUV/8fpeh7tfsylDTmDasu4wUECqqZJcDcVcKbvI
ccg+BjPRMsKE0iJxaB2z3UceCc9rSSNLD4elmFUf1KL5TbYVrDzbG90hGDU10fwRzMztNLhWs6FM
hVtT4/UwWpui8A4rltwO23KWaN6gPPnUO4JiDAAU7XUgElUC1AwW/DZq1uZFSTYW70GXVZ0PfhLU
9MTCC5R09hBizoq+vizGueX/wCeBNN1QnxGXgDlupaU0Dlbr8B0wPUpemyVjmDLjeLtsO4R79y3a
xCtd0GZhmXJghHGuXXZGmdjW3oBypO+H2SsL38C3Md3qaLtdp6qWFIfR64zF74aC2wwNz9rz+zqZ
AYc3DV2UNu0rb2PG0DlDNGpjVG+MRW6F2Sh5aHesFYgo1AmeVcpRYluUiYP3nDJB95kKq7YDg04i
akON1u000QG5thuBaW1bRzrS6sU4PbKDgQgbHVURUkVL7FuSJXtbFlHr+UBq1TFoLXt6zzAgfSat
mGeOin55M3vbugAeNnHUdbH9bJmz860VevsWF6aXBdJMPLQGp9F6pz6crya18cp3Ii6Zt86oDz9H
Z4IiSEjevHilrd26fR1P3Cmxi5PEUGHGkbFOd1LK6p4uhgrWtzXrx94ooh7T9Ma7y50ye6ZyEWUh
yoE9IXPToe8FdhMh88ZZb3hlcttVm0hr0Vn/f+ydx5bjSrJl/+XNUQtaDHpCBZIhMyMj1QQrJRyA
Qzr017/NrO6qSNxgcC2Oe1KDqLwghLu5u9mxfaqE1k2fc8SPGZuxdJVi/7LBvzFx1xHwZwfujR5X
u96P7e9WqkdPyu8asc69SHfuZl+VcpdGxvTVsyZ8EI1Wkk/Smt4a9llDV96jSsgGbppZIF61IJea
e+TnCGVdwuymHeDKO5s5KlIqWMzfRxPYTrLqMrf6XZSq6/eWa7FfGGNLJmt8MxOxTvW5z5/xxiyf
p5pqzSrBb/FD1bS2WHc4QRcbmuWsdt+jyYbJTG+Ht8FDqLotR1RYKxt8LlGhp4ZAZq+qeN1OTet2
T37ztrMlKmWzExXQBCfhn2iBKN75nTcGK6Nx8+7U+5d9E0hgSRswCaedljhlvx4r1/+k58EYrzXz
tHh3Zdzzw2U6sVtXufsAUt+399KuAo4Njog/BWgmSrSPJRxqsnYk1VTi2T+pJiB4k0QDuUqbym42
J/eAL0mN1GZtqhS9lTEaaYr/1Zz5e0Jz/9nPCzfe6ZNTsNPWSS6t4tyJjJUcCxAQTlRXn8q6LH/Z
kW48pYXfRlsX9AUfkwTVujNV/UzE7O9NjI6AxHGkNFcpAfq3JVX23cQOlgVfjlocTjgrWFsbVePn
yInHdN11jU9L3ZB0d06NqhHWVIDSbMjG2d5qJd0G65ay5MR92VF0cEjyks/KSy3eJ1NWYTuCO9pn
C4T3YyC1vFlz+I/eTVmBCZAwxvQxgDwOKiEozH1sZX2wA76f32vZlKtdqgG1XU125D97KSLLVUOH
jb9W7umcqbfS9HclfAmxJTk/s3PxusnfcX6KboUOmG/txHGrjmlelZ8jEqn1NopM8RvDP1Pu0BoL
WN2BrD7YVFX5aKmjfY1aB2PPmZdQ7iqSe7jADxIYu1UGxSNbPP/HEFjAfQSdHp90V6PRt0Kc/Jz0
ZZNvDeSY3UqNGLmuEcR7z/2Y4SbvER/GnbSM7AfVZGWsqaGkxTe7iaDgS+VFXzxyf4q4q1v1976y
5whgh0cSmRgZxI9l7+jyUA7a8MtyuvanUWO9SXONaLpj0lJxAaU/aMGuFNJ4QM3SZ+vMGJS+dboy
Gzd1HYAsMMlM3DVECI2I2E17jz5eBMCszJ/gxUKjsdmoHKyh67F0qBr7h7RiGNR1HZGT1Vy/+ATm
xY/As03+Q+pWzvuJbM4PveP7ro3R074LDP+cNcDmxA/dwMEY1DG86ndduLnGEjlpdyNLhbVylGXu
KVjL6mjWLv5EU1crkuk4bLP3zqtfQTBrRCbMHm41rfKida4kuDW3nbPv8dDgGaWSsiBz35UUa+j1
cnDeDZLMWw2pRYDFmNjr10PbSh8+kumz+fONst2XiNCOmivrn6mDPSYRlLoA8XJI7G2OEbaxs6fM
KdD2FU3NpjYykpuJHJm56Wcv+YKRB8OEU9mJpugq5q8XqfaB7tDp60gDAcc5i13uik1oMtNyo6k6
1CjEaiR1puaDqEz7l1nM4NDTSo33sraMfqXjn9KwBJR4TdSZZry3RMe+IrJnBegRhAppjZhhsbYI
Gf22p1Q5gUJy5/RABc15GKy2VxxHrZ6MxkD2cOs22OJsLNIy5pZdA2iIHo2hz62IAYZxNwcfhjyP
o7UZkZRfuewW3ZvKbRIHdd0cG4dW+c79UFb6I51U5PVj9kXGpm4rGvk9iWiXWlGOPbFNA9rtMEos
ScrCmbUHgK4m1C/LRSU3ZBNzWTalqW8NzWe+Wo0W+aHAgcfZBV0UEZjgZg3bSknS3jg6C+pUftmk
YZSSt7h1maxsIE0WxruM3Ke2KcmwzbAK+uJL7rv4tFVBZqAZ5ED5jp0IXipsNNl3eVMvn2XNiWCb
Tk50OjS7XrI1mClliAOmJx8Hs06GLRkQiPGDmCAIZGNM71lVo4/ZyrGmI3TOSACsWbLnclN4g/vL
4EzGkTrKEsCbOUWsVTeQ1VpHMg9+B8Hk+gBO+D9WTdl4h8g6HcZ7jp93BqBhcxOhHiJs4f6q1rnZ
W5ImuFP874Oov+Gk5HYHWn60B9IjOUkz4af0wOkWZM+gTsQve25yXHao9smd33B03imhXH+ti7Ex
1kaZov9um2b6wLTNta1ht6zG3UxQ2NEHED0k0rLv9dIqv/eJr83rkbSMhwNaVhm0p40Z5VzMOqK1
IVO33DhMOXLwNeWmHQ7Q2kRwm6L3joyCJgzo4DiFb9LnKy+2OJvqHGD3bINHb8dJmERNTxeqdmT/
6xlhgZGE+KCTs25/JICY/F1lTSimtTzyNVI4/Gr2UFYFbmjs8qkYliQ28xvIqBQ2QSJiUF+YsgRz
MnEe2+GWyLykffUTi2Vr7q2qZqHFGUNXOwr1Mt1bACcfaPal0GEYtEa9Fxk7XdB+fG/4PF7/mWo/
ieKZChe8DFNiBbGy0iwRG8nybO8SJ/f8Ld2J1o59/gjMTZf0mJ38bt6jR0q+qjJJyLxKMrKrulbD
LUl8tqmdE+RPeRsEd6hZpvjORu5enfaxQtspEv9iR6eCm621ugA2A/KTwzmAxy7bjJzd2rWCzx0R
i0yb/Yjs+3FvCbx0d6M1518MgjxHC5yodDL4vfulqfpOUhxI8KzpzZLUg57mbXPgl+WXoNf0m75W
pBuqTE9/U53IPrdmp9sbZNhT/66XcZSle6Enjv2lJE6BBG1tCjpfffKt+e9MEpk+zdLWTv2jI30c
QVo205HEV9ltG7ejKhh5hVQcX5AJrLyxIjRYkhLhqrESv/9d50IQ1RTWWORmizj6QJ1BtByjhubb
YHsEDg2XnXhlppFrh4OIdfJ8feDTnBxEs7OWKAX2sdbFBmniIPG3eoMiaZuyRD5BvWDLS0qpO4yB
V6iVo6fy40zArLcppffqRrYuIT2YjTpZ085jzU9TYlhjaAufdTetYchuNFgwEwl5txLHsqHAuGnZ
9wgSs7S+bxqNf7TLZGdph2pwAuTWdpXD7FYG+nRXpNgzkXLp63htxuyqvgVB280fKwzFm0PpimrO
UAuQFWVrbgJr7SM/f0jqU1uV7jErTjloGSeroIlIp/ZzTpqrUYVlMmO7skXv5bKeOEWpzTv8YfBc
JovhDsdh6EakE3kW7CBzahFFILuNWT9czgljK5RYY39QluZJHt0d+J+CIrEvRyieK4c8CC9uMiy2
KsIuT/G5n+cjLTP0YUkjbjnElFTC15RofCZd5aqfLevTkzYPIA0LjVIgavgRMLGcbOdgR0PrbbW2
7kgeFtGY03tKIpEsrW4CwFJGO9HmTpYeBvFIYdQpGn+40ZyeyDYEbTWHRpekwdGgcn03T6258lJP
GruiTl2xdrO8DkIzzRHd23UXm0RGifNVSz7paHeNmYSIzFwubmMC+FzFWcKgLl1LbDqjDhoyyozL
8VBn0v1RemXww6jbYV4NCBGGgKSaVrp3HBfoWm0RJMCsr3QvfwZ71orHOBtl9dsv7CbM1JDm94Mk
v3/oSYbKVTKS8N+2WO09kFVS7ZbUCRxkQyMVF2NtI7sCEF51MgIcZ+UdpBYn+ruI3atzkKCM7ZBl
XHd3SYMmYDsaPhn9tnMo19oJLQaYrlvs3mdSWnpoUS4UD2OT2MFW2F5dfTZZDYtHSwtqbe2M6DlA
rPUk+KzErf8t9vr/quT/Qdr4Qi31D1Uy6PRvKvn2Nzmd/+LfqmTDCP4FZwDXWKTHPjaXCCiHX6r9
P/8TBP9yaRXjgI6Fr4tPIZK8/5DT/0BtAE7idxwYxoml+39Vyfq/fOprBhLIU+Mt/zHCr4UM+S1Z
svm3flMzgREAevgH8aroUU0A8bcOWlsm+6lA20UiUMvfe1M33LTBxBG8sE3tkzv2LE5NPBFjqjo7
zLFvvBtnrTxaXtvcahS+DnJA0LOGUz5GK0H66w7mo/+t6tRwEHo+p1tCWrGejMameXJI2uQweOKS
bfsfet9/pZv/fZSFtDHIFQbKdmcfKkn33WpK/eqX8oyoX0WOZo9bpNlgLV3qdt0ms5RzGzfs4Nbs
tNhejKKrfrFO+x/nnCPPqqtHUoCEDeg+RQBELsod8wviPv8+GCf/K99ahiKxCpJI1Zh/82fWfhBV
ef1lGlp/13m69qnrfft2FtklceNJRPjaE55Ejy8kosPQKlq5U+eQkTwiAeTP7Q/TLnJ9naam9j1l
K/PJYcsK+SAOfHLKBPzhgkz1b73hf9/uQuA7OkVbD345HyxUUo+oA40vdaCiz/1Yo056MXFe0ZX/
Lb7972+cfvvF82FoNDquGmYGlzX+II1UfCfe6U/e5IgbKuCjXL/9Q384G6+9ydN0ePFLRQpYKO1t
i8Jsrv/2LOG/b6JGf24bkwwGwsFpX6UdfbeuPmjvJJuGhywYI6JzE+vPflDrkCM6//vQU78FbVWJ
FaZcQCQbygj5StPVtLVL3/hpaMlwGyE9uOSHfW7CLvSXpS4EmcK+DefECYtgPmI4dMEX5dylF1LS
rhmak1SzDSeqyrEo9vifXGhWOnfpRXcUe8QCTVfXhpFZP5C6fq8ja3n7W5679KLXIRDIzgWlpXDi
EJxPNTbwBOn/WGC8MhzPXFlfaHk9e4qVcLkyycudoOoxFZfACecuvYxVrrRtOy/b0KRihy3WGn3N
5rq7XgSJzBzN2fMHiPmZvsumFLHjdGHanLvrRQzIixzLWstRnOmsd4IKVxPZF/TT5y69mPqqQuBV
lKINSz/4To5zE7v1hf6IM5Fr2ZpajINvs6FngGjU6twC1SsKRak+jEh/f1/30hezErtS3YhyfqMV
PTUVx66Db1Yw5Fd+08XMlGlvuEPASMwpx6yaselB+hnllZ91MTmLgJMK+Y42rEgizP6wbZs6vO69
LCankja17aqiAXEEvxzHpzpX/XTNtb0l/F+5Q2PIMW1BXqonUlegpS8R/18fjf/o6PPhXAx9kbQh
OYpNSSJbIaR7+65P0/CfKw9dzH+vPLOW9FSTcoIKxMJPUZ4Z+6jJgo8c4OejFzvp+zgo+wtdH+ee
YzFhm5RzvJiZVQPJ9NnAAWq6BDI6d+nFhLU7Y4hNUuYhsPJVMdihQZL07Vd07tKnv79YnMmf2pRN
GhUKPJPJT5LuvfLKi2maV5FtJo1SoW55H1u9/wx+/UI/xut7F2/JTJuEHZGyqlToiZSCoU0XWVtG
BQ67yHOooWv7617OYrKmZp/0fgknGzUhRFYst1edp40XRue5V7+Yr6IYXMqTfFWzFniS/xoK7d/n
w78aIl/2DJ65sr9YTLHo9ecJKmdYI7ODPzh+QkB7qSvw3MUXyynFAJnXLS9Fmu4aWX4obW931fv2
F/NVBFiXGlUNl9xBjZZUdoC51HyJTnLuxhcT1MDNe4KmqEJ39m8y2hVJxVy1L6Iv/O9ZNJYWg1Ce
BoqDK6vrlkc0RZdOA+fu+/T3F1NUDJ2cyrJlIgX92ne7zRR3V+1C/wH9QUESD33fqdAx8o9BbX8n
h37d6F4aJ9XKoaSCdXWI3m2V+f4aweTmumGymJZ1V5Z2VPAhabxA+PvFn9wrB+BiSpYgsoRQxCy/
sA6u7m/V9P7CPZ+mxytr0bIZWct9ayxKxnZPrRyoZcTGiH0ufRpCvtMnK7hVLijGddLXUIAykdoP
BizqvdfGerVSdDh1q8KInc+dP/pfRI70W2IUv8kCw3ssvTyiLSKpvG8imrT31ILdvUYXz7NO7W8d
JPi+OFm9GY2gP8xWq21iSLG7htxbSJ+K2FciGaCk6kb+szHtfKeyadoPpgfnV5sRRkO78FfWULoH
Q6Xdr0Q6PqUkX3UoF2hr+YAqu9zic6q/1yaXBKnuk5BHp5wijyjd4aodjrfsQ9b7bKLFi8WqRQwT
AfxRjXvdcPUWoUflBqbIETOhCvz3Uam/P/lSXPj0Z778Iu5Y86BB82K4RskhMxHLYHR+3ZUXYcel
UNBWOleeq7kC2NN9F94l26czUcdbRB2jQjufeVKFaVZQ81CZWgVR93TdjVt/hzSvLUi86hxurDK6
KW0aoszoujXbW2zf56qLVF4UjJEOwQO9N+kmM7JLlM9zb2URetAR+7QEMYs9iripO93M6pKf3rlL
L2KPYlUKyPvxMTucRrEQNOPxurC2dCoTVjZmpTRV2MX+dhzdzYAe9O0vuSCT/788EsSHvz+l1gd9
bem6CsdgEt+ima7AgL6KDWSr4IMkFsCCn/3+nuqlOuYppylLp8T89q+feWdL7NaomnSm3EW8FsZw
o1szfP7JktetjksPmVRVhe2R32TbHWyc8Xaorpy4S3sS1lwxla3BB1G0GQHVD2Lrym+9mLdJR49l
kTOMDDv5oBcG5ZBkuPKFLKZtRHddJzPWdMPWHpJED3Potdd9ycW0zSa3GVG3wp81m0dQE1utYW25
7tqLSQt6lxaT022P0BTr+GjUv6678GLK4nU8z60z8D5wNWvNfDVfTAGfGdlLwETVFwWcLy6t0rs6
btZWrbZv3/Rp2XllI+IsJqxhaNrAwG5PmJx+27oQrJxJ4cbkWeNDZcn4uvPwkrHg6sbsiJovisbE
WmVR/86nt/rCJ13AUP8TdpYAO1Mrqk7WMXNznmk988Z5S24lIr+XUMOt2hw18KQfm6LxjmM/NigA
YBFMjqv/ttHJXbfY/MEwv9iaV6Nl53Q0/JkQd0jb5CpKLj7juSGwnMlWRYkSy8WQ9o/HMW8fKyqN
b4+BP6T41wbBYibHWdfAemMda4cMXQxJQHmPcpi6tJtFu4Tqmb6a3areVu6pcjT02bYeK+3gJyp4
qt2++YL5b3GsEVVuYAMFj542IdgZeBU1/Sdr3ZLlls5P87bUnOEm95rowpc/81b+FNdevPK50Ia0
6PomNKpcPzqzEW2cQHmbt1/Muasv3kszuQrdeVeHrsYOE72eM+gXAvNpU/bKK//zKV7cuDF0ZoAU
uw51rfSf7FG1R1G41rc67i/ZPZy5e8qUf50UJz81USfyVbEg2bDVR4VxacKdu/QihsqSdn8KYcy3
1t9OwVfKANd9UGcRRKdEZOi3WbDy1qKXZkrps23bC/noM7e9hAUbscZr8DKOisrFZ6l4sv3uykO/
vQiktA9KYFbMz2aSKSWpInSV+/OqcfgPcndcm6mN0jZkCTj26DhoBgeNc93FTyvDi5FoO8LBeKTq
Dw3a5A/t2JtrNFrDhZj4B2/zykBfQuHqKcjhiPjdoQ46e+tLZEd9p32ZwIjtlNklR4O2AFy5Mv2m
y00Fvw0VrF4GOoLoYrqhvoTeLk38vTHqxg2SdnNTRG66n1LLuG7fuPQI4pw8oBmdugOmC1aoMwTX
EwvWhfd7OjO+9gIWQSQCToiAcTZDOB/jERh4foDZUj20DiBFLTZLuuqM1rywnp/7tcWkz80qU1Oq
m2ETqO5+ABd1G4yJfTcZvroTrnUqkdLfcMHo8dyEWsSBSSQ02YA4C22v9I9m1webLuILvT0yz8TI
JUY1ouDq9jApDxL594m3rR/iXm/gu4jh+9s/ceYB/jhkvxj8gm4rhe2Mgfchaqs2z34mfXFdtLEW
EcGhH09qgmMtKMLfcVJ9jsrsqqKut3TP0Ko+oGWEI5yGyFT/ZV7Cy517HYtY4KA+pDbqM1aLnGaS
Mbv3k8q/8n2cPvOLd93SIFKAmLbCgpnbtjBUPDFdOnmeu/PT319cPMkHhwIdp7O8rG5Iea9o0bgu
z2QtJjD9oyg4AVUftKI1xUon6f/UJ851hTqsp/6+88AcI7edZoZJbN4PHKo2cJ7czdvje4Eq/c/O
2FrM0Ea2qIKhK4SWDNIDNp9wSvwu3nalaRwzadP4KNrkR8qu+Kmu3SRE9afd0K2r7cZh0LaKNo0j
SyUkhLfv6NyHWizwAFoKnDOlFbYJUiG3V7BsRHuBlnUmYpiLUkecm6wcZqoONDoBYhLoht/R6Kd/
9O1EPr/9AGci7NLC1Irzko5uOCeFqcuwdmr5/rS/fW9b07C1T97gdmk2T2//2Jm3ZZ5u4sWwdoyp
sII2tsKpiZ/TeQijNrtw6TMnvyU3sBidmkKua4bM8CAESWDTXpzeG3MSbwufSH7dEyxmvWXOToMF
txmia/+tO/me0uJ1UfCPxOjFywE3NU91KxC645t00Md63g6Gd4kh+Wd+v7Jw/6G8v7h8hkvxbGZz
HZYjSOTbtHe157yUGN0IDT2SoKXwI+2i1iNHvuQWca4fr9LAgDtBM+RjQ/8CKl45T3e4cqvftI8X
uymKm/tO5PoDa3CxI3eYH3x2QzDQ0JzjAbemNF2vZdqKeNfZhdjN7mTddqk33RVuUO5gqJSflANQ
LEX58EnPDH3nBafe66u+1tKGs3JyrZ7SuAnrQiWhGWQ3kTCvU5p4SwJi0QCLFGKsQ+Qm6WoQycls
zrtU3l/wwv8T6v78/cX36oZA+FMjygO1YPeYoQjd0o+a3UwnNp6cJAEhEIChcC6aI/gec2RiU1vM
W1XU6iYqY2T7JlvL4hY5KLREYRlqHcz4eaRugfz8mjcMTvvvGZ3aSTJajt6Gmu71t4E4aRfpBr6w
Vr0eAN1lvtseZjVoejaEtaEZYdf0xZYuwnJX9rSZXvMAMEf/foB5kOaUzkkd0k/B+kD7Aa1i6Miv
u/oiXLRJWg2C/prw5NH1XmhBd2No2aUs1JnY/WeVfDFEIDyoVssh/3lJMO5mUOmPQhHK3ToK3qGn
9J6tURWf3n6U178FCuS/XxRuBJRo0a8fQGSln/rAGm7kVI+POhrLC5/7tJV8JUQtcfx6mYgKgNl8
SDP49u3g2R9zAEcflG5LWiFGDue92ayFEacXhu+5N7jYT3gpLVFtYugH1cwZDRPQDLEUGytre9Kk
Hqe8nD9g5VdfPJ2e9gWvPeJiv5B2CmBj784Hx+mBJERFA5Bg0JMDXA66MSgnRlsYXPExsSgBdrQI
rIHt4jvm+X6Y28Aovawtt0kAEaMcZMHLSH8NdUVXqUz6fKtnef4lHgpjRftGe9+DCBl2uq3U7ZiI
8SNdE+6D2SsYeiqXzSM9IPFDW6KHbSLp09ehZXdTG9PYMjdRtI4nd1i7raavgyketyJJvrYd1rs0
bDp3KV1Zu7fH1rlj9VIhWWoi0m2ESwfpM/vWM+z93402w/a0c6F9ZRbFh6IxcLxPOvOXbWXJnTvM
7ZOgGe+jNrjVoyDftHIju10PAAe2iR0H2jrCkv132wEwefs+z+xf9MUZKK1KjlcuR2v3dPil+HlX
5EZ8Ybd3Zgez9GMSJwi1jxj40NXxdGeNvnUXW3b7taK9ZWuamXPdFkZfRDzYVLqWRmN3GMZGbrw6
GmEqwd667hUtIp7TprTYj7I7xIY9NZAr5wSaWzOl18WIpQgT4KgZlJ3qDqWhmdNqVLZ+31ZN9g5f
hnEt6TTcgvsEfCnM6dI24rTffmXSLhnA4B+sOi667gDHLftuGbT4r8zSh/RVxsEmz2Xwg0Yd/dRh
l0c3U1HF1ZUDzvw76EbISyOajqdDpQdfx9q907r6Ei964Y71nx3G0tQuyPN6HOECYgSeR9060NP+
po1q+QPcWg54N+5GCMBBtIGarodZ7gJnAK36rW0jRBbXDZdFPAzYltp+ohchM/VzT4jaUNZrL7y9
M4UU7N//fn1B5IPCrL32MNDANwVWdpN6cWNuKthIOU1vttzTgtzcRH3abKh1YepklYi+igKQHszX
4cIyc2YzR3/M3zfCjleIThpFmOe4TtJ/YOz9pgb8ItCS4PRRZ/uiTKutTo38lhZieL/WVNJrW5oh
7QESemkMPU3jNin6t5tciWElvSm+UPx8fXHH9uLv+7MQHRZVMhQhYLR4FVtttim0Cb6KKe0LX/rP
RuGfs8hdMtcBLlaQyZL+METs9aFNm+1GFg4vwQHDRUGl94/WhM4jhZs8boc+5YghwKZsSyX4KF1v
PTUjCqFLHRBnJgB0gL+fWma0V9KMCB+wTuZfjRuIj/RRAV7omnHY2HH5XpA52mSS2VGYKVgPa8gd
UHJRApfk7Qnw+p7HDU5LzYs9XKEA0gH3ng5N+xl8wi6LprVdTRvf+262Xji0xYWS5etbHTdY7N9U
H6kR1JSxz2YtxJ+120ladA+GcON1OYtk64EmvBCkzw2nRdjCoFG4la+MvZlN7a725+EoMU7Z0LjR
XxhOr6+W+MT8/d7mOSf/Zjf6fsTSA7AnzfSt6X/MAUEfqZBewrGfPsNrg3YRn2aPzEs7l3mYTkBb
R9iU8aX4e+bSSyEr4OvR1Xou3WOJHhiH0b/yULa0YwUPNTXzYMvQhmxwqNWY0e4/X3JbPjOQlkJW
lMK4ZSWTDOG70zafuacWsqRp7HsS8tM+llDltrlX/Xx7gpyLG/5ivyLspgJSWcuQ6rMbqqz3fkbj
0Hx0XXYuY5pFOCwriTNngh6Efwmyd7RS3KocBbw1TzChC+pLMePMyF6KYWe78SHgNkOo2cnKw3nW
juVmjC7VO84ojlz/NFhehINBTfksAPGHum5pOzGctt2W3/QBoKm4SdbVmFSh3hXRo8YpPttVbdP/
FrUzXKoenWnkBLb79x3ICREFCdMhBDOwgYBg0LUN68XT2V1P28B9kLHcNnXxYA3TAZHkltIVDuYz
QotoY3rxb9Kh6ybVblp9S5s9B3baPyN1R9voxkzdo1NnFzLw5wbiIspgFB9L1yhl2GNcA5IOo+Yp
TUCpOAMYtVmfp3vfjS8W588tF/4i5MDJ6bNqbmQY2NJXm87p9B/mYJU/tDluOUHSbAC4P3B+4LE1
/zQGw6BHXqSjOhq9ai6E8T+50lcikr+ISNK3RZ7qTh9OrunAOfXj9AgFIN1EvZN+59gTh26WGgf0
dps5wMfVm0PwQSPEizreezDVgFlJNa40fDi3sLibldslUwzwEuZ1YVXWs+cEpw44jqLZCM97Bdeg
/thqY/SUTjq5QH00fjllO9abt6f4mTVwacTWMJ79MRKkeWKVP0BO8nZWV6PrBZsy3/Zd5xzhPOVr
nIGHC6W+M/PYW7xFTVNWBeqfhpbZr9BNuYZa9XSm3sRFUr9/+7HO/cZi91mVcamV1dSFtc3RxGPD
t03L1N4Yk2r3b//EmVVwKRquNdN2m1bvQreGiy4cszvMjsxuvVHo95pfJReC8Cn8vDLolgpiCQuq
yCLRhVnsfGsnO/4CVNZ/vu4hFgE+m9u0shqvD/XcSo4Yjc71ysEIKqRxSj7aamovfPRzT3H6UC+C
65gD7RFUX8PAUzvXdzYqS7dvP8O5S5/+/uLSQZE3MwShPEwwhM16VkHnwgbxzCde6luJwgCLtKgN
5exF+1lK5w44XKzD/HO0fZZ77qXS/rnFZyl3VUYcxfDx2rDpFRgPS+swvyqS8cbmXLKdosbbdEW5
p0Zx9KtPYq6vS0lgSv3324twoooCr8lRK4w6wMlC7fFsnq/7Nkupa2QPqiZfU/DZ6/u5lt/grn67
6rMvta6F5iSuW/RFOMTKYsUc9WOXNpc+yJlBtXR5jeuqdMtA43DsAMJpZGIjbhaf3r7106B/ZUq7
i3W+hLs4JIIjXwJT8G62E30dK9t5qjPL+Pr2T/z7A772I4sl2tOgrEYu597UwOITX5cUnEyZGNOu
ggB9wDwn/hjJLNvqg13cV3gj3GRxByjGpFFjYwztgMEBoOnk2TqmYLYbS3soM+hJZSTKrzrMoJ2X
BUCSiuyEqU40fycxFPgVCKd7l5qzAagff6cMn/Fg/kWPBZUuqC9evbU4fRcrm676Ez6o0za1o/U/
0ykdd7bl9J8yYY3vzBjTHJ11cqNEqvZtE03pOi6xYRCasMK4M7OnTnmsIErOe0XCTtUnYDec1X7A
UWfEKy0qClieWesk+9que1iryGfuixmr5FT/APZXl5jNmlSkdT9oPiVBB+PJiKbspms0DFIGJ9VP
RDLs8ARZ33tODPgDdW72LAFJ32uzHJ8KvdBWSW9jwNPpk70FUJXHK33ooYEr0Dg4nKhnKtUi7HOq
HeuqGbq7AIe7rWuaLrY3wk4fchGndw7wi32kVGStNBUU69Nx2KcOCeoCoocyb+bGgQTplJq1D2DF
HziQe5ugyJJ9nIpxWhexmn4BhzaPSS5tKGJC6xyMA5MBrvuUB+47pwZaN+BjRbkFRNCjhPL9I+qM
9CbXT/vInDaHO4x5y3id1b14dqxcpjsCHV49IjZdllMQP9ChNLjomjjBr30DUEiq6uCz5kn3pkvB
dhZjBznbwftgBRTYNFcq99pt4GTWphtEuSfNlG382ho+pEadAWx2KlLvOb1RQJzpkaZFr6hv7EZa
VRgMcG+pH0ILXCVwey0MrlusnmF9JfkuxW9g+NC1BmA7zbeZ/soY0UtjaFCuLaGmD6fi4HuTHKF3
M6jOmN55PMivqOr9b3ncslktPM05cB7s76WnC34VrkioiV4aWwdtCRYwHqfcDlgmiHbhNAYI4sww
MLowkq8yAwO18jxZPWu15tz5xmzvi8mtPswjJgu96QSwEvsSX4Ue1hVJbHeHjB5pLBg+gEADh8Vv
BmA+TPDSCW5S3gzuBsphDce48Vy59uZCPxF6ATOpRlUJYFPQLpQLcmfvj7Vac7o3btoZ4wprZULz
HdcJNK/bgR6pdVmNnBAA+Y9yk4wYS/2uTAi65CCqbuWO2Sj2Yp4wUFJ2h6+MFQ3rNC6aXaAZcU/N
uQfAt6o7TLUnqRfQyoZqBxh1vE87mexdsHCbClDXLnfH4dh21uQfbKrX/kbWILZWfv+/lJ3ZjuRI
kmV/ZTDvLFC5E5h5MaPtbub7+kL4FlyUq3JT8uvnWFb1DKqq0egBCgVkRmSEuxupKnLlyj050bCi
CLJb4sv9M6wPe9WEHtmAoQGVY64hOqxcEB577YbFaUj10mxjCQxhDYkhIzyuj9WlatimvoVJO35l
iV6qHeDAqt9MgfwuWNQ9Fq1nZWcIVZU6WZ5ozZeuD//AT0vLqOKGIBNnjIlU7szMuyUEN993tZLv
PRaWJ+V4+a1rWfl6cj1S+Oo5IaZ/tIxZgD3KWkaSbJG/5L1Ut0hh7T1fvvoZk6Afdwbj+kdyOIsn
dy4I8vACgiJ73vJNz2NQYsabxYEMuuI6YWqP7qCvKZOT3a58x+FPXjISh3i8dHqTGCT3WO0snhjd
B2Tjjd0mKWf9MDq0OiiS0r/HXqnWSZZYRlSAgo7q2gtv3SFlOktGYAT+Sh0LgsjWfja01G5+e2ZN
uogqrcfHDJrHeoLIcY+I6W8ydC/QHkY1AGcA9miQoLj3MOPu2Ttob0MYQr9mWxjbIFDeb0HG5zd+
EUos2EhfovY5A8zMIT3M8qr1mNr0mvDlb9uqdraxl9RlRM5ZuOVNCdjSTJZxA+9JHZWoqw0fuj6F
UyPvTWeqNl6gmq0y/ZCEbtcReiVLdbGRekijvjoafdncTFhKvKLaQCQ+BDltF9vqlb2plsW0SBce
4xvlBOMPYCgVDdDNSFZwk2hKYjNqc8cvV72dgxjTQZ1ytkK1SEw93namGvYWOYSPdW5bFL4c/2Sw
acfe1jnBg+uGdZqd6fWFzVGwyNegHvonCM1MN0K/hhRRB8BgkiWtntOmrxgXciKusiRO7+DkEBeD
Dzvf8ELNEWEyarN0S3bRWpOAh+DnP7uTr/6MI1IGE15sosYSO4eeqNUVqcncdJjpjUenLegvYrfw
P60BbtZq7gx5qGW1rBfPCM9Q0+0bgGXZSx+UmptrNEja9Kb62VRxcwzmwG0i01o6jsWhdPSamLi2
WA0DriNOyyJzYROl6Z1rSWIgCWYjGpZcM33npBPjqcWFpsfaZrn1E+msq8nqLuSz+2dT8RWnmvtz
nRROBZOj4VbP3a68qxeb3YlYhHeaqLlDSkBUswIMmlMGZDZkuEadOzSElcOalYZL0FSEsBK9R0Ba
HnzgXMEt4rvqew4ceSajQL9lST4cjUEmn2Ec27swzMVTu8zjZnITuE1hnLPH4LeE4i35ZP2ayodH
aKXWb+roeu9QXDyANcoip2jJQ4SahIQ/2jvt+U2/LYK6emZ8pnbk6dn7WBrt1qlFsKuqPDipEF0+
gIkKDxImdE/hhrZQwCQgo3K61G3VBvdE2IIBcmqHZ8NLZVjsA8+VRFXJYDJ+PMxzkQ4T3e+Aq2lj
5bgqiDLqsHtSSOWzHcTNp8bneUrSsX9s0U+eOVKtnstOVDpqwpCwRs5Fjl/YW3dp/Stdu92XI7fP
aHbQK3orv8l7u49sI8mryA8T70ZqDd4CSKh+JEFZAfHuONwLRdp+1hbT/WzpYmvlaRJvqkQHv4OQ
9mYwvTg4TkBMTlVNYbbikCLvUGX1wKBbOTa5kKR13PfZTPQqEYTmrczN+gvsnvHWd63/0Hd+vRXa
8g6qM1gOrgzrNED6Ia43mxnVYXtUL1ATggB9jcC+lS30/EEKE/OIJdS+JI69Gj9yK0w22k8JKoUS
0XpQTUj+XJMh5VIJOO1dQixgvKnHwd2pJpzZgFYtiMIYyJyS8lajllbbxHGM3WIZalpNjLKbdVrH
ejf4njx6anwZ6sCOrpPSEX3Pr28q18/tVdZX7pcp8OGxVVg7P33SJvY6jzsXUo1bD1tT0AVmYgpA
mGTpc+mwTjWYVvXcOkY5bBUEk2YrW8KkkhguTQaVjWBM4garlSaXHYR5g3dj1QQNq9ZdR77YWjtZ
DSxriPPgqD3Xzn8GKu0t9RUCU13UxmnyjBKKB7mXRJuy1E2euLPsLBtW1hUOn5P5bOd5CYnNDtee
44jyShSg5izyLD37oYKkzMiFBzRPqxGc/egeMe9V34ZLamLsNcZXZoOYiRLIRhWgxng8E/lkRIR2
ynFN4QnswTZEuyY5H5XKDYpuU2BX61ZZDPNvzTJcO3G7uZ3HXDsdN+z54srsial+ThbH/UkaAtnC
PuivVs12uoM8Fz7nLbSNqNc1tY2mXl9qx2S9G2X16Myc5UvvYIfUGP5g/CCA9qNX3ViGsF/NuYeL
wFmHE703zy2fbLAy+zQk9U0C6Vwz4mQxtMK3tB5GKf0tBE28dXZQJvuwnMRtVaRyNyzBNgk6+Vuo
qd1Ns44v1J+8SQpElSvnXxL/dPiA+dpz9nYD5WzfJJ33OccDUK250cLa9bkDOAWwIHHly5ILfnxm
Ji951lyhRwyoYRsS4mBu04qN+pq2ex9q1sdSo0pwl2RNN0JidGBlqiYVxkUPfZlckkKsK5cEq81M
/TRtwrAFKsYPKOu38ONAIvmtAkExLt+u6y3t9r9uHoXtXlvR/6x7/BfBNdC91fKSpPu5NfjG5qUu
TkCpykumsmGbCX/eDITLHl0rDT6GKe/sdVsP44ExRL+104zGp+O19/1Fm2SKd83OgFsAIMwdmA8Q
qlmv2lxQJ4AqIvJazknO0ypnX23FYhRnfiCTubeM2CvXdpww/5O9GG9YzuvhoxRFybzBJkjBiomw
2GKOz+8yWTdf0rDjc9hMoOEMKKT5Ku0cQ9KzWniM7H4Znqy6ki9prBMZFUagopob4IN8bvJ50T2m
QyXbEndk4LzFpWPe8+INN1VHbwDWDPtPL0AQcGVZwc2gPbkQhYhEtHY5RcmPm705P6awFzncheRi
9JCBZW4X95gHwudrmOuTwQnzNHlxuvcNf5k2beBgBfWJVskjEbs8XL7XHkpLpWeG/dcKtCkJlb8y
cNetvP7eGiH/rfUau1rXutR/VOGGf0h5nGISij3vxsoc3z/H7FOc6kl0HyzHENifEbl9mF1rfhhS
i8MnaSloCeJ3dbyxl3r8hFVm7Ys6M98V85w3oLj9QU2+lW6bTFbPRLmKD2u06FkzP9vaYAhuHQ66
LBol60/Xk2GSGCPbbIWh6ajagGh2yFC5YlDVTy9VUIf3vWvPL/TJL/HEjnKU+JKM/HZ0Dy2kyecy
GJxL3s0FtBUb6L1R1MQN1/NfnDWIHk/T7LkJfMykPesiN5mAgEXA/l+bimJ3cg5tEtoQH/BtFNBl
wcUZpdmfglroR9ODQ6XZYzsX9CjA1V3gMutrii1J4459VTZGU8NvkYlnbqdwrE7YwxiuUBS8u32a
v85BmQsS3D3/Iy7s3l7PqCA/KAPQZYwMoe6AkI8LpgwL48U3emCkfGg+bt3GvLZ8TuDkJ8sZ5c5G
dJ2jYTDjZ6O3qJEI7RsuI4MzsMht6FBokRdCu1ybJFWjgJQDZjBbv8WmW9y3mRSnuijVUQNG6IAa
uO2twYbOaSD3nmzirPNJLS4H56PFdilxzPhw2fzESC5pb0g++1zHJ3dpq0NsuM6dDV/AXSs5QvGi
vs1uMfCoR3hMYq+EpW8SkCa3ZHVlzziEg4ELpeYFawwxH6bc8EH9+dk9BGeLsR/d7TuhbMXF98jx
lNR+CBdd8OVPef1o5hM59ONcfPiVPagVcV/VE+sWzYZkVciQXkZIscL1RmAUc4GMDYYOmEsJOieJ
hJE09wEOxG9WeeITQ+gsj1RcdTch1fNxnNuS0rQp9qrzZ4A3c/AdguF5ctumRw1olnAzpLN9kFkg
xFo2pXjSgH1ve5EtLxypRFoTAPpG4ID/xu3cvVi2s7TRdZZwF1ZG3DGnmayLEeZArckYbgh3t5Y+
Gv3Q2Rt0c9Zm4NoNWXut0q/SHNrtLNx2y0kupkiUjgWvMqmgcCTd+IK/0LVhNYjgRTuYl9Zdw7Ix
Ea/jl5sXUBsUg/ZN2eUz3B2/nV+1bxgJ5iokGiN1wleocfo3aAUN/kjRtl7mRFx6q7d+tAnKcO7B
9ZJKHIzVtmeyaHNh0+r7Og6fMydzv8OhL07EtXgZQS5t9VRb0nmu7aGgZtLq4jdD+Og048RXMmXh
l9uB3FMqyI5q6f0ti32UwHngoHapqoh/XVO2C+FkU7+tcZMXB2B5ndw0buXoFZNI74EdTEoFYvD0
H50a3r4R3UCvIJ1Ni/x9NqQqnmHY+yqy5j57cVDZ8w3H4HxjEJQVU2vaiCNxXrBu39sZCdemMXTG
qq0tzS1oNrqn8StNtsIls7UtXvfgnJN3nu0aWi/4eSgFzyrUFqjwaw0CmNReB1ZFq+XGM7Bdirn8
xkrE8tu3jvsiuxYIeHDlV4Uy7x6druSESxcx81tFrJ/T0kjOXdsvkC5iFkx9XcyH0S6JEmV2MrNw
Su0R8SNqbhFsshtr8twc1Ci808gbvSt2Vnb2U1mAYVpNZQblA/JQKaJ8qhMCL5iw8idh/zpb3rhs
szqNj6wmVV/+AFxMmJWpThyGIJqza/Y5+LIZpIus6notu8TeB+TXP1atrGFKu3kApTLUC0702r6T
jrNscdOA0av88lA0HfoUgDPTWwGvEG+1hf8FolmFniVDEBSsoK3ZSQCuyoL8wYYB8zA2Ut5U4KbI
1jPLgyxnkGRBmt0s8+Tt5zRutl4lCzzjpjyAazVPajCbWzWaYp/2TSMRMx3/s2gZefMOFPMGFWDG
bNBjou2DluZeL8VC/VDXHDcB9vNsoGZIstA/Lo4VrCcDnoLjknTh9737LLyyedZi4dKEWxmvZi9L
P3JvgLbuDjzIw2Al9S0sEeSFdChNFso9kW2vkJnsQEhKdeFSY7FRUN8gwDGVzTduqsN0FavC+vTC
vjy2ZuAcyVIajv7ADpR2FoD0yOf2G/zZ6lLH4M9XC5Vs5La+66z50HS5JR2BOrq0pygh9v1SlVQO
vvCt54zYEgTSxhJNxKMYHlqezbfSDakyambdkHFaw1mNdUswPfba3yJW3kMGuBd6oFjuu9TyDzRl
sJ6kmDWfkbvMB5yg+uqpHvFlSJL3Mbux2kfb1l5UI6rNMC1Qr4m1/xnbKbuDoj4dZ0L/y6jpk/FW
8o6+KyTj9QJN++hjvdou9lAdnLIYZk4q9hw18EL2AgL6d7aKD2ZZ2Cui0Mw9PFjinUITJmzbu1S4
4HN62522w9xmO+ISwteBr+lR1UH3GIKpWfmWab1VzFz2BL60G09zbgDK/AxyGcD1MGuiqIumjXBC
OPE6N1PzoVOteanJ+l+nTaCO3Njcal0I5QNgizPUkdNY0+fiCuNOZc2cbYDP1ps6TOKIqUgGwVVn
4fvo42RZL2biBJS4DhQlRMAy8septR4yL++Hp3lUA+1HbC7+Zp59MB9uPs+R0biptUrNPnGgwgQj
JSMQu3wXuFpAh6wGfRhUZZFwVNbCPjqgDz9r3zGaR1/72S4dVPld/vXRl1OVeJEuWgBiaLNARlJH
0KSM82g8DoCrYT0mNKHPoWHbw0YPjJs3dgGolN2PbN+5QMECETuPdYr6JZa0XVamE2Y3ElQmoC+G
GitvkiKg/nDREhYsYSu0+PrdrsW4ja3ROFMJiEddBe56RmLbdEGrN5RnQxSgBZxLPzVvZsiccNfS
8G3wE38l+PL2WYlu7atc7wFrekgEWfnNgrUPFa4qH4qhDW6LoG93Yinl60yf2FGvqeZ5HmR3J7Oq
f/Ut9B6DLIhdaXnqFVreo0Edv7W61D00IsNXAtSuODq6HT/bljrab/MLlAnrw+o5clCrjHUuxvRj
0DWjnXYC4LWM85vyGGo7DSojzIU0voVRtECY7AJGLMNoHRxlJc8MaMJn0TfVtmM5asdyGYtfoKid
M1MDLExg+soM3F0530tXOT9J77RvbuCBWzP6dOH2JhR5U1p5Bp+Z7b1cJ/Uvwjt3lZ4Ht97YA4OC
TA3urVddnwuFCAKOac7aOuqJFbkFSx2fOwGLZ1MD1ryfVR8EqH9GewRkZKLgYDjhEEyEPi6GZR1p
q4cLW4HpTdhhisGapCskntBQ5KFM8k5kZvDAmCA+lawx0TUlInio9RQeHJfw90LI9LXSln5flrjb
AOZTyHMC9llu2eWavDj9zO5mt0J1SF9qQ7XHwRDjhisId3/TOccSieeHf9dF6CDlXeGV4dlr0y5y
VNpGBNHnPwBeY8QRoER+AtWvGpLkAOG83fW2ZIWEwaqEF9e4R3sc0lMLZY0yL/bh0ehsOTfgVPQ6
ncPm4iNIL8CUKom2ykeyAdXHooUmD4EV/8Ve1saIMNGBjfnM4tQ8NqrX+0qF3k01N+ImVxmrGioY
DwGR2I8ZnEOGNSlDBO5LJgDQ4nwGkTJuDkPnse/HuGFiOEFBcc+sjVTOys8IjlUTVIwy72hkGCRs
kRL8T1cZw2aZav9OY/kLsWvJHEtQ08Lbo5mtfrLOAOcnONZhElfQTo1gb2C6hUufzctqES0RI7Nf
ZATe5aMhWPazwg/0F++c+EsT9aNmFB9rJjXgTWo8YJ0575BG5GsdQrEjOh6W+uR7Ocmwpb8DbGm/
kaLHQ7EUOX4XHmGx5VnMcKqVyCAOpk2QfpT+L21ynSGmyWIcQ1gZaudMc3cf8NO7bRoj27TGPO8m
Z0g/abrz58FO5Vugh+xbuDFHE0L5FFWgRNaI3Lo6O7nV8vBArovCOXbPnlXlm6XKLAJye6jCo2Yl
uKHsBhHSVbt+bhyQczMvGD6HiAsp24fS8P7wCFaHcqlwTUF/2Vk8D6cEWXQz2QHUi0lWIEHAtT+1
odXfdKnowHcqZgbrbIFSRBn6Qdc5XoN6lpTK0TePi5X5dGzIWUlQzxR7Rr7uECPPsLd5NaH/1ftU
lFLSo4rgovpJtODdB3Gm5Sp2S1+GW4yN4khCzfwxd0744Vu6503yyowk6jZtYNXYs363wyX0oKLM
zW3mkx1E41Rt7MyeLmqyWMK0O6s4SO6LYFMmZX8fJBQhphiGTZq44UPOeuRhcmzuChgIZ4dYlBOp
meo86U4fmdSVz60LtbCWbBQy4/W2lrjeGCQUrVSairWpU6LrZVZzhrcM+a1l3lnzlOwskDcvCdcu
s3xXsGJAIA8MToGcv2K0MH2EqC8/kqAMMhebnBGgXyX7YBb6UKJqtwBgKMqGIBdbpHhxN6Zw2yie
qkhwPR1ZK073mm8G3l/VUCiOMtvNQ2yfcvpHHGwFLVKpi/DoKs4yJvLJYUYAuzOwvlkro12aj0pK
8z7pY3Ek61gcClP059h2rVvXzdVPUdVTftM184gjweudfW8r70UCFH13hLC+IMR1295N2J8N+vm1
yhnhngYRZmJbzp2ZgI5pxjOHO8qJ43Ax57gSNJ/Hu7bIVdh1sSv4PPhq1dbFKP87zh3BckNW4eRr
eXOK0L1Gdhfh9ASVtYy6SofV3iBmE5mnHB+W1A9ghLrcvynM9oMEO33q5SAOyqmNTUzi95Ep1PRu
+zFwLkg9297MNTqBY2zjHpdiTAbcN4gEhudKhGrDOKyOvMaK/2g3DjdES2S/9RIgIju5UaOyjcF2
rKWw1robh+1sj863Y4/V3u6L4exUEJE5i2r7o85da1MxZr0Tk1exnKWUdakQavambxk36TDqC11B
Q2CXg9qdAm+9xTYJMSOYjfZlIEGHp3wOIMBmhrcbRDLdmMmYF6tJVDawmhqSFybMYZMFns1jBTil
QUpnQLwqyyvrVpv9CGYzU4zGysauXzn+2FrmCjuUXrGoddwgYZAjWD9ivRCRu1gQUPnbaJnbwF5z
z3vPIeY9SF5ER6JozYwjZr76xzh0ygcXPfbSgkjdyGVx769EPuYORXKkAMyOjOTSDZ+efMb/jzQp
XOuh4gLAeJj1qCGm7g7UoSHypJA/ywCiCu6aux6YPbLitBTiwWDL6EG6dfaTVKVzallY+Jbg6rFi
6MV97CuybWskym3gzNDG/SX+IaDiK/FVv2nNkbq3HBjgUUZsIDXFqOslbGRRDDuTfWJGcMz3VTbK
LU81CmB+hb6JxgJjjYIJvqSaKeWq5IUV3DBY66Bnlh/n0xN5yfqO0FrWjkG3mSs1FOae9C0rsgLS
PAxeIlwbTO930p/6KJRlcVGGl9zkfiAfNMmkqPCekzM31ONpTHvxmBEGHq/T0nHXrUC/z/Ige8rK
croUpne13Tbo8Zrj48GzNJpNlSybVMsy2CsTARdsTMPBSY72r/AC/zCKylAbYyGL6TSHEgI35z/Y
Tt10USWRvaJJor8IMRNgQ+5Wv+ewS03aNrMkvjM2RhDUHuG13eQlJitelv/sMS18xloSX+gLrHHd
psZrbPTT1o4rY4/YN0EjTm17NS5tfsyRI7k46lC/6HCSrynGhEPdCHUuiK24Ecp3L0HFUtm6gNG5
SbwkNlbM2HETVhJ296rxMvnBoep1D9YQl1k0eXm4My0uY8CEdmV/VSpRUWHWDEgrMnH7xeoQxEYS
nNZl0QCLVn39BaYOSLVk3LBz7SV+8qZmDm97g8UMAWu1e7LJBAi3KeUbCFYThWk3NrPLfyNsy0se
+Tv0Hx/dPwKCUI3YGvjuoj4IE27cJXu1OIWTLaVy/y0w5NwKw0N1qXk9CXvwpyqjr+Mvf+nJyzsT
npmvlGOM64qdxxWLqv6q5nJdY6BuDxqn5sljSsYnLVy49JYznQ0It+ve7zx301peWO6XWMbyRLEK
0XFNUoYfJ3DBjLEwAGrjw2RKRgdNT0MQgWwDtHdHJOfW9ePqQdhZ/QzDtkgjX6VhFbHgwepNWueq
WIVEGfxQaw0mFYaa1cEaEAqYV0ok5tGPaV7t0rf57WqiCJpTOJDrhZp+gALEBhfgsPh5qubsigr3
3GnnwSGejkkLZRxg5lQaHzX6zF5ZjLS5h8cffDyO/17lTAdWadgYlH1l5ubceMnQr/k5Oc6OEYT/
3c5mYG7IxpXIC1ZdwDGDGYozLh2cKFuUdbswFkJFkak5rzwYbZvecdRJu9L7tODAVlylAShe+wqc
j3EU3cs59p66ssZhkmJqsl2hI38a5mMZsFzshFfvR416uA44wqj2nc6FNol6V9FYkgxWJKbYmYFX
MGRKc+jbqRuPWxPWL8jFpMVnU03vfGDBVg3KPpbXPaMWy/XXNIPijmwks0vsT068p9zV5qZ0xvYd
9bT/Reet3rPEcx9d01bgg/FVnRjp4I2THad2Y7hLpIaEAh1vuFtcikzrP62jw32NKIM2TtbFV2Yu
FPudlaQ71Vnmmb2nLuoQ6biUgyTc5TzYHyFpl+16DA0nyuNm+GBdTd6mWLoeeZTTS1dI890a62BV
21qfrdidb8H6eaAFoJlD2eTAdNvZewyMzlhzc3h/ij5Ztk5+BQCXtfm01Muw5f3Xa/h61o1Defvr
9FdlyQ/M8rUJ5oGHiqk1P1rUVT+pgiNAr/HbkBnD6C7tmTIjEfg9VLttXDf1HtNM+zliwzkZXd6f
nCD9wwwqvplJfRArxpzJG7s5ToqbJQ8K4MASDoKZ++5n4945cm9UpAZAy3MdhqdqlU5eyTchmhMa
QXhUVsAaaDlOFC9pUOe4hEAbn1j7WH6mIJ2ZQgpWVJDUHzuAXTcl9vMfdzDKd4dRI6HcWaPG9YgF
fiWY0JwUj8iWIjrbjIYR3vMChg91U8S37eB0YFmNfKtnUUWFmpGvyeQuQjwfCd03eQz+U5g3+V1j
1NXnZBQooEsMJNSO+/q+oD9x1hO7ZfbfbfX/Xwy6p7rkf//r+t9849ZXuIv6vwBp/++fdr/15bP8
7f71N/3TfwNF7R9/75X49k//sKl6/Dr3w6+aH347pof/AWC7/s7/7i/+j9+//pSnufn93//zux6q
/vqnJeiI/0SSu64I/F9m0b+x5y6/zWfxb7//7+S5IPgbEpjt+7YIbdsNrwlgfyfPBebfmFvZdmhd
/y9wrr/yD/Kcbf6NdgEHhQeTLvSs65bbP8hzlvc32wmYj7qebdmWQ2jkf3zfd3+f/v5X4Lnwr7SL
f5sSu96/7kDkRjkn/ZQrJvOuuu/Kdril2S0PKhTLxg0M497knEQ978cSsLvhhuHOwhSyyxN/eKil
Ea65xXlLVRnvsxSZLrSt4U+JYZmloll+TfYAm0sCamNklY+/BU3txuxLKvlpsNAX6mlbAvLApeWk
j22cd5e0HqHCs3Ej146w8USQ130Oyjh5XAoiWpJFmL+SiiAiCFGB3zSlDz82k/ehWRIYzjv3tDR5
jf0vi4MHahtxQPcN3kbTtQ55WRRfWKLy906yah+1RttuPTjTEW7r4GRg2YWWbMrgbLVxv3a7CqMr
ONTjpJEOmZKRNlGm/kNcJvPFTqf2FbgqETL9ROzCGstG5Ueix4Cm0bx/s7zS9611bbSHITXe/alD
ih6xdV3abG7Pnjm6mzwr3bse0S0AcnOiZmEIVLp638bT/DDmTfFWWm7ynAEmx1eWh9O+DU281E5q
Lx9j3fensrz2aczUs7fYl0h/pgPZmEiv/obBcfNBB84QmgjTP/bQGpfcKYcfNkfMm7wLdbfOEpey
l60XTGUIzgjYS/DKaFxEqlvs48xsA+TukCbk5Pqw36OWvcLX2MFygUk4EN9NO5ffNcbUw9J3zU9C
YwdOW5Jpk8nmYcQ1c7c0OMNWNuU5E+sClh95SApNpAqs4eKVhe+vtMRCshoDafzpmOhFjHESEnpU
KT7bwBqLleUPJtvc+ajeLOwyh1Iv/VeZpcZXbcArWITbyfWoh/AWAGd3s9jVXeXF+TkwkV1rZeJW
b7r2j0oDE6/GZAUMgRrb/lHSJcU2sedNVzY/U2O1T1UJuXMlgTJ+91C8OTGHhd3mebHY7Zh0U9wV
7M5y2xVIUTKvUZ+xWB/coMFKv3hgaNmLKrk5ZT3XLYOeMX5v8aE/j+DMWIjm8XzKrKB/EoZfMVrC
CZvYobeLhW3f5n2HY9xrcTRiG+8PC6IVGmJYB1t+Alhk2SDFmF1kBt6Vyf9i1cF582WZPOq6jP8Q
/q9eXTOpz0TmxM0mDWR9aO2Ju8x2FNZFP74mwbh0fm+Mq5NqLbXZHWvbMJgXpX7z2phheqCIrtvV
BAN8k4x8WRvXaTLCf7Wd4ssZPRfOhN1i9k9oc7at3ePVyMwEIWbxvOSnmwpGZBBq18LCwQRSNq23
ucU3tDaUhfgdzKbz6pONNa+YWsOBvcYjyCRndE6lgy1TQTGv9kjzw7ulNOlFfjO2p8XQzX3t4HKm
NVLNKRSdKG9Ga64fWL3sVz7LVbdqct0nZtxZFOLnyU74qcML0Zp62wHIdtZGp/VuYXd8iOKehJOy
m92ebYe001u/W8ydW5FJGAM+2ah6cm8UFaKPu3UokYAXs9CRnJ03gyFvtDSvIkz41SY3kz+gKOtD
3szyLh/G8aEfXe/EaoHOLoMtrAEJD02DX4EF0zvqCGJXRl5H66EBIq+TxW6tTUMs/k8lVbKOacee
CvK3DmXTI+PHedMeFfOUARqIG97jyA0+K1xNO8e1k9+0LHpeoKypDz5toBeZyimxzja2t8+Kmi6s
X9wzsdTiTO1pvCuJSgHNeuDEKMfaZyEgqXDh6XT4dRhqfeRkG7DzUcnpuZKDeq+ZraCAmV2U520V
LfTjHwLzZIU/gb1eyjsj6aJehPltkspxq4KlQIxzjeY2xXpOdY77+Fg0KrPWqOMchaWL/IBzPHTJ
ddfWsXfyKlizdN3u48UMO7J7WveZ42a8L4d82oypf+t2sNCtNM/6KLVc74kzOgF8L9Qrgl39Oyql
HiaMKB+gIps152Ee5Xi0vp2iLF96t6y+bV/UAEmrwePB/D/kXceSrLi2/SJuCC+muEwS0pSvOhOi
zDl4D8J8/VucdwfVdJLEq+mLHnV1NCSS9pa09zIJGo/4RiWdm5no7psRBDUnewAK3hnElnogmlcH
FO2mP7lIyVcP4IiFNCmbyFejV8JwBmU7hlp/JUnlMQwA4AZXJh50YDk0yYgFhi9vaCNZ8EVWXC3A
xX0f9kXhxtBpOAJSwrtwMxL0FAp/s3396DsK5GxMrhaT11gm0kM1Du1DBpcXK5cZOwnAEVwSnGoD
HalXPaLYANpf2IkJKk2BD62VSohwjYm46AEc2l5BHTyofOBdeZFiT0NH3SzQCX9oR2V6pTIfuD54
3gEis+FP0I9ivzB907Qrpoa5FNm3MZIsh9l6FoBcA8YFDJ6B0pu+Ih/bD1qMFSoRqQ8ahjrQAEAl
9OpbUgcPEU1z9CFxYTn4Pk92/jSgz1lwgWKxnMmTrgTAAgYh1hOsyUsfN3gJVxwdIkWKBk8t6Cnh
ApfUrzHQSgZCn6CjxeGmC7vrYcdFtY/V0gsAT6hBQxNTQImt04EIzz5qStUX2LXHhwI10Fe/CVoj
Ra8o0gnsBx2c+st3OJFNh1ppid4p8D40gkET34Z87I0e7nOodvst/whqjmA1sQqYBgrWIFWIMXto
xKY64JbIDlC9lU2NJkKvx2pTSsDjzz7nDfrKox4l2Ax0wHnktxqljAb0ELhCAinQcCVwQpH/gc2l
oV4U5ewEC9vxdSL18AWXeMZmJgJlOhMmnF5rBVDQCsBlvhUDE/DnpIIyMUeOTJabfSbF1YHFk/KY
VxqgMhGIuZdBLGRn9Olc8ObHI3A2xbvcSBPTW2CWM9St0DbqlAx4Ug1KHiB0AnwpFrE7SMFdP/Ya
Qb1IVQYd9y7lMS0Ja03Oz8ojGmQzho34rLVzXqqcqY9sKRE6W4iij2xEV16Tm4vWFaGJJtInoFxe
wav2ECMbDcl05DlcmhhUuBqqlKcprkrsYX5+ASIsMOU0pneBxFBZ7kbUJlJagYrBgjTelW1KQz0Q
arC/wArBYIZoKJA6a2yfjwSzgKTfIQM8D6ksgWlgWirVjgVSeM7HjjyEoSjtFBQB7HwqeEjCxKL2
VfIxt1N7MBrqFljxQgzQahbE0PJVwH8GtAZNDuNnTW2HjqyGFkNIwI8pcWXygQKvRpiul/XvMcJJ
Fb3R1lI7/MYk70iB6mPf7gHPEQ59GiQnVY3IvRpDdtzoqTw5/oR4R3mg9CMj6RoB9VHwFxw2Kd1H
oFSpg44WDBW1ajJI0Fi+DPA04XCUK6spMgqQzD2MaDtTPGTB5qBOOxgD5nbfpkEJT2Whho99ABlf
3FRVJQiMHLIZOyJH2RltQur5HMzyYLbO13+GoAozXS3R4tR6NX6aWJNFhtQB94EWB6e+dHHVA+uC
izPqLlxhTIkmOshnzG3qTBbt2OfSypTRWcj1qZF4rwr6ya5Z1hpQugRIvaPRr2TKuC9gzkrsBHWn
oF4KATCfz0pbxutyvcAS10Ws2PcAHAtTTuLpJJfhZONAjT5f3iao+Gf8cCfBeB6cfa22wZsCOjT2
YbGGzkLpBjN8DE3XN1r10yPkGIodLEAbrwLOEKiWajjRXk4uCSrVwFgA1yHydQDVOGm0kVIkFOa7
ELtHKJ3DbgC1MhHJjoFeIOt5WEj9mZcZrWZNd1S6uiaqJ4fv2gCkEy0qP+owVk/N2A0XQK21eyr2
CjVIrnBHaJHJFvQnoAbBxVr01mphfZRCmp57vpBcvtfqN03z6/GQNICHw/qlzDwyJY2vEzXimjcV
25QBUAqd9gW6pX8ATxd3ZcChmxnkFRhS6EahjeaXMRKHH4yFKeRumgMKE6YMCM8saUGLmvquxKVG
GOQLEogSzNgUehKUKgr3adaWgamWuHT0rFAEGz6BMDiWOP+elNy9j2sWMNGUI3uU8LLDhCbv88Sx
5gX1bNTJUx6oQpUFDvqEw7GmhbgT6K+MVjLU73n0qxjOBQ/RBDvnQRBLaxKIWlpyG4V3kCUBgEsr
WqnUizoDnpuluGH1oXgBjEwpdoh2P/Ak1qNd0kcDfONoDyaoPuRMc1LszG4lhgCRd11d8QYyOaBW
tGkvgpL6OGt3Idq4OV/rhONGC+7gKhDJsZZ+4W+l+BmTKDUkFhZoQGaQpdZxnmsH9GxTnPtJ3z4G
oqACkhb18nNXNvJLpah9jaww9gegDwdP8XFIbwuZeAWg5786rpHvoYuI/abIJ6gRhbx/rFVNtND6
6w+SpDRWggrfeyZ1yT2UqktmZGVJ3UBLpdcKnTidSRmnkzzv7iq1AmSdTrKdgAb23FThAyUkvIsD
hnJxVAdoO8eV+oZ7XdDbvaRILlrLqi0BY08uXD113MMIDPBJ7dU3cGfI7w5QDz2CYOdcu5qBeIAt
GnEtabDpUDPNSQal9C98miuPkxhOT8B12EoDDhGu9091DUwhiySwahkXg0YzqlY6jATo2QFZAUyH
fjIb3I8APhal+7EtuJdIAqu2Twu0W4C/rgwxBqQ6E5XxBcMNnqOklenMVUhcQibJSEc1M9A0wCmq
TUJvbCaQKDpJEt9ISLWXKcl9YJBgSxMrAm4mamDmTJVfOi1T73CTJqqjoaQMaCHOaFALa9Hyi3v5
ANFNwQJBCqYDnYz+uq5J8aOIUpCuVdlgRiLPTDXEoOIo4ttN1uJEwkG0CCJ/SWaiMBEZDYha51Rg
jTtC1uquEfrmcQT3BiJXbXb0wxGgV2jsRcwcyqlw0hYVDAX0fKL36GxZQLnQUwmjtxALt0AHs8wn
wgwYY2mDHmC9HGupbuv9WAAHoqODwi7TCJT5fDCCav+Eep3O4WxiZkSdeCsvyxJsSRFkzFgYJGAl
2tYKqvwOgE8NUAwNoDENJGucyn1wOJrRF5H72tFR66r/8Dm+wPeCRAdwNsS3QR45ywXLDS6X5dRE
Zh7Bb+JL9ZEVaJuamqrg8pdiY3mHeKQKZIw0gbqTNbjPc0HaRjhOgPLaE+xHIouiyAa3CpghWgPD
EqKscBxrxt5ldDzv4pQfZjIUlYAujPvXmBYqQhJqLFYA1Ng59As/OwtSpzR7QauJKWKJ7YAFR/mD
08ITmFyiSeMhP4xtX/9ROmCEgOOYLoKMa780iIEDYqBkgSwh/1e98v9xVVMgoIasVzXtCLXmKH9v
vlc2//4//1vZ5FGKVABHIxKvShSFJRQp/7eyyfPKfzQBYUVxKgLBlICa8t/KpkD+o4kKmuhU1iC0
o+G//LewKf1H4RWiIZIkSZqvI+r/pbCJ2um/yC+qSJbC7H3LoQ0hZ5M3KL0j9cOnkGYSmpsyGt58
b4HtC73WiXx8G5j/llW/u+pe01Ka37ZQ4KB9HASRr41eJ7Rfkpi/DdHwKpH8kVPk95jf8mS9Wqyd
37PQeiHowkKrrQKaHyzFyQIOnL8bwJM8pXHc3ik9Ge8KkM/cAu50zzmEAcHeYGF4BLsno3oKLcx7
2NKDRprKqBTotz/+mhTG/KPmv38TbwlycOyiGeKd0/pdo7JgKkB2HcRS2/LyuybiMr9hIQ9TQFtQ
LeqGeTzn7yu19+oJRVaApt8qsVA3dE7WXjLTqL59hi/gqkFoRh21hdZCWQDtv599Xjn2wxcs1Dwk
dERVOEUwjwP3+wsV/QEn6ZgzlIlmdy2DTPDt+firSb8s6c/DtSB+qQGumGpU9p6G2skTNvvCVgu/
gB4xukdh0TC7lKD0W9XAcKN6QN5B5upsBKmM0gfw+MDqR+ELit8UvGBU5u77QUNNvKmF6IxDtCig
RCslh7Bi1d3tn8zPwlHXfvJCUAo3FDETw5Z5cQqrSK1VBFMuA/IIf2MGThZXY3sZqJK9jkJJoT2a
AqkPqSlcnm7/gLUxW2rd+zwEiGQOju+QtYQpRnipxOazIOO+zXDbSkHHruRLL71QodypIJIN6Uz+
1SwZisO93BsAMRkAn95NQWZxebyL1I2hWYmupU4++OtqxQ0YGTZeSGAT0CHK3e2PXlnxS418iTXV
iMMD80KKIpUKCZMYN7cO2PB8Yylek+DBSvyXPHzXxInEY8lXmSviZtyhG/+z375IOiGazlyV4slB
+VzOpQzgwWP/pNVb6WDtpy9yjkDQzxU4DI4EonN5FPsN2b215y7SDE/h3CBE8w/n7wgGHMIHt0dk
baEs0osC2Uqe9iF1q5GLLVwsjk0mO+h2RxtDvvaCRVrJNIFB7liJcL6qGwuiHLO8uFJbUjtebn/C
yjb6Nzt8S8FyGjVlJZaq2xHiSNDmh2ei9lWg9zbJgQOAd7YR7isrfymYTgpKcvTgqBsBwAAcH87P
nYW7hiGob7c/ZWWal1rnoLhEBJ0y6pZdt0+hnlUV2cfPHr04bJBKwj1MbqkLienOhlfab4A7lI2R
Wfvd84h9mwLw0APSotXg+kRAFguh1JiOZEPRamUFkUXQphXYx2Gpqi4v897YJvdKHV/88SeKgcg2
ZBGyrE9R7Yl81Q0i9b6JRluU5DuiUvv2uK/9+kXksgFVALlGO6fox33M+y7jcCfmpca8/fy1oV8E
sED6ZODKQHGrrkNT4gmXtI1fvnIYno/73yc1JpXQ51OuuFD5Bzqz9p+p1L8FSXAC9ehhbEQKiEr9
syAmi62c80e4eZW+7I5coup5IO+ioPxsZ25FXgJ4i8rM7fG6mi0EbSlP3kxMq8QELyqKDBSEyGYd
CuuB7zt1heo0P/Opbr9pXvz/Op3gTfO4fgsKCCD0adfjTXEAoUtQiyDqQaXJLNri0EYoit1+zdUF
gNcsApuf22wUsGq3lcA6EkBy1CkIEj97+Pxt375BA5krROtXcTNw0Q5wxqqNkTRbEu1rI7SI7LoH
0hK9DPx0tCPTd6k7BuUbGzeS6drTF4GdgvrfRHmEvFHc5e0R2xyQUOiuNcNG6F0NbYz8IrTxh17I
R2QOiB+Fe59BmyXmoAtBAmVDPHPtExbBnYNl2meBhsUKFfddMB9ZcG0qdFI0ZFf5wg9neRHpROsB
Ix961W2VCpxxsLyAoHu/vYLWBmkR2KDshoFUVqrLfEr3QSFYoJRrO6DHNtb/yguWkt4CtJvroglU
l3Co0QHIAGwONK7SJvuBR5gqaEtl77DUuAmYeMUlAnQsUiKZidJvmtNcTxJLYW90iOIRQCDF5QWU
bnsotulQudo4Na4sn6WKN4uBFlR69I6hkABBAu6tqEDiUWu+RBV2y25pbfznv39LEaMYiKVUqBie
SHwCNuuNBdW7wINw9aMFtFTnHou4DzqNKm7UevA+A3oLNJ9u2t9++toQLWIYQpFRkUmKAvyUU0R3
VdueM0k1OS60b79gbXiWIdz6E3jA+PkZPBJzsdZeITNRP6QwndiI3rU3LKIXVFlKpQ4TIIVNYEIo
zDchNQVFoXooNl6xNkqLIO5gJRM34HkgiNEK5uwa1vRRHAB+/RMtXwSZimrg91VUAysGsY+y9OSs
a5/FgELqS0ka5/YkXJURnx+/2IthrtFynSSn3hSmgRGDah/aPjS0fgEV4J9IO6gvLFXyHJyFlEHF
k3LgSPBqwx5DwMM3foUwL6orJ4KlonPjE/B186bwuL6JrTTo6w8eQtIOQOZQ+eqyGEoEaQrZAh3a
VZpeSinODFomzjK3nCDtyqSFnfEsuZF0vmykUCd2qRBDjHGKRv8SQZj6AO23EXIVnG9G0LqpdT5Q
OQ8AqM1N++qxEEM5r5Fv8Z5rbKiRJGtPHGrg7GBJjDZmXU4z5CAPkSHR3wK+OUpLAeoEjZhtFR6u
GrrMk7jINEkG+EEl56nHVBBIfPY6VApwm/5Bo9qRgRGRhPGBE4/AgOt1oR7Bn4OCSgLFBvCXIuGi
TAzSlHIY/SwzqYsDBgo5EWVtlHrAuTFAkCrZgbAMcJIauOwbC3dtycx//zba6HYlJOHK1ONlmHuc
tLBnEyB8KZSZSK1AoSGAeJCE1ReaCkymZl8Lhn6LjFJcM4TSMcrK0eMF0n5t/KCVbLM0Es+AQygE
tJNctAFtbOZmZN1fqE71xkHPWU93WzZx18vWgiYtFhq44lApjvAmSD5pr+lbcph8k15Uq/kU/yiR
DogPH5vBx8aHrazrpcs4XyOOCuDYXHpUz8FpMOPKhJE5mqr6Z3waTcEOgLEyRAukx42b7bxQruQD
abGAYi1WGSuKEVxX6UEO2OPYSo8bn7M2T4uFwwOlOQg4nrqVhRuzkVmNAcSpkeuiIRq8BXaSQTcW
6cruIC22OKXM0L7psxG4tP7clupFAulBV2hpcT3ZcuVa+57FLqfh4tZNIKwCVkYuMeGgOiQf0Ihm
G8G88hFL28vQh+5xW5SJV0ocpK0VPgQpxwf0wRdSWB13W/X8v12XK5O+NF4AWoJjQPTnHqqRyS8k
+xyUkyY9QAyCh4KcMAFbqgF00ChJAIt6mbNR/YCmaTLUXgE152eoGw4HsGnLPwwA3EwfCRcOugT1
XGjgZYxdoCIxo5RUGrhUVfpLO/DEBfSLf83BfTa6OJg6I9Ta8We3lKXJesPVEqshDuwC9wml418V
hCmybnK0oNhYYSuTv/RYbyRkvZFqAwC5TgqkRQbQESc83A6V+YhxZUKWJus9cDYNCOejCypZ+9Ym
0CTVRTCJz4EGPQGku8GufF52YrED5UnU+I2Ms/JR6uJQNURgEeIonnipduahpxMWl0itNuq6K8t5
6WDQUQLRYylLvD6HWhOEUIo9euQSMA9a4NYcuOq3B28lhS3tCwKealMXF4nH6lYyCjW1SrHbKite
b/AI2tKjoO2g6NhPeeFBCHoP6iuUvVGknv7IwI3W4lmjqPkq0IV/vv0xa4M2//3bZts1RVxRNSs8
pYW0BvC4kvAAkXvUd+9+9oJ5KXx7gdaVIRQCSrwAYoHEayMvBKMhR7Tefv7anrl0L8iBcmrbls+9
UqDTxzRC4LJGjwxS+iTfFxCYdOq4zF/EXgYCGb49QEmy/FCEQv2kBNCRaksW7/OqzjZ2uLURXe5C
UiB1uSzlQJnQfTr257Ign8kgg18COMvtj/7bobwSwIrwz1GlZQUGflcXXm8MZmpXu9jMbclSbd4s
DGoC3ab3DtuxXX3Md5wZmLffK86Beu29iy0J3T/ggAcc5+EmaMn2B1ybdpCKtwrjN9NfPO8kGu9P
D+DWW+Bo64L+8PXVGbffvZI7lEXuqKuiFUGNL7yqj3fNALpwOfR3vMDs289fCWt5cR0Duc8XyTDE
XgC40LsQ8ZCSKzppI2ms1GDlxW0srgQxIj2SU0COSfAoA8VTSnfJ9Inz/O3fv7Lu5EVRNK3RVgSd
KPE6rofCtMwNkHiRIHEs3kFMbCs/rcyCvMgXg5bkGl/NSRYUfwbBGID14CT/sxQuL5LFACmWXMAR
2BMm4DC5L5ZDmwG2dSW3cR9dG6R58r9lI9IEAmnmPSIE5rlVIzMHRLxQISh5f3sW1lbRIvrh1NDm
NOpy8LnEuyYvHFkVNoJv7dGLmO9DjSFroa3SA4bvcSBidZzPbRxo1uZ1EdgNrnIxr0ARkITlb0Ca
X9ogc3wBMj+3x2Xt+cvoJVifOUljbwj44xAJv2MIoAAn9fv246/aleGiLC2iVx2hzwCk/ui25mQm
VmpHFtan05zYGQKr+89UJzYP5eX3Wi+N9ne+6/TOiA3fSg1x4xNX5kdahDjfBCkHharRlQAxighM
Eki9sWxXHi0uYnscE7GJBxwGK7UrHmIOG1hHpO5nC0tcxHQCvGQudOrgcuhUD6jzltMPK9XiMqAp
nE9kXxncUboroRwrlYfW39+e85VYFufB+hbLTSKjvyTwg0unY5Z8JeJJqt/KeCMgVhK2uAjkqScF
cDup5oby1yiW0AWFTKsPu96sRV35+fYnrL1kEdIBa1moaSNUY1kKbTVOp9STtcwepVqHK8Xtl6yN
0yK00wZkKIgaj67a8boGD+mu9QTpM1LJxlesvWAR26whMtROsX545GnIxGQGlGy9Oim/CKE/AlUI
AEv+c7bHvmokoHsG1y8/c9Z5Gjycpzaxb4/RSnr6FwqSQRxGaOXBnclEXMpAl7ODcOPkctVaFMlp
iXqE2v/s1S3B4Gzn/9GY3h+LI9SDLe1P8wgM4kOxYa/8F4R15Xi2hD0mHfQ0S4yTGzqtoPfW5EG8
1sjN3Bx0fgeZ7LN8yL6oDQPGXbbx0pXctEQ1VsIoVjjj4+NSlkJcUErA45Cfbs/L6tAtgjwNlYxw
0Oh1q1qfbNGMbcUhDjAuXq2PbmrQjTla+4pFuGchxMj9HgsAysZmKb1qwIHf/oS1Ejj0B/6Rp+D0
INKh6Qe30cT4lDSlduGhbuSmYuw7Uycr8EOIxMQOBSYdodqbmnCp5OGYPJIHALm7HbTqNA/EDyjH
gWb7osFP2smIn3tFzBID0v6NwY+heIKeGcwZ4UXT6mWktlvdqL8zeW1VLRIIYLoB3GcwNmD2OPQO
wtx32Uk50B18xY3KCAGKOKsnSPEZsEd9axtdsblD81ga3cYQSvObrv2CRYaZSCi0qIMPbqJDgtoM
DU5/TR1oRevnR+veifSP1M7Pg77z3t5HkzewOIj+fpmrf/NVCMr4VmRzJrW2KrUr+WKJglQgOEn7
uhlcIsE7XNA19sSD1bixYlY+dwllzJKOo42Cz+X2jTWYnC7vAUrVOeM3SNvIHK0F3Uw9MdHyRQCQ
jR1vbZSXMEeSw7kDAkCD2xuT3VnoInjyHHT4Z7RGozdG/BM7rVnomq7qjSWbUMLHJIAHpEOoC7fA
ct8euk/tV3xSPn2oq4y6bIAfuBGk18GngraESYYSpKGEAr+wxirgvcDN7cJQjdrqMSaRF+xKC9p1
eot3BibqJrfnY22y579/O2i0A1eBKt9hOhBZRQDt4sBV+KfbD19JPH/LGt8ezjqJjv4cXJ0EEe9z
yj5uP3et6Po3o357cOx3AjcleDD7DJ7Bb9HnhQSV/VO093e/4DunBxb6V0ZnDn/EwzxTB5Ak9fLY
bJzP/m6eV6KWXyQ+Wqswc4VIMPLGYPo7cIr2IarygdXufc/3VKMya0s7Ehv1Fyu2ONO34JLjtHZn
ZC9bkSquBdMie/VqlYNrhyMoPICsfgd18gPzJpNHFoFat8FcYJPvBUdwyn2uv5dGboSH9licy0Nz
FvZweb7I5saUzJvJtQFZpLGqYkPccBgQFU5BSGDBPRyIzbl+0u7LPTy0tF/cL7/TwxNvjLpmNi73
WO23Xi/O437l9UswJzT1cHvI5xVhSsZrp/c6pPoMugu/4kuwl5kOmRYXO+CTb9Nz47F3yc7MwgYa
DrPDW8wCz9jcmpe1ut0S+DnEE7zy4FjlojnJndtHeB5OL8pFfQpwQPKac/67+eAvt0d+7RhBFhco
DnqlfgPAjzud1Yf8wn1kRxRgrNGWD4KHWd5An6wdwMh8RP4WdNjBe3iFz4vtUHr5pTr1u2IHgqZN
H9Qd9AP3sgHlUSvdgW6+u/1tKwlkiRXVYsq0vsas9hBGhQCwwUOj/fajVxLfEic6TlURJgSjBnsE
kB93dJwlO7faW2vnipn09H2wiFrnRJk30drO4akOUPEdvFH2wSnbi271VJnCZyrb0rmxNav9SI6S
Ds81PT+Gv8W32x/49wx2LSQWKQqK/TJr5i0Pro9G7pQO3QX7bpeaUOGzsl1iNGZvDlj8nUORpMpd
v3FqXl3+i7REJm0SSk3AwRaMztfy0h+TJ8EZz4mjHpK39BA9sK3zxOrqX+Sdzme+XENQzlV20Z49
kmP8oOAMTV/pvjjnkMP40VKkS6ApFVA0En18UyCP0D0RTRGk7Nsz9XeL//dM0SW0tB9jbqQhnh16
g63s5NdkL+6DA/QgHGJXTufIRnLWNjL19YVPlwDTpu5yHihmWDdCTZ2+ccTxq5cffsgiRQy0oSW8
P3F0vMvuUeaECtGb9CS8VdB31qUIwi961IM2r3POVtVz7XPmv3/LSqiVU5HL8EpofBhj5PrQ9ZWz
jZrt9fxDtfnv3x4OtGkPZwrUMDgFJm35btrky609eZEfGkhex0GIAk8NQRgOLjPtsFErn0ty1xbT
IuyroYdfJhoZLmNwhIQ8xhh+kvipHD4liBnReivI5+LEtfcsgnxsxrCEtP18opYOggV/Ujs2ufvS
ra3Cy5x4H9nxUXUqnHt86/b6Whu0RaxPg49PgzSl20yPMLICTGdjM7he5aFL0CkfTuASQzjBRXFH
98HGDqTeaH3RHGBlePu3/73gXBmvJe6UKAEHp1rMS21Or9F7cIK98z63eZc7qRZ3LJzgEt7DJPfg
b9x5VjZs6Nz8c/UCE9pTtUak+7+gYqZFOv8ov2R30Gx9C+BmZgwWjI0gNuYKXvDZ7cWNgu7K6Zwu
caqqBNSCEuBLEz2DIc95sFuzt2oHzkU4IEP1xO7N8FT+SZzMKd+1Q34vAL4ynxy2kvVKUqCLpJBN
NIcCF+azafvXmtp9KB8bgZm3p/JvFfbaVC7SggjBfbjZ4gMrq7LgzI0re7Prj3A402vz12OIo3dq
yx/FLjlSM3cb3NpxTdfr36kVu1Aww5FTu6THreL82tcucgllbKonvkOxWIDtmQBhIp3mxCiZulFB
XIk7ukgpUx/DPbNBjq3hgckGL0x+3x7JlfoRrLb/uUTTQlZy2Ojhhmg0FncGL8Ut7cHR7Pg87BWz
xBWKP4xYHflx3GdnZV8jpdx+99qoLZJJ07TAX/aYxKGF23j5HsmCXmkbI7by8CX+FSorI5TQkKl6
BjWDmac67TlZtm7/9JUDFl3iX2HQFsTFhN8unuXX+lF6hiLvQ+36dvscfanPY6jzG6fIlSy/xLgG
0qSFSYI3qVpkkiGBbW6pl/4L7e/E6I8KhOvEs63ddh76K3G1xKKqmeBDxAur4VUwfkG403z8dUx0
XPCPH9HB/ih0O9LvQxOVolQfDG2noNhL9D8hCmKx/sd9vkuN59sjvLLil9hU1g9JCTM21MyJ+EdW
KktU+I1Hr+Ab6L9wppycAt+LZ8PH6A9MDqF2Camz8QmWQvfar/zUOJUdA9En3w0HZsmG4sY/O8Oq
i0QB2WvIqVaYTFgKgJwAhTTItNwesLXNZgm48/1YkfkJKdd/Gg1idcfoEJ99xwePHHVKZnE74sFD
BpfDFPiK+9tvXQuzRfrIE3WKSY7zWU+OkvSYhe+jtlHh4deevcgPJZC3XDpisJjNnZknu9Fd9kS9
4VBdMD+H6Kya1ca7VlbbEt1VBsHsMIax64bOKOiot+rl9gDNW/2ViFriuTKtJ4M4h+8UPxXgqPGh
bLa9DE3fyRikjRPn36LXtbcsDhppXLK6UvGW4Syex0PpaDqgdai/kXNt+Z+3P2UlEynKP7cKAVp5
EhzJcLfgfY+1J6FC6Y1Af70NvUICBHaU91mUbQzc2pTMq+Lbyb/B1qBkMd4ml4+l+F6JG89d+4r5
fd+emzEyjrww35BiKHCNpxgKHmMvm1nzkIaNoTBAP4WNZbU6L4t4F3t0L2F0hINBKkDb0qkhu9TM
pARoAoEaq8sQBhekJzVUvKq6dIm8cdZdCZ0lgqsnfKywFBmu8y++coqL54D+CIFGlWXEU44HlQDz
UnfTE4QiYZykHsY+u2u4dGOK1qae/HOKRhFm1UPRQkAqZpPZCnlzD5/SrYW1dtlfYrGSKfWzictU
B2K6baBD/SvcMbkTIc/BKw4HBomtpnm6G4q0vIyc1O2AA2gMaDTT/aD+rgToUYt5UUE4UoYQnMUo
TTY24JVssQRy1X6nFXUpqU7BQcWyetNmI6jpToPjixgF1u04XlkcSyyXkvh5wDKNOjXrxXM4CcpZ
jBXAA+JiK3evvWKRKmCTkLQtjIMcsEnq9z6O2C6TouAMp2lpYytde8X8929xzCtTU5TQ/3BSVER1
fwqOsC7+CqYthYi/B6wrOVVeJAofWm8Z4+EJKQpBB7NhSOfBgCk2J6UYdb6P6FfEg91OpYHutC72
4YcNy5SUUXEvQrEZqtV1OaKiGDeyI4BJZjWS35wnToSJIyeF+Fc+sQmw63YA52ujCcvmORNI8ciH
Rf4gDEqInTtO99E0aXeCkEDPTYJSX6oEsPII+NaMmnqCSrLWGpA3jyyg0LlHYVJjD4g8YEkGiPAh
uyTRACNVLYJR2lShw0SCA3ThyGGmnzlZlJAXvi6GL0VIig81gcgcXFNCaDEIIOE4lVQ0jkR48Rk2
6rBXHXu49BFZLu1Wga5mE0BI2kh7VFDqHPb2QVVHjiqAqoieU0/spGYVgL9xIuDEATVAs5n9wJo8
k/VqaNUSqoYZWngBHFrzsNLMYtAg4MKDh+WNatHewa22PU9ZP3vjkPr1R8t/ya5ItTTOYTBFnYAo
TloD08qGYyXy9u3HU6y/K8vmb//z27pMJyWoYLGiwfFKnKg+1P10ZAmso9FtTyC/B983iNwO8UFW
WL0RCysJcwlfgStnA13JqnWhSjxTdllsRIO0UcVYCbQleiXrU1XJZaFyZe6Ry078+JgqG+lu5dHy
YnvMOt9XugZSAbBDqRBdkgerZVEfmuBncy0v7s3w+SujQZBVZ+CizIC7+AAnHQFSxlVOzNvzvfYN
i/1QbQM1mtKAc2BuZwyz8mDkxXxp3H762oaw2ApFDeAEKNpSWK11jwqa1gbnK3tNVH+NJeVMWSke
b79oZQktIY5wLIU8W6JpjpKnlxKggzQdNrbztYP8ErvIODhXQ9lVc3KxyRy+EpmRtm0I+eWixZ7g
KxyMtVSTio2u5Zk/u2DDS1BAjRyUTJzNoe7RQ39qbNrIZRQp4fYnz5vRtUidx/xbpOaFILJm4FR8
Mr8b052k1JDUksFO2GjYrY3pYhds2iLu4F0DKc+2vBSEM/hi3DhZrj16sfsxVZCjhh8oTHSVcjdA
ZlgP/VTZePrayMxv/R/OrqQ5Up3Z/iIiBGiALdSMZ7vdtjdEd99u5lFM4td/p/q9ha+uKSJqWwug
JKWUyjzDp5GxxAjbApEjLgEC8lNoMHmjA2QOkfeQL18F3iyMvxb9WZSX4QAD6mMm+VPkqAOpoKl8
3dxqcdPB6LfsjSo84vBxYO8Bb3jmNMNda9XkScxk7Xq3EP06kcquugQwCDi01Rwqy2boWVN/mLrr
cm2dSdVJ2xgKURjHBsevrwrevAzwsDladpe+D8RYK0ss/QstEmAxMIN6gdEylfm9ZM5LkiUnkQx/
rpoMHQIMXeACpsHEOZIJqJDpZjajjQMp/2nlGFlYrjoOuM1oCq+yLDy6FPp6sNCifhuFt03W3s1F
vfKSpTHSYkLQMK4g/BgeK8WPVQ4LMurAJqxt+u11o6SFQ5qFc2YxbPVZ9gxVYVjKnWQB2AJb2YYX
jpK/wI1PQQ3HXzNzW4BoW6oc3xkaNBxKedt1U3wKbUReLv5fpBUuUtHv6uH/9tDPQpxLE6KdifkQ
imSUkxnU7HVKam9kaH00BaScVwoeS5OhhXc1zzS3prYLzNDZViVSc6uL77Np+H55LpbK4jqoFqYH
YwcNXzNoqtQ4DBatXmHcURw62IAfhC2y56w18x13DPVH0aK5h7I/KNtihnq6OXbxQ4gV/+jGNYfp
eFg6N/ZY9lBrG6RX1/H4UHFX9X7knhMGEo25C99osz/CeoWtcdcWElEdrmuYqQsDk1oF8MCADSe8
3SDOcWjteoDjXfMI3Zu3MVrVEjhP7ReH6V8YxqfVReD5kodUmsFQ9QIE/rB8wSUwGzc9rTtIbw+Q
dVM9uLqbEE7jnp2n4+R1tuj9cbTX9rG/ddSvvkIL0i5vI+rQcg5gxacgVkB5Ayp9iGv1hoYJUgvl
2NlPt8qRbo4wzPpgI9zXIewhPdlAyN1qI9xUYHrnkcqk8Ngp25dSwKmBQ93ez7reuYMHQ/JDwgL0
AyYW+X3R1N2PYS6UJ0gFDQcnSd4mQckWfq926zfSrCxcxWwkO3PTBkxN5QMQNfUDiHtu66XQUIVB
5mhC4LRUrwPMLx5gtwIzGlbJLSHVIOFp0dubVhn9YzrCH9uqa2sfkYjCCB63TEHK6dC3ku1Rn2sO
7WTAtU6M1obAYmVTwg/om4Lvau+xVKkbWHfKE4SC591oEKDSojLbm+BR+BZVJdgBOX3E/aXbQpHS
jn1ZEBDPIR4cn82WSFJtikqiiCmyQZ7moRyDuK2LyuOlxUyvnIb21+X4W0hv/oblp9XUZ4kcErjz
BHyCcDtMqtkGEkHOdbuHjpmO0DgPk2pog7aIfoHrfUq5W8IKur1y//vbePj0+e5gOXWE+3fQmO8t
dlazuK3CH1G5RnxZ2Mr/Ilg/Pd+Ge+Vcc94EZY5LABBaO47rtE8ScYI9yjvYcy9XzYOORJYzbGYh
oOwc3Qx9hZh89FW4ssUu/If/wJCZ3cVlV5lBGaG00eXVJirqY0KHe9XhEtu76e66/3D+gE+DlVQ2
jBfOtfFosr6ldvWtiJvN5UcvHEM6YngayxEAOZR3sa2gMGTm5rEkEOLKW7bW+V04SnXRwCkOOwbD
cTPIWfFotaPhJT15HZr6EaYhPy7/jYULmvn3909DBOuvse1KiSEqYdBelVN718yD+ulYEdT/4/kf
krUUPnDuGNiUR1to7qBwzaGE71tZr26iPnQ2MB+KtxxMlJVLyNd7gKljl89+xfYMckMQOuPWhj9Q
IduVVOvreTN19HLYhBOpCHVODKDQaDiN3dtY0qsSRSgO/3u99Vzg8VadBqqsj7A6Tnbo2H4LuWWv
LOivl4T5V5Pp02zVkS1pBgeNQLV8M02/UQlFEf5Xs6qhtjQ8WnYF+1M4BtmpHRgWf1BtHkCCF9Zi
RrYy/F9nJqYOFYbJ9tg6LQQi4i5pH3ENh76QSS1kTtA+g95BXjznIkp+JPkITczLa/zr7cbUAcEq
EhE1cagEJKq/Ve6cbdqi3wOD8CaqKMT5Xq8cXUsv0rabnFamm0zxDDz/7TTCeiSKPSOEGtXMvS6M
V3aepSE8r41PawC48xnWcW4aRDnc673SncLv0o1ytLFzad4MNRtvQmLb7/0IcuTlIVxYFjoWOBKE
pG0YQj/ITk95Nu1i+RxNcuWoWXr6eRv49I8A2LaHDKo0OPLdwzB1EPHqN5ZprxR7lh6v3a6MNKsB
xnUEZGGAv633Lkybzfrp8sgsbFVEC/khyyHilXJxat3+scymOxj5HC8/ekFpzdQPgGqCkNJgJSVG
fbqPsviO5OOdnRh7U7Gt07nPXdXeGWYDexJIiu7b/rrymKkryJZJ1MKAPZshtFvZdwYMTsEnE3TT
JrZ1kKlK12S/FrqkMJ3499RDaw+enko5J3MobFjTGRKtKaM8xjnEebKsuJNhPXqjUtYBOnKwp7Id
465jnPoKxtViZYdYGGmig4AtmOJAd8lRwUTUTdXAEL6Ej1Ue7jLw4d4qWPr4JT7u1M1ZsgN7PTyC
07kmOvh1QBMdFKzQLDLtAZt6Pdh+Or3aaKwPuC8P8mef3kMUbeVffh0HxNU2jsiouqEv8zko5AjA
ewqzvRaEQK9Jiqu2CeKe3/wpkO2yGegsJ+dEp4+B/IMUyROG8i+Hw9Lna7tE3/K0RqfMOWXDN8Fd
3zIZiNP5VSkH0QVo0TXPZB71zmkI1YPduUdWrgmMLM2vtkV08HkCQUaMAYo8wPCh/A2Lsb42fTdT
5U+nDcmHVRrDicNBUq3M9ddHEXHPd/VPM0ELlzRzZDmnGYBEST5S9erKP0b7SyS/r5sOLVMQg1Vy
Au+nUx8NyV1pAERqwFWP5jBpvPyGr7dWogODHQjvuRy+9gFp7VcO18xODSvV1YUiD9wC/z0+Z/cm
q2iwUolRT5uhnyYfxq8t7sLDbzQkwIlMJPxxJ9JsKOH5vp9a89Fxq/nEGmO4ndrm+9Tx6SgbZrz3
LryBlRx7fyAz9LpqOnxvxwTkkj4jh3FwwbkqRLTGb1kIBB1ajHITWroDlmrB5mdjCqEL4R5iM7oO
QQJX+3+PjQ2fQhSjhhkwjwj2mfG5GOHu0MJcpdyfn/TfWg3RIcKy7oVAw1kFlaqNj6KL/1E0HZ7Q
HxeAgTb9n0qpYs/PDuBgMW6mooG+B2r4PmuJ+w63W8OH/wzxZZtnD/AqtD7CfBo8aYfD7cgBO6i4
Q48ulIa9xBzALWpt20Nv+heKxOkWFua532U9gJrAA71afZ75olPqT4+8Y4/+7fDI2rjetmYyH/nA
sh1w/WB1uTAGKyEeDRAU/xk1ZgaL4hBaWmBKoeWuULJQgxVDB6TFoy3LnmbPdaoHTqtT7I6PbKzI
Q9Eq6HyiBPajGmrYuMbKqW+ZrUy/ts4eZJcjZ2mFaFulm1tj5fCmAjTvfSLQUqrkppn+XH74Ulhq
6dSQqSYsjKoN7LqHdljdqugEObf25brHa7vl6JaJO0QjP0GV9JZP0y/XMK78cm1TFDA2y4Y4sgLD
aTqYT8HjhrdJvdIs/2uG9NWq1nZEDjcrpFJOFQygwQj4v8XNWQXsORvJRgoHJfDmONL55JrYLrJ8
OKT9k1Rqm5Yz+HXDXsEVNamdQ8yarXLpXWRk+2we7yccdM0Ueyxe+dKFGdQB0gmrYYKiRnGC0Rz4
cRxOvE1+XQqgo6ObUkUTgC0qGEvpdSZ49f03iCxelwPoiOguRLunjmNxQqqU3PY0Kr2QWdkpbAsY
RV5egAvBowOh47CHb2PYgi2XHcb5MTdPhf3z8qMXTmUd2Zy4PUvT86MbmPyE408CtMaQw5TR/ChR
Eb78kqXv14J/7Fk3WBPhJzMt76DW8NoO5h5Ijv3lxy8tHi38hSXY2FCoERUV3HbrNvLY3H2/7tla
7A9tSSvkeSowe5AHyY86X1nxSwOvRX4OK3XwS1UfVJRs8qQ49BzK/+4TkemmsaMVWtbSyGsbgJim
uR9L3JIzF60H8/uQ/ll1QzL/Hu9fbC86UBmbrmKm0w6BBVNmvwbD9TAa5mj6U2O6wIOkQ4dWh5in
wTd7iI3YSd4Bk5bVHy6d48BOjvM0W/smgjc9fJatB5dZOSBf9rmcBJVGWGSGBhAXKkprtkvsGgas
PIffMJAZNDmbsbrpfoT713sIQNYYZ+WfZJzUNkLzY0daVHJdxxh3OD6dexSo0RDnNO5Q2WnzGlak
YeELauVyo0LgO27KIZUQ05jmGmpjNnvOIso3VpJPHmyi8xvJ0iTIE5EebFaKbdPQ8U8WifQHzPSK
vWBtuh24glM7/Ij3kHOdnoVpwAXMBhb+BTbqffKozMiCQj98gGbYjUYF3GIytG9JzPZ2FEbPo1Ty
mI5meMo52DpGCOGfEBbrx7zPy12dsORAWgsar0PXH8wUxEk7ydptVqU17Puo7Pdd0dN91Rloi9il
A5xXEVqA5I1jKG+6qnATNKQruqlsowpgXQOn0raL/R6NxPFEgNkHK0WJ7wbsTrYhXEGfst5SW7eE
RakoefeM5maxo9Ce3QI2Q4lXo/hSggJU0wdoz/KXDK7nt3RIUP3Hdx8yZ7C/oZ0/1r5QktvQ6s6n
n3kxzdLL5qrbkiK9jXs327ajLO7NMoUQYcnEfc9q2JcPIYQPsTuhlSnhWxzO7bTFbBs3E3UsG66m
fXonQpFBZC2pfve5rJJD1c5ZB1x7qZqtELyCz5JwT9aUWw+NA903OKBK9BzPYvpbU8DeYFuoAmLJ
JJS+gev892ZsDXwnJUABypJUtwaMKvk2rwrQdlQTD348pMauVPAQaIBOOF8B6s3UQ/TGdtS4N+tm
2Jrotz3n6EP9YrUi2zwMx8QfuFMVfoFU+RucEcPKa0bHfqxdifsoKgxwqM/neXyeXSW3I1CdHJ59
8FoPi00tng2Ks9Z2DfoLrfLmKe/MZEfyqn5Nw+QlC6naW40q2ZFDgOlUOfHkR/Pc+TIqJNQWxu/A
1c4cnU8Z3YcG1Bl9Y+bk7PcX2gxCjQmH17gNTR2aQVjxuqORnzelzzc+1NBUQhrnlNowTqlmZ5/b
1jdG2BquZmF30/VQ4Vrfh5HszMCqR9yHcDWIWjAMLBqtHFwLtwKunSwK8LyeJgY71ZGEAhCEkE9J
mTMvFWI8OCHwF1edMjpCvpgUbwAWToMp76OfmWUZhdfE4joHGKKj5BMAjpopMaugoZm1ndy0PEIZ
bU2scWmQtDPGYI5SM8yWT4W551XiR0iBLPNuGtbMKxemWYfIx8qG+3DG6CkrHywU+hr3Nl27di89
W7t1z3WTj5aThSebiP5BZXX4ezJCgjZmzFZy/IVii066seBan9ZorQdSmeYmnZw3WUfY08z4kJnG
fTtG+5zL69IKXVPZTQFt7OjgnBL2xiPuw9sDTHvkdA1Mqkq5vW69npfCp8guYpvFs2pQtyvd+VT1
Ybbtqqn7cfnpCwOmUwKgwYXiE8Ft32LzGPRnm/g0HsAoN91xSxEcUG3sAHFwi3YFG7mwhHWpV1vA
apoVHNXUpr+BHsLkuab8NTryKHO+MmZL7zivwE9j1ousCw2JCkOcj/Urs0b1LOvKgGpqyrZ2HBsr
Kd+CrDbRqQI4Z1GqliwJmHDCPRw6um0rhO23YAhgJPMx+QZrAjcAEmjeF1UIFFzbjk+X524hF9dB
1KU5gpXv9OHJggRmPWIkQxf9pssP/5otRXQAtRXltGinHOd56EBCop1BJAfNgrihPzh4JbLNdLRu
0yT8ffmF57n5IsFlWpJexWUfTrbtnGzh1Ae4LR0MF/koic01C5Cvx8vRm91dRZISepIdCgCO+CdF
gvWU580ag2fp6effP625ujA4JAW7KSgYebNFsTXD9DrYit61rsC8gjf7bAaqcO/h7f4QCfXAh+hw
zcg7et+6cIE1LVXbBrU0/Sz7oMAsufHD5Yd/HYqO3rNGIjxkbdnaQVjepfK9hlg5Eb/S5Nd1j9cO
RIBkZ1nOsgsE7QxPqXZfmpCo5o0BkorLV3bJhbnV+9aQUh1tNQOLMYZil8O6PKFrbKOF8dHb0zbP
QPqZsShDu7E2nTNY2wZ2eD5zM+i807beXR6or+/Aji5V1dqwch1n14RbY7yPsr7ZjrTOPUeCnDNn
NaD2zRq5Y+kvnX//FAm4NWUmhe8wpCgL+3cWj+BP1WBIuX1O9hQ3v83lv7Q0K9ouX5UuBVgAKWlN
u1se1ofZsV4vP/rrzcjRJaoqG0XmFl0CGHH0FVKHmR1roJlv3XB0VzL2pVHS8t2qzcLInBXWlEN2
Bp0nD8nLL3hdvlgNYPeX/8fSEFn/nopJxlhb6AYFYavIHYPl3iFqnPrKCdCCz4VA79CnZR/UDQ9P
wKbIbYLL9coAff3tQm8Oj91Ywya17wOXuaeGwukgXhNi+joYhN7wrfIGR3MDVOZkAZYr2kNUClzK
rB0KtDvbXMkOvp5hoXd20w5Uy6HN28Ax098kN5KjUU2PU+jaXpdUxsoUf71Uhd7XBWIyLKGIiHXU
JDsz4qgRmPOEghBdExr+OkcU/+nr5jbIgKFjBhKein320ITPVm4fU/Qw01r4Y2lclRoKXfMJcrDJ
XOY2CezurZI9yJN3M3tnkbty9Vv6I1rIxUDnAbnPCMjRsN1jqdFs+s48sMiB6YoDmVF3GH1nvk7C
WLha8KWdUeUwjWyDykxvqMlxKYgeL8f10qRryVI/01E1AA8H3QQNxf6OTvEmn96ve7gW1qwcpVna
2Pyi8cagycYlhSdEsxLWC5+u93VLZ5zspGRmMIv50FXZM2BgsZc61+m/CL23O6B3iI3CMgPaWb6l
mmf4isO0LlqBEy3sSnr79QyPU6Tqu6ALm/eeWU8DymArQ7OwLemt16jsZg5fyyaoncSr3Xdg2g8i
fi6l8o2GrbxkafzPv386nTnlcQHVc7QrDfFSZtz0zDp97rBQVzakpRE6//7pBYxK0meNVEHSF/e2
W+zrml2VhwlHC+AidVReRC24Bl3xOoXpjRXnK+DNpa/WgpWkyjZahuM4Tw2PoJrL2257OZ4WzgFd
aake4rAWUnUBSqejCZroZB/pnI+HBnoHW4dm7sqBszS1WuA6wpJuiuUZFDDg9PtYdh7cN2yvHghZ
mdyFV+jNQ87myZmHsAkyaDcnJkrcvhTV5vJALeDBhN4+BKenSScb5JuiBUfGKDeOzEcvYv13XA1h
4Ub/2Abq2x2qvt38U2BbZV30dOXLz1H5ad1KI3WkdAycPnUfA/AFqQSvAZQy9gTUob1UoXnUWJgx
l6TobHLuupsJxeddWJUD2imhXEk+F5ai3oIMYc6ZpGgWBGHVeaVNb8D6XSlZLT1aC/7BrknvIEEP
Rm4PaGPU5AH0GOvKp5/f+mkEAaIDraSvu4CKNza8Wur35alZWnRa2NdUgUtb47lc1DeOSQ4o8gX4
7u3lxy+kBbp+UpRRLkOFtE/xN0sRrwG5pozSHbGajelmfi/3l1+09D+0U7tO+VgDdkQCZTkPfWFT
D4WR1LMnVHIvv2Fhq9Gd8MzMcvPYLjpo53DHN1pS79qoTzcsBzwJMPrrep3A2/17ph3AaiI+Qncg
deyPyYINjl28xmv92oV/oVdxoZ6IwxWWR4EMKfFDFhrPFbehnS2SdO+aUbQyWgvzoRdwK54zWB8g
0Ox0bgmS8t7YzPCTATsgIyuZ2sKZrmsnEU4gRjdj7eZm7EdOfgIiwpYKJLRflXvdRUzo3R8xd/Ks
ItIh01TKS0n27nZwuL+8ppb+gRbVblbQvO2lHVCV/SB1euIudM2BAo8isVPg8V9+zdJkaEEO7FxG
49C1AuiM/uFz1UITX93CH3cN2bGgVyz+0/nJGVr0MreDIW3635SWLYC+WbYNQzPcN40tj0UDx3IX
ls8vITTowNrMyQ+o/4hXHA1F4LrudeBGoXeJeEarhGLPAQeq/dZBkMCbxZqgw9JAalmAG7c8ZMNg
B5lhwT2ate/wTY+Qz1Qr9cKFQ0TvEbm8ym0Zjfj4uYew8Dx8V6T7c3kVLCw2XQeJZSIvbFKzoLfe
65pv64htbHIE1vEETPjldywMkN7zYAMnZVEMAIJFT5lwfCstvN5eGZyFvUtvb5AGUg8m67CMuXMv
iuwpKt0f3CUvM09Xxmjp+8+/fzpmAeR2SMVCG10FiDRQq0juIf3cemEMwNLlIVr6F1rMx1xUrFCc
BiG2qha0XVUPfldPfrImYrz0J7Rwh+Bz3NPQpAGtgZOzrNq67XP0R5iRTNelw3oLI44Ug3laSIMm
ChHkQIMAx8m7K5+uHeau7VAHWKIiiGvSBFWezhEaPvPwwiqerXkpL42SFstJA+olnFtpYJV3INyQ
7p27KyDohSjWdV8A8IBSqhnLQLCs9JXpGCcLPg4rpZaFONaVXwCfMRraYzfHRn6TRMPvisjXLo3f
asn+qcx5e9U61T3UKYT7WtPGhXDk5YEi9/TynoG03dt+hAb87rq3nKPkU8A5mSESy23hLl6lID6l
T0oNd7bsHlWerqymhYDTPdORiA9M8gI5aPdEkIPW0z3hr8nw+/I/WJoOLZ4dCrWltGrMAAdPu1Wi
aGAxL7F7d3bxbvDE/C7tPv12+WULi5ZqoZ2InpvERlBIDpEDVRf1QU7hS1PkcqUhtrR2tct6ROwM
Hh8of+UjO8BzE2I43crCPWew/21DCl3FqxxZCjdxew5M6AF6BkMfKWys27KEE3DDPxiG0XOhwuL1
DjTdLw/Y0uxoUV7OHQn5APEC/JUYPAM+7VuIaMTH3hHdRxmmhbExZyDuLr9u4b6jS9cweHRbHVUz
lEmH5AeDX8QuSgsYWU6mEfocxTN/TlmIzHuSfO1msrAodEUbKC4ZphNZQxBTsIhhpVkcWb8WoEsP
Pw/spwA1AL/KDDvEtScC3r0ap9Ez4vil7tRKZXrpBdoOYEjHTdx2CE/9IG8nQn42Tr7rDWMNtbuw
oHUhG5OaQDfaAv5mI3kEcbTZpJHZ7y/P99LHa8Ev0N2FT9zonkzjx9Tdze2rlCvb1tKjtVCHEUfS
qgHUOFrcjYBtcZV4FV9JQpYerkU51C7OVg0qPCn3AVQRP5ZPss38y4OyNOLa8d1bWYwaUmKcUlI/
FwWHcJ4zi5WHWwsOMOKv0/WnFYmrPsghMoTmfASDJK8Yh+oPTwr3KeMRyfy5ddLcE2nRHSDVYvt9
lX63h3T+JZGq+2ZnM4gvynET9rw7tkgwTlAdZ9s0UdUP6RZAtppzagXCMmfpl13rbEJpjKFf5Mns
wxfdhSx33Mu7QjbZBs0t68f5ePHDLh2DvAH+UmV9f0+NOUSloASdrugn96Mva2ibuiAUQTYPCM0z
0qMcvCnpgb2E6OZb406s9UrRTS9SCgg6ZrKQfiI7mWwmNzZ+cyNjIJtA+O2+DQ3gCCqLyWTrctq9
WCYHVHZwMvYrBdKUYAeN+eucitkfZTn5bCICXrGq+U4jo/8YQatNvSErObDMgwenmfgowtL24jS0
TkDlwsyBE6jIdLJ/IXX7J6dRdRvH2LccM47VY55kZbghblT/jKEZ5OUpabyuKChelTnjAQoD3SMH
2XVnhXX5FCowdrqi+yn5JKHCMkKDrne7U0Zi7CvpQB4cB3EJhAP7RRmHDy92hbuEc7aDq7exjaAM
tYlZZh07KN/4tT3VgKFODeC4ltjN0qb3KqLDH2KgIXGbt9hZS8CzB68oWbMrQlJ7dCj7D8O1yu+t
YY/bFNR43+rtyQcFNdtMJC4205jYvhM2ya2lrBgKQ9O4MSZQOrdZGNPk6NT9QA+wB6kBOzUis92k
lsw+SKaGpwoAmPeRJmTaUslEvjMtwy38vgzzG9xF5+M8EN5slFnx703iAjiMO3R6mIfYhvgogsNx
EhvgUuADc49GJgzhaTW+lSOMBTcRE9UWOJUh93NpA50oHfs24anz1E6JMKGEA6ZDj77hoQVBpvWK
geeQY+SGW0MQ1ag9wvJqPtrDmMNw3mRxAC/6aSfS1Ie6DT1AMEB6M7YBXBPI8C03ZnvciNgqdzmr
wke3V9MRBIsetoBhCxQIz9st1DjLXZhVw1nzx6mI39ZdeHKynIMLCeaeCwHS1yrNEDhxWdndVtpt
Dfo5tfdVwvjDUFVp4zlFWd2mc2OKbdym85sDqLIn5nZ8RU+XZhuzTWjrj21bdtvKpvO2Gw22w51j
BASIGcdSkhxs5sn55gzgeFnmQHddyGvPaSr1GFWGPLQ1T1EB6IcA1LgSFEKSvBYV2pMOgGNvYS+N
Q1+WxtZJixcUL8yjApRZepBuHD6aaMLnELfcqBowccw2OZG5SB8Sx5zzvekKxle2tYUNWdfG4mli
T9gKmsAFWgFzkW0c4RKgn/Pt5U156QXaMQvaXp3wpOuCSIj3yBmAp3QU82iz1uVZsIKBWOK/MwXA
laHkawkwY+9J68UP46v6YTVec5t8mx6ND+vNeRtfusfuNryjT5f/1EJq/5cw9ukoiBte0ThxQHJv
5gLweicEPimbjdRrudNA/3aONpff9PXwcb2emTWJVCyywXNJTLAZBFA9hZX/UxprhfiFRFWXmw1t
laXuaBmnGqTWjndQMOObKH6qe4iZ1fPumr8hdN3ZnGR1141jFxQdj3dDGcqXdBom8AnAYL7mFUx3
Po/jfLZEJEq0sYpt2ZxEH23jNWnIr1MLpqseGuaQRBL7TzBY2U1qpUDJmyvfvfRobfn28C5FYR8U
MhdtKQt2I2sWg0sPPv/+aZEmsx0VKYhdgcm550x3TfTt8kh/vfqZbf/7wdM4YDrTnJ+sgb8WbZR7
UJmBORbyCjK2a7pYS5+vpYosKURSOb0KjDD3eZLa3gipvpXr2dLDtVQR1gelMLq4DSSIQ15smH8A
etpeHp6vr5tMzxMrZjt5b0Rz0BjMh6DoHQR+9kVJbsrevgNPcNNbcldH/KqrANMDeKihmGk06RzU
9a0D8YfI/gP84co4fb39MD1u3VCge2pSFYAdg1gVvrArzxjXWs8L06CfPkbN2pFUThEwG0NS5q5n
Q15+5dsXlqmumUgV9rZS2uxkRlsUKlAP+8Pkq9mtLdCl52uBmxJSWgVpKwiG3VWi8aYiyJwn0j9c
XkZLY3P+/VP4KoUCTwJSVsALmXhEiX8YtJYvP3vp07UILhizZ0LTCl0yHCgpk/02tqDt4fQJgLAg
sF9+zYIKC9PF+YokmdKSuHUg4ZQTDEUPp8pkTKI9TZxyP6JLAjqNGgOjsqwdh4b+PTOLdIbGCEk3
l79haRi1SO/7ClkgQvLUGcVTaqldW3Uv1z1aq/Hk8WC1Ge/SwCRTCX2J0TeiqlxZvV9XdJiu1kf7
YXKTEeQ7BTujCoKVFZ0fkumdq2eWzLE3NGvreCHGdfG+POmmjjmUAu3ZTn7nwuyMwFseaCXwRS+P
1MJ6M7ViTj6POSHKoieXZV4C7NnkTD6XL3b5dPkFS//h/OJPwZLwOpYloHmnnHLwXb/PbbIxx7Vd
cGkutEjnJZnNhnZVUKRWdXZ4kLu4FMBy5xS4ggl0102jRHLMZS7+ue4PnZfzpz809jHJyw5/qKZb
2DR6KAB4OS6Gl5++9Ie0+GcAKqsp5PRk5LCCIzTI8uhVTdkOOJjtYKC12MveXHnZ0txY//4rSRMZ
eUg4O9F8chH+0V0qkhszja6rQzKdjwBYbJ+7Av8mDPM9srQbIttTDRHHy4N1HvL/lo/ZX6LQp6mY
utGcauvMcavARXWdnWtlh8uPXhganYQw8nk0R6dsgqazPSqU36tn90p+J9N5CE5TJmnvzIg63Oas
AXin8kwMWEEGLcS0zj4Q3dzVRQ5aYVPsc+upd39b/UmmawX0pcdrEa1QEBHMxcdb6bGQULJtRghb
gO29Joe6NPZaUE9m13I6CngfkX7POX9VKfIa9LRWug4Ly+Y/fIMYpSEIU8KRtIK0+CgoqgPxWo65
9PFaAKOIAe0+UotAxJAthnbnmQ3tF2c3hssr868y5xernmhRqwwg5wA8KiHhB91QMc7TnQ1BY/CQ
cUhIaruedLgL+BadNs1sRVBibZ37PO+nGyEKmEt2MoXgTp6tOQx8vSCoDgJWuMVMMJKlkBiqGDQe
418ToG7pIO5I1l/HWKY6FLgt8qIsTcmCBvrSPLqf1FNSOFAaers8rEvzpmUjEYC6UYIDMIBXkB/G
/0DBeSPgkHv56V8PEdNV/kTcGgQXGhpECfcKB8LwU+fXE/XOqJHLr/h6VVOdweFQmApFkUuDjs1+
Ym7Geu2Y+PrjqU7gYDOPs7bBx3O+Keh7k/1sx5/VGvNk6elaBjJV1VBkpALAhf+k7bcKJJH/cXZl
PXLqTPQXWWK14RV6Z/ZMkkleUCaL2cGAWfzrv9P5Xia+TSO17sOVOiMbL1W2q+qco8RL7t6UvXR0
xAaoDjyIacQ08ubYBUX00ASlWgPzLX275qncCsymiXWemRFVLdCAhF669H4Id1hxVZd3paODNGDM
qC2yM1wDaBnmjg1tkwcOXafrW+ZyhMnxdV9lIdNmi9mKzLp7FE7zXhY9WIR8ExRk1M7CWPYrR9Ll
a42jozNQlkdJa7Vu5Jvgi5/iwG5fQSYUDFYZOiB6R+r6+pCWJkwzYyhjCSgwUBpB4uEgRsPbIQ2z
caQqt9c7WDIz7WmBeHY2iQQjMaok6NtPSbrigBYWQ4dqNHPBE6QAKLR3ku7o16LcgMFjBoWaKALf
VUUQp5C2uj6KhfXQwQ95FyswXoNYzIPs2S6m+fgtq0YQ94PkIyxYZkH/mHv5IVGJv/JqXhifo02c
YbLRBKAAwKbiYErQ8Tv80LTvZSk/5c3h+rAWFkdPtnNXpWbfmCJq+9QAK398D+L/NQzhwtbSmfSk
JSFwY0wsakgfdDUFG10aOO7aXXkB3g4BhX9v415ut/lImINEI4ywgMa2sW9AjzjyIlTgBuDOo5+1
gVWbK4fSwk3C0REemU2dGLxBLLLSLPDZe6rez5pUk7g3si9299Pwnqr0qyEeoTIXdO5Lj8fu9YX6
y93+30sMaG3+HWxRTbkVI1YeNVYfJm35hZpmkDclisFnfgCUNaCkP04t0ERV/xswCEipD/TVSPgx
Nd2dBB2KKdha1e3S0mpew+nPIkYOKnbi1EmD2ame87Q+sqpecX8L+9LT9v5gTOkk88qNEhPo0N4+
8Fl8vj6TC03rGBHATXs3iRmNkJUFoy1YYIEbvN70wummA0TGppkSUQLyi2QvMGMpStzv3CEPVL5G
k/s3Sn9hG/yHZC4t7caFq4syx57uk7bL971yO1CWxz4ia3l8pj0jhxb5A9AKtWZ9IGDGf4R8rHMw
RzptkPAH0bRjtUlYZN18gNSoFwzdPP7xlZtuFOS8t4WTGJ8qQBm+qAQpZ2qSxg7PomhvrfBBxjGl
yTebW+5zasoScinCGu9cGdMdH8GAzE1Gtm4bp/cNChdewSUFyZOp8pBevz7NSyuo2b0P0qx6zoBY
Ir54TVQa+dz5fb3pBYyPw7QTvncYwgWybKKiFsOvuHLIjkOU44Dsf/eT4wh4mObCRUViWiM9B6mz
IUC8KX5Ssxz3YyeTtb20YGE6zAZp2A6ZwBq7v6unAPIwX5Bv+uSZoEK7PtSlDs6/f4gFFIDaoMbc
c6OMFCFH8WwFqseevFxvfeHw0lErvQt6g9aam8isiI1KjMaxwPR5LpUZXOTHnbaAYKdM1kpalrrT
/BEpUesI/V+Akope7hAfPXZVBsdMp6fKSx6cUazcji9nRBwdwsLn3h/BG2ZFIMlCgSJvpQBwPbc2
bQUC6NDuXLExnLYPGeQ7aQiZ5WTtCFjwLrpAaNxmtFYofItAWTagWMA6WCiZAE9s/XPq1gqflzrR
JrJAGSYZc5Ss5vFXmYNYr3h2SpBVWD+v74uFXadDcxSE2cHCbCBOzpwvKbFQkQXiIFSXgCGP3baz
dYAOmfqq6ECsH83J/CXl4wBNoCQL7YSbKz0seCA9lS1w3Ip8clCjb7sPhdv86qExtNL2wgrokJzY
9YWRp+UYia7+WaKuKACAzwzr2Xobjeb5+jIsDUAzfmgKIdfGkiHyLf6Isq2dGtZMccFCdCo2UyqU
etngyZQV38k0CSrK7pJ5CmWKKArY70zkP226Nl1LG0pz2ApKzv8XBWmr+s6u5qe+ct55XKzddJaW
w/rXTSZNYVQ9b8AQw2eo18Nt5uFU1v7WO5+zhWqdfnN9TRaeGHoNalWAUrFtFY2qcpaHwYrve548
+P6wTV1OUXOdfAdC7/16ZwvD0lOtzHNSy2iNKmL0aHevnkO2BokRly9WRrPUwXmUH46XcQKllevi
pd80Dcp+yn01fPaHY8nEykt/oQMdpFRS8H+6ZSEipR5QAuXM9Usi6cGM7ZURLNmIdgcFNq5pjCIV
EY2/Uva0LgK6sNA6QgkAfdA5OLUVzfW4K2by7hKiApBl3YH4+6etmu8oVFxZ54VB6IglpKucjsrE
iWSq7h2BJzg041cej39T5xcuozpUac5UY2VJiiCdssQnYU3ek23nHhhAvenzmCh344N7+w8HxH4D
6cIq6Cchgz4H2QiSJ5SBbIk45ob1jEOBeuC7GhxlOwswUYB/S8T8mKwOBORGKDJ1vGfLHecTZeO4
mXrhgWhVkF3HO3lf1qzbTAO1Vlzwwm1Cx21UQjVGDjWgyEsRDob55eLJ9nv5zaPV+DA1MbJLfVXu
r5viggdzzhv8g6WYxGlLkyTgVfD5oRj7zZlxAs+221rXPP1c5rwCowWOqrF8dkV8Srl/n5ftt9ua
P++7Dx/f5Cg1p2aPtA8Cek1TbvjwBs78lYVYmhrNuZf+UI6cckBbRJcHblw/QmPuJ4u7NWLSy4eV
pSfE5mIWqDwuZGR6LgXU2R8efZ6prXIMe5M2zj5pZLu1uOVv+nb6cn3OLtukpafKhC2oNaKYMELE
+XtX8l9m6myuN315wiw9T4Zm69JRhhUBLPVugHDy2W/q8onKuV7ZrUsff7aZDwvOYsmaIk2sKPGB
MJGEPaI29/X611+2O8vQLKEyldkaM6h8RqQUqJNtkFMAx96IQ2mk7SP+ZSW0tjRNmlFwaH3zEp1F
k2mmG3Al5EFByzE0eXcb6NnSc2Y9U8IzKRmRXUg/sznetfF04zRpVuHPaR+7YFGKnOqXmkSQT988
UoMI4J67dXh9KZZmyPp3mZu+QvjFR8qP2W6/oWbThUNXimOfIrh6vYvLB7ilK0gxkjqz36CLhFB2
8Johqzd2DIl1s67mk193IOO73tPSYLSTvDMEVM690onKKWZfRpRT7qEJG5+GyuVfr3exEIw09WyS
a4Fds5ihG5mOBj9CsqcPS9AEf815Pu+F3/ihMbXWMW8dfpzypAwhJ1WuOOHLM2nq+SbEJ1IJVIXC
U97/k7tDpDrUwAPS/5LW5kpE7rJtoi773w2RmSlK+kEcGp0rtvdtHc/bDozhm2Gcze2AfN1XYDST
3yuzed5m/71ZmHoSigMXUUNsBbk5b3Q/ubRvTsqc+Ytnpt3JzdT82Wzpt9lvEfwZZgMFfZKVRlDk
PnsuIIi9Vu1zeeeY/vn3D97OK3JOMoWacpcMAGuAyT6pwmxcMbKlOT372A+t531ftsIcEC+0/4D1
OxxUDsFoaPLRH3acba/P5eUjztRzVkXWI6lsxxMiMdmTL3JyxG0ttCx371rOtmwLVLAN36YyrlZC
JEtzprmOjHazQFzEjDx4JQiIeHEASh6obNdS3tiFFqUox9IrfRe8wN58yKrnAfE3/un6dC2tieYr
VCVdphoyRYOkW5aPu6ntNlYPYBOttshTrnEfLtisnr0y3clzCpkaqCc8pXUJiaZpb8wVBJXfrg9k
YRn0IgNqWDP2LjeiPiGfDCg8lqT4BhLjlb27wFfxfymID5uX571DkAxrIjmk7oYpiVhyycAz3cdz
UBpFExq8zCN7sOw7wuTIccS62YMLTq8uQAit3osscW7bEHp6bpzBYpJQM4/ArdwGHRVbOwNtxVQ3
N525uA3+a6pytkAKTY08yoohtCa5rZ1u11n0iyyrh5F03cpRdTb9C45Pz2n1dlXwygWDlTtUEaqs
i02fgT3v+pZY2nP2v4MYB1l7LonP9dU87CoSOBBXkFiu2loTGlr6fs34/Zz7zKwNUJwXOTL7OB+y
tSvJgmXqRGXCciAtnOZGBNbNrQsBh374jFN3O3VeAF7z61O0ZDWa+TuCUGCtgD5uZxGO9i7OjMBe
26UL2QVTzz2liBp2jkCw1lS8PUmv9pMwES3hIR1SP4J2SroDfJttSeoW+0o5eEF7oNkae0ZCqdzb
ngmmnqiypXD5UCVGBNkI3y7C1twTUO3dNIV6ispwSJZkkLKNutwCw1sBDd1Xd039c2ET6GmRKS8U
770KXz7magseqTqcJMqaisptQ6BE2Smh0211PKatHTPjPNROUyZz5DGnCMYutYOqlXXQJ0ZIM8AI
rk/Ygs3oKAs/TXNRA3N3Uv5gBLF0kkBCYut64wsbWpd1arOs6NPRxVFp5rinfeupCx3w227WJjsP
6cMhAEI64TiAjEWZtLaI8OyltI7ltBYS/ZtWueAO/5OO43kzu2B/jBLmkt9jKwGgcaB9Z4Xcxg0U
yjvzd3dqmmLXKeigJF7pQRDc4UnUAQyYBzYUm7zA7RN3BzEdeWp6CkZSYgOmyuKifXRKNQdTRqCn
6Y2NA7DqIHkIFEF3L/DK3fRJUR8tRuVhTnO6K8HIcJcIOf+Qlorf4m5Un1jVkADqi0Y0FLjlcDJC
8DDzvMD0rGnTM8gfwwLq+WtVFU4wY8IOShA/VGUj0jAHH8XroHyxpaO03uvKyyAG0DSnmdTNi+xR
pigmlRxtW07I09pDe+SFy7bgY/DuB5apjUV9ckDKFekTWoIRv24YC6WRjgC5FHI3Tm7Wbd0kt/dV
Sqo9INxwKG2cNKcmn+wfKpeMb4oCMNl9huKpFcLKhaNGz/95UwUpp7kHi4NsZZAzg4Zpbp9T4YDM
QoLipjyGyTQLbWezNd3GnUDmkSahGJI5KMo1RZClMWhnQZlIUWfQ0o3yAW65/D4nvxjvD75rbK/b
5oLh68kwPNDOrCe4KcvJ+uzxqXlqEjatGP5S42cP+sE0IczBzFElbtTnA4q9hQXUN8nXSP+XWj/P
2YfWs9rscrCC454St26gDOMtmabj9WmxzveRC1avE8ZRw+ZN0bUC1SUMoZm0lerJNEv1xXRiuC63
USSsROk9FzZzt9TopoPhZdWhdXwFUZiWQZNw6HH9A9TuvrMmG6QbbfXYE+WFg1l4h8GtrXsAeMdj
A2LkTeqDFjYAUzVZmfuFU0rPgc0gIqVtQWVUdFwEAxDr3OzvVFEMoCpuTh0K11a20IJ713WJmOu6
xmRbMjJ8DDjz+wfou80hYmab64ux1IF2oYMm10jENM9RwQe1yU2Q/7dtTL9lZo+j/aY+9GSURxqL
44kfn5QEFr7/Uhj+3hfzbW8DHfhXN16aTfCepxYHawqtHWHcKSCDb/p2PQ1FfBcSyiMyqaR5dexu
004/CumtTMyCB6KaB+K1VUN8c4xPCYq+JpeDbPYBPBxbi6zdPRaWV89F+agps5XX55F0hgDY9s0Y
v4xGuZIhWmr9nAH74CWYMpDWmUdobuNkdNs7UjwY48+bJl5PPtWjbZa1hyio2wxgWbDnDcRse4gk
s5WPX5h8nSsvBzdxRTiIV43RBqNCfgJbWwiduoM77m8bwnnaPkwPVN3iTqVgdZbjd7N5I84JVrCy
dZam/uy4P7Rt9imKYw18fcHqQwPht4AV/RYFvmsv1aXp0R6TPRTwZq8ARR6IkuUeQhfdDm/jCoyu
TRz4kqU3MW+aruaAxnnKcOMBm9ZQfWPGT9c4zcAMXl+ABT+tq/oI3KoQzcQtpUyT7y6zIMFpHYVA
DBGBmaReK4FeWgvNjCmexCJtIBZuWl1yFOCI/SoZrfZlWYGq6/pQziZ14cz8D2HeCF6UBtwfEc6W
A7Q+IwSxwNspRxOQie7gCfKdyGllTZai3TqBXmeZWUo91A0bxGTfZxzDPupPZZZsTb8TjwnwsSFY
ePuQj+7WKaDr6Mpp7XRd2Hk61Noy0snMccU+GZBOfaEeVyfBYvuu74Rx8LIxXnHtZ1O5MKU61HMo
WCMM8EdFBGHgQNjmez6zlTvOwpb4W+b7wTyxoWnaGomKnNrc91WKItokP9931qCwC5Ok57ABci+5
TfAyq9V93v8iQ4fy0Ic8blcmZ6n98+8fBmDXYxwDZ2FGYhi+06EsHwChQ93nNHk/0wYas9e39cI8
6cyDpmEKMNIjHlZATn1bVHN3GhrhRg4Bc8VtXWiesu6EHGfUIUB76FeaeWBRB41CukbfvTRPmpus
0r6CCG2J24dIT/HAvtYj351T8pAb7W+r5QTx0r+LgbdbVTmtx04ti4PRfJTdENRs7Xq2YAeO9shS
hZtQvL/9U9YOO9NJnv25er8+9wvJCR3jINPOSaYSF4Q6cURotol1qKEkGHLmP/OxY98LSOoeAaRv
dnkt1kqHFjaVjnogBIjJeuz9UzFmD1Ym3tIYhDvdWoX5wpLrhVySd7zCqa4iCZ3VInkmZfNtzDIU
MKzY3tL3a0+7qu2KqqamFSGiPqMYhvt7q+3b0O0VWeliYQw640RVgGKrgBjTCRq5R0rqP1J44cz8
vVGNa6fvwjD+w3ZkEEgsowQbBW+uuS/jzgihsdxteMnXbHtpGJpt+2xSmWEl8akWeRDPJdSHsiBB
5LCf1xD1C3eIv4/YD46wFpDuNlG1cKpMZ0uUsTHoXaw+FQApF/L1upkszZRm33MBbSPoL3uAP/db
8K8cK148VaO3cpwvDUEzcI/ncV17Yo6MrDFejGKkOwiApS9diWJHCHSLAylZ/vX6WBYuKpZ2GcoN
qE6JCnyPSZO9WGAXTKnNg7hRb3SQfphJ909f9yvxoYWR6dQTasoKMvmkiPy0iiPmCRV0ksxbI5mA
DOKDRT4XuQk6qutjW1gnnX+i7LMid2sQ2JSVXQJTakH71vrs2PbL9fYvDgfpg3O/H/YaSOygYj5n
8clxs3B2LXODIOY9CFV+8xkx0bLyPl/v6HKmAj1phlNnTuXbqhuidgKbmlkmeUBq9SWtxQuXFLFe
R31rRv+5LO0T8sn3sQl+QpBW/rje/8WJRPfaqRk3flHRxPNPbZNBdpCcNc2347QmZXQexX9udmhe
s6fKqlCLkdqAC/DixU7b72kv1rzaUtuaMbnUd2zLBCtj6zl7G4yA5nhbyQy+W7MdFEEZjFQF5Bpq
4AG7T2CADBpoKqR0LeJ+8UBGYuj8+4cdhmDZWTcPohPdVLCtytSX0rAf26TZJSY7pj4Hy3T5VJJq
xfVcdNDoT4sQuInw0trJoPfkGeYG2nDs1TN9SN3N5JtpdGsiRwv7SQfDD1RKZRLSRRKlZFYWZqUf
ruMCF5Zczz4jRENQgMP7SHi4SvSBWtMPXWpYs3fgqoAmY2kfWcL+1gDNIJpmf93CFlyJnmhuZkgI
uUMLBECf7VzLfZCN/2gmo4XcvZ+B2nW8JYyCFdZMGWmAFByjkBiBvssWlagbyn+l7osSxY0daMZM
OgJa0SaRkTXDu2dtWMRPHOBI2X66PlV/uRAvuAs982yBUmayJQicyWHYzWG8N7ZJWG7tw9RsxnsV
0Y0K78a75qF/KA7Vs/U1f+S7Irze++W3NiZQM/qBJ31t++feJRR5Ap4H+bgl07benVNbTXATT4/J
9OQ0mT3qehT9OP6DkFimLchtr49hYR/r+eaeM6qcjvTRxItNDaxB1uc3Nn3e3x8cFtJethgyfLUi
xhcoTuDd0674pstwX8zIeTgf2vZdIAEtWsRHyLU7hzFLAGWASLwDjnVqlVHp2fK+Tid6HGdwrGak
VTsLzuBtjId42BqeHL6mhlSfYzVZK8NdMFs9ITpWDcrseDOc6iEHySXqkqtMPQjAA7vahVBh6cYr
DuLvHenCrtdTeLmQMcn9Nj5mgCJux1Q5L2ANtsD94nrTNs6r8pnbwnmr3OJPMlbIwNJQzurJtqYM
MIyuBwfbMHwdJqt6VRJvXTgCIwlJGcdBTM145aqycGLpujmIrA2ebaT9CZQu40NfZclTOyZOyPIi
uSvZwI82pF8pWMam7Cl2nJu4IMz/iOSMUuQgNDXkqS+9IxL43hYpi2NmF08x1MtC5a0Vuy0tuXah
wGwqxmJ0VLhZkKsWtBYPUHyAivQ3O2lXvMxSJ5qTmYuE2WZht6eR1VE8QLKdI7obOFO1nWwX6lNO
skLKvtCTnvQUsV8maqoRxzEdY5t65bek7F56v39prdzbpMrtV8Z0OY+IJdIuF+bgJ7UdJzyKITk0
gwlYdMkWEgrznxrpUBXONGt/KbAr9ltkHPOnUjrmj3lK2GOfmQKnFR2TJIBMBDjSndF1Dj7e248N
L4ejUChyDPLeYhvPE85PSZn66Vk8rzZZjhPVHiZ7hXpwwXnqSSCAkCgou832hOKn+qErZnfXZmTY
XnfNS8eLngGS3CuFmTNx6ucsrQLPU/IhnwDSCQiIq+IzQRJ5yvIBaNdG+WzX2X2aB5Wo2j/Xv2Dh
CqiDKTviVrPRufKkwK32qS5Te5Ozljx4INQ8lBBaC673s3AH1IGVKRSBkwEs1icLeKtXijBiCMZa
J0iKmKz4oqWlOnf94cAAwpRKoC/aExdu8sMt8zzkaRG/XR/AUuvn3z+0Ptm0xFYQcATKpbveqvwH
GzoyK2nSpWWw/229bGeE6eNYoICqSfZC2dan0RjZabamPCjtafh20yh0RBoKjl2KK5s42Zy0oeH7
Y9hx6+m2xs9O58MUMbdIkHHseeRBTKmM8w0jv6+3bDoL06/nA3lz5hWFomcUfSfBmxu4QRn8gvmH
Y+gG9/eb72mwE8H9WxRt7nf47/F43B1395vN/f3r40sZ8uD4Evzc73/vX34ffw/B735797Q/HoP9
8fUYHH/feUG43RfB9uF02m63nw8H/O/b6VN4OO0fTiHa2WyiQ4i/2Yan8BDdb3a7t83z+c/CcPO2
2Rw2bweUjq2Yy6Jj0DYzYxBRm0b4HRspsu+p6zvPcTPKTeXZKQ76ij6aaeNtCSvMoMpKEbaGLV6v
z/bSXGtb3Z55nICYiB3bke0p78J8Tle2yNKtztU2+jwqN+kg33CcETedUgLqGHIwhvec2mGMWJdD
XsZ0eBJ4JqJzi6WfDZduTbpGwnievwv3Kj2haaOsE6CJvj1BScmBlMVsvjUmKX+SJM5/3jZ92pUB
/KQNivAYOxrg262tL26+5kT/VlZd+nrtokCMlAurddqTA3wsUDv599yfkiJkiQ2xUGjPmr/l5CQc
vCN5vcmHxniVUEh9reOU/pkYG/ZgiTGrMM3yDnoAPM7CcobG2uSqbdpCR8KqxsM4OfYzpC7zO2GQ
9kcLYAQSZKpGdQ9xkSQAweTgjKEjLQzRz9IAnAzjXqkSOHnmqqBIu6oKEshRgLxP1YGrzOqsFAFC
A2yoeF+XxP/t1yoGB4qDeDatzNwJGt6TIkgSfMVfnWvPr/z9bDtgk5eejCuQCkGLFS+ApOIhc8Yx
MkWbb1NL4i8yaslHK+7iDQEgbktLTh8MXg+vXuLamxhV8XhRlW1o127xhpqO6pF2FPp4k5dsu051
YzAQA9SDcYYIhd3bm2lq7TDr+vaOEraWKFqwK13JBwV+hdmZRosSpL5igW9AzkJBZXItXbfQvp6F
BklyYiGu256ypE2f4oznYVqJbKWsauGI0rPOdOiMZMQCHl37ZfJelFIhdOGcbF65MC5FPfWkKSol
zcwbGvc4+eJBjmTPeHHsav9ITOSkvCokdbspa/uJtzaoFHNzM5fxShhjaerOg/5wdEGQUTm0QJAN
kZkgbh87/uW6M1i4cOsp1NkwR1AdNu0pb0i3z2x/PtQZFY+M9dbDIAyIvoJ0Ynu9s6Ul0hx3aScq
7+u8PDUWJAZm1E/e56PjR46R9xWq8tp5c72jy14UQdV/pytpbdvtkgEVCI3xuynrjTOBBczga8+7
ywMB9+e/7bNpSniGYC7Udum2Lm17Q4v0wWzZA+1Fs7s+iMudMEc7imwD5Z54OLAjqCfF8K46hvTE
Q/1+vfXLnOUoztYiY1OaD3VPRX5yfWk4QTyhVu1giqR0AgX+pBZYnR5Q/InavQkZdunaQZZyCI5Y
EAlCuXAu3RXLWtqD2oHE+3GwKwCtT9ng1TuC/Oj7JAfbDG06tVuuhjJSZn9TXRXGrZ1RrvKa3oec
5tGovHNJ1Z2R2M+EuSsPsstcbCbT88fDnBuqanp2nGo240CwmpGHM0ROv+LONN25PLWONrX6F7Oc
2hSCFRMEV0tnPvoZ6/NwrOJxU1YT2Tg1sb9MzjCFHOUaK5+3sKn09DM7n7RJ5TQnH7zDBwX94FOS
DOq+UXaHiqDOj1fc8cKi6jIlfCp4YVO3OE2pBY6gIcYjkkx5eYT2C4SHElwTm3FeA5ydDe/CxUPX
LZmMoXTTgrYnaC5PhxgMnHvJ6tuK/ZiexW1JYYhOxd5p9IYT8bLXJJu+nzNtWVKvleRcdFkW0yUE
wLNoJ6Zteac0O2b1W1X8VqRaMbCltjUDM2busclCNd4wqKNFk+1EATn3bisHYHrSdhJgDmF0gILJ
yN8bA7KTTW/YgYizt25Yq4lagBQyPVtr2yrtXdaA7sGEKnw81TtWt5/Nuv5qS4jhFNMjzcZX257b
gBjgFq+q5CmDGk+Q8jWd74t72mJ6BtdPpk7YrVNEHhKE+4TkEtgIhtpxtyGbBIV8e7NHXOy6g764
pdHZ+SM+HPmokRRzC/WWU0a84R70eyo8D+71ttbP/uFD6yWcQCWlDdUu89vQfarE79vaPW/BD+1K
xUvS9UV86h1qPQhqcChfpOPKkbiwkf++2j60PvhxJsjcysjz+w6sOBDlPKfs43vllPOn20agHbuE
lnbsOXyKqrmtj/3QDHuCgv1ft7WunbokbhFdNLGLqXT7J78b5HGYeH9j65qh92Sekb62UAIwDGWQ
lsND049rANGlydcOTq+AdJ/nsxxECYBuqiqmR8WNcaM8d14J/y50oZOfFOkYjxlBrb+VJKGfIn6S
zhverASxFsxX5z9xHQGFC0nzaFIgEbIrqBOWScIC1VTvKFMAQd+qlPrSQDTjHfMZN+lkwgnh7ZVP
4ZHUFoQ1x+ubaKl1zXinwrELsyzyyG+acJz3TQvsIVuj/b14RbCYce71g5EZuTcb1MxkNGXfPUPh
JfMurXM49Pn61y84Np38RDUTiDFbf4zSKRcb16fF55iwas1vLn2+Zr/23DPQfUF6NRNgY+i7IBeP
FjiynTUjW5p9zYSFlfqIbsj4VI7ZN8RZj6xlrwhq/L5tejQbbjA3vCM+ZDjakd9JYUBKW/grt7Kl
b9dsuOGVb7UGdaJKGCdGyY+0cE5VCf6k6x9/efKpTnQCXvI6VxNEdVP/K5MRDstjnkTNwPfX279s
wlQnM6EJ1BVznvinpgCl8zhlD0i+Bn5vhJZIt6QmNx2PqMH/1wZkNSGJxqCmpGZQxce1az0bvZWu
vOYvrwLVCUwEqQCwrkYJcpt8UwzDJmt+03IlEbC0BOdOP5gvZI1zi2WdA/pJKzD6X5NfQ6jxDQHM
lTX20NB/7toAkJ7t+kMHPXdp5hP4ttqBEOxQd/5LRdMhHCo7JtCN5f0TtHu7fgP87Fod5WWfQfWS
r6GGrEguIGIt3HnvO82T0cQ3uSOql3tJz6qrhILwRzhUhV3rAVEvzd31/br03Zox10meAbqGWz3J
vftZNm+WTFZOs6WmNVMWEs84YIXzCFw41l1LUj9seR2vQHQXtqhe6lU042gMYGwGrgnYAHcIe7AD
jsMaMeeCHeuVXXMDrpk+6b2T1dQ/G/p7Ku9TE9LFUJQICtateIulQWhWTMAC2eYSvQhwGCg/+1Q1
CAQLuuJMFyxNr+zKLGlMhn82BPLJ4ulGCihQgyt5GFeWeKkDzZQhTVGZwnBBy9e+E1Ay7xqHRNlI
HrpSqe31Hbo0R5o1c8G7ZHSx0HhCb0dlHDrjazOuUegtta4dxpA7npyWE7TuglCk3XoCUKC1soQF
C9BZ70uzAy/CAOOqC2gdow76fbD739en5WLhiAW00r9OLo6drKjGwTtBZ1kE4KAKPSGbAGqxx8GO
tw2L72IbekeVmFciM0tTpdkzyPlig3mVgzIoufFm3N875Aaot1ZM+ffheMFv6yVcbGxylUFuL8pq
ovat8vC6SVPxGTVC0LfpuzwkftXt+g7XDjDIFZ/x3C0D4Sdn3SvT37SAJZmBM3fmAYUs41YWFjIW
iRmvXR4W1lMvBLO8icQms6D/UtW/gE8sUZWfmd6v6yu6ML8680gBksgYlewoLYeClDl9T4c3olbO
3KW2zwb84UgEBskGxwM0tmZiAlle+e8UmlU15vC2bz/3+6H9YgAnRdPhOsIoxCzmL3nzmvcr+27B
Feux7GGYyhzc63hzKRnEbr+bZATJ8aCbm61YU19eWlrND7jFOCJ4HONS68vPuWFERp2vOMml79eu
4zY4nUo+Of4JtZ5fB3/+Y1klUmJza8o7U8b5Nk9Gvr2+DgsOWWeUgEC92RSgAok4CsmsHqQCnIKs
vHzM2G3aVlTnkIdMXj3xzMDJKGNUrKYJeJd9aBSZfPgNyZrN9YEsrIdeZ2UBmY5kGQZiUmdXTOXe
VGun4lLT52vjh73aoko7sREiOLWyocHUqnQLpbH369+9YGh6mY7vmaBMGXBaif9xdmXLkeLa9ouI
ADGJV6ZMZ6bTc9muF6KGtgAhkAAhoa+/y+fp3Irrroj70tHRcU6aTDTsvfYaNlYCIDilInm07v9n
cJ/86S3hhayZgwQGT80+3HutVzQz2iM1Xf2//YUvVuuf5g+TT8J5DKHqbmh37hsdlr2JSjcPM2g0
o4RRcRQV//5bBfQ/LKn/48j/0wBidFscSifdeWxnUpGuiZ9DgNk3plHyQKZh/lg2Nr9h/7Qvel/o
QYRdq3KaSFWPlHavYxDH1bBbB+6XP3vf7ci7Q4bx16Na+vDbhnT4M2by67Hbm/Z+gdz2kjSQ96bz
QM9zOLJbWADBRNxIWvqwfbpyEe/3BIOPA67XsfT9T81Vkk2wd16RZw7NePCP4pmoyCdhe+XzVLJM
6neNKPq9AJUeLSuER88kwfQq39Cenfc+afIYHOz7xmu7X6PfpWv9mVxfttFsTuvcRnUqSPdhsnj6
plYvrMexm18zADL3yd7Z06LW+IZjOvkAwbLJihXSsxuzdZ9O1BPzb/yhMXe8d9MZFl3N78xbWJ3x
lpVybdu3sXXLzxlj+AtUzxvGGtz0vB7CZasVC4azHZKw9OHfDBG0bx+GzWte3WSDnx56/Yo3a/cI
3w8m8559On+GsWhz1cHsYu8yyDfgNh0WsYXN0eAt8gqnd8S+25S4HDt41yd8cVAVQGLwJ7ALu6Vq
QT7IV/iVnGW8+08inpBHlNAmvqTLGpy2NBvguRNTUC+mPqxSObGkWDo1111H0xo7bBhriL3SBwje
9xDh8uE6lhHiza4g7hJa6OHTb5m77SXxJ/dkEuXBprsJsByYqudI6LpXy1jLyfUnT03bzRR3DIOg
bqsMGccqEtNa7nadSwrvihPf1u0IyqU6+eM03xAKuygwVOKHhqr1DQ0aWH7SF+S4p3TOncCcEvVI
koP5vow5Fmz2YGHz8piFUYp1Q7zXEffZYbSU1DQlY8nUGB1A3YzBL97gB7c7+zum7XyBy5L8lmx0
uPVnoUpcI0hnWtP9rZm2sdgwAc0DE251G2Y/ki0ZwzxD7347qZFWG4WfrlyV+CcFbnmvqI1LXDf6
MuPP1ZHtmlI1y1iGYYO2YIq2O5oifoTwqSvUsk1PQbKZImUKwkPkXrlbtkz0ldlgqpFb290L6813
UwsZF13Cphi5VWW4I45FZDSr1jBYv0UbwhkwL1TV6NOhYrrDj+7rrUpbfIppwIJheBO3DlYPl2QJ
TK2RR4hXtyd11CZDFfojqOkybq4K86e8jeDaMofQ2WaCy+/RDPO8aJDjpevGCJtxEZd4hte6M8jv
CWTzGZDZpm/+HpjCDzz/wRAxl4OAtzQmxkn4YOVAjsmUBkdkNi0VDzZ3FRsACYuEyJ8ucekhG6Lm
4FGyVnMYrd+CcH+HJ0t4E88uOCz74h/tukc58Z299agP69owoGPN+2w4po2N3uiqXTX5Mzz/Jm8e
c7ba6CpRQBf9rjqWZ3uclD7nH/4nLR/OQdlvkvVJzhiSwKIsZlktumz7NrTrt8bRLk8jVsfxyo/x
PsE8dvNM/K1nhv12nE1grAx2Pw1Jspy0jr0i8oIJUU7cPcGQPpEFKItNbQSY3iTq5SPX/LeXkK3G
NH96VJMWp9Wl4avhid8Vw6bDXMJGDMHtWXgFQxHxN6HyKxbM7D3Ev4EILVOcdv2W5vtIZYmIZgje
VBaWbJrejYBlK/L+3DeYGItnUIqmIrVD+853RB0WmCy0PzJLXHRc+o1fGYng9LUzgdTreZie9qAf
bjIKGwgRmOEZMbHjUJkEMoHBwuGeJPvyI9R2HYpu9aZroqEuwybL/gHPystbVOcVxOX4vr5J8kUI
W5iNx4VNvaTu9BgcTWfCMoTd6JmGMyDwXjQenGR6v7YOecZ13KTs0IlBwpdzBbEXaXltV0TR0h6G
JunvmlTAh3uZ8UMGTVARmchaNEFw2pntitWECss3a+9YFNMn5zz5ZLSA/y8Y9we/m/cLxXy9jOiY
ou9f9wPECYMqMq+Bn024dK+ub/0yGbPo4BYXwcUPokaof8cXt0mag2QclkMTkALZ9CZ3YRa/hJA1
PIp9WitQENefbPQALRiIgI4wzntYR5nVM5n0YZZw7c9b5+tydmbN40B7VUj75S0xYXsfyDU6MDOY
ckmjreAewuCYrwX0mmytTTu3l11s228lp/FKcfDX3USH7zA4XM6p7qO+wOwlvIUzgXez9eF0xLLA
CqGxuBGMDLWZWFsJBWe1eDYa0SQ4t+HvYtYihj9uHYTUf5mEMOBtSxo/aJ7AGKrPpPcbyVL6VmUN
MuqNCg7JErlrZwT7NhACBZs/9CeZSX7bJiY50JWGpYEFw0kH+ADjlMD5PWvk1c7LqQ06k+UT7t7n
1AsXWBc30YOYF5WLhQxPu89cX7BN+wvkEW3zOlIbnCZg1KWNOD+EQvSv0BsPOJjjBkzAZLmHlXNS
ZCYEGzPWW66ok4cF/ikvo9K6zkA5/Bbt/a9lhBlvuaXpfokmvKsURhTPKCaw5Zug62720JibaA8w
vlcwK8tg7q7HLY9xtLrHEJ3WO6Luk7kahi4pWiIfXSqvQ5chr0YW24BjkYcyt3vU0Ju4acPgLhZj
o5A+Pdu6z9j4LUtBpCPCw9aaR3EM00bNeTp3ky6E7RIG6zEE7RTIVN+2esHxePQV3UiRzbh9nR6n
BlJ0Xzz5IghKxAn1+dYPwdPESZSPNkRrIIBHhGq0OZzKYa7h7U3y4KbAr3Bs+SULjPnw6SKrcB+s
uoNdJWbiSOIGn7HBkDrO5t/UxdA8w4jXvgc0sFOegJcR4WbrM7+cUf+8KW+VL3C+FlmuOBG11huc
qLFaEG2fENAzgz1i70mDCyCUwYcafPe0b2MGGkMDWmQ+cz8khTFxiryOOZa56idae82AxB8am9sw
8vQBR2F4i+W93WyTlxQDxEQynzZkahSB9Nh77GX8PBIIQoSvDMz/cZTmMQo1rxRJiCNxB5m1TVN9
iJhzdyARZS9RusPcmMXwDxi0KSS2wm/FKc/3XSEcfFOjn2/bElRQ//CDs52vCgqnh7aUHdqAfIsy
QWAu59l7MHa22iow1pYhxEjpM92aJ47XO2INT1ok/HGaQsbvEtpO5w48hedog9soKKYQKoQeQ0Qb
Vz2O+3D1yIuYRPqhvbj/4Wca1y8yr5ZT51Av9wIz7cCH9nFbU4Liko73NjXDoYmJfp63ZH4QPS6Q
wfKwJCpyaS5UAveZIWsdRdKe757NKGCSMI/rAI/3eNuSk2BtVCnst5dFiR4Rfz0h1Qi7gzua+MjD
GRNB7lIRJTiKksGEVeOE90pG18zF2E3hB0tDdw7trK5gdWCW1iWuMumg53wMelGoZKBtLhAP+hGp
fSnk3MTf9Qoa2WCtqUZ4ODytcLu88rUhLZRDLvJKBh+o3wv0yvGR46OQKUtMZh7AgFnHgi7DWnuJ
OvYSJu8OaYUADqNuOdCG8TM8eBNbJJb7teuyLMgtIfZ+EVtcMoNuNqGzKxG215xjuL87GLK7QBWQ
3KOYsbYbn3zNukorp+6cNSkiZ1xLxlzIyD5AUetq8H0BaXmZ6z9Lew//OkPe4rllxh7weRUsC4om
eCDUw6wAlAzGQl2vwKSbccciWFhpnHAdgsaSIkqa6RHKFWiEZoMnnlCn3YwRLJAxpmE3LFXNues0
mpxtbW7gIuRteTZ4fmUDgpg621vYio/jLTLFOvik7UFhEShcb7GQoMAE/XW2U3PQ8LTOl6BzDMWL
ry5zECCHKlvFsc3m8DZGRfrdJBPsQenuzbUnuulB0YxUC+T6lz7GfQHOw36ftst6P4azTvJZ6vgs
/d7cUYgU58Iu/X7sVJf4mGU3+EfSqhffIfoxDTwG6zAtXrxhTW6jUA7wQ5omBcdQHtdhpw3udpQg
+QimRjGTuD80sBc+RcM2HED/nB995k3fHYrs4+TYdN6SDQldqMCGcuibIc77HRK6kk+uLWLpm3cW
z+mbkoqXnYajArJcwbrODTYuQoICH5GPQ/qLm5EviKjjS9FCVQL2Pm0vtIPO2BMapm2qCZC70LkV
/wFJIi9+4sTFeYL9MzXWrzveqMMA0vghsgOB6EhHZezwkgB9tve2Xx1kj5LFdUc8CULf1B2iJYgv
2S4G7JuB1PuqGRrPITgxP4abKwm36aVduPppvT56F7SLf+D5bV8MVJJvtvGBwEKHXqFXF68zZ/6G
eFqf1GqC4pb4Y3aMeLy+JTKIbjwl3fPs2zJzbkfUyrysOkVbF9jmZmnF+Ii0pCYoF/Ep21o6f4Ok
3Wtk2cKauFZt6BrUxMHnQ01uKtHibblpMymOmnQao3OfvPnI8zyDjmFozSibLnNqFlijNClMHlc2
Y/zq9d37BENDflAbXOqjzkh0XeFctlLNVdeFce4nME1iyCkrsrRDBoPS4hsI+OoHFahIK7LzOL3r
pBDzE+nASnpvMclqqx5Ncwc/PeW+gSpAzmLqyTGFE26ezTjnx5lBz8oiC+TkKZloU1lN4kpGQnbl
lI3BTUMCWF4O+BF4DpcohHEH6BXJqNe3OO0jhMfo6AaV2CKL0Izqud/6leWxh8ifPMXM5cWpIG5L
Btor8JApC06xCRPYwziXHBc4mCHeEe1ovWbNL+L4eI9aBZ4h6Z6Q0noMAiMFu5qoZM1Roz8Y78eU
GFm4CEmnhQyVMlU2dW1WNpIjChao1j+NkaY2espQ2O5iPGQ9UqpXIwUCPtflJW1Ei+9GspvQc+Yn
o3Q79PvMiw0/4iPJdv9ZDUlTrmsEexGMe2ERD/gn12KCrZ9KmuVmW9fxunO4HM985DWIWt6bFptF
noogJxhrsguIsXCzHv3Jr42hfanF2h0R3CoOqYr57bQFAFsApbsT5VF0iEJkNO6ZOzlU2zkwIAwK
2eSuA3qjMjQoAPOB+QFkM7vAakRfxEHYGsWtyERSJWyYD55ntrxdkw7B2Z29tXo3RyzgtAjcNlVZ
E4tbOYwMrQAMhpZohksqOtl3NQSIVA92XhMRyPvGpKCQE9eLCmf208TQKpGMm6eUI2c0jHR0jBoN
eT5faT3CG/Juzhpyo0nTIPXMRU0Z9qutpEihFcYWXlEtr9mPPcY2zZXU9CK9JjvC4VvfOgoSlFq3
7rmzo/uB8nF4g+Zyg8UKrvBSOx2gPtkGew0GD7mp8QwYAx4QyZ3gur94epkvEwaHuKGBH9UOjemD
Hhf9D9xUAwoTWD/91Y0Giv4NnXXpTUglLpIGGVSzQou0pDSocBC/Z+0Aa5UN4NfY29IbBHAupUiB
HBRRNf6wAfYBkwGzHR6djUVo1cayrY57mgBnDLsXNaYa877eoFGxE3vzqegesJugXTVBd0l5xEqk
ikaoNXddkc+2LAe/bLA5iAtNiWaTnJYgxFZEENa0FSEn7B01lF+BNpeelt2qU9bb6Xb2RnuEKFRe
ExqZh9Qj7KBiQs5z2soLrJ/Fz4yhc9K7Tw8BgrRFbnrbHAAlgkdtR5KHMB56D/ZwP6RJY5CEEk79
VSMc9AxR0fKYtEv80nJoLgYGmUGhuR+dUAj6N9Lb8Pzppg6IC4vK2duTC6B1ckqglS0oOiBc+L4+
gg5tkGjaI3V2ZJju4aaQA6oCL/mdwQ7ohjajwMUGCT959lcV0KMRDT0KaWmFxL4tq5pVwg1nZrQH
BpLyiX52detWoEPOqlZbe8F2XQ90MPttppYh32PjPhYYzx5c2wZXyiK8MTCDtws8jaPHUdP5LFuL
4Tv3mk8bJM/Y84AeaSwWJKt9B/IX/YMIXcMApskNw5swvvMIhpYe3NHSPI5TkAI24Bnfw2HrnjYZ
rPE9l0glL+OAzUkhE6M/Ujr0z8DF0lvLlsiUlHTjHV9TW3eD6+9G1yKFr5Xx/RaQFBcmlx9MZ/yR
qnYtV43uBvPRSFZ0o3PFo0FVvjG82P3Mv4RE0qOdiKqnQZBadhNaocBKYKGZoq/N0s1HVDnTfYOD
tKIgjBz1ItlvKK/S07Rs9Ooaaw8QzaubELLiZwKrMdQTmLm8kRaYqUDfXpllDI9rwueD3Dr/oqlv
jxFIHXveImi4oLiOP7yINDC33+dElqBwk/vGUnH0dYeKbR/Rwed+1Hp4BAGJA+s98OJnUIkXCN8P
8BPcbi3YTjpvx7YfctgGs+vsZW3ZpN1SoyIk72qUzVayJQvRwynwDHrpHl0ohh7wXohxrocVfwj9
vmsOybzxXxQ11IkOsI2HMoXuFwnf4bZYTJLUJgZvtrfC/ZjszAPQ2JL5sG0x+dYYKyuniTal1Ast
Euz6x83CKRSqMf+HP7Z7+fk4hedw1DQq8vOsI+S4AdG7bUyylV7QZ7/56n34Phz7YMO5v8g1Hmov
m+TbuO3kfVaxvAul3b/rsAcyS7OlWrZWvkwoMipoEXjpt4jjUkgzVkFmjnSHGspGcRIdNwNFYaIS
GD6NTMv9gXEfeOxqxZIHiQUoH2Mi8JJ+1mbMY8MJRQKtJjNA2OZlSGeOtVcEcK3HkkZyVY5e2z3r
ds1y7sX+Tx9u+DfEBcPDiND6C6CL8XNWTmu0YhnSSlCfyQ6AOsc9BiGfplUwCnFq0eWZAvyb6BC3
YjpsLvjp0iZ9nLwBvmlwvS85A1q3dpP7mSEC7HYFnnaG+dfy7M8d4jWYSHDtNdDf2HEuFwwCc9it
oRKY4PKSoA1yI92KNgHkGvSpfMfItr/1QhzXoWW2CNWenslkgkqtvPsxDgGwBcw0biUXOOc5KFV4
g9205ztGKksBvHistgbRfyYbwkccDE3tYiQmeZgS3dK9gdsDQx34RDwGkhoKp8PER3czGD8u0Iqh
87D9ghIbOHi4N+TQ6TV+YiAAlKg6cK0iTKRqG8+yfPXSrMAABFHVuhXfHV/6nLQxNnA2CDgmOxRE
zPAqtF1QEPkJ3yv7mgUpqNeZz/HJu3i1U7vc7UIGz4GLX7fZa6pmZuzVrOTD+h4UkAoKjbKjgSoT
juQSDOE/wn00v1fCAMhZEwNpznTFDW/3Kkpx8uQA3DM/R9oikN4sXWo6ZPTNTcI9y70VSGLQMUcj
F/YZBJaZrdow6fJIZ2klWhyXaQoYOpqMu9m4Zy8MlMfHiO3Y/uvKH/nWqpo0Pr3RqFIqXGPjrb/S
5q6b5+m9scYdGA/Hw+yD+xrpbigh/QNatEmXC1QlI4ycdFyDt5/U7Q7oDwUnv1qUgVmZpAykwQZJ
99EcZrXkhBTbZLNjqLRfohKlVZpoEDFEREU+7+Fb3BlbDW7KLjDOF1XiGv0ww5b+jIQcDpDFY0ep
1uwKVsRS6RAlNhRzE9SkSh+aVeEC31i65k1D3TfUhPE16XnwoS3PgLYmNoeseV9zj2Vj4fsKbhex
+dky9G/5tA7xS9D6TxCbDks1j1x/ZF6oC+Lvqu7SAMZFBIh9n/TyNdpbaP6R5lTFiooyWZbP5YXu
xHaSlZ3gFDpv3yCvG3dUBOPa70OC/91OhqjmrR9Cizuv+ibbm+mAELOw8oAnvXdd5B+Z1241ptJo
lNgs20tj4vayAgfNW/gO1Sld33EGAShopqwUyNN7Rp5bXG8AK44sSuIHKHRCfJEUcxfuhcGctzsQ
0oPFFODz2JbWgk3ik18g5AVv3tIEdw06qcPkkQCxKhuyYRwGNZ2A5STpgUdjejSXSMCOS7tj0tm3
5m1IpCtR6eBTt4nXo8f908KNvCEEsRoC2PahXzJTZlsHR3ZvEmUjqD62AVa9HQER5Dvq8EdY2vMD
8u2bszUT8mozN54mjlYy7k1200QOlfTa8+cpGX5iBDNWRgxdla0RAwwPxNQznX+wbsNrtT2fcyT3
zles0KDsUYjc7IPkUPok+6nRrT31mNGV+4r+FPJhjVUcbfczG7cD6guaYm9HqlTIxO5LVFZ7buTc
HpsZljlbhIHreDeCXZ7mTNH15wLov4A94w7/rHhMTwENl4NliPjC2HKJ70EkRtBGB7MhcDTN8lsC
6L+LQzjDPrUAWFneUULu7L5hY/rwS6ojHow/gmiPzpSvwR1BGs1pSROaFEYjqgDJTUj/BartDXiC
FRc2QGBEr+Q22DA7kxpoZgtxXBGLQIQ5yyBMJGsrn2kGSVsmXIQwE1xG9WgcKdPBADBscSJuTSOT
2hvl8oMob6hBpe/Lzm5DKVEevprFxSA6qaz/0YXjtFWeL0VYIett/QVBy+SqofXhjdaT7pSESfJd
rnw8sXS0v1aMuJY8YWNym84suM9aFJVAKoNbskwR1nPb52j0b7suZbfZNqnbbcH/O6cYnMXliDNy
LiMMvM9tR9lhRIoCnMTYuBzDZUG1gxlVfzMjqKPqFt7eINvGfV/aXdtiGGdVmSkwP+BMbV4tgo6u
RrGo9oaEHDCZSvIokD2Ca7b5KkIjzklHoqdgiDy/HLXRVSrQRGC7rwc1Ltll6MX+YN2aVTHb90Mw
tQnUEgoi9XRpee2WFf35Z35XICVB/T+IKxC8tkqHPUI/i5SOotXr9kN7qSssIdwHMGaxL7JobL5H
iwyrfuvYIQ37ru4Tuj6IIN4gph2CItU7OwFAHx98y4JCN4rUSH3MnlLG7HPajfHBD2h/K3/RwNPP
4ODbJG8XMkOlIEM5XfVitc57LL8iMoBacwMs8i3eGywdnfJLSniKx0XwahCQ/cLhYLMVvp7jqw/r
l58YexOLFoMk7yh01iifaR9uJfx81raAbB1Qx+LNwwWQeNxf/LWdwDdCPEUJIGp7aBVCfPMkDpPK
8IAPVdds+pis4VDREG7SRxpZ9tao2KsbGXNab0Z4F0uwb/JgDMbvbUb0xzj4nQOVLG5e0fvwEqyg
4CZOVQtJzyyqHbQA9EMu2jF0jlZbSEo/J/O6reIIDRHKUHvXwOJozSPWqTxGHvctXWL3u2s9r5j4
5lVbAOFeMfq9veM7cY+BjxR5Skd3cBSmZHA1skOx7xhh4pTo9FVBgHfew/adwhXgYLN4+EfrhZ8A
MekXosO4WEMPsM06pS/hGps32Y1YH/u0fBjsuxeJGX94UBB7H7MWFcJqeHqXmS68FdEM6su6LB++
9TnEboOsvQ7PByoK93Lg9J/qNzMg5GJRJg3Rp+8wFuFGuOs8tGj44KyoSt2Br3MYvLBd8pSnKMoa
3/erOBbawxxeyOdMo5zOdYqw56rL1BhXceuvdbtggJK5dK1WdH0nvUMAlnMEpv5O20Q8DSukHvm6
rOrRTeO2oAXfJS3GSHt50Lb7cQ18WkzSDvcCFq8AAgAB/Eo1lwGMk7QPHp1aqh0dBAa9HsTO+TrT
RgPASjPQPgJckbIXGHiBoZMVQLLYg4vQ+XZbuF9WjCLeOaXxc6qi4RZF0/o4pPtwVDsXJZLGSU4X
qMS3dSaHlaKfNng/9+MYiAr3+lDQOGQPam/MfWrMbSKnf9plDK4qjlU58w2T8CHghxmdCkzgI1HZ
Cas07xfOyzjsgg+DIf+Natr5zuFiLGEXIg6Ag6eaMZOd986hyYY7IFwHfT9PILwHrpNMH9ht/X0g
MlOrJjb3xLjuBpBOek8w/ChmxAGUSn3a0sGdGhi5tk2FidGOLC0oFQya0m8RTYa72KfRFbF3wQVj
nrZI8IKqUONnU5szCMQEDWKBevwyLyR6CEMWfaC3RqiFmNcFrBTjHyLdAJsKSUMeTED6+nMGvYHX
waGBJehBMBFNgds2GNAEthsq38Pa7OGAUUwJh0PrBDhct8B0SugCmyPWdH+ekpnVCt43OJP5gOvM
6Bkl/ZjODalYmy9XoB7tPO4x3EHQkCOrfsJ8CbfupoCZR21orxh/6NywtX/3Ub2aYosH8XPk48c+
NPLAuxbWArCl+gtN8gvq4p9OeDzlakipCM67AHUGNtFxDZLBpfc+k8PM3/z2vuLn/UGbjkQTihbM
jXMC2FBAwIQeAaD9wJ//ndP21ef/QZKelwD9Jqz0zkgR8NvcE3QCg4rQj5bvf3Op+ILA+Kfn2e7A
/po2sp03jm7oASfuvz/7Fwpm+GX+b2YkWgoeUAtTEtWvJ5hcog3t2+JzQNoNsuw7dbI9wmTIdghB
Fgva5GYGp86Tf+FOfvW9/lBDZGxxONzg1N+Klzl9kiBz//sX++Kl/Ol9JRhF1wZ9zjkaMDFBQrH3
OwHP/98//It1G3/+0f+ikwIj4ysOUgiKdyjWgrnwYo59+2TSv/Cfv3r6z5/rv/6A9HAxGNaxM5wb
0FIeu00Cvvyb581Xj/8H8VkHGG6vGB6fHSZ9ESNNia60jhPMxn1//JuDxld/hfzv77BngZM+g5ch
uI6oda5+KI/NEudd7P5yfHy1eP7Y2CybI42Xas4cUXEs+j2yufz3F/zVJ/+xpYG7tsG6IW/B78Vh
CnmFKPSXf//oL5RqfxoOTWQFDYrFn92QuoJ9+M/C4PA5W4FWmMxZsdPt1XPsb/vgi7fwpwNRIBfM
8Rq3npPgPWb3JKDF0j9Os/cXQu8Xv9SfBkQrupLMS+bojAnHesvUlMFjinb/v+Mh+vxW/7UP9Gwm
EAER6jBt/YlrejcA0Pr39/DVg/+xhy2oaB2mWZ92Ocj77mXljSn/y2d/sX3/Y8j3X4+9o8W1LgRf
HunFmBmF5rhg2lP5XNz/+8N/9Qf+2MHDugHUw0z8rEd5DTs0ChCG/tP50V8sD79QGv3pwzNnY2yb
xQpwzvcWCWtTeMf8z5ICoqTwkA5SP2jMER4mJ+mtm8z4N7e2r5brH1s6YcGyuQSiErprKEWJdzUo
PApuPvtg5Kj+5QX931aBJPnTcGdhqMSiDHppEFwPLcgoZFB3INShprQ/rZDnIIqfmkkfVeC6vxwq
/9EM/R/M9z9deFgYjMQLh/GMlI/wCoeu4W4Hr8+VgP4By1AmqxbMl3rwdIzcj6wrY5K29bL2yMhB
mHSxeDY69rNFUmrc9PWGjI07kBnjAybd0Yb+24JSADdMJGilofwAeN/ncT/M/bFdF9uCQLS7W7LK
/jUcpvUos+B/ODuTJjlxLQr/IiIADYgtOSc1usouuzcKl91mBgFiEL/+nfSqmpckEbXpjrAdkGjW
ved+p3lIJjHeO9OYPbWJJAeqnfauFXp8SdoEt4pG5xSBk7Lb6QSDeIefW7wmMM2tIPUWApEDVeJg
UCExfWd7qXmmTe5vmD9GezlyfvCl8NIA6Tloj0STJN8kqb9Cfm0dClgz/ioQXTsi35kfVNN0p456
F6WxcEMHRRphL/m0rclgNiZL3Qfjd/kutVpyKKKI7LKJppAHTUiv+xZDVnXQ472R0FvH7eUUmef8
KeW031c1w1VpFNrD3c1k1SEbvXTvMUPuIDi11zaNhUk5t23sEatzkYoRZwjzL+FB2PeeuF6hUCws
V3MLsYL0kAigwPgMu9UW9ZxRvFbGvDDX58Y5zDBrSlMqzo5qnpRsuy2T1uvUg2Fp4yRb62qnaXpy
IOa+vXgtfcql/T6sjixLE7slOJqBX272Y4Gac1R8uCuHgoVemMOkRExSpIQs/0yQoBZgFXL2Bavw
yslv4bfPCVK9HfWiHiasTwg2n/wC0q26p/x4u2WWfvtsu2s6k4uGYU8SfRcYpHorhMV9xBk/9/hZ
w1uWUp5dweYJut+naRohZ7Z1YFz+/LnnXxrtQ8f2TkSQ9MfPd0y5KaXc5tVDknrbzz19tufZLeLy
aYcZIJEId45t4iE5ZVaaxiFLPev+98fLbLLT3K1g6Qq3tg1Ct93j0Ju9j3x+6JUF+OgN5dD8WGSr
fforKVTxPhT491aX49I+GPKVNjEomPEltgdUZ76D3i/al0mUQ6ugkq95h7StbeXNHZJoUH2WkeHP
PoGotuaJ94hsYHugsXYO0tFqC9SeOUU26JRB2iRQoWEPfLUjKfa4iI3Pja1/xk6RdJAv9cNTTkW+
F1WX//B5MpwRG5aIvlf0Be4ozbYSPtkjsYX7PGT2jx4WqmjT6jEPqUgExHO2hy22K4OM9HEgaTYd
Okt3oZwcqO6tyOyAF7fOvIcwAWFTH+Hgkf5ECK8HMjovz6U7Vn94oisIITT/HicO/wrzhOFxtPX0
ALLodEkAsAzx8nza+66Tf3UapR/gmYJYhVd0KBJyxrcu98j33neqBwsOVfUWetn0zvgJO19s1xCO
SZyfsszbH4LSqQSi1HY2dHLLAxBc7IuHlOfZcun40EsL66TJ34uJQ5FvhGsdu6FKjrztx281t8Sd
7TMH2bIM0lLXgb4FkyxBGI9CKa5YustSk6PExUDMp+wxSKDRekWJGw91VzuQsCMhGIzWyGC756L8
4oIELMFb/Y1yAeuFpI4KWzeh/1hM1+9OLMc9sE39XSLBKGcoqb6jaQuhEEqfTihbQajPgYypiZ2v
ibQYlAuCxne512EBjqsalvB19mopnm503pI1sOrSzf+vd8iH2YqKq6IBWhUHYDayMDKd/gqVWvw6
gWIFfVpT0qONVPZjMuH6TMtab1F6hHAcykzuM0nHHWK408rutrTwzY59stcUeDZYbLXWXW+6B9u3
7iqnX1k5Fg6VZHab63uDE6Vv+2fe/URZwsZE0AHzh2JYXT0ui8SVk93cDxqudvWEYI84j8N45rhb
BEWBZFZD/qBUqQ8md2wDyNLSgLT6xXb9t9FP9Sbx1uAtC184hwEWQolGKM8/D+NXBzr4iiagPnzp
9J/ba+/CpXUOAuQ8jTPZlWhBSIG2nt8R+LOnEPTT1A0QUMzfrYY0p8kV/bSyIi8MCXc2JPIUd7+0
EYB9iAfq3lPdbhClWDn/L7XXbERUph2pNSIGCrLwm2jUKYrj0K3TrwUdPjek52hABiKgGHKcFDLZ
bwZKw5Spb20Rf/KmNOf+GbdgLhhw3tlvM+iq4Llg3licNK9QDhh7o1FH+bnGmkP/kDdWPqLVUHCR
NKgk8p1eEzBabr3h9fbwWihAnnvLplasRlbg1jfSNmDFAEenHor776q1Avzlyohaesvs+MMYahSK
0kEVu1O9Y7+8b/2i3vv28L3LOuQ8Sbe//TkLQ3dOBMRyqjoTRyQUiJUHjVVAL18XID/bPz/3gtlR
iJoMx1wrm+BBBugCajFqJGLYSkh4YW44s4MQNQP3lI3uJojb5b0bDOJnxO56K1rph6Xmmc3szvE1
XA5bJCAidrIjaEAMPPNkIt9ut87SB8wm92TFGZg0aP6pSOjGr/v6HmAB6HkrEFgLu5W7T71nDgb0
MonkMpa8syDfITvftNWEHGxyIGsODgsNNWcDDnU7xG0Cc8Yhxn0ANSS//Ih9T1Pvkx8wC77LugOx
IHL9M/4TVKAbWv2fool31fTv7RYily69si/aly76eMaIOZvszKQhxz37y8Td+gkhT8hwYpccG2Tp
z3yAPnWiPEImq4ZNC/JwyS7piNyi2sc6NJZgh6bO2SH2Mn6XS6HuLadNNk0y4axW9Bf3UlVvexzd
gIiOkJctI+co3UlvqhqYh6mx2m0CddiDGU0Hd5bIf8NW5UIT3sZkxXfrekehIO+/n2lS0+J0PQGe
AKdWnDebH1lCmh0qoz/VU2yOflMEWvgGOsOwi/M32Y+PORgiqBJBCVBJ11A319dHMA7/+xWWFWXZ
FJdwh/MfUndAEZQJMvvB6R5N4h1uj4jrtyw29wMtUuHzFnacocpQdKsbVISNkfvt9sP/ng3+f7jB
3+O/X4A4D4JIDDgdwr362JA222a0E1XQamaOhcn6L9Ikzdcc8l6UsuKoPbW1ekKEUf1rahXtkRBB
EUVHE6jRrBoung1FeUdrxVBUOF10HCLHU/uaAhAWaw8Fg7d/+PXxw+d0SxplGqlgEESgzPtTeX28
JV4FIDI7fe75s3YhbRX5Uw9r9YiS+lB4ACjY0IIeCfzWP7eo27MtCYKmaWQOExC4W/tYX2rek+g7
AHDd9vY3XB+dqM7+b9/CTmXISuQvzygE7Y6GlfIhaujXPk+7oI6wSpSoYfzc/mrPdqgSVa19NGGH
Gqb7mL5XKOQyqED53IfMtifwR6AGljoNVQPVuGviwCcQfvthLv+J4ZV4+y1LE+0S7fuw8vZoKdG3
2MXR5WIjRRbqlK1Fsq+PVzYnH0p7gOkECkPDHkFppwcpD/qy/PX2L79+12Bz9uGE1c+ByjQNtdD0
H7vK+39KMVhfSd+weo/iqbxEkWdZ/7KJwX369kuvnxmYN5shxdBgEaA4Tauh3uQTibZYRg6IDj8k
sJW+/Y6FLvFmU2RiLhZsOzFhA7I2Mk7w2/ayNe7cQpd47n/7G8tS00qXszNQG+4mFmoHAUWySx35
ORg8m3OmHN45RDWKn7XfbzujTjwzW2gGP7eHzhlTzLaFVba0DCNNQJVAUfRU7lj3uaf7sxmdK21A
CsB0ECD4DPHv3IHMpXm53bELbT83Oc4IDrS9RrqPeOM5kt73POtOdhxvbz9+YWzOsZc2qcbCy5l3
dr2XrnwD/HLXQ9JaTGsWygsDcw6+RFapyMreMSEZOjtQKKclPUIkt3/9QuPMjYwH4cceA7cJLm0Q
hzLxbfDsBBM4X4n3L7XO5c8/LnRKTlNeonUsWKna8bPXSZQu/MmrlVm79PzLd314Pk8hYgWjYQpR
fCZR5E3yl4k/lla50rvX9zU2tzVOWl6UFpIJZ6/sUU41endWK2JI1vMHyKJfZFF8SlPC5rbGjYkR
3rYqcQbwxN6wzDsQZygBaWpXTjFLw2i2BEEuVqcEtWxhV0RBkT0hvPXJMTSbva6LFGZLcN+NXOZu
Wn86KQcrBGjIn2yb2Z6Mqq0krSNkLmIsFK/F6MQbpbg5jrlec85ZmAdz0iVLoSdJzaX5WfsAtNBP
leY/UaK+vz3NFobRnFNZDvHUxDEaX2vhH6eBVNvOyl2Yg7UjrI06iPtZ8377XQtTwrv8hg9TAsiR
ggDiM4V++ehE8EQr7wRUsE2+FttaaqvZnAbUqQUH7bLiwbm4iKuNFgI0oLWz0dLjZ1NaxmXNU2dE
IEh7mxZpNs3sjZjW4kwLj59zDKXue0+2PbKaCNKh4JGVuGGg+Dr2IPy83QMLU23uE5vUnR9N1ClD
cGwD1LGkyEd87smzvjVAsU+oclBh1NcyEJoA6mOtrdVLP3vWrznyRx7Kp8oQZSOo3vhqdb9u/+qF
M+OckZglLAemIsHZxNaX6uqHERg9kCN66IjNlsjC3Thxebz9sqX+vXzdh+EP/FOUqCyvwygZHUSV
UBsPCpm1tVu6EoK77gPsMj47KjoI+Dis4gYV0rDm5YUXB0nSyqBEuuml8TU7oiYkDctIkOdojMm5
Gniz7xQovRGP/B1Ie/1+EDYH4ylS4sQRGd7mzEUyUcaxQlF4XH7HyuAClYWyMJyMom3b5/7r7RZa
6Oe5WrWTYLETCqszUH2BilAk3uW0WHNJXnr6LNqC4pEE45LVIbLkG6Hqf1KLfr/9wxe6ls1G/+CL
PrZTws7gHe6pC2TjNPymKNv/3ONn498xRqFe3WNnUvUaCxqK1kE73E7t2ha8sDLPBdUsb8xo9cKE
cf/WoMQOx/QAgAUUIMYrm/xCC/HZVqw9Xmlwe9LQ2OSXpRx5buFOvG1yqne3G2lBm8X4bDMGAq9G
Cp1iK0MAdJOWKfAASNjs67bLUWTuo17GGvKdPxTJOXKMg/pTQFdvv3yhAefKXqmtErbrnQmR38wl
Kp/pW1upjZE/Pvf8y5j+sHY0qHYH+0HXIQx2qq2Dss4ta1QJFVUt9p7K9p97zWz94DZ8C2NtsXOG
qkgvD2QWAa1yl1RqZQNaGAZsdtbTU58A26hxl5Vt0JQPOHGnydr2vzTBZ2OM+ZZu8ywDYh5RdTO2
m1S2KzNwYaNgs7ElBjYCvZZV6F+Xo4II8oDO4SoNLItPR9MOKHP25fil19m04lqw8DVzwW9toYhD
NL5/Th1PPtlcxjsnG/yVD7qsTFdCnnN9L+lkZ7ktbN/8sQmUC+NW9gJBK0qvgIKb1sQCS98wWxcl
ysfsiTB6hrkDh9odNRS8dVfu5ksPn62KpAEQCFQ0ipXkmcLmdrLE79vTYKlxLqP3w2zzYRikcuDt
woIR6wExyiPutfYGylzUmMr2ueD5yplg6Rsuf/7xTUmRYL+eFGLn/X1KutNgiZW5vPTo2VzO7YFQ
P1VVSBJU07WNK4EOyba3W2hhHs+Fvl1dgwgJp7wzEH4cBWo+M/e8KlsTFFb+5/Y7Lv14bYjOpnPr
42oFvZM8O7hWEdgrgcESgBkRRGsVOEtvmM1qnpVlpZXlhDG3NlNKNjpxzwIlW166cuW5LpJkc+lu
jGDLxMYRBdnNxfuypQUWpcHelAY6DpY7gE3ZvwBfeJf6c254bC5ktIzm4FDLIrQmGfubMWla1JgM
xbjS9QsCIJAw/jtmh8oe4gstLOzAhj4kTWlNANPq4s2gIPROmbZ4ncoi2UY6QaWiV8qtQRXjZuxd
a69UHm8G1WXfbo+Rv76M/z9I6FxYWXQojh2UGsMOzoJPvSmSY4wcrtwg1R2B2ubHXxW8uM0X4vCk
2TcR1Wybd9ptkGBH9b2bePk+ygWqa2OsJmQ3RaQ/WSm4LdpvEfRTzpT98GnsayCvgdpeOa1cn510
rsv13RG5ShiKhKzsHsqCo07fXlkXr89NOhfmSt9vGXcGHg6lAeMz2YyiD8r+cz98ftLpASJiQxP3
odtdWBUTQkFdvGZK+VfqcKU72aW5PqyHSaJ1T+KewA0OkDYBh3PECzbC5D8zmalT1bXwDs5fyy5L
wYRudpBxg0mW2tizEDxy/Prl9ri6vgNQNls8UZcvTNnFJCyQsmOJDrVXbF098A0Adu81g3XF7Rdd
X4Lo/EDkEw4xXaObEAnrEaWMCUSj8atlXBbUVD/ffsnCYGOzlRQ1HpUN7EwdSrcoN660HsFK/udz
z56toRGoDTDHzZxQX3hoMSpz9biaXln44fMzkOsmQEm6tQ2HgX7f8DCrs8Ptn73QwfPzT5InNMtx
HQwNQIjPSHSOz1Ze1ycYjZFtoy5ukzzjK6vUwowksxVTRMMwtFlBQ511ATwEAtM/jGse0Ne3GDp3
uq96u+2dLqaAIMig6754UGGWGQ0u6DPVGKB1VADe4sp4XfqU2QS1gSaKMelpiGU+wBHjaA3O2XFX
pt3CbCCzaZenEcSIVn5pKCAZhToaCeifh8RdtyZeWeh4Mr+BlGCgp0CQhQ1ql0WH8v0OCjVrCDx4
/Tpdu3KwW3rNbMqNWe81qAuqwxH4UmUAbCLlqYOLIDhcSv28PYiXmms290oPXOLBilkIngqsDaJg
rLs9m4pAVdZKfzt/rSyvLMnuZSR8WJJdCjySZ2G7V+lUbOCeIZ51lRZHEDBquck7KZ8yuH1Dw9TZ
1c9SCecl8iN+n9ot+q+HsQCY7S745vingV9b/mECWSLeTNotjigbciSUym6+HUewkRwDMa8fx8Od
sNwY5gqFd1SgY98pr/S2JXfbY5JNEMEnIP+9OnZSwigRsNAUaMedTPV3HE3c+0F34CIb6sHafeKX
AjDorH3p70rhUzCSNH/O/Rp0+bgqHyuAcx902sm7wUXZhDKOyeHrReEMZflRaJeSHhp+iTyCaANk
zqhIQNVkXkelgfxwcVwkDATuBiijk9QlBSy5l+lD1vpAmhEfEIQpcacNtQn9JQdnDBtT8HvoHsy3
kjjPVCfvEDKHA+woDvaYt1vSRN1TxtttHHX7yAIEqO+T5GyAW9uCmoE57QsJdCb0gnelG6XANEoc
jcduIjvN63YDTLHcTqNKvxiRTGcbczXdlgT2FZvY9vR7bFUOKOGleC1cX07boof2CaxmvkOXuhTN
LsDRib10C4G1HVAfBYg6Gvm4s9qqz7YxkJufy9HQuZw8q1Awa6cCJYkWtDYuDEVC1BA2ew4cyae2
P+LNRrDjALRjS6iQk3TYZNUggSZZnSALC+JcQm21aQlvBK8KR9I7m0Gj/ImB77wZYWK7uT3NF9aS
uYqagImeTEpWYUOzAxubbqNt66eFvgK7sr+LB2ttti99zGzVUp7AlSshXUi7ejwhLRQ/tyYmu8YR
09vtj1lYs+YG6z5YIINfoUikdi2E2BNewIMnaX9MRWruXdvLVtZG5/Kbr6xbcyG17rs2V0DzhBw1
jajqq5tDBRjXb78AuQ/uBUUSOG3VDTv4RNBnYOazP3AaTd9Sx/fc3e2PXTi/zMXWKWiZLGo5siJD
k0JYaPYFdumVYbHQknN9teCWD2o7akamtHlKdfG7BZ4jcCnZeiPYtbe/4PqIIHOBS1nQxCMxh8Ra
/O5dO9DFNwCDVzaXpea5fNmHrQXmVBW3JqIw45Nzx9OjiNOVll9qnMv3fHh0iTt32065CuEM/8xT
OQaoQjJBXdZhbpy1Kvalt8xOQyjH5UAGUhWimnWTZu13kLH2lScfSMX2n+kA+vcW/uFDksHRoNIm
iBC53Tt3AAyTjWXfly2QvLff8PfOeW2mzI5EjXuxsC4mNxzttMmCHm6m3/LRASEWCDp10kNUPkky
ZQBTy/7YN4N3xOujl0iSYRNXRD0IFDkd/MyfXphrGpTxNs5j1Lot6HGdOFDlRK9CGoqapNayz6SF
SYs1mfIUaYEaZWEUdH9ZA+MF1B+jVuj2dy0sm/+ns7Yjxy64N4Sx+7sXHGSYSzbMDmC7Bebl58bZ
XGvtYv+NJm2G0GE63Y3lGD3GiB/+tu2R/XFK5p9uf8zSVJmtzOMoGnRL14Ys7b+aun+OymnlqPo3
O3it/+fHyM7vrcKe2hBbyoNDNBi5NSzkH2LYT6GKMJvMsYFxV7+Ni0S/aWig/lE4Qt/lBCjt1C2d
O9V2zVfituw06ri4rzGtdwLIv5ABFGhvHHdqjkrEziZrNP3JpjreCxU5v+pO69DOp+Yg0xKYlYQD
ygq3Eh200ketZm9NIGVycUiq0RxpnaVnSmP1JOw4/Wbn2n2zagrYdqzFcQJ1eVdmvP9mT1OFypzR
Ay/cYVuviYfjaLLyREGXvM+icTpGoqabluTJOe1djHkJT0pQDgcRHVH72yP50RQmqFpU1m5aeKY8
FLmgE7D9BUxTfR6Xv2Ph62kDXJofOIn9zRlx+73d1ddzDWSu90Nax3hdEUPVa0gYA6SW8S3M37ZO
5B9UDQpRuTKmltb22bzXyTiiZhNwawQpmzNNwNgXvJtQ9ukmnxLIkLn4D753l+jMYGAPePbVqZzu
wTS+3UwLM8K+TPsPC6OGrW0zyXoII9BuA8E652vvAd96++nXO4HOKxC4QWGuyjw7bOosNIP97Gb5
Oc+GL4OXHHQu/hjbrHTDwiYyV3HXRZ3GGustDgkFyH/xKR3LIBdveWwOtz9m6Q2zbaqBo8o4ph5s
1AfUSI7gN+ui30UDA9o9gw3d7bdcH064zvy3Q5weZE8vAmtKS1B3O9QygB72uco7Opdx25XyAaJF
FffUvCqgMGFSgwLCe8v/c/vHL42m2fqqLcsdYCwJJVedFqDBTxunjdXKJvFXwHBlhbVnK+wIwDug
mMklSg1mQlDZ47AFOBRANS/xti6j0dM4AEJZqsy/G2IUBHWqgt4iBVF6p5wE9iyyJlUgvzGUWeOM
10HEJuARkNUwj8o4SKax1W2VqcsyYAKmE27ZiA0TMjkDksl2ruWp57hPh3vKoPEFnw6y/v4hjwcG
a0MOX420GIsgIqaHcXlXvjhuxWEuCLrXxgyJ/OpXvfejBYsWKKCmu8sAoTyhFlq/jamMQF6r6ABN
QvansXpr64qqhT9N18IuNWvre4X0aQEnNEi/cmONp5LYhm21UtkOYmCQ/lJhPU6VVPZKg/8tOvv/
Bscl+79jMdcZkBout86IC+wLBeSkho1AYg55glJ6BgOKN9Ad72j32iKEgBvCyhy4fuYg84oenJVB
l6waeR7s+o831VtkErecll8uugTqFSvfd31Ck3ldj2mzlKOgvg/lmO2anGxB9wbh76tXrclLl95w
+fMPq2tbAmtg8lqeqQ3HNTEFtvjZQrEUeyvL91JLXVaRDy+wIliXkca2zgIOPA5ib8AsHxNU1pav
VrJWILP0FbOFj1pKk6HCV9T+y4AQogSPe/TvtLZXrkfXlw0yr2joYlYwPwLzl4vKoLKKPSHn1q08
/NIU/zeIHe8vcuJDE1Wi76PSjppzV6EWSULH5YHKBTexNZzR1ebBC2Yrtsk1Ug+M1uehnHbU/+Y0
1YZEj5P/7faiuvQBswNGPFXdSODBdO6Tu8KGJDP9RUHQvf3wq02PHz9bsYvRc+puKJszHELKByzg
zT5FHcz29tOv7v94+mzFBktoymD03Z9HmO5E7vcEd8ZIOIH29lTuIaJcuXwtfMWcAOALUGex8vbn
yoejC6hDbZhC/ba//RVLT7983YcRFPOmIUjTwdGw6NtHgP8pzrvJmixtYfjMc5h2D3csd4QvrrCt
g2M1KH6raxjKTvUGnjVrkISFQTRPZ7bG9HE+GXVOI3Ks2JRv4HaQAzQx/rrdSJc94co0mwe4uUc5
J9BLnisXNwiT1Lj4lsTLd2VLkvdUARYtavWOa2+8Jyru185LC0NsHvkkJQcAtojAS69g55bm3S9f
K3gtTVUcMI4yEDB9IRywxKcEkI43D1UOUjgwqoI9tG8j6B5VQu/U4FYrR/2lsTab7BS0ljzvTXru
SQHjt7iuTkrF4ni7k5aePpvtfQ+0B7gqxbnyEli0WU79iDrOYgW6cF07iKaZTXcqdO9FfeqdSDP+
hoXSGIiSPcFy64sDWg0MfGqE9od7OHb8hmp0+MxpwfHmIUpob3MLwc/yLFmYw1mDt8CBkkd3Go+w
Mlt5ycL8mccgDY81LKBYCooJiR/HNAHQzU/ggBuLdo0jsvSOyyb/YZ2JVO0MNh9boN6/jnIP9hcy
PcUnP+Cy/Hx4eAX3WqQBLQTZ3Gg6KDfV2yih5X3DM3flFQujy7l814dXZGXV9awFqh4Myvs24iff
IyvnHPfvmfPK+jLHOhCYiE/gTPvnEmXGFsJ3BXkkEi7LAW5M3ZNXRc0GuTW+mVxeHSIK30rk0nSz
MVmkt5TjkB40cJo9IPri/hB2Tbp7MylIdDu7aeqja/PiywDhmL0xblr8BsWuagIO18IH4qL4HTaq
cJqWRdOEDurpL2VOGh7XQiRhy2ARNdXAGhtpR5sR2pEXDoObMahjlz62BTf7ckrbJ1t2adgXdnKf
s9o7EyfD5QRIR0TV2XORyWRTdO4Iujvz92Yg2I8T4rzqBkW29mTsvaQMkHE6DPFrGif0vh0b+oDC
QwiEnIK/DPBD3Dh++dNPIvnOWhjwtTaI6Tax7cPELec3jAutt7FX5CcHaGmfWBkd9haz4h0o9+KL
4zaseihZNgKfrkakz5RyHmyrgqd454/ORmsLKrgsSY0LP3mR37HI9sQmqlgHNzCYCX1NIssBW8mC
zRtCSe59jS1hi5W5BfYPsA9EYfIMWeNWqot6mOyqpqoeWJw28NP16ZkBRPgojdvfSxgk7aRBCH5Q
ht33o/CfAWbnJ7gjF8hsw0xHdhF7rYHP2sksy0JQscjB4Dr1DyhWRYFaMSIClUFhn7I6PyV51e5l
KstfRT/Yu84HMN0TDAhyADAO/WjXBw/xuiMBIuNdUAueTzGLdrkDBOIOvr5glPaA+yCKHL8xqavv
0C+CN2A3vY+sIQDkYavhWQN/XGTaXdTa4Z9KB5UtyZPgIC4gVguP4pRf3CqYgqIIaHYD/7iqxOAb
p25P89Y62AS8UhDTq6DiUh7cdsKZEs5xJ0fD7TqroQ1r/LoLFY/iB9jqpseKcjgqU0W3doWcZwBJ
4fBNwA8Rpiru+Bw1k4DIh3NYrLvE2zcJq/lW5KW7BYYyDiGoyDa4lnpBEpXDjnKb73poNPcQ4kcb
j9Xwbml6OGrBnNeFyUAnt5xhg7W6zHm06ijawWMdzhV2PP5o4e8CN4S4uRuR7j4rIp1TmlRDs2kc
G8UaE+E9brSe3nPej3uGWpEf8AiXW1WTNlSt14AAWvn/+lmmHqDOHmIUR2jY8UXV0MLIbYTb1GZU
8NoKSpgbtQiwRrkK2EjzvQun68BEfHqbCOxsZWXTlx503wcA0+EJxE0RZhASDme4v5cWNolC78ok
tk9t5RYwDgFKCXmu6OCquHrhBjfcAkj0DQ6V2X6w+vQFoLIcQE0Oj744+hJhEgaA13owL4JsZ4IM
HzYe0R/OuQeJa295W/hKmW0OgD1slKQHdvgEHwtoC4JCp+V2bBxQMIoBRrXciOjkkE78mxAa2SGE
eFzAaEWQQ2yDEej7JtrCeENQGF+4joRB8GgHKfrmlwOgwlbAl+ASAyl3SQY/BhAMuv1lasFis/EB
huJEUQUFS/VuUpBwxn5MYCxLm11k8xoK+Cr+V4KL/yO1/ek1ntLqWFA1/Dvy1r7nInffC9D/TpVd
lTAXA24x7orpMUeFPuQYtdo2iePfJ2mcHiJftPtJTjW0nzFsMuGTPep74FOcYGCte5RMgLqa5dLb
O7Wy8wDJdzgA0UrV7wjEJPxk4X9wt4R7hw3LtR7w82Rws3vtmxbeRtMAPgT8lTQNiYcyrJVT0fV9
F6Zt/923+g6u35bX1SEf9ACVjxi3cL6EpUeRxyuxw6VXzK4QTeNRhCerOsyqaI966FB5JoR91Kdu
KHweyfBI5Pk96Cwg5EHqg0z3gfZg9t4+NF6/oPA5mYSRjGERlyoU9muCcQWrsa0eE3gqlZ86OPA5
lwR25G3j5VEdQj30j/b9e5+Jz8g4cTicXc4jv7DtNDXyzFoYUgA6pkFVgQQOKuvdZ5rHmxObUBsj
9ViWEuLk8UBr+d7XpN/ANOuXzCEyuP2SpaPV7OAOzjpMcSQSV7CMfRIUTiNmXGmhqyEktND80A6M
JeKORR02/cbcN7AeSKF6OXprub2Fnz5PIOoitaxJwWRgVMUv1/1DM/5yu1GuTypvnjWkvV1CtUfr
EMqOoOpSyHJKBMHWLnrXx703T41EduEK7CwYlTl5ztrpyJJiL1vzk6ho5Vi71DazQzlSalY3UFmH
lobh26tXvt9umaXnXlrsw0m8Mj68zWlch6qenkd//Obo6MvtRy+1yuWVHx6N9G8N/odswgZuRq64
y+Pi5OcPajAr82mpV2czVlcZh30y2gTHZKjTCu8wsqfbv32pWdz//vamUzGDHXYd+u6fsn5x5Wdy
T443J9ZU2KPayEqbcPBeEBDY2w7OvFoeGBLyn/vls0mKDd6y4MBbhx0u7QGA427QpdnKKOTi8pj/
v1zxeQC26eoh6mAIdNKyt/ZulEffxrwSx44MUIg7UbZrlTvCNimG5G1iafycVsh/AaWSwSwH4G1Y
+vjlGIpa6icLeLk9p5Xz2PPI+2FnTf6TQMV5nwGO+DqpGPm5CCUcqh/j+wJFFQ/J2FU7psx0IG0z
nZFLJveJ18K8HrFtlNFPZaniwHS986+pLLXrUutPkQzmXYG9udUZjLW39iiGajvYyI/gkC3g0sk7
0HXTmtWXc5boPNx38/I0JeVw0jVx842anPEhjt1UbEa/Ueg2bstNQcZpV05eA0UVQYZ9ovRL72qA
qDTUUHg2kkMlJb0Fci8xW0Dhx10Edlqb2xacmXHD7Lg1wm5x8t4nko93Ro7gnXOoIp1+6uv/cXYl
y5HqSvSLiEBCCLGlRlOe3W53e0O4r7uZJwEC8fXv1F311TNFRG3tCCgkZUrKPENA4gkKN7B6hdIt
H/M70Ivmn9LDzQ7M2oYHjSrLY6K6cTiAROi8Q7kYYGQwbKZ9kba4gvgpoPpRU3T3XhRH94lOffh+
k+x5ho7slog+twLfy5K7DrF69scCUNIDO/V9hC3xRvSFd8wS2MrFbgvTUzTq/3FhoLoHTIWgbjYV
3zROnFsyxz4cZbUT4lrt/EMcKzv5/ui8Qoej3rYy5vkOB1m2L5K2wD0WABe9I94MkWIrijeF1+hN
ouvfKe7AH3pUuLn7Nnsuud0c3cRnG9ui6c+Mox1CpeV9T7QzwnKyS/ttgS/aumWKc7WnIHWDvwZV
lZ/tMQf3kHux9+LCHgAHnbQ5CqBFqmAkloALZMuSj8G2/fP+K360tEtEkDQ8LQJLVeqeASBxgEsk
WJNyhPQydKTvo7SGIzupvZtGR7hTTJGLwmgRSeeEn5nBuAjWmPYOjqFlvWlqb6x2XpxrGx7PeXXC
xilDDhHfp2mKh91M8nmfZ7KF1j3tJTqsPut+UsJiFAx66b95CCnAyxC83/2p4g+eL7HdErd4z2bb
/9PbUfYP+o/eA8qAWRlQjzavvK2mb6S0AbW2ATQt9qArcehjwyZYx4NsAqiudPeojnTh4J5XwOxW
J9o4/uNQcxtKyjAmUFmT7YvcIztXws808KSjYV09Wvuu0s3RVlG7BQSzCJ2SQdyj5pOF+6uThxIQ
4j0jMt1XUkK5BLc0GBNFLmoTrTx6Xt/fqrNdKidTi1uVOx3caM52pd+me1vy8yUjB25Y97iQ5wMF
1Bb29Y5njwc5yeIIYADbalfCzhcucD9gCwpp/biuyFbpuk0Cu5vUU6bjDHq9oBicrxWPyFQzuLVE
b9s+Qwe7nOYGKxf42o0o+upR51H2DMiSqwIMgD4IQEuA2QVa5aYY6Liform7q0hX3OBGKL4luPsD
UWhNnzFDysFNZgi6kVt47tTD5LVrmtdEeO57USm2VXWm7kqbezvqldDdsIBVHTdAkWLKy8lpn0qh
YfeVO/BnDKjVy6NFuN6C1WwBVqw0hP2YACuFlSH8twBo9nvrqR1EAXMxS4oDbLbnD2qPBdzEMfKR
U7AfshzLXzF08HYFEt4h9+35JU+iCBgdL7tRJJFBlfhug2IDK25TmHI/UXgZ3qdwjn1M6lRtc9vn
x0nlUxjZmN424/FDaSfqCEI5JLWpto42xCFg6RvzX8Ka+mBWc/9R5Ml8RvXYcTC3Ld/EEUy8vLrJ
drqz61dw42C4NjhAZVa1iMMS2XrfMMe+y2mFVW6PuL0yS5e7ZqqifZY5yWupoxlKf+4EUtvkwPLc
bkccDf+1TRO4WqJi29qJu1FFEx+hSy03Ze9/E2SArjKcjZHQ7fRosy66qT3mPwIfNXYBtC2lG1Si
aPfSBQGfsGx6lBDZC3C51vd+wfO7zLencssmj+1H5khUWngClUIb0zLG7NaG4/S3KLKLb0MB1QoC
K6Yt92n6yuy+OLg8hmMCNLLuSG/HT/CIR0O8kn536Ghdvlkd8NcbF8EXQhISdQlWAIwFtuA/6I8P
qNuxDobPkh5Brodtc40QAIco3xRlxIEChDyEnVrqgNltAawDus4h8AArFM6yRVpEMLsXMC0eOnhM
Bl4J+o49lgMqnaP3PVPIJ2l2LucDNA9bZUbaWygOqrex4RNOUJHYtTV4wzAbjDc1NGvfGmaPO5A0
so2ILX4YeRf/KCOd3xJvSA59VKvnJi2dLSBeznGceL+1oQ8ewE4YTrwV7UIbJfcT7NNBevao0DvO
craPSn/e5HkMwxFUVMkexqD9RqVjEY7J5Gxgdx0dRp9CWqxGbrH8+RfpePwOTcRpV1PL3eGfEfxg
wdWGzIDEupICQP0BBsg4Sz3Agg212s625GdSVOOxj6X7HfsPPUVV48wBUcgie3Q4vhEA8HZxZDd0
W00Z7Fq8PCke836c9jVErW9RZYd6cqRogWJd238gPtiPjEJiv9Alwpqp5rkdO3oTpSX08m0KvQ8i
9daPHP2M9skRNiPFAaclhZXTMpjLF+yx1D7/p0edbwsMdLbz8ro5ouCoHmDW3R6zKHI2lZM0h0l3
AsaMVO9l6Vr3SWNRQE966x4HU3JUzJ7hoTx1D61oosc0y6wXWIq2r30K1f5h6ivovzWPSVGgkgqj
jS22BkAxWNWdt/XhNoOn537CkjyyjtmoCsN/nkTY1iXA9Ldga4ifMsMGsOXJVN4WpPLvesUHXJyy
YT9pq/9UHcpo2NvTx5xQ92GGqemeonb+va3r8gPGnySAcU2+0y3x92WSO08Q1CRPXpbXj3yk2W8t
+hrezIU49R1/dvM22zUxSw+1kPVtrCl5cUhjfUZOXbyoqYRvK2wApr1Eprn309p7ADJyCnxGhg+Y
btI/3iBoiA+edraMmpski9gzigX+wZ+1fmUdZGoB4mCfyq30T6g7kZ3oZbRHK6oKOtLQO9hv8X+q
qM/vXFXNrzGKsTEaa5V6yVScfjSq6v9gm29hG4He20eWds2TSjlEAjG79JnnNvRfxhKOVUGXxygd
+rDrsWHy2BTOjsHhegxiFVUoHNUN3HQ82qHuRVgF4OcIp2yZ+2CmWsOtzhndQSTVem0nYj2MoJa3
wQxxGZQCR15uS8cbwnoWwxb25okHij8XI4gy1vQKsdMaa71ubvK2BKGlc9UjmhZJUMGYLjuklo2i
Z0G/A6mLysPEi4NwanGA12u50V1Bnio1FXcVDGcPXeFgiWe1cwttM9BTKhHfp1SjQwIcw8HrhfuY
0yh/jaeCQRiDSyDc2OjufECStticnQ8F+jB2EA9mzBMKxUc51f7j2NuAz1CLoVw/AcOB8fM/oyTz
XlC3ns7tmH7nckpuswGU4gCS9lDTVb79Q6Q9tACLkUD5gdIb0XFyo4o+oZg8rQHAiuOHPLVLGRRS
TOitAF7ZpFO1tYjLnt0RsuI7inL6Qzp4/N6H1/jZM3vcpX037OqIxQ914qb3FrfS/ZwN3qeVAgGG
Ujb8gZEc2IMtrS2zSBFAxiR79HDgvFe4lv/ubF340Otp4Ho7xf2Nq1ErhtMAFEOjRk53MY56TwV8
urZVa+VPneVTBkqPo5HjexiSKn0AKJUfaFSJg8N0+4RyBftGM5i/Fbk77zLWDAct0VSa2pJCINsF
AcUnSfN7aCb2mMJRetMOA3/WTlrAdTd2UnfLaj9bEVv5+p6Nrey/l2FA21DgjyiMpYty0+kf6A0G
WEyX76tLDzfqVc5I7A7u7sDbw0Fd1mElP1W20mb+ugLBTcHHDgVgwN/w7B7rEKl/AzNyEW+Hfs1A
7usyATclH+ua2j1TIPrCnCkUSfLgTWs6ukuPNurArWxsBuYB6sD+PbZ93EBWamFLDzZ6x/PcMX+y
IPPAAQYbZve1KddsAL8uEMJq/b8LJW1btBYmWFTlFgunnr/lUXGLXkEBvQLnWxtlK5+wsGbE+e9/
VZYEyxRUEhN5QpFmCyTBxuH38BS+vCAXFo04j9tfD0d91sfdEB4dKU6aIwXKyfpZ12Iz2/Hu8huW
fr5Rt9K1grFFctZzr3B/dKC61efyYbTVGsfvazgm4cKI2MGC87VU6FP0UVDucIHKN8m2fOU/vU2P
y9qW67WCEAbli3KQMKI3sjt45HVnkk8HV9omyHFBci2ko+IqVVV8ilHPSq0C9nVeLE9AnKMHDCAu
oQEIDgHMzy9Px8KqNRUf+06MlWhRMYu8cdgA6BxCduKY1fawtUdvCrwUxZzLr1qYeVP9sSxzx2tG
4B4yGMVq9VDA2TkvV5QBlh5uBHY59ICQ2ijPt9EL7MX3zO2CWF6lJEW4Z8S23QkLPC5+LqH3Wyt9
4wCFa8BILw/MQlIyKaN1IjOrqGFy1IlhZ+GQ3kEN6/Kj/wXefLFGTX5HZYO00KHeeJPJDiUUFLvn
bQLC+BgkRLnvQhb8++xHY7MpClnez32V4sZY6BvpgG62ixjQEQWlHc60o/U5lWjiw4K7B18eaIuk
A7318g9dSDymNDQlmQ0lh8EJ4cVFhhy29LjzAl/B6XXdS5Mc0lLaoNEvSAgUc3kb56QOGotN721q
TVd+gxGtZUxZmQ+1G861vanHm8oTmEoHV5CVs8jCIP2faKftUtgqOhR2znEg8s/Cf4x1GxTWyhgt
LERTsbPIPBEP6cRC6aGUkTnFMW3LX5cneCFAuRGgXgry0gy/1DBLnsGE3Yz+g+6qldSy9MON+FRd
53jWyGckL/UEqeInsACvfPT5e/7aEcsSNsfxgEpaPIo3iDiDl1NuLw/J0q8+//2vRzuD443g9dMQ
9+bdYEFSIZXk4/Kzl4bb2Ga7Fsr6nk1xJxzGABr7Qddh1VzltkS4KeGonB50TI2Fggo+XOm2DUoV
qXqporUJXfr5xtaaMJV200BoiFJBUHKscfKz4ytjs7DncSNOYU0IRE00sBDHeti+Mg2LjVJ98zkL
a7f6I3NLX7d4TI3RGNUJzQSZQz/6AMZjE5Vrh++FVOAaJ+TZS1Ev9F0aAl3b79EyKo8+rkcPROEW
WqZRma0ktYWZMNVG51nnPqj5JKRC+BuoHqqNQ5IfnuXvr1qppsJXOrpV2dCWhuiXQj3qG5/vp3pt
/1saJiN6B0i8DA2XNOyajeRn/+wfWcsDcEavS8mmhhR0QD2Bkp0GVLjytzAl3FWRu8fZ9lWiB3Ll
HBjBXFdliToVgjkW5ab3ZxjqfPrzGrV/IRxMVSjUcuesLbCr2NV33aKgdayyvQvvZHSQVj5gaRqM
cO4LaxJ25NOwVA56pPG2lsleDv/ggroSaUsfYcQ0Q7miFT4U9SKIw3TxNz8DN7r4k4FS1npsbX9c
CAZTIqpzqkFJiOPeNFaOszFTTuj7aRsmjte+5lVJn5Iym0SgvTzdAws07qwsQb+tqlDNQR0e0LA8
9+BrC5rqLQgw5KbOYWBmAR29kedWVoBgAN+uVMUMbJjXoizZt1sbyKXN0AzNbQHR8SKACF13C3X/
+j5TUPyBSJr7jDI233mj0puCglKPA86Aeia0fMegzZP+hk15voUtau8GZKRDCIyswgjVVTh4iRiO
aD+iHjuU7OjWSf+dw+965Zq0MDWm+hVJBKRuSEbRyMkBnMz3AyjX0zz+qAFKlEqu1DuW5ub8+r92
U+LAicXRUKiQ8tiiOpuB2QAY6coKXtir2Xll//V01Pqo0i20M90GP9qp9lPNrzsGMCNHOTP49ihh
Q4g6fhauG8xrguNLI2KcL/o0zSMOSsEpyd+hwb5l6JT27O2qtM2MnNSWIwSDPGDpIgZx/TTdNd43
7q7Z1i39dPrf4Vbz7KOnXsxhryAU4G+t4XsCo7TLP/1r4T/CmZGOYISm01TM4iZ18qoA8XVge26X
aMd68H1z8745+aWPwnEucLLZiEi2uxKU4w3tuv5+8Ht/3yQaGqGula7kr6UPNvJX6wBz32ajHc7x
/F7kGTghrX2w0CNeWcALLzDFQSkQ3k7NkIItyndd+gLmz7bpfl8e0YXoMGVAiWtHcX0+rpVedWwd
58Ptmj/XPdoIayjmS4+mHQ19AFSi5JEMayOy9KONkBZx1TNLYUQie4L8gofDUzX5K/O5sOOZQnmD
Ep3Km/Oxyau/A+z/6nTskAnYv2SQb748NEtTasT3IG1eMcCBwoGyoMvuwIIIpnyNCreQtk2+ZlRw
oHFrZoe6/VXMbNfQfyJZBxrbjJWuTO7SKBlhngEZngggiULhvUjxDhUzeCFC0iUdViBnSx9hRHrk
lGdGDIXGeJu3H67N2TGtbDvaZlmDWkuWDwS9Hm/6dd2MGFHcz00n+j6D6gxs2O3c3eX1dOT5z8tP
X1iwJn2TQC6SirLApYhBY9V9J2zlwQsLiRqXCQYwORxZOhLqyfX26Lic3G56TKS1ZgWy9AIziC0K
EfOytsNUqOOcDjEQOeIhJWR/eWQWptmkbbrZXFOQ2GBspeo7hdNU0BLnpe5wmXOyXx6n1x1lTPZm
1fMceoGIiR6K77ukKe68zDvMWjpB4sN7HpYDlz9oacCM0NZDpqrctWaopeh4V9putPct39u5RckO
173C2MCTrKb5HPXxqS7G0PLYW6Gi95RfxwTkpo5c6Y+kdJN4DHPVhCi8bcE8ewUQeSX3OecU8UVh
07TeRhe5trM2QvJjIM7EnaX2KfCKu6zvwfAYAQ6sg7mYsg+vg9oJbsXNK8HpGIYJMj6Af5eWASpG
kLGAk0yzSVSNOgPA9ceprnwfjpwwW9qkYLfdWWWsgb+0EnQrSqt/yB1mv1WCJt/n2Z1/x+lQ751B
jU9gDtMQKhXWU0YbtR3hBF4BH6THz8sTtrDITQS9HAvgSiOnDYXURZCU/V2eiUfX7/fZqP5AOG3l
Peeo/2Jk/9W4++uo21PHSwAyacOptn5GJaA9St4kU/FYlv6GN9OPkXkrs7iQ0UxQPcCQAN40kQTJ
jW5BiIIIWLHm67vwbBNQT8apRVJwZejPwzEbBOTkyMyvO02ZmHpdshK65xAbAL1v50Td+1SMezuF
E9Tluf7yx1Pn/7rOg2jsMkdvtexuvcoNEihIXX7yl7OLJxs7IrRFLRSLYPleVNaw0Xx0bgrqnkji
H6GSFkPlJXmt5un58tu+3ODxNmNDBJB2Gonk8wkIm1oiRobptpyyE8w4ny6/4cuooI7ZhdYNcZRt
TcBJEMAvQAh0vB6w1nmDHukBjkPXTYhpP+gW7pDozpmhp1rsPBdIxXjliLIw1ab3YA4ft6YkDjnV
etoAJ5oGAEmtbOxLzz5Py1+hTEYHEjg+WqEiZm9AbrxVffV5edy/3KEw7ue///XoolNa4ABNTm7O
IE1GcY6u2sjd8VE+XveG80f99QYwDKFoZ3mIAZDmYBZkAbndlO3GmpS7VtD5KtXhI4w90BUWbIej
sTrZMvvZJ8U9juzby79+aejpf399nU0TH7VnhQ1EiZP2TwV+5nVPNiI4o5kPPSwozFoONOjcEwjM
K7lhaU6NaO3dYZJzl/shK5thO3NHwhrOqfLPuCmTlSFfeIfZcLYBQHIJ5YC5D23g2jmkmAFuXHMJ
Xcg3Zo85y5JSQo0pCgU7QQMr4POPGoCvcs31Z+nXn7PQX2sSSEzHdYFAD6m+G2K+Ifmful9reiws
GbPL3LUo3/WSznBoV+0eRGZrm/gNv+ZIiT3cmNwZygxEVUArJPC6D3jaPQm/vBeiXamE+1/Hktmc
TKoSJysIWId9WoPFjVY8ELkgI4+nqbc/VdnIgI0olbJ8ZSX9qz37fwcV6pjtSsKxtdTCUSf1Y5g3
8qf/5vZ4ccBvAdqPgube/ja9vzRPArDsl8ux9++N4qt3Ggtg7Fp0RBwgMqYa8JsIvnVs04yi+kXH
Ofrt1m65h5zK8AOQ1LLZT1A8etFg3e9Bmhh30LCBpGLbaZtuLACG/rRTpR8AW0x/F7XDg4GQadjk
oxwPeQu2fwC1SPnmpJmg+0KchdjiUowymMG7/oSoVXmlAJfZpwL4ACsjLsmpbarxrkahcyMLyKT7
tePe5xbg/peHbyE8za5VOuF2HHWSwAAUXcn0lyVPMDTd6m5ljS9EkNms6knmj3mM50OzPIC46Hao
3Otyo9mm0pHHKw56/gmwZrXPuEIVLYvag88mtb88OgtHGdPthBcF6KpsYGCvQfaADNGOTr6GJOhw
15L0MMp0RQdqIYuZTaumVJaaEzGeGqsrvkOrgm5UPwPcafvDdY5iDv+/o4e0J6pkflJ9GqqR3ZLK
ebs8Tguz/H9GmhasdoGCA8ArLW5xCPkGHszn5UcvLFB+fuVf+b1Oip5VFSUnz/7j+7/i/J8UrHwn
v/LxxnlDoA1E6BCxkxcXD7QdH6fK+rQrXQV2k/647hOMg0ckRuGAckdODTKFICUa3DOYhE9gZVwX
xaa9Yjd3LjTiYScEuOOuTeeNGt9FXCLHrR1E/tXC+SrNGptV0sfKlTFERIk1sBsiwZJK4P/5Lgnx
P902Th4axtitlmO/mXIpdoXdomYOWmMKb4OSY1mg4gQDr4Tt7XGarpGdwuXRmD/eSlaVoPycLHLr
9BN4Z2uZcSkkjVlrpsZ28WPVqeUn5qJnZ+WB069w1xdWtWnJozNbOikqxadCfAw8rjYNEw4GR/yA
0Pa0u7zulr7AmDLiKlvPIOCcZFqo3aBgW5wTBXeLZFrZfBfi/v+6r7x2m8GFxnZnURKwxIbV7Lzm
e7Dw880upSxqqYAFs8IK7NAA/osF8Pctz57zZNBX1Tuow4zTg/AFqF+cZae0g7tGpx9VPzxfHv6l
05DZoQRpV/EkSjPcZer5CBl98DBVU9oBzizkACSpvWVMuE+zx7l1aIU1v0PdaYZNCq+7TVVU8dH3
4/ojk43/5Cg/e2YMf+t9Tq/LTGbLEIjuxOrPV/XRx+oWJXxkSDtaNxKswCMbAIFfGYrzkvsie5gd
1RFqPGOszte6KZ63Dh3QfG+6UOsIZTLrR5dYjxHOp547vUxiYGuvPV/AvnqtsXkoBwJSPh9FmPQc
+q/wgO0ULKRdnm3GuY23c9G6R1tCgaGc3QQ1KSjxxdC3vfzVC+dvZmQQsA+5n82+BpJ3eFN+85ky
7gWAXtzPIIP44EEH1iTvGRicKx+8FDLGRbTKIamVDbYIU5DcXTBFCDiYEVl5+r9FwK+G00gomEGM
Y+J6uMuBJw2uY2x1O2nTgEbfHd3uulq/TFkPiuDKhWIhTZotUtRGUpA98EJG2x0B8N2GaXl0O+Qr
u8fS88V/DxeAtTYRgB/zyW7ugSS8adAHmZMJfCm9UgxbmBHToJCQoi6ok1VwtLvLdbEl6sNnzsoJ
eOnnn//+19moykjuJX4J1Vz4//hzG2gXlobsVz1f1XKkjtk0zVA8r0QGunjXQ/xAPlCW3jj5CwSy
t2N+5RAZQapjlrFEIUy86oFHoC6xTxGteYwsnODNnqmQFXNTD5pFyRhvfIiFDdP9AOEwGFps8uH7
5UBfeokR6F3idHYDedgTs5xjKaGTJiRky0pAjHBVK4Izs/Xym5Zm3Ahw8PqhHT5aFSpwbyKDoYWf
bOGkEMBbeyXIlxasEeMoq8I9Dgpdp5qMf1jrTXBGHY+jC8WIy5+w8AKzZ9rqKR69VnPAdqsJbZ6p
PiJJJ4/OTOOVV5B/hTu/yFRm/xTy1dAAy2BQW+qEhw4Muba07e2zUxZ8zeeWyGRjcXgqQcnOOYx5
o/ZRHVcZ6LVVHFozXLx0U7s7MYPAD1W06tiU3nwL1424DgbhJvetZzcnBwYptwTqkZAJ09A5niUL
Zm+KbssUGVJ2A3sdo3J4gHxYfYBgbv9tGLzoWQM0vs3bTjw7ccNBRCzEFmzZJqg6RrewJZq30kp/
cSXVFmTK+AF9tBbK1WREM21MH2ivOwC2als/TBD92vgTcESFgNRBOin9XXvduGXQZ7gpVDofwcac
AKO18pBHXn7jOZDNqLNoTye4iuH8E9/rHMYJQ+HHv/pZwNYzbWPxJ41yfeBZXx/a2QYzG/oNkJkf
2kNF4K+NHlEHBUdYKaV6BAVXQTRtbPz5DS4wNST4LLmDYGByB3YvVN57ap3dxFv7nnCQ4YO2ERSy
ylQei1FWbwP3//AaFFD4ivANcox/mkk/HpQgzkYrKaBB54MpbCfiFx85RB1tcNc9OsdvvRMn20TE
/cbX9hk9V4BoX8HHdR478M6z362AuRl4wOURoiH1ian4e9fF9LWIx3E/uqSEPe2sN07qfUDgMvlW
zty7E6wobluvq55Tb3ADPg5i79OsCZp5rRm2EAb/16/qK6+LcC+CHU53qM9uO0Mnn4YpXyn+LWQK
ahxsATWHrsY5qzIniQJQxZGL+ux9klRvUwk9/uui2diCFNyJeqWgIGS11lOSR4+xkt8LeNZd9/jz
6P21w3ESO6XNYBjvupBE8B6rLg6Uvs6f3DElmP1hyOQIlZVQZt5jTfJvSBS/Lv/w8+b1VQIy76VK
JGntem7Ylk4Avjy1r3ywsde4TZvAwBKcrWRyv/NU3w+ErfS9Fpak2cBPy6FWGs4nuM2BQ94eQGne
8mjlqrH0cGNfQbMeSp+e0if42W3EWcrDcoLGX2vPLjze1FLuZ6Br53quTzM0BbZJ4opNSXGujrzM
WlmLCxFlKimXINVaFfRPQxWVUVDw5I1Z/ZYkEBXiVrty4l1YN//eJf9a8C2P0snlTnUqmp+0fh36
t6vWIzHitGkFiEMlEiD8lbsHG9ZGaUDnMllZlQsnIFNyDkYlk+UyzO4IxDS8yTakfy7Sl1rywKEr
NdKFd5gqzTGvE+2h4HCaOB2zgIkCrpZu1+/786kUoH99T+xGquDyiC2tqPMM/TUTVgW1T6ZdFsJI
JFSS70ksg3YeVxLn0tcYCYLIhkYyBTE56VMZFoPb7oGQaje4nDYQHCp8iB10VzGUqWMCVSA3yIqk
d/Rp8u/gohU09pPfrOGKvqb34unGoTRNmqGPZjwdeHkWtiCp3lgR9UKFDssmymCYAPEQCDtZ6SvN
YmgHwAx5o+rJuZmSqN5dnq6Fy7YJXIHCeQ+hc5CwYZSRvUxQNIaU7hjta9cP/Jp7N3Lyh71TKQgP
Qxx65Ty+EK4mpMW2rVE5kEg6DVxgf304g5guf8+Xy4/gxP3f5adtuMaWI4OulQtVJgj3v0bT+I8u
it+Xn//lL8fzjeWdalIw2JcVoTvTAxXeI2fRSnFz6dHm0hZxYQ3JBFmlSeR3cW/NkB+WbGWilwbG
2AClSCH/7tZxaCfxnkH313X2JbkOgsxMUqqENANsknAHmPJ3G4UoUMpXJnRpVIwNECAfYfEJT5a5
gmYHiCXDWg/8y52JQDb7v2ulgShW1fltHHoUdSWgbWDKtPd081jlj5dXy8Kgm41dgDjTOZvKOBSA
xLj0VQ2gPOVrlndf5kL8/vPf/0q1lHhgIA0qC4fGUdOmHSGtgypdRm/HtM+fez1juERiq2uaknif
sRlCBLQGSU8lofYmdTfHCoL3OWn2143VeQz/+hqIcdccllZxCMVLSNxBkUg6Vrnxav+aMwJ+vhG6
NIdeWNo6KQrj6S1rqwPvrJV8tjQTRuhOJNVp0rdpeNagc6GR6PZxwGZ3C/GSHR1WdvKFUDDJqp5H
vVTjG0I5z/Sl1QVQAiyd7ZVz7FI4GPuRSLlVQBgyDSF184fP5FBEuQxQfD2XflfPB0sfYcTznHcT
TTydhj1Pg16+Ce/P5fXz5U5GmNn6j0lWgzDtpmE5UpwE7J+iQzcyq0+uhPlNP/8uZ+8mXau+Lcy4
CQCQUIVtezkiWWfO98iDLNCk49vEGu8gEym2sz+vuWwsTIsJBbAcRROlMGDe9JZ0eeg53yjUClQv
VjLsuWr7f3cuDNz5xX8FXmxTNTgZTUO7GT69ZridbBG4CgQuB25wQTH1RyC2i5UD3EJKNLEBGZTD
SMYbRGE23Lk9dLSyid+N56bn5XWw9AIjzBPixGdflQRU5X2q9Za5z1qtaUQvPdwI9GH2wd5KpXUz
VT81ZEyk/+ina0OzEBomf9Xp8yanA345BLDuh3yAemW3UtZYmmMjthsdu844ttYNgCXZFo5sScjO
rh/MS5q9Tnr3zoNu5FOsub2SbZeWrRHnMBXhqhapdUPnMYVw51huhaehQQo84VZ2q+pQCzNi9lKn
WOueZ34MOYZEB2Si6T0U0eZ9XaL8fnlFLcyL2VHV3Boq1NqSMJLwGo2LHiVxTq/LumYnVTHwaC2v
TkOWtd80ep/buBPHPmNW0DvV03VfYIR40nZeD1X8BGZdUMlT7sat1kifCyvLbFHOlR9NCeNpaDXt
dq6QfstxAxQwrIr1XS7sV6iarqSOpXkwIlv6fsQiBxu4gx5aPlSfPNF/rhsgI65RzyI1hBTSMMmt
R+nDfZLKldBbCASznVl23qCohlV7x2HNkfyGCvA+hs8b12tI+IW9yGSBDk7nMAgPYFzgLN7nDwT8
xd5/SWHkIdameWnsjXBWHjbXxsbYt24Fm9WP7NoFZDYrBST1UuhlIiFRflvIGWY6w/TT7rwPJtLH
mVun3C2fL0/zQrIw6Z2eAHbIz5FhWbTTs7spo4esX2Pu/8sI+mIjNZuW9VnRbJ4nJxwLbRcbO4Lw
b+3a3alKiPWZ1RDetJJ0uo2gO33T26V729rwGkoGqt9hUTluSpfkgLagKQWpI/u+L2eyHVLyRuNo
2Ce1JrB77+o9tVvrXo99vrs8Kgsr1DGyAwjEMZrFPLrBLNsniCtXTzDrjn+PA7TTilY5K6lu4YRm
dkW1n8ANhxW4ypHiZ1qKYqOo82Rr+WjT7CMv58c668g5wV7TpybMtAIdC5xo69qNblx+nCM0MZv3
zLqH0uL28sAtLScja7A0T4TtehGaQ9l7WTifXTudRtW9XPd4+t+D2ZmZoBnDz/djkC/TYdzMSRV6
ovp++fkLqdv0AoW/QMqh+m79j7Mra3JTZ6K/iCpJ7K+A7bGZNTOTSe4Lle0KEIsAsf767zhP8+ka
U+WXJOVKCS3drVYv5xxdoKTbs10CF1b9dKl1ymoJciU5HJZka69WDIhODVrKmicjRZEM0EvToPeN
13YiW+GHlYPQk6OW6DFzCj6DhX0FLjtAdqqgIRtGY2XmelIUtSjoX1qocVyqliBHrYb8CfgM2f76
KazNXXvFt4wW01Qu6Yk5kVlOewrEp9xxNt6MK7qtN5QqCw2FLsHNL5vjMAxhV9a7EVjdNtTw+vz/
xisvmD29l5T2VutwigWg27/eWxNAdHmeNo9AgFZ4iHEwDZR9AYolN7ujicxegW81h64lt+ij13bw
fHCfHjDOIvmZL8o4dhUzSWDYaCEM8jOcE23ovOHPrn1E0/W6sMA9wywoo43zEcWuLICC3s0bu7gm
ZJquu70oFNr8kqNs7aNTgPaXAfsxuH5Ea4Nr3n82MBQ89EZynOdjgkJsE7Djt42suQWLMhEUPl8d
yqlInPjgsAdCu3G4PvrlUkBq6ekpx3DxnJPCPDVW3z0nlTCBnt6SPaDejSclqvyxniwjBNGWinwP
cd4mdf7Yfm+nEawNaD6AdByTsgbQMPqbYzFJgUS3nzobF8yKUOj5G8OrxnJhVXKs+Be7eAPeMd1S
3LWhtUu5sIaltIhMjmwy5zx0jNpHGKYwVJC7mf/j+gavCAY5f/yT5jT+WJUuR1B4PPceF/6S/vKW
lL5fH33F9hBNL1WnTFah0/84l52IGqN8ksVgB3bS/0Hj14aMrCxBTy92VpOCTxkS6LDsXvBxJzO5
oZMrR6AnFZW0VAPblhxBG1PZckdA6aKA+HfT7uipRc+QBqBKcfsCNSd0iwVUBT7K3JdduVVftTZ/
7XQVIXB+uvP8QeiZ1OD56mr/zRDoTr6+hBUHQudozQkCRF3NsxPIX0QXEYfmL4bXgsy4N5pvKD8u
adhbWM8CosPd9W+uCZVmh5XnkYY5lnG0LCOWbfZSje2h5f1PRuif659Y2Tei2WKWM+YQ0TnHsjFO
DSe/DUZeZsW3clQrIks0c+zJkk/AxJInowPlgazokaTVFqLhymOQaBbZ71GOgH7T6lQmrrs3EVD6
h2dG85QZso6KijTACMirLSFekwDtNIDPNxUCvQqnsr8fyj0qrCUViHr/EmQMu2Lrmlk5ET0RWzcI
h6ACGjFQ0JMuqRnZjQjgOG2o4gqOkqWnYqfaLGQPlia8TNpAjlN/9Mp0BDFN4RaRnRMeAfihihIA
5H0B5yrAcBy7j3za+pE1ClR5lY735Cl40NclcEXI9aysEBMY6CcoltMP3cEyfe9dWUvuAixlRk5k
EuZtuDKWnolNnbHqS2DiH90KuM/iT9baoQOOTnu4z70mur6clePTi7aG3jY84MnCuanzqPUAJuHJ
oK6+XR/9sjqZOp1ng2Z2AMUl5cmcUIMG+lg7au2u2F8f/fKjFTv9/1ckqpHyLjNYdbJSWdXgFqH1
F8Nx+M5cjDFavPbXuFRNxADB+cG6mW8kgy+rsakzfKq2J2Bn6pyTa7UkdmmmDmYztF/AiO0cHDki
nGS2t2E8mTrjJ6A2x7pxqHOCp3RqwIks0NJMGnGfOnfXd3HtjM6S8cnRyGViKGHnc9waS/XQj9kY
ZGpJN9Jvl9XF9M9f/TR6AdBN4SYNAbnxgbjzYUz+dO2ZqG6rhH9t+pqZY4MStTPYC1qx5R7kvmeC
5dfbdka7bDpE3NuqKEncjeSFseQZrd9b/SNr+6JdNAhZT57lU0x7fM9g84l7GHsEr/nv63O/rNf/
AcWgGa+BcOpW8WSr0C6+gQc8HIyNwVf2XMfD8EwBQiAQxZ3azHxBM+CT4/UbOr02tKbT2OBRsBIw
pJMBeFm/8ZtgAKX79U253O4BtMazSn+SRimFLyZ0dp2moh8fRJHJkKfsHy7hJQGVxOti3rD+vk/R
O1TYXADXv5s3UhUrJ65zN4h6JpwtDj1NszMB8sD/7ufpzlmmvUfA5nR9hWsf0ZTZbtNE9QogWKZd
/mRp9dGxJvKt9s5UN9XdYQ/PJ/dpDx0w02dLyc0TqBDRLE7FASwvt2mcjpXhi3YcRkee2Q6c9jAt
6RiBje2m0lvMXNNnx1OTjZwwOfXCfUTldUzhRJLB3XjurKicp6k0eOdbu/RVFpfcCj2THGZT3Of5
cJud1nka0K9Q1ASETCcfkEl1g3tNpv9el5qVi1THyxC2U6Ltxh6RMU+d0HX4v8vgp0ExN188bk9h
74OopxzBqZkaG9pw1uf/RqZMHUQjAfyPB6s9nRR1QseyA9U98+PSu+GyHEAduLu+Msdc+Y6m8bMk
KHkEGAIeC26LjrkaRYJD4otQJsv4hFi6G3k1Uukd8MZffDDN4MGCVwufZHkHTlKQ6o799IZOqj5w
B7OMB2dxcbBecQeiqemHXMiyWyqDHrt+QINMDYYBtHUl/ORnApVzgNzkX7lrg2SAlwS0f2l7gNT5
kYMeuZ0yqQNaKeYerSpVd1mS2QfpZjtlV7/m1J/2duHxZ1MV5Be6XL80Uy6NkFqLvzeNUX7r0z67
yzslQ9L4M6DIWgOgQbTNvSijVXfnWJa5B5fecpAeMWNwv8/3ptUgjSlZF+Wl0QJitOxf+KSW56pv
LQekltTYmWpUDwY4Lh8SJEo2TmJFO3Q8AJa2nnTdbDw13Z+2+OaSJz/fsnprY58P/5NJSpLe446F
XkwGwkzQv2YZHL6iGVNA/zbZhsRe/ghl2kfypbBQSNcMcQo6LwSbhzQNuXi7LqeXrz2qI9n5feqB
iQpAtFmXB2b1KMqNgS9fCFSvgDdJBlidpi6Q6CoWFbSK8+euTci/9ULTFxQeFhvWb20F2uMW3RgK
FJGliiV5FjWPynSrJ3BlZD3SOFeA6VeDUiC9v6tMkMYj3HZ9189G4L9GiOoBqrTNZmv0CxVz8WpJ
cjTkK1p6Ay7y3ZBsRWJW5EYPVdmDk9tT4gx/8UgMXgRiboOBbnV8XDakVK8hV/bi1jUxVZz2fsDY
A83fjBz3T9kH5xrDOt966K9t1vl4PinZSE0LJqxTca9QRJUcGw4G1j4LF1ie3Hq+fiJrq9GUTEnO
Eo8ZXUzQ5HQs5ZzdjQP398QY6hMA5NVHQ0AVVaZ+urvti5pTkA9DqwBAqOKxze9b6r31ZnbPbcRI
BC/aAP06p9Kpo+sfWxNlzUWorRlN0xlsiNGcqa+cQFg3PUqpHpYAv89sJgbUz65I/0Bo34aJqgfU
zSZtOKRE7D1rNP65voyVU9IjEwthYGxyGxUjvcDDJcmLoE2GDAi7YxHSygEdma3yb3SqtoRvxYzp
YQrU4ZSJlVNkDNKxemRgB33mslv2Q8UZKHQ38+1rK9OsmNG0jWtM6RA76F8EBj667nbLLnsSzYa4
XZYAokdEaNOOcui4iiHbwGICBXn++/qhXNZPokdD5sopR1x3Q+yN5THn9jHLmruMNekhlxT0kkm/
8aHLBo3o8Q9uebkBKkUVW65ANe0zihQiZm9cIyvxPmAZ/L+ZacGvhQ5Nu495wtEHatHpzkSS8l6g
+vuYLwCYsRWOW3glQ+ez7zyDeaDeA7a4iJoO7aT14Kl316y3grYrOVTin7fhk91zbe5VVuJ3ceK1
cyCS7NCDJrfgOD9kyb9Lo3kzynJPPUBDwg+DWi9teP1I13b6LESfPs0Ym0E6AaUe4WsQ81lO7161
UfGxJoiapTXTdEIFBiS9q3962Q/zJtwnSv6DKjpWY26ZSR+bDF5u/Y7cckjHLR6RtVlrBrRLUpSj
mm4fD22+AyTnHYDbo+ub/Te7819vgOg4osyRc8dcr4+XGm8e9Pci3IrK5dhszuTn9iD3Sya7nV+z
+YcCASMuB/ibQKHh+XG28jFkWQnqdJAK7IQqGbhgefXz+twumz+iv7lRP2MAMqYdQBmAULBL7uxC
hLS4swi9TRz0l3fHCFnayYBSF6d2jJwtDqGVyiuiP7rR6Ur9XGHgPux2YM39wuPhjUZVVOzT/RA4
0bivj6Cle7Puvbg9ADdo4zz/OuYXzlN/j5esLZJp8uEZ3ZtP3kEd7b3cjw/A3EGh0YOMu3155M/j
fR5XOxajhHTnv9UbjwX6t77l0te1m0R4zlKkgGuOeYpSMrDlZmjjtvv3yc05Bb0RPI3U8apnBr76
DuxZfjUF5mRXD/PQ0e8GN9Dv6QxoUPCGyrovkoXz/eIL04BbV7Ym6lAs8TgYrERJGwhGweNb8gAc
2B4NQJHlB4O7ZCEQA2SAChbzZSrKv6TBS2SQPglcICmBmLsmMK4WklwggX/i4Hb6Wkuf/evThD9I
RzXfAMFRRzbSJ3tnzNoI9DJuYPt8eDRqXuxzDiZmtLS7bwRgWmFvIztRgq0yLlQJxmJ7KvYlIdMu
W8b6LiH99F6Duxk0gQOa7PsSXfs9A3DibDndQz5LZ++2Yn6Qdcl2ntXyX22dAWx3GJGVQ+pHwPUH
duCjpLV6Lc3cIIGwTeNHAvaGe9YMKE+zS6SDlMe6wF369LfrEx9Ugo3xbta8fxQO0jTGaJ95bpKf
dunSDzNl6N1P0uUZ2QMPL/kFSSwQ7QQTHXJklYoZ/X4GLU/KUkMEtnh1b1hLInfUKYyDR4buy0zm
ZCeFpZ5KZxw/uL1U6WFOB/MbnLwE7VYMMm2IMm6bVERuTReQNc/VR1uBG7uuM/WI3nwndosznvBk
+Mdi4mY4+JXkQYfiqd0sehD8lVk2h6xw0ag7O2YfzRUrnUC2HP9Nuc2wG/LEvAfYLH2V0gTOHsJD
Plrxmw8+wnzALvG5jO0m99BEMhrj/rplWjHIeig4Ja1FkS/1T1P+PhXtLk9vI3ElOhoyCisRNzEa
/4QiIvTG1t2uFu7Ppbst70H0WHCnSDZVFE/uORurh6K0vwnVZRv1CSvlMUSP9uaCdzNTeFYkjmlF
NSJCP5ZMJbukacQJfN/TnidILM90TEFTX7l7vMnnkBcov6pLy3hGqKeN8goXEemmMla2Yk8TL7dK
ptYuFM2pafqhqTs/H+IRDSvwRfNDlXtepDwwQaVJvrtJOPS4omXwrlvaBC93XwZe9piU79cHXnGM
9OihzSdw2I81io9yKEGxiJ9dBpHPwJp1/QNrbqh79rI/uV61mVXJ2LXmyfKrIgaHO1BH8J6JFsMj
YVX1AJPJwfhLK3VX2XnkjWiZIrR8UkU/HczZLA8Gv9EN1DF7Ud5QJHSucTcvx6z6Wsgs4M7Gu3FF
EPSm3BJO4NyCUCye5JMJDAbfm45jQQ8IqW0IgX2+8S7chHpfbmq4U1afpWCEfr2NoEW6l0lJjzKR
xp2H+k0eJMq1fvmqW95xe5R4ONJ8X9gFCdC55eKPtnupEQSKYCOzCLAF/r6sRXNXUErDzhqzOz+p
h0NmN/UpkU0D3D5e413iLXdzt/R717XYS0PmMYDr3u8NVwI3Z2j5h28b86lp5+YghqJ68FAk91gw
x7zLJEtD18urnTRTYydtJJTrxfPjnA5e5LYpfWSc0p0/JEXoTPgXoMPZHQJgLejZ5LBbuskCgIu/
1VB6+WEKmLX/l8fWg0dp9HCjhkhUu0JG7gNe3aqKNh86K5Zcb4hVXt7U3ECYLaPdo5ick+zcDRH4
G1C7IAJ6OyxAdtCm6EPKWjYMIPYFjn51zNDj+wqGpKwN0C1rVXvOLfqtNP2TahsAEKvso+zzOxOk
pT8zIii8JKNbTpnttXs6Z+6hoNIMKbI6G+HA815emOVfAf6k8+PCgI1tTSo2wWkXAcyu3GUTGLta
Zll3YmL9B6l9H2ns9J2pott48a7ZMu0hBhpsopCqBVn5kvyY6uzNGsj77NsbT4eVY9VJj4tWylpN
CNtl/MX1PpL87bqFXBtXe4kVQEAf0lzkcddVe9CX7Gyeb1yeazZJc53RisZoOcFgOA4JJGrrSVPv
SD4cnGYrL7Sy6Xq/dFp2juqNUcXV/Ig+r8BSZlT15DanSAcP9ms4W6I6h0oB85mbd6r5fX3TV3ZG
75Oek7R0XQIdpao/mdL+pfp+5wFlDJZmo2BjJYz0N5H2SQn6JlVTz3ETZF3gVw+GFCEpn4x2Ctty
q8pubRlazDXJBMpbCzOL1eK8OnP2R1rTUST9o5nf6N3p+MEoFHPSsTNzwLeY804Ui7mzssHeMGhr
C9AkdKJ+Vhtt1Zwy3wJ1UqdoiBpn6732XPvr4tItvPsVMdUbp3OjAzi30ePmL5edx+8KVu/YVnfD
yiL0PmlntKqBo3oppkllBkDVBTvx/CEyAC5OMLbXJXZtBZofBWAhGDcHEsvaPYAXA0fyMPFfrg++
YoP09ujay9GMSYmKlauSwJKtH+AGNu+uj7429fPvnzSBNai3ll6rYt9Zog6lSwANAFD09cHXNv+8
pM+DG+jiLz2E0OW8d5d9O0djuivz/fXR1zZGu1NgJzjH8xtH65QRnqVhs4U+ubYpmupy+IsqZQjE
d/kHSf8kTheorQqHFdPzHwjpvmPTMgnY/Z708PVotutTCeASREEjX9XZHQe7VnR9iy4uBL0n54P5
dAAK5VfV0rV17LTmQ9GIXwCZvSMIidwi+Bhfkx4BHigrKesmxjP2vuq6fVXmVeBW5N/r8794xBhf
EyDhgKbLNvgcc896Tm3rw1vcW1onMLQmPTVti6GwPUQsUHLrmkXgMWQsnefbJq5J0DBYQ22VDEDh
xnxMXfPgu/yWjipMXPNJSru0PAPVSTHv35Xzb1ctaHn57vRbDuLanmtmX1LQp6BN0j2lLuseaof2
x6qf0g1H8KL4gyVZc/Hh8i0OMBTLGIzxMpSlGfe2/zjm9UOXkog3koTXT+Cy6DM9UwQaxqT0DZwv
Rf0bYiDBgJhon23l6y+aNqxDM/mTz1A1WRQLKgHSyOjSYwKW6KaTQW9uVYWvrUBT3sbyO0f00xDb
GRmPs9vPL8XSF2iTcZsf1zfp4oMLq9D0N6k7att2OqPip9lXmcwRjXF+TGMGHPOl+OI7074fpg2n
67JgMb1KtuSCVKWgVWyIKkj6I3E2VrF2Fpoqz3ViF8ihyZiW7Fc64akNgjrgejTsHmgvW8Wsa9PX
VLpDJVQ1Dr51ImPx1nrze1PNG9bCPI/xn0cZzkHT6aWv7RnxMgDy+6DbLEEvfOeUfgoWWt8AxHVq
jXhP8qafEC1HPVToj476gkcPP/BmJofRIsD5MUDfhrydPw6/O5ChgXnGLzK0cpeMhI3wsn1vO/Se
1Yj/GdQYXwCsS7/SwQDuq9/6/6YJB5opKIKRay4blQeLndWPRJE2IJ09/cy6ZAZwcda+XZe9NfHW
7Iyws8arCwGk00WewPA4RV6bvDa1937T+HrQ1ldsmNo8q+OOybAb7R9klgchuy/Xh18ROj1ym6qZ
pbJlU2wlxREX+B2X9T4l3V4u2YbCrGinHrz1OGeqTyYZO/6c3lmL+Woy84DIJZI7yntlfn6XqXqr
hGdtQZq5SUnv1yDLqGPRFOEsgRte/Gmcr3W/IeQr563z3I2JhSKnRLHYpEMXNZ5ZfHCzsE9DY9/E
KovGvrPqfnJ3Cp9xEKxNuFPkEs4E9ADDRzW9pw76jtuNpNfaNmnGphqKBQVlFQWcpfdYnbefSPtu
aZt7DgqCjcvrL5TtBYOgJxS5mIU5F2Ubg1V92meP7GSFXVhExAiM0ApakBlFxsOwI/skOL3yKHks
P5zd1udXTJ2eVLTSeWLgUGLxNDTl13pMzX3fcNRx3KY6mua7/ohSzV40sah/SxvQ/ebTlBSRtYWN
tTJ9PSJPKae9YqDVSRsPT1b33p1venEzJMr/X8LGKWO5qXIWE9q+2gl5ccqtyuoVwdKD8XmD4P5S
YGjm9MeSsjqwAVgelMhfBkkzNhuiteKA6XF22cw2ld4EtGAOjDhPiQlQGBb/mHLihJJlggdAAdki
g1lblOZgCJb0rSgHM3aAq+I2T13zj+kNgRS3aaMedrd4XrWVAotcauyX5cza/g1JtJCpDaN1OcON
A9fUXbKWVolhWjEJUW/4dQRkWFC+q+B5ObU7EbZ37DsoFqxXsi8j42h87z/qj/In+TLlgRu5R3hr
G+e2Yj71EKc31ALZ8dRCjME/WBPKkfyuek3spt1d18o1rdF9kK4vbHRtmHFD/eWx4zIHcjvdagxZ
G13T+WK2/LrvOfaRmsehKX7Urnq5aeJ61sBLOkkrLqwYVWf5vuFD9QpQfAAaXx9+ZeP1lAFE2KOe
ZZsx0kjnZDgQQKesQTZni09yZWv0vAF8BxS6uzhZB1S4bTvdi8TfeG2tzV2700uklr1h6W1w+tYH
VT0sXhICbHlDJNcmfv7qp+uWoH5j9AGIBeLz/ndLnONkJPvbNv38yU9DN+Zo2wOr7Xju3aDoPkoA
VvH5pngdmqk1pc5AmDRZZcdiJ5MPynF3CMW4O5F1y8a+r+3M2c//NH2nTdOMZa4ZT2Z6bBoJh60E
Ofr1vVmx4HrUFxBFzCaEuvF0pk8upjSu6+SRiTIN0PPQhu7kbuQo1pahKe2Yg4NiSFobFRVuGWZq
7CJeWBve7Yps6mFffxo7Ct6EIRbszZ7RAYd0WDPf+D7X4761ZzBuEauP5TD+8sjyzUmtb3niPya0
uI2+j+nImNx3W5/WI7TL9JYXx5XpbuyEiKizOGErrK1y2svvAKpboDyhwL01RzBmsuaXC+K80zLP
FVBRrbaKBr8k70Q53RBk7Zz8vi5jl+9tqkNycXAVO1SgjKa1hh2QMv3Is+c8QkfnPQrvt/K99Kxw
F9xcPbZdtCVJ0tRxY6Re4PRYhdh3HPWtXZO6eyCroPywbORwmicp0SfUjHsgXXV3hnT7O0kE++5l
eOdeX/KKsOvAoM4klrLyfDPuqtnnAaU9/Z7kg5vddo/ovUF1m1ZJc76mXLAomuYPK7ePatnqkFgx
Cjqh4lK4c+u7qHUB8OXBn7+m6BCH+7vPvX/d/Nf1HbosFEzHBx0So3Ks7uyCNCiQk8fELu8YFQFF
edv1L6ydgeaDFANq71o/teOs4n7Ic8D5OCiGuz745XIXBiP5/1Z5Sht35go2gZhChWijTr+kqmqf
22EwHlUGaOAAqAvL/eITJO7Nqt0Df18elsGQbyghMttAcZGc65ea79entLJeHTzUFSjrhgGxYj4U
D8NofPGW5cahtZfKbNmIy4uWxUXj8oeqGVIE+NKt0q+1iZ/F8NMFZyS5zJF4xOjpMN/1me2gLb22
Nzy6lavhPwyMVuFavTwXbqkfi/GEeshg2mJ1XRtbc1pYNidWYWcDKA3bfTWnAU38XcU/rh/oiopY
5/36tC9FVSEuVEBFWtUEKbnPRyACWEVgFMaGiqzN/2xKP31hch1VToVhxUXuHcfSyoIpt77TGpjl
15dw+bZh/8ELTevcTpUPd9RrhoCU3XfDAghJmuMqNbpAAPwUn8x217+2thxN4/GeZsCvwtdy3wbm
GLd3beqmgW/wjTzP2oloSu+CuSp3JfZrHAV4wkbklk3ZBQC9e/EnMW5s2soydBDRRBR5rdCeGVtn
Z6/OvRfkncGePm+sYm18TZslGzok+rEK+AJBVqjAyesgnW8CaGPgtNeEqpkMPpaqiqsO3fSzequU
uZVPWuEZAb38/w+uRnQX2xJGbrKH3dwAGtHNk69OaqSBB9J3cBTsM5RiBbXX/Bjn/BElq/8UOerF
b5IwHfWTFvDDQeQGlURQ5RsZUnEywN+6o5W1Rbe4ImM6zifw/howguK1gladV7c4X4mdvMvQFRki
Pff1+jpWTK6pKX7VA0rUXHA3eigFbNHP2dvZ8/Wh1+bP/v+EaObycmkXGlfcCqrxcfJcdOL8mwxb
rDkrNsXUtLxyZzuvRm7HQMp5rZY8bEznMPTlUy3Gl8ECNajkGxGhNU3R9J0sFZsTEITGgsJ8IRiP
9ByyikCi2oJlWzmIv6Gizxa4Bxc4qoqd2IEPXrrvwDK/6Rh0oM8WxdJjbQuCcp7CBbR7Vb1xUGqG
APnJ954ot8iqVrZI55ijrjJ9wOo6cTGeKdkfOP5azA0va+WodcDPubMJgANGB4xecN6G+8QvgnkB
4GeCNsD6lTRldH23LuOc4Jo4L+/TOaR5VyQZRyq5n3L3kHSmd0pMUb+NI0HHB3hu0x0pEwCszK7d
h1nTFUXkiSbdCmOvTIDqlsVxAMDr2S0y5UPQ+SGZD/UIyr4A7O3gQ0Q7grdlwy6LHJqQ/3+pHZLm
We40Y5x78/PA52ch3Q19uTw008n0nA6pMdsfVNx27Mc0FT/a2r+l/AcHpFms0hrtklCIQk3yw9w+
Ev7Fbb5Y+U19chhfM1vGUExDMmJ8l4gQ8ODgpttwntc0RLNXPTM9komCxbTKynBBpn8/1TYLa1Vu
0c2s6YlmpxBVBsDanKBkFcBupvmcsPqN0Oe2Mw9Ge/Ju9Ux0YAHa1LQaXM+OK28MC8qDavgN2Mfd
dSX8a5suvOB1dIGpkRPcXdxKMjJf2ckJy1P37v70Y3nsdvbzHFo7sStesxfvO3n1H+ipv8/vipfi
n+ofh+22OP5WhFiHHygr3pdAjpOxTaq30lUP/bxFf7I2tOa9gNMvcVuQZceEdS9m03/1GhpubN7K
o12HNQBUIqlUAwLiDsjtoS1cGaKoTb0OIp+BF0MmO3RzgH5W9bg8VW6f7PJuNL+lzGmfwArRBUCH
41G2SOtkAAdr12de+Y+xILDpA/ZpQuN9otBIpcwfqRrGPZBryVNZgnR1UE1xMIAWE9oj9yKaFf1N
DyCqeym08iXg4YEnNZe/DadHN18RdcZPAK9vuHOXfRX6t4Tik9UvgF6A/joPnHj1g8r9XWtPx2J+
6I1v1w/l8vjsb/Dg0/jjRJphSBIaL23EjABPUTD6fU+nYePQ1+RJM4pSAYfGGZEGp6n1BBiBPR3K
1+tTXxtas4cjqkIGBMSQtkV3365qZu/A0Oy3vz762sZoNlGl/TimldPGSpCvbeLepXMKBqV8epGl
/c/1b1y0u9TTM7cmgjM+WIFJTBGN+2ds2hSvHB+QLv40bB3wRaXDN84G+dMBz6RxKs8z2Qm5Vvd9
bt3lSWRueaKMp2EC6stDwtPiy20L0h5WqZuYiDqRBYmAP0L2IQhO0UvaRddHv3gkWMr5909LaVvP
RfNrZaJ70ES9htNZhyIDtjYn87cRXZU3fkZztDozo+i97OnJGc2jX/SxZQMfPO/FDp2ZW3p9UXix
lvPvn9aS+Wgzryvlg1gTeFlZ9uyXwy1+NYbWVM6t8z7JQBcdd1n1yo35Dozc4E+Ub2nqbVX7r0mu
pntnB83lbS5jFFVF6Mcyw2RMf7LE/Hr9qNfG17QvtYo254Xjn6q+VndlNs33roTnYFT9uPEKXDsB
zSOZTcdInYSSE3A1RDhX4y80Wm+8Clamr+doBzCUUTzC4SD4XbED9VrxXjcmCUZStxvTX/uEptcN
LwreNx05oRY/BQJ0Y4KUVewT9OZvXD0rlkNP1I6JYQhkW8jJN/n3ZED8AkCEv6u03FX18pGhF+6m
s9b7djqoWVeZbRc3vvXcTiCnL0x5KtRgbSxkBe7D03t3iBA1c0G2dXLEEOXTwRETzIcRejNioY4T
tCCNB9jNaRmLB0ayjSDW5QcT9fTOnsURGTJ9gp1wKE/I8dL3acqMk1Rm+c5N2w2UQfw/rpjGjw4Y
kg2hWwAnK7KtZ3xb16eZYGYDjuw+St3vYLzY2Mu1kTXFB4JGmhiD1SAJaPIgy/I3b7I3xr74RsB+
aUpP7MliXqbauF3a+2nOd6OIHdmfOlLsyPxq1u/XBW5NsHXNt4XBGztjJ96V2T7vh7e0zJYAYIL/
yrx8Kq2tHNvKhaXnfJc6WabOyZITII1CUX70iGRKH+Ggfit6vWIF9Lyv5Xk++tHQurEIUJKi4rA4
9mPSRGRZuo1u4rVPaHc6BjZac0mcU27k6pGeSWwFujeiSma/rp/H2he0ez3lc9ZkrLdOXnfu9252
hNuAnNriMVsb/vz7p6sWqDiJkn4j43MJviPykxzO4aYt5r214bWb3HVcHxkK2zkRr9/hIS0CPHS/
mnm9hYS4ohZ6rrMZxgXt0MKGB+e+SHBZUcBZhWPFdsUZNL2ysvuJkY3TXhNZTb+LTniVW00knsfO
ighLABnKmiWshm7HPXN//cRXrIjeFbQYNitBllbH3Bfvg0zuhc9vqbMAQJOm3NKoPYA6megBAhRg
WFtTzFCHH6QCxYU3TV7PYpa8NiwJUp0YXXxH8DweuoRu7MuKLOnUh8kC6kBrht1uOxtJocgeK/Da
/r4+7xWz9x/qQyJAKCwJupcG2kcgjv+WmuKLKYADW4P0NAD81kYkbOV49YQmKdDyjIucxLz4H2fX
siQnrkS/iAgECIkt1JPql7t72h5vFGN7DAgEiDd8/T3tVV9NU0TUxot2BCo9MpXKPHmOOntiOOSs
23j0ra2QYcxDrnINAmf7Yg+QnWUInX0UHo+3rZBhyhXENYr8XZRtRFqTJN/5oI8pf+GQ5O0ashGe
r22DGZ6z2nHGjroxT72nPqsfAKIpwp75/a7GRZcUmzSSK7ZsljabsYC+SaFFLNmwH52qguIdmC6W
2gf3ipw2HrFroxi3dr9ouyELDM6bT5KAKw0kRz1gzkpuUY6sjWCYNNJtvKRO78YWHdhDYjnNjrZc
HFMpW4A/Unm6vv0rZ8usavZB2bdIcIOrIODfqdJ/VZZ1zzKy4VpXrOI/aoh2gxaWnupLCohzDf4b
RjeeG2tfNq7osnGZX3dWc3Ent7wk3kAg/5M0G1//HEhCuFnRtIa2GSY2VZeqrp9qyrKDxwsepYNC
LkqrFg+DZNZPuZtJQAsLEXEKes+sU4kAmwXIb6WLVltZT/vr+7RyHsxChCq8ABTmbXVR+QyVmKbn
zf3IVReTrAdu1ZFiw9OvDWT4g5ykTobkAjIBia12ZKbDz4qRbo/He3rvS6/c8DsrN/x/soiVWhQo
pjAh1wb/DDSnpjJy+jxk1gVUNQ8V3ijXl27tpBjXu7eQIBgk5A/68buVOyeU3m7cFMMNBF2RjDgM
CBxsezc2IBpgPVi5X0Bxtbv+29fM03ADCIEK17NTjVOeyyZs7KTa12ggO3GwSm64gJWdMLWIeFkm
6GVN1KWmv9qyCPHIDnWioQ0sDrl913C6MZnPsYAE0PL/j0o96erE7WewVYglA7EQSJuTcZr/5Rnf
J1kNau+p9sPSr+svruulT8Lnw1E5fDqJ0panfHH6jZ+ycibMAu/Sk2xMC9FcaiYvohMXDL9xKFaW
0yzxEohRWz1SzBdh02/J5Pzd22wKp0p/Q+5+5/aqCNVs3xb5mXXewqW+5Dgjce7N8WiVVWR14j6x
6i/Xz9/aZN69xId3xJS2rvAzReJuTOywlZB2YnX3swV86FgM/Kmcj3n2en2sFc9jFns9p5raYSyc
uM3OvgfOGvGLQbJdN/5tSRezDpr1WW5378mdOmfgyG/e0mG8kKqnN37fiHI40tig3azmmFXlsSmh
dTq8WaO4casNN0Ym2jYjaFsvKL+cLVIiszZUKgySYjhc34A1ozDMM0uElE3WLLHPlwdP5qcyrzaW
Zm1vDT+mO9L3NOckVjm95GMO1vn6XKffQPV3/bevDGDWQFPeIc1Iu/YyQSSkErkPoFlzTsb07141
W2jwlTDWrISmaD60q2QBhS6jKLR+JdYADc0uFOmPhZcbS7WyC2ahkwKjrAqNUyql/TY7/Que7htR
TQCr/U8ll3BTD5C5HcCvpWPHvK6/gvnl2bMFjXCnPMAKorQmwDQCyWgvIAy/vi2fI8Mw5PvF9sGB
iGLuA9tNnNia9XnOxxh4jtDq9c73XjKriKrcfpwL54CSHHII2W7ZEg5aW8b3v38YeFSWRlwGkRTZ
OU9LNz+7wt1dn9QKIyv/c799+LZI2rzmS6DRGFxnRw7tprhqi0nuOz2pO2DYpQoXAIjq0Gt5AdVL
VzYvZFpmyDw2bACpZxXgYQKRuINLvSWJZl55kBOe9M9RD2g2y3lK51BS0jwBHA+c6ZiDnfdY90se
lV2x1bG1El2Ymnfo9qAETA12TKryGURVwLUUfdgXYGS7vlJrAxgepbQp6GBHXB92VU5gSVLNV8rn
6i61rPTp+hBrhm94FgcgQ9Uy7HOKteHNg4M2ysn7ssgNm/njQT4xGpMkfpjgTaaRTfFY1WJn1Zl7
yCTvnpC9B0ivJNXOBtDjrbAshob6HD11tR00ByogcjZJGux6NqtnAn7RHRjSoMjgFgsejMGIN5Es
T35NybeblsIklwf3Q60H6EJdhix4wJF6Bjf0JZmDeHGq264IU43WtoNJ+b4k8ZK0IIxkKYALkPO7
/vtXTNaksuEWcnB8AtJBM+ceOa0Hy81Ot33acENBMJXKaVEfVBCI/+4Mfv3AmPZvQocisDWcjcxQ
1chn8JsWiYjzojqCF/nij9NpCYaNSGzl7jHJbJxJKk6cdrwky72C6qajjmX37EBDxEtvgjhjGoYt
tQuksFDi7C4T+o72Qnjtk2NLZ68GehMMmTCTHKb1tOY1NFYu0KHrT62aHHBG6y042uf+hpmMMG5q
+5xZ0CgJumPFksjtIaKYbfXMr33dSDlMaZEurkPzC7Apf/RPRLvL+tx5yAZVb2SWPt9m9h/ZgNxF
60ILQj9SQZXAmqv5jbqk7kPNA7kHCD1PQ8364aZOQ8JMfEFVJ1DjylV3qbr+tWDO90oGOsqX4Lsg
7ZOfDD+vG6D7fob+60aZSdC6dI6bAtDkxOXIn+vC16GUdRFRV4yhT8W061uR7FypH6BTQEOf0WNO
5iMuKB0WPQVQZ4ISWZaCY4wNbZQ17FDbkE4Ami6sPcjOK6fsD0WTW6cA5eFoWJJ+BxSD3qe9g6wy
1VPU5tL9aunK3tM+2CoZf3oqHNtMvjvdGNgjl0E8Ot5ODCwu5wS2I28JbB3bzLyzRs8gUwCt5mS3
3zoL3OJZede3yYvL+43s7KdhIYZ4f/x9CGeg61MlnDKU7ECZeBzc/KgdPMFqBWi7V+6IxZpDKqcn
4d5kSRjRsKS0qQvpjq6IE3h6guo0Wuf2srE37uxPLxJ8/j1W+DChxMqzzG88tDaybt8u1t9+E9wE
G7U94yLx8mYZ2p4EMedf52aJkKHY11vaUytHyWwtmmxLA+1s81hlxWGc/b+RLznwIdsC4HyegMHC
uP+/MCCUJ7TIMMDkZk7k9Uw+trX2dp4gw74HheujQN5574mqj60BzN1lq6yjX9nNSYHWa7f40xbi
aG2uxnO2cohkdo09CnS6K8uahkk6P5RK3ZQ6w1yN2FO1NltArMvAPjNL0K/OIkLD3Gtr1xunbM1s
jNty7DMp/TbjceWlOTRw/D7qRucBndqHCjzNc4WG6rmcX8oy+HXdiX6OrnDs/2TrHapJu2DIySUC
2WYoUVTuIdX+T+ktLRD+8q0H3rjKstepgjrf9WFXzMlM4gMvJJECSv2Y9Ohxg57zdB6yZiuJ+umN
hzmZvoB5aC5VyGx3ojhJK33zPecbkfZRBX0WIj24FXp8+lLAQIZXaF0CDe6hgJuj4jcUAb8Hs3qU
vXOB2MAWNmFtMoZ7yLuRQYYRrLOuj9wJjvj800EvSWR5M/meiXK4zys8gq7vC2HvZ/k/lyqm9L5j
Hxyd1CAFU/2YXNLWKn4A891kp9r3XRqNSZ72Z1kIGUE2obbicfC8v1xftV+t2qJnnkzZHc2IQgg5
SRkm6OF68QKF23ScBsgx1tn4I5BcfnV1BintLKHJVz605R1Jlbf3LKKdXdfb+Rc0VLeRVUCyzaM1
AFN93UNvig0MFb4pf8uKn9Sp7lp7Qbcv2CS/1UJiXylrvnNdtKGbTfVPsliMh8JZBJjIZtm8JVUe
nKRN6b6FBMUdQF9thdvIbn9mM+/QV5QmUePb5MC0nYZiysHI6rb8YM8J+eqgg3mnA7TL+06WXsY8
JcfJmkZQ/87a+kohDX1w+sEOGZu6c2rRZ6HoGCkArE/cS8rxTFMLdIK2GrrD0hS/SogmgpwNlbEs
pSRaEq6iEixquzLo+r2cpr/bUbhRmY7+zhoow5+4cxCI0l4X5Su0xA21+4wlXf5NSrRyuilrvozz
CTBRKI1AoHfOI7dm3q+mkv+mPpjSwqWGIBCFYIgdLj4l8I5NDhk826dvgCVUB1ouTQy6rfGwDI2N
38rS5i97Rh9U6Cj07kZcuIkbVi3yOSIH+CPzuikqRtojZVhQb08tN30sl7zCf9stu2vqYQgHcPSH
LJUzKkyZHtEiNrXZoeZIGmH+yfQPHxe/QS8fF6dc2Sr2UZI+eaOw8fR1RXvqA6n+8hbFvlJIM5x0
4UMvRjsJP4MG1Tu5M6cjcAklhFC8GotguUOQ7IqlnX8mU1HGNQ/SY0Gr9G9g4UG6lc5zICJnTKY0
0sIaQwqh9x4yJTMPK2KrV4+ltR1aCJTvG5ajs1DxZJ/nWQG9iWLYdYGmP+bAk/uJJ8MSNszjUN9K
1CmveIr005gtTzxQ87GpnPYB7SzVY+VI51lCl+XUAMWI+HGwfQ8o8SQddqqoOvJAIanXRVDgdV6u
W/KahzXu5UC59ewpaHOx2b1ArZY6dKMAu+b0jGtWCy2XNH0n/3Wsr3at/gWl2pmny0mprR6Hz1nx
4YWMm1aoqZsrj0EiSGLRdKv0j7ICkrF3nDR2+r58KmRaoUBGOhExWg/BAdq04w+HVmjOtgBLykLX
0s7v1EuS12IokTjrZetUu4L5hIVcVShH3bbSxqW9BM3sjCUEsn1ngERJDmnBIGcbH/+0WuLYZlUp
5WMAq0ECxrE7Jyy1uIyZekwXvKxocFzemy0H9yZkOAYzovZynPs665GMXgA8AMF2yCGTlz50yVbO
fiVCM2tLtnIrnPCmj8GIdNIi0YjQ271MNl9OK2fT7COUvMz8udPtBQh9HltgV9GRLqX/F/PL6jec
c368vulrMzFu5QnKCxbL0voyOYC1+B7/RzD5UAVbgtxrEzGu4Yow6QQg1LwMQXuYAKyd/V9N0sJn
bExgxT+YbXad49ueGqoKE8hpKJbuW9vnGw/MtcUxPARrFlamPdCt6dy9eELEAWS/7WErb7W2NoZz
aOYgsGbIMcdtPvdRjksponOJUKO+H5x2i2ZmbRTDrDPeqsKuRsA1Fv/MbOdLkiVPamj/zZ15w5Ou
7IFZYYKgC+DzUNe9JGxs7maeZI/LlOjd9SO68pgwS0tT6kPemHF98YvjwHzInn3rg2Lv9V5YlcMB
va6HBDDL64OtrJZZYsoXC5RCFV8uoDmJRvLIKCpCQwSBoOvf/1Oy/SQuNQtNaoGA8lSD0N47imN2
ml6quHsc78lJ7qyIRUO0RM5hvvMPxamJ9SP0kI/9yd/7++vjr22VYe/uUrJALDjSA83CzPrtBRvZ
ubWFex/wQ7w9IETpWtHri531r4nqsx2ZxLOGBh0QsVu3yNqvN4KBaUn7stUF8Cp83EPU94v2tuSg
Vi4os+Az9VmVp9wLYoBuIkHLHbhnAWSaws77ewItZN5sFf5WvMqftoQPK2X3XFk1H3i8BEEM8qwi
9Mv2Fep//1zf4rWdMAxejxD0GDlbLlUa1TPwkN7j3NbQSVfR9QFWJmCWfXK3rW3FKPgyqiQKhGgj
PQAdx8RGp8TKLpvFGkuTfEyVu1xY3d87Sb53EYRf/+krj1CzSONJ1SUuxOAuE3lz9F2d+cCi6ChY
Xhe6pfbzR3j9ExM3izXz5KNFk+RoyPfr1yFzBQ5PSu+Jw8S/JCjT16YRxRciRBChBKyRXbLsfStL
tp+lnz9qTzYXlFD1XVW2dlRVE+j/3LRMjkvvDyh4WjnddVb51YIkwYbbW+mJCUwudO4UixQJsK5F
ScqIDhB7DyFI6gRhY42ZCAN3QLssxWY0Np9fPGCFs6juM2cK2zrdkkH7dHtI4BtH9z3J55flMsXo
jlD6DkJRISdP9RJPVrpxeD+1DhKYTRie5WeAWaFZmulvHd5mdtai7hgrttXavmYdhoe1bCBrLTWS
mHhIEyzT3nLmAzBaGyf4098PyVbDz87SzYS2EVBVS3L2B/+3w12QoSZ/OdYWL/7aDAwvm0vPtyEd
uFy0GLPIr4tzCW0dlTRb5BUrvtaE1SEnkc32BMUYNGu/AIzQ7ayFf8Pu091gJc9zsexSzHxjxdZG
M8IsTguPCO2zGNRO/7TJGC92cGFjPe7QeYWcjfhdk5tkobA7xgEWgcTTvIIsFAik33ze3etp+HXd
dX26K8BlvodHH66NnKAFX2Syv5TA7QMQUf5yBInqad6Ct64Yn1khhCQxEl2sceJcfNXqKfXJOdA5
GBPyAwj2NhzNp74ds3gf/MMsHCqaLvNAUKOz7IEsTjzLLeWstd//bjEfPp3LWmm3HhaQafkJWI6C
4ARIkviKRHR1mCbWR31npz+v78bnTh4TMeywY1SkFHI28TSoL4DOjXepk7t3FbgM9g7TcwW5JUee
Gtda4jShwyHTzb/eCFpM7tnWrgddegBQrwSVY2k7OvR7V0V5N7gnSa3hniJJ9z1onebeIXjEXv/R
n/oO/GbDsIeakyQpYXd6qHedKMMeDFRV8uZMz9cHWDujzv9vgQWFX+Qs0QtTTd5pSZxvNet+BH47
bzjvT00ZEzBMmYIo3WLvXa4ZyjI7ENmB/y3Ji70ktTqhFbGLEsHBhjJO9e62GRkGDQxQmkCawo4T
n953rDh2lnjlyVaFdAVMH5g6DSW3m6597y4v1fDcVeWr0037RZE85uCOiTsf2T0uqTzr1O9OiVMX
Xyt/lBHikD603LHZt6V1E0knCUxVByvvKur1CYmRtvzlFNljP4gkmha5sZgrFmpKOrR5BRK3JGFx
rUDr0bz62grdAKrSxR2Axl9u2jFTlreSUs0T2v8vLC3DZnwa6jl0muNtHzcu9zwBReW8YIUIb5y9
Nw8iLLmDdH9Ato7EipGaMg5d0Uxuk2PvcxVEXvFrcM5Lme+aesNGVzywKQPvihQCnSlUNlVHhrjL
VRsWXbfFub22xYYH4F1H6bgEfuxy1JeDIBTCCVEnCblku1HeuMeGHyha0EC7ueXGQlrWG5p0ymjq
JnHuU3qbNFzADcNPHCqDIaFTzK07rtLIdY+Ns1Xk//Pa/88TgQQm1YdwxqLsNfjl0yXLsihDo86z
tDiLcz9dykNbcv2jGoNpDsGf6eVRwgffCSGxm2f4d6zeIJTt/Cta298tdtr8ZmWOWLYuvC384+f1
VMTJ7y74w21a+31f2K3rxSi0R0XP05DxvA9xjx4aGyJDtJ9PShfTTpf93cDo+SYDM1mlR9kyr5Gp
iFUdcDSc1kGMA6XCRE5bAhmrUzMChUHkqc77zotl4AwvE22me69i/OjPFLBUP5mi3O/FrmsaqMSn
JVLwqJj+c31+K9Zn8q+gdqVVCfnvOCmBiXQ0Pr703eH6x1euX1NEA+3eZT5CmCkOhvLZbQHutrPy
3mXk7fr3V1yTiYialqy3bGgAXMr6sZTOcSYJmtebPTpu9reNYPjXsgEqmGU+kPxF/g0tAyLKquAA
rUo7nMXSbKzTn2zeZ+b3vjsfDvfS9UKg75IAAd3EQ2HtSk2PCE1RjTyVrnqEPpfTf3d9yF408362
3V2Xf5/99Kscdajd73jkbTxO1rbMCMmkR7kDKMYUVznJ/wZ+wN2DgKmJcu5tESuuDWG45AU4RSud
yRIHdREzq0I2ojoEfGMCKw7/T/39w1JqJWencz03ruoutPx/Re6GGX9s0aPWky0Q6doUDGdcILKv
izEoLqPs0AvX5SgmeH5Q6t1Y6a1G7pVBTGiUM0+NBWWEBaCHxo3QN17thxq4ZmE36saDZ2KkqA+A
lCp9fSmdAo2SQ6rmH5X0ISubVN6Xfprg8a1gBuUEcUnwy0PNOA+LZWDVTnYV0pAc6OI8tATqNpHl
9n4k+/fXhF1ASUAzvfU738/Gfw3Ed4wFF1wVAhTibew048Ei/bFs+YmCbGBQXtS35ase+13gVpG7
6BPo6XcDYHHXXcDnB8o3iwmVxezeaZoOOZ8vmTM+1Km61+/afK7/sHTjTaGobxYVBp30fQvpnDiz
+nonVdtHLHViLcrvee6jcbWfbhzpfZ4fDIRCZn6wk2aIgW757szOqyuL9Ngl0xCqdv7tDVO6sWuf
H2DfLC2wmi16am0dNzIPojS3CWqqMwuH4TZv5ZstK8TWmbLxdI3BCTk+tqwcnxKfFGHiDOWGP/n8
gvRNBrrZmTqoywU6hr7ED6qsA+uBnLl+tPzPT/Uf7N+HrUi6yRokOqHjOW+OgfXqLPbe0r+lvWXf
Kztgppe7UbtsdIouHpf3khTgK/m+IpKGc9U4365PYsU+zOwysS3GPCdRsRpxR2b1exKo9fKzE6D5
pQDTdMj6Yni5PtjahN7//mHFhprM5bDYRQz9w3GX6dwOu87zzxrECxtv+rUhjLs4T4ekXkjOzgG5
o62/Z85JDO1tJmG2BlRFG9gQj9Kx59TqqGTqnl0PtDJ93ZUbb5HPcxK+mcwcA6kXVbA81kQuM/IR
RP8jc86eh9Kt0NBKCnTdtAxtAsBc3iaLTc3sUzM6Igm0KGJLe/dzbb0kGOX6ln9ugNRMEgWZX3Vy
aFRMy4I/9jb93UOQb+Pwrn3ciEVKa0mFy+UQEwlYhmjF93rIko1f/rllUDM71A4MenqSA9A32cU/
BXiERKhHL78nLoopw1J5fmS1wU0aygSIuv+3Da/wc8HgX8/NOP4oZv7q+/P3Wm9JLa7ZhXEFj0Pm
BNYyqniiaoB271SebdYQMEKCHvW2rTZSyhZtWT/yip5LGzQGifBBXjO2cgM7/7m3pWY+GW3dfdq7
EjJwJUcB/TGoplC9oxGX5+s/f20A42YtpM+mBviw2EuD8XvfZujO75dgOkAFM8XjSvDseH2ktWP7
/gs+uMHZ68ngDgTmlpPu2CKvcYcKd7G77euGkx3LyXPQ2lLFTd+CM0qMNBJOU21sw+f+iQbGOdJL
6fG+h4xQlwPsXdqWd5Qiy9E1o5pdAEBuBIGAn51bvt00GzOj2SiBsiFzdLws5XOV5a+t2sLjrBi4
mZ8ks9JWZTMd+7NOI1+A9Br9V/dep059mXmRks0GomXlaJmZSjV5yYhurCbOrepNDuUxyLz9jAaa
ami/Xl+nz+2bmnlKVHM66NINTSxn60XM7V+czd/b2dpqX1r7vnGq0EWe2bR/Z9NGSNBk5V5Jjqff
crr+81dMwkxTWjPUihowBcSzOz5UdTWEBdJkGxaxtvzu/9ubbHMlWdA04HMSbshUbkGRyr8bXP1o
eXxjj9dmYNxFvRK97Dzs8ZSy6a6z0vFYtOq2UJly43Yom6FqF8/Tceo1fIdu+5/VRFg0F7fFTWBq
+v818keREwtJnhjg0SFqmvxnwFS2m9qt9Vk5QGaOcp4bqFZIgQM6ftX+V5BWFluEDZ/jYgk102C5
BaYZi1YDUNIKxHLoc/J3GpsNr21b09/M9Zvv1TvfeI3+4r3gvbzIBYxSbCTTgcjE3evEr6OuA1GZ
l6Ak4xX2j96HAgFoZ9yn60d8pThDfcOEIMG2pCgeirMCjwhHr13XfmkCSVmUaCjUurVMT7lQLZrD
h4BCHHUp9w3JoY2x2Ls+5wHyRWPyZonC3l//SSvO3MzwiXIpEwBHkLiqxAW04nc65U8VaZ7RMhp1
mn6xFnvZeC2teFsz2yf5UKNgw5z4HbrvBAdL6dCp7b1df0PqZWOQFUs3ex8HL4W+hzeLM/b5V9vJ
OVyW5aEU5a+Abu3j2kF+dwAfbu+JoEF4qWd+5goEosGxdawIZA8bvmrt64av6qVn27Wm1jmb2Xgo
HLd6dJY6/S6Wit04hOGpNEBvJZl860xxtlvtIzvkJ0dtt8GNu2A4K7T/2MnCHHFuSKV3VqfuxxKO
dyqK0xh4WwdqxeEyw2MFHS+ntC7FWQRfWf/baTYinJUdMOmVrVISydGUcO7I3eRX0Ti8pIihrlvc
SqmGmvqTfkkte+4XcbZFoy/W6Lp3dcpIKJo0gbtJid65TlH/Qu3e36N3KIjInOcXS+vlOC7Aa3mJ
h44Mwch+TpNgP0OPcwNMujbxd8v9cLAzYUl002PiVdtEQGnt2uWJlmp/feZrX3832Q9f7zjJquz9
6231kKeQzpBnx/55/dsreDNqkiHrFrA49D/gp4N/LGyzZYgYWs0kHL1q6wPahdqw5XjbTu9sPrO2
92zJN7oTVxybSYfsoQ8pYC0RZ6fuH0F3H060D/NMHWYZt/W4YVNroxhG29a5naGlP41V40IBzw6e
nNRhh4R6j2h3qMNgtjegt2sbZVivDALQ4AdVgmqGl52EVvrA5vpf6TpbxF0rlmvi8vw0pc3MpzT2
gq/1KC82KzbCyJXfbsLxGpIECym4OLuV84/fNcUhQYTti3ZLPGhtgPeb9MMphjgzt6rJFudx9OYo
szL6WJOmfxaiSPfXD/PK6pg1SwbZiSWo4CHq5tSjJGaXN7XkEGoqxPaj7qagyy20iCHf3gRTtqvV
2G/87vdn/n+T/NTUfBUuacZ+xO+ebYDI6k58s136Tw/m/qVynpKZk3C2QDyr+fH6Qq1c9qYI7NRD
5AA08vwM8rL2PBDyzZfFSxs0fbikW/iGtQ037uOlpB1NmCvOaTHuvPI59zr0st2k5YYdMaxaZhml
Ze2Jc9fIh9RtfuZF94jmz9feRlNr5r4V/o3ZGZMV2bdkjZQuJuK4/v1Exc4XauPiWDuxxk08Q6/B
rQEnPNtV8aUEIhldexuHauXTJilDFmStqkDgHbsp4nMQc0ZLH3Qbl/HKiTXpGKzAqquUNFnsQIrg
BUljSSMkLKFhXtWAPgR4w0G0cxqbb9PCgnMblPONMZjJy5CN0+RYzYyuvcAOqZ+hIfIyz97rTZZh
1h4LNTNtdZhYt6B7Mj9Qu4iYj1ZaflPXAaFm5TET7TBjb7LYy7s8VNNJz+g1noCguz6DFbMzCRpk
rVWQ2Jl1bjJ6ziEfNCXBlyDboq9ZcR3/oWfIQNTUvFs1mn/DOiXg+/zOiy9Wd+MGGHbN0IaFpybs
Os+hLdqktggl3HnB69cs5eRG4zBu6gatn/MI4NKZjNbJlvTQ197b9fVfWyDDpJOM6SBpyyQmtd4t
3Ym3zQMehiHAwoebRjAZFqBdwnXWIMzI1W+aP1qEPlnioadk47m9EjCZXApuRSwQ0iIso0UJ6bnk
X5EFsGbdn0ipv1aduyVqtvKINmkViooM1M0FHCs6vgvElwu7D9xmNxew7PG5lNmGu1qxCZNWIZk9
MrOJ87M3PQqQ3ZVtF3LQUl3fj7Wvv//9Q2RDEx74ELrGbUqGN8nQnj7m5JW2W/u94slNBoWRVToQ
cyPOZQ5S3dzZVVb7cttPN+5oDdIsYhNYM5FeCFYdCEjOIdNbD821lTGMOS2UqBzNrfNMvX9oj9SI
VkUSEQXPd30CK9Zm9nX3i+v7lo0LFFdyk1VhErxNXREt8jacPP3DFfVhc5FF8JzAw4uc1/pVAaU0
DWx/0283W7FzolJci4iI56EBq9RrkHsRKJRD9zbZL2q2X3tgR5AaxRiEAOlwaOCUzt7YsH09WmLj
2bCy/mYD9kDyCRgH+CLOX0iPi98/lv6LK26MYsz+65xkS5Z7DBrjTncX2FNki3EjW7Hi5kwu34nV
lT+XcHO+8r1voNNoo3lOf9dJ74Z2RdoXpct0Y5lWTNik9ZUyJ+MwD6ghjtW4V5bK995Et5rG1jbB
sOJJ+lXhdX0Rl3YCcmy3VfbBros0rKdK3hddoDaWbG0gw54zP/A4YDpJHPB70n3h2VMr/qH2t+v2
8Cc0/eQd9KfF44OtLbKBRhRvkvjbt8eztX+8z569o3e8jKGIVDhHdgTt0/Aiol80rEKoIkbtEeWn
yN0hgAqhfrtrdySm8fJWndlR36H3ow7r6AW4rLAPf13/lZ+vQWAmuSZaZa5H5ymeyvmLG9iRgu6u
ZOkOCLLrI3zuNQMz0eXYST2Wgwce2mUBNywkg458scheVxCbuT7E5zdvYGqIzYvt+O6SjIC/zb8J
1J53Y6qn2AZqXEF1hI67ySka4AjbZd7wdmuzel/PD5vbJclIaqdqQUjLrP2QLn9nePai02YLsLS2
Me8DfxhA5zMoaX3Mws9a72mhij0C08B2wJq885/pLf2wz205MDNmIAfGoz4BUlSk7DRSaw8K0xu3
xTBkgLn6lEx1BpXXL5y+WLUOG7ACI1oh/Cnpho2tWJuBYcYDcZludJldUKS4tDV9BVXSTY4uMLXC
Fl+OeJk7UzyP3R1I2f7H2Zk0OYqzW/gXESE0ANoCnp1zZWVVbYgamQRIiEHw6+/JXvX1V05H9LKy
o22jCenVOc85FmX39PGY/fuZU15WSYZBQSyOWMWjFY6uSVbqaeP1yPELCCt2Ulu28RBje0T0aPvH
n7xbPNlr3/veiv8aV3VTIusVQPNjvi6v84C77hb1PAlBU6ya+eS54SupJDhG0JDf6KC/v5pwwfL/
vxIvbfT5gjQdAdFXiqIJYEtAIMUVnfGlcoT0v0GMw8ftemU0XFZSmCuw8UPLHgdVPMw5YgRzeaO8
cU3ffVk6GV3LVUHxIKUCs2mjxs34mm+KlKeQ0uS/ojLW992ju0e+zsN64/hyZR24hF2uLmtWkrn+
RBb2fhfk33HG3EYWs05z2ns3amhXmu2yvkJLzW0Pj+kJ0nFycEXXvno1uxUqfuUhLgssZZuR2QPG
COFiwddqgTsRiSeHSVfLdsJZ5kbXX1mTL2spxnmrGht0jx/uuvzBFI/G+/SfRtVlGYIBaGXXyABF
Ius3xcoXQLDTjz/62q++mB0hbpaB4Ar94xLkJSCqcs/poGCEUTcECVem32VAE0i52SCWdT15oorH
5ftU6jjKvoFfFrPglr3s2vi5KEHUJMwyz0fIcL7WT5WForuEp+HjFrr22Rc1CDav4Vg5GMdpv8R9
85u4W8rdK21/WXuoqStyM7XkNJSNO4OO0yWwT0EzmlP/BnXiynp7WX6o/EHaoUPcUz8olupphLQA
Xj+e1q1RGwuCWpuY6jtibrerYert4ya70ueXtYixzXsItZV/nGggErrUnyoJdu+gcec2NZ+6lon/
trhfFiOKQI7V5Iv11EevLvgztWtqMM6E+V7aW1r3a930/vd/vbNWEWXlGgLCqRCjuV3dO2Mmh/u6
xx3ojTEm/hFT/+92XV7WJVoO7xs0kTB4enm9le0AmyyurX+HEnKn8wrC5z38Axzyelh3611Qknpv
oWMuofAPXAk5EQS7MQNhA+8Ga46AEboE8QwcnxX2mw55jV+JosieXOYwVaNaecJMZJA60Amc+A0J
jiV6KukkGdJpzdhv3hB5UD725zHxy+ieiazD3qnJUzKM+ZYOAT2Xxcy2i4qK7bCMY9w1LnyTtoo+
+f4y2TiYS/ECB0e1dVLqIOG1We68ucnPNBxYEUdBi0Q4yD52QYiTUD4U3Q8YAaetUliEIABHpkrk
yBaBQWpL4ZV6QWRus3PgoCHg1jOIa8SHx7RYwr32/fBVRmEOR/NInoqazXcor41HiFeWVEnVJNDJ
I+1ikH2szJDtvTxsUQPy55gUkRfLXqx/sDcJdgIAG6Rn5nW8eoP4hEC+5eSRgOywkUC4bkWn1C3v
V7hNiAfnc3v2hi7fOJq7l7H2EbY7+tEz9cDHi0e7hkebC7p1hjSHoO6x38F9y6YLzJx2Pq+3mJ/t
thbBunPK9G9m5WxXubl67QPgbHsDpw6vQZ5M1qGUcdBF7McggjmFUVq/GLHY41J0I4je4mTFRDeT
nOqD6+Z8001rsFsG0qfagFKtStrfyyr0nwS34Q+WD3BDDybEKaWbD0HbKPiC8vEUVou7k87Ptwvs
F/golKfDiP/siR1gUGfBtkTQM7DlIDMiTDDhpb/GXBaPXuPRgwM4c4vA0F/50IsDbKzkxef2E1Dm
wz4AXv4nGDG2TWRnpq+ULlMyjyGolXD6QItT5wI52xmqsf3S6aRd3HJAGqJNI63KFAy88LECavKl
GSJ33w+N3ETarV9b4XevxnT2Pp+D/DyVy5+Fux6sS1c9hDbM0ACuuLOhfQ2MLo/jSid0SNecnOv0
feEHZgtIlo6Z6z6Hoi/upUEL+7VuDhk+8ZBpPu461Ygm0ZOtUx0F7i2DEgpSwZLsYGxiKV1znKu7
oNwGi8SpWts1VkHX7zRd2Q/aLM0ZZTWC6bM0Pz3L1EEubsIWseh3DLv9TemTDDxuMAQN5k+QdN6q
zz0qx0nEGB6yMVmCEa1T3F6Gx6yHR3tGNB3ifcPxUQKmEa88l6mn/Xnr86bYi+JdpYwlJZYlYHLR
ShMnnU7q2bUp64OiiTNYUr8EOlBPyhj3NIqhSHU95qlwgdkHzifjxiC9IoEVbt0IhQPBFl8XInbZ
K5PeEVy45JFan/qIkce6r1BeiDp9dP2w7BpmOaAY1e+MtYi+FVWW5gzElYwF5R4uKRpB+W0zvFdR
QDoIs073sm2rJsmcL780pBQx5AWwCvtNBsNMN8kIxqy6/eYDhFvGFfrn0a0Na1M70tmPWxBnHyKH
KAnk5+XfAt/77JoG6Hia9ThrFFhCNq2r5bYxiz2vBvA1RMuK2GsWcwdb3LhF+NWSBC1KEK2ZFx6D
Srk+rgVGYaGCNSUmj06zNONGygJKYy3WmCFS5d4fpuHewVW3RZZwd1f4ip0GPzSfMaqrzxkj7BVj
Z36GB3fGeupZizvoeellTNQKK80qkazVUw+xLApSNDoRMHYLUO6zUZ+pU8xLsxnOUQRrz+HBbxbR
JzpiITzEOsBCuhRqj/sXCS/ziLnZQJbxqVflmnjv8hxPre6bnXuaBkDRbrxSZsh8q0tZbEox4K3m
MoA7hqake6UhgwtwzQwdYj/vJWPsYe3NkDoVNvclwDn7ZRJrUvoSTsiI8mbvlpHDTVyRh7mFlqsp
vC7t13XcYgZjmHaYCzps7bYi87CbsRcHAzezcFhNlRwOjBT6VQW5TRmp1zulyyH1y8rfVrKN7imZ
5bNr3ASsphm3csTJDQRY/wHiHaAde5r/tAsbtt1oivscK06i+crSKhBdUoPIjSI2yY4zI2sVlyRb
tuU7D6qWEnsgbL9gMMmUmB8lwD3Pbd2rFzIARNW1VbsxVVffIbS5+dTWLoubNdef6qoO6njG6Dkg
VoBs65mSrWb9Y2RlmZacrAe2cPIN9uRgn1Vhn3aLlvcgLrYxJMtjLGCGvIuKRTZxUM71plw52aGq
Yp5aYEyOTq3dm5BTs1GsDncA90W7CSIV/LOwceEv/NAtpf3UsRqvLt1lz5Nalh8FSG87+LLCJzb0
y045U2GeEJkQIvh+9ExwKCJawgLc2fMI5+mJY/H+ynxv/qQG/csp6h/gRbS/kMhmFAJ1bHQ3Wufu
ufTs94nrMm77fIyzMZ+2oLOOSO5dyy+TLEpQ5DrHlhg7brzRayJqrOIYSpu6MT0CGxCknnI/8L6A
/1C9jKYrvi+9qtMVa8MDzYfq62ADZGrRAnmQZKVoTmJf4TAEPNYLwOwMfY23S1b154HO7Pu4rtkQ
L4sPkERXQEWyvO/IhrEfXwYiQDVsRJUyOKF3Lmcy1jld7zPd6d9krGRciygE1xr0j9rBkNWSovyS
26o8F6Ian7F4r2esvywl2SqeG7W0Z4N1bo+0H/mHLWDapJ0Z6DGcsPNqqwgqXxgu06olYJlPdfVl
aj2xJW2nDl3jT3s4LunJ93WROrZyH3ABtqalV0B/XNgWIIlozg1Yz3mDNb2LDmJRWeyJfvxZ0jHD
U1btI/Ig+I2yz7Wt7MU5yfKBL1ZaEBlKoHrninUpNd6YsGjWN4pWVw7bl3c8/TqaQPShPGIyHhE+
MCYZXk59120iT3jJxweMKyXXy9seZEoF3ExA5pCxj+JpoGfdeOe8GreiKQ4eHwSqE+zG5vzKE13e
/MDTHGElxTENt7XnoW4PYV7buKzNIfOabx8/0JVD5uXVT953MixHTY6Dt2jA2UHC1rdyC6599vtz
/ev80rKyDculIkfTmTfTh1hHdHQrdeHah18cjqKO0CYajTwWQdGmixbLEUD45r/VhdhFdYL7yMHt
KjWeeO99qxf6c6L/zQggGf3/rRLM4DEilgacWg9Q6p43B63re1LZ/9ij7w32r1b3QJsLg7lFqws6
JItzc2zU/PXj4XJlHl/ygc20dLVqsAfEfrjd8spv9wtdxNuErJz/pCeV9KJ9mh6xAijZYIp5AUM9
CKDGmZ+xkfjaRe3zqtffHz/Ktdl1sSSFjU+XliJGByeqxPQuyYWMp3GI2/nWnf+1r7is4GgS8kBN
/jF8z4rzfyKF6thL5Or+t4tVeenuR3IyfrRl65Fo7JPseLZ1eKN8dqWnLy39DRyTa9cYHzHzbx7e
RrZ/suutW54rdZp/Ks3/GqOmzHqET+bsGArEWmcQ+KeV19dpputdZXsL+STKNh/387XvuliFlgZJ
VmJAJSqfs/ZkRLQbeZMGfQtgGycMAPjoFnDzytvh0tAviUXJRi7Ajzku06ApEd5JAx3j+CximNjb
DZ1n0POy8Fa4zZURdunvxxaq5TIQFV71QJEEjsEX7czbAgBYHNL6RjH+SjHv0ulfZ6REIAcS59b8
eeyQ0GCRpL1+aZAPjnyfTT9+9acbdcNrvXUx+9mI3Zz2FYiG+g9zn4fhUTSbGX1Vel8+Hg/XBvbF
vBeQDoWz9ZrTSsyh5eaHzMa0G4NbUZRXXkz/cJL+NbaXMMsrsggkFwrlILiib+M8rDf2H1ea5xIW
LNrOlJKiWldhjxnTsNuFDOkrfrkZuHv1ZH5jEb7SSJfQYDjLxxlHAv9oxvV3R72XcnB7GJhuPceV
RrpEO1DnTBPMQAYFPesODQq398OEasTHXXxlVlxCHfq69cHex73lAl+ZnpEuX31hc7npPJ5+/A3X
2uf97//qZN1KD4mjyLdaZLSTTfQrq5oCXuzgxn75Wvu8//1fny+ZqYSIgJnH2ROJOmZXjPrw8U+/
NoQutjbWr6k/rj72BzkycMyfMv+jSJ6uBS53buwSrqyDlxAHHKZQS6Ar0qMUYmtK6Q+PEcvqUzst
D2Gut4zl68bL8ltq4mv9fTGlrTMRG3FaPbbCpcP8ZxQmJeX3AbWMj9vsWndfvMh10Hoz73C7uowo
HqBOofVv0X3/+MP//uujSxQtox6nJaURzhRmL+rmFTUXlXiTeUBZhW8+/pK/D6joEh9Q9xzhOhP3
j+/pM55bXxVym268Yf/eOtElhRalqCGyEFAetSGfc488z56XjOENOcXfxytUmBdTQUQWfPd3Sn3F
E9X2dYx9bYSzKjl0PTexX8EV9nEjXeuJi1kdVVCYIh1yPUmzl9rb8OZHqaYYNcD/tGxEl6CRvM7B
/AGR/GRweyHDb9TdV2F3o4uv/fqLid3WvER9CjIWoFs/dy2IOfA1nhvQKWNZ6Fsr97XOvnhBe8Q4
0FLccqo0WHWUlk/dIijqiO7GY1wbqReTuQFl2DZS+8c56w4zsb+8KrqhZLjWQhfTGPW5sQVlHeuS
4GeElX1Zyu7cEP8Fd2t/Ph5CV0brJa+hK8H36RztT7xdExvgelNr8dLU4YvNEXblWnhyP/6mK+10
iW9AsbkCChOBquOicX3Qiy+UtjfOkFdsmtElsaGvqEKGXYcPr+DzUm7toKbkAzyXch9206GfyQ7w
u8/FunyjfvsQFuzrLOvHYeVPQdk+DZX/In3y8vGjBlc67n/oDj1BEBgur471FCG/I0SYfOaqeScC
b76PWpMj2l3nu4x3+uRxJJzDOEwPJGfj9zAf5DObHHjVK2teONK44tZT9hXwaFzVj+2IfyNV6oVD
ZItq3gJeJZn1A6fgfCEQ9xfjZAZItKMoPQrZPCBGMDjPLXLBep2jZgax5tPqLy7uRo1e7le6U1WV
bdGCMwLox+wuw2nmhDqIf6eYmA8VTjkxbbS/9deRlQmirg3oc7j1WaOhOaLsp74qHdq0pau/L5yP
KG/ur2le4W2glR+dKq/JgPKHlGzN8B9AN4wSabEyrlLn97WTxVs2++F+Cly3neEjSVuOZbmah+l+
lGFwYzW7NgIvlkutndRMoqod0OaBMX3gcHx83ONXVplLHkauZAZgMzQt0u48fq7CJ+5uHGb+oe79
7413dInsnQ1ID4oLcxqPfKfPSF4wNhbncN8k+abd04f6kD3wMobjY+vumofxxupz7ZkuVk6Jkxrk
DrQ96Uj5etPMzdQgVtjnG1pH8y1n0rVOuVg+iwbMdpIV7Ymsyw/eLV+ULm6FTv59Xxf9DySjDQNZ
CzAM+tWz56LiXpzBB7oZOjlvULwmCbJFgOdQyy0j0RW6rPinE/+1EdaIzCSTzsqjLmoJblpNcYfj
8nADIIs9ekix3dCqCUpcjmf2VyBCWLDCtQpujMO/LzzissACWuJ71CTEzEacJO6KuT642o9Hof7T
zlJcllmi2YL9+E7Yx1Tdzb2tUl2Gr0Bh3zqp/P2FJC5LLXKuuZipVx3DehZbA3P252EV5UEAaWPj
amG4nuWqumUW+fvwE5fUxAx3bFlkpvzo4eZM0GVfRbfOpNee5GK5yQIYjaoqLI+Kl/MDQpFAww5x
E9ZKsmGRSyr4bLf/ZfkRl2UVB2UwnToPBkLYLrX9SpU4rNmt/fI/KUj/uwKJy3rKOMiZFisG9RpF
m2FdX4fWg8onDO40qf4QH7dz78mYdTF/A5u7xw0Yy+Mm629UQP6emuWLy3SmrCgyXvROHi2HCka/
MA9sdz7uPf4LF/9x7bcx7xDBWayJGMrjRNqdwiX32vqIvbQpZexxFNMG99TnvCRbFnZ3VQ8xwwoX
6bif5PolLOmNgtC1AXWxnqnaa20t/PIIAcufopRJScyPj3v52uS+2A76Ba+Q4aDKYxYBQV+CQkZs
2gzBm9G3AsKujNnLek3UVaHxDXo69NS2rj/raDwYsSfZI0Kj/9NGUFzWaqynuikHq+Dor9kJBcZD
qfvNxy30z4j8y0i9rNO8v0uo30doop4mEE2lANzt5oam2v+asfpbM3yiHkrmkHZAh7Xx+IhcuVtM
piv9c1nGWYiKomGp6mONK/h938KHiaJRs9W5645Z2ZobT3lliJGLhcUsGYkCavNjN86PnRyPU9G6
G53z/hn/24D8khcHD/UAsBerjyHgR4i0hp+9whfGFg7D9ONOuvIVl0eO3Ni+aEWljsBt6bhj7kc+
9T9ZdCuBCwla13riveX+9RYO/b6rrVjZsV38YktGuzwMUa73LZGQGhlboSyC+/fmp46s6fdY96fD
mK3kM5U9oGbSY9B6DXZgn0XotfuOa++V0b6Aqs4LY0cj+iA8H5JCVmWf83ZFXHPBKnG2Oa0PfRtk
pxEX5p+FUCsqC30XnRmEJ1nc+3P95gqzMshNVLjrc+arU0havUHuY2ETUdMQwoxRy9S2pewS5DWQ
RAHmm7Z1AHMVCSg8+9htb6EZYMngiXbfo0YcG3/K9xlSfmPpqn7b8BXGRFAuFhOrReRb8EiHfQvb
4gFAZ7XHYOBpLlobz9mEA0i/vFOv7QI7l+bihTrd7nDhh4v/JUMZaWb8pwtoeNLN6L3RhQChO/iD
/jks3NtDKWl+oiyNT9TaJqU1dpMT7rlkEGEWU45E03gStZf6EDE9+FkQzgg07cI+UVVZ/GoBNIVe
T7i+jJuS8JfOeCaOrAPREUqVdMnXGduZsoDKSGSJQnshF7qc8h95Oc8/0VBVl4jeLz95ymjIy5bf
89pL9DG14nmc7byBal7zWAesAFIYdzi1Ai5SSLn8sH05xaWegywF32r4mbl8epOVW75FVeG/tEhj
eeaia7eZn4df3DwOKg1JVUOwskY7PSv3MyjfC7c+tKgwZCyzeUB8GxSiuSLzhtSDS1GmqdvYjrN8
WGsjURYqvQSg684lqyPe/ZBRnyUTBo0XjyqA7rTLCSqdKngVzEIkxBZ1wJlt/o6deHSWii6ffXzS
xl/k9NsrCwmVZDClnNQjsoEn+sqyPqRgO85IDwcf8/MQyuCEfuHPio2Q72UOnPHYQsmZeEjwDGEo
q9jR7+v8gLYXO7+l8tlYSIXdMqwzElshgau6oP25OuY9wofi/VBklI+eHAADzo2Xf+OcNjub8dHG
kdcgEgXpIn3ajnP5XduiR1S3jvgP5ZNh3srB+ncLZMigEahKhtCROEjw8qhiYlcKxM3B14CQm56W
02EWbfQ8gIyJ/1lEydgO+pPMpvEeUW4YHk3O9Y7zpYT6DQaVIoSwJicBxgQoRn2F6+QMn5mF2WYQ
CHevG9q/NBDAnhEe1D9WASKKMOeC2t9IjzgUTK1n35p6GP9AX4KIBjcCQB4uTXTmHhUb6hulgNJc
1y2OFMsxDDHpynye9lXrf4Wovn2A9nbaU9HOX3Ka21Ol+PhYQQ23fY+perSo9e9Ii3eE8w3IStGa
bY1E2Eitwfqgk8Q9o+F+IiYISB2ooPcaNZoDpIcuxl2Txw4Q9/obH9ypHx02XKgedNPzFLZQXXhN
E/t1Nd3hl0ZfsWfrtuXC7T0E9MCstFGX8LFI5TClEcNCN/Lu6HeDN8UcnI5drct6xwc2Dklh3SRT
Ns3yTvcqS/GTcW2O2pPRuYIsDZgKJRm4cL1p0pGt1Z2E0qxN7MxG6E1RjSQVZK9TRxbMQ9dne7/q
wecYymluN2011hvUFoNDVNd0P+qi+0Oahr9Z4KD3gNKqObaToxucP4cksBCIxUWlxauNggZiS4+J
OCyzcUdrsx7GZWzOVE50FwpTbbBdNalQYXHAWWhOAzHwN6dwpe3PRZiUReaBki2rNZ1zFW0NwhSP
UTiPZ8YX8mkRiOqeaxKgpjED5RNiFxFj5a13EXR2Ox6AO7LVtSVxQOAkmrXXgNlf+OciItnd6unw
EWIv/h1lCygO8rzLyziTk/3qKj94gvy2evSMbXcumrK3QRfLW+YtYdIj2yDOAovVkxF1Xmc5nyau
6n00Lvl2yIneZL4NH3XYFVtOlvJLgGl/Nw1ZmFpows8rrneOuYLYsw04fSjCRuHlUQzQLXV5OjQB
OffGC++pnpY+lhDBPg2E5/shHKL7qAwdBO9rf/BaXqXrHH4ZzBR8H3Dem+Pp3SGLmqxXP0XjTF2S
QTGcBpPXBikeDR4JO3eHCnSLJ1DvIKPTbNwiUH7cDG1Wpl4kps/5xJtnkzflExK5EfktGeEJlOgk
diAcAQPQtPQeXLDsWddN/7NpQjPFhpd2r8IFsemm8O6muc8PtMGJOWDz3CQrbcHoWDlSgbFy56eS
h9192HXiG6eVOPlovh9NXpdHb5oxkpjzsE4J/xDBP7AhObjvgcI9u9+FeRcPFVDqte2HBEOo22IP
nP1y69TzPTZX45PNInnOsNH+nncUaWP1SHGGt6X/G26D5tME2Pt9wK15WHKPfUN1b3zzonf8bdYJ
vXEjdFjA9o3+RgzITY2HjpHPIagd76HbLDHeKt9UNvXQvJFifmeth6CRQZa3g268vstEMW/dnIOt
AjD0hnieOIweDIiCmuGbUx7fYo10KG9jiyByVSRV1zaJMb1OYc+uNnh1mx8jXpEplPmDi7Gbc3Fv
u2KH4OwgZpnJ7gxH1dSrfPMrkqu3HXBVvlsHiQxcyEHSCXrEr6FPCiiI6/C1ABw0dVOm03Uh5T3K
6Ugw7vh73XB+ywM3/hiYIckUqumXP61m2BZW1I8Za8iXuTf2jo9Yh3wyrV6s2JRVSVuXVZ5kvrbf
OtqyvSso0i/Wzl/PboGEFUrQNml6rzsPK5UPcxMRTITedPFiWppAlwtZc79gK9aMK3niUQDhIWuG
TV3U1R8WjOLUTGq678PS3KvFY3AJgDcS44agmA+1ruFHlsB1LPdNadddI0r+3XMBFKvAhWxBcxPI
HO7DA7ge6hMX+bSvebZg9xVMxWOlXd/FFkaJTZlXNCW+86rYzxHhEVvst2RsWYjGEqyH+CWTkMgD
d/pUBmtN0gnKLXALTSjvjK7dyxxQrLzMr5OwH7w9Dig4e9UQoKSW+72f5H5J13QQs/4y8Rr2itqG
Heb9ZORDO0B5KURvxkToooCOsyvJt7GR42vmO0RCyL57IIXjXaqt+EfvXtQaGT5+s6sGwJvisakI
Tu90HRvo1+vgIJBYvNe8SLwRpUckg6Srz6oETkGgtfRsdgQPpJJpKpGbPLSqcxCHL+KH1zvzrVtL
/qQ10qPipR3qKLYV7R7LqCw3EwnEU24C+d0ZqX47FAHTAu89RN4t/rpdsen5MgINkkNdU+o3GSLq
PdZ178NXXzesQTbzKB4QwAY7vCDl/KWt5uhlRHToEX4e9pxbS1maBxZGj3wqUkyy4EFFYXTXLzkA
oEtlpwe8qHxsnuaQ3POplMNmNohwjLJebhF/OT1CsK9/85G0KG/42v8NDXhwv2RTB6mMheGI0QDq
HMtZXSXRO+514ozsEGmgj2wd6jdJUNrM/5HRwqCDdbgujpHRQxPL3B/et8b0pLBrFnvLZ9fEYYb1
Ie1y338A3jdvY6kk+JFeBHE693CQpZzaImkLlB7xDmHerusrsp3noRniOhDLpuwj/jpgmCCa61iA
N7nHG05+iQYMD7yIa74dq2b8pkwAroUfIthsgm/CUdP/zIuctJshqot01BncztOw/ihXq3NcFsyI
M1Dak59gmgmXmNdz+7X0vOBdfDvRu74W6m4QS/Wq2mDZFKjiPK85U8cabukxXaspQJAY80W8VoX7
LTJT3bMp6ja6d3sm4KVG0te9qFeg4mVtd8TrlipZZFBvqiHMsdv2/CdFR7dTlHsRHJKe25gwG4/Q
xNmTXMJhMwrKd+GKbUdpJC5gnc1S7pbw8zyNy6OKavJYcj4dlJzztB9LkbZNHz28L51342JRWfQ0
GMphXp47JSDiUX7enPwBKu24BZV4t2DjVGO6wdVB+NRtRCHCzcrd+KfUDT0tTdvsIBhYfgLInENF
N+d7lmu6LZVsn1Sh5z1ij9VpsJHchraaEhxnpkM2ecGXECiQF9O2FKHEtTedc5nppGP5uHFuwIT0
bGcoXGVwISTVQtYpZnXBjy7vuseQd83vvptwqGjrHK4JKDC2KmDQ7PflkqdeW9gffM6h7Ar1XKZc
wQgi89y+tpXyz8gjJybJ6x6TlOer+8yXZt3Cgi5/tmP0fk7kun6uBGnvRddk5gxeZ7SnctVPLuDd
vh+GYQczFvZEKnKN2WUzUad3+4Ife90I75Ox656TKV9S4vIhaU2JE6fP8JKoo2EX+dTiHr738GB1
8duDNjYJRlLftX6J7fuYtYW3cYIsvzud8yfetKrazUvgY+/ssKdITN0352zJozxey6Y54yH9KAHR
GVNTKUQPGg+xp/0EZ0zUFv1hwPRPfE7sfqoUfJfjMFfxrKrluJRFfQARvwX8oBry+xIo/rRB10Os
NlW4vNeVqdNKKvOJVLinEmYpn+vQD7+HS90mASMkLvGDnwNR0l+9FMvzALXKvhtZcZr6Ity6iPr3
srfvL11v2Kq6LcfUQlABaAj+/HntCHbGoRofvf/j7EqW5MTZ7RMRARIIaQs5VVLz4KryhvDQRsxi
lNDT35Ne+edWVkbUqsPu7iRTaPj0nclmzjsy+LLfGVJknkPHQd4k0l9g1ihaDdPvxaIWwOZM6WYI
c1j35rSGLXY5hc7Pkbg9qtylgQQAST3uFpHOOSasoNYDeFe3NpqEsd9LPeQE+hKVbz0W0EQUdMbl
ZnQpDpR8hN5g7ti482CWeoVuphup3EM9Ilq2NV5aX824aOXRpLOFRG6PSsxqpBIKiB9vurCiP6mh
ITZwXTdJDfnJtstxgc809TZohnsJxVLfyXBY3obW9/eNDrWJ2CTDZJw4IES0OylaG7Tu4rIYhju1
6OEe/7q8p204qC1yy0ELKX2mfuSW+jGDPiZyQFI+BqTMtmwccOsPDPKxoP5YDk1ft1tJpuAX2gP0
qFpoy3YF7ftNX4WA1iGlALuzCjcpRDz7tBYM3QYEuu9QofAw1h7x//NygCnVDHUXBRP3vgknskNQ
R/mG1O/sWnPUbC7Lqm+swZVfTVP2s13KcQvZU7idtV6OCndME/mBn28G7jlvVssTPCy7DXgKIHnm
foWYOdfX//nEUTt4fM0QXon2VcNB5Tg7uW9AKSmypJsgf0FEHYj9dbi88gFNulhWS/detP34BnGg
CSNcbIIbxcZm41L3pEhDv0bg+AJ7x/BrOLEz9JR8aNEadMYnIdqfTe3oFo2Z2lhwMsfiG6PjAiZo
3Uc+YmjjuerMBtfpdjMrOJRG2aBnLI/MmfY2mMwtdGPY1TPUW0bbBqPYtsfJC9unbjHlOwSfXhvN
dsqwe8MovWejTRRVQdKEJXq21ZK/KrWkGwNb41ff8iXJjMuucbVX9wwf892Bp8urDUJ2GEVJrj1H
otPDvAEaFkeHdDdkPN+KGeykyLphcX9qbyTgrp9mkl+iUAlnlcem6oP9MizyCQqa7Mnnrguf/t5e
Nd1SHzJc/vbdWNcxVkq5oeakCdIqhbs0M3djM+HEUeBd96KrbunUcRsZJtqDtuDF00VXd6cib+Ox
lLZAuV3v9xAofjMMFnJQCC53FGrCLaFIKpYjCi1k1OS4zFUEA4ej3xuKfu8UkEBagL/IUU6rXUjR
QYuazm23JG/lUyhxxCiApTHDL4xxi2m2PCy8zeI0wsZNkwaJRZdkN7MU1tQ4gXa9njxUxwOPxl7p
G1qRQG5LVrsv6chQcZmsH6MexqN7ZBLT7ZIaduVYvJVwmpxHF/VOuxn0KG8xNVo37lTdPDlFNkA1
qQPnkRg93IlSLHFYkOllyktnX56sdnq3nnYK5hX7usM1K3KFHxyzZcrcqC2l+d6gDI5ZPzcFMCSU
whbBw7cLzvk3b/Dm363h4qkxtUKnh+PN9VNzJRlWflSkKb5x6Q9FvZHE8cpIQdPyUOZtf4sVbJNQ
dMPOY3l3s0DnfOWXmd41c5AehkI7EHIZ51YvHjpDs+EBtpgWFdc0OHaIOshqY8KgNfaVzLbuMAA8
lpW4H2kfhlGQQ5Q8Ms//5TMGMNy6TDzrvGDbpmWo84axuQ/Ggt1UriOKg+hDCMGH0UEzGhUTll5/
k8m0rTZu4PUbyQt1NVc0fQjmMk+kwNjsKFf4VZw07mFxrP9Xwqq20xw0N6yAH5yatdyrtlBYNcG8
bEr3VDFwpb5TUdGt74sBQnOgptcsnb2rpau6LaRX4VvBHHXTaQ+3gZSmj3015M+enqYbuGu6h9nO
8ooiLqnDLbXr0JVYoP6kRvArFmTqSqgFOnP0CJG+QsCzF0jlM6bsf6JhPcZ8gF+FMm57RAwzrOoN
8k7RKgHBXEUVrvJqvyivf6G96vajIMVxStncxWirtO/Y57u72s7+lTvMUwKMtE1IXvm3LiT7d+gT
pa+lO6obxv1sk/XwJPRUWmyEU884+sbgXnJcrMq0CV6ZlriPN14xRehy2D33qfOHwPduqx2KP9fh
XP6HQy3vItQqkKTBMDOuEaD3MAbV+I3oYIx8jem+VLq9Wcos2+fozu06/Mdg/fvQ8vtoVgdBaG5T
0f8QuAw85dBPb7BPhZFAxs6O88y54UvrXdPOEZvOz/JXRzL1jGaOf616P4ixrGp/U4EaZXbI+5Wb
sCwbugmwp9/4hUCHkLnW3aPtUPGtaxzyC3EiE4kLofw7uCiO3n0xBdMUu/AfegSrNH1Ou2y+M53p
n9MZtodXFV06tqPFGLwVI47tmIrJ4rap0+7XVI7DfU6DHkQIi5Z2ZNA0f3YzTZ4ndKddKP3T4kgo
OjQ7riT9JkQOt4QGvYvUggxSKhYhvLh8Yi5yMCI1oCHnW4ehRZt7IMKAebdVLsqcTe33+uhY0slt
5xs3llPN4SbgTUMMZrV6B9dzeELggEGmT1c2PwqTIacNS4s+cFbqw5iF6a3uHfhfYTP8D8Y35feg
UgZlcjO8mMYO4RYb8vSeAyQ9iCKbSWSZvQRZnYNFV1TFUSE0uw8akBIW9VR7UPkLHGVAYaCxbVQN
LMm7gHWLD/G3YE1FnpB1i4xTx7mqofe+QaScRHluqnvh5BNiPnT10DpQ1tVsKa9ZUIvD55jcWcRs
BVtDqdwDMEOuYAHj/81kS4rM69Js3GUZNyW0qXyfmrnPAKm0+a5fAmTyGEL2UwOxMfHDak+CUsFT
f0b21pL7yz7DrfB5arzudvGa4b2FvXtscjghkaH8MxFBUJdJet0yHiZdM16NnR3SGKcN2goNElce
O1GgG5dNRfW7Ckf0Ico8NVFX5BbzYWjNFub96LyXtNNFjJrPu0HHaoHyAhdrOKUPufPHKevsT4ly
5z4rBr5zurT3j2GR6XI/zJ3FmYOm0axduWX1WAP/wp0O9QmHLwL1b6qJ/EdaOj8Gs+ZYYlX6MCvk
r/Y9ab9R2vs7x6jqhRRe/dK2BvCSj3uNA1HyHroQ9TpXyt66XmoSMjh6L9ve8Mhdmiz2ISONkW3g
w+hjfofJEqLqOAmgTieXvJzOTdkVWWCSiBrIcgk8z2+dq5l7cpO3OCaN685bIhoPkapBc4F/cibQ
wV9zwhdnAP8tB6ZL6UD8GBeH4XdvBj8eU1lume5+6xHd3ciSwE9S2AJg2NF/eZpCt79AujxDvfLX
lPHClim2SVIdkb2zc3xmQQHtr9qyPwDbwn0uVN/EpLdVUe7pwJ4/XzgfY/H+mks+8KrO0sAUxzSl
/atrAc6ULfUvjOvHODaUUf+LY+vAAwbiu/JYia5I7DwGO+4KfecDMgZiVsBn5vOf8Zfv9AHuv2bn
WuZnqUL/5zg2OIIgtD4xGAQnbGO4Pz8in1puHBwEscV5vtGBCW4gU/uFV9nDTCPz+KHVbvpalMV0
L+Xsow0VfnWMV3wHORROA6JWe4Rn/Rt6zvXrMlv9xRe4ogosXRYsAVIv4XQiYRKsO/YIpe50QZd0
bnqsDo6QQ6tOYXlzPBnqQDMRd9mlvMtzr0yQ/50cvReCyzqP7ZE7I3vjZuaPLhbBT0hLdBsZh2GP
AlOXsNw76KktonAGsoRQATQKCrKgDq7Ge2il8j0zBXykHakuMEc/3nv8dRTnhDKSyHBqjwqt/1j2
+Ws+wlIgKNOnwPhunM1zsf984p4Z4DXxewxmyBS7GgMs0ijvUL2TX59/8jmaymrtzbOtql6jgTnw
Ej6wXqN/WO41z7ZqLrlZnfvyq4nNAXotzMwMsgF53zj+MSvtBTnsuY8+/f0/DBhSVILVCpPDjAFY
k4/aff18WM682zUbecK1E24gQ3Mc7Kx/ESb9q66r/IfCwmAbLJhpOsJKqL+gzDr3ElZz3AtMmJIc
VCeL+4Yz3/r4hxUXwqbP8Br9dUrfCM8SlMu9OurGAcV9EiTRSCTmu6Vx2R6wS06v0OWDWRFBMV8c
UF6kSQ4ghlxRYEFTVNDiUmDQx1xlYJb/+8IypWr4XMA220VTPw7Rmx7N+K2qp/0csiuoAHYGm/6F
7f7cS1wVByHLZxWwojlmbgfXE+8x5YrGYWV/BxxUWCDi8eez5cwBtk4RHBZFYDgOx7IlXY5QyuyR
VYRQ5J9EXpjn5x5wGs5/5rmjGj1VfZod67oA9aEZTfqqiOF7WHiLxJsbqbef/5QzUzE8jeU/T7Kt
DDsFCcWRNPdZf03mIa7q8MI4fVz20/Xbb+GPtnTcM+jK0Z0J7IkzYF6JcQN0YdMfFcrtqoYrMpvt
pc3n45Gj6+y93Epctw2BHZqTzpEmOocNHmDEtmqCGH3jC4z0MzcLGq52Ini4VILko0xqJKkmneeL
IA5LS66ZzrJdYJEvWMAFZzdN/gl/MGjbQlFFdgslMwg8yrwslWQgiwpn0wmr7zXgklcPVe0JM+Xy
O0VA5L0dDLTxuZ+SHymu9U+TT9APwzw38ZKXoGU1fNwAEPXQ6W3QtW1Hb1u20M35VAweTo4xe+1k
Oh/FSIddiY0H3j4jQStXeJvSdu0GPjPODk0A/1vJWPl7pi36bUxfWdDeeOhswP2rb6tx5PcS11EY
6xSoNb1CHxBAbndF6atNVaBnAPti2GrZioCo5cw3xSz9nQ8/u11jzDtyw0jsV0TchCE3Rz5xuS8a
6l/1pm82tW7qTe215m7qegb/Qt3HC1rg6B7T+clhcx65VlcbvNhfOktb9HPzrxFDabDaidu2siVD
hB84JnD2y67RXIpFcUmac2YyBqvr59iA3e3xoktIWJe3naQcFVO5Mx5sqbls5gs7/senIl279Oa4
0VbKz9rEE78E7OD415SYdO3LW7XFDFlHoRIzFTskm0YaVz3gA/tSX0o/+nj/oWtz3qFL+ag05DhA
76NqGI+yryPgvpuvbG80XFWqFcf8RXI2diARvIl8eZgD+jpn/aXz7cwbDlfzB2U2LcFikwlr0O/M
CkhvTGShAQv1pXydc5voahJxgGxZlYVTosD6yh29INfF/+OX/Fu3NDctru0wwgPMAgo9uXAonJlQ
61DLgTJHpqTKExIMt5aXD0vVXnghZz76/1n+GzQys3LUCfrLUPI9APX64ievzswlgGsk43UOfz79
wIyAdyjTlxL3zn3t1TEpQSAyahh0EixJi71oqS/FEJ5ZAH/Flv8cwKOLDr8TEpkUrEOLPz8EfXYN
WPzhSwtgHfcL2kgpYewoYX++fEfdv5k6UITD1s8uFF0fV3h0beGPiGkCXb6YE85SKDzrI9N8Qsae
uM653Jo89XYGLsQXnnZutFbr2V1GMgyFLzEz1avNMhzz5NBJcvh8tM695tVyJoi/cUHbl4hE9aZd
PYFoxgDzX7g2n9ks1ob+DozgwLwI8C7qdx+sBrqAJmzFRpbfPv/650ZnVQDnMO5seokl0Pa/oKvZ
Ou5NYC5VivSv3O7/d1PoOtdSlrCYBdc6PYIEX6MCGER6KIMJCk0jGaApTrs/lXYm90rbCSx3kmfB
MTUdgOh8cp0HqhfzFrRuHYKr4KunaRnzt2Xi+rs+cez4WGUvIGqytwL0h00zArKJSUebJfJsg/s8
7cl1Zkdz34CyfQ96lTpKl7JvCgfgbihpdk9dkByHFMjzPA/sZ+YN/J1ncDKawKavYgVu4iNahfQd
hH90mQp0d/PIB5R7a+RYbIhXFIccaPpGSOkAoyZlksOM8r0KCNt6MGrdMgo3DVw9h/nax43xkLYI
rS7rdDloD4dlVOtOXsO9VwBYHIEDiRDY0ACiphh85w/sr0Ocokq5v4qFdHeSVyCr9UUw7k0YDPuF
1c1Vb91hC2Jv+NMA6byrFA92KphAy5UDTxPgI81TW+s+oa2WcObNa3RBOsBqDyEArF1aptkLHD9q
BPlmQY9g1pxumdsFf2rR4j6oG//BGIGfzxow6cJT54T1JdgQQQl8a24zOEPn86+WTcOTN8OwdCt5
0H/3F4KE8kGz5boC3N1cu2kHGqHKbwM/7Te+br2YI6r4mlQ+A5ct7Hf9DNptPXZ0FzKnvsHfQbp0
imYCdJlv+eiBG5NlFRidBBhbEzTXQFiWIrLwC41Z2IdARQe7LYEffKPMDV5G4EIH28tl08wMjp49
7IvBOHHzvYauPGbOpOMeZOQNkRmHaSRlV6BEglQd6DSSkqUQLBX2uu0U0tX1kh6U6uyRYzEe+sEs
sW5Yvh/YTDeALgU6Osr7GcCz8wYQrR/3whFPtlvEDoQuc9dKSn4iXYb/EjbX30BhhrUqZN6/nDBz
YfkWjEuMiwCPlSXLb1eIOHWGMRZg0FswRnxxDW5xHJjxCjJEGCBr8VSj0a8t/w437DwuZ1hVgYDm
xT0LkqDqHknmNzvV0nY7MDVH+LV0h578sIXJrPcDoR54VXU1v0C4wm9mF5wkDquOg5lgFVd0ULB3
NRBWMEXbiAStPqCbBfZDgdgCRLjNJXoDtrrhaUZ3qXT0LktheVrAQT7Oq6LRMSw73bh3iHe9mJbe
5g5s2gTIB3eNp5ZryhS9ozydt5kZdVQz4QCl70BA8Gsn/D0xj8USq7KDhzmY+R1SA49ELRYkarwm
F7yl+wDRmgdvztOkwK09dhBvc2u9MHwEh3fYD7R1wUst0y6ac3lyHB3EJvXEdAhyAbdZC+UzqLKg
pyCwaWPVXG1YiMxdP3XZDk7O0DwggcY9SUnzKua87be2Jjk95vxkua1oRjagXpSbYMD/KsE+TRyO
SZ2XTRo3eVmBLktBxjdgnUBB5u+rnM4/8hA+sZuG2ur7kBUIYy+b9lHyekCWeStfYQWtfmJZt7Ho
sy4W/uD50ZKFXQ+6vXLYrodLUiSRt5PGruO3d1VX5d5GeAYWva32LBw+MDbxMOUukB2vCUHeAJb4
MOfMQ15LUAJRFIQB+GDMfKuCub6ZhYs531N3eQR7hu2LonGeLCiWMBomsISNCwbGF2Bef3ivZJ9+
d0DdAQSZWfCRaGfvdA9WJwhKi7jH0giyyPeLETsNFMpXCneAQ2DhEBYZtQD/TBv4p56w+uBWw6I4
aXNrQ/Db63y6U66doiYdIEIZnCb/IasxizvLKWp9mNt6YGzMCkIg6EcaXIsAXSMCIVwelmZ2YQhh
Qri2yzlv/nzpfAxWJSKdfFDvu9YcEduDkOwcdUqTvxtWqQs16McdKLpOTa45NPIDaHSJnfpr8N7i
UkzfnRSCXFReWLeXovrO1CnBqcL4p2h0QKQbRh+NFTPnD/6IBG74yl8osc4UdOtsIPQe3K7g1hwL
lkNHUtDr2QHGBUNIifbNAOpMcOdfTI47U7KsY1O8Eb2a1nRwmiuf0lRuiXNXBZdyQc4UXOsEWtku
tJBKtYlbdu0fjvLuOPqkg/3IiCSFyfmaGw9d59DCeHZx4VWKCziINh2v36fy+1TPz1+atev4F8a9
OssyC6ohZFqdHmDu3vchQEd5UQp/Zj6tk2jHcJ7VWIKYkgOIOkrS1zHzpfqmBZhdkC6613pokmVE
TybPumvYfGcHBeBuW5c6uyttmd82U37pjnjutf3/Kjyc5kzXieycuw7OTIMH++6Cjy+wEL7/fFDJ
3/n8QTXrr+7ViLsCEx5pskmPA/BpmXR4AzQ37eNRo1ln6xmyLrdDQ01WU7/EDSHivTMpeYIzNyzN
4TU9/RgZtIMgqC/Nbd/gDpfxoX70JW5dyA5Y6A/o8XiNhZ9Ca9iDG1NDkRq2MVeFjetgaLE3ElxY
0RaBBfoypbEvmuAKItPhVQ0+OAoAfkH1nARidCKjRxfFBKxGt+jJTGAq0bS5R5/bPMAyI49lR3Mn
ImB3Q8JjzJtCTICLWK+av1KjFzCrWLp1QQ4D37p3fsB3nn/3rDf5e6er+m+c8naJvXBcnlQbjJvF
QEvWV263beYiPAwq929mkOqTssnUHdrTATSWdQeiMUFAzqaYxkBsrdQd9CpE4Ku3rjNt5NQ7rxII
chGpxhn3Q9BWce5nJeQAJ/0ZDLqb9MF1ghRDzsYXWNt7z053otEQEPQJPzEdB8jdOvx/VcvJb1rD
YHGHyDW9Cx1PPQF6W+5U4QIQh/NSqHJ71KDx3NSIJYm8cRqPJ8XIVRNU6GXkeQ8VJ0ScYFzNu7zj
BjmtNoT4A/KBe5CXik3LEXiaOrmzr2FKHvEycKAA6LtN7+r2vZyt3Nkl7+8WWksQTz1kdwzOj7KT
7U4ymiKyYD4ljwJqbiDaJEMsVAUmqRBZAWvQhoIBjbU8Iaz8rYSoHxIhLw/vPT2U+QYGuPxu6gk8
TpR0wBaUGsrp1lMYOBRxCfpu3S1BVQ/utwFLTXYgF4Kzj7zNeWghkMq49l4sFBVXQZphfysXEWa/
23wIjgMpJxmjiYpueBFOftyJJn1bdOFEvB7B2eA+DJAg90eAhPBwS0H09a0LC1U8Xy+HCleEZzII
fSiRyQC7F3849qL1EuiS/R0UIEOCfLrqyV1YAUqmm19hVvkxGL7DAf72VQy3C2RxaJPFAAf7I651
E1IDIGwOAhXeQGVLQPtz4JWcO/6dYTxtdgv+62QkmY2JE5AbrSjqGJDuDky7PUQ/J8P1eYbAjadq
C4IRMqWmjMJKH3xQTcgdTF2qPkL6W6OjylUsyXD+X0uTltue9f4vuPT4N7U7uVvk0TU30MmxdxoE
xWHp2+IoUlRAEe/NeAtxinMrFmg8d2Fa5z8L6Yag5HnimxPqP34L5o3qBO41PSS+xNferkmNusnH
yXxbuKjuWg9XEDDEbfvkZIsot+CI4YKi0bY/BCmfb3O49YBRTlsebAfO1aGFs9SuArkcZKUOO3FV
pS9Tkc77AgTXk4zU8bCRCFhjeZD05LESfnmAUqajmwk3NaQstYBZ4CDWd8hmKdpnVJ62345sdqEK
gGvVdQVvojfkI+DPwocw1+Miv3XqAH+umAsycUsKlIlzqhcoQpE7j60xqwBfuKHxfn6+DZ/Z6td2
8TwowfEscrDoTl8TiA1N/ajSVQx29ZeesPaKzy3mY+o587GzY4BLJuR7pJ6PszAvPDOXcIRzB+iq
8wIUpx96UFETxBg+BuB+Q378+PkP+Bts+8FBtc4Jk9UsII9Be5899Nf5AbFK8W6IropN+g5X425D
H+wxPDr7ZvskjwfEX8GM4QIOeeZnrfPDmo65EOCwJmEIgu7dl9q/VMGeqfvWGWFL0Q+1hQb1iHii
JzmCgybpTVWzP58P2pkilp7m2z8FMtY1OTVlVEKcas8miIY977FQ47YHX77u9btwv5b5SOnpF/7z
KBxBAiUsxgh5KcNm6UHPhLEZ333+Q87cKNbBYEtK3FCkrkoakN48pAy5gj6MZNnb9mcHGejnTzk3
XKu2amV07jVlq5PQ868UpEgR+myvPVnuukI/lhTYcIV4us8fdu7Vr8q7k1kAjnYrE45D833MGXnN
enDGIaeSF0bt3O9Z1XaNZlK4gEcS7F2PXLg30Aq+NmTc130JMl/3xDK1//zXnGbUB6tzHQ8hZxB9
YWmxHAVuYEuIAk0hCgwBHvAG+NoTVtiDBwYrZDOpOQ49PDOzGmaE1WFwikevajafP+LMLCOr5eK5
MD2YNQzMIVOPM1JtiD5KINqWIqG1+Pb5Q/4asH80VKuVAkKpQzs4oST9G33rbu1ziQwS4NXR9GZ+
DHdH8Y4C2b1gnnkGNlvHhEMIVZDec4dksL6W4Hy3DVKuZw80mDJrjl6ZdVtd6BZGMsUp4BbGA/0F
otiZXZOsVpNCQhzO2i5EBdEcc0ZhJ1z8+nwMz6yddSyDB0c0H8YnCOuTb1Sclukr6q/oax++WjVo
SFPdTZaBC7I8g3P83zJBe5J16ddOk7WLYD/P8K+CVAOGZ+G49zhlB93R9gIKfmYOr00CNW0ySCHH
PClDpva8L8p7GThoSrVWJROl+X91Hl5q9JyZXWvDwAaF0QREkB0ZPEDb+dfSDrgmLRBqSlj4DOAp
dlCUffGIWbsHwnhA8lYDOMpLhNqhUy3fSWjDH5+/9jM72F8m5j8HWCvqsYDlizlK/zck6pGy46nz
GAn4+Hz+hDML4u+G8M8TypxroRqDWw8v/9Q+/eGb+eHzjz73Ik6P/Oej+WLQq4TXQVJ0RexbkqAf
/jAJC/CmfAajZRNCXqp59d/njzs3VqulPYL6ipuXa8CrhQ4V8WET4BIBDXmJmv/zR5wbrNXxqBeX
TSjelyNzGSr8PN8AbPIuvIlzGN5fqvs/47Xwmk5BRhvYsMDJJLVLEA8z8hU7mCfcWpgLbIZuCqAU
LZrvjVe65YbjloIEmMGRt00IxKuG0qzC/SnrX0FL86/StG0S+PUUb1Ogm99OxesL+9GZkVg7z8FV
mLshguIg+HNzEI4MguzEeGGYz2wXa7s5F31OOROnSURmDhmQjLZ2ol7K2LTeVauqC485U4m4q/k5
yzQtmsWdklp6OxY0e7RWYzNlt1wWR4jHv7kBItS+NHPc1eQMmnI8pQkWyRC8dTRZmks8+jOnzlq+
o+YeRm/gCSbdXFwh/OLFEHGYufz9te+9Ones64GqbeArneY+KHD8mbjDn88/+ox8AkL11f4QhAOv
F8aP5IRbZZ0pkDCE+ds4MOFBbyc/qNSZIgOaKszCFyi7ShN8rXD7+53+WWsurfkMuQgat2BCR42E
JN2WsMzyFiQ0FvZCoXNuhp12xn+e0nvt3OdBrZIWvYfGtEtE5qu6cbaVhDUer4+5ucBfODcNTt/g
nycB2Ui93OIiaudgQ4tHWOvsKvn0+Zs69+GrKpfDbKumcNRLRFkiNK476e/9/nGxlzx+Gb7l/68+
yVrM44QpCgPoJI9595NN0BxD0QjpK5LivlY/kbVUx0JNVyKk2D/i5cLp0Ff9LSaYu2vgXXdh//54
1yJrYQ4y76B2gL71CNeZJA9vObsi1t9KWIdcvG+ce8ZpAP95zWmGjbd2A3qc5dSOkSlLvQmbqnz8
C2O2sz9F8+yQC2Xbx++diNPf//O00fZoNoOim/QKahXYaoiZISN6+NIaJOush4o0hpUuEUfek1PY
p8iuLfwXtnhXy34B/3P/+fQ9N7tWe28JdFtlyJs+Tp0VAOXT54XDUFA6+bULV+TPH3LuzaxKA1Yz
Are8gR7hmbVAmCqvCpgFu2O4n3T3GsIg8/PnnHsnqw2ZVdMyT3amx0xN/0H1Etdl8QNa1gsF57mP
X+3Ji6N8CC7gWK9gx4Ew1GhBq9T70mFC1j6sjezKqXdRa7pmPpatRMz313JDII7436nagbrSBi6G
35XjO5gecAQo7Xs6aG/zpXFfy374LDtg5fDbpzNMjdQj9PZo1X9p9yZ8tayZoC0rAmoAUt4SXd50
jb+rnEsuwWemJl8t40VCIbvYtgVLtZ4OZFHuo7GqvfbKwd9QkK92vM0vdg/PrDa+qqqKSbqlgRXk
0Qr9eyDkmhQgcuHXvYeIsbtQTp17yGpJI2kbZIHQ9AlMjnewBxAwDq4SNI5/BWP4pVYBHHb/d0oN
fOzGAdBNIltx65Xzc5N7F27bZ1bZWgYE6nMQtOEEu37JohIlR1lD0xg8fT5VzxRWZJ1CsBAPhrXe
7CaOzF86RsojLhT7jLu/4QQf9xXiFi0uGLCiXapm+/lDz7yRte5G5GWRAfoGJyb4CXwHNhIhyHMV
PElfPn/AGadtEq6WOKnGsvKh0YCqv0nhmAz3YV223TPrxHTLi7l/aqzjHV1F6b4TzH2GSJ/cmpa4
31ynqe4n4zYXLNdPj/ygXlkrc7RYwH2raZeM0sSB329zMKY1mOsBsTde+t8kLuw650b19Pf/nMBh
Bd1kgwv/kc4W9IWSgeQ4vqSLfk1DNX5tMa11OaCSBbhhDt5xnOCihwR0Ju4KDbOacDA1LEecsbvw
c87M+7UyR3YV4TnSrxMvBU42evNmodk7Ccarz+fIuc9fbQuwIxpI53oefJbcPgr5kv5uGpbFGWyY
fn3+iNM29tGrX+0KYzq2yzQ19Ni33W/4vifKFY+ff/TH/RISro52xHuGk1R1ehzgvwAAsootrLhz
M92FAGG8lidzOf9H5/ICz+LMubCWErCaojWWLjaR82vIBsgRDah3dwNVWy98/fw3nXnGWlMQNBXM
vz0Ek+hw2aQT+G3wiyXsT65F5IPH/flTzrx3ttoadAjmcpMb71j49uqUNxShunsVqeXx5w/428T9
4LWz0+/7ZyEaGnSm1kGfeMbAGh3GenlcDKR5kam0Cuo1OMrCxXiC+yntyghZ1PJugt7t3iCcBZKT
ti+3S9AFxxa2UAmaz8GTYEjjjowtwYwIp/IO/ntVEbOFyUMTivyUWgXf4//j7MyaLMWxLf1Xyuqd
uhICBG236oHDGfF5iAjPFywGDzGPQgy/vtfxW93toXIObW6WlpaRHs4gpC1pa+31XX7+hV7raL0W
RTw4PFaSnFKaXmPzGbCsXRnTS5fWeu0Ai1nbIco8eZPT3yYZTXddnCYrkXbp6tp61E0lhU1NgjKn
2LOOsufDjWs20coIWAiveoGHVdR125FRhtVYXLkTZNkdF7BJok+MNvVK31l6hXOnfdd1IuUVQ4ey
wtDNewnZiOWc7aXXZoilrn++67urZ9MIIf3IkEY3vaNwo6cyNU9i7p8vd5y3PPZHHV8Lqe2YJoap
RoKDAUh8m7yAq4dtVjuoXX/TViQ7IwOnK2v7yoepLDvCncY6WGNk7AHt+gXiXhQIiEEOXqHae9ur
oX6AmelKxFyYhy2tW5OsyuyzycmpqlXowEUTNuHNUzFa97CXDWANATP4AavPy22x0NR6jYVXGbzv
+FSFMPG7gtPWr6GAFoSvweAXOqOugIWvo4IRpUnAcSFXovwyeV/A8jiYZE1yufT8WgyjomocTsGo
cGFL/N2pJErqR+mc2JCvlhwtvcT5/7/rjirpc5hBDF1YGFfww78n9Ap+mHver42mhQlFl8AK6MMT
M3dQFQp3xd555HBJTKC9Y3GB8wS1v/ypl15DG1U9QN6ZYQrzlPQoHydgLeKtYDqXqxNvp6+Xb7L0
PbShZSewwMLZcRfOnbrrGBxo4ZhXFtnu8uUX4o5eP2vCOd1N5n46KWVjGZ6FHVT1ly+99BG0mA9+
AGR7FNlTU2QB4EM/nc6t/NZQr8jn5hvUVT9fvtHSvKvXz04GilNUgrym+Zf8Bpvn02489nsK8YAv
fzhP1qNzK+7IFbA+h8f8On5Ofly+8cK30ctru7k3FHyTUGZQPDUetPduG7jJ4fLFF76MXlibmHzM
eNX1IaymXgAde6Gr9gdLlz5/sXfjDzVNohQMKZaWq9vZSR5AL0g/F/90yTY8DgmqWSHcAc2m2MaU
/oZV9Q4DsF/pVgujTtdqpy2BLSHK1062zJ2bNGLzA8kyFBShfuSrmEAGutz+S/fRRrdSEPpCUtCE
tMlCD37E6VSfYKO9g+3vSvJgqf9oY5vALdwkU4rvgEoDqyi+tAz1Oqm55qWwNC/rEmlv9GB2C1hr
CLOkb5Bvngz+2x7SXRLNN00xBoaJSn0HaGwIUTdODHse2E2i/N+XqLLhDJrnJINakH0u2FjaOg2Q
M1Rye2Mdimw4tQ7bR6u424Wm1DV2FJXnrPKwwlGOuC3t4o4IA4ak7HMZT11HJywxWF0/92Epy3TD
KXuGF3Xlx8VaV1gIlrqcDvQ9yxyjAqN9unXUFZKqB49FO4oSActY8wtcaqRzV3837kULu+C8wknT
VPa/AJ0KGzbfThJs5stDZiGu6Eo64BIiWBEbWIenzY5BuWujsOjypZfSVbqOrkLWfG7mtofa3/mJ
uBgWnvEsYHe3kWC2NHK6Z0I+oRhrVxXtmiHNUoNpA9QWgFCh7qwI3bnacvgoTx0wL9baYm6pvcw/
v0eaiqKIsKEL69KG7SjvobaGa+blFlt6dm36VSNj8zDJHuiLryUEwA7/aaqVgbyQhNBVvyLLEtk5
mPiyesAJHLgiyQ9M9WTjeDP92VkyviWDMzyzBrAeFJiPK/ddsEZCxcafLaaonc7x3J6rjcAXam8T
eeO4A7LHwqeE7uChepPU+alC0kBWIHp9MpeniwRh8i/zcqibEFSq1AcyrW42c662xbkAYvZFOqwk
pxbigKlNzQl3WR7DzC7s4Kv0LDggOco22M+yQAXAnApjQ8um+1wX0VWDc4Q8GOt5Hc4Dzs6TjSMk
8Gbzysda6IBv2Mx30aYxkVWbzleX49fUqjYC2TZvdYl/jlkfbDl1eWAPYyqzFJjaMD3b3w3FCapI
IT+GqQ+qh+ciXvkgS2+hhYDcJI45Fog7g+lty6j07T7Z2nm0cqizEAJ0PSAMryRUSEkZAgV8hMfq
LmPmyvnB0qW1AMBE66AlWRF6SDOpsnpRgL5eji0L418XAmYJHZ04R1xEFamzQ8FzQEx47sLEH/X9
xn2juLFH7bsN52/3kwtLXR4IIkWbDQkyJGfUGAyF+t8dnD39XjFzZfpa6FK6JjAqJlmaYwPrKYA1
6qba5fxaju4pAj/vcrstdCZdB4hiRgdCHDqEtQkfWYFyTFR8rAFMF/IcugzQniu3yFhXhEb51wgX
G273G8tChX77zE1775orI2KhX+liwD5XcKXOPdwHle1Tmx9dh60k8t7i+AejWicGGwkbiSyxe/Cs
XgY9JenGixn4Dx6NUU4NK24/Qm3cNW84VLmejHaADFtfG6+VEGYNjg8K1uSnnYDnGi3M3zlw1sBA
oMxigPnvI4of2YtnUoYC5Vxe9aSFLWBTlFuTcRjHJ1kP5g6W+IOCzKjxsvwZSdhuJY+49H20SNJV
Nk+RjOrDKMsnPxbxrrE7QMuGF945oZ1RDtdq+rkF69sE+i74qpklxTjNBYr9vE0b2dsC1Nd0rcBz
YZbSRYhug3heRHEfEnoyeRs2OKgZrTOy/LquzJXZaamfabuFqTecHoiYHlyaFxnv6mRN5rPw9DpN
mMMiMR3sug9RrMbIq+31kGLABxV5urWZdeHZdZiw8KwIeMpkCFOv7VFRTL5I+GBcDiJLj68vEeaC
1iPQnWHbswmOXimIXgkIHR2qJv3Isq7Bbnn63K3OkfJdL5qTHKX1jPUhRADIR4OWik6aFR72h4gt
7fC5L61LOWHaUXtFVqMCJ2tfDF7sbCI/Nwnq8s2oB8nGAHIqnFr5VXbRLqXV59Y3uloTpzkoofXQ
P2EHUm+RCCRwuKFDCShVFa0ExIUJQxduKschPDIw0RLY8seGt3fL9k4Ua2ripW6qLRFqk09xwiIZ
dhMD/NAMemftTGDp0trojauo8bxCDKHbVv0mlqp8duEWvbJs+niqproWsLYb1Cx3Gey8WtiWV9W2
9+AnAr1+opyVufrjF6C6GBCEI2LbRYxpbii3KKpufZWhsvLywFq6uDaGxVQgtsVZEaJYm3koLq4+
V2oAbtefQ7ZPCk82cYJZhvevUWnZo894vFon+XGHpLraD0hl2nXElSGzq+Z6GKfsCYonmBrVTraS
+Fy6xbnN3gWdrpdcMWBfwwjml0RlwYCh5vcyWzviWGp8bSL2YDSXThTbbmyPr+JIPsE759fnvqv5
57MDKzZEBgwww8EBxhi1WO1atFl6aG2oZkKORgokZCgK0zeAyaycT8UYqrPV29EAa7WTKoRzepjg
5Iq03jMXbGW6Wvicup4vaRkvh5ygx0hMsCR6zs/CH7CnVobSx9Mh1UV91Co7p1KpCgEW2ebOazYS
1FYCt5WgDJqvOWkuvYU2YB3YNHIHpr6hAb6zNKyDrNhL1orP9Xld20cAGTanxlIhbArBIjYPmTzx
Sn3y6ueXejei+mTM5hjs1zCqKxXkFOUgfQbAXg7Disv9fql5tDFbqa4rwRAVIT2bBKVOWJL0x1RX
j5cvvxDudXfvVk4RlxVeoIuSW6PNUQDvGNdw3QA1Qz5dvsfCANOVfCKLipyPtQxB/7CMcm+OzspC
YamHakM3gftZYpq4Mk7hHyWwmI2rHjox7yNM5qoc11xsPt6VU13Rx5lVg0dAVYhE7+++iw7A7YDl
yZLbtuP7QaIquPMcAHbdeE01uvDddUHfWNvgm0XQRtSYeDZDgvtFUlJ/iEFIvPxd3qou/3NPSHVJ
X2YMQO3MbRdafKhg6N6pk5AFRGeebOFYmYCA1ff3I4F7IhyPU7iR18Z5ldRIgMlI7XG6gcFcOYJj
bROg+UxglY2mTxyopvLydoI1yA9BSD9tUjYbMNOQMFqD83XbbtzC/mT81nUBFfBGANKOKvTM4YkW
3m0+iYfLLbTwEXRNANRyngvDFRXGhnlnRe6xkfweer3g8uU/3rdS3RNr5nCQy2eC01Uiv8QMpwZR
dFO0QNoz+7yDstJfpkKy//LdFl5GV012E7j3U+aokDKUY8K+7bnCwRUIsWvbp4Vxrnuao1hpMj3Q
kcHlvuclSj1ePvfg5xd6F2QhzE4MuOmoEB7iSfqrT6+66dflSy+EP10RSTlpgf5s25CDUlz7tMuM
2u8I1FqQx4G7FhWSrHzspdbR1kaCwXlu4hNiCPiNzXgzAxF2+SWWrmz+2T4ucvcCfiwKhx1/2e1P
GFB97rpadHUaIyZDjd4/m/UWXnPXDCjky5deandtD2N450yNm4DSOY9n77TsS1vWezuBNA7O7J+b
OnXxY2wrXqs0i04t6hFMSm5BwN2ZYi1/vdDsuuoRfJAC/CeRYkXaJwc+TNUVSsTXDpneMr4fBGdd
8pight1RbY/hWvT8YMRz7IOADqvNNsNKY4IxZTJHveEbrhHv2jGjQW+qYpM7GfcHQH38vpqHlwGH
0gFAA6gmiRiOIw0Cz1huR7Ce7Fl161l58bneoov54qRuLG9uVUi6qvqSZl56LWXafvtUh3G0GIAK
wTZrEiFPXm7XG1ELcTSGWQYxt0Dly+pu+7n7nD/2u1gDi9WkaGNMJmCvAk7AIWpJvC8TUICBgQP2
T95FjwVNDv9/S6mQ1/eSvwKYsUmao2mt7DuWeqYWEAA3gfmrga7T1a9J+sMrPqdjpbpNs0UJrK+A
GwpdO8QiACYYa3Cj83f8qLdrAWGc8cQzfPNC1Eg/p4R2cOIUD2lkf7n8XReaRLeFnEsDeHlsl0KL
3FIlYPC7tuddeHJdERfPKCtuOti2ow822BmlJRwhUTB9+bmXrq71Ryz7xr4msJ9Rrrttx8RnxAyQ
Vrp89aVW0fqhS7loDYJnB37PH4zrUa0JFhYCvK5+g/uZYUzzAAEX3IaJMW3modn26cNYrM2nSy2j
zU4S1m92B/+70OmYr+IretZ5TytLjqWG0bpjgwo2gGY7BDPaw4L2lsivl1t8YceiC9tawDnB9sRO
ooHvVhdXGwpIgSofzTwO5iZa6TULj68r3LwWqQfmIPHAU/4IA4INbCvvL78AO7fvByNVtyUF3Wyo
00khiQQWq+UDK0vOHuJWAENqJ4AvCs7VS8mDwSmRK3BLlD4RC1g5uMqkYPbW9OAJiExQ7joHhvJQ
Vo69VGi0dfeI8/nW79/IrBNqFRK3dG9se4I3bFOZAAgmdbGL8thFpKTDDYcP9d6EITc8ngWgqoWH
lUTyOfs1qvt+khSqmBimdSGQr8WmjOMdSC9PdlyaG4bt/Sc/lBapARto8nNQPVUgpfUJWnPN8WCh
XovqCjWeMcObUS15Aqw4/pUJWCtvstfuBaX2+U32wqpNVPhres2lDqeNF2TSK5lXuBkc4oF7eozm
lRrohTiiq89gFwShZpWjt6UnN4n91i7gQJn7xaiCyx16YW+vC9DcKjXS3mR5yDvxq1MQs/biAerj
dJN0cD8U2bFrjOsKLNDL91toKl2P1uaDpaoEY9OaXqzmSMe1kLsQEHVjNzj6tv0Ag+6wdmtvy8xO
wTSxG49FzdYyBktf43zrd6ujZoBlohW7WVjk80nZxRzKZux+2yituEZGf81CaKmJzv//3W0iFc/E
deC5K4t0OyrvCEfNh8utv/AGuoi29CSc1NNOhrZbMj/3useu7p7kjLL3sT5evsfC4+s62jZ3yQQc
QYdj/PTO7qLvqOBYGQ4L1rxUdzyeOkyrymlUCET6tGmtzNpCKGBsbD4oy0dxSw43f2BCN5Kyfivn
iu+mBP7AvhNlI0RVIIinXdc/O1ZXXvE0gR3o3Lighidk2w5K3BcotXomtmkHQjX9Dq3S7PppcgMc
VkIcVplil3hJ+yzgs31iDuy8fANWrfEmHmn52+pLExyAVu1QN8GVr1JnvC2jqdqqfgTpAZPHxsYm
zyy+Eg73773KHR5A8EluQKBvjzXp451VsuyedoL8hruz/DpkUt2auMa+q1HBDGife8C6JQJ0m9m3
MbyKqR/P0CyvxOSFrAzTFkU1TENTEy6gYWI7ci/iUT6PDbgKloWdKYRvud8OcDf2Ta8bPjuwtHmg
N4RjRh622mM7AEQB71g4rl6Z8/hd9Opz3fJtQn83qlSnslZVWJJNNP2R0PjnLNjabLOwrNFli5id
J6eq5zxsQIHfFEb1VM5ZGJf8aejlNQPdfeXjLIwtXaZIYsDfeYcjemsUoNKqsHLJ59Z8uhJRwlaY
94mJLcjQBJK+kOjH5XiwMMPoysNzBfE8m4YMAfF2X3PWJTuV2KiXn3N+V/cs2bTpZMDF24kDEK3M
3eXbLswHugZRWYnpZDm2VEZtbiGv3QlgzMUq92lpgaGrEBUKApyE4PgpkmcySo2SjW0HztQ1jJHT
g4zKKqgJTXbC7cubmUX8tnRotM/NpLifgIi8gWVE9Hz5Xd9kTB+sSnWJVpq3EOTbHOftrG+2qqDZ
NWRK9cZy6HCYSssJDETjbQ3V5LbOWb4dEoMe7GEsNoz27V+i4sW2GKLs4fIDLQQRou1O8lbSGb7V
MmyzHpwNiSyF45iHMxJtQ+Mu2/Ru81VV3a/Lt6Nv0emDBtBVm0VjCopyv/NJ1BnSFDH7CjCJPvdh
yzZ/I6RTxyb2+q+kVglMqrjz3c05qgPZhKr9YCgsmBrPBYr1WM74liWyDknUN0dpFtFt72UkIITx
HQyIm+9g/aprt475Npkte/AdYsW34IGnO8P0ih+5Kpx6M1iTfYRDeOULOae3qZyMK6uB1ReYXuMd
6St+N5UeSD5QUu9RADp1OMUx3MBGhfcLPB/aO1kncHxuquFL5CTJc8yH5Bcdi/i6bJW7EV1D9sk0
C9hU0jy9QnHj/GjVJejjfVM/OxLnxAK94tWtQIb045ZmDzjmGDdDMY+QFosJekfObuWcMD9FrsxH
viO9sXsBGEsvmiKoQeXxyxL4cGSfE/jZ1TeNAkkkKUGwG4jDX5RV4twDzIRdhTr9oJfK2asCxDne
UPltTmzbz3OXbuwGaJFJ8eqUkqLcYBcoN10CmwKaT5g/4S5wPcTceOWRbe5jx4kCo3Lk1UDsCHbd
aPuibOxDDDu/DTTzfG9IYfwgnR1vPNsWARzHQV6aRGx+cfvO2A0wwX/mKGb0J5vA+dyB8Acd3zwI
QsVGAky1gQwvfu4BtQGrvZjukBG0oA2i5V3GmNqknqr2DFSOAHbl0batBbLiqHeBi7gR2ZscOO6w
ZN7vtlbDPooyYJKcur0qK2/Yc8VR/wnX2m+z6MWvvDCBtUkH6A3jPlsTlC5MA+Q8D72bywaG8oSm
BlptiElyZdoNu7ajz4GgqW6uR6mkZttj6+eZ1S12tR78+ZMdK91PnsToqixOhq5RxeidvPI2z2/j
6tWdVhaIC+tbXZVFSodVciplmM5VYHvcr4BSGF3ApdYKdpaaXlseNZNjoeAckW2eeiiDktQ7YkTZ
K3FzYdL6D1kWzN4VEMIy7G0Cf0XbR4GQT0d7czlOfvzwRE+/cCR2GFxSZFhmw61rVVcdLVeU20uX
Ps8E77rkyEsP9N5YhjA/OYAqsHMk/VQ+l+gpl7hCIxukkaFjPkXVQ+b9vNwaHzc20TdDFuCZQwKr
7HBIJ+QHmOczQe+ceKUvfjwHQkf3Z4uAo1V19dBUp8qK4wcJ1FU4TVwFw5y5GxMEsg1RMLN32Fyt
HCu9rdX+cxYk+vYodvB5RVuKsMvhguAXgGg95QUA3/PkjsEMbS0c2kqK0sMOYmSaRvENwIZ24kuE
421sAezJQWPYs8Zi5WbuhuHFoIlAio7N1sF0pznZ2JXAtgmOAo4A7W4gR6w9BPFhKtBd28zrA4CK
jQ1mUfVseBapHuBRO3/53BfTlhVe6lmlbaPPctG5901r0q0bR8aO2G610tkWTPWJHv5I32RtlWVx
WCHM1xtI9RR2j8bXoaqy6ugIG/g3K86NcDBisUl6uwncHLQr0CjSahNTApCVFdMiACrV+0KbwvJd
r+6/CTTQtFG8a354cAIHgcPM8jtwmY0XNgkQczC5wl4iGceV7v1xLCR6Ci+TcFVpKXwZyDyTveVU
yRMvhQciIObuEH4ics2yf+lO5p89PSWCIvFCPWDby+iXMmykLDvl1gbKchqoiAVWviuDainMaJk2
Zahqhts5GByxxKxMByU3Ka/dlU3QQkjQ821SpW2sig5U+s76wd36GpOJgA944vqXe/DC8+vpNsFp
U5Zu4h55RG/ayLy1Zf10+dILX0HPrEWDQjINLJijAj3RbnnYp/NNKs6IjnJN/b/0+Od7v4vyBL6o
zDMNjseXj23jBmVSrHzZpcfXwmUBgUadushuu2I+keTRbNIta7zNlNorbf/xRpTolZ5D1kcFLwZ+
NG3vulOAsafslNZ3iZP7TQ2EcmkCiONsP/c5tIVChZHXlgbh2ASMDyatv05Wuc8tGBvm3ueM6AjT
Bp5l2I1luNw6pk00Hxza3jQTgD0FZzMwhd3Kl1kaFFrUPZMae7OZo6NyskdXOlc2HR9a11npt0uX
14Y0bfHckVd6KPdJvG/ghHYPTR6hiKkiyfDr8sdYuIeeNxkdZgBF5bhHAd0C6ERT2vvIAwKKlZoI
U5+7ibYEGhzl8bTL3SMFnYzO6mtsVMekGb5/7vLaol+QmI5zErFjMdr3XUKeo4bvm1Kt9NelJtKG
dtbKdrQ7j8HGh8D1WG2TCP/pBp97+PNd3wUO5SicEUuXHVt3TxoUtgKc5qg1QcHH+Tei7/4Bx1I4
/7QZXE930TBfewDguP0ewqmNucZbWYhPOrsh6qIOxDTOjlEe/QKxDDB6DpyUw2GbZZdqZQm3EGD1
sk3XFWVcxxY72t3wTO26hMBleLj8DZZaSRvH3VzFHtyT2JFWXqC6+i9LwkO5TO27yRlrv06ax8/d
SBvRMoEQlJkJPwJBX3+bAbA6QiDcBzlIpz+rmYK2UuXpyiH+wlvp5ZvGJFEOVRfuUYJqNqaooveu
MiDf5nmXsOfLL/RWf/bBwlqv4EwTZ0qITeGpPHLs4oFxdn7OlRNJcEqF2DoZA6S1htN/CyVHwHo6
PtoumO0++O1irbxsYf76j9qvzhxboP/isK77Qzp4OxR7BAONQ+LM+7TwMLuEEVvzEFi6mxZuRltF
pWdPMTBugPDCRprOkW+51RWG7TWJul2Hw9rU7VZmgYXb6RWspttVqulG5zjajnswBguxrfbIUVie
9NlZ3WBIZOn8M3D7KJO6X1klL/g/wFH+z8jUSCN1G8NgR5R0Gr5NQa4N4w7C04D2pbj1UB/v8yxC
uXFNoimQyWx/MZOoWAm7C6lbole9JsztUvQV6zjV4/xkxhT2x1E/MQvuByaQKBZImgcx9UydJFI+
ETKaWV0HpKGmDyp5vkX9aY/jKWf6Bpydt/JY57j8UYc/x6d38brqEqfLaWwfmTfdR2M1b0DYHn0j
He8uD6mFQPeWVn93g0EhoSRgUn0cUHlW+NLorZ2pzGqNTGCeo9pHb6CtjUrbTKaYSn50kebt5mRb
x8ND3bVgLCDLi61b4br+PFf7vCuCIYpRgmhsgb8Y5HNazxtCnuxx9i37NqUtgJrFwUUq8PK7L0wl
epVrAxNquxETlobpeN8ayaZxDmU+3Zbu18s3WGpcLQBPcQvkzGBzbP3Ec4W9LNCfK99t4dyD6EWu
Tk9IYrbCPaYgI2KtafEEuM+oP8J3DUQSkxenabbgztGNKA4+l/vU0BPvk6FSfjm3MrBQ1v3r7T3/
6+f4v8Rrdfc/n7P713/jzz8rsKMTEUvtj/96qgr889/n3/m/f+fP3/jX/rW6+V68dvpf+uN3cN1/
3zf4Lr//8YdtKRP4vfSv7fTw2vW5fLs+nvD8N/9/f/i317erPE316z///rPqoa/G1URSlX//94+O
v/7597dyo/96f/1///D8Av/8+7HLv3d/u/vefv/5Cr7af/zm6/dO4iLU/IdHHM/0ENaAgDvniYbX
//kJ/Qf1LNvlnHAb1XbYnZRVK2P8Ev8HBTqOuZ7LqG29kQS6qn/7kf0Px7MJ87jlUcu2MQP9nyf8
4xv9v2/2t7Iv7qqklN35wh+MTIjuHa13GuBrV1mkupPdpjcpatnMqDiBUIITMSuYR2xgmfEt4+XN
aPe+2TIwukwRJBB208jp/YHVP8sx2hg1O1weLm8FDXqswBPpNRSjLc0KFrEddoPk5BqNCOIKjFnp
FWXoxv2ur1rXj9pia+Do4sq1U0jYrQ6sjrn/hdPyL40rzc1ozSeq6HcLaVYfRzk8gB8wZFzYc8Kv
Mn/iHnDcuZyqzTin2cap0geTi+qBWmBpRgU55X3yYrH5hKD0NBfpDZ78yzR3YN3iWBwBohOHojXs
7exWcps2eMDeml9tF+v0ogrSGVZ0VfUUk/ypKfobXuD4Ju7i0Qe+7RsbEoQZg/4cWvKF9qOzL3Py
OCGZB0gV/tVL53aeu+Byg76Jbj5qUG0rRGV99m2Gz76X5oavGnfTU7yziN1k64EgVXssAOQ36JFK
TKL6aqrTl6rkx0pkln8+20bd176yB3OfR9WhEM5riyxlof4CVtcvjfFOprYRuFkudi6E6MdBoEYH
8EO4OqSm2rZTIXxUrfdBZo0wMm6m3M8t5wlMXujouLpvGn68/Kpv570fvaq2TnJGiVJSw1OnKRru
8jwO2zK9d1p2jUY+oDqZ+MpSgNzaEf+KpC/I8nx4sZI83aoZtji2bA4DwLhJLR7TId/bnvmzd2W0
nztT+MAqfWOVCeF6zcr7eBJ3OJqbV/arHxZAnbu9tvTJKg+IVWTWT20kDpCr7gv7lEBg6yFZzJkJ
4WL04La7TKSxz738RTnki5PJjQcb1qwdgpp3QC9n6L60aXIktmH2V3j0ymNgG/PqQYzDyo7ibTX2
USuf1ynvlgvwdY3tDKVTZxDIhiZlgEzmNlNRAB6FE8hR/Gwx3VVu9ZSz9BFFXWoTxYIcLOWgVLa+
KjBU/LHlK6cdHy2Pzi13nnjfPY6TYqAjM9yecMbs90kG8x6MrDVm7Ie+k+fLIzq/v3wZe04KV6P2
ZE31FeCxV52cBr9xoPi3lekhi1zKTUyczG8tukcMFn4cJ5Gfm8WjKLrCTwlOpAWOkbqu9UWe7ZmN
8wAYur+QPHukZneoUv56eQQshHNd68yzrB3BS2lPY5kHlnj1itbP4FuKo9lNzvlKSPlwnX5uE233
Ci/vLimSvjnRajiaECA5TYH2EXtlgpdMq4C39U1vSR+bls3lN/twDXm+pzZTRaXoSpTyNSfg7h+t
yQ3TzFVgIsew+B6c31lSRkE7jcZzJvpNMqWH1LF3o2lA2ttKiY4hU39UtvRzQb6lTZ/6Xat+eNWA
WOZOLWRrbrH2rAufQT/bA+DZcKLJrU9yUC/wNDF9M0GisbH62XfBv/OTBsBb4T2bZreL7Rlu61YB
kmtMfReHGhtML9uJyG9FbwSREDewvg4KLwoGGERksRMOY/KzScyHYYIvGdYcJKixYO4Ksnbwcu7c
HwxxXbU9u10zIPPRnOYEVmiZVQZd6aDK1Hkis/nVHmQAb4Y9QMMbJdpgqh0c6pd+bxu3tdddT3my
wSboHj5q/mz2DwO2UUXHfyLQHgDmFjjba8hK4PxQbYJ+oZ9IlnDomGCw15zSzgDJvDfdq1nWAyBe
ibrxhtnZigkrlHjEEbEakFuBOOWhcmpya1Ph+ADQzz5XJNlkwvI9QG99O5IAgUUF28qs6w65GT0b
Q/qFRfR5qthfHoXD9ZDl+75LvpOOxliJJAx1pqQKKJ9Ct+B9gDD1xMo1qdmHC/3zS2qzQ9Rk0q0s
Wp9MyBudMgkhzDgVjveqbHqoyv4ma7/hc4X2zHYWNOw4fAfQqjRWBvxbVc1H/UEL+aULOx0Q7Wuw
enKyyeep2KgCix6HdvFdjSUFuOZDQEuYlhhk+JEx62dtQKOY9LzCdMXaPY7qfeJOAvViNoZt/2ss
xsYfbdrjwDPFMV1Beyi32gbOe+NZ8TLL+7rOrANQ9By5FVa3kPpCqmzgEMgq4yEoY1DYURTr7cre
vHJr4N09QxzyyPwOiZuLpZmqNk2RRVgAYjVFyPw8u/mRdWz0MSnlftSQh6o1h52K27/sKGV+Y0d3
SLNYPquMG5QOPGc5/xqz7EUhiPtWXl0Vgh3qGOzgwWl3TWy9rES3cxT7qIG1SYyTbnAdZfYnMmJB
24nmqVNWEwCRDZkpI7U/xqbcsZahrLmXkAsPpbl1EBQDzMTZzsVSBGoa67sHNVuQAA69iyMRb1Gn
fWqHUfrtiIXw5Wd9CwIfPas2I6pKigbmHeoUWfFNq665umF1eWdBuN7BB963evtkD9wMRk63sCMN
XBqXYPuqjYcFQyfy/Vgw6Hzn32nZ3mbjywxLKW64SDKpTe02h3rkKDN3/I5bh3ZmyKUhrRdFp8hr
scRxgrbpAST+K3K9Q8FM+JPx9iHDOWrF1N5B4eEUUVj13OfO1dlPyjCuCvULOrMdlK2bJM63l9vh
w7LI86DUshrAcuZJPKj2ZONwfQ9kSv6UlRmHYLNNjtRt+SbC6SKOTlD8XznuBj2TBMbs7cFJmL8n
BowlrHRu/KQo821HGh6wxi22FLWTPrNi69BNqwXRS8sYvQbDmFxKhCjkKS0y29xU3iSOiZNO/5u6
b1uOGvfWfyJPybJOvu1u50hCQoAANy5gwLJly+fj2/yf5f9i+2tmdu1EQ0/XT7Vv9h0FhaLIWlpL
S9/hLrU6Ra2s3mZlOx/qYwAe9SIhuFMM+yyu3wC3mL3r8bjY7zTX+YPKi/FprlSw3zbW3cUTeCjK
1sPebiSAsbYpEtGfqWfEqUTkZP11yeo84HF900MuCqgJ9IvMYMSV6fPwYgLOLon00TA+KubDyur5
MFVW7cQIVYAqa98UW/5Owhq5GdcrHjZ633DUzE1ZaLh/C7afSMp3OWPxPqqKISlLWV4IScmO0kLs
GgkzptbIZd+H+ecxzh6Gusr2UINnVzYw5iqiLd2BPkX3pcY/tFCj2+VkhevbAHXBbi3e8RRF37Fq
TPuyPmjTX01r+Vl1+iGfw8sGnNc7RNF1m2b3KrBJkcoNjWqYvyRgadt9BHD8dboagzg6VvXELpf9
JJ4HANH3KYRDkwnGGHtalnMiZ3VOw/nUbnHf3iG3KeDeVTY3aTBgvRpcJsBva5D3qnTZT4OBk07W
mr2sxx8Lox16hujThUvfJLEd56SOep60dfgMX/Qbs0WPUxG9AYupxe0ESPkFLARmLcxSovBMijp1
K3Ff8+u5sQw8rPLGGPWsp+HLsOAbcDJnh5rqBxmLZ0rlc0X12wVC0pdl3eGkFIHdbTbUu5bmD30V
fgXr9t2/nw8nZ+TcRiMcuRpYLHQy2jB/Cz4vPPryiQ5PaWSvdCDmj5zG7YE2K4eGOgsPeWHnq7IN
bjpWawnh7JU3uw09o7ss3fLLbkyzM3F1qu/zq1nw4tJEIXwO3zrS3GQacFOCx/0dj/rsMioFT1BE
LdcGpBQZiLdDhmvzFg+AFaEoT2QVTvulXNhb+E6Si2AeKfoJgBI32IhnMsyp+4WrMR1uFhqgYzjd
WGZgnRlezpDIxbvHnVSA/SDU1bhdcK72VagfPb+Wk4ErWpGQlusMf9vwcjDpJam4BqhQ3epUHVJG
Lvs4PrRcHgx4UlDB/tD36SUa2y06KJk4bNH2oIC5OzOdY3fmN0nWpX7go/O5DcPlBlYWH6KiFPto
gFZGbZaHtIC/uOnRR+HG/jhi2SxOiUjXTwy3/j2cj3gS4SklWUM88eVwAg264qtQwZl30d/CspD4
XKgD9iUBxH4Zb0Yt0KuXU/YlRc38M1xD0O4AJb+iWRvuWhSjOYQVDLphZd9/Ibx+0+XoBkxhROBM
PDUX6BjkN6gu58chE/khCst3fIqSTRSfpcSFzpI1se05ncBTGdvlnaRlwNH5U+NN2E4f+BCrpC+W
3TLgRa3pqs+hGb7MGRIEWxmM8oavEufzLmvwIMFHfV+J4K6HAwUKHKjlZxv2OxaB7nWb/8gsqtoz
n/53z2/H5XVynmiCTQczH29oOFe7mBR3YbsYeJvYP6N2xO2pzt4KXHx33da+OSJHwxrpThIYb7AK
08MJ+35TSFht+iw7FGfjfADxYrj8Nb//7Ub/Xf69A7L35/B/odN/PAdPd/pvx/lrPrxq8B//w18N
fqb+YEfhFKUUvHOUxBXpr/4+E39waEKGMlYk5pIcd93f/f2I/BHiv4iYRESKUB4fzP/u71P1B6cM
w6G/j/6/QPX9n/T3fwGq/ucckRE2BOjBghAlY6liF3C1wlGOVYAAHMK5h45oNkGsaM9zs7AOt7Qw
rrtdVx+TeMrtMu+7Ucx4YmxI2+7GtCMhYPoZ1J9sZup1rwbo9exErtMbChO8fG+ntK32Il7Ahaty
3cALcQREBmyiMEvvRiOAy6e97e1VHtXL9y4r1mgfpATvbWClhNGhHCZ4NxENdVM1qfBRUBSdqJ4B
BdtKCpJKzJoJzZNxVCANh6UARqIJIZJHgA/dA+DaRLtQtvZ6EPkS7MKmI3dBqvB8bftS49ipmIVu
KhAAB7aw/KGicrPXM92k3kNsuAMU2NZqPQA0OSQQhMnfkm243waj4BtJgjuKI57jF+xY8Vika/45
WwKeJaxb5+kqQIN22XEMq5c4/RgpidKNb/ijHVK0bCYAT9d3W7qIh9W0QfSUijQb/4zHAi8IJUzq
5I22c8Bv4LA8Zxel6ESfrBtuTu1a4wZjZAroOewi0FXLgrXmOz4pioOHgO12P4KjqiDrXtX7SYTx
ld3mcLs0o470I7qXeCkmWTRcQSBmSB+GrgUZc45wEYgyqexVEdWwcmjhM/sN7ObwLYhHfMNnVuCL
yLh4KCMKBk2FVUaxlIunNAzLN31XQIKzW7YVfzt187ZrVGQv9LY037UZth2xVLJPPKOoZ9KuReto
be55tH5lwsrDVmEZd9HAa1hm3qRlVz5LU6bTvuR43C6yqNxlZCQcKg10BpEelJI9A38rCdfl7VDG
cCgc0diZDr80qoEAafYdnq5hEI9rQXxZ1LCDfRHnf7+X/cv72DF8BOc0VPgDJYS6Usuox2Jsk208
NFkOHlmQi0tKUtvuYC8KsziDy/u8y2t8pjZiU7hbejjRWojjg9gFwxJb1PKxAcd+t6lG484V2g/r
cfXoqpczFfAvMPvrUMdcZRRJweH4igfE1x1rBiE9YkozHjLSBjDcLaLUPKR5rxS+dmGWXRGLGSqq
Cym7q4b2XxaAkpfbqKEGZO22n/CgUFo0w3oGEYRl1vNPUJiyn/HCo30TxPYqiA17otogOxZVF3Z7
WRRwx6VWoCtjf4pC3UWzrO9rBCOsdKrjxaEfDVzcVfwjXnmB1s42fKmmWLQ7Otm12tVpGMl9r8P0
Y8WD4MeapfVjy1SJtBvXMIFvo2bckR5D7MtOZ5hYmmaXY2UmstNBOZxr3v7CEbnLCOVdfHuKV8jI
FVWCSKOcZk1HuMfl/B0MR6ZPYys+GA3lxjUrh2tOMrO3nV6TVnQgnAHl/bUkY/8ggzm8FlMOf9ZQ
BwdTTugKamgjyXYwFys42Gc++esi8dfuFIqFFK/A+O7crZdxBdd45LPjYevo+KzxNZIZwImLeiT0
EuJN7QWsUCU+PJ3rMz1u5wbx988WoRLIegI3Zed5MY47rcCYw24DWujamk5dhUUXH4Ztbd6rYArv
YYA0gGYK2ideUIdkrOtpv8X1RVVvW0JM/COtMhDyVlolRCl6sxhmzjWyXyNPjrNUyLJYHEUUiSLi
xIQq7FLVQgP3pnB92LqyP4xZnz4144j8sa19sYd54qp3oBLRQylSuCKDaLFvpfkUZ/18NeWCfaIM
R49paQC4eNAnoZrgFJOr9WqRJWyVLQ0fQ9iA/t1p+48qrbfND/s0dD9+DHdfm/8LpdRRYvZ0KfXw
1eT98P//32ugxfH//FVNSfmHiqREUaQYUfRX0fRXOSXIH0oxCtUFGUMTmh5rpv8up+QfiFcEqwDQ
AnEQ4w733+VU9AcqLyrimCuGf8c//QflFMb556UM+9250YfwpTFisyKpyfEYiuERM2/lxYuF+E2u
OTW40+MXohwXk2LwMKg+0ph9oKz7q2R/Bc15mcZODY3a9OUbJmRsmSniiieMH7PkEVwXF5vwHP34
U1/0EkwaAlA01iKBUMbbhsW3kOs8p4BwauZOrxlqD0LpKRPJOAVfALaGwQy0dfwWnL6et54hLg7Z
Op7UlD2Vi/naz+dsiE9N23kgzVjQsm2pRIJ2Htkb1FRQCEC29Ju4c5hFUw9MJpJtkjZDuYd/0HW1
EnHwGtzFlEUNhzJkDTMJ2aGlOY/8JyrGc56dJ9bFhc3G8TyPBrfwJOthWrJVwXIYbeAXQC4TV4Ip
C/BPypJ4rINHeByra1aNwznI76m5O/HZZ1pMahl5wqvxc4pyTzTnMM2nhnbiE6IMXV81GFpWa3GE
obypoMfj9z2PP/NFdKK4tpDDRTsWRDd0Eyka3l03nOkjnpq4E54pcKhpl9b4nqH9s0CbO6/aB795
O9GJXRJH4fHMytY2SUt1mPv0TFV/XNb/qfACGjLJULa4iggba0RPScGTAm0ymHXr7W2WZ90tjt8z
dcepdXEiFFevoAhXaAZA6/NakuA2O8ee+f3IyGevPydeXOJtJpon4SxuOj59bbK/Gzv/YZZAxfR6
6GnSLQcPF4+qFZmvK5Wa2zGkHh4dQojYSZ1iBS2qhDZyMkXsjdiqq6odEp+dgpva63lv88xJfYx7
NplEU3pjyHzlN7QTmGE6AoMV4J25DYS6yWTQ/4wjWXzwG90JTcbpRMCzwy5J12c2dvdADXiuiROY
VFQjboH5mgSE/rlBKnPHg/Cz37SdyNRmtXwZszWZUTFf8KmJDzRi50T4T21wJ3VakJnbbOqXpOTi
IY355Za37/0m7kRlYIetjdaFJXlDP8yc/ZmDSnDwGtt1QCiZibIxH5ckb/ktK/n9ZKYzALcTK+Ka
H1QbbETKfF4TvDDDGmso7ss5/tNv2k5YrlEFfQ0ys8QC543W23TJo/Gr39hOXMJUT7doACw4T1iP
m1T8M6g2zzVxArPv5rqp8SCSdGT+0QT9xyz64jfr41d4kS8rtoRbXGC1u7C6H+vxHiazZ6ETGOOf
iUe4FgdhAfX+GBC9BHie6tbmYnw/0jrzqsOFa24gOnQWQEdZ0N5T30vOnqoyPpMxT21BJyi7mrer
mcc1oQLyUGA/3thUqzOthFODO2E5bWEehVO9JOk4X4Y9BdjgbE/s9wvuWheYdFHBGDdrEgEPEikN
9QDtt7tdx4ISbdK2y1okNHkUH+H5Gz2iu+y1CV2B/AKacoI33Zo0uflkRQnl7dwvM7jS+JmKs1Id
dwk8s8pDDMQm0Bv8nJ7MiW95fAV5GT2pakDOxE5MVDbR3ajLDf3HyS80XYn8yNJKmRYbZRqD69xG
nzJgNvwW3MmXWWAmFoTY4IYRYNbtovdRabxKWeBHXi9KYbhF139ASmuGT6QWfAfizhlC+KkFdyKz
bDfdMYkjpe6AlLMyOmy58Uxq0onMtkbt3DZIamJt3g2Z/oSXHL8FdxXxQeSaUlCjliRCMfsu6PPp
GcppfseV27pto8gwNVRrolML6ph4B2ccv8NKOAlzQSO/l1l1zPOm2q2T+sG436d0ZeuZXcTQ9+UC
JE90U8VsF5bRe6/t7WrWa3S3oRsA2c2eW75bmuq9Npvn2Med+SJhZoY3EKbBitQq35JyCPcl/Me9
7vTiFy7sxeCoBJnisUHt08mfxTKEO7wUWs/Bnbich0maLMqxB+lRhz2zX1u7PvqtuBOXmsLGqyVY
cfAe7yITJrzP/epvl7MVjySC8nSBLbgFP5Y5/s7I5hc4LvlK17yXmvVrUgASfUglBSY2OAeIOnFU
uRY2U7g2A8ftIVF2hXIUOijgK5zBpJwa2wnLDtpuTR4iNTBG2wu8RICXUM2BX9C75BxJhq5QKbb4
oEmcZPMIO/TA5n7pwZXtl6YIoqZot2TeFvK5DIf4a5rO58zGT62ME55QvQ0r1fMl2Wr+gYjinRz8
wsdlxgxRCB2PjKOrHAwX+Qztwi4K/LpteMl8farAfLglwLdsCW3YI6ztD1V3Th7teP/4TRXusleg
pz1BLbRdEwKX72YiCWwHvs1VdQjz/OAV/S5ZBZQy4LPgepJArvcCnjgXBNKLXkP/k1uSxmMWYPYZ
PSpSNOOHGR0Vv7GdDlC20Ew2W70mcmyChBmoU8KY/off4E6IGtKtwtTdBnDo8LHo5i9t43fx+Qc7
QpYadPUI5/hc/lnCxQR32XNyyCfCx1WO00SBGbtsS0Kq+nNN0weiv/mthxOY61YsJN5SpLZieOgL
+6y3cxYmpybtVLMl6fLWbjiv+gxwuyXu+QFSCn49MRf2Hm1RuRYzInPL16fMNk9kUH5FoQtSlxqm
ebIJgPlrqitmxVPPGr/DijmlLKsaoXCi0AQiE6iwUjEn1HfeLlx6GgJokU6IybalNyQl7yFq5HeS
uLBmvQ1h3HHAIDlEjFA03wiISnltQFekDEweNccEEPqtkk9FJr5uNWz0/MY+nr0v6jaRo88mc7Ek
HSCSOyZkt8s1++A3OH89OJCXzBgCKWneLFCfJ49bPHo17sU/YHJ51+SEYQdWUfM+aHuTQPXcR/IT
PXAX01vUWcuaha4JUF13KqRXQTa881sSJ12KQeU1gb1oElr6KWfLEwiF5yh2J04TFzWba5C7KEfo
LNDL3gv0H6Uan/3m7YTlRHpQHNYVl4d8/V4222cVlK1f6LhCY3Es8n4x6FPHq3lbZ9COXHHx8Zq3
q9BeEljS0rSmyJTlhU2nqybSZ06qYz78TXniarQLZWA1LjaUJ0UZfcunFBijEDYDINIh9DlTnmHk
qrLTbi2DvkanU0bl5xlAp3JI//RbHidC04EaKF1iOxJcvMXCPmxCffIb+rhLX5wsYMotq2RYHuiS
vDOL3Qd17Dm0kzYzMU5Q4kC3EOjDt5mID6Abew7txGfB8rXvc8y6yZt5X3PQOKPary32izH9YkW6
Qfa9NsWW5EWzHIpyXa5tHax+nXYXTQgq8gR59g4nIuS9PoN60N9VABOe2ezHr/abze4qhi2r4nD+
woUTsqTfs6EAt3MSfh1aVyiMVXxuhmOl3FTV47iAwzR3sd+55SKB4CsgFwFT3GOfU+9K0047wu3O
a4v/IhS9+KA9uBtQD8HjHQTM7yhIkVkU+eU3V+EqAplZaIs1mcv0Dexbml3XG78z8Zeq1otpz6XY
5jEGHHIsn6xqv1ZD7NfxcAWqkO/7VEbZhtcemd0z6MB+TsWwnVmTY03yuz3oxCZlsyURmKIJjSQl
exhimItMl3CLyVXQ7FeQybyORe4+3hdHXZuJ4/fgqr1tVvUcNsrrDsTdx3vdRPDe6fWWDGv4NeiC
+2Klfr2V0GllweHbHs3j8T7ThnY3kfr7uOZ+5+IvBtiLPTMQUYF2itY4fIcvi1BdUODI/z2Kjrnm
N5/VBTJZDRMBeMSj3dQX9TWHbcIEAR4pgtTvZHTBTBAiEiWEJtBlrs2TpsEHKHt7bRSgkJ0kJ80S
Mm3xbmVHfs2iKdsHebZ47RWAJV+PPhLQCZoS7fFS9z8gQwlW9QYo+78v+4kT3XUUYHPZB2mMOxbR
TbtLN/shA4PJb+zjz3yxW/pCRWu5HndiHj/CAewSlArPlyviJP8lyGy9CpyMcQA90VCL77Oocr/r
kOslAGXbUiqOiVd6hQvGUlxUvSeOUbhwpmEEbwPS0lsCCQOILAAP1PZQOvdbcqdA10E8TNpgr1ho
mez7Cv7ykATz2ojwgHC+Zx8O9SQQ/TNZrzIL25tu8mqqAhL8emiYfLRrJfE5KWn2bTzeTKb46LMk
PHaKW1FOFLRG1FtbMOg9uF/FYaPaqwP/C8L8cosPJpqXCO/WSZeat+Do3nfc77wCpeH1kmSl5qW1
WO1WFN9gKb4LCfd67YAu1uuhAaeDP32LWTc6vVzwMUsVXPuttpN9QmMhaCTnBeQfQKJhtwWYg9cB
zo/o85drLaCeKgsbYm+z7SLtzf1YxGeSz+9PQe7CgeoUJg5qtVsig8iCKRfdTrL0m7aLBwq6GsjI
nK9oLk/7akmfYN765LXYygnItOpDEK1QRaRAz17JdNPXapy9DkGunJCs10AOTQznahB8Lps1vmqD
LPGbtxOSbVMv4KHgCJzZ0txPc06vy9ZHHhUcd+VkHb1FRciAdE3GNdC7vgJLxNraL95dSBBuEUGr
pUKt34Z3pLO3ad15LooTlIs+SsXD4ClRERRgAKL/Ka3fFYUrJypVEYliaLEHm5nfD3l/C/7cmYzz
62b5z8KNKycsI6K0gGjhknBhsg1aQeVQ72yYxzdwWemfJlaSO7kt6jEIIVy+lvNdCD2AZ83ofAt+
dN/ueAmHs4tpieD4u0y2uZvp3L+NiAhw3xlIeo0OuX6EYUpQe8FbuQvYqYehX6D6ibWW0TOj6S3k
wq+89rYL2KHpJDrA3aakCMuPtIN+tzlrMHnimHLhOvC+s7Cgg8D8Fn9rWvE4bH6XQe5ideYQj7xD
UDfJWoVJvs4HqgrPBXHyWAkFztGES5NIa940bYQ2sPBL7S5SJ5hyK9IF7d85ENWBtlANN/KccOKp
xXZiRssB+63fmiSVfbtnqSp3YM74sXDAM3+dzKBElEEVBqvSkqq62FIIZihDzxRqxyP6NyHponVo
mZIwrfA1F8C438X19KyGFa458qKC5ZDX6yOkxV//Br1M2xr4xSbZ5gEesHM6xPfoInbc7zx0wYCx
nE2zaTzKijl9U/LpJovDM0Mf88xv1scFAwLq0bQDwXEYAf/ynK2RCnd9q8JyB8vN5swPObF/XOhR
usa57WkL18hmWA/TXImjvqIf5JC76KM6LnpmeNckfQrrxVIOl3WZv/c6wlz4EZjOPKQGMydjcGkI
vbBF+8Vv6ONivbgSbtMc5ksL3aEtLnc1jICD9pzq/qn1ds6ZKoC5VgucSlKUPS93sjtqbizA1vrN
3EnPaQdDSkycAW0o2WFGOxtutfSchNOpyTuHTZtnYqgEgN3ROj9TqJzAddLvTRwWe86amw0CoGiv
Jhvp3oQaeswbYX7f00UgrVkDO2xYGyWNGSHLq/N+Xy7cc3DnhGHEwJOns5Bb4gJGa/l21/Ha757C
ndI5k2yZICHKk7nbvveTvZa5evLaKS78CAZwLUStoOqTBUEP6b9+Bp0enHm/0Y9n2osIklVUQpUH
o+fUJMFa3OTRfCZtnNiErjRvnaebLEbIW4HF+ayFeKMWP7Ysd8FHYS/lwlKQTqFwAWG6DCxySFP5
nbQu+KgApQ36fZg3GbNrOci7KfKMSxd81KVhbyID7mbU0SBpi2qvZaUOfp/SCUxWtsNYTY1I+m1T
V/AGeIL17Tm9wxMf0wUemQ1+K01QYPCm+ThO4fNmJ7+KzpWbnVpaNHMDJNk25+9bEUJ30O/Bg7vy
sHkuJhLl2CfCVrBEmNgF46Vfc4y7wCO2SUGrHgQuEIm3fdSbD7QWnd/HdJFHfMtMJlKJTZiRe2XJ
xRYQv/3telPOSA6ct5DGDZa6hy6flHvea+p3yjInb+JjkollmPiSTh/RI39uOvHBa4O72CM98ZVy
QTH0LKedrKFd1Em/fOyCj5Qqm2VlpUhyKOKQtb0tW+m53k5czqsqir6YwWKXISQbO/M4lDT0O79d
8FFmlnKcaqyJ2YLbXE79rmHE71r7D/QR4cCjj5g4UZs5EPSuV4hE7b0+pos/knlWsS1feLIu417A
Y4JX9YPf0E6raRi5qLJ8gpThXL9JtyAx0g/F/A+tFR2YVGwAMictovPyeKBk4eoHgOMu/GjISpjF
MiwJn7uP6UguaVc9+i2JE5UCEqgri2aegKNjode5XybI8viN7ZSyEjIzBu6fyPMr0LpVQT5OEP35
5De4U8mmc690KfEtO8hOQvKwJLuuOScJeCKpuVp7KgzstBgw74NW3VVr/H72lCPgLvyIgIVXV9Uk
kmqsL4sif8jVOf+7E7N20UdBLkkAqPVRL6CB7joPRQzOaa1vvFbcRSBlmR6H4rjFVzZccMhEJUEW
+rEU4RD2utxcglD29Yq5s+AjHSwMZYLR7w2P//IFeVHKhkDR50OJhsGasq+LQXt5qmI/ID3E+V5P
nKuBzPFxq4zBvL3Pcy4uCckav2z/yxfkxdSR02DZHUCmAZqf9xEr7zbPB5RfGr8vRg4XgDIQREj2
3XizrfNVOjR+dZuLPOpbUvdRMYqElfRuotDDU8xzPZyUSfDKlqtj7wcSDvUVjfr8AhrmfvcSF3VU
L3Sg/aZFUtIMBm/Fe7OWfkvigo6qzOahHOBcG8EMITJm3RUm6/0ypos6Co/sx9SiRJE59IDjPrte
u+6cq8eJQ8VFHU21XALaYMWtgE9PVS/5tzUPzhm8nxqdv44eXXc4xmGSi+aVRrUZ9dUD3t5Szw96
/Kkv9nhTh4vOCFY9LFZ+AVdQ8nY0Nf/mdR668KN0nNg8AhEA3YCIQifMNDu29n59A1dZMF0XvfQQ
0oWiffodivnjrpo3z/3ipM6G4p0qz3Blg6UWvKeIseAW8nO3tuOn+03T08XuLCyQeEbBgVixSN9t
eQFz+rGKomm3iKnxq+RcFE/bsBa/A2inJtX3uoXSOOn9nt5c/I6A3RmSxfEU6Hi4r7ps2s9i3fxq
fhfCQ2mN3nWDLVlqlIcmbcv9uGzswmtLuhCexmLwIYRWt+ngEzWI94uVXmA77gJ4TJXJteNYlmgS
7F6Lqvk4mFk/+U3cidQCXKu4NNiSkeKfJ7tdNrb3wqnBG+/1IVAEJYoWC60wmJXU+zI/arI2tWfT
04XwyKWRGfa5SMCgXfbpYOB+JzbPNXcCtavLaVhADE/GdOSHhi7AwapN+52Orvhh0EGNFS4KaHsW
/A3qmCvB/RBZzEU0lnMezL804/mxqxLC4AAv+6Hfi8c/tCXnJev6uEFPVQgGmwYYJ4FwmHpdWgDY
fb1dWLmlxmYoROOMZYeUhl/L2u8dEYKDr8eGvbnexII7ebpOtyEE2tL1HHvx94mUuegjHfDx760S
VxfLFP0k0/TOJzbZUT7xZRYtlzgLUopZG5FWF1Ln362CDYbf4E50tlnUTLyMcLUdtus4BxQzZPXP
fx/795mIufAjHqxVBVwzhJQWrT82m03fIDvlF/U0+YmUwHPz9dosFNd9ZbE2PQODHmbAw03cDZ1X
1chcJJKKF5FbC8VjM6b3Btpvi1Be9QVzkUi6NTQKNgytiAT5TX0rqskLjslcIFIoAYPLJdaE9+Ru
QqNPpo3xKl2Yi0QirDF2lHiVCPrV3MzLpi7gduAnggKX29dfU0OOA75+WJQyUB8Xi0YIxGP9VH6g
T/B6cJvxioO/gweVci2vawoUKe4yvd9WcdFIcZGyih6PljiPvmZm7sBjpK3n4E6QzkyrOh8wuFbD
IR+iW2XOQctOxKirTtTkY5ZBn5UlmYF09c4y2n9fbADTgmgYQs9D3cUlwemtTWmPnzJnRfGms8G0
h+uon0oMc5FJdV3AHoliUy7Ruu7HScyQtOZnKt0TC+TCE2opDak6HJBzMNl3q/4uC3Eoe8HOjH8i
cbgYhVI2aMunx8ln45No2msS+vEzmIt+YiwNqmw69hYbeAHVLb0uVNz7JQ4X/9RlYboOYcaTobF3
cb1d6Ug9/nveOLUkTqQCLl01i8C8cwv3t74d2h36gF69c0hNvj4G2hpQx9Wil5sCsJZUltzYYPMD
hTHpBGoRtsMw1/iYUNO+G0L7VpSxH9+TuSAoQtkU1CyAJlyc3wuWXUk/tTkmnSS6lf1GBnI81BV7
N/LqTllpPLeJ0zCCX4TqGUObeNGN3BVj+7ysMPn02igu/mkJug58fSzJNK9PetDXcd34NS2ZC3vi
LGjaNcDE+2U7Gls/BbXx298uYigMYd/MZ5yG0tIjNna7CKAl6JehXcBQxOA+OEnBEqWgPCVIkIxN
v3kuuBOZoW4XlVrslC7Vj1M1vm10+MHvWzpxiZszq3mHuAQY4d1KSJ8UINsc/n3wE4e4q1dkTAU4
AgAraBLT55TqHQhxl1W3+eVnQV+fKUBn66nroBIq9LBCeMEO75poNn6l4i/3zxddtKFtpyYd8EUH
+HsdpiwGYEvTyqvdwlzUUCCINeS4NJVp3/EouhbE78GCuaChwPZzCxd7lM+mSXeF5g/ZFCu/rejK
FsUZCuh8xu0ZDnw3hS0/wsbO66WcuZihYAFm2cT4nGMFe+B8m5v9Akf0f9+KJ5KbixqycDqHNQdq
uWYODu1Q38Jtz+9TuopFIqhxm5MoVaJ6s7uoh518wdcffvN24rOEByKJI8ybxuYuaz9ZFj35jewk
TSPItBXHO5zKh4Os+QaY4+yHiId27+vQJCoKYJCB4GnC4K6yHxfWvPebtpM1ccYSAZsSjByLb0Un
f8yb/OY3tJM0p7BkcwdV0gQ0r3gXwVUymTx1ymAN8npFSvixR1nNjrW4fIdXqIs+7/y0+5mLGBqn
Sei6pzgIJ0uA7TF0B3CvX1i6mCEdT9MiRqxKxsme2eGtHYXfAe4ihgaadxldQwaLOxh9mqF77JfB
69mWuYAhonUXqQjrDatzWJDCEWuN6nO2OCdOExcyxNRo7JAfM49pu8fCROV7tQ6p7/BOaAaTCYe0
wboUFay0Db2rYr9GPPTfXm/DbsrGKgT2AefJWoe7AL4Gt2oGbNAvP7i4oT6GB2bJCINj13zPen2I
tfI7Z13RorBjm1FRhye5Mah39aa/62j96BX6Lmxo4zHeUyOsOBxR7yciyC3cx4TfVnRxQ1Mbkpgs
mPgo5D3sFZ+gQJ74zdtp2/Kji3I3AtgMmcLA7CsLBHUhl+Ic/ejERj8a/L1sgnKxZlykgH7JfvpY
0krjBbry3CuuUdMmAJ2uNNCIS6qSNsru09lPu4250CGovwaWtXgbbtqJ3ogxJfuQVeuZYv9EXetK
Fw2BMMPcdCzhVLN9XDTRj4zmdb6LB609v6wTqHrsoOoEYxDw6We1a+W8mwJ5zq/q1Gd1kijR64a7
JlAQpGzZXR1AmBiEGT+6J3wgX28aOAdCbGTE8qB9drua6FvcVvbM0p+YuYsj6kNR5HmPF9CWd2pP
jLruivqcg9ipwdXricMBTldxieJ27cVh0mmxZ0acczI9NbgbqvDUUJocGQ4mzJtd0efgU43Z7Hc6
ukiiqu+nqqUtToIxvyDZf3H2ZcuS4li2v9KW71RLiEFq66oHwKczDxEnhhcsRgESEiDE9PV3eXbd
25VelRXX3DIt0yLcHcdBSFtrr6F93bbrpEjRJZGom2gww1IHrcSSqwzBlzYr1+tMVqNLIpFqtURQ
ODqJgVjHnOvNFY7X197Ri5U0WcgyzQiM3CWpzMUgHklyXcM8+icmUQ94WCkKuCzRMsPA/D7/KvL5
z4bKxePZ9rNSEhGYu7YRfbbpRiEYM7iuAYrwsD+O8lUmvViQtLqrornKGKlvg9FfZ3gRXZKJjFbp
KilJdgZu0w+RkX43JHK47um/5BPR0HkWLxRHD8chI/X0YPvh5aql9JJOtJkFeekjGIpTuyJoehs5
QiHr4boa4JJP1McVaxD9h4E4fAsb8VHz6wJIoksTo34xiez7Myt5Lb/opHKAzqrrHKmiSxcj7D3b
frMamJncQJRN63W4C5JFvL/uml88nqILWjWgPwR5I8gsZIyPcAXqritFL7lEXYKQN1P25xYCO8C1
dOd/qQD9kwf00gSo7LhBMv15E+rj8n5rx68csaLX7YoumUQjigtFPWpR5vtgR6z/6ey4XcV+iP6J
QTQ5OZaDAsjiRb1rkr4Be0Nc5+wSXZKIFJK5B8FxdNO6QjXRms32Snl29E8corGyK/4B9LTRMWso
+8Sq6Sq2THTJILLWK5F4bOi6kdwi0/ILl+rKK34uIv8BR6TIBRLxGUekZfl0PnQSz/urHh9yHp7/
cGghhSFjj5l8XETBu+ZeRt116OclfUgzkwTxzLE1L6cxX1AKCU3666bxS/aQda3vt37EMFHNE3KD
7+df7eP+pDK/dP+R0olkazZU5jUjO2TUxV+9C4DmbNUs3l131S/XT4uk7gBbrB0oD6fSMZXVwEGv
OTa7ZBAFZG471Va4o0iOftZqowfQoUzx749+rmP/maPILm3RTNvHrDTYnOtyae5MN5Tv4mECwRJC
i0BnQofpnU4j+nPpEnYdOMUumUVjW05NP0lsrV17t50xmBIuZ7+Y48/o2b/6RRf70yFhCGqrsaxC
PEzetUPchrtG8AGa0AW+bLt+XuIgM8PmbF6WKYK2Zxa4qwYCuyQf2bUVDqZ4DJbBMs2RtPrWjzH7
xb2K/uSXnf/+H55tUkNSPLW4V12YfLDDqHJKy+v8n9ml+RHzg46ELNlucbPKtjRCyq/w6VWPN7sk
IKGxHtTrikEcN+Qx6rbwmKx9dNXExC6pR7BoXkox4tT7dThNHfieJb1q4WWXvKNlMZEJaHPu+ABg
wnCdn8EX1r8wdPiTh++SepQgi1d0jeO7BcIGs6s55e+Jsmj5TmONXE4smaTfp0av6Hv4lg9XLW3s
kpdEnF0QGAkIR/goRmJIFIi7khpHrhuo/8RNQj8SaR54CpJm6jLT0TkLqLpuPrykJm3CjSQtdbpj
XRu+myLfPNbT0DTXjdRLchKrEVoe1BhMaVLlTvItcx29rlXGLrlJYTeGs5S4MHqem2Kt2E0nq+vQ
BCDZf5wekiQQmq84OBUNAs2D9gsixq/jDbFLdhL2WMEwBeeJreLlQZs3x6y5qhyC9ccfT3wCraSr
ViwHpXDPVrXtI1WEXsXBQ7z5Hw/uzpN7LTWyTMmE2jPhn886nH+/eP7r0oJdMpIWS1etiAC/r+r9
V6QRNSRDYd6zYuz0+vrvv+RPZv1LWpJTXaVIgKujguUNBfSYUUOv2uAiT/yPF4c4yIjWCdMySQZA
xTWIyUbHV472S2JSQlphF4fJM4mZzCwcJPdD2Da/uPh/dl3ON+UfVsOFtXUyIscKlcv8NSzVHazS
r5u/Lq2C4CjFAg77hN200BwWzA9WRldt+tklUSal6DlbhmuybQTgcC1DWBG56yRKCK364zUZI2dT
q4Ft6Y3NGcfOnK7XRfayS66M3QhpSQOuTDC6d/AzfLRpUP+iZvuTe3lJlWkRGT/0vj3DwyqAFpTv
6tL/CrD4HZn4FxXhpbvOVo9jU08R2A/twNujl2ROs0BUQXRotdNPhpTtmlmBGTTnVZ2+D8AgnQoa
wwkh61tV+cKDBHf+PGKU9nNXhr/yMKD0d3DwX5zdJQ1OCr4ROaHlAQ0SL++kS9yY1bwJg8yPXqZZ
PbTJSy29qnKa2NgejWWL7Q7hNPppy7p1gxsuiFHNSvF3C1QdTUSrU+3T9edam1RkYE+rQkrhT5Md
w3VfxYEai241YCOvyLn38Fr3sIuL58DAY8fXaVYmXftmtybhOzHXS1s021SqPPSm/BpPa2eKWqn5
/UI6Je9BP0x9VvK+6vN1nfzLvE5b+jNUbVnBAKtRw42x7fy4ItsvemgqxZM7mHFt8m6Lk5HfqsBU
Elm222De0H1M59t1bqxts5nGY7llfBi6BWnoBKmA6TK2sI1EChRf9sjX3hT4sZaCQMh0OR6R1arq
g50BgH1wa7iKw7pyHeaDG0r5HmGO/VNrsfF73HisdaZYYuobQaKGPJhmoCwXHdDsu8BW7fwUD71Z
WFbBFifGBEatACiqEdna5lppNt35QSz155mGtDvJVSWeQkSWDPVzwBC1c1eFm4frEvUktc8+8rJD
25aCpp2Ffp7o8+CJcSdU9JJn7WK5Q+yPXrc9ImaRvF3EQ6ndLqqkjT+PJpj7NBsaH+q1cCR1nMP2
XLkZsQe+VeLb3PUl/Ym4haF/x1Iwn+46Hc/mMYjSQNwOcyDaR8+3CTeAT6r0GaKbJxPnkOuv2/kk
0cZr8xSqhurd1PjYPsom5k2URz1yt7qsHakd7xAokPA3FQ5oPHmntrI6NgRXGRqRWu55tZW2yxKw
vF6kj+n8OLYtQIjUVFOTz+1s3Hdh53Lwu7E3MPhnQ+9uwXTmI0N1DUtMArnzMr2askFfASZNmr7T
ZcXCorOSF4PrSFMEW0tx1+OIIKrPRLbKyTY3G9oz7fjQp2H/IKc6giWibMWnMuKdvEl4OmCn50o5
bPhBQaOx9+sjmye8PV+c7mBxFWjB6Dy4YlRx/YFs1roDE21wA0RyCADTVi3ZrUMXPdG+paeRT6zP
TWubMKNr69O9ZVLxTETIlM54rxGUKaK4tNk0aWDTGhkPn9razGvGJZc0awP0q5Qjw4EjKWMPC7n0
E6TfJBu7YbO5qcZaF1E5D2tGedsdhm5mH+chWePMxV2nQFSu+Vwg8Fj6QxdH7Hu0psP7ba6+Iq+P
vCC2RjWIh262sojTSNqj7Tt0aqZhkxmZYvGOrbErjEjmZe9geVI9LFIE+wARD+YEiqH71PdU3tS+
qr6EiuLMlIJlYa7nZGanUZS1fekCZHnlFYWvTrHpthcZ7VoxPPcrV8/aQiufDXNJn5ZS8apwDSG8
SDRvEOHW2pMVW/dcdgE2bGsclFMxGveiXZ8c1xRRW8XC0nnYB61Zu/040HXeoYKOVQa7Df9jkIaR
e1IpW2VgofTNrWw9+mgWIrH5ZBpl86EMtDmyrTRuh3V3dfdgBp8Mn4cfdJPWHlrZFC6YpMRc07OT
snR8M1WEt6Nr0Y95g17RcwVFPs+Av7CnxAmtbxDEFIMPIBsX71m08FfVU+VvI9dBDlTZblZ777c6
uLO68e6I4Jnl1mjkJme8gzNTPkkWzk8ha+BzyPpN79thXRZEQJN1e98ZvhxS9Enu6qhqTEEZRMZx
BGDjTmyJJvmSrBaKSavcnU7mxPwcZm3SvYx9umRC8SHMAmvq5bkXFfohkm0t/htBtYwuoOJ0R+e4
VMXamgmsoEXU24uNq5kVsBKGuo74YXuJ4BQUIGtCdOqTFyPsshGNN7GiNtV8X4LhiyY3Hxe9m9eQ
rTmvYQeVKZ8of6i1RshtFrNJZwxq71vKKraf2mZ4EytCDed14MOxV2D13gzrug5PM0gKJfpOIPom
z51dG3+P9aiM790o1ver6Gi9DzaIrw8NAgdGzFk9Qz4a0mqSnzJNHDTkgrASksBaiRvtYdB3MnDo
VSprZM+6wo9wwrofp1rUyIeipLnFiOrvK17XkLbPrUQHFpk9u7Wv6PxsznFpjyxuLMu96ujnKIX7
HCC9VsJm/uyd8p53aV/pWyZ5GhewwiRlDeeNkRY1RBG70cqfTReMbwDttwKCFAz0Sog+D1L42WGL
EKXPGn2rD4mz0zex6aXPaONTkZeijE9dzTr48M/LfeSIf6kb6HNyO8AWsFMNu3XTNJksmm17C9RG
5iOkdDntNDlFzojbxW4jKWaeINKQ403Np85V3ecIGt4nZbtqabKo7BJbRBbj/gUkMRcdB7YRky2p
I9W+0Uo0eTPrKS760CefaCkSoOvBuGw5nuooyGzoe/qGh8qXxSJU0N9JvVWw0Ws2u1eurKMDqFZN
l2HouVsdObiik402p4ohSTgPuI/6DPZ76dFWzTbmsKMYqiNXIr1HnFzvM1sHejnEVVNHN6yeaOfz
YRnWcc4Gsjr22KkqjfLZILmoEErLZ913SV90jtTvZDg4nZFyZmPuGj1mxiMXLBuSRM0PQSNSn9dO
qJM1um1vlzTd9GFMVeBewpBuPgclBy0/JlGGSL7WbM95F9hj3TQp0B8ftRm8fr63dDJmP8Rx4woR
S3qjFtvUB44gm35nZ1IXOuEuZ9GEksqp2H6YEHM8ZaPDOpCtVH/SfBC3NVThGfxwnxrVI9G2Zk2I
2R4yGlVUC+VuH6LqyBY8jGXGVoqFeiK8eVh01WY1UTNBKPh0HBX2EelM04xZyjJ8ky0GUT4uvv64
dsgPZkvMjks9cSAxXYK+NxuxlvmogcNnsICb/jwS38Y3pa9imU9L5/z9uA3llCdOIlmp66sg2bOu
h8RUQuYX+gyFjJxPlJi0z/XYNipbwm1R+44nY//Apsr7fBxbJo92U/AVXmpRpTdjipok6/tu8j/X
UMciizaNjL8JhfhcuHLmuuh7iZiRmqJ+gAf7QoYPvCoDV/SUl76wEomdOKHFvQNW1tX5BgPqOxT2
0O2zuJy+z57Do8ZGJanzWWE03SZpLx6Aym7lIYhRYB20dfH6TgyDjjGWw5nkRo5r+9RXE/vYxV2I
Z2QNLKoUUQZ9zmFD26I3Htq6cA42bwcWwIlgz0oR0RNCIbUogDxI+SKhfyIPrYi3NENJII+toUGI
K9CG4wMPsdEoqnkuRd5pQT/4NFgU8Lc6UeYYeMRtZqZG7ZqLuG7ZgwZLocpV7aC9mRanHqdwRCu0
imDkkCUb6HrHWFRK3/YVp++Az09pjnnTHNKQ8sdmWclYNElXu5eNDvMLzpt8ZbyEMaKF8UF9Ihvy
UDIY1fLp2zatPNwh1htY3dKO81o0ae3SNwiMk+GY4O6rNB9SKuRX346ISN1qdGozuRjxLuZ2aWDs
XCVkFyAdt87XYCRmLw0cdgs/jH69hc+UH/JImrAvtIebXY7Cn9zV0iwTKmCnzW0Lr6sPcEvhJAtQ
iq8ZHDdSTJ9pt3wRoVloBaLJPJujmzBBH50ejd25QUEhh3OdBILmm7gCQRJL786zPtCPmMfV8mo9
dEa321phvxouq2pPywKL/mJIEd5UlAvdeEHHMIryjSZ9dKznkGO+mcIKtt3juI5HuiXYCs4Nyqo3
3HMW3yJSvB1+dAZL6CFOoq3/okJIjHKWULk8rXG10mc2Bb7awSqo5IVpSLtPoPj5aEM6PlQMa38R
0t7H2DG0IzQQDMLiQkd9uRXCWO+PnVsaVvCoMcFJVGDcPaMYZT5H4mY9vOft1nX3Co5vqLgmswD+
qMZhT3DkB1NuKDLbtmL6fRPGrb9rTJyKj4GOI/txCluSPNJlnPlxpZy9m1jMOowz3T3aaYjr4zDW
VVygtKYq7+H5b3aLFybMIYAg4gdj4BfarKbbDOrf6oO7IE3K8Sbq0PrIN93rDk9MZ7esb2IBFm8K
2l16g1EvcP1h4hM81qQsgycERKEcaMoAT1DWd02VaEiqcJ/2bCXrjPYJDNAymoyeQLMQDe+iUScY
dNCOL/ZTZ30zfxMwoiy/jaqk23cxYeS6n2GIB5WcQxv1gG2q4EmZex0Sn62pXdjO9eesuLoW861X
bmgKvWD1ytQgscGV9Vh/idok+VhyKqo9rABHHiM3PsUTgE7RLPe+xZq5FizA/0sEASg/L7dlNPd2
faKIuqzWXExMTV2BuaAycWGgG0GJDFZaUISNww5mrNYQ1nzoQ4odrH6dKlitVpcjCyEkGdg4ssOs
sMApZMKG+21SEJ4DiIY8sU0LlI0Ehu9JWoIQnPFJr9FHGjYsRaVhaZBHla7l40RnJn9gmu1NMQuM
pX3l+5SfeDx1SFyIxTKIT6IaQvfiK6AEL8amnc5dnBiJnYb0SBTWDJNfinm03MWUylqA5DWy7R63
NalvN2SfvIYmqZsDndjUPwaO0bCYMMM0N9b28yuSUBHd2hlfRc9drSZUp8ALyA8PYze6SwnkhUcQ
m6YtH1ByT69udWTK4q1t9c3q5nI6VI4ytLq28CfYPTPJZiuXLwRCglfupYckJOjcAHdTz0yhrY+6
23Se6x/GrKXrMhfCXwwlvFUYhRRZh2o/a5I2+JU8m6TrHtqO2yMeQv+xIrrkGZs8P4bJxn82JMWW
NSE6jfMVDRO3Y6pO9f2Iu9I1meo9kOpsHVurs62ZGe6E3+InxGBD+LZu0ZJx7P26zIfzAtwk7sOn
RIyhuWXo2TEUP1jfMqlNPIDFqX0I/2GHVQ8ZmILtwx7GqjvRhUx9W6g0fgdzURch6LCiAg8XKuy8
6wY0V8aAQGGyxDp+DAWC7p5ixGbZnAGLNvmGnbIu6m101e221LHDBKcrloExDaV4jU3oeGJwob9f
vZdNhmipmd+5aB2wiQosq12GfNnkQ6wd/86WgIyfCHVueaxSyPH2QHbhLBvauMRPWEz8qGNQ1Ko8
QST9Mw7Rx3cTD/iIiYhSj2sOKzmYCrd9o44kmVtEp3tuE5bDwIK+UQL4KVvgN/GqaApoBrkuJbaa
S2L5CQsONIURGFMnwOs2ObReMQFQBz4MOQn6oQZfAPMc3F6mBfuApCNR0ZcWZDbfyr68HajZkElO
0zLMscfjL3PVizQjYuYm77irPyZwRjuNthzCXIYtf196Dsp034nqXS/75IPyqYpzSlT9BRqw7ZUj
KwInOWNFx9YnEtlUMfGUTGX9OSVe0yKYlTnhS9YntrJgh5lVPSvZjCGqpWVuc19yd4jlMpJT26yg
UUccQyPvVIzUkmZCGtJ+Qx0g93DU7iQWOo8IqrrBdpZiywnRaegoeYUfhf8kzzzgz53qUPGEaMxE
P6HSldVrC7Y9OjYUCxbgG45dRF0Cd3tQYtR3bo3JrvEBXH1qXJh+NwyN4i/wyCVzngYhJuASC5jx
BbrpcVkMHnV+j6EWUCBrgR6yeAGolG9L1cKDGmBJFtfLTgn7EMbp+n4OlT9Kzcl6O0prhm9uISXW
jXYc5U2wuhaiSMJrJqasgcLmaSGM6Vyovu0z6HmD4In1a3U/soqTnIOdcDv5udQ3ziywA7eqlPX7
ViJR7wl4nud3TRpykftaymeShghkEs63D7GbGPJIdGnX+wX76xPr5/52LcPI59hGwXQoLrGmjtid
qScTRfwrbbWuC5WiSMlsXItXwOzqBp3xDq5WfhpQcE718gbIxqCYDqB7xS6nseNtMKQJ+rTDvH4g
FvH0ZTBsLNOibB66ybY/NU3T3gCSoJg4ylVv7W07Ye93Ow1cNJnfqF/yVS3Y8sdGB/CKinHPDrzR
k6syuOrU5Wsay47fBk1Q3+hO6TkfIrUEN2HpfYermY4/ECyoZBb7sUozukVrf4jgOfXJ82WZcpR0
5WMdzuFdVIpn7ytwSeF/x5cCM+h271jdhXcaPe8f0NWnzxx+BJ9Wjn3GjamoLo8D1SQ+kChZ/QGp
L8OYjf1cv8RQKz5HY1n12VCm6yeoGNOPoZnNjRqZ2REz7dcKsEtsvs0MD0cWOTd/RDshykCWQeGG
5j0mUUseJLaajwxwOKK0HBgDuwmV1FtFt+XUa0DUkNS44NQmCxBTnZTzM7xOtpvJpXGdraXQN7I7
fOu2ORtXBJ8tEZmL9DAKOE3kyRkYrmgjX0Mtq4+UY3DVvDagMkWxPyBPEiq9AWzGLh9bhVvRIJXo
YZU6fEjktn4pgfm9b+PSPa6dGOlRGPomyJqt8/AzltO7TWsKnHmU8qaJN9UBAYyr27ivqhNuTJB1
DpkroNXM7VqMbpjbDJc/fl8G2zIVCeroIfeBrkEdAtz2k22ofvE0MEDSSHcULwL758daeP4YsKZ1
WIBW6TKKYYvn1K36uSHzMu23jkVqV9UrYNiJRP0nhLqQEIs4YwDr2+CZimA8UUZGJL2Us/kWxdv6
g69TR4BHrnGPxaHlPw2M0b5H8dTgo8m5eikxA5eAQIDUA5iswtdQAq+G4m72n/rQtGE2GwZvAz0M
Y1lYkTZDFsq4XFAnrsudX5a6yWPA9e9AimELjHkCI7E/dfNnoIWd2U9Jz3/gwQqPSbI9mIC1D6Kh
6p5tw6SypGP+sU+EvMfEnX5VLQLKf0HC+JPe06VTAGyeR9fFNVjy6RSeIGVdcwae1HV0gjT8Y0dO
E6AcoTIgkGCIBxMqLx0Gn67rDF/0zWXd1f3UnHuJtDk2E6YjGs76ypbc+XL9Q3u1n6LaOgQJ75bl
PH46pInXmw+ukiawSxk4ZXatSiyoO1hvUn6sE7LdhA6N0atokOxSBw7yeiMsmk27eU5eSHkXiubj
VRf9UgO+rg1Ql2oDCSty2SaTpyAJrxuJlwJw9Jqg/zAYK1KWX7u5/UQH/iue35+M8ksFuDepLlmF
Y8ey/OD4ljfpdYl87FL/Xbtax82C5m0VmM9xi7aWnD5fdbEv9d/gY60MRgHwNzMIdojnhKEn+uO6
Y1/wBNnYVwIbRGi02/DHhn6L6Oly3cNzqf9GJwn6mP6s1kyDr8iMGwsqdXQdJ+0yNAKbnKVlMfSa
MMNpigZ76Td01PrrCArxBYuIRSuwRHcehJ6WdxSoRce2aw9+MRsihNfPrbLgZnr3kKxNHnbuKjcZ
dpkbAetIYPAJtFTRuLwBZUSqevXhupFyQSHiI9pmAYWOqhxW9lSrKsrmTfrrJpRLFTi6pInYqgqi
+wBdnbkPTmlTXWfIxC5l4PFMCGy8Ovh4McC0aGOAyYAt9lXX5VIGPsmlTDe4eYGJJ96mHu0pYHVX
Hvvi6WwXGPUD9AbbZAiPOvU7beh1a8+lDHxKtr5MOU4bsO5+Ns1noeyX667IxaI5wE0zic8+eynz
Wz4ztR5r57biuqNfPJp8Bc9AlnB7bLxwCBEfCoqMil+smGfK17+goVyqwGNAOnDwhTRGzx61o2Ql
clUHsoCFwTq0iIFwNao7tgld/p6o9Z/flv+SP+zT/xzd/e2/8edvtgN6gKimiz/+7Z1t8e9/nz/z
/97zx0/87fDDPnxpf7jLN/3hMzju37+3+DJ++cMfkMAL0uwz+sLryw+HUMTfj48zPL/z//fF//jx
+1Herd2Pv/72zXozno8ma2t++/tLp+9//S08S67+8x+P//cXzz/gr7+91kZ+6fzwTx/58cWNf/2N
kugvRIQpNuQiwab1LD2Zf/zPK+wvMRor5EwNJiQ9UyUNmN4VPvSXKOV4M24Tp7AaPCs/nMU27/wS
fDUYxUv4bxKGjP72f0/tDzfnf2/WfxjfPlnsfdxff2O/S5n+d4jgtFIsvPhywVPEfUaXKqpW1XFf
D4E58PZpVenbNMAe0FXroZuAc6RK5ww71DsPsGIXrcKA2SHfhwQs/62vvsshOSZW/zTBQrKlj3NS
zWEeLcm+SZsuh03inU2jI5CqXVcD8gN2kBsOVoYgcc58CyApzrkkprCpBkVoS09BgD507KICPaY6
hwPosWrNU8qThzXgdc64vJWKTLmK25wZueXpgAUCVhDPjU73YeqL87cmTfuky2C3xeP9FBn4WMd5
H7fQdIgioMnTwFy3T7R9BUats1L6IlIsK333VC3pPvBxnjr9OeHREduTE0nxw2U53Sfr17Fvd6yx
T3D1Okj2MgbwDmy6pyXE25I2t1V8XKIXK92UhVWJthYzhx57bWwYIn0aluQkBDdZF5gnU8Ozq52l
OMTERvumsuLg/FdLvir8lIDqO6KmomIvkOnlSZuAI/RCVHtP0+AIy7IjmtpPUpOHfhsOSdRl53eP
o0ZHLN82eSApvaF0fd20zXgqgMeU7uNswX5CeOyrCto87sf7yli0aPoub3FBse7uwFYDEsldFgUf
CG4Gziie6RuWtrwmL9oDXH4huKEVn996+lwSeXP+YkSrH5Ihvg3j7gUZpkW6fUcH7jN6m8Aoy/CM
Ux4Vx3eSZD8K93EwbQ72wGsQmpxOerekenceFTB6flhHorNkDOCeFB/bqkoy00z3vTefwZlF8l3Y
3jQ2PFmMNfA6CjGJfbwmYBLIvQUaB3P3t56rnXfN1xQxF9VI3n4fNyjb2grvSUEyWW1w09fxs4mT
vacdwXjTHs3X+BAPOEv82saQt3EQ77RdDqq0uz5kB7T3EDge7NZwujdoKnP7Iay7gyiHm2nZTXgC
Jp6e2ro6BEAqXb8hv8P0Bxi1H5TVOR/gTCagr+bmdUKzOAZbYR66+3O3hPv6O4giIoMd3W6mzXco
Q/bKv7DVF5utbk3jAEkM/NRE/b5c6+i2TlJbIMd9ztdZbIVXPYZTk36GwGgF6UOrUyLaO4ix0ldE
3qd3Bq+JQSaZWm162yaVKUBcRaPK+mqPFLdqP1RpmMM5xBRTGLHC+b7c90n1CTw6ODVTjRDG84sA
qmKwR9RTFanqQJBGvO/TDlTHjSwVbsWKNnnnP8pF/BjBq8qmNHoCp6eFjBrYO2yN15exGRzaJenn
lSTlySbnUdAmJp8n8xPpVZhnCEtuA4Fnl/HWFCn6x/Bdik1eRYm+5eNoDlEr6hMYhPaYlLbag1kW
HIBqHJUf0zYLlrLgZrJH1tTwyIpo+lpz0yOrICmg2dt3fVQgaO5AOiDTA0T1yn5OhLttmcphqvux
03KX2vQGTsGIHtG5HKbbIPyV59u/noBDHlOYhAnEOV2U0UGNWHT5f6g7jyW7lWvbfhEUCQ90AWxf
3rF4Oogq8jATCe/N19+xKb0IHR69y7g3Xud11JBCLGwgzTJzjoUA5JAa7PngaQppH3ifPkYqSLm8
hvypWFFcGNubEf5ujBIQvL+ECP88/1HXwZgyLTR2v+r17dJjVjfjAw5miII2bM5NOk/x2AR7pVin
dVpE6pD1NnMh/f3S+3u1mTQVqbPERlND3Vnasy1sP16GkWq7yH/kzDJM/FC8TOPONdoX38unqNz8
O+QWh+u/oi0di/LFoP6L6uDRW7L3BpEd7cAqmtJitzHF7XoNicpC+tFUz76o98Crz9djeSjoIGRT
VEjkdI53crmXjMn7QPx7Q80ncti8142zDf6pMuWlmRh6Ma07EaqE+WjHnoJ8MKpvs/8aTHQIiygo
6lMu3VgvT1eNwuQxpqUbP6XtHEzaMTW3q6e9uPDYhsyR9ymPZaZJX8I9jP3y1sz1M57YH6527izb
vZOLd4fe5CZMJ6DJ9KrCbRJJm3mxURoBDWKGd9rHYcgibS2vHFunqQ1CXFqDSn80kJAXjmsjK+Ex
cRarKpqLz7Vsnq8/yOVi9Z1ztwQLo7nLm6Gvvvp1hXJgV2/undV358Z+/Ldo5l8hw7+HCNfg/NcA
wTOhbnkmO4OV8tfaUV+Ubji6K1N9xm6JJk5tkD9dXHvhXtTm53//x36GG7/+NR8WK38oMF3f/SU9
E302jXIL6oNX+3cjo7ZR/pmxmtVjLyR7sBkPbevtDUegb5Bx6+yX9He/+OdP+vtDBIHtO1Zo/Q2Y
zKgRpwoyrz7MYxm1VXa0V9zrbUpUceB/4Biqf37Q63XWLm9TUcS+xgdk0D4cvJlyj7dvXC4Lw0pS
yC6OoaPM7+iC2Qc79Q5z0+88J0VoynnlGSdliLs02B5UPx+vAQI2Qx35c/1h2e+0wGJECrFnBIl1
LQtm9ktqnY2O/hWasqE+avXdcT7DTDwIdz74hZVoQ/7GcPOT6fLrKwldyydevYLdfp0KUiGBV5NA
YzkaJuJpWi/yql0cudm2GPbebrPlXhaXXn3pzW7voKq2tgffXpN54bbMLouXEozR3dTO0W/Lm95U
dICL6lBLDrr5+2DMT/bDZqqLs4i7Zpue1uF3lJCfkJS//4pr6Oyaof23DBouk8idkbN2XKpIt/UN
M/AOllN+NQCU9MV0rOzpE0f3pXBfZne9E55xFB0x7GB9VAgTiQmW4lAjWGl6/9nqhjvGoKLqmk5W
699eY89qHpNeyd9ktz/BF397cM8WYchJbfrmL94eG2FuNbtLfahH+3M1aEUYfqzxs1nmjJh9olK8
cnIOq3NUoUjMebhHlrWrVgH5p2LEZLH9PNyQgtHKrn4H//6JuPr782H9YSykj+r3F/+OXbS218m+
PixZTfBIiczhMIec9Ida6Mn6+Y1t0jsK/TvacidtmAfJBXJVwI0Z5/lm34Wz/er1Yt+MD9pBKYaS
IS93jjUShrWPxpZiilBvZukwUrnYcZmdPDlFNIYOyp+SykZLVtO3Mmmj6DSZ+/zbZKujq77/Lw6o
EP6g8B1u7ODXKVCFxyAFuyzqg6vtx2s0ZonpaKU3UyH2paAtrb3jlM231xtlXa3jJrvfeMd+skT+
9rJ9cg8bt6dr/ur4RC1OHmvyCOCc40YEJ05TFJWf1yjbzNTF7As8YOX33nATe5TIpOp3V7t71I4/
rlG2J383JfU/BDEOfg3f93zTtYUrfulebNZcTSlCHhKZm81vn1LtPPidt3ea+sGvs+/tyKfOhzsf
q2fu/KZK+B8uDf46XwO3MA+BIuivV9TcWqnBFBdWH4Gnb3yt+1e3IoL0wWto55E8NbC648azIMZB
veb9xnprX//AX7/IXx/gl2JOa8mlbPHzHPKtw9rSx3DyDzT/Oc0/HSbfXqOZysNHUBPR6/6UT/2u
s76WHunXth5Hd0kqDxfLdt0yh677dj31pV1G13UdYDFpm/7QDgyk7P07qMm7mngp0KS6sxsTBIfx
z1X+/7qIc5t96+q+/jH8/1DFuQ72+79XcV4+suKj+p5RG/xnUehn5ef6//k/ZRz3Hx7iAFPYwmL7
X0/Af5ZxQv8ftkPc7qHoEBx/1+34rzKOJf7BojR/1lcAxNpXTOq/yjj8a6xV6rW+QEDhspn/J2Wc
v+0AL7RY/Y51fT4bbcQ1yv+3Bp9oxibcFmM45jpbH1xrGm8NF49GXI5IMRLwmIY8DK5EHRG4YnGj
Kzy8PDiZjYwStWxgJ3M3BL9zwv0V20BNhktW+JiASa4sboZfri0Xu+uEAJ/HKsc0vVgZyUPijcpY
EguVzA0TjJpbQ6UZ26G10WxYYm53//Yd/0P8er16/n1vEkNaHNau6buWwKX9y6vx62n0p5EUXhql
7VGykb0fuV7BsLq1Eb91Pf7E9/z177m2FUDAdfnCFtW7v36KPAxXq2qVf3CWtB/RsdrvuYXeNSky
U/wxZ1jnihTxZFPNE30qNydpGcal+91Mvp8h2S8P4viE0SzMwLN4CX99kCY3AwYII/Eo5FCPSG8X
68ERq/yeDql5h73coYCmZY4QSWzLH8Ig0yrsTYI2HyyzjI1wkmni6dbPkv/+k1isyr98lYBc17uu
es5qcl4v/NUIreY25WPV02HFVBLh73g3J9md7akWt2pwX5oZVsJWN2gpyZYW3cozunGdJWjKlkvX
SbQuHjpBSy/c+l3bn+RghkfIZ8VLrnLzvltxmEC/+Fb6Wu7sys6OaqvmneUN1C7TLI3crhgSI1d4
49YV2ZsCa3g26rTRSTBs7VERZ5EOigZdTaky42MLC2Lddt7Jdmt/WG2NTsLcLrgK/VNvkp/6IfOI
GWSdHcslp/qDYC6ph6p8V82iTtZi/wC2Zd74SIwila+4kHDHPufC2/YU69U9vPCXRkj1IG33Hp+h
d8oCGZ4z0H9kw0Zb/WHm4ftAezbB4WXd5E3VxRWmoTaxeiSxiMYvdTsOxzAdq4BM1ZCE1iJYYz/H
aRjZoX6eFu23kYVdMLHGen5ftqzbCVZAUriQBRefxYs/Z6qy52poJHr53nSQSfmT2yARJ0NE2zJT
zPHVvjZnnSOQxQ+aRowNNMPLNARbuF+DdsTWUgSomlA054SvkcQFWeok1VXW6Dirlpy++9j1TvgQ
ILxaGyTZgRoCnuMq0kXmv/E4rtXhC0zb5mvOv9jcCAcpmkLnjnnotsBIgYpNhLLaHupySbtdU7tT
/gW9qeccixDUTlI76/LQl5PpHZpa8Z+z3+js0XEpNB6siqv7tTDRFZ8z5dT5PvMWzihrDBBj8ELr
ibwNQQMi6qu4nvfdBozPSP55mCzmWFbUC2fh/BikyT9LEOBMT6lh8o9s4dJ8lSsq8sjGkInw2Szd
IL24hSg4DuRVH6tTLUxE9CFPLXXD8/YIcFTSCY2IU7UYBmKDNZQnaYmfeh9Ws+DB2rBqlyLqJVXU
O0bTS1Ta04opMkfBG8Spt/jVeTERfny1vRKPXWrZ/ZpkU41vMNDDeIMwtMVj0xlucOfU6F/3s5FT
Z2k70XWXXpZLf67ExFpmTkuw3hTYNb+2I46zk3DQ3cU2+40XxUlXJ7mqbpjoNO69SksEh8tKiZ/S
c7eeXFMXT2a52EUShobr35RMZUj3s1sM1r0p28V4lmFaZI+ZMzKAd+3ysvqWGeafWB1X/FDh5nw3
kRKFt0vuNveN55ISzI7PiiMUH8KEsYa+H/V9yZua7EYmLULJH0PPe0JptGYycWunoTOBE859KvRG
udCQa0DBOw8mZKOZnb6XFl7ByNPVpbvaxek3FwYEmq1jvnjrXs8i/BD9x4hMR1zMuvPXYyHEQm1L
Ua67at/TfSfcLTbaITApntbaf8gLiqbX2dxoo+opK5EPmlt29PXIOdajJ85iHwxHPMpibPduEXY9
8tVtIVhscxxjB40ITiVDiCYy9tysYh5k4wbNMS0n58EWVdvscyByTWKhrfhjqyUTVygCGzLBzs1V
T4d+Y4llrhU3zizqPEKAZ3kHd0ArG819Fh6qspzT/Zi7fnqR/ma7UDTTVGLOdaxdR9mzPdSB37uJ
uWRjVG2bWdIBym+rwa+Ok8iG6qYkytmbRpA+5aEw9qFbV/dIJjwK4sWs48E1yx8Vk77jNgzze6t3
5pstFH0QsWvV9ykQnvlaN2moE15ainknY46RwCaWxZj9+2PtNfI+lWidcZxmIfr/QIU7b86oRq9F
VndQrlEaxjV4kH2rHPdznavrPmrLZR9uiEfNMXXuF7L/S1F1TlS62clnds+d0HZ4WJrNxspgSOPY
OMuYxjmdcKZ8Kvt1tC1PR661PYYIdI+BM1P/mYZ2P61tWpxErtwTonMZMWZDH0N0LeeCRlwc+l69
n8DCnHqUfZ+ZWu29w3yZiw4qeVub2xdhIo2NwrHDvmZXPo2AflsPW9nMz1MJ3j1dCfdiVaViOASg
AaKBeQl0hPSion4uyoVjuTWneGB60olzj1mn+ew16NQH4fw5EmdFBqLPj9y2vojem+7ANLUn5WKO
cTcZnhbU2rvNaPI26TtnMD4KI+V46of50pdmrXbBigl8X0g7TO8yB6Z1ZbTuQy5xvZpO3uyCCZff
bsh8b8Q4aXJ7YqJ/WMOulnGpAWB2GCrUGbakpPm2srPiKpT6Zp5re7hdgj78tvbu+Gezjt0uQP7b
oyX2g11j9OY+bav85A7aC/jiDSrGsFhPZW32Hs3Iac4gKriK2rTRPM6jbo/cD+bNajfnNBS4vdAY
67tsmYb7UBdZJGqSsnnS7gPvUCey9CSdoYJLWmfVc2g75W4To3devUZ82kyQoQGq+PUR4YKRhH5h
PtjVUP85N9a6W6dW5YjrO6fY5ZhIEYGGsz7ljFd9ztRc4DFpkKLKdjhZ9Nhji5EXxBBDoSN8ajdh
LrCUckwFf3q5Y5/6tjc5rnsgigx87+9zYN+A2kacH1ggSd2nenXwlqjmFUaBcQTizN7QXv7QWbhx
dmnvqDcBpuDoVku3c1stD25PjOBsdqJU/33emjnZ2J33YtDL/RRYj65XZzGTlefDUjKghMPXSkSJ
U4lIZ6vAPOXVHSJypCtOVSRo+8U3XIL9zULAk4yCEy9OR58a+TrZ92bQnXFUV2fTUnwSq92iIcDL
EUg/cKOKsU123DZT/ubgTq+iKlT1nW/l+f1cz5UV1cjLBqKKft5XqwpzhrAXLaltmQGWT7HjVbYR
bWuJ1ZKZarupGqf9QPvNKEqFEz+/d9Lc/OLgLmSm/fJiFc0rotyXIfBI/6earq3eUP73Ku3vthV1
sQADf3ZRWZF1/ND4zDpTfkdKA3hBWbcjvoBjx8EIvmu9XSb14cqtpvujSzIm+ZrNhhtNW8N+DbZX
rx3vA41nQLSCDdk1d5pBb7c94w0xCC1H3FzFreWNL06TqT1mpDWuqWnWK+1fc5HT3oKl/2PMgYMR
le3Qrqpdaagefa5Wkd9ZFWPjfdTW3oBnrBH895UXO7rb7rLem/fAg0WsmPLx5qDyHcYgO3VF8ZXZ
p8Z5QOpfeSWBlt+xACf1pRDVR9g6NC+wV+OznPuE7uD8ttTFJ0fwLaf6Q2m3ItFMP2CSD6OTsnBd
WYKVu8f886dapy9ZMem9C/Ug4Ya/3bRqdznjIWlYwWMqiSvAkTj7ijIIWSXWI1gfEedQdsQO+A2r
BYwGsqNo5PxL4EFfjYY6RThgx+maDondbz5+KhUePAIg5AC9vFvScoQEYq70lNLncmxopGThca7N
uwm/DEQywlPGSpVHKDPQGHCk/BlmRhsRUmIM8m1KL8LZ3mEzuBisev+WTtVydF3ncVnT5sLhSeO/
cBGAlpN44Ux81auTMj5WhvuAWemJCCf4FRybtGsYLRN5uBXj1MCJFjqFjksvNXCjlNTDB/+jDTs3
YXrWaclRYdOhXqKu9r9ZufXgVsazu17hI8Go+fitCVs+faOubjJjM0fiXrvegz8vR7sRe9H483Fq
OFqzqrcPm9E1+2BlVu4iG+OECve8EpQcTa/JTwbdxagfvNd+FcdJculbbauOq9oGKwpTESb1SBc5
x3582tLmzp9FGqEIJprdBLY8g/HBJDnNOkVVpVYYC/69LPvnabXTO2ubtnMDzjMeCURvYMdoLIR2
s+88981s9Pp9sufuZHTCfvK5BZ7mITfOuVbmPrSDnJ7mIl9UW1XPld62HRp8uhqN7r5l9BNg9wjP
idDcb19cyxaHvqR1WzrV57pg9+XqcOVHWXlvJTfL/SI2PIQWSghRBtOlxOx3q3sPUPxmWfuxlpBx
xrot9/CGh6jt5Pvq+mVSgn+Kmw7OvsYInHhe6V9bSuKYm4hcpNW9I7XGaVmazRNAuiIBAXZwqrZP
Siz3X/wJZBf9NiuLZpoFd0E+VfeVOe4HGMF3eVvJ2BpxdyRCCe+0zHpeY/wNdaxhwkTCzARLC6HE
iE0fDON9GOguGeiUdiSwXtXtoK8TAkD0Ku5JmbGP+JZo+yhrzTZmlCzjwCE+E/TbUsWDzNXVPS6r
PkqHzLySW0brRWX9rTOX7b4HuXAexiqLB3j0Eb7H7jIo6d0tInQu+CL6Zzn3XEe0WHoZGd5anoFu
yE8nox8+jCE9LVL+ZYyNCnBGunX+CSRJmsaMEFoxxq21Fw/9xgE9T0gJiCixN25ZJoHp65YGT00j
uZjIv6ZlKf8o2nLDUcR9kiaIcn28RwYvgXKT0Q9nF+RCu69aYd2KYkjPRt7NLMTMzh4nd/YJe53M
2gFtql8mUerqkK721EapCgjjFuWT/gb97B6sZnEfjMaWiW8rHGmT2alY1fXsRNTQq/t0XJqHXCyo
CVblhuQOrOodSZSzJDOu8GRE29Tt18l7myEmpLFuZH8Wnde+r5PTbvEyyXbPENKKrh5FCjfGQuQD
dymRoRRmH8wHyt9WQ5OimflrwbrvsH4VkR/m/s2qhPwIzKn7CMdlPC9lEO5arHtGY7XMrnGyjRa1
F9ykvZGfCOt4BcxWY7KNCH8Mq3aSdA37qMrr7EQSSL62ruYMeMXdjFOXdaaO2WJa80vEvG+MKfjT
dfLsbC1Z+TWQ3XeaVf0HPwvpiBfgHApg6cQm0q3rUmWRB704GspyYxaiuB9M030ojcG/yag1vgeF
brnZuXruCV7UibTcuZ1z1+JJDePgU/577DAk59BHas7JvNqCcV+uBaYUD1OsG3Wl0R+VYQ52shRp
8QZ0c9nX1qK/IjdaaPdby76Vm+NGFHusB20F2y2tIM5JmvevZmkvXTSuhfte6968KdOmTibdjE/G
Qt8wX8fmgwzy3sGX+Nj2FU08b8C5SlOSN2w2SJBa5yVnnOkzCojtHIy2+4r7c30RS1Dt5jHHDD7I
LDYLa4nRButdL6zyGdydOGtFsj1W5RZp0aM2Yo67O8ctlaOc4SA9nJMNQytaOSs7wXxwz5MCiaM6
uFGQjYg7vVSRoJDvu3aEvrYBxLpIlTQzhkVrKt1o69xv8xQ8ZVYTUKYx0UEY8HHCLXxoCtz9EHUv
jJWCPDV0XqYSAm+Ndd5/XmbMkWTr7WeTdiS5baa9ixlO86NreMG55Axh6If+yIYOU1vJbGhG3nQR
6Ky1PCDVI1kPGzXSI9y8e7URJfjVhCvfGyrQFZYlXlrXHZJyQzARAjcYDqHdp9991ff3aYMKwYdA
AMbHx8SMPHtvl6W9C7VY97nss+OkvXK5hB4GcNPGh+kxHHxHL+ut6Zsj2JUpLszqYIZucawGC3mY
GsIvrpnvpJ4fZg7cu2WxcaeNN/gh43opHjqCn1mODtqJ4Y+1Bu5hL5V1abZ1BsbieD12Rr4WlP8+
rudAom1yKmg22h1fYSocdSvSzx4ICO9Fmy9XUqIuswXurgnBoAb5UBxaRgLMhCGr3991UkDYcAQF
r6NZTcgTC68fBlLRPqWAXuSGiGdAJGacb6yEpN6ydHjIekJujLSYEM+rbMs0wWbH6BVq70ilIJrR
LEYf2cMzqAVecfjSfon9uhnzE8CQ4Icc1DSfwRykMVgzypxpi+oq75Ot68gDK/9Cu6iP5iz/MldO
ljDr/liCdcP5Bn2rsT9zc1MDhI4WkWQy2uWNol61LtZ5WYykyZZ95vpvhs5P+Ta/99vkXZwNXEIO
5vUmqbK5jxd68tEwOR5Cl/K+5xoNQtKSJlv9Gz2kMsZxphIAn8cg0Iij1PrnOoS3tpVeWPogl4rD
NKubrs4zTJVVuk/7uo6VWxJAL09pa9Olo10Kee/ZLvsuagLrIy91S6LiQXTjozmL89xvIdwqXV0V
6caVwU2VZ0i9eEs9lwxwuhCnF3eq9D7rJmAAgC4SFTr6IFr91LbGy+COnFj57RyUN1YPHS9Fm/+l
VevJz2Ua92Z2LvvqOy1ktC2pGm/qINyTINEd0Jj/ANuX8SrGCsoLN1pb1peeA2cnOvpyLawecgQC
eSHpuup1fTfggEVO6zV7GVCb21eV18/nsJm/ZWbLPBhqvWKXmUvDpQwaEJ6Bh7eQ2p+DFCjMKPSk
ghdqDXnk+8TRDc5cHT7LRloHK5XWG8OCYtrS3u2EqPVprA1MtLYgwi85W1Ax5h9N2WQSFHpgeAly
pHyMC9cOaT+qatkuFE/0Fwrb9foDJGsbvq6pTr/hDB9kQrDaq7u5J9cA/GQ606WjQjuSO4e88ZXL
cN2bfim/a6PJNjRIEPUfnCrzh48Cvt3V5LoVxmVtHKoVMMnqZTgYneYFSNdURjxosiLwiwIZpSDi
bmiBLq9dPz9Vyngwg/GNEj5YJG0enaLLETAolXDL8exu8KKayUMZ5vt7gZH3neAn2MN9fCNEzPd9
R5Vxqv0n3zCo2Tmiuy2M/kZN0n3w5rWwD3IbJlB0bmtEack1Fw1yLDE2EYQvi2OGO2z94gvlW3ac
Fc5ObKbK00dZpt2NdhHttrYvIDzYUj9Jv7r+PmX9IXmVmIrzkC6OV/jDkzv1dcoJ5YRnS/SGTUwv
x5NQulAcOESbjErl5XR91h6BUnwZrNVboVakyjpfoVyvoBn+pOA83aX+4p8BC7hOXEzCavemlGO1
a0joyZN8SR1XzO8B+IVo4TB88u1x3Et7aE7N0rl8o0LuKc/ou63wpye/6sYnPbeY/F2LfW5139ZS
jyevMNTXlPP+y9YaMH3yMccD3DeCsrTI3eAgylDeF81wbotupbTbUtLXA8OZML7W5V0mMzuaERaw
ESZInBAEv9IR2w7+iEdKbTO0s76ok2Kqv3I+LmeDHOlYcmNFxipBtTHmQd7AZ7W8GDQZFlrHFfcV
aEucu6Z5DpVJSaHoEH+W05qdt3BsII/Z7imFFkjFSc5pXK6+91pR+n5DHazhFaV43xWBr1mUBB1B
X8WtSRETXS8XIKj9WF/BP1NmbXmiwz5ggar5bHPDweKonL3yobhUjU9DyCgLVATSkkO10xmcIuaA
4hLPJu8GNFH5dcFD+dy2y0e71MPOkKn7ONoh5LRqlS/LnKmYJfZUVEtxYzN+5kkXpTajsIF51tEc
PvRYv77Py1KcbWS3rCqW7jbxv4qMyu68hNO5EFm1v9rgf/Tepi5NVTcfBncfXLppuTH68dtEAfQx
LY3b3K8uyOKIwMIhJxiEb6mecIb3e0EjJAFaWByDklwp9waBbrO28PeYxMhmspj6TWI/gdkEemSn
B3c9YAPUd5bc/LcBa0E0gXhL/FWNVMUCVMYBVXh+dfa+VNQ+wA7D7ESeujOL/M9SleYuwzoDw2x+
WbdFHBuv8x4zRkAdrGELv89p3X6xwsa4GG6VHmrQUcgYPJuKBEXTpvERzBmEhRe/s71Pw5PLow8e
K5apkb3SVXD3amK6Icw/RkqpwqQ8annRlo3dUwi5lCNwcH50VhsgoGzXGLKfkyAOnk+ER0FSEqq8
udvU3I0uAs+gKZZYhbVzUNOUJUMDQnV2hvy19TArm1U3vUOS2g5TuNSJXTqwbBpV3sKMm25ys8uf
1qJ9tiZPHcbBwxfNJPudZzOU0iDA+6OyS33P156fAq+1X2bGx/LbrGB6nWjiOLGoLcO/68AA7SBf
UACjCxU19USCznSbpeBa38g8bKv+5oGtiCgDFOhBJpeprl5WdOR/JMqJoxXJRm1bYVSuTrck2p76
byCq4C0YXerdQRRdqNM0RvO52EbxpbKYd84VhQW8VeW3tbWsjnZmaD3BN3BkEpaNWUI6WlCfjG6j
T+NEyZRWnty56zzs07ytab1N6X1BfXiXWsRKromfP8y9eoz9IMu+TlYT2hejlbMRzfROymQunHwP
Ic97bPJlZUP5LVVI37rN+N3laW6ld/GkMSKkqf2KnRSMh2o15SvXlJFkM5SO0qbvire9faOjsT6Z
vVMlwmDAJSWB4VXXDIgW3mjcuraj95qhLxbo0THY29ZVpFz2Prfp+glNlgzZHzR7PdxummZeInte
7YNbdNveDvo1Npt1jizmiEckaHVkpTU64YI4Kthc0o2UbmnVjOZzz0uP89Lw76klM0lJT8Oetmd2
dNC0RXBOaFoLrCjsYB+AVvllCXT2DdW5D1urpkCm5sbhlPTzZHa37VSmhXyw6rDee6DrzFZPRxp0
FBir1CZElOORao0H0anwY7JqqqJTmO1h7AWxNvX03nTVeOtljjhDpVgOFBSM2CJ9SkIjz48glNRp
q3JyOOlT4JrS4BEBByBVf8qw+Sh1iwbYTwpE0196JRBVBV5/LaEG9TssvZB3P34jrjLjHonsu3b7
HupZMNwHzWbekV66P7Ri1FuVeW6CK284IoFhEXpj8DGa9cqRPb4xBsrfVYHy6mhmJRzwMw9suuAF
xAil2KD8apcw2dZ1KQ/Z6n2nkQX5iDQvWkK4HJgQnIjsCDWLoV4ct7q2mdrg0AX1+D72knySpvCl
sAiLt4ELh+6eflH2EtJNLaiaQUMqf5gaGXVdkMT2mVucwJkSdMBBqUlNzGpvwCmIAZJhmHfqbjwt
26ZfC8okG/C6UpJmeu2RQa7rwzqiAopWNUwtP0KD+W0oUO9M8Htwe5quSOMpr6rTmJbNH8vQl5Rx
sGNlO38Qt1PWbZrwtYS2cy214dfYUEQs88xOM9V7CZjnNPS9T5Q4SogfjAGM7W5cH10KPyeB7eKt
yUd+pLXNw7YjIctAeTiACcsrey/xJEn+D61lII/hGLjyMAcN5KGuTifMrxax/zDV82W0bXUZArl8
L+Y+pPDU5vYpYB3V8extZQRGauVWWoIfQsj1FaMTbiwcr2czNa+96gFlZ2bwUSKQvOJ9QMuTQgYu
5AdwJYrotbTuK8cXj8ou01034NS8rF4uk0E22xPc2m2AFcP7BzqrPLYFdL6IeY0+B2xPF5655GwW
ux/VcWGJvntdqr7lztzsLDrj4F2mD+Wrb6tvUotepdIPPgNKot72uLotORqciaghM20s57kDZUQg
4LYHa50tHGV5+Fo5MLfQD9ru18psggc1lP18aVTjnKd6cy5pYZARqdL/tMuKIm0psXoZeiWdn8bh
duaEyaNCOePFajG6CkmrdSgkTQob4iKfp/a++G0PFypbZsCMRZ8+m60/vNh2bjyIHGlxZ/0XdWe2
I6mSbukn4ggMMINbn6cIjzki4wZlRmQyzwYYvE0/S79Yf17V6j57H6lK56alLqkuamtXpjsOxj+s
9a0416u5KjW2F62WI1pivVm4dskKsPaAFP42CgLE7x4ckJ8MVwNN3wQiel1zCB5jXPAlY7wiPHeB
k6y7YnJA9VFqvaeg6xqWKaq8Vn3cM4mfk3wt87mLD8aBMcuTDUbNaaoF1TqUO9Aqq57J5T5ImZzs
PQ9z/aphqwuGKCcdbdWKPn9T2a2qim/bPvoadegKfsdWCgCOc2z1gGwEP5ucpaAeGoca2btcgnxt
s+jc3wI/bAAnOIKDcRPFASbDCKAxM5LmOSBQJV9ZQeWAS2vL4HEJ4yG+ZwJmnXsFBpSBq+8+D1Oc
7oGDdZT3qQ3ysxzKlz7KGJMqz0t2jCHNpu7p2Dhr4gasJrGLyxV9AA96quW88oJwYUqh2nbXpDYi
dWvW5nVMlTvS2GBnYk3Rpicl3GLeuywR2YxXcXXSEVtGiFizAHBThM/jyGYtaQVDapCHtbcJFl5q
DYdNvyGnxWXP3rIUiQUI2cqT3Q6IQ+A8jYMYflkVpPHMSDVv6AxxNLJbV/5qntz0CkAV3HVeL1uL
rQHKJWtkUd5FlcD51eoloR5ogCUuGr6MYFlgTL88WWVvDhICt175RczVH+dqQnhji32bYTsRNE7T
rnAl2L7abTfohHjKCtCwcB5dHdOjD+l9PyIVsNs02ve55nuhvsZ/qN/zafJ/lMDocdIpEMm9lcQH
SpXlnIQl3gCvSBa5yQZQMWycKs2TwNQEfLH4WJw5g4Hm3gUWgzVu+2qdT35639LR0InyLmHoMQKx
YpUyMGGjvF/30n2SJalzFd/lDWBMsctZDeyQDaA3IbvjsbSXZLdM7vctSoLZr07YK9X9pjF9shu4
O90keM4CJzqYeWR+A1z10ix61+ruSxmbbqApn305p68Nxe5j5rKSsx13eBJewK4+ySVRPk7ZWul+
iYtpPtHwsqoALCrNqYzZIm3pA5jwrQCEG0DhoNPQYHQVRcEhNIDVtkXSIVspgjGFLdyqaHqanJR/
4get8o5DVVvTq4EQnr//85+Uycy4y+lzu3qNQ7sdHzxEoJhMDOUm88O2QDsk7Jw/2hr7KlqBHOKv
zMFAY8goR/nbgQ7MmRFFI/qlpWRsfmxueignbbP6NPs8jyuThyihgHPwSYbea80nz7bb/rISgypI
Kqv5EYjc6kCClIl5tXhY+nuL9ZBZT33V+Odm7DnpFreR0fmfepICeIB36Acqgo0yLWqM0YY7V64d
P7tx41hoSV4WOY3jkwMsl8qzigJ9Sy7gr7QNOff7MiZHZq1u0rxt5QQoyNBzd/wEoZmHIwhSt72W
vJPEFeNcwi5tyETzY7AkL61WcxmQJt3ASEFpuG1RqDMZjysEsr20VxG7ocukff+rpiBn5uGY8BC7
JCaA7NOK/63u3akpWZM0mojTBRvUCsWiuI+Gzn5KJG9I1GHJdKRJqCDYqjb+cgo9vdBN3mm2KiyC
hjybtl0nBRI5TPR7t6/sjyYV4VM/6fQeRBXAUsqWlzqtc4B4VLhjsCT3wA3TtZVQXgdNWvxujAf7
uk0dPYJMpBwvCWA9pmMz71ADeD+nwc9/1VS2r0OZ0qL3Qt1aT/Cvir3Y4v0CdUoMH866qwc4npJv
zs55JqZ7ORKVoQNt3uOp2jVAMoE1ezweK5af1aEdrKekzh8WS7LuV07WHul3Fia3sW7ehON8wP8D
OOeZ9jJqJsK4adyrjizOx9lhMpR1H0imo70ay+BlckdvY6kxf5nh+Lyx7BZbmk4PRYpqDilV5ecg
hNrisJBs+x08Vpyc/UXoAA2TkOkpTa36rjQ07mkdPgGNxkoHBXQTGN39YEL7sxiG8tzmRX4peLJ/
JGXyGFDZAT7xPkgLWOIt0RAEQS0C72BuI4EySONkWqvNArgYidhteh02Z1lkziYUrLL9sRCXTJTd
OrFDMrWs2jL/LUKQotATJLQFwnb80HYwv/1Vpxu3ni9YnIx7XkNosTzszjC8s47n+V/Lbv+uxuYv
8vnMjkJyiwfq70poJ6x46pp22LPpgE4St7bn7DTDVwZAk0/Ch4GwyA4/3tSEpmC40RXP3r/+DH93
E6obtQCPRngzYIVMK//6ZUUbMiQ31bivlwABbGaJDHmFmcVmajs3vthTKv6N2vgmMv+LDvomwZeO
sG0vDO3w7w7XyYeLOiQ2LPu+aH6AQkdcwkaYQIGg9nyWKz6z1yBxO/NvQEf/9buicJb8opAcMAz8
Xf0+p1B9F/RNe4SvzNSsxr4dzrQV6K6LiDdEnEas6v/1Bf6v35YfF5+pb3sCX4L9N9U34NfFg8vX
7dtgSg592CHYy8Z8+oZJ13wLWbNSzvOx+Kdj5C/Uj//sEr2p2v96kX2lQgAXiv+EyOH++rvGMmT9
pjO9j2ePKgTNRvdHldxR+zmL02Gv+gYi/jygJNqFSvO++MfX/n/mWPkLquT/JziJ4Jf4V7aWmbdo
r//n//gr0uT2//qnsUX5/4Fli+cD0ogkGFfgn/insUVibHFdobzAAyEYYEP/P8YWz/kPm3sr4Hd2
JD/7zfPyv40trvwPTGAOTxz4Eixy8E7+G3yS2+f6T/eVDAOPTxAyq8FIw3L17+w3t0ycOcZEgFDV
w+mo8lkfPRbrl7Zi1QU+libUxt+wzSZmNPlNSxW0k9p6EKo3MpHilZLCbGPVZ9vQlM2xt8tYYjzJ
me0VbMM+5kFk7/w701VZ8XJYZGv/yCC6/IqnTK4cdy5RKjmamI+pI0jg33rnhPMPs8P/fXj4kgqj
jOPh/ccpYWN8/uvDg2rOVktmnL2Y0J85ad+8cnHVQJ5BFCGHhAq8jXARzRsZST3uiOSgc64geWOV
/+pvYLl6sN1HEoGmPWgD9RYmS/zMWYjds6wml2G5nwQ7T6TxI5ARcZiEOz4GeQhnYfD9ztnQvScI
t8BXso0x8lcUIZVEPdngkTfRBVky8/mo4oIIdCdl0v2SntEHU8bujuYw+GmKm/bP0pPj7MYWsDfq
INbHA3ON7AQ2dbX4qJTW0imr34Zsjz+6RkZ11HHpdPt5irua4TNrGRzNGKWhlVyaKYrvHOtmnSO2
nbInF83VpUXSq2Jo2q+QRetzDnPY2wxOm3xRGoUfCCCrrSpmvcG3EKJJ0bEPAMknr2lLas3obBrP
V6/WNPYfXjGJbJcXS4Nhz8p67A0ReMTFKISbU8aQeEZdscZJcuMw0ORs1VwGdwDyq6OiwdyOEB0O
8YC3hwBHjcJohj1Rk3lMsAY8ByaeWELt7E/QTNYWcHZ0H0QZqgQvFsPFHxh7Cu1aG0oCc+eEUfNS
qNTaTYvdHfIozx+m+gavBcyxa+vRRQ83mR/aTwsb6sJYfhtap48lip0za0rvbhyRFM6Z274BiSXP
wEc8oaPstvNdYkamgEtXTPrtXer5N51G17TfTF38K6ui274GdjAVcpMyPa/jTWENDKIzuztZGM7u
mwFz70yu8CYYhN5Bq+x/6iDcNEN3H9rd1vG8hfikiUAz1/RHGdjtowZ5jU6qNZtb1opfNPE3JxEa
aVWDol+ceJeQb32urJK1Cw61Y0aszlsQgJ7xUQnv6xSFc1bY5WfuafXY0wv8uUmDCpRGc/rcLEm1
MISceammHhFozjxeWJkHAwFl9vxD5XohqAQl6ipl2IQJw2c85rpRuSurmJNgmY+LJ760O0aXLkZV
wpPwq+XBXckSnJ2LwmftjYlZORaeOmkFv90Aw2bWrbE+1Ft/ZMzoM9j1+7i9xmO+bRYuWQRk/2EK
EDjCgfXPrWEpEt9sykl0wiPy1IDhZme7fOMUObLlx7LSwPQP+3IH9mSN/4ptv6AFntvxfRIOombx
1RWZ2Lh2/NtynuHX3S9IpcuiqVZsXh5Nkb7Ven7pZHeKwANYcfKcp+WTSNpDxjYrdMFaZ9NeDumd
C/g+itAPUOEnSK55mPKK+NW4e6mq7qeVTW8dHdtK8bCTG+ev8thhOktuD1aGfPyVuN5LkovPmRHv
nbRkfbXIJlmnvnYfWB59z0nMClobc99o65LPuABYLTo9e92JDrT7XTKWv4XUAqpwqPNH/BpLj06m
IAGEbAJOpDUZ1tyEA6ojrwku5GbR2GYEBswY8YlVcW2zRb26ihf/YLeEyGAg46ImKeB57aJYc78K
ySKGbBR9N7hJcmRbmR+qoHrx8siHnuGjQEmy9ssFcrnJyjjfGcfHMzFfHV1/WFkS/LZC1NbgjE7Z
NIECgChr+7p+dvxxK6oifkcvyUhmJCMC7UpbJKeRUYaXvU+11nvpDNtawuXMOTAJFWUG/OmPFUs3
N17Hefab4IynrCSnQYcc7xrg0XRDKKTILhBJqNvKO7i/ZbfB0qbvzavvKOfPN61oV42I7jQJfZ5G
JJ4N05NCRYTUd3+bfd36KRyeAKVHtNqJjSnEvgJ9vVMNIPtgpOctrLtRTiNMhgaEOcu/Ljiw32po
u1XCjrl/0gvrI5uWr697/HLJtrY0gpNoOVpeetd2/tavnbWfBkAIw1vP0C73gpOKmL9HgfiLmQhy
RjzZG2bcH3EqP0TT3Hkhv1Xaue+ZJhEyrB6HpETv7jw6A9YPcnBOnUQGzyrnklm4RcgVxwfTsE6N
DSL+LL1mrnXloX62erICFH9aLGWPSPnoYDNb1WTXrAJoA7R35VaP/nUMiA5Km+Y6jeOlsYYfzVTB
2YAhE8U/tUugzC2nK0pCtZ9tIhCC3sJY1e/xTN45s4Jm1EmS74ZzgWQWVRsTBuvNd6uLwz6LDAu2
sOX4iPSft1qNTFjNW2I7bpAz9zjFE5p13BI2ki8Q+EDLNcQSc9D+q9DMGRgeISkgimPrdy0pj+w2
DtrpLqb070wDaMRrfvN8JRty4ZBru0adI2Sdaz/OQEJzwF9CmTiXFs4VRIR+1lCxbJBitTYvSyCt
UyW9JxSC8SosPYSK+MWgcsPjCMviH/4gbhqrDLmtbd5+ins01sEhW2hU+hpps6GgOKV2Ne9Hkzir
fpi32v0J2YSoY29kZhVaRNuEs1ozG8zP5KTfqXi2uF8YxfdpBgSaYeezxcLqZmsyy89RDU9RXb45
Gqu7W7pvsAhMcJmj4DWoezYtxY58Nqy56gSiAo2Bv+3DbAdymZ1mZu4C96Lbt6BBVARNEqWClT6U
9u1Rhq5ez/ceRCBYF2/KUq+g0tfLmAcotLMfokwmDr0k3/nkF66UqcqrLkCATW7/qWT3sBiEfKTS
rWc0OTGiymxxDorwuKCNQu6/7CfeMQ4rEWA+aL5bB1+oUlCNWEhCSfdRpKrG+x4r9VrPhbdq/Gbc
9E3x64aNCvWNEIe6ad1rc0TGHXMfMTahknweYnFsLHmo2vShz5vnJEteiz49R5a3Rt3NUqV6MMov
7qvueUAdVJhsY8qQOsWwaKhe5nZAIMaqkBsk3CNpPuVIl3l9tacscLFXRP4rn/hHSBjRGNWMfO1d
PsERAEn0YRKzyVOmgLn+k0XNXajbE+63PYi8HyZLnxrL4msFWwfq1p6ogSe3JqkC5663Tpr0MwmK
nmkRKyRpqVOs5rOD74NQdY4ozQ0/WyWbfds+tAkSom5x1o2dbBZm8fHN3VGX/hqT4qXHvbTBx7ms
G25UktCOqcFV0GbtJQuGaTVycMkW+aOkwmez1D0IxOEdk731jABpHzfdsIFfJ8lOJQ9Gm2c8kWIt
JvImGlBzmFGIJCWBapBIqHx0FtmQPrGjHTfkLTYHO4r51Cz5xh59uJhGXG14iJBgeDsPLRoof5vi
35PxvnayV+MTwSKLbjcMDpjCYev0drEPaqIrMgF8BBWYu7J7RxxS1ORrQY29LefkQzvNPiFskATD
Ry+hEps4SFZwygCyMWXsTLKRs1us4gbooUVVAcUwxRToUm7Xafwrjxp/JQsOSNJot2GL80MF9htk
zMdoWe4cz59AKLYhjD/JtW+j36YhzK6cH2vWZqumUxY4ogyXjeACG47CbONzJCVz9VH2aXqaXOpu
7q2z48/9W0nFdojj4Bilqb0eO7KIGiTXqEXWw5L8IZT8NmHs3nJreGiUePO84BBH1ZpITk4Oka/1
7aYkOpQ4q4kBRKiuhv10XSf5cbY0u0rfhlAgWcuzEhWGktYWdri2GX6zkgVQkxWSaCuWn6yWcNiR
5fGICfct08nB5nwG4rn2ZYtDENVArN6xk7ccbaO7T4RB7VIjtzL5q4Jvt3YbkiywTFJS6Tcysu88
MbGhWkDRju/EAazL0n8QQ3hIW/M6GVR8mbWvtY808BzHfbYb+9lbjdNyXkZzTl37d9uzrYpZ7FOS
nUWkf7g91Q1ew/NCxuW69xHctC0bsN7vfzZDtFUdn2FsUToN3fyJcZPZY7b85LP+DKb4w+uBOKYA
kZyaRDrhWmwJqvFXUBaP7oyQsgcQAkTfJQHMv4m+/Fij32aaFCuRniym7FEQH7XnXFLbhpXYYqMw
l6q3q7XXxi8VKtw9WHyzyqecbJquXU3efJfFZM40iHZidiHU0MNaggNdxbjL3Sd046dOyY0j0fsN
Gak/W5lz7KCJ56DPXtxcg+bJUXH57h/HxhZYjhfsiVvG3S94OuYtm829W6dvnds9FTk+0pQjd7gt
l/p2XHmW3k25GfdDVicvBTipatMjV0TVIsP6QMoRaleE//SJZfARqrJHDDrke7ZD064eRUgCxSgf
W6rtbWdURwZs7ZijPUcVmjtV7gSWhD1GBfc3givxHtQJcg5nUguRy/FBJaiyNS3EKjOshwmmi65Z
7wFDsOqWfaXpbeuUeGH05RfS/bD9kaU61QUClKaJ0gcaKSdeV6alee3RGq6LalZYigPffWGsThfH
eheHp3Hc3zkNBmdGCgOUYqH7M0m2xRz1qENoy50jvMd2OzWNY3Z+21lX043FN8G69Zl9onWwnIC8
+DGbjqz3hwM2MeteDRJIkqlydsGIhJ4Ynrg7ZINUi3VbyY8UgdHazyW+ldKZsLwgS99VIfi+WQXt
t89Zf6ltgsRWViiiVwK7xy+xRPMp0HnzIYWUSHUWNP12MRu8ffYt80oRE6wmpzqItIqeM10HuzS0
3MMAsuBbmAV/G26z3Fq51lSSA2CX0PXisA3WiGfNH50n1hVxi1gJFSFGJv8Vg165n7127jjuOvkd
DZ55oJwYbuqExLsnKCulXzG9fzJ5ymmFAv5F58QMQdvRBy1C721qLedn7XLxsTv8XqrwBrtc9Jbd
NHLG1sT32nWPRZK/BandrFqd2nvT942Fk78WW7dO6jsrxG3d4YmlsYJJkfXgZwfHwmXmIxehupDW
s46zW6bnLaLDoadEvFSh94+aQST7SLnd601Z83taxvEzk8Y9dn457rpyplL2WutuGdDokZnDqzCa
9CkJnXoX3wLVQnr7PVbD5GfBiY63Rc7Ua8tYqAMo0fwh71V2dGqf+LoBYcs8YTruJh9JntOYwxRE
0Yrnpn5v43L6iUD9vTfc9+g5YlqofdVBl18NsUx/2aRIxXRKpAzSJA340T2b8MI5J4R4ZUZol4Z1
/JeX1NnZq71pWjUuRaOtHG+TCTz2mZtFD9IGhs28oTmN/djetR5p5AF9Ph/bvGSykvvOwSGtYhiB
vfTvW5cWru7R3JObe48tUfJYW5M69Dg/z7Wc6t3S98svy7OKjeMheKlHx2AMyIrHFgDJj0z4Lqwv
Cnv+K576yCkhwY4zbXKmkteQ4+PQzSmuKS3bzF7PMmGjDyiJlkv59yYnowUArUdin2BQlviE/qC5
G1e1SsXvMvWzH3QOwTeB3vNujqboUjdeu2rjZH7PZxG/RJNCP5D76uqRsrfFXZxuG1ej8hmBXyyi
KyxOBqelronzU1SV6dVWOae2IfWp60z27oW6esiBJl9VTCJnyhbq6tVqeiTxe7wkalk+c4c3nUwG
/zEhzGYvCGg+e+PNLFbPyyfvB4/KOKjkBuD+cDOMaXLH/SK9axBIC1AIdfU99A0lJDXrBWRJ9eCH
DSFjqNNeb0adVSJ0c74hGV7IG+ctQ4PX97A7Yms9LlazhsgoCIKMkGHb/XimSUmPoWrklT4DwkBh
LZvSJ8KShHvx0qDxPyRRnSG08oEZmjA7DHMAkCojS22tbQed6kieK69Se9vfTCKx4o/WtY7QNOMm
C5Rdvs9BtJzxm7tbh8DosxL62kzlswQ5s4efaahxKCpEyvCmG0rveVH9uBZYzhCK+j4N8c3x56Hv
/kiWhRRThHDnrq70a2NsD10SJneiVJLnZQhw9RAFt2oDVK+KDTZzAzk7L5Flg3cJa+SOiOR89WDZ
VvvYVTWa3S7OP3KNtmdXZbW6G3gud3XSIr8u9WDd12gWk4PAb4rbTyc83Tdmqx2I+EzGOCi7yXSW
vptrZHgr3c7svX0cckhBukq/4GfMX1My4b3VHIbFtfXnyiBgubWALg+kUBVz64HGj8bdoxENukC+
lM2CAVl5apNkiPQVvqJrQXXiQ70jYqhziXRbheTYr4KubqE45NQ/0pBiq6K6OOE3a76cpXGObgLL
hslmfWWbxEvB6tbOKPL7KsdbgKjaeYewOzxU+Y1gGtHE3nWodHeDzH6kRQmlMfeW6Jm0v2oPqL3/
EKXlflmpLfc1sUtHBw7GL5OX0dckGvGLdHrx3ASpdZKIM9DxEpIAeNUKQVpIxrLNriUh8U2FLLBR
AXEiM+rouMMnJ7gbvIGeMiWbKoP3F1qfQRHXP3sEr79I3+qabRYV3WEM4xrZV6ojer2b+pIsVdDN
pbXstFF9+oBOOWSipADnbDqFLG07zgOdW4H04OiFJUeUHfcNRX0aD1t6YPc5EGbaTwQpPSSY0l5Y
PlAEtIjtL9WQit2kKBwRhoQFlkWnyw7dGIdvss3VVheus1uYi2PdGVrDgdE04wn+ZUlR6yVAa3qU
UIKk3FGcp4UIbTOgQgb0O+0R8HifJFGKH541DnuudnXycLED8cD7xYBRzuV37KAKNJUTXacm894s
CpSrD4TIWaX8+euyToNjT4ZxiZiucV/7lrHxLsS799IUqD2mJG3rdbncuLYZFj323esW4e3eqRzv
iC2S435u/O65LYqRbAWJGxtj8Hztlsa6SytpvmI3EYyrlvo5NU0NtsfE4n6AavUQz6UAhKl6EjgJ
CCEet8AAZkKrClcu9J6X1gqto20Xw6sgsPA4G06kVcAU9QOm3Xc8ziAYhjpkaIxQCH6BvFiWWKNt
xf1WPURx3EBwsZdtSBjxcXZubDzS6YxnUIfUVs7kPbLvc9moG0sUtTQbyO4Cg12csYjb/KIOWmfu
iXptt8bb2BmDH06wb0IomUQTunzn+qZ76Zu2ea1xgflg6KfltGimcOgDU2vr5AyxggGNKuwuDzGZ
ihSztWQUu2qqF3R8UCpgVzNkIZ5x0y85Ehhmwq80ddF5lGN9psHsdgLG0vMUWs7JwD1wGGy4/iNT
s/rkNu6MatQDdhViEys0DJsNQCp0yX3JXeEykkyaVj3HdRRT81vp8AKPWb53tSX3A9/pzZ/86qAn
sy6LeXA3sL6SnxFBn9ZdPWGLvvORMhJsUWUf+DuqLflx3SYp2DzBOkjDW4GBlH7kDPG3XTqIvcug
27wNQyuvtBhOdTejN3A30TIv+XZpIrMrJ06dq5d29RUtF2p1N69yoCRW3f3oaz/7YlxFGiSE5eSc
3oSrIrOCx6FAPlr0TfW1ZE31p8SstaMUGV6nsuGZKELvx9gPMJ8VCPXnHtHwwSAPPraxwwAW/ZB1
B8apuPboP+7JZ7eOPeFkaPu85Fr7RJm0yL9WnQ1oLS/s5sqUiTtLh+JnGmSi2hd6psgTnq+3eTyO
r4zF+hxLQdxv4yp311ievS39YblDmZ4cU06lc07N88r98d1XksKA6dI+ykL9ZOlQvyz9yPDFACV4
LDlqko2zuNwKMCuqxwBUEFh/8rGdioJ5rDt8yESqf7M8aPdTNcN28Qtn3lqDxbPTt0NorzwS5ojy
Y1gfqeGxG5h+Of5UvGioEFvIMuLENhD4gQ7cYguNo35N8kHtOOy6vRcGLUn2Mw5Cnzw7WP6BAKCa
8npwxnY7SKZG9U0Ex+/q0pI1+reaEMhobdkPMjTLvUbPsXMSITCAyOEOAhXNk6d6xPN24VOrtTXF
1NQ9RBE61sxeXiBSvnRZZJ5K1ZRb/KjaYD2wQR8YHqpdjJX8Fe2alDQV0zSsUr/sqK0RgBM0R87o
cVlYhIKCwT1ZB81Tx8sPd5jqNkUQV59lGvSfHDLTxZPzcmdnkXtO6GsuaeUtr7FwiVIlvvEzR/nx
ARUQ3yirv19FVjsvVdR/42tiOFsn0a5hpHIRHqszNI5uQVBhyU5pGMvxjHSuvI7g5X6iWjgsbmBO
ouOzFnk9QLcY+/bIINo8yCrw9BqF8q3aalPcxEmXlZeIDmsBI/WQ+TYnkFc259JWGE0Rgustr7Hm
y6rk+MopxLCDFnVPa0V1JZYzOc71xnbjivGf+50XcwHHohQJS5HcBW/emfmGpE71TgLJylcUK/Wb
1XnOb4lMFesACzoTFfOO9na66xac7tkNcIecGShYJ84FgX7cJvLd9Tp1sNzR3c25Ez2kU9tQ+aZe
tG/J7NRr5dvl/QBJCa20dV+krfyKpf0TsGTyFtbMvTo0nX4JpMjHLLeh5WK1nofUSnCg63yA+BIg
CEGajCKVqGdmI6nB1JwtFF1B49rIIIM3wBpgefLlxpDPQGINR9euOzSh1d1E9ipjf+tp7Dv3PObM
42h/p1US3fr3wbniJp7fq4w1iqHwwjnA11bsSjdgGbjUiG9UN8lnQqmPDUDoFYv4hU50Iacj2whV
vsZR99oWyy1VYbaPFBmn2UUBOYJWhwyvrcc4C65F1txPOFGZ2V7c2v6MquoctCSeiOJonPApM9Vj
NuHeypaSS+HitAqjx3jo1JvjLgUgpxGea2AZ7DvymFF5ypU9GfudshNvu4WZodJPk8RQOPqWvess
80KzQVsP5VdOVNSFkuUXlrr2tGQzMnMhuxHdLqXgL8TkN59yHKq1BX5533t+SUYGhW+zYxY2n4zl
dnhn+uZ94ujbL4nfrJc0cN/DNNfrOFlQvoXVbdTUTE/gL8gBwQzM8hP7P8PsPnfRgc/ZSz8jUGMU
H2UXIyHlhyTfHnXts/0NgvKT3TY9ddF3u9b12f0MksW78e5tekvUv3NzCOnbBpi24k/WGL6EXUdq
VS/YfSbX4pTsk+IRXYZ3T0vKsLcLZxziMlruR87CvVElrvZlfM8GDHAgDaLNkmtG+XTmR2GS6M1u
pbOTU8jCEDMCTQNoRQBQAjDIKgyCaeeQN7sr0co2j3GN5+FgCzZVXdvlXKSandqE2j0LsmVr3BBI
hbytZddOPGnGy7YmqD1wF9wSS36e3X6+0C2SHTgzFa1olYl4SabhI2Rt+J3XCfOxuY31pz379RMG
F8OqiOhkFyLZmVFwZW98vwYgtoCJ47FIqjvbIpkMJ0t/4VU9vWJj7S49upuf0hp6ZnxUGeHad3T/
3TbanEwmk3fCjPqzQQbJnndO/WPIjnkP8GZ0sfpLus0xxcbSFHaM7BYtTLnGAsf7dkmLYljbVB0M
WObJeWb2Nr4O1ZjdIMSldLe9F1aX2ThWvY21EdEJFAkR4tZCxMKO9X2F154d7DN65gxPlPLuVDDl
7Ppz62jNmI89ZZwnVoYt44Rq2VOT4g+XAhPF5MXliShyMspn18FSn/sZXdUs0m2ee8GbnygiL9hF
1jwxVVK/FYvMd2PNQTy2bfXoGIfA7YkEblwVoXNHwegdGVxbycqNaxy+YW1ToCX23IW7spjklult
jSjIQztQhKLbSAw4J7tRL0URMKDykzi77+hLz1hC0h38RvZQdLfprAmhqzBryihXf0SXpw9L4U+s
drvGvboDD+B6dK2B+1EWZ1U5Kfsi3V4z/NTvLN3GmzHL2sg8FWve2Hw/9ols/fl66eSNjyMifoGV
tbXwGEzzS+UP9auEwHeYEVOsiG3Su0X60b1N0vghSh4TUX+6Vfrut5KpRJAEGJvt8bl0lvpgU7t+
eEstHgqR6w211/jZJ5bA/ZpZl6bqkf3BeAQa3oTFAwrc9HlGpP2I6viXSJnabRn3NQyfct/2ViCX
Cggaaca2y5KE/jiUmk9VlcuH1svVRuFEUlCqVfg13fxT2VyPrL3RlFYzZ5jV2tYfnDw4QPwseSPm
d979L+rOpMtRZMnCv4h3mIctMwjNCsWw4UREZjDPM7++L6ruV0qeEN21600t8pwKF+Bu7m527bsI
B4zllSypRF7CoLmXGX1URSl+K1WZD+UBWl7zJsHVJS+pr5xwQYNqOc4hUTOw0Rmd7oakEC2UCmE2
IKRfvpufY5fM0JyE+yKyqxijmOYSGs3w/CB9IHyBgsyWYqKVlPRTReN4CWmfBkQw+M3kRbUh4E+u
4QY+bEEdC/fIGosXVMwh8hab5jigqrMN4gjpT3eEu3CDypjskxGcpAmhYOVGCKVPXPBxfSpw+0Xv
bcIfezpFzgn4j1Kh6RAXS0EcUtPvIhG9kyL3G9N/6gur2WvlpZ6JS76PVBMh6biPmlIYjGbDJSA6
ARcu6C2BvgZGSlFci3MKyA8f5SCuLtHeIoKhvEslePQiUc4fyXaqYeJihxbsJBCUIGLCTo6B+vAU
qqGR/Ispj7OQxKIOSSpmhyb0mx1a5LNt2PlMhy5s1PbhFUZZuOOjwtBFSFbFRfWTkIH/2hDcEMh4
g4CTSR0halmcvIzIfL0iG4fUWZGxjocrJSiReaFlHVRBsYe0CoqdAlAycb0PO3Qs5ej+V8QaTYRu
weZqiR4AeaSj1GnHzLViKUZFki4RZSETPU0NujtmAC+zgGOKQiYp1coReIJQgSQoVNA4yHVjASxR
IR0ZnwXiVIqZU5ZHwxY8Y0HpcrG4Cp1WQJKguHl9gM90LzcQKaABk1RySJrgXymw4PjxrYSUGvpJ
puMJOhlGZFmagewB3WCEYBOzbbzh23pAc0wQQsEwXZkBOQMJiO3tEuSZV+QWoYxBZzsMpqINWHfl
nhLywMDNNnoZR6beDxyImP1Awg4WtzzDy8bizUVr5SsfEPwvNimn8wR6GyFMQ8NnDzzE5NX9Ai/C
l65K1B73iL04VIVNJi38UciRwDsu2C3N1r3eBA3c0KuMMFCSR+scGu8PyPnjWSkGpFoVaSPSQl7Z
Rc8WCUuriMwhfIbwyqgytvpEZwY9on4vub98zxdMiilqUKlAawW6JgrPgMGiZAn9YbdFFaMz4Zud
NJjaZefQHg0zFnThwEg+kALmFwnBnYoU/1ZqExb5FtYToHxArianp7o5gd4du2lxuKyrqamv43LQ
i1HmulAUxALwjtBadC3DGrqfAioZ9L8yaHUOYAwArwOgCvhV6EkuJoMLGfLH3yALEwpQ+peWHKBo
oVob4zCbCPk1zfVBWgAYNys+KmhW4LPkgUgFmLp/iqpakXBp1iiUi7c96H2iCnAl94sLfNTxOZzn
dsiphbsWYi8NoO1CY4oS7uUC7Aw8HHpQIWfZHo3KHotqPSFSnYJlAnvbO9Hu4S8p6L26egYVnxSi
yLKTDA8dOUmLND2TzUM/3gcIR4HZuL6ndESZZlYQooMLhxFa0iFIKTUW+gIYAwi0I8LgyJObEiq8
FSOSCZb+18+bePj4HSLHAnMPqDuJmp4wV5cHAeX1YNgAIev3aI714W0aMFX4D8Tci94Cfyi19/nv
9FyXv3/X28/8/4MLAQO9/jO5dtB9/qnUnv6H/7YgoOl/wd6C5ATqL2k1ZMJ/KbVx2PmXhIWJ2YEm
dga1gH8rtWn+X9CeSpg1kHbj800C6/9WatPkvziounkSBDRKZCZ99/9BqU1NIuW/pwZBU6zAThaX
M3+o1kNvFtmTaKZzqH3viIfEpFHskPlN/ULod2/jwTrAczwcY1KJ39kbsB68S32I1Rz+2Oz8qwwU
7vvzvzxbYX///GnIuz8NbllAECP+NOMIJ9i4vGZOppNf3g+7YhKCVbLw62eLt0OyrR7pinRKv40O
tTBAD+DhBh42JRC6AnSFaiKVvR13hDnQVWU1Q+CaXUX2eozOFShWClizNT3gDwBXKVE8XdK5SlAL
Nwpw6WZEKB8SzhyKksdJtqCQJs1jHYh0WBCzNMhRdJhrTYdGYA+ALkOCSacq8Kyg8ej5QpyowL/z
fd+gEDFeRQp5fjRdoZ+NrLOfDjwHRcg5FiKlJlGJAIEegXsSxSMrP8CcBzyjOIcBJTKKKQS9uC6d
cHk20ZuWa1PnASS8aNlOxUiUo5YoLJ6EXZnXJ/GBjMlvsN7hIoeDSHimAzBqRBAIIeGB+VqLxD/q
Jl39i4TDtOYih2IALezhskpnEHqLzKYCX9QAayvVYHYR7dwKR+1MSHAHjkCU6jvCqGsRtJe6orat
z0MwVcJqm/CCbgPadu5EKLDLhOsxijdUEoZAnqpOEvFbiABr5NiYVBIA/8HFIzwrIoXUCBiu2MDX
s1NotxsgrQUNKwmRds8Y7G6xSzEWFNjvCRW025DGISlFy6jxfK7+2RPx91SdnC7upir02ELTDJiq
7DYweRX9a4xBqxG5stncjCEereQp+N/9fQFkISDP8fdBpUaSht+GjdYf0GMpE40ttWp48tMN2HAy
pMFQcHgqhb6CwE5B6G1Pzx9xZmjy9zNOa+juN4RE07plX8AkgXIIPKewKUdzqpf0lYjuwQ3PH7vA
EiXLg6Tt+ZhLr5X+c0jJTTk/I2LGSZiuQzqkpZV6iEKlbPDkPF3QqCf0rUb4VLXSDEcvRYRZwwd6
ZwroJ8EdEYtAk7zqglKSNlaS6hfhFsl3LU2kXZoxKEmFkRoJwjva+kLNL8fMLkdWQZYp4KAho179
6UYASSG0XVD1Cdl7R+QbRJSVd/Nn6+Dfn2PWTSbUNR+zaTU6uAWAwnREcUxmVQHw5aDacL8a2nz+
DeiFXYSa7SI8ZHO8D9yQE7agBl+Q24LxJI2a7pvQyRWvM1Db4voEG1TB7mIlANIE6uAXgTjUjVkm
5zw6PP8lC7Ph5sR2NwGrGufncSAGhwX4Xm06WIs5fP4FuYYmddbzMdilp51tOhQ1tcvBgcZhZFxT
N3twHBxgilRuF21bC6AuOVASC5ZmCq7kmifjMq73yg4KN0M6FvoZxlDWoJ1LRdzZyOXLzWZtp6Wm
YPIgCNzMx+6eXwTwrgkr/DQKADASF2MZt/MEwmPworMfwJRHHpYjNgo2gAPKxdfzN7J0irj9nLth
e7jKAmsXjo4XAOAgg35bwXY1g3cwV+2yFzQ6jBteDP9vzmH/ntc3V9S74aqGSOqpPd0RDc/0FUqG
NE6REE0Z29PX3uVSQKVmwQwEutgHw2J0eMM1mmtqIZ2noB5qumfQRszWFvVcAWl662rQHCsrr/LP
9tO/n20ezzgc4Em+Hh2g5tF19YmkBqBepaiDTl8D8ocbqMBdQHFnAuSeAT5Aiwju4Cy9MrulpSk0
i27AfWcpxPujkwoA3TTxFRYPOyTfdRG2lmDzK6FgteCTZB+VBzJ1EQNtC68BTjAKH8KzEC12Ab4L
11lkiC7ykoFRDgdLhmgTpe8SctmiNKBbAdQmmF7AjhNHXzhgwJm2bHWmrbWiskQQAkKnyk5o+qCF
Fh0am2JklCazifxakacmnLzVjgH3Gg4NOkmuyFbIpHik8QvhagO0PwmklXeihj3T4WIHkdMQfAtD
rFSu5Y5vjWjEEb2BCd8hzDwbJPONT8DVRKhxQTTqUVRFpLcYOPmwtdVXHcySBZ0KLK/a1ikPfk0r
990Jx52u30IOqOQuaXHZ1OLADtC1noGsea2l5qNvsc2BKKoxNQcggf/tU822yMeVFumlsEvOjhSS
GMR1MyLsikaw4WiZ3MYbyow2TaCkB8qstfFT/Cad/oV/BeDmTDvVSsBfijOTw/39Rh80Q9vAixsL
njjQyPZ0MmCmcmnBxZK/ZrSnVB4QFvb0poZiSzIfPX18vkC4hRB/O6ffLX7QS5BVTcrR6eNmC+E8
XM9ZTZocBRq/M0qxPUBtYUlIv7LtNYX+QCKQExeRwBUBrLl4VfFWSaex36Rl9eHDRwwZO9iXX5DO
R/+8q5NUoYPtADPsATIPoyC1OIHwrsSEhBC0Z1sjLyIIgdGVgT4c0YORUhduEXPtsIjkElosColi
IdqNnkO5tleWshu9l71D8kBLQ3t2htGEnGQmlJMaNGNOQ+PACjQPMBHPX9HS17ndlu5eEYlSldjW
iCFNlUFrCYEiWkTR0talACrBgD55r2GUgKgh8baIBI7AoQFn8rhPVuAICzGEnJ0H3C4JSvAyRwca
QiWBPWIHB1Fi5fFuaZMHmxw5zYy7x4uw/0IHWdBOUBbkRx/6o1lCZY+uIUAXwlJqUUN0OfhbQT1V
hkC+CT5D2THct/C0kO1C/ARrD+A+ZHGMAp1yeegZ3aYFyxvuWLmHMjG69BKlaoEzGSUeir2aqk40
isiYQuDDfEcA5HYrj7MQ8MnZaWKEo5JYe3hXOLAMLSCP0BWPYJj03yuzYWmA2QW2F+MmZUssmMHu
dpIO5b1GKIRSIj5Q2g/xK9B9O13bvv5MNf17+yJn2xfa0igWgPrB8T2jodwPkeU1Mjni7uUi2wVg
rAQFXK0iWcuWmyzco5/2+WMuPeVs24J7C5XHA04+RWqkSLajqJMR+7JfO0sz0xM8mnWzwzR4+ZMb
Dry0Eq34IDXx/buyOtWiZP6qJ7awCXWIy+VeE81UPiCvqdDqN6XUBtLQX9EXdu1fzx/0lpr5zx/C
SbPFxbd5LZGuMABfuWW77yHTqcxED1PwkVyrYxvovAHpFORIolwahA0dc3AJtwRplMhDgIGChs6f
5L31zAqlK7tZyTHSj788J81WZeuVHtGy4eBAWo8a5EckXmv0f42tMcJUHh4+Xq9I6NrcFZ3B5fbY
qIEPfNsgo0mLcK2qV7nKRkFpELYB0t/c2mFx+j6PXtdsfRUelNNNiO826ogHxGejt1qi0q88Tm0r
X2Tp0WcrjJb4ceI1YdI7lVY73anaQgyEUsomVFNT2vJvxSE0gQBWGpk2QC9VGdnTqZU7z2Rv+vAJ
Z8cAJBDJFEJ/LPD4VfKNGqYlGfxIwB9GzwhPG2NKYE9SGdChAYbz8+/YhHEJ2kRR82YtEQr04sgG
75LAqSUvV19iAbqc06ycFZiltzP9+1245oC+TXqYWTquS0JNtK33NVfDz2eDzsK2fYE8BgpipoSp
B9yBWtszeFghDVAcGWSwA/wAdHr4kPTpFdZvHGNXvEqgGRcVeCtut+gt6JIIjUSHKt35sAeDC+BK
LFtY8ZzE/PnDUyFFf8T0w0sdjfMa4LAyiHIyaqfyqCKGqRDFKMDWqbWcKJ4FZZzFqwZA8Ara4Wzc
DWQoi4yVObb0kWeBtaUqbgBzH8eewN+UfG8I4nuCnl7hGJDm0JFKw+zKTJJT8O1yCFsHaCarAMRn
WBKADiD3te6FH2OD3QXVTA6dMCi/okyOG0WrjsyxA6efRNlmJRzfvM0fLbtZPI4IYRKVTcsOZw8g
P3UK12RQ/b+KHQq8MMRkVKQU0x0pvEDPUEiwqLOfv6qZrfn/7EHAMv353ZI8LtDmQFBOlqiNicoy
qPM2naiQH0komYHeZ0DeqbjX6jXasWZoYDeCsCVBvmYPs9HBTEY9fKM2Xq3150Hjz8kx+XF3PHHI
w1emojRxZYYtHNQ4cRbKEwYiTVfELxUNRh1VNDbpKJgpjI3fvI/U1PY1Tn3+VhayVtzcd5xFZjZM
G4wV7ABhsTk1vuQOnCZwFCCU5AJFg8HKaAU9RJZ3yRViI6nCytjT4zyYC+IsBIMhEAMDiKF5m3OQ
CVB7LTTHrbBy2lxIP3DiLP5ClAv2MxqJHAmC3kt/Ru/NK/GbR/JjGxHIsjx/g4tfaxZnA9RjBOgs
qCnLgfbGRIANzhVNo9seIgCNttAmUW9wFuUhVNOej8lMsebRq5sFT76l0VyUeLTDwe4Tpda3AaYx
iT4YzQ+dKwyl4Sqq9ZxcnNEyJr1/4rYh7ssXLHpYWwFmeIVWaJejMR8H20DuHVZQKhEUg8vz3zcj
/fx7rYmzGJmMjS9wFN5J3xi+PoDmkWhtpYcCuHA4EkFVWRAyfx7Fl8jAe+H6V2RrcqX77QHxZ3ZW
Bn1vdcz4PYEGml26lsW4pYIevbdZuETXXF8FNH6X3xow0GL7I42od+bQpNtwyEfuAzjibcCgq2B9
FH09fxu3NOOjUWdBDzbZJOiLLuV09gDCREbrFTCanvfWNRoK0djovpv2EHCplfEbmEyhHeHQWIDn
d4merRzEplLjwykzC38+VNtEz+PRMwBE0UNW2DA2oCQdpaNczUEawG1XG4gf+kDqXKQQaKX21EaG
5z1LaeU2bHWp/SHpA9RgPAulxBGc5SKx8xzdvrgmwpZGRhuvh4ZK+Nu8r7y5hVOaMIuENeEC5zNF
J/SiveRq80mZwztQ4ekuXFlKC0Fo7llNdyR6yKHVd8QjpV56md2jTXc1lC9kC4FT+3PTESD69Mop
xoUWC8Snk21io9dbC7an2wAKUb2WkbRDfLWGA6WhWyRZmXTMFH4eTLo5lM8tIfiWIow8QNWwC66w
UT3lKvx/jcGEQsca9eQzPlAbIBCuxJY/ZEbw0ivtVbJd2d9h9qud7m2RvrOy8+rONsWnRz9qFivr
VBokIFYRks8EkOBIrex4BUlabGxvpJpZ2Gb2ayfMhSowJ8yCJNiBGZlN8R/EEALqQEU65Vdgcygt
3Abq8xm6FOmEWaQTKZaAJxIGadVIS2xJp7XMiPVcT1XRGFVe5WX/NFj1hlULBwjbbW2QG+4wGB+x
lr88/xGLTzoLa7RX8m2JDhiH0eGTpv0WDPQfGIS1dkpYOrYJswjW0WQTV1M8B1pXnp6rMnhVvARK
LpMqWLQ4/RL6L39lTS4FTGEWq7wY6F5p+nK++5WL6CXdIoUTKJVK1wrO+gyMtu2aOPsG9DzQAvtb
YjSklS96K4o8mKP8LOb4RJR2+XRO9K7ZZ3care6ndwSTP5Pf2QWyKn28Nuf49/NPt5C14vjZ/dhz
IcAuWYxGK6LB25cTiFsoXJxY/GdUKX0PEM0eju8yrSZqpV1Bl1XElfe8sCXws+AUSrQ4SiXGjmRW
SxREAm3tVMQ8Trxw/OzwVQ9VKPLTlKx1wN5YY9RFpD5IudBKK9GSU6xWiqejy1ThTNDmZCgnsGQO
vFx+0mqmuzh0g5mzQYkM11aVXPm4zEK457k/4zHLBGMd/rVcSS3Ve6e5tnJrUzIKDxbcg+VQY40G
Pf1adUXnltz/ZI67h/Wd02u1YSIDYaFjxkB3JXaJzvQtTxeslakwrdZHE28Wr8Y4KiN2WmSlDkm0
02iNMZq5Fhkk6oUwWtyWu+DAvpVKvPUN3hCVQH8+Mrf0sWZBLI8DH/aVOE6S0m7yiQ0VV1SLECwl
uSfkFJ2OyTbP0BWn09j991K5JbJDB+8npGmudAezdw2yAaju0yvsfOhjTynI4EAwKhR6RxBqFelB
orPhO5qKPPTKhsC2HdD0KkpmX5n9BO6Q0e9Ghr8bF84MEXQtYDKpSXPwaohC9t4pKzSRAXBGfv7E
txL0o3c9i5jAYoM0weFdNwqno1HXoHQUiLTmxdNekaUzeoPVSZ2yq83aSl/KG/CzGDpJDYSIxJDo
H7Qy2TeuFL4znD5UWvGxCfo65ALybwrVYADONVHOjUKr1Zdeyw34cli+fF55+Cm2PHr4WXjN4SqY
DdONhdqPTqfxBoxU94UCbJhMW5UKLaIlHItDvg23KyMuTDBuFlMjogc4aBox94DvE/YhYY/ygXEN
v4IER/WqTwozD20MSqSJLFQ6K+t96cB/KxfdZZlIJkfH+fSd4UmiJbvIzhSLO2pwbNTOawt3KZXF
zeKo3wQjT+UYhDYIFJC2I1iH33EDi1ZtxBeGlWd3IHat1YfAyagl/CHN9tQqbKLAtpC+UnCgeWfA
84hU8gDH9go2czhO78Tu0OBcXq/N+YXPflv9d+9CaD3gSnqRcsZv4m28oLCFLFD5C9exT7TKsfs8
ATBSHizm3FnsV/G68u2Xhp2FXEoi87qcvn2pJqfhZ1RzBDV/CvXQWqsNtrUQCVBPLdcm2/SHH0xv
bhZHw6RGxg/aW2fErv3bZc5NcYxQB4zlI9eoWFsoN8g17JV8VbqsPOTSmLMISgMME8aw3HGGo7TH
pTypdP9Xi94CuUHTaC0zHyUiYgTbE34bBCtJ7KVBZ0GsQwvYhFGBdqz/oLirFKDxHRZVK480xaVH
r3EWr2q4SQpli9fIUXLCy/TWO+V6tGXP5Bs8nKnr82GWZscsFvU9uov5mMcCHWIBF3ICVHwfRP0a
BDtJBJ8rd7GT9OHKcEvnLXYWiVwB7fpkiPHQQYAe1R2ai6/FNtwDEgRl0KU0K2e04bkuBz+VSZu5
TesoWan1i49z+/NHXjphstO7uFuI6DQY0R+HydL9cKq7xcWQeQsPIdogDYAh8h/Gzk/lzj/yp384
4CxAwagi5kGywZF2J31L7qXpZAzEw+lPkrnf9Ct9DhrAJxT+l+fmKvX+fNil3CI77QZ3z+mnAjyk
RcygfXvOTvX0jquXeN+piTX+SLZ3Tg14QNKbTItGmcfNtNijN998PvrC4mCnf78bvHYBX3Fj0LME
uAN07ckvrk3FrSyOpXs9O4sxRScVdZ9hGvEGbddWoKGrW54S/yOS/v7n5ydpjtqoTWfEfGUvYxeS
IewsxqBV3BtaeFs6eJfwf3VYiChhKIe7PXhlh+QDnUtI0irdnnx1XwW7FpU0vwYWd+o6ExYSUNwA
TI90H68E2/6HuQL1l9viFxAE3Su60OmNf0xWpvjSy59FpiwcPbQv4qdCgKJFl2BlL5kW6YOQdJPe
3X1TomnQwFnhz/Lcm5vrsQDjrZP3TroqvIeowXg+c5ZKqbcPcDcMmtASsKSnyPcdnOgdwCo6zcmh
hS4xV0svwADwF24r7lnZe+HVWMaWgjTODvJZXBK2mU6gvhqulC2Wrt63m8zdjxklwmeLCjNt0CAQ
xvzyFVKJddAbZV79zSjV3tcCvVhZNQviIe5WPbkbjhiCSgSqFMtGDrQAF49R93U0d+q8eoBRl4K2
cxkQdhtIFy3deitze+kIdcta3g0bDxVLCAO+bGNPFw1apkkzCJRo5wPIuZFO7QYOFxv6nb6AVHIg
VPZYflcb/wMwBotGBoDXOU6HP5mdbMt9r7kb1ltZ6lOMfDDnbhfcu1/GVi3Ms4Mak6F+i4F+qSH7
oSG3C0kSlTF/ZZTbnfvRMLNw1aBLzwtJinJiHhI5P2phFE1sgUPVIuHbBeRICMUt2VsclOs10HIh
9NpijdxI9l6255oGpBUSSzAGYChpkgEmKwTEdfQlJDBdg2c92t4Vqt7BYLIOX3JUv4BbOBIQMzEA
qo7+FzBICRqLU1z/3D5t1AJ+nMBRmKGoT6iOSOtSgCNJ+jNGERb4GI4xQ+8qCTIPES+kh/3wUYaX
EmRrHmbRHWXAW0kemzaXAbIAh8AI49eo2EfodAIIQHcnL3W2RZoZrP/ny/amwHz0CmcxOQcPj2o6
uMlT3yxa3HOV+AJ7uTzXNt0YCXwzlRF0upVQtLguZ9E4aWI40IDS6JTEVw+GBdFrkLmAkAq7rUrr
0wPfm9U25mFXjyYOqyFiGVWYGDqLkNafP/G0jz564FmUJetS4DIXP6GZUDwR9gRdoNGTV6QrAyxd
k5nZGRC2iXDrGfBKS71VBy0ygdbf1mb7RWis9R2epltpbNAbGHOvCZ+W6mnM7ETIwjOxTAHgh1gb
7OVdv6E24dmzgRKweb020CsybNK1UL9wyJ03OsV+DMMBAa0JHT1cuMG1GK+Hu22gdwO8NcMpARHu
Cp81KBF8hYHRejdA5+WvQRxlpmbMvGuUABe3uvxgIQ4NeKTL0b7y/Psu1GzYefmDp2sA9lNExVC0
YJzO0T90CrM3jY20DGZyICbEQNB0ICGAjCEXrE2PJhlZcCPPgEIDmBbptESNSidAhp2L0PhN2Rks
KZlRdkMBrtFqAUFUUwywAXOg9Qjrd5b5TPDaUaYq8rfnjzG5jjyap7fc+V0ITVK2YBswARyQLast
8y6YzLndh6gBqkzywWeOgOIgmN0OfrXLac0ZymIKSAdlfHGhmocgEYSKlXU7BYMHa4YW8O93v6VI
6zBqXMwucfgsxUsDMu/zp1w4m9wuHHd/OBCzLOxhzObAm9il7BKVSyq9tpxVSS9ckGnJmuvSdEt4
9ASznSIJkSesezxBFaBVB3xZcDa0UNgAeGTE/rbqf54/0FI8vUm67p4ITBYe3plYGyjW7LPPwu5e
vCO8vD7Ft/HafkQrX4SewtWjB5pFUgjJYQTJ4c2xRrUrndjylVgV1VGRcNrgIafBzaiVAVfZ5C+x
iSTJ69qxYynW3H7S3SO2qIiCe4ehywMD5gO00kgKex/CKTVBBvpmPmFb6LLrMv6lbzeLp1QZ9CE3
PWqnEHvcdLVR7U1fj5F5A9nHCNR3wBeUXlsrTy2NN4ulQIQPnTtgPAY5R0m+gHTnrLWWLVWdbpvG
3ctjRaLhgN5Cih8ilWEHEoEcmj06V9ZKMdOafDAx5m07PqChaNfCBIzjD6b7xR0LqyNVv11Jnyyd
dW9b+90DBGxWd96007R6ZvdmuU9sMNbVUEeybtNuai1Tuz34+Zpvg63ZbcJi5bR328sePdm0o9+N
zIFLXocMIiK+yhsQ+aQMnf7oGhGYj5w5AoVHgSgqxyYYnxzyVbFWgbvz7sEeodGGDTguBeAJqOQO
k0WBIqjBnjmsLPuFU8Vtrdz9NqELi9zt8NYLaNZ1XsGx7xeAvcQJ3Wsb6Uir7bY1EhX2MisDLn3m
2bkNZOZSLCgS99rr6EQfjFoHKIwL29Fwz9CoSBZKfPyuNoL3ZO1cs3CVvoW8u2cccN+IqGnIQnOP
kTl9bSDFbfRt/MOgduuFvBuhiEBpcmEPiHCGxGN3rK3EZl4hCVIjBw3CZm4OaqlwdvyZIkdAGsJl
LR29uC5nQUYIgF8rpmMhx4CmeMmMiRIEaMqmD21/469cTBc20tvodw9IRoNLSAUuyVFPKwNwRHFn
Pp8QS4mOeZ9AOBJ0HQY49sCAI3wHyz06MZRS7l3mPRkMIMTDTG1a8I4VDqbY5dljTxJ1xE1FeGm7
C22C8xHvmj26LBt45x6p2hhZzfupfgPuDluSwNWhNbLhFFyZ3AQ/Pz//3Usvft6BwHquNwxTtIXV
AZJBnhHqtAW9ryGe/uEI0xK6e+lJyOR5IaVTUuvbTVSWyeXJmyHN1BagwKqBmOS62pq8dMUhZ1Eq
LroYVukdvgP6WLX2TdjjKneqrVSPrPHoX91zvYOYNP/MVtblwnZFzo42sK6FuRAZTrmOwqZSGaY0
EM38Xs2DLpz25/1JQK+OsHBuJ+QAptSrjzJzviVVBDX518oXWghm8z6k0A3YlCUQ2SdXMix1IIrb
RI55A5bT8NCwAsmhz0Bw0p2N3VlnDzBHQJnULFeW5dL48zshSGtkAWSsg4xV9xOfW9uNlXattLKw
N5Cz0EJ55AA+KUE6477fu5+t1YFid+BfupNndyDxG6C1ooc3HBX+6/kLXThWz+EkLiDhpAivD6dt
QHWB5Q2q9ZkFbBBIR/8oWQk/0T8XFeyjY5/I8cpwbf+KNz67sss/fllAcv75d8WBgzN0ib/rgntX
t5XcEjsfXOpobeNcGmAWDXJSyqW8F8GggJ/ULr2IRw/ZG0c6torrUDZhpFqyJy7umtL1cchnpel3
3EWfCs42wRBJpAM0vVr1x4IpVGDYYHUFb2Ia5D6U8yn0fO6yi89d0ub4fAo8ntLsrSX1bliKHtuA
m94j1E0vWDDbYvX+v6ARZoFL+eORCJGjk97FK/R2wzU8ZFcG5UlAesfPaL92jV+Io+y8YyAuJdjt
wAbP8S1WQ3/7Rnjrrcimc5jgIH0M7zR/U+yxf4oerHFWZt/jWMpKs0AAGMnYkCTeWm2h7pK9wPHN
bL4ASv9nH2UWCQYXFFWyw/lGkJBiIzkF/TrsVyOs/PnbSew/T8jsXK1fgefY89EwFVSHUgZise3A
t5ShPweD7eSCLa43lNrUKzFgQSgAV+Y/JwLgtQVcILD1CMSW+uK2HRrwQ9mz/KOboCKPLKgDaeLK
aI8TIuxcdD/UqdCCx48KNa5/kJStHJwWFspcUC+SfVVShIvozFdyPVwJGGNxV46DpdeKpv6W+Hvw
Weaa+ixpS6mLBGwvdg69Cocet8CuL+lB2EBDY3PHVM33wGvymZwrJLpdeD1QfQjMoOy/iptKA1zM
WtOv3XIrj37N7LyAKpPYSeFUNYCOLNVJmzYiJCbdS75pHJRkFCS2dPhy7HizMxuTUHH+U1kop7j3
56tgIQKLs/ARuJxYUx1ukOUAEw0FHdZdC8oz1sTzv7+wiOc6ehg6VUFBZEjByIxD7ABJkYmDe3r+
xxe4LKxI/znnm6ytsYHgr4/xR+D49aaHrftHW1xdWoXfRgypTuPLa2W1hWTLfzjiDgQPW0mix5UI
fT6jJh7DMJdLyhp9BTXIAMfLSFRJ9FAp8dVfq9QuBRJxlgIhap6MqqlqWnRfn0ypd7Te8nphhfC/
ACDBbMpX9wPX++fvdKHfkZ3ryWtCcJkMjFQndEZoH3tJzk6CDgyRWm46vZfzC4qiyGzxh/7He+8/
g30FKs21Wru9Pz4vQeby5zftPRjdesBCOb1OXptrs/NsZodSpcppmRPayLh+8xCUpSdSjf/ZqZCd
S835SpJ4YcqjTII2mK/bgh4d802AEmWtEO/kpj7WhqutvOEpLfhg0QuzRU/DEE3MWwRPSr+2Os7y
2/pSGOEp2HJfveNameObmQW5IWo/hqeEu/9FZ9bjvAHgaH++XanqmJENsJOjQ8ukwD1urBG+wbE8
Zoo/aAnwScXwj07y7FxZTgEiK1ExTls+AxckrT278XsvXenX5+9xYbMQZos/LxpXqCpMFLeDyQ38
SkD1OKHnblgrnC5F57loHIwpENJKDh9KZV9Gi34hIzkx3APzOp1OkUGCQn2Aehy9dlgXdjh9LOMj
xdWhWVmNCwfWuY4cXnRFC0srFjT4sJUBS91mVbuyFS5kKYDJ+3MuJC4XshyHx4MLGWDvVnohaR13
ItZiJLWW9FZ8cYsDX1y7VB3RTZdrxUkcgJN/zeB4CfuYNIE1htULduPC2LIDL7oFZtVuke/AbYpz
Wk4OWKs3OnhDEiaNGqKQbPISBsvwl2pXZtnCDjPXn2d8GuD+g3PWuK+9F6Y+TTjYQIcxNRGufIWl
Q/ZcZ87nRMdQwEw65NW/MGaNJFiPa7Ecb3EuWCm/LB2y54LzrOIboWpqHLIb4dgw7Dflv9Ao13Nm
IoHO+sNKEejz8L0tqPcKRsqg0MKzCv7GaGvmsn0urW2rN9nngwA115g3qciBToqjMRltuAGtVCQo
15eiORXDngfDlfDhgfTK7ml0eAUhUGtGOYx6tuNzg4GAwQcGa6zUNJ5ANTVWJiSkpBnuE/Z3HsY6
UH0hfJDhSAuUoATH6IyUfYjWiNdGgiWBEVCQOtaqhMeKFQ8Gf/RvEj2sFIx22Hgb/hdn57HbOLqt
0SciwBymDKKy5BwmhMt2MefMp7/LhTuoo9NqAWfaqJZM6g87fPtbBnWzMbYVdVvEhwaMdx+6TDt4
MkOuZrcX1fd/P16u3EP6xUmZtYulVRWdY9FpHvTt97AttkDY/H//9CsbW79oGc0qzCApaDiHtU+x
ewvCG5v6SjynXxyKOAmGdR7y0y35iUI8FDJQXXZ406Lqyv1xqQFfdMBnhUq6OSYbLXDzp2GrbCWP
iB1P9FshwJULUv/58r/y5X6C/mMMFAmHFZ4ndmpXG2mdb5JVsKJaZ52zG1vuShZzKerWgZZJDY78
+0VhSCV7M5rIhvPw77/wla4g9Pr/fAqrDFuRVcQCIv07SbhG4lJHGJWvmw2qpB3lc48V36yLZ3TL
2+658dPHm6qrK8fipaRbNpsuUsuI0ieEF4coTn2GDrGPmeP/aUxYTuwvXuQhK7bejLd/f+QrulD1
UqBdpriymxqrOtsMq8BvfeCbj/Eu90xX880VVjzm57w3/sd1ol0EUvMsUlUp2KLjdjqZ2/SApEg9
C/fgaB0oFuf5/t+f68pmvdRjR005JLnJolczrKeRTCXa479/8rVDX7s4B6au7RQz5NCX+v6QKi2V
1Aj9S3AyFNzEtMlTWsMpg6dJ1L16oYUcKK4mMFmSt6So3b5SFYh/v2/8NVc2nnZxegR4ruIuTT7V
uaPX3veH/PAN1Ie5J3M9HKIb4fa1pXlReUmjuipbmZ+tkdK9KIO3mUpvqGHuwciF9bwp2unGJryW
IWoXR8moYlxNe/7HiUDdMqSyRfdj7wHpMqKl3fiSK/IQ9VKSDdpGsowfhV2xkb3W//mS0EsPoNJc
FIc+00LNjjF6P3zI/OQJmt8msuyZlMK68RdcadzANf7PswYFEEKHn8dEs8FcGgRiBAdMozq3zmSL
D/qHkEC9yMpmMxnEBrrsPgWkknN1r8F/tSuJMZ9u20c3bsVrRaxLwXWz4JhrTLxJYd3awZ+fjJma
LeNseI/Mbnq6pZu69jwXR8ciLJmlyBzOXeuh26hwE4g38bm5uyXTuZKdXOqrtSAAOWLwBfq2tYmO
76bDLWH4tY++ODO6AQ5OUvLRivGkqM9DsFJSJspPVXSjXn1lg6oXx0CtGL0hTHzBLPn9fYCnioUi
q2aCzdGDG3fvFWWeeimFnpYiEcivePm5h7FeX35EmWNSI93i55/OR4kEo8VuKARpi+9E/Vu2XNyQ
Y3zlb3XrrtU6/mRGfwUaMFyVZZT4G0AvYSsEtsfI9sgeDfzuUnsUn023FJ5hlbvJ5PfdqzmvdRwF
8oO5Gmi3k/tUB2GP+dTXjQP45w3/wza71ErPQQybYuQPWh4GV9iVR9mL73zJ1zSbeQrvxrdcWfyX
Eukm0mFijqRM3fyilZtm3okgbTr8BBf9vTZnW+3XcVSS37kJ/ctI3pbmehZ2xvQofhSjHae3tJJX
xhDUS9m0UBhGKFvUCLRRPvdhs4rfYmiClqGvB20VK1AdlEOsQDyBM78Zkmfc/XJpI3akEodcZAJz
FxTRjTV5ZWNdKqX7qoysoOaPEebC6TvGnWRszg3mOrHijG6Idq5E6MrFyUO2CiQj4oirjPWy0O7S
7uuIWs+Nq+DnY/5pBf3EMH8t6X5JsfuueIaiZxpJghyOO26k3eqgXYkQ/vi5/PXxoINgCf5cNAw+
+9V+sYedchwcppw9ZC6UP/59iV5boRcnkICjf5ebfM2w6j9wlrZ/xhPE/a2G1rXY/FIWjHZ0UCF0
0gXAkOscPsxOdkq3umu85h/Di/xqYDeDvVN4kJwMmCMQHzfEYeVWc+jaGriISmKpyop++Hk8ZCHp
tMGW3Ypyt0putGeuHOD/JQoGTgdL9efxmMivj4QDjknr+cY2uRa0Xsph2yWEnSgQ5psph4M9Phcr
8wHrd88c7d5dtiD6HmdKmNpdtv739XDFUEG9VL32S7SU5U++LI+uycGwltalYGdMnyb2RI9GXjeJ
q0NN89Mz5NjmON/45isaO/VPcfCvFQ8LVYxLmW+ePpm3yxoX9otOt9gLffWUrQQnecYVgye1Dulj
is0VoZd3K0y5Msmj/gk5//p2Kw6tOcW5gnZV+A51b7usVCfggHwI14E7v6X+fOgPiEtdhneKe+Fu
aWxcsA/JTl+V6x7MkR193/gNfuLzfzhaLuW0YWSpkaxwco1O4RarYbfctSsobn67vWX6cvV3/jl3
/nreRlLBOGpo9/Kj9VpAVYqdYc9WfA7c2sEueR+sNE9dMWSsoX66sV2unJmXIlq5WFoxgWK0N2P5
t9Ah2jNnrIZBv/77m7uy3f8srb8eaqbiH5U6L846RQxjtvtbUsdrAcyfa/WvT05HfGATlYSt2Msf
FMHZGS/dp7KiXlbth3N9iJ9Yol7sl+dyLzfrLHayrfYm7+cbr+5agnWpoTVqXIL/CIIbPA4+cAsG
W8H0Aezij3h0pm8TjNytgvy1+sKlnnZulzpqNDonAyJaOJNOher+SzwDagaETJ3rE6fs9mXcjlv9
Zl32Svb/5xT86x1PhiAG88+S7F7z55oxDsLRT90FMbzpPHGXrm6O1f4c//+wwf489l/fNFSKtNQT
iof+XsAkxTb8iZu1ONQcczdy72sPcxF99OY8SEvc0Ys1835tyjAD27Rublzb1/LQP3ndX09g1sCa
Eon1GH7gESV4g4OHW+g8SbdUG9eO4z9d0r++AdrLHPV9Le5hTN/Tfk0ex9/qM1IeMAVxzOg1s4TS
ed5CaXWBOs9ucbjJzLkSnV9KYlM1+X891EISsG1Wi3HKfcsrMCJIV0biNW59Y1tdOTH+NCL+espW
mpJsUXuEShTDF7EFMX80ewns5C0zhSsR1qX61UiMJpzln9Z5sMK0uxHcOcLfNkfKIxROgy1kciOb
vLYoLtWwMzChpTM4/ozxYYrdoPkAbecYGOD34ZvwKkyv8S1v0yuBz38JWANLy9QQAWsRuwqTptWm
y796azUZq6nN3P/pOL90tlZzydTEAIJ3IEXSh55UuZNNCV5AzRj1dpVbg/3vX3TtvLvUrw6RHIRS
1S/7yElG9LhpAuHkNQvcHi1h7mL97SoYeZa1XRYbdXGH4a1oIle5tduuXceXelbDNNvMSIZlPwTb
sdwBHrQLfF0KT2RQENNf+M0LXvLbeNrkwWb+5Njvw+8821e5eGP5/CkI/MOpeKl5DTojt/Dlx662
eWRO0JaqxB2XN9HwImWfTN4S4MBmLse+Oqbd+1wHBA2qI5WvOcjUunSGrH4ap8JRRSY34S9Xs3Gf
ZGsFZ2ZrCr2mr71cqZ08WFPpwLw1IyXzdcyGpXwnV5WXJx8jnahCxiJQBFH+2Bpfc7/6H3/ii4An
FpW4nlLesLALtvLv4hF1xdZw5lV2bNbSXflYpPZD8nTj267s+ksb89gaC6kYYH/0TrgWMUMdPfq+
q/DHPAv3uuiDWi8W37ha2zc2yxXXIPVScVtKgSkBoMImmelv+bFtqSQVxUkOsSnMnlqdGY3wrGoY
ay2PRaL5sHhtvUi9LC72urGc6voRWxJABWwBDIl13QsV1AoRyOfJwWCzn91KLe1BKiAiTLYReWp/
nEEj//sr+9MM+qfld5GrmUbaLYYywgAKOuwmaKcs6mrR1mliUIl4NBl9aVv2JSWaXp59OfpKhWNV
Nl+Yg9th9rmkH30p+XP4bWYvhURBazOqgt2o6y55EZJTjzs4ntHWQ5D6KVX9GCcLLRl3Obtcx9u7
RTkVZG4tveg0ckStOKmlX1WCLYiwRb9xOXHA2bpyJNh58To12WEQ/MzyWkAZMx+HI46lFAfDMh2j
8XRGeMfyRov0ijQJ+PR/RutCbNRpp2GGLFILkFzhXloXLgXb53oTIVgTbjQ1//lUVy51yAlg8r7W
1HlvokRXMaK2QzAYYclo9vxoDW///ktfGVZVrJ+y0F+XbsyCykYNX+zBHQ9wU6xV+rvxEW9qa9nn
7m1t+oOLZDq9n+yN10HyIFpphi075VjZ8j6leLm6F37QR+16iJy+pZiJj8Zw7HAMMW8syCuXAqi6
//wze0lSYUOwoTiQ0+IXVuw79bR44o8VUfpqOF3HIDxDJo6UuLcSjSvzXsqlhFkL9E4Mp0SkJFwh
lG/v1IXmArN++il+qUw3rE6L9DhWn327Eu/qwJlNezJfVWmy2658kZlNZPTrsw8WV6FrJcYrgK3z
7ESZm1P00w5JpN/I2K+kJMqlJDqRmYcWFEJEqYUOvqyshHeCOyE2C5LXhm8WU/sopZs3sb5VErm2
Qi9OcajJ1ZSKfCV+fPfZKtzo6/Z8Kz29kuUpl0roZC7atPjR9w9MJvhk3/JRq3jDm+GX+kiZHBN8
HCR38057tO6K38N9kznLWcJ63C93t7pcVwr2ivVTFvhre8y6YpVZ+7PZ7/Rt8gZryE8O0kZy0+2w
y075gcqHgPdb/qXyp/z7ntTkPw2T/z5/8fz/z69tTRVZB6zcfZQnj6po3YnzayWkv4qhvwOS2xmo
QiLJllJURQseBVL/qkj3sRZum7h1m7Y4lHXoypyCxd0cnM14VTZ3Q/mQaHD0itSpaTuATgTRbrnh
NJ0DvJ2Bvn9FQb/twvnYaPnaLOnOJxX0nwTjZRkD7rQlAGpINq3AyWswlHGzW4KOKszohVnojTh8
ZpGnBMzIit29IFmz3Vg69iPlypIlt55UF36AbcqbIt9nfX0YrYeaKUlF3KBp87rCjJh5O0mB102m
I8gfXHluF4yr3iw/+ngjaoMj8bia+ZYkKpIcmBOiHfS/8hIKTJa9zVblFMbvsLXW5tQ66SLXLtdN
2q2q6UXMV0JHTb00m8TJQmwR0iG25fkcqVluK1J1DHMouuY8onOKx2q1dKnX9dOWYMlsNuCytnT/
34Mw28HtfBmSzLXS4gn+rl+p6ltkZc7U5r+iaTx1U7SRLL+v8D3tCnHddZbNpIDcJvsqbjBSUtmF
s5wUOCipcQGzvgSVroA/LhZ4DlhcyW9p6ufyNgm/yrZ3VRyARFO1o8Tk9C1sY2DGVR0Y5egrsbur
R/29NZWj1ViJ3xi9nntGriefQy7Xv/qyzrFlqSFEFNbEG8RNC6iTMBVuCF1xI4QQPfK6NWze4mwP
jcG/HGTdm9XB1hQOLybkvcLC4lpoXiO9CV+1snhJ8vcu64a9lmq+NGluOaTmOlPnd6mds3WpaO1r
FOFJbanF76Ws/WVs8Zf0ku4hiE5j/9TopwgkPYBp3KhnnCjqYQ1LgIjeKKJz1DhpYHlK6KeSkwTb
uchBROQgFk2rp0OzaSKArXdpPTOj9RWothyfFeZwo10SbvJk3VXbqTm1hMJRGjhKX7kBdk+TjWde
NNpi5+JNy9KNOId1Nxf8CZ/qLt6rPYR7p1fvMBbP1DWJKAZwpnA/TPuoRdICbrlxKGAbHiRfxQnS
Z3E5wNjIR1SSjeg2kh0I8y4T60OAaUhOHwUrtLO5RPcWwMaZSY6yOo7pQ8W6NV5nEcRYDcXzQTP7
fdl85/X3xJ5TG6Ai8kc1sUiU4b7tIt9M1RfadYxWGaQkwuTGaoLcT4yw+ewdsnQnYo9L1WOhnpfg
sRzlcmMU4gmzkVPWSIdGbrwaytdm7sKXXjJXoU49cblPpWPORNg0vi9pueMx5pHepIBxT/sc1Isz
WN1uFkO8JqztqATWpivkB2VW72HaKo9mMLbrHBSuELmCMmU7LaEoweat8gJgU4GRFUtDpYHV4PWU
2FUpOmr2otSRO83JIyal48xvHoGmrY1VWR+HZakdEzq6oXj5kHsTiPq+WeXT8jLUTHaDehssgVjU
nsJj/5bNOi81Pw0jDF0BP6looFQeY6UBGkYIaWR1nsBS0bJ4RXrGtCUgnfFxkpJVYyxuqSlOabT8
SGK9kWq3kD3xZ0gK15dyXwhFiH/pQTDcgaqKiGW0BzXK/fkcFSrktC80KAGy5SexZq1qsS3XSoR7
h6VXb3Wlnit5DvZ5+DCOp77+7pLGhjzczX5aP5r86npMtahzEeyzO3K9dIxedFplpwvr2CwCt+iP
CxauZlzvhSjb5BT7QzHNnSa2HgPgwu7AbagI+oPctfAChHTLCx79OjtQebJCDxvKZm9wsp1EStfG
eejwMGXkJ8ruRMDv2Tvjxab1AHFFHH7BmtdsAbnGe2b54ryGPMKYbqI7XeZIv/g/62WTdE4FkMS0
YatLSBlpCCj2gCO/Hh9H+EXlXlzsML8vpXOM51XhdSQwYb0ypV0X3AnL7yhntq34lHJ8L2CGGJjV
pn34NDTRWkiyjR5lT11SY0iblrLf5tuIRkfd5r45RMZKYXxNsyAAT7rfcl/1iozZfeq0fTM5KQ68
WJRqXGkap+CPleMuVB45yeMZnNKMZdG7Rish1HYW+ZVajHg3GJWjaetIXDqnKCu+Iey6Q10Y8S/p
oYlXk+YFGUNyuiP/tGfRW+a+Yhg+U1QYaE+GI+mxzeLxwlZ1hBIFSswAT3geNdldjA4GPShF49AC
KDJDDtFlk//OFkxRmJe4r2BZpNATNp2eOl0Joy4pxje17U9TBxoCIgWlj9krsj0ouVTGrgyS3eD1
0rZSPCHyaoWeMa42Hd9rWk40xh12Mry1jzg9ttjRpqRFI8OLh2LZKCm5pPqtiIzoq+5cHhPxKV8E
u6QS0G0N3ZNaWizNE9ZRvtbuQ9UNIwbq6v5OK4/V4LVYdqkUAgCj5mCxuoflbkDgk3T3zDAWQQM5
r/CAspiG18fQBdSneeY8KqaVzsx2K/dON08Aq91efDeTLwOyR0cas4q/e5NDghHUknMKwQuiWWgY
0qa0FEeWV5LkWc1jEz5p5Vb5OSpsfTiUxY5uVJgf9dlrMNumQq3apeFUFefcmzA95MtjSdKi9u4Q
bGSGwXq/6NYW5E9qfK9LuKP/qLI5lugD+tbKlK29pdcHojy4vSOVfEPqvL7OOYeS+b6atU3IL1qF
4kklC82quNsn4I6KpqEdRXvOUevFs5Zpm+Da4YViyxUzpyfdpG4kRV6i6x/me9R4cbGwaBNH0eV1
2GY7rKi2w8/Lp6JrjumqhxBaL6A0ytXAQV/xW1C56aZpi+GFI9W9W8zHjC79UBvnpnOsbptFnStP
tT/3Q+HUTb3XqAPokLRVpT7V3V4WHgIl27XyBwDpYg4Ya++GsxILZ0ZOnBqDUFwmH3uDmpKw1QXw
pzUWk9Mo2erkJGZyGKda4XgqdBidZbPrZaN0rGUmspLWcvjaG5SMetUgqBJbgj2Cskg2VnM+5b+W
gQs/MRQ3yVeIlzFDtkpfDfXVrPa4MLVuvyh2T/WfoqV4MCr2b7rhEjBUpq/LZavO5kouSCtl3Y/q
8TSNr/SL7VptHRHvwCYfXRkG41yqTqTtrUxDl13MO2upwRPjxcHFFusP1diumEiEHwlNllqAJeTg
k8XotQgMXwg+REoGVNvsxdpaxh2UU98KZcCnP4uZQaCgUG3zrml8LQ+2lWX+npVQcYdEOOfFJqjE
DymBXxXzU2tD7cvVyBujMv/U0XZafPMBIbmmmbZl7BB810QhS/M+z5NvNfgjDc+59S6Lz93yrM6E
dV6V3S3wVqRuNQPuwN892ER4VhIKOLKe3I+y8j0wGOWIgFDwfetRpeWnOq4O5WDJtlIIG71ixQrN
2hhWcumLefKpGrUXWR0Wuj9txXIBHg+ctSl0b8z0xGbsfIIzFe7qIh/3o94CEyy6aBPN03bAcNtm
CvZ+KKWD3s3RWhGHt5I7fM3QouWXzYe0JF6RWN/TBGO1TJxBf050wnck+9TZ4zNod6CcUv4rTUhM
hhxo4IhVylC7bYZ8a+63RLObOhB2hZSsoyrwwYw+Y9+3U1XBn0dCnKGIfysWlsohjD4NqL1hvouz
QZDGstOhsHNaopIoiyOX805BXdw2+yV5j603UeOoOBqpFdkpG74YgHqCKEi9iiJTq7WeUHOUDBP+
NLS7d+0ygXdmFMuOrT7aT525bgLlVBnNXqPpFlb5bpks7LpIBppglYWJW0oFr68S12pX0ihf5v0U
5qt4iR1tfhFV/b2aSNOkYpdLbCgqron2nbRvERFSl1fg1JkE8GpN85a+Pclx54jKKpJ/tfR6TaV4
EKT7CteRZnyCibrP1ew8dSGTBiafBCjp2PMNcjvj9p7NBG3KS9uUb7Nircs2fS6i8VmmPjPJ57rf
T0X0DfcCZijEONhiwxxwL9K/yQV8aeygegwhikqswIcOlgh7IfXS6sgJW5ae3O5SmtDSarb8PHuw
SAeINX72rlptO0teSwXMN27/emSVQBB/NPp6U8ccu7XmzgLKUOljFB/12e0TJodU6VvO+ldt/GIR
uuRjnB9OkOdeEyVukE5uUH/qBrhx5bscvMWo9zOBXDvGe0kRbaH71k3BlqBSF0+KeZfHbm7gSE6p
u8S/YaKWqhRvipacrUCC6SSkm5lxklqfOeNooY6lK+uvS5RtZ7N8qmPUA22+lkUnFzG0Zogm01zD
2hrEicpnErqcrV36rhq8JCdmDCPhzfXrKvbU+DFgLLV4jRTXxPlCFPamuM5/0WBsNCfEMrx4G5VX
zdwQJSyTn7ZUMqRtPAJPaqOtYa20mpuaNGWnTf15Gc1DiNME80ZiW7gC7d6uI6TFMHXQnQEbqC7F
M5WYqPuaFphY0M2U12D2E2ANDXPWcR56cnJU6w+d8SVzSABKktoNK1E/pFRuMcGE09alq9rY6uWR
07PhhhmSvYIvnXgnYyw5sX+qzjVFSE8wHlXTtcz3EC+aBjK2vNHoQQYf81OEMKH+8R/O5ZWxPE+M
9LWZ01F0gjIibSo2VH0MlJUWHEwLQJFDplMR8XWC2xvHTsk5i3ZZh9vtYh1NomA1rT0JIyUKwn2T
ulLaQy7iyCbKbvNwE5JxKVbqhWQLcsq2Fump3c8FRd/OrebwgEOc33ZkFFO3FbpoZUl4ZsY/hYQY
SFTthd13AI01zuZVPZSccaUdN/4Q+o2W4QT51KiY0/i55BlZwEM0uyQL3TJRiI1jVxen01gaGy2k
364qX2KIi1PerLnaz8KoroRsFeCwOL0GzG80RbaZRU/Rt2X+2+DomQrSDk+iXBokGxllpW0y70wn
Z9PX74a6GRDXl/NHW51Vpj4Km/5SB+mHEyCzib7Twctmu/iG9GDXpf6ctxs5OnbCK3RvXxjhvZlM
1+PCxts3Oxf+rWkdpIzIKNhZXLVDyZBaUpXUyUot/vqxhiRbNoz+LirH8U2rxelNDeqWUqXZq1tB
KFfKOPlJ0XnUJ2onitKVDh066Mh8ZWalk/K3yV4LiwZD9lHdZs20HcPYly3QEfpyXiSZial01c3D
ppCar0XX4wMh8KMlhsUaqYmD1dFjp1T3dT7+DkMSNxUfgiCIDL+LivvKZH4qMK17cbZ0e9Ijspc5
gP4r3JXy7LTgqHkuV5z7X2Y2RH4YSL8FU/LKPviax/u0Pi6tU70r9Sc9wp7RD3Ke3lUyJ/vUceZK
hsab+58Azuh25Ysgw8HBxg1vN9P/abaYZGTqoYoZ8PMMAVqWK432XHjStOrKjzLmr7dV6VFt7axy
IvVnPGHDjlVLL862prTS2tAJmhVQOUoMc/6KPyWBYIHk1+3EnUTFrqqBwW/gDVjWOS+xhvyt/5JO
6rPyJswr4N6SL/WupLtVu8rihz459Frr0DnWzh2XtRa6FCuYZG01jAT9tDw2/NeMx5uottltduiT
TYH15uAUiV/jeGmdlMTXgWcjKi4Mr4bjRhYcbgUCnfJJx40puB9q2etze0g/Y30VoDqXNupBQYlY
LtgU/jKS1M4CWp7PNVNr7TpRdnlebRLdBwLPqOvY/Yp6V443QfItRB/B8hh2n0O6bCpp1WDjVLmk
fgVlwrDBJNiG5NvWnlWdSmPhOEXOFlIDS7cEcktVrhLzwxqSY6bhKazzz9geGqCDCs6wWjhTwtJI
N+mDUoVkoPd14nGXzIkrF3hHJdEBNbFft9FeNff6Sav2OGaaONAgm6lc61MYarJsLzSecyoTxakd
NtICET6lVY/fVq2Th++aZEuYIDDvLsI5YKjSesqtTaW9RhIDiNl4r6ufBga9CQUmIPUjh1nxqjYw
MQXdU+t9XriR+NXK2P0Wvyz0c/nvajhrdP8VZstLD4dMSaPAcZDzN+pMXXQKqk2tPRTpodH2JU6h
SMBznEIRN4mCx6U3NxtJ3hAQLOVXEXgZ3PIsdw2Kdp2HHaotU6tKpu5nDBFH+GjQ3eg3V1IAonFS
n4pW5Zhd9QKFFtjN/YFwpGLK7JMYz62rtYSX2Ute2uYvLpX2ufzW6lVYP2b6RsV/FM49WJ2OyQ4s
jTvFGk5BXt5BfrWVipcJqF68twIf8GdkPvEsRnlXPKjRczid8BoWlqdGIbKJYieJi2PVkceTVOtR
jpSp93WRh1sOwUshLIxMQ0zSNioma2lF5WaXWZlvFAk7Hm89y5Wis7BV8ZAucA7f53X5rHNLZgRh
ckQymz1r5Tmc7TK/CzqW/EEnnSlUfgEkgaKK/TO80tkJzfOcPljLQth3oLM+NCfkarZh7OfyXChP
dXDUCGhLumDZSgncQV7n2S5mzrpXKB6mK+pWSbFp70vOQcyZW5klS17zUBUrQ3/vl20uUOP16/c2
XY8M/hofCogckUuTscHpnecyIn8UYTpKn4W6prhpZ+VWi1e4l4AgsYxV/80uEyyvU9d0QEcikOUc
G09V8d1nH3rd3lFvR4WgtPuqc9SU3+6Vv7VI3ialseuGlqFxj1jU4udrLXEdUYuoyrspf5vj44K1
RvjaFqGdK3dJ4Bfk46FtWE/q5FJ2s45JQx1M8ZVigzrLMTipBhIxikAZ/BPjRap3OrKjNNoNhLKc
I7rTtKz3fcK93+uk8xJnyiK4lIYIKZpiQwREshyzH4EPsRaCiYlqG2d2ql4Wg2zWKuCuCz/U8nPM
XtvGUZkpwr3FOhVl4WDRq1MrkXZtSR1FPyFiGAqgRr6RnMmdCplrU89sQ3k2CSsCp1wcEUVse1dj
wphzefxOtbNSnvPM0UM/VL40K3M1/TENnSzZRI3fq2uaHFzDg+GM4ByqJ3yDkwy/L+EwFw8tDPLq
2CfnqH3RCgq4u1YYvYGZgSR7n6yNIv4moquF0NGJUmTimGiXLoywpa4wocFx6hoqhl2w5oleROIR
O2rMzRioD10Z0j/h+XA4AWer2e3XWK7ZKVXkJo1vJuumIXh5bCFvtuF3oO/0YLsggo1cI/OHrzoh
VMP6iDF9zYueJ/jFkyu3J+aGiQVbEjz50aLivlfAR5ukKBSXRPZyzBXo61RJhGRTh5mbNc+pDkU+
p+GxS3qCRmMjtB+LaTh6vM0xCmxLRzTWBRJnSBsy16lvHNPJU+Xn5VuJX2RQ9ALJ70vAmDznsl44
Ys6vDz/KDQvX4MTKD0hJBO2rpdz6OKsmtW07xzS+4RzNAAp3K4GBSShOdASmr0n1uh1u5LOEBIjy
4iM3kBFg/SavZf0znV6bc8nFEq1jDE8I04JvPXsZUQJTyso4alVH6QIXjc6gE55TdqT+YY/tZkYt
qRlvoXJoVaxm0tUY8ZKmJ3ncsRKymhqhozCOV7tWexQ7pJ0Ue11ZfYkpPhjnYXKxTVLII6VngX63
SiVZqHV3mCiJIcYwbKP+LoPjiK20tVHfdOo5EWHzejZPJVyt3tZNfAeeR6F00T3ay/z1Uw98Q/Zr
iHtxupuQFJH6V6U/t16VrMTRKQU3aL2222BbLcbv5rBJk8KdRjphYn+nDIG9GKYfhvjMt3fFxA4j
/dQgG6DSOyXVfTh4TbWux23zVAMBxWH+N7lngBRSfQlRK5pe8NAjKH8zfvepG0lOKeJQv5Ytmykf
c1wP247+Qe/J3NHfSrKVvnMV535c+MJA9frw3exeJ+lOfVSwIZCHu/ZVmf2Sv0jxlnmhVHlfhNKa
GARimUMWH8T/R9h5LEmKbGn4iTBD42wDgtAqI/UGS1GJFo6Gp58v7uzGxmZWfe12VVdlBLif88vP
xVA9A8kW4QlW6ey4ksFl2Bb4HDbZA7Lj6L1E1peWcFKuu+IAWO/q/+LIz9vvJN+AtNIsLqYXTTm0
jZ9N21DdsPDZf2bmeM1Hav7W/RcgL1Xbq/RTZ6S+Z6XgIasfmgaj2hQg7/k5nOSusU/w2Kt8Pprc
ukoPChvUBvjgRMXsV08CgLipf1X1xCqR21szqlZyOlgV1/TE3rpzsh+p/RrW0wP/J0GJk00vrv8B
lh6PnLlKj0m8JTrG9axqCz+AiksFGIqXbzvdqTRYqy85X/nIb14wSGd38OYVXKsT3tU7vElLp7U9
beT0YuX3lGcqrknhJuN1fDJ3XX2ujY0z++EUgJYgCKMMgPTqAnUjuwxvF8FAm0bdSS3geXOmz55r
ITp21toJvT7ahHXpUwlbjfclJvLg4Mo7UPH400fSq95N887XrrZ+TsS3vRmaAKh6xPLwvdiHNKTW
gGpmUv4kQ40i+dbmVwt6JnltlX9L4+k8OM4M73F4FBGYDx2b50aFZ9RrV6v8vvgl7cGJ1ul1ad4M
E3xF4yYkev+dkDUl2zJF1/N6QC+lcP1vGhMJAJ3XzTf1ta51yK1Nmm1zzXOZXanIEcRydRshOKOD
nNWXU4i6eaXYZv2GV9MuAhBuhX4+4KQ8UN3X+Gvu2NQLuCndG+Kt5Zw1ZH76qZNbV/8Z+T+X3eDs
6mxVKm9h/VJ/lXq4D9MXmJPH0uP2iPQb8rHa9/ZkAuk3k+EZ+a2xD9rAZa5hW35xw7cpRhRSeXwJ
zGoag/Zi+SmUGCdxy+Rsw5APK3V4hL0nflah7eaf7sJEVT+bU3GYbJY2Mxh5tjJsqCvl2cbsUPwz
De2j0vDe5mB5E0QG7qpGN7g5DnPpd3Z9cv77eqexoaIBah5HL6alqaq+TPoPcK7YN0fq7woAxEqx
+geHXRVe28Dacw0JkGeryECJaKuJ2ufGkPt2jnd6WXl2X2+bOvxT0/rTHcS3oicbCbW8yuzEM9ut
nWVBMZprR6x1e+BiWZVRYLLNXhEyISBdCc2v4l89/tZRI+iHUGxYwSkbbIydVh8eMFzsq/YflH3x
6yrGNjFIq8azV13kvZfRup//+sHwUaC0XFxgzluT/7JqrLXF6DdTJ2OP3LNgsNaNFiwiKKFarD75
m+y9DnUyif6jNNcs47L1TDGeMkl4cTcc5o6XuAAT07HXAFLrybl6ctuPyFKDdCQPTWZB5GQ3IIAg
6x/1XfrTMDwWe4DaiYrcunnMySq5+FxBUzOtI8nxWi8nMLVwGT40cU+M9FaFu5RfbVnKk6ncCeVs
Mq4JEuKvcXzi3hznYHGZsY7WXzT+G1FaRyAAKwZ8IigcXzMPI9JFg2aAiPYAj6P2MfTCDHcP9GEG
+O6uY7Qth/0MEgtZBZVgRDe3hL+A59lZ2mGxgdz1dZ1xCi77agYm2i0LbNyJWzjpPWEH5nQvCapu
VqG9rjBohrSYbAa13VXzufp10FxlznAFXAalGIar0u+Vp6U7UmeBh3JwPiwR8en6ub4pnK1bR2gb
/tlEpVQX/T4ZuyIj9G5Hyd0qo7aRU2/oAxZus3k23SfULuQwIydQ9LvOo8+czHc0mv4UHVKmDJUB
gbwWQQYZhFFEkBQdfAO/EPC6/c6dj37cOvpuJqmIuq7pd0ATWEDgXQbOcrNnWivWGTRxOBHUbcTb
drgU6atrn+bxnMGyAvRae7NDbwe4Kx8lgJMM8j4B7X8nGgf25M6Qx4iiEWz4MswXqd27P/c3T+xV
n6zt8KeeALCS5D7Z/YfGzTDzm/v4raq/cpRg7ngY/lOsPiYBpKjR+Qr2rm7wxFEOGqPER8b0yBiZ
B+B3xrRyty5NVeElzzZ5eXeHYzOslfyiwi332YHmemGIt/ldgnr+U9m1wT039W8V/rOEl7ks/WiV
M9Xjc1et8zL5Fp/35BE5a3uzyeDqla/JSFuSVqzj5KOWJ/Vb8Gv6bD0Vv2H12hOFamZXVkBISNgj
0zwtVep3JvcnjsFW20dVezAbOEASiaAYC3W3DGwSIMdAfQHvcsfsdLLz12yBTkfO0iMOyNvA5OPN
34i+mcz5IJnjdNt3u+OiXXLpTSNpyRuCNgLzEDqPilNzPcuPSYXn90zj3/yQU6CocddsHwayFcmw
8dhvMp3BAhVJ7lUgfowMKH1cjL7pR/ussZrUXmdsp2VtPLnXoXmVb6nr8TwAggJWaBHklvKXl5+k
ktVF4H6UDJraewPMEqVbtXT9uVxFKGQL33BWdaz6+jUpocP9x+z2Mc9BGG5xAqniW9K3egE9x2IN
U3RxuQ4qjQ993Jjdvu7ZaFxKM/SD7L+x5B4dwrLNJVCgMZfvcEAtUT6PH8ojCaY7Kqg0mpoW2y5I
ODTU3cSqVC0k5J0iA1Xs456BVdDrddifluiczR8yeY/itat+qlB0iflmZ+7GOk7qerLhHg85CLwL
/UPjhZrYL66mfveFcogkN01IQuKrANtX6nc75Zj1YxrdSQ8fvsiajzOfXaNEZSiOs0XElc2Xg1Df
/DeF+yJVNir8dRzu1JEPKL33gwzcIttIBw4H4m651GjpIghQhNjDsQ45JyLf5tWuq580Picg01Hk
NYhIomYrmsKbaWdjYYibb0t5NooRcdCIJh+7J29I5DC8I30s4yBdSmYIcG2bW0raaycb17OFHieP
AB6M7NLl46rWnFMPo08wsuIZ+q2P7lRMwnVHLgKpFfP24DSs99lTXJMIMORWgwYKxESvt5lNuY1g
Cy/yIGZXhHkGMeneRP0ltA3PJcs4kKIynprqK3d5JhIAF6ZTEVdnTeheKW5K6z8+6uFmdpeCPzDK
v/ivOSkyRnHLzd+wJmb6LVWR52ss4PqzQs1ubAXT0hFzxLLLnByiCueoKLbanw5o78YByIicF+SQ
oW76pf2m1Hwoh5qjcPmq3O82ih6/5cDzn6KKsSPWhJPpMHcnnm4+jVOM8qv44MoWGnCiY68GJNqF
k322NhBqPpFp8wYOgk0HARnEwLvaHsv4r4WHn9l2h7/FbP3/CFUui3XuodYjdjTJmagK8V4xEiXN
+5Bne0OgyYrTvc5fPBLOgVrMQzFp955MgnFfms9hdjXRMkbhq9qOrb+42qXvhnDd6I9ps/qI83RT
HJTpw9XArxG6eT0/Sv+auE+6PgRTvm8XeKrwVkYgSsati/aVDnP4pClbS6wXN/Tt4V9TrWPYFdvZ
Ue7KtGuVu0R5SfSBSfvHrr5NIKak21kmdMsqbWicLEHeM6JUi6du7M5poT/lBC+vqC+Li71FjGLx
YzbIJbpZhXUuYDqXr7HlIo3dO/nPvHNT821PyYviwrXXixWU2gD/hPLRaKqd7HnDu97iXHN++g6k
hBtYGxWx7TPxFcbznp6+56jfT/qLg6y4wkKQyDdLiW4toHbDgpE4ynBKYPeB04TqlQnEbsbQEliG
Gge1bj05dpTcDROBkIyY6cul2pludK8cWm9MhKPVjx5la90ydopEzVgsb4v6gIA4ciLVRfd/zmOY
XIRQZvhQBrI3mm7zVrhU6Sli2JvjgBeAXLWVWerb3o1DT6ZO5vWqHDZxZ35HjRMFMKGoFub4JEIE
JKYx0B2qMd2Xl1AJunxrai7+Nh/fwWiMrwr3e2hd5+GZ9bNJD67AOyETv0SRVH5btuk7NAgsK6th
ncpIoRc4Ybwm+kuUJ4N2H5ZQrDKuMd7oNoKE0xA2ZBoes6kzqAmU1VMulIPUlNETirG2yOXQeVFd
X3T33kp8rdzOxpcl4L/0Td7xNOhfzcSKX6CmqEu4EjhL8SDoiO+tDM8hyGip5bmJ6zfb1qjcHmCi
9DVidnOfatZlIHgTmGBmihVAWJQeMwZvExuuwPgwYzIq43jYNW1xHMbehNUKYbtI5o3FRkqVLxPD
nFcVWfYdR3zKjgs50uvp7EPrnNqyuRa66wnODmWqz0b76aZiXxAvIoe+ovDI8icX9all1L+WcnSq
YpdEPY64PgHVLzZqeLGGIKU0xMWMZdD+PisXQ5D/Sj5AeU4NxmWP2dHRtnQ2GNwRU3TCnZQwa87F
y2zvlSbQ3X1lbaLpPoiDSYcppgDesa7ubjzMUdDRbwGJZS4g9KkCCmmg/NIQZGnrdDJA+zXnhcBU
LveSaKZk+WynZg+qwg5adV7RPNeUTETsNBdIbcU5mPGTba1bAiZa301Al6B3E+6Tnn0iX7bM/S62
KIysQqx7fAzGGtFDUFHR1c+Ob0T8uPUukmLXz3HQozvoddZJ+RqPa9n3W5kbO2l2Jowbg1KK0hCp
M6fuq3yqAFF78eNwWjPydsNX3rnE1BgfdfMLXBY25bmLkrNWbXN9PC7uP1MAcRfsJY2+n602mG0+
h1rZifjbMOk4UXxMZ2RE7XOtrT23VL9Ud0PRo9/UiF7cJvxqSknfTBoiHUGDN2mmr1T2V+JoC/MO
dYBt/9Zp6lZP4/scZl4oBR13pmeFCfqHSkF9O7Tzpm0cQj6nqnd/h6ZW1706C1/RomStWeE/rUKF
yqts9C01knWHWDhVqScoLKPiX0AaxDX391KoCDlbCrScyD0gvDZ8eD/eibYvgixNt710D/E0wd/R
FYN2aYSGr6YIRKy2Ji9uqwCArapMhGYDoI0YyvSQThI0Kr5KrGwSUKTPypMCBWcM2nZBfzj11ceo
uUEisgui3HOWpLfwYUs0QJt6hvoFt0qB1sa2bXWt9mUf2PVDF3aerINqpuJpQdBZjbYblA+pLup2
b4xJlQ/jnT2sFlFsXQT+FmOUyU6S4kiq0CYY944XXUIqhUXDoNapa3v4GpZPU251tk0DEVmDviZm
KMGZp/iR/dTq58lxmXBqnz7rULdWesdf8a+tCfwL7WOG7qBhPC4dZnP7K1Mke4ti+1PxVtbZiyZm
+zJDboMg5CzkD822lhl+Plyc+mrHr0oDNr1Xy+rxwpUJaZOF/V3bPGjGO0qWoM8woanohmND/tUI
+DNvEO9JFG2MBIpCgr1lqul6cyd2tOxQVPTX6qivJiYb945woxkuQ/mbhd/xAMjJKyzmf0gLRubq
IsWF34FNzKq2buxg6YMWT4R6HcyNE95C7WyEXXzN8GsaaA/v1rT8JvUw7tP2VeSbLrf/WUVCK8mw
sRCJ0eAXoI+vjIs9ErM/5NApfld7Wfec2LpnkwrrjF6OBjczum330NsRD40iZHJR+op10uUAC9dK
nuYYmROaVaEXcPuFb8fN1o7RX68JtXNmig94ulYjkVKPUbaElVDh85StmytYJt+5chGbINxq0H6o
7Nr1Z0KeX6FxvJrrphzPy7hLwoMuLq2VehFHTDa8Ds0TVBOE8lhAnwZuCd6G1NTFjOspmhUMKpcZ
vEw8ZJ+DEl8yZnCzOUzKZz+6AYf2LTFloIwvpmESuDriSDD8MlOsm8WEV+SIGIaWkza/Rbawtl2z
kPzB0L+uwh62VLvx3x/02EO6xFjMS1tl3TFh/yqK5RRpdBGCThhAP92QQqbOF5HbD+2StinUbV59
LTM5H5PpNYvuadpHF1Z7d8r5OfC+Zl+Og2KK39g+QEDYR+2v6JG96u3KAYnvcGhURp74QODLbGM0
Bd/Il71La7W++EUdQ4tQVViIaERNwLKbKv8KYaMbRdOIvD5JN3EU1KTCVMDWWbId6lmw1e2kGK6T
OuNpGdqkJkoVGrvMoavNjqVTEoNitzNIgxEMw18sHfGEHkCuhrjsr30Mjs+xP8FmRbE2+6qKu8MF
nkqPap9Kb6jNVwfxCbaOyraudWlsEtwt+wYvMnYVpdyKgvZDhXG7nwUv7IJ0ctLD2H/kOL3XNWm/
8/KWLYOCZGOrdWrJBQgm0iTdRo9OE8VHtWOKldTTS6msc2QhfUWsnGGwJDoKfIIq8DrmzVYfFISs
E8gf49etV6J7NOT+PBni2E3z16SAFhqW2vhCRzNcOe6T1Ggac6cncNaseWse+3GrR3+VSyh7ol0N
xk+zHjOvcp2r3sIl5xc9fEabnq+z9FPSzzG99Q2XZi3vobgZxFajIuxVgvfF65T9hKxcjXyLxw+N
wy0Wz539NllgudqLClSYPnRAb6kJRWzw5/g8Nmd3xDEQxlIenRlqKbRybesksf4V4lEtoEujBSau
CkPfZaRSh8B4rHQ9dHm4SBf81NmNTWZ+dYtcj7rExhw+T8mwNULHL7JJe1bFb9grHteCJZPkFWEU
NQY2MozGqB10wKPy3agRvpP0q22Lf9ESg4291Uu7k2n4qgAqqP1zMgHExjYym9bKs23sTDqvD1re
SvULHr8V55CwHA35f3Q07W2u/swxnXzCQE1s/BSJOAFZ9ItQIZGZTTDjIHjjHLcqDkxnU5Z/RmlD
K3YEEU1af1CnWCMi+Kca3+wedxBIPMGK3HfZpp2LrQ12F/VfFdnoffyM/wqRO9rDgY+b42F86UcE
oaZasqOkvgWOoi9wQo6ZbDuGZ3BzEKnx8dOkTVDKG2Rszv7uio/WUZ+i0v0s6oKxGdTSngsFRcEj
0gGp46YomtfOZrwDZkvt4UQMcaoEqMWjbto42KDQLZvQIMJvGnacJn2I02mUWMUKpAY0dmGgdbFs
RN91aoXvwL0cYPKfrdffA98s6g0tRjBKxF52Jb4YcER5UvqzoMXFa9kq/Fm+keaIhsWIvGIE2yQj
ucfMpfWck6xwRWXdCv6pZcu6G7pdryL9WMSBUtAVZuJJQ8rSCC/vkk0SzrQXA8oob3PENya1U+0c
AR5PzQDcLeyrFlVbRNNFNDbvE+2xZV/hGkKjRq6z0/G/SzgPVuR52VAVsGsbXiyLQMP6bwyB76rJ
fe+zBsI5ZtdW8DUXtgkaY9YBloSJZNMzYna5a3NXbBdXArrG5rFMwfiYhVQ/qlx5Mnr0ZUJrkBir
+1BnGE5bP00tdrmIp7BVB+ZS/CethSI9duEIzfBmjzawkWOdFUfcnUx6Wniu5uZoM9EbIg5aAUQs
PI6xQ+Yyr0B7Re2bzJCkjNO2Mo0LHXoQdi+wjzPOis04/tOlcyhSd20KvmFYL/68ZzDdphi30SB3
CX8trUW5P7xU2hhY6ScH/3auikPiOtuw3bASx/3JeglR6tQ1jd5oVdpK80IQ3cUZPMTX+zj8CBtO
Rx4UJDVxshzryAo6OG1zmgBgxUtNMFw1UuJiX20E3pisIZxVTy7/TPRZXdjvZPnpUl1E6MNjchpR
xJW/bv+mmPfe+UX9FSdfkQp9gnqt9xPlaySd27RdflRwjIZy3Gz2x3rAOpaiGYdpA9jPzKuRfoTj
lfG06kCuat5ipBaKE6idcterZuvGRtAQGu/NDwbGmKIdu/nGEOje52o7KG+jzDY2+bVuctCn1xoL
kj5Qg2aqnkjaB7lha3nj5YMCBPl46UcO9pSYlv7HtcZ4a+rhLrOcz5g62EHmm8kxKRPH5lZitymQ
4emZjbYMOYKtHRLmIBPLZthGp3a4j2OyqWcMf3a9NzAOYAVcE6P4cL/3Jp+UMkBxIrZyzBWb8YBp
vgIjY02KrGmfofGwwOaK+N7Y30pyV20fVxGitY9Z/9brHwc2XpNkufYfVbng/EzHn3mqcNTX5YdW
pdc6Ibq2NbqrNjkv8aKSWlAsXu3OByU/1C7Bci1lcGKngYWlbJWPzyGK+Ws6GA8bvidsLGoU/yJF
4j4+gBjzbnF6Vk62iSpE5xkE5qmvr3F4Z5mJK6jgQxE9zJKB7NN1Z6U/FnDpeJ+VF+b9RIbXwYKw
mrD9q9GIxDrs2DcA4tn6912G+tsax5uKEHVBX+vOw7ZjOREiyVe6KM+6nP3FKvZzbOlP1EuhhDU6
nJJJN61Fj+5W0yLO7lzb1Nb8owvnu9S/nPy6iN7LGwVZi94ixCrc6Cys6QvdepW56yFEOh5OKlhy
9ZiOqrB40RowfFZgP0o79ne7fPDfj0wHJpupntl1CdswSgismZ24jpytKgKtoZMwQVNanqmXCTq9
8RzeZhLxTWEcsgJKuRPhfsqMu5nGQWYZfuRO2C82dbrRFPSkCNp709ebTZmeFRE+YYHokp9xdG7R
/G5Fvxh8IfDZQm1L8fX4SbNuqWJcW9D1xqnPyqR6timCylbtJ2fK0D/FjhGwxBHbVIwBBsTPZMRr
NZLLVojU/HLCjIzZQdKdmY//Pa4rOVJSLWM9EVKBLpMYgPue78magiVGaYRNcirfhPhC77cYPzUU
gYHQYfAnhRmGA6V+FfbyzM60s7l1Sg1GxI3U84D1Sem+pyU7O/lhlvAbUeUnZY6hwkEqNG+zad7E
IjorKAzklJ6stN7rkYUzZrKCvtZ1H9fPOrckWJO6lyGoQVLHr02mrk10bPhqKYtHJ1y1QVeM56gN
vQhSpVpm1PhL6hvC8fNqRDnXSu2rXlw7Bloh2FV5a53G611O1C29DcDVOx1J20gHgI1Hzc8joNmL
MX5w8Pbam5h3ZsiX5mGuZNh/WmJCW9CqPzFg19Gd58N0b6i4RbtzWZlD8VyXNhzMfbGDqTp2TBKa
BDQwu80owjvvV6kSoqf8q5DGG1PmNWbPW5LXyBHdGoFUWiu+ZojOS6KWD1gri33ejiTQAe2mqd+w
uUeJL2Fp5Djundp+oquq9lururXtfY43huGbiXGowYU146WTFSN0xCKwrvLQWEmJEa0KVLhWQ0xe
/shcYlsxyks69djF3zCy7Vy13ERapm8WbfmZ7KeR2axerq7yW0xvkOCs6A8fKFU4xPFaYvHCKg0g
afPZQq0p9hK9g2i3aqx9D22NtLjYTwAxerkXw29kLIjOkx9Hz0HAFe4+lzSw165KThPR3/S3ie94
YVkLjeVgwtsvzBL9dMHlAooyr2cu8vmi8GIPqoUBQVsl/fSOUahzfxPjT7O3S9teC+sCfwk5POMy
VuQ5bkrfwIefWs0pX66NmW+oSF03MEZGcWvKDyd9nRvuQRzm4pCPKNgbROLGuSGRKmsE0OSDpQgq
B8NU4ucP7SGsrMXQivasXZxTo/wZBOXmuIXtBvPLQ5rUJzWOfLHGNxSTRtd2W9qFvCKJ1xC7MwWD
Oj7bAMmzbgsvGga/Ws6mXfKL4eFCaJCEu1WRXkg0bo4Rscy3c30s9KPOfKNuumVPUixw/moh/ciZ
sLEurw+6K1pX9Q5fbhJ6obUDMDLNTTdcZO8VwFzR3YzWsmTIRpNt/pOPKimAEZG9KGg6UEegT4qP
SMhXmfEt2J/hEFBVKQN0a4MvVzn3MQIU2mIzJHguS7lu8B3BCSQXeEzF4npFTyHDwkvaMhjn8Vi3
UBqnpD+088ds+qlteXp26NJbO51sZKJ6cqlVhUczzj7qwtw5QvDp/bj1tVHKve3A7TYuWkwMkco3
Y8eOtRy4D3s2ONK6zWN/6cS+cl1a9LBrseJWHWz2ZL2q5p9VlKi57H0SLS+p/HK1vsCtgsFBjpqP
J9Wf9Q7RQ7ZRUmSx4hA9fqL+mzWdbx6VFJg0hr/eDNdlV7+oQ39MIGF6h7jo5qAMEeYwZR030XOU
Pp6K5Ga5yV7ySeuhFsC1eEbT7zrjJNTZIgeVETaNWsrxsq3atWcsxgx3zyKq3rFnQPtDAwS0lq1T
fRdmxCMPFlKSeSn9efi2LAO4qAceiOoNaVjgqQ2b/9iTT+54ujvvNHWefTmaBHGWxyrNyWOJmcLK
oQNdsYdoCkLRUU0mWXvl1G+WCgAia/B0gjz1U/uSNBVvexupFMJZJKuYna5fI0WzXx5pfapvs9/7
0WD1O1cDOIhcsATTRa0pJsShGJ8woijzm1wuCDoz7T1rKm9pySdABS9hnD8crvYpukuoHwu7hNsE
Ydp8md21sbFIzLjAxqn4V7ZYnOc2ZEbt0fNr8tWhobcpesavsfuJDf3YSG0vHgkQdXGtSSyyK5Fs
q+HWABzDpC1atooAwQR0saNxLWKUmSwrkPYvlUakG6XTLhz/RRiT3ZgFLg5v7sCYVIq5vpQN0jRc
9QObJ3WtFo6+UbuEj+2xhgAx1I9cs94JPFKqflfk6YcR4cIti/nJoUHgDmq6ZfTsTDCv4TrmyJ00
vAzrlnet6Z8EIT2I9ZP4Z+52eqKsVX0tnH4Hp7KpiXeq8+Iek5LF3LQgUCNRkBGdPgY0fbP5GWWX
ovAjRNloQZMZTcN8TcgyXzFnkxqA4DdWnGuxLJ4xhl7aruO2/dG7esO75A9tfOjZnIxM8Sw4RyeH
sJbhRgcZiqe7OTOY2XcB6uq34bx4TpEzYpOJpRTDX/F44JKAsrKNYR+R6cjwPpp0GAq5qR/jBaib
rD8x+vZjIBI8bLRS2WDk/KwYDqQeIB0SFdw0KUaVc1FR7qXsF1pGhLON6zhspolRAqMbrsU4yf2l
LLnHl/bsjMrDCXkD3anSZykD7LY48K8JFOjM9vaCSpTUAJWfeop03GKADEFUPIt+Hc5PGkksyo7X
EiNr7QaN8jl2yGnSoLe8qflE7R1Rh6s+teE+Hp9nbTeE2yxS/Cm5hukxR3Hq+pN+z2Uwj79lsXbL
rwQu3v5MLCip1w7uNPmIOSvGVzVfO1RPjScdgFMpCaUp2WeXlv2+uE4FiLnQHtLO5Bg5DDaXjEPD
HW625ZfTWR9eS/MuBvuiRNZnzd2ZizMzsK8OZwjJVu1fZLzv3TeDYbkGB8+HsFq3rh1eRD96esuX
luDs6HWsXywrkkKSsXcuriTisEVbX+WOeTAeVlopBUGfkOFeQ7J5obVMou3ZtRD0LClH1FKAMRbG
pWvQYBnVvO0VARNVtfvQqTgW+lnfDMiuPInZSivepPqTp/NG4iCZa0ptm2Uh9mZI+EXWYTbCnZY2
u6aW21zBI5UrGw3pvyAHpjjGjxaYaR0vv7HwRJhe1KpzgZjtfa2pbB4ammlQzZ0L1d8C69XjR5zR
+17qDDA23Ia2IU3rPlRM8YiAD43FQDRjwpPFJ2lzx1hlia5wAqfxbXBKjt95I0jGmYpNZ18M/aIb
OwEkBO+oOsecVb2dT8LSVpaUzd504tBPY+sdboKYEcjtJiY4Cjox5hsfNPMn0sU2xdmVLfDYGbp7
WI54MHjFjZWt48QiFktNvwuB1jWGmpl1cwN8W5sMtWLZN0Z2Koz2npgIfZX8RYmSQ4giw1Kis9Um
xkrUWM+6dOuKeKsv2CDIVZuq2SdgY4AALG8k/qyM5rVOcTGM60o5hj1B0XNhefXDdJTBDd96HtWB
w9V4+JPtjINOShtNt20Y/JzdE+g2hHy1CtkWY33CIpC0xaqX6rsiww8lhQyGmbJtMg5i69fmsm7y
tYYc3213UxLYCeNKPP9FaXooXXTr2BOYoKwKkG5+6DnLTe/2awfxWqyV69C+xVFy6lDkWCooxWM+
z/Hdlra71xqinJ51h/A4BwVQBrALs9ZJP8UJT+W3haewVV4jvfFdmIEuj5Fp3CL+Roi5U0v6ywKj
W86/0kX8oUDJEPUyzNigRHF0QA0bZKV9gpAILeDKgA8s8nLdmvIprMqLncdX2pJ3UyGudX9KR6KU
+v4f8plU2QrlEmWWT9DGuxbGh7CwVS+LsSQw5UNDuiswrFMWomxKJ2TE/3cIlfZI8fpfIqj+Z7Vu
FpVL4bgjJpuV6n0vb9icV4+gxNu4win4/wQl/u8h1Mb/rNSts/9i78x248bSLvsqhbxn/uQ5HBt/
1UUMitAQGizJsnxDSLLE6XCe+Tb9LP1ivajM6pIjHYquumuggUQCtqxgkDzjd/ZeO+4sXVjo9syT
ULsrmi+N//XIDfya3M3e62eGVmmG+qikMM51vS9mWaiodqMIYwSIFqdDxliUj23SY4i1KosVfciZ
62sbuBwrmVOI5uDI9/g11pZp6+fvkTQiqzoPTc40XM7QXIWLnSPAk2mFqgt3kliXakm8OGeevraL
qTfoRy7tHHoEe+DjqpH2ZDvMDIMJThdilx34Oja8YU0tD430bUIoJ2c3mGrTVp138rQ3Tu32aWjA
G9Q0MK3cNB4ORTwgUfOtVGIda94PZrE63NJ/KcxlPE17UVJ7MOsbYY1LMbJS87ip8ks4PmQMw/WT
LI1thOpD97CWx4H9FPb3zKFYnjBiLl18ZX4xEDjRbmNLO1Nmjage3vvUsqLFLk/Dljjw04Ud3JFD
4lRwzUp69pPeYabMtmVbbY2kOctCDQWSSTQrq8Ifiv2BKM8Efzco/HaSU9zPX+mBjEy5H53ah2nd
BWEpz8O+1tB/q8aXcCwz7THKdXzkEZWHH71AI2J2DttMW+jUWi3gO2ajsBU65vBSJWou3qvi1Ib1
CJknq7PzpkeMWyaiuhkcViwi9+u73rNjTuB7gxqehxwLA1LEgaCacJW2bu0f6fBy7he/6vDmz+20
KxKVp5k+kSkZXlyt0jP/Ot9Ei+fV13qbNAt9g0pGXzxoS1yCyH4XZ/3itl25Cyruy2DzFixfsFPt
dGTd62OP+VDX2SMMhq4mas0J5EUgui24LR3hilZ+g5b/rXLEovAkNddgTT1yPtlDoIsANop7zFaS
zQYkSo5kVMOS86zlDK5jPb0tYfc/x/VDxIYjBc5qXZfhtWeorYNovQ0AyI8cnfWwWHVLXKLYve5f
9OJeWefDmzXOF3Bgj03bNPsSy68awMdijTAnuNJDAFyz5uFS9C5erYcOqWFmn2HdNds1ys0bUqfX
zi2l9im8H60THdJHAvl0p7FKa1cO61qO1eknZ8FjYyBuR9mEz3I9mdjHT7KeOv4G1uKX2RlK8fmt
dxDw4KJcElKj7+QLNL3ium+fJJMNEzItPk3OFadYU3HFQfJQgCzQztCWVu6w6OGxdQsfrFVGUYdS
Wf/VeeBM2pIXkrmZRXDbbTmPwbtX96c2CKQ2uZyBY6m8G+ACo4gTP+qCns3G3kcjQYTahAikf7ZM
pNVhexKl0yVuS6bNMBQLXbfpvcG1qgLsTeZXJczrKN4FOUIf7ypFSQlbIabuVa+b8bQWJpLUW1dc
tv4ruTzNcCWHcm2Vz1N2jjuK4/evFXYym4ySglEHJhQGH4PynLhNGCeM8rYyoxaIuHsriu66arNn
kTgrj42cwTomzdi4gtwDczGeJ5a3ZHsUVesB6AE7aJalCzd+Fj6p6ENxEnJwTN51EWxT/6nWLzN2
B9QiCtMFwwvFSwBmQaG1TRRDqbxkYp44cpCoiDO+VdJvEMqiMJxikCwFK19J3pt8GPE1YD6L6/tq
PGuzc4FsokK2jRywjHGwRzGTgtW+ufDnfB3nptkvLfFmT5Q4yPzDjuEM1625S9MbgDZGcOrZ0H6i
NevfnlT3GktdgskveKxF9M0Nw69Jts30pVfcJ81NkYmV0QVfNBazadfh3ibVLHOXYYtJppbhZsiT
BTruAjVnm+a3n/dn+WvUv9zPgG4NEcc6VLWd3dqQhhzWlflJDjAKCfiSYGOKjJSi9OK7hoLHcvPd
GMEnGK8CGc01J86m6ug1a9PbQo0bE9lVygF/SI6WSxpSgHamqtptX1GSwmPTVwUFCLBUTkTCs30k
ePfXLGm5j3VvtCoLnChinHsz19qljTWj2CEDP5IlMI+1vxiD/4JyR/kWGJSsuXOBIuNZ1cdWQweW
c/reasj36txWda52lljkl2w62PvBHmhZyr+NdyabDWvlPwRH8p4OPaa9NY+WwxOMRu4jYVvztbrT
vnA6NJNS8//wAnsrm8Gt+syEtLFDfTSh1bu0H8UdSvjpyTpCRj60ANb35sOk1AxXxlwieBpespfk
zXyrb7Qv7GgaY+O+NDvj2JXEgbe+N82lRuwIib5817+RycY8x1EiquUvwgQIvqzOwtf2CCb40Hp7
/gYfcLYtLFdFDpS48BOK3JHGJMq4jTIoBxH4eS93D7Rhdw+Zm+nzIkVpwwXHRHiUwP9VYOEQxAKp
tYJ44dYm3mR1gtpll6HhKJILLXrxYaJr/oScbFil3eWEPll7TUrq4FFyGtQcPlXaiZudhQmjrEF1
ukD5XlN1TLuVlXoriWQ3mj0GZbbxOYJkHwjdL6ndL6F6MYzbMO5W1O2WzKmVsauBlMmaYm0SPbbZ
ZY5wHIqHp5gyjO8V6ZztcOJpX4vwxUj0m2ri6DFOV12IRtCAAe3FHBloLQl6X0vzpiPnu0kvEXwM
BfELw/ciAphOEkPL8c3onWkeWiNW3Bd99jJM96Li2ChML6sB6ww7UU5qYw7NIlU4y89fwfuA+oth
xN3DBzMXd643FtgAIHhhbYT2q3VPUU2VBIV7h/nBRi8Sst2flHGjmVc0wU0JbRgVVR9WCySSg8St
nlAxV/6uL503zcQTkzazge+poO3oFCWpAnVEdIQ3mFWA6pyHmGDw4yUtone7WqL9Lx32wqxDklOj
rjns3/XaWaN2mnvWpWeebSDOu1PoNRTSSlXfFON2jOvrjuME5XHQW7TNRnHst7DC8MaKvJfct5a5
+6P2z33EojqWsLS55URxXTTDTTL0z9LvtuYwLiXMlUGBmBfBpTl9H7JT2eycaTqyWDYO7KyceeD7
0JH0hpKLZdccIjWbUANciNf6m2YG92aAQenMT+EIAznojuw4Doynzozg/nA5lhz9iHhGP2+Cwr51
qqS+4iQSm0ia5x50/SwDDaOcFfK6BCye61jXnzelQ+B1Z2/e0LVJZ2ga5blWV5ziTn52koz2rday
MMxQBWbOEGCQvLL0hhroa1rq606r0fP2lE1aqtw5xVNPj9xjw8uhRcTesDyYnq+LxMvhSvWchSHc
WepP/hMw65izBggrrsRY6G4tSXVqhfayQBD+at0WN1H31N9r7AU4NHzuL3l7sIA207mGJooej4Cd
FQWJJjB4nu0KosfWiZ8oisKuFQvvoXlL1AUqdm73VZH7TvWGGe2hIiGEpcALa0cNWce4sF/RLWn1
Ojmr4RNgnCbqboNUvcngry3K7/ilK32RXoPAdM11Ut/AQJnCACHiOTX77EhMgX2oyexNKmI0ynyC
GXUBC/5EbpMzzkEukG4uQkKqtcWdS8KYubTPiGpdhiceqsuFRsRZcWKT9mSzr0tW/oKV5ZZC3vxb
q3SJt3IFhWVpUgp6kmu8cxu1xMR4hVviUm1Y7F4AVUaNu+H08VRt2m17Hq7dExxbR/rdwSXk3gRm
u4Ff2Tl3RVjzEmf/Rmz0GxyvYKUJFe9X0JnW9imPeTEszBVI1OXr432wSk5Yh5xjJi+PTKTGgd3y
e8nlQ4+MpjYZGL4FuXAcc64wqSznR2QvkOcu4QcsopPw/kgfnG/uF8O5szecV1QAkmS+lr/TbrNT
0g+uxxc43sts/R8W4t5b0Yfb8RqUJ5UYnQvfQ5VeJpeuQP6XDYk48uYObOXtvRGs0bvSHZLeuTC0
2WHZEqhTxjkYdu3EU+XRZJkDo4O9N1xl0quguk8UMTheLfp2ZY73TD/oHJyT3iYcoT53WVZ7x1Y7
B3qZvbfQbfO+K32Fyr5rIdUDwNTKs5RKL+w6GC39qhAEm2RHGsKB1Zs9//2HlyQ5yjWV4oiO2tBm
0p8kdnL72KM7sGyz98bVwLSLMTElmTyBc9OVOP9gMH7egA+Vluy9schxUje3w5YSaJUDRkoqjvCT
0LObJYYNaNqDPVlr3cGVWyDnuTIGjpYjC5YVGQHhOrVCFo/ExsLSlqAJ2rKhcpF7wWKY9BZBsoA9
MqK+JBIHAruuRed2LfRT5Yb6eQuYYjU0+GU6DOMwrTL30RSgIAn09VG1RZPnXLipAUbU9yFtKd37
0cKyXapiwCugzBw8AsS7z5/EoXWD3F8c271vtaaR7sabGDUk+P/XtDgRnCLMsv4l0itOrj+/1oHW
8j6Efmgtjh8WbaZxqTwOjVM3q07Q7srVMEtZP7/CoT69NxhzeFxNyDMJx6jhBgEkZ0Rcgl5YCOvI
LHZoE2bvPa+osmx8SVwilEm0qRAYgjAPrXXnoNezDEdf94NT70RX+FdRWLVnKsWOB402xhFWTKuY
YfrI1v/A87T3RuFwTDmtd+yBVliyTI3OXHRgY1QeeV0HHqa1t6LUbGnH+hCMF1q5I/pBDCeuB+bm
WKbIr6cQa2/4rTvfzAdJikGkKgrtgGvrXSf09X/UEKy9UVdvolSVSHkvbBfcjal732tYrqLun1UX
H+s6B4Z2a35wH9ozvthwEpPORUbW/W2M0D3Nu7M4NSkQheeuN11NcnQW4NlXwkRD8/m9HRgXrb1B
twSDU5a+GDDs3bfpYx4fqWDMT/4Xk7q1N966DgfGVcnnBsZZks28P4TkBnbQcG1Pq//su++Nu3bU
tGWWz99d4zjdPYmS7EjXP/RU9rp+BTTDqVI+eQa6Ncltrx+JvTrUDfY6fEvQaeprBh+sVrCQR2OF
GBq83+cP5EAftvb6cFX3QaAJPt1ywgW5HL6AYL/5/LMPvFBzrwOjIxqCeP7mHrZUHXPTbJ/Pvrjm
Ep3n55c48HDMvV4cpn4wdQr1jSlwpEtOum2YEC9stD///AOrGXOvH0dZPwWwefOdjZo90Cd/YTiO
ODU7uH+E9rk0VMZeTyEAyAWA0s+vOn/6L3qCudexQ4U2bDKzfNdG7XOeSIs6vUw3iYL7kCcttgxg
v59f6kAspzT3erPdtjnmoCneYRVKLvX7KV1UaK9vhnu5OFbEPfSW5j7zYaAqosgtiEeNd43M2XJk
ZQTctnSfYwe5aoGt/1g08KEWt9e91RB5hvRr+LDo7rECqeirM5xrI765+lsXFkeKDwf6urnX18tU
U6aJJHXX6W50X/Liz30v97efv5IDXdLc6/BhEAdeUFTxzgxOuugu7q70Y4n3hz56r7dz2N1ovqni
nQY8NHUGQL7rsjoyox7oK3Kvu/cO61Oj46mkX8G3Z5i+QLAZsA6XEwTZY+Psoavs9XhLxh0K0vnZ
c+jWbaofnMjExEj4iwH6x+vnr+BQr3hft39osaNrNN2ouEoMfKtaxR1ZDWAdFpj1Wu3Mx91QHhnB
Dt3PXl9PoiYhL5kroT1GvE8dFYOvW6+B0VdkRxy5oQMvXs5//+F+POJw/SQHODl6D516VKqGy/Hy
+cM69Nl7vbtJLc8fojSFrnDdYcgF2B020ZHHc6BHy70ejUeslgLl+87cQY9v8cBRAL/Wy7WZHxkB
D3Tm98TSD4/GbNqu6zKu0DZfAaRhITzy1Q88F7HXH8ascIuw13BVTAPI35caU2lzZAQ60GrEXi/I
tKqPkeQku1isQGPoYCugzM1ehlUJeu9Y8u+BZyP2pj9TFWPmOlOyy0G5aeJKqtPP28yBGeFdR/Lh
oaM9Mys7ahOMiCnNhcKjY3IogMLUysTXz69xaKsk9hq9NKjguHGU7PoghjBuZ914ZWhZiziY4cgI
qU5OwUx39vJ4jVSvX3tTJresWJ6TxtW2RtD1R8bGQw9y/vsP9+tZfthmdqF29XClmRdEHx1pZIf2
z2Kvg9ThqNxSpWpXwJnwODfAOoC7ftG++N9qTLbklR2Tnxy6CfHzTRST0YZuWqpdjCq9dL429ZER
5FBr2JvxWiObptD2kp07aRsTckxFrTyC/e8cm1MPrKjE3sTXKrPSiowrtBpBAg1wlmtfe2sqIKwy
Xn3e3g7cxXti5od3PAYRkiSLk/AYf3Zr3iY+Aga0F/l0LK39wAt4z+f+cIXEzkfbGEKOi0T6VdUN
EmPt8fMvf+ABvVd1P3x0GEvNq6ZE7aaX7s54Lt78b/hlP//sQ197fmAfPruRTacwgatdM9oWaDjx
UJnakRrEoe+918cbGDJ/yA9a5AckRX61T8Kbz7/2oY+eb+fD1x50dIplHNCzSLrg2BJFpDBB2Uyx
TRIcUGRfef/hE9rrxE6R2m3Q8ISw55Dj1UKU+PweDkyfxl6XzUoi2oDj0WIa5D3n2Yl+7WXnxdOx
eejQ5+/1XK+trcwNaPNEfRp3nNHP2dsVluQFx52f34JxqPns9d2uyKNQnxUmrbVIL+un4lr7woQh
v8tl8Ohul/4aDfHn1zpwKX3vccWabuuuryc7LUOk5qw9qR355EN3oe89qbD3xajmqTTUIODkAfls
tcWuDp4cKshax7sdkUiRpRR+e7xzK61xirVr1+1lU+fmJldNfsZA6a8/v9UDb07fe6qmXeeNLIxk
V5Ieiz7tW3BvzeKxBT6Dz69wYBEN9+PnDlTrPc51Igx32Qteb9SGyl2oB/Hi3Pjf2BJ8fpVfvzKx
nwrulbmjE6Sgdk5ImZUqdl5VR27g0EfPA8OHASAs9B7NO99fp8ieOgSZxv6Rb/3rtaHYT+/WUzlW
+H/oNxPNLNNw9suuGOBD9uXq8wdz6BJ7I2OuO+Ahpi7ZddC88MmD9LCp6B/bhx36+PmhfXg4aZuN
pOiy7khTjsfOx2jTh0eKLr8eeIW3NxqmumwIkuSj+xtA3cToVKvhKb39/LEcWDAJb6+PD2VkaW6P
1IakxuGuu0bzMmdAXzXf66vue/185DJzP/prDUd4e/1dlRH4i4SbINWNxJhxToxYgDEzNhGHYUQ1
yyOt9NcdWXh7HXmIfM+P0K3u0B7A4LIaEIOb3l9EL8WxCfxQT963PsyR1Sa0O1YHIaG2xKzg+GGo
XzvVCXJryP7usePDA31u3/9QtmlN2DKPrSSC0Ne2LYP+52/kQIPddz/EujFMfknBv9NAuRGmrD3m
gLI+//BDX3tviSN7rZ08HNAXTUGcBDOgb3x5/+T/ehn+R/CaX//RZOp//Dd/fsnBqkVB2Oz98R93
ecp//z3/zv/5Nz//xj920UuV1/lbs/+vfvolPvjPC6+emqef/oB7NmrGm/a1Gr+81q1q3i/AV5z/
5f/tD//2+v4pd2Px+vffXvI2w5725TWI8uy3P390+uPvv+FH/vB058//84eXTym/d0esGQ7TqG7+
1//86++9PtXN33+z7d9t17OFa+uG7phiXnT3r/NPLPG7aemO4XjCxjDzHlSf5VUT/v03U/zueJ5t
O9Jypeea89eo83b+kbR+N+hCricty7RRBf32z9v/6Q396439DXXtdR5lTc2X+anr8+nScaXpScOE
S0bhce6xH4bIzg9kpiyAF6Ko6pPeBEwZGp4xE+etTV+G7ZETgp8b3x/Xcy2dO7MNABf7igJh117m
ATddp0lJEYlcsWnlaoF/TLGwNwz8eSHXcD1dQp909L2pRcSlm2uucDkbHqA0xWVbq01pRuTYBaAW
KZppyLptsIc5fCLbN85U4skC9wGHbkd63M/dme9iGjbn2Txe07V41HuLDNOMXGFaJGySWpxs3dII
7uzYJV5ynBjZP7S/P1/wxxf68xD7fi2XF+ngrHVwR+2LzgZ4FyW0M2/dDoPGeF7q140FB7fpvPTB
aKrwPAun6FoT3bGd8V4N449L02J17lCC7dov08d6mFiG3XlA04z+AvtoeMMkWe3sPmcyAZXLiZBr
2FDe/a6+CnnOG4WH864eLHSaemH74OHz9P7zB/K+f/jX7Pbn13J1HFNSGrp4X+1+aOJGkcWdZlre
2srL4sRNQmebyRH76ChgkMB4wXhElpGsoGVoQL2BJWjZORlZ9mo0fSKUPv8+f+lxpuGCQjB5Tq5H
W9hbOWREwPZWMxv4p5F1bJyUNiLYuELQ26d9f5oHwaSOXPMvvW6+Jn2dvC06vO7udYYmTUdbTART
5QP5wkqhKLAzUFaf39lfmp7tSt2ZhzrdEQ5t8OexBIZw7WoRAdxOWFTysjW6JoRnlrQZPlgtfRm0
NPFOO5E5xTZPUvIzP7++/b5a//iqGVQ8kA00P8+UjjT27jPWMI5XpIeeFINuS2L1EpDdC+kIXRDT
ULdPnXD178OE1KEkxOPeTHSjuvBGryQ3oi7yJzST6lUFs8VGhalFppEetdMJQVwGAKeohjnk25Jl
dhppobjKhK2u+hgIBmhPc7xTQaqX96Pb2DcC2j3hnWYg3szMG5orrU5bHVcseo77GPN6QX7eUFIl
drN2tIBFjBV7HKdR+JS0MKkraBzCxdNcdtTIzMoQxRIKt3cRUY9s1lqbAKKzrQlil2jIjIiTKOIR
j8D4S9siJSkTuuw3uahDcGtaXgIbr0vLtq9KaqZfZe5EcP6G2ao71GnpPadAFIHhEm1DZueyKjQH
fWqYkYOX6wkOl7qGkLgqDAFIEgOfYb6xCzXH266CO7Gd9FrV12FpTG/pWIgcuEcavpR6MGgnMrRM
nWgwxdmq20cIrAmwa4wFvZIznn5sxPfedFh+Zn44fY9EU2tYk1piuBhIkJdXfdE8JqbnNYwaKXuo
YdDjx37SBnOVm/qM8xWORLtlzI5lAfrRJeuM/eqiL8qgIcmLwXCRljLyzvVIVg2pKF6M6k/zILnE
k4DzM2l6ba5qOKvpxvY7U9sWltCAhYt23DVObxL6V5PoXrDlghjsOxZOcb9QW+VIm2UgCCok2HUD
2F3KkrxI+P8Q9Me8pk7o53b3VuVeCDeAYdE+01MrHxykMQpSkZNU8lFIUo24a7sPr0NLz8kiVVVK
PJHhx4jUwi7Unyev8til9lWe3Y5F5BvnllMb3i53hBc5G17PEMMAxB/70PL0hk1gNQoDp97XLsDU
nLGB+PiopLwy9YQOGLDeGIQ4yOHMtVhTretMRsm06Zfl4NPqGrNhR+DGDlaj3Oo5UGoT0ydDUYuS
s0QNYHKAZ87QAWZ7IjA0D0PKUHeoPBxXFNz4NHpQDz08ROu8LppwM1nKRvVZK4JO60GS8AtRG0hK
ZcbRneHM5qhxzPtV65lWsiotGcAejTwbfq5rxxu/HAiggbrd4PXDq1ARMDQkamU0qryE1MVJXpSF
7SlDqca9mF4JDaVUZgPnaVJPkaztcUOYdBWfTAOcNXwFIfozYcQkSdtAIRe23oyvMf97SnyJ4ZYl
giG+0Vzt5mIMs8w4b8g8zBHMe2RVTL0zKcJMVd19j2QmaOCd0wfPQxYQpG7Fg09wtgErbNORFv/o
OUai1qyCBm3jDVMYUxcqbKIUzQJaQBDkhDtMstcHtMfgRuZxjIAHDNc+SWFSTis97Tl1G5xgEFvM
qJD7LEU2ZOJkpBnHbVPYQO9nvnRWOmQT1TgoUPy2WKXXyufJLrMEWhOoDjjnducSblCqnkQs+Bok
ZKlId79NQRRdKtFiryiKiDwcBbioW8Gf9XEMQGb8oXxTnPYRhztMX6ZxkU9h9T2MEyk3anLJerFk
o71peRfg/q1GYlnKIPaaRa1VAQSuwMBI2ceyu1AJ6wP8JU6pb6eSLNlVlAaWHXMuHlh4vMcIINmS
lwaOUlhlcpvZgfZUp7Z7BemVDBRtMuAaJ3kuYItHXtysqtyMvrrGRE64L9x5IPOTIr9V8KFQE4e+
D2VschvwhIYRj0R2qAZTA1jru4mcCOtCTHJOkmi0zl8BcsHKU0QFJkHpF4U6qREvDhs367z2ojMt
d9hoBPq2Cy8BlrCuM6Uesk6JcZWOVcfWI+idjRql9sqw7MFJ9wMNxWMo5A8vYXm8ZKlM5cOIGgJK
A112JJV6JYS4zJTZmmHYaM6jDEznthomQPgILmp5OjlpmJ/hGqgsDrwEw83CmUIz2fSaVTmYUzMS
UkQrNEGoU5FN5HrkMryQBRHcYG6y4ssk8SzPwATnprI9/C8ZnK32wq5Le1e4vQtEwfTRllf87xam
REsMEGz6BkRnFr9pVoE/F5whiShOYbnnbO8rd6dHpjNpAKrKyoCa0KmmOB8IuCYhLho6cDMFKL+0
KVAy1t0IiVWfEPG3qgWLFTH6oftWPqjM2AUr2fVFJImGwQi5iO2MW0z82DvNJh1MSoM86iJnvQFF
oc4jnUDcsB6vHKco9PPRL63oodFUlV+UJjKIy3xKQuCEytOqVY8OZgIeQC59Jq4wPPVzGjrjJO6X
yEgTIuFl7xHgVTVxR3qKDAHMNalZwZjwB9zhPM0gdlzMrE1rfGOmaDoCEDzHPqeoV6BMUbpqhrOq
j8L2m7SEhcc+6WRDSWUQ7iZJjPQU8mhFJktfNuPL6NROdmXYASaEptCwOZhOmffYIttMh4ZmFFF7
VcRK91c9zfahKpj3lmUvM7D/TqSIyhni/raqpmC8b0IrG3ZdUvradSai+toB44Q9tTQwY+apZu20
ylfkBFOqJiQ5TKPg1tO0ABr0lJYXVW4TzC2GCsfQ1BUqPsMVFNQvvuhLYpXVENbfqgIHCbBGM+uv
7dKsr32HlPvH1oj8h8jUVLxVoGLrlc8hpoVxy8Y5K0O6/EMODwNSTaIH0YkLL46lYWR/aYyB5zy0
EJBP9MQIwIQR+Xc1Vh5hK/VUBAxfhRdwuFE2YJiNalTfwsInMsYyasYU3/fBL1qkYcACZ02Ea9l2
fQKjJx2Bbt55oMxGp/BezCju7oeky+x1rXnuNT1fPANbCckt0uqQIGZ7/IHveLrxipiEKs2X1W1c
hgg3pmgqL2PfdorzYIgH9Wp2efCl8ewpIPBD4T/v2zk9Qe+YkDicD7VnmBWs+drEUaxCuHPjsc8a
G+V3lDbVbW2F+i62XTxPjWZy6GFUomogdDWg8kKhCBZVMvFZUOhhehPpHTSFzoqp93dh/bUrR1K9
GuUSXOfIxCJh3PQs/DGuXpWn1sjcvu5GB2xFnHoQLKuIsQCNe4UiGx0EkR9OoBOgSyyN5q46hrqe
NFOGGQLGyQsm4saP1DaJgRavAioRRNwJBBSM9TL8qpKMt4uKqb/TWklKGka15M1wA4P8ojGFoNC5
07e4tcERW0x5cAeaENUZb4gvFOixfm9HTvWU56MEBtAI4xu8Z5KBnXAKn9mqFc0umFiddYQ39U51
41k5QKou8xNy3crBbh5oD7X7IzHRYj7qeinaU9aOsDrWld8FLFRjsE7xKq3N2Dq1B9/rSRJwPGvc
RsoK8yeWRvllFnPah2dRAq9MTSW9W4BydnguibcwgA+Mno7bOs18fzO56HAZ0JSwKsTtrLM95sgs
0F8tUbgKdJTj86gbpQsyShG8h23Xf9emJMJP37ftvRaVfXrpsVyF2CoqMPmpJGUvHAe4wpU2JvdE
pA4SToQk+kSOpnKXFuvXfG1TwgjXjqFsPHNjQ0qKbgDYsn3o7ScWYOGSf54WGCg1cwDsXFT+q25x
Hki2Zu1djDxAD+jfoLeLynJgDOmZn25HK4mTDVQbwHZtmkpSfSLLWU2VKb8HVa09MtmYDXxNXwGK
CtmGLJMi6ki9jzt8W9bMkHbryBtnWz4orjQYmE2kmYWQA5RTNSeOPdbhKstjpyVwgQi3oNRQVwb5
zEr2AETcZA0Sr82o4toEHzt2BP34ilk5IYHTgAjgNcGq0EvnRaedgBYu6OWwYhsO1YSnBiaoYHLs
hWA2+2FFuXdh+o7nL7PKkmSJ5VPLurKIBHSnonZugNwnxXb0GhdknGM0D15WRO5J442Eu/kyquyl
TGlNeR910zpoc+O1yTMO9/NMJ3IlJ7w83gqY/SPizWbSzxpNMx+p9klz69OPL8MmdN4sEXMH0HdH
4ICxZ1y3VjHj2pKI9jGZhX3RukUyA1ODODwdkXq8GfUchleT88tlg9KLNtIcxEPjOUNPfI3W9hAt
ulqtIgNX7JYknhRkuidbNvC90du7qAnBrqeNO/DsE7MWUGL0Ghuoy8jQrTuzLNguNVNHfEofzhlt
OkaMwRPwKCfUoSbjiqORycF1N4ZjaNGJABeqrSP2xPoiIBX5gSpI6K61wWL/qvKAxlRWUWeufGrT
TzI2Zpr3BKlh02Rt99jFCcm+Wd9Nz9kQd96KVgpvdRxjEBNlLSZ3Rq+FcjM2OsU/WWVtvRWZKNWP
1LKD7EVX7qBObavSrW0IEEjbhrEtiCIOWFifZBZc7iuGJrtbWvwFCNUm6f60X/xbleyDZeqfSttX
xWt221Svr83uqfh/oKBNBexDVeUvBe2T6imLn/724/Vvm6fp6WMl/P0X/6hoS/N36gQ2LGUdR5kk
QOCfFW1+Iqi5Go5rUgn07Pls5M+KtjR+pyrjuZ7jUKYx5KwH+2dF2/hdCH0uahuSnaKFQOjfKGm/
q+E+VIGEzfUdQc3V4BtKc98Wl9WN7YABbjm8Vs1JBx4ju+xIIUVCtfKlM5wxtWdqGRTeaU14AWv0
4cyhvW2rvO3Qm8IIgueUCAmuWyTnVgl7lnTLlGmE6CZ4nMMQX9VyzE+qkIiytRpDcqFbodQqq6QZ
XPeFCxq3VXoCEzqy4g2ISpTroL+CbSNQUSwckpKA4E5Asd/f1v9vuL+JWdj+X/9sF39puPfT82vy
i3OY+bf+aLWOpG2aju1QatfnkxMa4J/nMNbvHqFjlk55VJeebtNF/nkOY9FqdZoyFXxHNwyHH/2z
1Tq/G65hea4N+E7qVD7/nVb780Gy7bkOuwQ6lD0fyVCN3isLNzWRFqEknC31I7bVWlNuBq3sN4Ez
JuusFuKOik17/eER/eKwYD54+FdPmS9qc9McQLFVNUwg/z9XbBE9eU5sOhCV2hT/SgnxDCZeYzPP
5UZC8rMCsrRLpAhYD6uwJlQwVIPxb9WN//gWQtLvOTjgLe87ZWU/9GWu9HjLhuQ0AgPoC8yYwSTm
nOr0eyqmO49Y589v3bDfT9F/vnsIHY7gxMLVDcvYPyL63+ydyZacypZt/yXbjzswarpeBx51oZCi
w1CJUYOBUf1TfsX7sTc97s1MyfPo6KW3c4xzOpICITCs2HutNVM1G7PhdvXeAIP0ot3uegbaMz8O
pDuQFRXb04PXawoGsafcb2ndUCBsoRCsfQFmbJVn0/xV9dPovAHgsl45FkJrTLPF9l4mWWV4Lkgv
azbCcyt1kG5mFU9u7mnrmiMP/KSWoF67KZmbQqXTPXtQKjCG9u5pady2Xc6MFQtzsja15dbjMU7z
fm3M2n6tSNtZuxB26FwVlGd5d212VZWhXayzaQxA/CRsN077r9MWxuwTEqcKK38BM1l9z+n4EyBi
OEDdvasFGBEojTH5HnpmTPisDbZ3JLgQ32W4t5b8vgn1fTjK13zuAfUVvfEA1iY+cc77J8rY7dVM
ZfqOxhYJll5l/ihgwq/moXoi7cV7SpzCOMTNKTbZFCeGF39J5mcWOtoq3/vt/F5TufPahXw9CcZd
tOoLlaCPRmEjMio9ax82tslZJeFkNZ9AnJSWKFn1BfBJg2zKwSqJP/JIGXHtwvvSz0GUlISwtuTK
rb1FVN+bwHO/BkPTkFA8DebjkDivpZ+pLXjq4+Q2OtuNhhd627Sd2KlUHOUOuuCAfaN1Vd85Pkz1
uRzavWiN+fvSNn13hbvbmUjMGgQk4bBJins9GV0O27i37oi0dH/UhUuCq1e0OcRDzxnvRrt3IWzI
ueelzJ7zcZIzkWcy0Jkfhb4e/TtJETlc93kO1rupK/aYahIYoUFplO2jlS6jenJ5UdOhyIfkiw6N
brhpW79jX1qFVuRRj8fpH5LhvO350AJYOzNa1WUaCRJDtuzfGBOskrWLDkAfE0h5z7hC9KPMsxLW
g0HZjEAXDTmyBqKwlZYZKpBJaSm5z8yq9r5MSeAir8V/tHLp2QefANbqahpAsexycpa/hpOvX4ql
AqKZlAapCuRYBwJb9+CakNN1wem0zsAfESYlvDtnDGbotraTcpgPSrm4G8fJCbDWKIbJO7F1CWog
bylgV612d7GV94rsFarR21nWzWPeO427sbysevOZX09wrKYw4PA1mdg7qQSK5GEpuSrqSjTPQ0++
JBFZM9vHsshBhNF0B4TbDkSzrn1FF209dAYhK1kgvWo39VmdbIVGigbwNJfPY2hUIad+g1NRWTKz
bArHS7BbZekpnZGaHWQl7DHzzqYJBhjGa+u17ItTAm9ZBDoiyBS8soljq+HzTYw7H2gRIbuc8Ul9
K+0g3gZmZvVbelUwfFTgOfOnTEuvux6HOnyZvNwunkBNhZwKMit4bqt4JBTfs59C15woVFR6Kgjc
b3MetExdazNWKs0/8VWTY5/klkvMnd0OapfOhsxWnZJBeChzu7ohOImo/yRDBshMn3XeE7nQQ/qN
SEp+1CznyY9YIm21dSgQl8fQdDoaej7nscSvACo7FkH91P6b2ILDbc1fafY08giAiL4FsuxqWdGt
tyClzL0a0beHyy4rxvFod5V8dKdydEmhCQBSOfRm5A63ZfV1oUw8byqTggxPMiWSGimHfpkzV6Ej
yCz9FPZtolmywAdfqdDKMXBhv6mOfLl2DCCZGvCWWvzy6Ez9WKzbMuHUlSrpg7JSsCvWpKcPYru4
EJnWQ2jo7yEdGtDt8FHBsbnusDecwl02M9PQV3NwdL6v5Ri+iSqbP/uQEKA5WK53a07+QLmkifN9
QwXkgZBJBWfNs0d/O8ZO+JGdySj2MQVTsT6pd09scYJx2LB60yEfybjbiIKW8BpWbPnVt4vwoRZ+
19GWgD69bujng5/wp89Qx5p+NRNovzUw6MBMoym78v3AeHbFYt0blTkBeXQkVKGgLCVcB0pi5GnO
ZPlD3/LAOI6QF4YubLDzWDSl3GKe1F4l8B0eIKNM9Y1o8nG5UXFcAwZoEpnSQUxh5Flel97581gV
e6P1a0XqPB2hdefZWY44M3Oc21yRA7RyCde9z92iuTP6GiNd3TT4M+gGkrsPjyQHAj0xkDZEcmJv
NmqL3GMMhbTMendqYT/bYN9lZiqQ6bVK7vs5Jecd3CS2cm7kjck0IbLacEg0bRfiTUtTOivVdx+d
egEXUmJiqBMWNfL5++ojoJ8J/yXD5egNioBEd0jr5yyxmxm8h5FdhaN2b1NZGXfpYA3q0BeiZVz4
3aL2pPsHj70m8P6E8bsvbPPasoS6Jeq8GV7DzIJrZtE2lTuy3/VLTpj3Pf0bTYpw0nv3eoxzkPNS
BuZ+dEpZbVqvMx1Q0zMGGcuY54JijqbznLqzvmWRZTcEedrS16bsM3PXtjMtrTGBYL538kl1RDrH
y8kRW3xzC5YPuEFLWe1dZhxCYRw0z1cKSZI6mkHVyWiCf8Nvwqkfg9za5GZhBLetmKdHaqSpOgaB
yuVuHNDC75zcIeW9dvp6X88AFNYZoHh1UxOwvhAvqYL4GLI17K46eHpsFhyn/qYnc7gOMmOeDpr0
k2GziNa9YRkfw23baf9zk/eyAbK+dIBLCrFAf+nT+Ds5gmZ51GkN1BMEC0hVT4EbBj8aJiPThRi/
Z7A5CFc3Sa8+DDAj9cbS7GpXs8TMwGqUFKcOOdbT3Bu/V0NLtbTTw9fed+9kI4xjrQO1Ja0teKOh
QNiteO0dexu6Rh+ZDUq41NJw1EIqVzRMgDUIQKc0mg+i7wQ59S0NMo/yt7mmssI6aRoVkUWFbLLr
peiCzwGf8GqkKvPDkmEc5aOsrhDkOwdKoQTc9tRa63ZsVobRA9Ws8v6755ekbpNC8mKERf4pQTYD
F5Ay/bHBtu6vfXPIr5H1im+9LNvIsFHNNGHL8p0Cu7XCLH2j82K+ZG7zOKrAQmmQ02gvYzYOoxge
l5AcfKGrXdsU17Ftv9WnjkNRnr44o0FakPcdWdWhdchm4jwzp6NLnvbJnt5V1HaDedBJ4m9mz+QM
MPTzQRIXcPR7kW0NzyjXfmhk2xQ4wW0RlHfsjepNfwLYOWbwqPqcbUHHNAereh1Y4U1LOQt0bx65
otrnMml2M6SfTVBUB13S63Hco6PBUmln/BjYDni0dOxXVU26KNa3dOWUXba1JxXe0P3UO1p+w4Hp
4YcO63xPXfOtA6/VJ1l8MP3wg9mW4cqbs+0khvouj4m5wJAS8WfiaIbVQgh7/rFOWpO+cmXt85kY
Apduqux2XVg+sGsm39QwH2LypWjauYek7IjV8YB+EUieRbS0UXH3SEqShmaUOxOjwU2s4S97UVyT
jZyWcLYEZnXZ18YNbxCItieyR7nYePlby5U41cb4pocTtnFSdTtJCQQ4r6q1V5M6l7mAcpesegjp
LsN/TWQDIRksXgnb5LBUjfXDWtrsM9qN4KZw+89ZW4UPKOXFceLjgGpS5ZHlFg95RmFioPn/OmU+
fbCRQp8xAL216+QFrcJT4s3mo0O/f0KcsNdOuEnEaSIW9Y3skY/ly76VBeAd+cnSntiMGex1Ze3b
1h7AyzVLs+8zUrmIHLq1OWZMmb4zeycaTf/OtpPnPgh2dlxsiqb+Aot+r4pgPMSeTD6Vhjw0Qj83
ymNZC/0w6nAdrH2nvPU8Uni7QLyyb5mNVYE/cVuVk/exV/6HbAQbNwFIc4mf3gPbm7YaRgGLTkIc
NoN67o84uMn1tQDs2EVpPzplWR+twHmYF/8RLQroxMXybr2xCr64I/29Ee4jQLH2yIjUz57KrxFv
XTdVXF1LwurnMbupbAeWQ97QakcYv6KVReBtn3tXLtWirU0sawH1RuPIBaU57sxQnBDLOQF7pCWN
kROqveM4j4Y17/N0qA4dMCcwAhS457mUH4NxAApjEydrN2Hxca586xayZdFsiZBzbqXUMVQrBXyk
9MRDQedma8RwcDXoI8RjKXncoqv2xjLb36hnpx/KlJ0UnbbgWld0so3QzHcxecHFUJK7FzZNhHIo
qs2M8WjH+qEBDhONcnk2Q4D1JmqhT5OgI+QpqgCNX2MAGPx+h4Qgcoi6Xi12wZ+nBn1sm1btXAco
y6TDH/Usy89LYz7NkGWetc3SNgZUD2JmetAI3rPyRfI4ZIi/y7xgw2v5xSY2e2hXdlpv5jz+kFnq
2GKm2c1lBt61rkYAdx4tbGrIvfcpsbz4ZmGyPtokAOXQtgs4S2F6U2qV7uhJ7UdezNoca6iL0ja3
vqc3tQDek0tDsQAj91jsStyhzWNar/uMxG4j3qdhTr9XOymNXkEcjgCkE4kZDciKjPDhsx8m/UOW
NPCNUwy+rI3xyiEw+OjMWbsDiH7kxJlu3HkynmM+3pyjS+V+8f3pIUz78DMKm0VyuiSsPrsdZRO0
J+YRYAbd6ivhmVEt5MRmnIDxKTTNtala99XnJd+QRg4E0O8rfDmNJtHNDyAJ20m5E7Oh9zDoQSi5
Sf9cZQVxlUSRoog5xR/nDvIcVv5lifNHpT34SCUQjLoNaCNTt1gNlA74TgfvUJqghmeX40AJWuYo
JS30doImrdkqWLSBYW7EcDJkP17bNZ27vE07uIveV01tHlAY4e+9Q1ixvV+abDdBUSflfVDhNg6X
JiK834qKisHagaNAxlK15UQ1waZhMg7IAp+kO0xdQzA37aJ7xzYDuwNyE0tUG5OJaucx7YckBHKL
asYhZdtjbjhFKCsPJo7qLKQm5IOS/8pG0O1A1ce0RBMklTPG9dUSp2yVt2NhyZMEDYrAlyCM9QDV
wihcJ9lMUw912jEWrwl2pk0FkYW7gy1j77I+oQn1VYwiCe+drn3pxwo+c2qlLh2NjBruGNyMpqkR
G9OsUZoGMjr+VVGEOF85I6X14H+kcWyV6nOus8qtDlPjd15/yi5VAZuhVFUplBbPdexpvyyuQO8z
eHYZQJ7SdMcWmjIdFraIHnVnZ3CTlsEkB4sT4mQbO/muv8jo0nu7WhT1W9I1ZPq1joX0jgbWKihU
sKPNCiCcKKt15yTduonVPiytryyw/TpERPSkWnILIE3aYuuklLwJvB9pFZVgwsP6R90MzY7EIErj
fvtC3227BHR0R6++U+QNZC05XBlhsKBkaB4OS0bwfQ0yqmUOWKGytT+h3FLbdmJotugWkBy1+qBw
bEAKEIM4hTmOOKAhM5duV0Z8imqXSCQqqV0aN/jNOC9q9AX1iLWXcOhg1dcmWrzRNdpN2HtHcq1S
hIityfeEshpWHutI7/UPqaZav/O7qXkNlqyGQterxIaSDnQpblrOSZMwsruwmvNPwogzEJRevmsd
v263qiXkiWBCVDUb0xKM1wRRVbExKFkSsZg4VCPmVnL2XWikTSsqjuwbRNigkJKsqW5qJcOmmX37
VaZo+TYIm2Rk8Wo3tIzJD4Lly+F5LF5M2qWrVKrpuu1GD1TAfDt1Tn7Va/W9hVydgQtfu2rYOSVy
NrpkWznN7ZVddcDGEQkitquXB2cZ40PdqeSuilX/YkhzbajC2VXFIm9zwQljxdb0h0Aomq+60equ
VT+Ia8MgJDlFwGWI0N10TEO7sZA3Y1AaOyXsjRJmFRWyKPbhwDYWBxvBpak+8YzJjfYfOda6dJox
3iTksD219uR9RljC8dYr7Ktu8EiYGhOxrzxDR11qvTZ22FwJsKycw+cXD8j57CLAO3US1d7M2gd7
7Fjk9WJfm8vwg9YiiNc+qa9632mJSgGj6DjzIavE9FCP8HNTPvU7mbbeVZqHFsfvZkYlW9ecq33b
Nm50B3Z4M1LEuI9Hv0cfy6h4pTwTb5GNtwejrMq1dEx/Y6DvoZ3tx8/sC7Mrz0sZ9JZR37eD9eg5
QH4LkZcPdWj5V0LGUwSAT6ByrVMQIV7ZbIzEK3epnSZrH8Qd+smTxsyA/5ZQ4pT+jScR1rGvXuLI
IpF+XzggW7bOCZZ1YhVfJ3lnEH+ekX8KbEuvzS7j3zcoBXKsHnvEScMn0/WbD0vOj7hZSA6V/y55
c0dyEAyCZEvN3leFQ/uEclmtxpkAxzCVRGpKIdSK+YAYWkQge0fiLMtGIXYl/KHGa3cq7Psv2nTm
1Ui19pDpmoOAUS4bd4pHWv5O+y3jOAG4JyFT33Tlvic9+tYR0Hl0Hxc7I1yY/PNZv3I6P8n45D9F
ffO7wk/AzDAP6KBQ/qUT2AOUr8029pvuduY4fR1y/8/UMaaty2n+rfeoSq7dZPrgVjnpgbmGvGi0
BamA08RaKGW7NXpIhIJS9DAKFcVooOJ1iFLww2xWC0/XB3xVAEckStjZd8BLIxETo97jdnnpOw66
xNSJb9aifiRdUB4oF1fuBuLr8IQy7HE2E7UmOnjezMT53sT1AnGlN066NLYS1QikNpmTXerYxTbL
nI90HADGLK23UrPj7AQlAHZxrMBBCrq1rQfruuz65RBPoLmtqkdftlT1lcKosiuRFd9Nie2t7ABi
LUW68AOm/fTWV+53PcXVvZ0CpPQ9wTZETvjn0J/tCttQt0MxgY01O1gXFVwWFG3JwaId8jDG/ccp
U3DbDFS17OncIImcE4zSRKiyiSt1xdiqHl1cvld42ZCKCsKoEe2PqKM54sQccho+7yro28cenizp
S361nVIAyl1eottb+k+lpSbApoG8pj4asOGX9hVCk+be1DHIwTaEeCtbP98ZJXLJ2Qdt72I4Xo25
3yAn0cr+4lmusS+VSOSqrm1gBnhzum+UnZavee56kfIHmqZVQTN2RgzfyQ5im+cZd3h5hiujMMiG
olRFXqyYAeFYtBnWi2wgfyh9XYqyPFJfRNRcOgc0sgF1nvFG4ShYByCdfWnMV33bTfdZnMpDNcfJ
a/Cu0FV1UMg1yRKQVye63g8oDCs2owVTaT2DLZva7qpkDm0n6wksb7WGUvhCAp2/kxVPZrSm21mb
+pDrdq+qigaE4z4g7GU0S3eBbUKnuLuRwDS+tBbuHFSbAqkWauIu39GazHb8uPlGpQCR8fwuOGYD
0hwo8PtXrRkbam2EZbOe2acDTqISHHl1ViVX7rt0Gaj4ZkENhgKsSb6xqZg/azdkvTJPLabQtUoA
eN4WcurrkJWcuIlx84tuTc/RA4eRNde17RbbwHWQSnUum+DZrik9vsunoacYyc4PJVJt4XO4sVqx
Bq9DBIFlfrGStNoRTut/n+2yYx2upw3Fy+oWXwAFYjTeka9jzk2ZnWbIFA33Ie6gxOZVShowFbXV
NAw12zf2ATg6B3WVB3yUbiNPKvtsfuIo3DBkFvFQu1O/7XyDxTetAfsg7Sq4SafPHh1jCopNko4h
+TlZfyBqFpVYONLPmgTV0MJ06vvJKOpXwdq2shq+RNwCRIylWtrbEzZo2wuccahk5TN1Fr0j9r1b
j4YdH9OZw1eHIPcVgLt/QzcpjObCsh7nynQfT5WhB+o4bmRlXRvN7+J3ADP64Kd2iP0pdB4GVrRn
mEF0OEoF6pOtagOujIAc4LLTI+7gt86r8k9YzFDUj+/qehGcHkupZvG2vEvvZYqiacUdcVDp3fmt
H9TyKvLAw3fVwDQsF1V+nb2UxtsQBIwPDqYBFguqbJ194HQdtKukTp1I24lxLZqijTLhDNd5Buk3
ngpNRGhlbvAlnOCxpPU+99qv92EGtwntGt8PpZd1Uo6ohnPSAygD/9NaUHr2nHxGokU+T7A2jBnJ
YPVuQUBvRy2JQHvUmHzxttP01DVrvezTdwuD+W5nKKn6xWvFIfmHnnoONmt20tTYAjPoj5MZOMOu
tJt8XrWLZYgjMYRwOGHRQZx5N0vQTPMAtSRpWW21UM0T9fblUIQaTTW2lF2ibD/bebVf3M4juHq7
wdOzYu1lVprs1rprc4wXI3PPxgtqexdOyrqlKMvWH/kXpfR39wY8bPlhNNSsHHouFkr3TKhNYfpD
BHxu38e1YW77Zuq/B9XJBYKwm/ItwajPKrfYwmanGjrCls3omPuwbp8GM+1XhYdrZpa32YmYNYSP
jaZniQx6I5fqOVX+W6g+L5gWb/qxPQTYfICRMcI3/eQcmRfXSJHzqCdk3Z0GWgcLlV6avPuAuicV
vCwa6TqskiK+njNaz17ict7VR/7BKxex48bDwKesdt5lJloXbxn7ta6B+kHdXPm1swqz6t41KnoV
5PbPvbxNmnqnJxBFk57sw6CtxwkCDmoxkH2YjyEhKoBCXfappEK1yT2WidQFX4SMVlClOATU9pNS
Qspt9A6lNr/P/2FDOZs+8pWFgNExMKdLPJuj0Z5cWPG4tXH0PfmcALeZnO5Mg9CTAPoP4FCghznq
7LG5TU19O8Q+sCPd/QgJ3l84RQDBlNkDSr61GvSV5WY3xeAGm1M67BjIddtM+UHNpn8Plf4oCj1s
YqtB9Vd8gYl3584WlUjvFoRfC6TC/2FnqBa0EziPOS6Gh3I2b5py+lokalw3zKT1yNNubH9fNgCp
2gCVeYBXhfBbceJFAQGMK067GE3SY3oyRnFqR+9WSB81p5Y3SSiBELY2EOlqbDZ23Ba7Uk+bZEG5
XzK9rfvEJlaSEntu3ORV9lDaVF6UYvca04xepWzm10lilmurBrhYlt0rz+cwD/IolP1qh7KRa8dp
/aNiCtmz24tZU+gyZdOU3gSjGl/5EAADiAofXDcwQhdnoo/Re+ME3M095TqJiU+xCBI+5dm+4+yK
jT1zZoqKlGNxZzXvTi0/F+atw6aG2q4IUfrWGVKKCkON0PFnoymt7ak2saK//aYdbf84zV9rbZb5
15hOi4ryBq8R/3T2YPcyQ61/E9MAmygpUpS6Us7IoW5sLc+584sZACZmdvmE3S+c2dhpr8RpFzJ5
RV1Vp8k1vaC0XCfuYP7QzKer/9OX5pQGpF8cJF624pNlVcMuRvPffPx7GYr1qx0U8UsQulQTXeFi
Z6SJd2aaxP4ZqtqUycHuQ/lQOEX/OIqWg5PJUWLaTEFl+iuBWbFgO0ldd8uxZQGG1Yfxp0rXeBjs
yjHgfhcFKBPHdcdHtLUNhqqRGsYKszOYWUWIcLYdkANDKg2rVCNDmNpr26u4yOxQU9L2gDSEnH6x
bXj7/zK9/q8s7d9wXP70xv+bLO36//77l89V/YuQ8vQT/xJSEg3wk3gSYz8jwfVdJGWMBuu/ZGjo
KtEvQSFE1Wi5uEkYRv8hQ7P/wVkPOZuD7dr0PLI4/0Mk9/+RB4DY8hdNGIeTIPBDXLy2Z5t26J4n
4lANCOiY5tTySSJW22zIk29EYw2SeJkgvzENUvz8DDp36dfz3vBnlVF0z403P1AednuWkm/6JIZY
4yApXtJ+jL9wIPedjfIDcR/Hfo7FoKJStOHEXcGoZphaheKDNdk5XIdIKCqW5XKp2G4KvaxAYYti
NeVLOHDNDMBd4glmQDOMxx/gyd2XqgizZ1bJ/DmuBih31WL4T7U/nuRPg9Ncl6UenxHQp7fGQINg
w9WNo+KYhK1QFdjObE/HG8HRRq0Gd1Yfe1vE8bpnC1FtPFcnt7Jb/Gbte533oongDtDtVxW1ukY3
zVEMU7wNIdiQnqILDi4Buq/T8Q/HX5I234pRYV5AOrblHVrUwIyRjK4B9UhCtSxM8rWVjOabQ/X+
hqzy+tWW4rbgEEpvH15MtWY/Ne8CW1OFbzXmHEvW/cbgOEZlDWEX9j3LdUnldOfBo8JqmlFTDJW9
s61SvrnsoMZVVQxQ6gMtaOtUXUtolC2Dwl7juME1x6+2n5lH0KokJy0kIRDF+DRklKq7zjXvbNPI
2KrpGSUCIf4gEJ2egJCNnAUbCpp97iPF7PktCOIy3CMlRhyFlzfraR1V4/ZkN6Rwlujk3nEsytU0
b6E/p3kzmpvWt+WnSdewQyuvA/CMzwpvgRPgfqDsXbYHLbT1tagHUIpLGEPWDkX+o7QC71sqi6yN
lpOdlEOD4X2nAV+/VHZs9+jFB/yptjUZ7J5CXX6hYNzQI+2mWR26vuhuGlJsy51KHYwLGdl+8Oiy
XD2k3SIQbcQpocaYT/IfVt7WyAZcj8KXQxvEQC+Sd88Odq8nqFmnaiDFXbHyCA2I1OIGH6d5dJ19
0mlTHd6nj/+dSf/Ncskf+r3A90P6va8+lz/PpO8/8c+ZVJjhP1B6CyrkLgMUG8x/iHsZbP8g3cRD
9Yu+lmAMVth/iXst+x9kMJiC/8jf+EXcG/zD4dfC0LF8rEHUrqz/yaz6a/6CcZIdM0ETAPOrvhbd
8FwvRT1FcUWYhP/ZmO1/DodfEnd+jvv4zZXPwQNT6glVNMUY0ZD5ipvoq9Emf8A3/O7SyKR/joRp
ssnguFJNUZ+xYU5b8Zjb5bD+6d39hfL4dxc/2+6wBcK9U2Rj5Luy3Ex1eVdgs/6nCP5//FBOe62f
kj7CxsiD0ZJj5Pr6GnkKdacCE/Rld36WLRF4XVErzZ1DRYl3dm4Q/386xlx29dPz+unWJ0oLONm6
IapJ4MMCGxYrc0bWcdnVz8TlSSqzPuAlRmwsh62HTewY5vN44b2fdhQ/3fscz6kXL57mUN5EQVBs
Jdyev7/x05j7L6n2f35Apxni50uP9Mon1r4hKiwYzYeBJKZuv1jsmj/3AIOglc3xKdExHoyjUznW
hS/7PN/cQp1o9Sruo0mxFx4sG7mPni97Xs75rFDEophjp4+8IU3vy7Jsb5Tr/CEM5TRg/uKJnSec
N7kOaDlVOir98CZWZh3leTL9IfXudxc/mxoCthLa07RGjXIKH7NC6mfDKC+c0s4ey0RrDrXypKMq
Hb9jZN4Iqr9/P4x+c9/nAUyWVTZFV9r6ZKcO4wd3qYqr1FqS8Q9YkN9d/+wLCPSgsNpKHdmY5Pdh
X6MV1/JPMVK/u/rZUw8ZiGy4Gx5Mb9x0Av/yNDxf9mDOpmPBzqpiLway3fdnb0WFtbp3ln648Lmc
Tcid4Zq+Jn0lgtGdPdKydA6zQNNx2c2fzcgJqR7SNGpuvqUq0ZENsSni5eGyi59exk+TWtMsCfZu
bl1xIGk3cyyaL3TGczxz/7mH+Yt18PQE/uIzdc5mZOljIGhMJhgrMYhZNAraSCStlo/tEqJriN3U
vPr7v+k3o+ccEzCZi+13bsdsk8nsKKgn7MoZme5lVz97w2nQL16CsyGqcOim+zZL07sp9bG2XHb9
s3c8zkFMH/hdjKEsgvX9YdW3+g9eoN89mrN3TPyPj7Kl7KPG9sJPhiHmj7R5rD+sXb+7+tkr7sMh
S9EzcXWpSScJKQOmkOn//rmcPtC/GD/vHsifhqdVtHMzJn4XZcodf7SFax2rZvHvjbm1snWpYzDl
YWW7lz2pU2Xi56/BlBYVeNWrqDXCG5ugoJVWxcvf/1N+85ysszXeSRI6fJQRIo5yOy+eyOuZNpdd
+mxJ6bPOcnJjUtFSda+2H9Ip7v4Q6v2buz5PUkfIXo92yl2TbnBT9sU+U85lC+F5hLoraWfELhpk
ehHfxnwGET9edtfnJLvRa9oucFhKzCG5kpP8MS3ZRQHhxM2dPWyF0KXqR7Y1aDyPZFo+O1bzdNl7
PPkYfxrtox4zyNBBH4WDvM7M4Wouk/1llz5bXEmqpOiOWTgiuX5BQWp8cqnbXDY7WmfLq/TDemiI
Co56TWD3InJynUareb3s1s/mXi3iYkL22kWIS2lXI2PM15dd+WzWRfUyUZWjzG5gzco7RAKpf+En
efqefnqVlfBtC3+FiqrCv6OL9lIH4sJXeTbhThQHjKxZuOveqFel6T1T5L7wRHAebrj4fW7oIlWR
gK9NMC7d0gsfyal08fMjSUNyEAR6xijx68+h6B9b2mKXjcDzRMRGIUetITVFkyTEe6zzdq+Jydle
NE7E2ctsUAjQk+Kh2G67dkS50Zl14SR49jIHoltVWeUqcpvKRzRgfAv95cdlt322mrnIG3C0MbwF
zgg516DQ1WWL/nui90/Dmx5f7eVBoiKeDVTl7yHw+ctu+mx6bezA7YLTs5YGnib7K8WCy96ieTa7
Bp1Pmk3D4u5XyTeppbtCe/flors2z6bXeZxUpu1aRdY0FUhv9PdYOJfNUubZ7Bo4UDVaEmQif7b2
vS+2CMovm0rMs0/S6xpBRbFQEW3ie7qDH+OSptnfP5LTNf5i63ZuO28CQyD/ZXmn5o2bD59rniDA
LdvvhE26eCizQF10XicU49eZJchL7WeJq7AXJ32OZjQMd+gBpovABqdU21+vP1eAcLDWq2iYpxu3
s958y338+6d0usRfPaWz75+myNxM3alD2wBMQAMA6Rwi3GUf0zlEI+lwxU89YkED87IXdHfz0F1W
Pj2HaIxL6GRhyQK3zMhaghKFK8mvzR8Gz+8ey9ksUGNiLafYQEpE3lVCFCrumoumAdrfv77MMnRF
spAdGDU+3SkS3hTSXuvDJa/TP0dgsBHSHfwYRX0woEP1xCZrc9mVz2aBjlytPFRcWTU2mg0MI/4f
AGZ//axJs/n1gSTmYASTiHnWnoehwPOfkXz/KY3/tJX67+ObHsOvFzcH20w8HLhRLNqcQJjGbsPH
ygNB+QEdj/9y0cP5f5ydWZOcOLe1fxERDAKhWyAzyawquzyUh75R2G0bMSOExPDrz8o3vhPRpfZ3
HK8u+sYRraSEtiT2XvtZtuH9Os4rwIpQnqX9wSCXwf6eoNncaXB2n7d/nHVshv9B0mDmAVwrW/iC
y5Q7vlQr+kPR4YZPGURoRhZmG0qDS6jbU1t7Yquw6S5hKm+++qFQ720axyVufcf6R6J8dO/JG1E9
yJNtWd9V3m4PbYU90Y2Jh5FiqgdB0TEDwVXbuN0/Ufp//R4HAvqpQnfZjaJro5QgUhb72IRORym1
3TI0qxka3zHf6UBhDR9BLdy6vcrUCn0w7LdVjJjxLW3OWnpFvfGr04SnVuxjchcQ5RH7yxBfli56
DPCd5Ta0FfkteojXDUL7W7olRaM+gAnkOB/k9YsM1kpTITHV6OsoJrReDo3ndO7AM+L10HfRVuTX
mI+o38HDA1WQ/uk+dH+63+yEqRWQPiTn2P1iedNdW2wh9kI0krpNtRWSkgxdu4DujkwKVNZh9wit
m+MCsSKyhgnS0KAz6OYdTfieRHrPZnQ6OY0ONNLr6W4h6ESSP4iv2zSJSwQD1nJeAqdDAfLg14Mf
Ik1qX3jxtca3ZsOHJScDNK8uU44+hNeDp52RSxRicHRYw/QBnRn5StBn5za6tVaYhLA9CIAsgl0m
blcEoNs+W+68FccfsFaMPja6UTGTa39MhTnmPAyZ02JM/uNY8o/jshuDVPrgXF0VpEVBwK/RGjpt
KVARvp70nfpyPerJRyMHKKyAwIuQnZxm3P6Ag/saGvZU5V+lJz+gHekjnKX/K0+Y/y3uJvb3Wz+I
rp2EOa5hH37CqYyUEPAEbo9t7d9JBI4sPdL9iio6uoxr9nlFI67b2HZw9rM5JEhFVw5maZiltDYf
0QfjGPv2R9UArlgYNXS7Jjp5Sob+pJj/1e3JrU1rSVeG7EGzXTVEpXrpToPgZ5eh/yUbTNgaqD1I
1+swGZXNW9xC/0a+uA1uZRHGpIZsuWbr9Wjqm17ipxGdC25DW3cIKLoXASCJvnJ4aFMlri0lTjcf
cLleR6UGN13VkCNea/C5oHvLvPjZ7aGtFTgiF7RRcFevTbKdmpSfDf/pNrJ1NkCpPYkRimuskHV9
n0CrWqYTnFTcRrcOB6gAe/SKoD/XBJIWAqiJU7S6ZfLhKfF6ujuNcweMb33tgJLr4+CpWgOn4zi2
jfKShkANDkzXdYr0G6UB+1z+O2Os/90EwZp8/dQmkhWJ0RR4lb0CyKBt0ciW/nKabvtiL9dNokkt
0VcR0+s6e9C9Jk57YGzf6lNmwPiqsQK3O5ihG/bhDESM5zbf9sU+3ho4VfmBvoJzb04eYzF6AZc/
cSd/f+GE2Pr1lPeyQeXO3/S1Hrz3R7Oe6zb57jbjVmBS5flb7DdoQPfaKw+HdzAd+eQ2tBWZO1Fh
W8eLvuIL8JmH7BNaR09uQ1thiQw7ILk+Imdqu0u37mhOS5zO+Ni+3IN7u2+rh6fuQrTqA2vyUHX0
b7fHtu5qQddwtBFPaN1JvlT+ekJbiuOEWEE5LN2CZcMwskGPSw/GRvynCux9kf37awda1deLLxw6
AqncCmY9HBbZCRwoWp8MWHlfgRIYk4wCW3841VDif3nBLaBSjExjM4/qB0jsbzCYcNvJqXVsNkAF
iaPnQFjAd4Gr7ezPfzJK+/+EJ7XCkx+gsYXAq1x3UGJelD/Vj7xH16HToqFWhCYJ5Ob95i3XqBc+
utI6+hABSeJ25FMrSKkwjW4A17yC/4qOWVa0Ve2241IrSCOfpGuE8jp6z5NLxNQjEqpntzmxTs4R
TgAQSXjqCqxORmdeTuCsug1txejRGsB0VrFck79Sc4r+H6f9v1T6ooHqdRShSaJhUwdbQ3TsAgPf
XDfNX5ye2KaHA4iM3a/BZIAbftuapuzh5eG2+Gz3SzD2jS86zEZNF/6wIopKL2mU26mZWDEJQta0
Qj2srnMTv8DhsM8GBhKO27RYUQmtufQBiFyulTd2N6CWXiZ03Tl9v8aJFZShWiO2N4G6pujHaCgt
my120sPGiRWRQtCmhg/VckUP0Qd0DhZxhwYmtzmxQtIDgwlfDM2C7v/wV9AEf41or3EcO3y9wpMl
ne/cEHUNx58x2Hgtqwu3p7ZCMu60DPmCyQbJIk+ABPEAaHQb2grLdQeXYb4vaCDzVkDF2/kUp4v6
w+Z6X8e/OTrtngeAdwNNiVI4OpvotrKg+SYn2GlmsFqR5LR4qgqySKIq6fYO/qU+V9vaTCguXXsP
1lHzOPtF0rlV3ePY+qZFS/UKD9ZJXQH2O7Ip1TKHMNypdIWWwterp18k8VIDPies6mA4ljRTQdFs
53api629oPWWrU8AWQW/R/iPXYDOOHw9uxX04tjaDESawiBNzfMVfcZJIfr+SwxvHbcVGlvbARDY
EFGEcr6OjMIE6F1dJR+c1n5sbQYVnFVJojEyfFfuMNAfrRjd0h//adn8R+ZwEfU2Dw2GnuFgQbET
Z8mqe8dFbsdsF4z1MZH5GgTVAyb6cVGj24Fky+6jNALXUI/zNd1h+kJ5NvzR7vj+vn6zFxArela4
UsHzqAe6ZuTnY/oZ+txthdz9I/5Z1fS3FGVqP5XXIIwKH6SEdHH8ziJW3CRHHQpPanmdgQHVoA+m
0+B2z7K9l2G81aKn9JDXHv7BwElu9fMBxsp3p7VNrKhho0g59OryCtZAHndgN26OVyJbCJ8uuxg0
rAGvQC4sBaBRTQ4bv81xBVqn6KhHD3UajC6D5gK2SNnFk9vHld0i1MyiqljV9TjrQnQUV9VQCh26
vk8rKifmTSw6wPAJelCw0/5dOhG3ObE7hMBJi2sOp9grJcDuATrRrZ96dYAN4bRYbEt5bCecK4Hx
zbICOHi0f2mvc8wg2t0MwFZFkKgAygtu+W3ZI9hQhG6BH1nRKWowJgwM4ssRfGlAm6A66gAOd5sU
61DbDwNp8USSkqgoO4CuTgK32Iys2ASXmUjw3E0p4cl1TkV1XOCBYQq357ZOtQEIAFrFlSlbL3n0
hDgxMz27DW3HZqqCeEESu0Qn1pr5oDuHvHYrFMJZ5vUuDksBFaJb0JSgC36coRKERR54W25PbgUn
g8OJDww8JkXDZWql6RVFd8cnD9nrJ4+gRge9hOmSVdtcpOGa5Hh+tyTC3YPrn4dbz4XxOhh0lIzz
D22wfuar253QlrrP/TSofYhM6XVTDk/IghrqFpj/Qaj84/oDPy74VKyhxlehKOCKgQ6gb04v8o7i
+Od06DnoDUl2U8I08SuMa85rOzvOhxWWOCT3WYwrQOVye5hMfWaHm4Lp7pb26qknlPFCYA9NCVwb
P7PKCzJDxtDtg9lu9YHsL2hQ4jDlvNFC+s0LP+SL23RbQQnOL/IqUptyWYKnsKoA8giB33Mb3ApK
XI8N6N0GCzCWbxijI7LNs9tWZTf70AEMXynASoJNRY4fukTUuK0Tu9lHzX4b1+CEl0fvwzklHE9e
fDimUu2mBc80fJJ+ZwCERZljb48EUPzoh9OE220LUF+ZWJMeg2/ycgDWhElyO3Vs+QvQbiPy5Bia
wj65U/DgrtyUhbEtfuEzSOBw0TTlth1nsGwz4TPHV2nF5Qzq3OHPiBw0WoKQOzQvMORt3M6cwDot
gW5k8bwNphwaP48jfRoSxzuV3bPQxH5lAvxXspX/QvHq7tr8022NWEFZEwZLHvhzltFBzqM/mgx4
b7e+6NhWvQw93ByaRpgS9LAPYfsd4FinvuXYFr3IAWxfNWKyIzBZ4Zt0qeTitk3ZohfYwTRjs2Ky
axVdaScu6+Z4sbebFmB8DwwOSsnAJADcD8VbAk9mp/do9yzMASKl7RtTVvVRtPS6TKPb4W6rXbrQ
jCGom7qEZV6BfFKGRuKz20Nb8ejLeZc+uEdlde8orVNI8g9HaWFsdxDABD6BWzmem7H5e3fEH0y3
N46zbZ2T8Az3AJ3D2CJ61EGawy/XcWQrHrtAHImPD4VSw/Fo5z+n9LPLXAOc8/pOslQiieGBYEro
aUDlj7O1k06HAXA8r4cOACqhcO+ArjpqmiyY6UfF/lSN/X1KGVTp12PTTYmj0ugApwYe22eiAc3Y
cUTCEmuj7Ic59h1m9z4MaJy2cWrXTeeDi1YPsPQB1xqwT/WdB3AydHkHsNl9/ce0XO5y3FfAEWcI
aw5QMLNjhgme2+jWXVnqwEvmtJa3ddtvPfJj3eyWZ6d21RSVH6BUCYYe9fbOH8IPzFF/QO2qaT/X
LNBtgPk+5C3phowDaO82IVYs1TPxYw92fzfImAjg6q0qaA9kmNPodhlyBpiYwyJQwqeF03yjMXDd
jZtUitp1SAKZK1SuWIWjSm/wop2yZIPNg9uTWwlUND62oTnQTgB3C8DNcSWagwvrRvixuP2Atc41
CrKk6dHUgjYuWElEsMqMHIe2FrnHFU2gMZTYD9oc9IbnRRqntBu1C5Fcgza3M9DqWCcfGnzaA47i
dIbSxDrolB+yFURG6P49vwD4/lwNvVPCgCbh6z1l84I5BDF2vq3Aw8PwCkZO2dSFw99ur9I66RqA
qaCh3YGN6uvg/SbirVSwFfnpNroVoWnIWS8a4P7hvfITCdsvXpq69YNTuxi5H0sS6gCY7Fbxbwn4
+6rWrmNbpxKghvDUiLEKu5n9DFqZT6Ge3Fa4XRmEyisZSYIXCiI1UqdsY9NewBowNW4rxi4OSmQn
hpBh42pr4H4D01+MatyWi10arL2o2wOYx94Stb6B/OhKZOKU9qB2YXCMYCkhggq3DC/8PMfpTZs/
tSndLyr/rlVRuzIoIoDO+TSjQ7HbVfwukItsQPP0sF56HUBhJuF6+6kBB/6uGZqApReRUsbxD7Mi
GOSlqEu7Ud7qVf5q6XDkEZXUcTVZ8es1DXix6g6KWFidD1NwFQdx7EuL7fBlECaEM+w+erl/GqL0
E65nX5x2Brsy2YAK2qOAiM14PPxfpoZ55jGPnluCmNrVSXOoPUKiCy1NFGZCPm6P/WLckEvULlBy
eDvJdsC07Eo8Gz59FX7keHbbFUofSDcxTFgsgFmWmg8vxxI6SRKoXaFMgDgEKFxgM47gHSJQa07V
e7e3SV4fUouH3pf2GDDdUQN8bGUA19Vu2VZqFygHkLdhr3K/PfrgyOIS06vZLXqIFZoKtuFNS9H5
Vvvxl9DQc9tpt6i3q5NMw+/JC1bc1ivYkMZrn++DcNMmURtgiMzcBiAdxfUxrJ7nnj+pNnUjFtjF
yQ7yntHUiJyjN7Aw0yir1IH/3Wmd2JVJ3GPIAPdORD0b/+qY7HUeACC3O31c03/VJrc9pvCUxLfG
xt/VgP1zxwYEatcmawlnpOB+LyVBBH9jhbokJW75PxpZl14S8ISYO7pYwe07gzrvZ5+gzu8251Zs
Sq9adDT78gZzvvc82p6GqXVcK9HrsNfHEgwVWt8A6axvsNx+XlTltqPYeLUunU2Cbvbpxhb+Kdya
96GJHIe2j8x1j9YFVgK3VDePXKtPQ7o6ZgBsBNemutZEGlEfm/kH9oBH2Q9ud2m7LInmgxZGYoj5
ZasvCWwv+3Ry+5C2i5JjrVK6LWiITo72RLv+jV7HD06rz65KbodamiZop5vfLD+2mb6pDuJ4Vtpl
ySXd4podeGzCzO2ovDcg7GZuj21FpLfAKBsyOKQWBvOOTuI9Y17pNrQVj+m0R+ERYYONtP8Cu7vH
I3GMR7suOTLjR9A5TDcq/RfYQS5ZFcJFx+25w9fBvmzh2qBgjX2ExOd9xuDLGtaOg1sxGcej7EF+
xzfLmHonfQTsi0dX5XbZDK17bMBj4MFnnAsx4Rew7d/Ch9ZJOE3twmQfScBaKzndNq/6alL/w+B1
TjUQahcmDTyDInbgyAljBa+7Ad6WldmFW8zblUkC64XFiBD3E9ia5XrQMIFRidsatyuTuD8E8BOL
p1uihw/pwj6iC/2r0zK0K5MCW5NAmQXPbRKVN+kAj/SZuy1DuzZJddik1YplOB0wYoUjkM6S3k18
SO3GfOp1Zhzu+VtvEycFV98+DRxfphWbsE7odm9GQi5W656BVQIPMB9EOLcpt4IT9oXrArtteeNt
p2BlxZ4lHOodp9yKzUHpWPEK26HWESjcLUwpat8NUEbtAiXc1qbD13ifGxqkKtK8zJVyO9jsCqVp
28GwGrcImHTBB5gmH4LK/OU04XaJsgrCBJ4n+OJpVrbChA6O4cRfpNuM21XKuvMEN6OCJzTiZvXF
3/Ea/OncvGeAf5NpscuUq88b2NyCkae3tf6EHUy/34KxunHcbvvTUvHpTzmd+3H5u1+yjlG2hYSL
iUw3zuWF7uZjEzROMgJ4Q70+6dZeLAm8ue4upwJwC6GrwtvgEun2cq1YhRUhPTjOjZuQ8WPsowad
uA5tBSpwUBFcqOABsI1Rk8lJ/KhNL04uzw1g0OtZ8adEzGpIdSm3OIEnHLAcC2xyC7fRrZqFSNuk
0nfRnQoCXaBF/TOBn6rTlMPG9/Wj32W2dJ3x6CraL9O2X9bRbW8kNkUsoGG4wSxKl+jzlNnYLPC1
rNxK88Tme6mackicI5h0k5bluj/ku42t6vn/nvL/nGr/DiHCrHXOlgOiydFXpY/WCb/0dzF7bwSc
engeB6bjHzrEVIpexHkVlypJZlRi49XMl5ltY3Pp/L4mMMlgW/tGHJtca2ArOzg+/d+P9/sAJ6l1
BY87qFbM2ik4ynFsgkHwC9Cw725jW5uHab2Y90AElsfUfyVxBetT5saAIjaoycBHU9CwVWWq6rLu
0joLpBscgtjN3MfRyzYlQpWbmcJMSrNnuGalbmGSWtvH6Ff1dgT1fcbbNkMpFybG8dE5jm4d9NrI
US0Sc64Ri1kVcPg/p/EvpxdqSxR0ww1SJ3h0Hosv/rJeo9lzKrsTW6FgwvoQhnA8d1gVBLaajHZO
FUliaxGWfulXGG6pMgxGkqPaDMtJoAidpsSmcXATJ5AhbaoMuughbrYiHqTjUWAtlNT46dwwhaHZ
GmZr7F3bIZkdTwJrncC5Mza1t6qyhW331uAHkEJw46USG8iRVJEWPZ9VWQ1DX8Rm70/wBYicvtiI
zeSAs57fg5xxl5JSCQFiT9Yqk/XCnS4mxKZyNE0vYNs54OnxZq91I8UjW9bETeEIe7fXx6RmawUi
LoJImhdvm55a3Tglw4ktjPHXqYtrLJGSL+PXcaue8Q7+sJXfj4PfHGI2TsCsSVjB8gjadEaGh22U
ww0e67ufD4GiTvdx5ApeT0ywSA4v5Bhb+kDTbB3U3xzWim5xagtkohpU1m4Ksd7j5hKqr9uQukWS
DR/G6e4NBzytSpiuVnkT+bmPmpvbdm6DTatlCmBojMEFlU9wwkUDlnQqVBGbLZBs7TjG8a7KhExe
0SftW6/ibvJjONa9fpd9Av9Hf41U2d07iWui/+rr1vEWa8t6lmg95noiqtyb+onAMHdeOrcQstkC
XCb1TqMAa7Cqa7RLCJ5PWrqp4sjd3fSffRhijsZjDDAr6bSUg4gKKHudckHERgvAQ7LpYcatSlZ3
F54MedonTsk38MBfP7U/woVvXw4FyYoHmprJRO1WQCa2oifeVApbaAzdbXC5Hh7T5JvTsWzrecJk
lu3sYWADTcKTV7E6U02yul1WEutkbphO/SjUqqS8X6timeRQZZOY4Kzh9vjW6RymAU0ntdzf5pRP
sX6Jovi909C2oIfFk9xriQtLt/VhEYqtXDUTbtuV3ewvZzoBkIwrS9+Ry7qwTDDfbYHbgh4v6AA6
7DB01NEbhNSFmNzgTTDQfL3A+TDqw0QGC9xj4qnlPea8Q4Ok24RbX1h3eFPKd38oSVQFcDXQ4tyn
S+oWnLae5+gJmwMpMXotaj8bOzX2+dZXcnBbiraqJ/b2oYm7aSj50HeZxPfEtFduJ77d8N/DekXy
VqpSz0cGgsNDW4sXt1m3QlQ0iikZwFQXskx9XkV85J6PVLbb6FZ87ugSWOaObWXN0AYTj89Js7gd
y7Zk54i8eG6nYyvN5tWFx/r5tI2+47XfVuyA+KNEArOUcuzSTxWaP7Ih3tzOzn8Jdlpk2oNQ7iUk
Zuo8tCa8KNa6Zd1gdPs6SOeQzOi75FvZ033pM3R2R33O5L7+dHqltm5HDGONVBheqYdHhhHTKZF/
6hS/Z9d+c3m2sQJjG+h6M3ilaL80vxheLzlVwzr/PUrS1cUG7WbzyTtor05uf0v0eq6OzZ92yvyt
TJb3nvLyVLi+hdAaeegrAqDLVsYo2iwaViexW8Kc2FIebyc+LKUxS2JVbxsaXALHii2xhTx0P7x+
qYOtxCeGyDt4FWf17JgUsaU8FeFjCI7LVnJSty/IHXk62+cw+lOGIfD/82X7mwVkC3qaXs58a9lU
DqD9ko8QzYubSYwXP4olrYL3RySD6aOq2hoq8f0A+//blqzRLvKawyG9z2r0vg0SxghkPG6oowqR
bUcl5g9Bn8TyAR7Lur7NRu7LG7VXNTu1PqC/18VvxFwMXRjr674ka/pEUGEITgOPqr4wccV4m/GY
VV+IF4dp3h3YAmBOKce5UHEC4WfEYPlYLjWSUc8k1F58bhefVJdkAz3heZ1Skh/xvm0n9CveTB+S
T7hE6e/EH5en+NP0bjiJ90g3CVWlZwXm0d8av7bnMcpYSQnd0cCuUeqnvzx0JfZoDyYJrOaHmlZn
WFKT8UPQhObXsbERlvVJL0Hl91HPuI5bFPc/guFA71vsdf1YioY2x6dmEt12XtLE288U8Nn5CpBh
lz54ihn5FPfxEP3VrdOuywi5/zpPk6V5UdUeVzmPASbJdTBO3bWv1mp+0wsy7h8TaGHroh2B+czb
ig1JTs0S8/MSHFzd7n0yovCHdidv0Wdarxnjoce+75j0+RqHSkOs2bGo+Vw3G/ev3hqntNgSsfTn
NOlDOOpEqA+cErp5b9f4EOQEIPme5oRonrzd63p4v4ZNM95NVAbybgRjHU+zDEOXUz2mfi4r1aUZ
DNaG9uy3M4/etnBB7HLZ74CfDIcZpkwMPSB8tF2DJVuJrrycDXRcimMDiyr31yUIskryhF5JQMbx
kjJgNjJJ2PFpVYA2ZE2UTl6++m1FsmPXtD0fw+6zU6901eTpNuvPuusCeN8If9WXCBb09OcRH3NU
RnwKqksUoCkn03CHGgrPY7POuYRbIPU5XbMEjfNVfsgp/IafUehooJ254UN/SrIglpP6optUtRnS
upSVdax8k408RCZ9I4iibBmiRD9rRnYuMhVW5siafoz2IoYFzXDWbbrXuaqgg0FZ9jh4PsKjAvfb
iKbqNE8h4Dmk83mdh6loq3PHFdmKAEitb2tTbSbz/HFEoWhoNC9Sv2Xmo9SEfkbigItiWmM2Zz1f
+XpR+Oeu1Gm0wJC8kyR9i9JBorKhk+t44T3MuSGiRpOMyLxEduioavcFOcdZa7F/CXYmQPNYgA0b
f9Kazazw615Hjx3zu5/hUW/+xUu97e8ZNb2/9qoNP8ImtU2Qs6i9+T2v2sPPa5Ksx0MsVtONeUPm
KTgtPEzI89rvsX/WVd8N113zcLyIlbYyU7E2b6XR3XBGbEU6H+N5+rHWBJk/XsMsuERl22su3m6q
zywByHnSPpEPxpt7+rLGo3drDf4lq02j6OdlSvtuOjXL1o3taVWGdO9gu90Nv9DTB09g3uow1SAK
8Si5bUtUwRJ3MFUshrxFWWiKssSHX2WOP3af30yJT8xFeiRMH6d1uq8Bj1bYlqqpwuvCdyH/QIWp
gw+t9uoBcloFn5pskhWyaEnTTy9D4Pv1j1RGffVDMSR6Cn/muGLXdZf0D/UsyHYdkuDo3qIHLfnU
ba0X5a1v1vg8j0KrN9hNvS0ntR6TM/onaZjNhrX9CyByEXupxoDf0gndvQAjc1XdpmRLfnU67MHw
IXRYn4ZhwHUh7I36nMRMQw8kdPNr6czyPIqN06yfEFFero6w7T80+vB4ERy4Y2RGwbqzqHFfkhd/
wprwvUSkbzbGK/8Clz9ZnRpc1Tz42dAqOlGwJqtCpTVMBQWsdL1T43nrt2RIB3kd26OIDuwd2Yqu
x/v0vg9hOb8fKS6QgpNM8D07ovntUanTVKt3rTez44QtgeIJK/TsgdKYcuKfl477wdVD2nUMigic
u09yj5EvCxLFvs1BRB/SaFyfktlrRvh51X10iTu0Qp0JgmB5wgF46/cplyu7wlbxia1JDbZcQ46n
NBnkI9JaON0jdI+H+U4H3pzHlq4i2wkyxhkClP3VGba/YYJ0NGfr+jVsJPsRM1l9Dyd/Gt5NtD6w
EupABHni12mxyaDFgSiGbEvinWcp8nFZ3Hb1d2LSsyEtHKsHX56QQBcF3CyG07jwS71tJfGbsYgF
SkeKRpc5CvyMBftb3m8zDK2OPmNSbpmI4gHrsnmHa4TOOvB4c715a3aATN7CDbDgFL5MfKTjYxOG
T1vQFjGdv/DVM+fQb+pCo0JfoH/m8aDzjlRem3rFAr1RwXvDcjF6hmVBqsVlq2gvsDt39Iml3Ue9
zxr7+fadcr6cO9mSIjHt+pGaaixkw5UGX3yWOYMqTWPZphW2n3jbbnJDvQCqgI8twReEhx0eR9vw
sqce9sNKsozg5ebopA4yEuxPwc4vQbM9MTP7J1qpDcreXuQLbet8V/6bLtFfMY3JSVZHUCKR9V0Q
fpyiaC0At+EFfJx/sdWvTx6c5PIUEhxcALbuDGPXy95zmVfMX3J/0jhWdPDs9+lbvVOYoYAYUsdo
9AcyeIDdir70RLLHiXRPldjWIkn2d90wT+253ryvBFqKrK3ah8UcT0HFx4wH6mVc2/SmknQ+VWvy
q63NG96iXJzD1vMp7sYFkTBuufTTR3xyHvcTIMX3txmxBQ3eEtRZyGfctqI4UmcRJW2WbsLkYSe8
nEzyfUU5LcOFz4U/+u8IUHInwKnzSIRT1mq4Nk0+/h86gEVmQP85dTFpr0hWJFUWrCDNtUg6Z/PQ
xc/opKI4aaoCfxAfigNqU5FN9FDPIQ+SX2tSLVXBTB1+rEe4uBTSdCg6BmHTNo9BHMTIHRgd7G+O
mNFi9QcuLjztRJvj7wvCPPb6KjijQTnYbv4YBU+J78H5nXAQabNtHtO/xx1e9lMTeek17ark89T3
8ZZF+7J9gYIx8c8w0qo+r123Ktz5QIe9sZCkG1bmbOaMT/Xxwggqoae0Cuu834fwsxrqcc7mpp4/
00nyXzNH5eeh7zVmR7eIKYSTpGiFqJsDBwgSZW8Sb+v29/PA+HCj3E/D8xxyH9yl3lvIaQrmnhRp
N3AwD4a1eqPiSulLF5H2r/5Y2ju3SpABOCKBZRVOCha5Y78zXfClw7MSQPO6dxGrg78VhezpRYx+
p7NwQrIVOdJVfvFhcKhxqUrrrqyrafg0LjuZvo4LXX8taEmrszmJwPOacSNG7WodAlLsMc60ZyP6
cTyFumMxCn1715a0l+MHPyBVe5pGgQUpdQqoK68XiHuFpvPbZV35gavJvLRZN256eJ7kxO/G2EMU
YGNp/CVDhjVWZ6aGI8jmlu8yB/o4eCuX8Gg/wOeaqbczrMflefK1EucmqHA3ZBHYw/m6hWAC468Y
lrOZoqYgo++XuDSHbC/wKfjoMa5AQQqCG+D+ij5UTIe4j8XHMZ867DOf/TA6th/xXgH6MhrpLZd5
8rumAB244e9a6Gajq4xgcYmpgM1QZkwgRO7TsMe+ApPsbMX77Mp4qNmQLVsLBGfMm2Z65w3b0LwN
4CdbFzGuvEG2jPBBecZ3C/pXiDpIesLd+jlCmyvYhn6Ko/Qw+34UmooEjakkFrc04Av0NQnVAjAQ
lVaZaQ75YdPp/I3ItMHKAE3Ly5MGDT05acX6a/RSEWbwbVteht1bcarJpONl0N9vJckGlFphFtzd
4SmYzg9LM3qw6yT0G9FR/FFJr70lcA188Jphu2ErDMSbOFqIydrWbOTGBIcTMePmYSbkOH61Jlaf
8FWX0qyb5irK59Avw4qLk9eu/VLAuU+SS0S8bctHQ4Lt3RI0y55HY2cK7HXpl0O3lZcZ6OXREz5N
wxfPp+l26jvcBR4ldt7jbYvraqYhB/wf5r6tOXIbS/qvTPidXhAEeNnYmQeSVaoqXVpqqdVqvTCk
lkTwBoAEeAF//ZfVY++6a8bhb+tpIyYcY0tisUgA55w8mXm2ZSgVeSXWBGuGYqeWF9ZzjdqsiV98
ZjFLqs3qeZN/iBbGkstCj+4BnEjxAZ7HVGSmV7K66JFu1egnzb2fr6y9slM3009tc0yMJGR6866b
uHpLaM3C26hg60Y7aaIM3b/dUoxkSQ3YoCotPXbNB4yZzNaoBv4I6xZnALSxgOVjyAqSiappkI9B
6XHXV9r73AyTQCSyTXQXz5EYP63c6OF29l33Kme5ULgLK+GlTlCEJ2OCIci5XukNl2K6rUyjoUya
qydRu6V/Kv1QTVlQwmwSU749L8cGgF940ZrjCe/6IcFpH9shW9Z5qC7mZqWHKbZVjXFNK1syg4nP
ONVhCviEpK4NU8loDZkPbuR+TZL6nQsx3wEuD75UEZ/VRqxW7A2o2UiSbOhabMjQI4cKzJ+8Xvxp
U0ZW7AQ6dalYVlpviRyX8rKZzFLcVAMpvvQT/wQVB0sVhYUvFVZsIqijgmyuYOSxCYOlai6NDmaM
CmoDi8FShYPXXaETsbELK+qbsQ5W74JMDbnCYOL5azkH3rX0ImbzIIS6Mu1gTBjt1gF1xcbvg2C4
Lg0VrwsG9jUpQSY7bwbuj/Fl6HfRziVNCzYVnXpwLvxQ6I3mvffoGp+lABGiTMa8vRiDrj/SbL7r
idywUeuD9eJwRU7RRl4uwfEtLoqyN3U6FWtyl8zt+qK4Kg7+XEw3jUAlmCZL59fXMWK4ewUv2k2b
1SEGXlg56d3ir+WzlqNTm36OJKKNWPS0laVP9CdgcijKJ4r0ELzY4g01dHvfGAu/nWoNd308TfcD
Dss9dUEZXpLFVs0tYPzuvYi7BKJl4WxO+6XDdOgS+U0zDDc2KdruwCMPx5hOWPDUg7fFUgqC9rrp
l1XdWF3bYlPyOfrkg+9rd2VhUZZ2jvDv2NlHsIZEzvs89Es7oqBN9JVsF73jdGRPpqzDDvlVMs2b
zlcDVhWCYo0R5lWyD5XkLHV1pLxsSfqJXhYNL5K8j+QxJLTVvV+pm2ZiQd4066FeXZ+CRE4+s7pf
rzQBm/SaBvHysCJW9Ju2mGE0PcAOfdP7Kgr3elwWepDFGD0I4zyFhy66JktC5j/jqbHgUAWNXAkM
vnoqDU4d45a8nPvpNmSY25dVvmfuhIhLcOFFl1yqdn6H9Uu4vhi4XL9LOiU6B4jXpI1wLlu8VrQX
c+EcSR2BB6mM7CVZlw1nrV9tuk4s1yWtd0vZ3brOsBngBI32CP6gnGEkFpE88+CK+OaK2N9NbjX3
lU/HJoPv4NCmfuubfs/g9FHnsWHrZ2+Vo5+OLaMvcNBqvk10DNiOdIhJ2RTwpd/WDnaITesD+3J0
vjbjNCD9apR3MXLgHdk8zKs4kIjz8dIZNGUzNlCqr7yGxHj4syAPDaaumpuEsyTa0uPYyHuYJSmT
dbPrxgdbqeoDTQarcoTgCTAMZpvjKmvoJsw8G3l95S14/jRYwluuOtVuVb+Cic7GwfEdB4MUU7mT
ukB6X/nsUx1TxbMJB/s1UcX8Iqq2iy6iRoOAhlOoNnmMCWV+XpeV0ltMLzHfmFjQ5SWqwWlj4bbf
ZIr5iHwDAF8fPXFBw52O5NTsYR/R9ns40un7qEl8fqmHqsWiZqrKJ8lknXYIaCJFKq+TgwtGqlL0
eaD0b0g3iq/xkSedI2boMuVwjlBb1nTM5MPQJe02CqSpblSpClQ9dAr1ZrRierUYykMyf6LoM04i
HuPM76v4HiOR6iLrvZBXVyQAovGAIiBx+2AMnP9ASzDq3yIBr66bOW7sCE+QuaQX/VS2w23cdTp4
X0vZiAuM+So+Jjv61aWPan3Fzm0G/smvABDkYqgq77akKwYFpL5AIwI73cQDgqgPk998dB3K6UXE
Qj5iaGKEeRCW8psA6CbtUg+nDrulXJIDkXU05XPUd0E6EjyMyxoWecFFTZO+2bIOT/Bx7hpDN0u5
OJZPUS0R32bbyafROpxuaHH1yycfeOALOiG9S4u4IWXWYaxnkWPs4XTfBRWnuSowcvcwziinUwQR
8TUcazNsx8IDcjDaUSPZDY2vbxqZlDQv5iiq7hdJPJ3BZJXMmR7Wxd5GY91vOjmibEQJ0jXbIq78
5AMoEp83Mmp5j64VEu3UAI/Sn8FunTTmxuEP9m1MQtqkpRrFtC0i4JhPvV8KTLoGfAGLN2yywPvU
Kw8HbWdEjEkankwqB/1nZ6arBkmWWNJworR4KYMkEWlCWDOktkj0i2jw/5Eh1XxOu27F9yhFO7wA
9A4hokIv1GZlPeAFdTJah92MD2hztRBYd9bIpcMXoiYjd63mhn9O5m4uNmGJNZ5SF6lb0hLbfI8H
D6NfdFuXdV47IiIwCiiM30wOte3Cng1fveR7MCkN4GHqx3oD5q+H8qlrLMsiZUiSLkjF3XksuFMV
rg1EU1eF0jsTqm4nkyH+BKyMndmNOVXiDr72FfxQ9C62ZMlb2ah0lYKf1VSOyEn/tFiYCW20QEI3
tBvjTbeuTLbn9L7CU4cuiSjGLMN472mgR9fD1mae42c1Z8NTdv4K6N6LFaj/qGGu4nW4QRlzFks1
TE6p+XXvgTqaHC0JaodizlyirXSef0V4Ss0vQzcOWkNbhL0Oa/22v0WZfx7bMzwl5w9o27WO1MOh
jYIDStbPlHhn0XjCU2p+AGAz6DFt4MAYHAkir0LaDpe0s7r44SkzvwWcOzXiKBUL2HZo7Jcp4mfR
D8JTWjAU5kFAQ08f+iq5n3SECW/943kL/ITZgEyCykiWA9Q+MpWwPmym+Ky+cZicbMsatCOULjBY
AuC6XMcz8bdyFufZQISnrOCj1TtaZLM+jNS7aIh9t1709axnckoJXoYOhyDItIejMgSoUebVy3nP
5JQN3Np+la0tYUOCxkq2iAqtLnueU3B4ygX2kV8tlmJ9T6T9FnTjFSvZWdya8FTYMTgC1pEHi5Mk
6KAj6j5Pa3EW5yiMTwiBtK97jHSBRhnmau1rIDq+oapqzrz6CXnBL8ycVBQuJ0G8+ltQvG8cks7z
osOptMMGhMJvF7rWkt4lVFww05555ZNtGbERg3omnN9ND4gD5D3gYAqp13kL/GRnJqXvmgFM1EMS
jhdyWi8Xvz+LzAj06WdKR9HOfT1EWCgrr7eckrukSZ7OuutTUQd6vKHTuNMDsvqPZWm2yC7PojGi
jfTzXXeKxzyYcMACG9JbsFPXi2aA3fF5Nx7+fPWSU60SKfoDBvxe+do76LZ8OO/S/OdLoyPajkEP
T0Ie0jRk1YUL2Zl3fbIvCzLVgBSxc9CVBGkAJhPiPFlReEqfRwyWdAXt/wCBGpA477Ig50XKU/p8
R3kptYcX6Sr7rUt8nbcVK8+L8Kf0+cSPldXonh9WQTIVtFeMFH+Rrx0X2r9ycsJT+jzIAK30hgFm
uz2gj+cumtZnzD7X1c6OBQm3SWzIrSMsGP7iu8T//gNPp3SZeZURFPnNQeFLgNmDWdFXC9rfl+tM
e3Ae0LD/nLRdUYHpgtF1Z63WU28y2nfUd9WAPEbZ+omFq5MYQ9bX563YU5kAfHKKuKjw8uOE3fYl
vVa+Ou/OT0UCIglhpovi8CAV8FrU4c+YiWPOO47/RSbAWgCCPnxzorDYtLK9CSJ3lttPeKoRQPgb
C2Vw38agKWiiPk0CUHDOep2nKoHIVmPLBzxvO1Yfcgq+2L76qwlHxwPs32yIU5lAKQS66aA8HTQB
xw4ypM9TUIdfC3ce6z48FQssFk2WZIk00nUZpJgi+1JP9V8ZJPzJdv5XwQCEH86Hyw1wPizxoLXv
ulKYc1QWsRVZ2fTebaHUmafeqYKgwhy5Wk0wBA1q89V39Doa7VnAQBiepAp2lPDQH+EKsiZA1LwO
GCcGxPjnraBT+YCqhqowWJUHOYfBhyBkhHvnPJ7nUBOeCgj8YIB7ESxqDuiJui+kWOpvwdCJ87bt
qYYgaPtwiHyJRzOHak99r0Z3t55vz9pcpzKCxdNLu07w6eIAk+AdlQAvxsjPv4g3xyD+b7bXqSfo
2kjWWYbqSUzLwUv4rRdM5x05pxoCsMPqOQRR7gBCZY02K+vRkA/F+hcRnv7JyXAqIZA8KAFcJuow
jxagOWZxuhsLe0FQn5dpMkAIR/UAO5X+8yB88kWC/OUhNeqit5h1zaWwQVSDT24TdEVL70scBGDN
cOQNd8PsozzVYFdKKEDJ8mY97uktIr0prnzk46CZ9bjYpKfiaKe+nGflHZ4qF2RvNINwSR5Avb0c
en1dq+Q8jOlUAFAt88RmcJT2SAzfRaIzpbzvZ63QU/Z/CxrskDS4NKPX8GUf1vNi7SnzHwOo7FSB
1rYvlxZkcyyhtvqLrOdPlv0p7R9jlavQoCLcg4oc3x3D1T3qq+75vAdyXLF/GLkE4Y9LyhBXH9D9
WVyZ6+rtvCsfv88fruyXzdBOpcajJl26FJdxdx52Gp4adRb1rJOwUMlemo0HynE0kvPOdkZ/vmcq
QkIXgyvzQG+cia9muK+e9zhOquM5kLwfFS7tJ/U2MGsO/5Tz4h07iXdCQ106ciw+yccyK0EeAkMP
0wTPuvFTdj/0sVVJaZ/sG3DTcjLJ20nG56kpwn/h9RfjKsMIF2fekEZ8G4Lkct5tn5THaH8EZhF4
3pEExyHu07l+OO/KJ6UxONmUt0fevd/UUH9HaTJ/O+/KJ5uxrpc5Bmc1xMBG3marNXXmSwgMzrv6
yYZktvDaCI0xeGkT9DtHkPJWsZznMREGwc9bB57oRQlaerivOa8u0fkVG3CFqy/n3fvJxlxAJAjb
SIf7xAbNNWamFA8gjp67xE/2ZtJ7lBlQW/cx6EwT97d9fd6syfDUqLMe2nlZoWvY+2TKqXquhvW8
yvHUp7NK4ng2vg33dtAg87/165kp6KlNJwMFKfCLFle24CGUzP9c+zo+DyU8NeokxLbQWDC+r+fp
U7Eu12Y292ctklOfTgemGzqqnO9JL0rMDiy6dFbhmXn/j9zuD/GslGHF+DrzfceDe4gObge0Ss+7
8ZOd6ceYhEAaXBq5yX7wy8PAzktsT50656nWMdwAwacsXbXzzTjuCpBJzjtRTicIDjSqfRg68j3O
FbGNPGJzqzpxlpoypCe70rg6MBOYcvspwTSgiB+4bc58LCcRc57hzcvlyPd6TvLCSyD6OO+gOvXp
LFlf+2vl+N75cbcBgZJsEp/9lRLuuCD+TQl0atWpI9BNmxFXj2euN62qgowgyzrvdZ5adXpATw2d
sQwxnuNKjfVXtZ43sSw8Neq0TMBNqsOuN2Ncv6C+iuZsNhgSed6pQk6ijxMa1JhlXfaJIjthaGbB
Pjtrc57O/1oLr2EQHy77sIe7weySB4zQOe8MJydLXK6DD/XiuOwXrgV472W/tUWkLn7c+X98X/6z
fFe3/1wY5h//hX//rrQbqlLYk3/9x4Pq8L//Ov7Nf//Oz3/xj4t3dfPSvZvTX/rpb3Dd3z43f7Ev
P/3LRtrKurvxfXCf383Y2h/Xxx0ef/P/94d/e/9xlQen3//+y3c1Snu8GlhX8pfffrR/+/svProw
SOj+44+f8NuPj1/h77/sTfvyt70FD0f/m797fzEWF2Hxr3FCI58zznziH+GK+f2fPwl/jXkCexLO
KQZSHdNSqQYr/v4L479yzjE/jJOA+VFyBGyNAuMKP2K/MujAoiQIEp4kIVxAf7+/n97R/7yzv8mx
u1WVtObvv4Q/bND+Z5PjMhwUc3wWIdDBMnoa4LXrJCZVtOEX0Enf5NQCESAQfgy1aK7VmtANDesP
0cti38TRzep367YQ3ZWFOAFW+tM1GEjsbWZ9KdNqhfcu+qx3c0H7OwMQ/aZz8bKPlsF+LmoqL1jQ
8k+k7vgnFG2Qr6zdlQE1II3axeTr6MpNmSTuclyL7y0JYFUNpU8n+6dO+M2WRhhlEpHyzflVCbpi
EadJrO87V+5NHX/zp+BOa1btwLDSm1lOXdZF0E3xLrjDYITXUbXPRQequ4urGmLK+GFQkUl935Mp
7Pn6tGhXiDMIZE2Jq5/BRnukffmFiu5ZlQlYETre0857ET5y27H9AHwMQidhN9VabqkXDPtAWeiN
qPnqBg1OEzR9T5BCvlZ+/GAc24Eh56WE4sMXE94UzDuQMfI2QJ0D+CGLS6jYjvw8GudFPxAIG2MO
DucqL4id9HYUuLvaj5Z0WchjUeI20YR4GEMwnn0Pg64lhlXkvWw/CuircpuQR/CK3IWbDKQDzrdQ
BOEfM6vfIs/0KYYCyhSz+/SngpZhBn1nnA9c3hqo2lNnSQsphxJvZUBIulRy3LHJFM+z5sVTWUdi
O2L0z207tZgZ0kIWVSoQt33dpWpp5zwZQaM0QwmmvV2HfdIzCDv7Rm980FqyusLnRyvRryFX/tOo
sQIgJV5BvGz1tl8Hk0MQ9ua17C6JPLCP8aUjzFPPPCU+pCc+qqD8qPRMwROVV8otcd5oPKISKjcI
zsdiTxbn7arJWzZYJlVmk5Lsyll/jhqMsjTa5zsHzWs6wvcNq5aBdICaKMdeEClsGq8BqziIcSXL
MUyyh+24e5xiAQYkVAnp5E/DHuT/5hBLglarqYKvrYNUDcXgc1EW5mIl8yOqIJdFZhI596M7wwqe
lgUPLkoS3nhm4jcwVuq/Sw8EZA37OYg/2B2Uw3pDIv+uUfXbXC+PdY/7bqDUvtbQZ3zpxr5OkS17
aQlJWRas8iEEU28ztl61i0JcBVD6rRyCu+boPJMuoIGkLLAmT2A/msqyeCj6+hUGIPdyxNtXNZ5B
o02S/XjmUsMGGQfYnQeb+LSPbZ3Ck+1ybvQtmafrKWyv/MpX+bpKnRU1dlKkIp41EovdWKxOvvAL
RpVIa4Wly49Tu6FsLK+SLt4nkmBxK3nbB1F1t9bhDcXbTAenn7yFtqk3hRAxKb5TFlocSD52YG8/
92Z9LCPXHgnJj4XFOnGzHAG2xzavrLxqB8m2VTlWF7qSWHYMxH+oT7Ejqtg8GNJEmxja5Qdtcb7U
R/4nnDk3rTfAKgvffSDjdRm3V6vG/UaIuYbqWzVhPZEkuulXfCcy49OFgFWNmcm680s75xG1E+S3
9Yenx+seFLI8oGWX9aAQZzUpIHQePCirwr54/nH+KYNpxgxKtg00/xi/TrCK2mJ99EJHM2ILtYE2
xWRhLyDP9PGOexhkZIxgq4RQPxrK7ogHjReNQ/VJdpJl8RotEB1Dz1hh8NOGeMSkmDilM8hueaYG
f8GKmiD7SeMCj0T5+HmpbLtfLRR6XYLDI+qHJ+kPT8fh82k04sjHJBOIMJ28jwbdpwG4g58hkuBZ
x8MtJwvdeFUX5zhTHxtwRlNp4gcwioOU4GYgnRueRoFIoYsXFoqPjs/DHi45Nc7NyW5+XFsGtMnB
YttP4FQXzVpuhpE0ebM2r25qSQ5LHZObElN9Me1Tb8UsBVz5gwsp3COkZx/UVFG2QtZ6ACH/uvc9
lc0ltmwreZUp0V71rsGICvw9wt5NYubroCiWzTogLMWsfpZseBrGjh5sLPyUeOsjPOIxDHrCQqQ8
hpxnHnuRyTBMBlAovBoU9MiTLjP1OlwnY4O1RsCOn+GiCe1hfBPo4G6ase9Iqe+TTj73Xv2l7kEH
LwXWQtND6IuGExjlBSwRoKKoMr5C/dm04Y2PeeW7FtOM74NGRxtqaw2hNN4lRThYRvMEGW5zQKPg
TcPyEpI0S7N59FwGi8Dg0MJVcldStmxQoPsPMO4F73wOeGZXdjcHTQIxrwdUKk42cFc0yII13m0R
Pij43IIfq/GMPawXY8UHrAfuV6ZuF948L7itzJX45ZpXryUEQ5ipLq9qTMzybHgzqb4HbXqKdlWM
giBgeKG2HJ66tUV1U+NJ2Nh7B7W5ydsy2sukfcY6eJILFjUmTz0kXfK98MQbwYSODaUrTu9qJhAv
rsXnYpG3beMeYR/4VBgQ8PVSD9eB7KEXOQ6oSULvHZHGpA1I+x7GQWwxjSRAEOyefa84OB222SzK
N688PnoV4gTSUE5WEvTUeTFPy6zhxl7iHn085skVyd6L3OOi5uLQoHzdqKWr77ymRCj1y8uQCO8B
4vFmM7ABt8Cbt3YpP9xSQjVUvjUjThmoBcedp1u1c7rgUJPi7uIZsW6uBOTyUF1ewGyFbnoAS9if
eLEIWAKrZWZ5ByVD3npQ3FbYbYOHd+fPiIGA4XGHY/U6Bd6h49jOSec9jBxH+TgmcQr5Ae4Gfhgw
xsfaBxECCotuTssZp4F0cZwSmLKl83B8ggKM/8mWIdY3vBGGjPHCXQ+Tzx59gadRWhy6fNbCQXFY
vfIAkdd67a2W0H4R4mdDgK+e1IBLA2+BQG7sod3B52tJcRw1xQMmftxZOD2kyTpoTJvDxlj7owa7
XUEOt75JB4wA+wQKKNTMOCmz0SyPFRTqL5iIgy/TmqdjfmeqzmRVM8uLeoUInCC3ymKJpEZTHDm0
6pNtVCmSK4NztiCFTD0kghvatlem81+Ua3heT+q5U9W4Rd58AY9/uplk+YYxqlh+OK6aBqc/gSsB
1M/IHAO4ke04hi1AqREFW8jM6EaAZX7hwfoirSf8g2oszYgtbVpDw77xpmG6mXttgd2RO1JH26Ck
/lUVYddAZZSGsnAwNNK304z7c6QVR4JIA2XMhGBgcEZWAo8brgmvoFFWWdsh8C6WQ7Dp8JexxXEG
LZxJ20jcTx4dj2NJoGpkC3TMx/gSBuWb0s1zOScum44ptmi78NoG8K7DkdXkAkT+rFi6ORdF/AAz
IqTTUBrCgsbfl4MeMj5drK/FQCcYhTjvtYS1cM40RGHGw0ZvC3gs/DgMKybiTVnQQyf4B5Rd86ZW
zGVIeh4nXdgdxDLmIimCZlNBx54nvE22k8UKppChX5YS8e14sJQz3n+/lA4JdfSwGuTLyyogQatC
lld0gfh9QCQCII3H2ITBgQhhz6hKr6vvgzLqw57WnD+VqX/6W/8HK1N6pEH9eV16raR9l+/loP5Y
lv74o38WpZT8GnCaIHcHPRgc+CM++ltRGv/KggDsRA6hCArCI+Hv96I0QFEaQ/NBCehU0IgD/vi9
KPVRyZIEbok+UBfq/++KUvpjksUfilLqxwGSmSjysWB48C/cCjSXYYUUtE3WBhOBAEQNMB4YJ4vz
VYhlwTqyenlmQAqQ/U6O4iirMXE7XY4U4l0LtX0ItetiNhgfRMlGlnF4ZYw166auHIx5VhDpHxiE
2XDDBFXhrQniOclMByXUFafYFXPLuy7vaQutl2XDO44BisPcg4ysc5bncVTAsGEsRLumfQmMmUEQ
odPFFR1U0X7tvrQLpP5F1a9FOvb9CjuIkcVbhVmOqHNmHXyBYztqC1mNCz9OZMcscrcMzw4AAtyf
SpgKKBOZLwHUxVUG+4fByyDiLeD0oOFBitMDO4dwv0M27HOtU116ZAdXgADeQ4y9w7YGukSfDerA
eg81J1wEqi5f4yr+ZhcLn6YksMqmRR1FOpezB6n7zLm+ShKCyoZoPd5AfE3ji6hXYhcMbbfgkAdi
smOOlg/tGpSYM4jJz6lpj7K1qAm6myZcwyETeNzfvNbyr9D+Ups6CEIvo3WBv7tGc3JBPVbrfqMT
tfFnql3W107bTBOwy/Fs6HQLgWvPUwWCxBeIzFoIwUvnyrTkxYJGWGHqMh2jGF9CM9d8NCNn1wtf
mk8lZJGvgFwDWFB0MYcoX42wwldjlwzXruz8A60mWuP1jv4u6fw2R4a03CkYjIxoJC3dnjb+INJp
FqGXwq3H3Eq1bPsEpGO8Z9FcxR6rvsIFLHkMKUyUN+AgBodohFA6beFAg+/SQsuddjxBsem1j1jg
CATjBI39Jvaaqd14Bdi5qSm4TnI7HFWszSKH29UO6yUGvMRLnlSwiMgZFl+MFEX7jx1tfSx/7peb
dobDBPSsfV/jhDalzkqvfCFhAb2JZ2b/Cwu96aUiCVtzs9i5ht9IuUAJODEbZjDQiniqHXLbVOho
+EYAd8Aqyo7QdjaeAQFLBvCIbFRjPzelLa5naLDwGQmrJETEopszUNDhvCXDdoBcFrN64JAAJ//U
i8fmFs49cA5Acgc9KtYQbODjVUTICukApTaUl+i/Cs/gE7iHoyTtMBrmJobuuYbImdlPDEHc22hQ
M4a8X0j1Lugq1B5QwXSdwAMLAkBoSyPq1S1Y3xbWR6pxQweqZqD3RsHIYcuhT5aQppaBxDTGqebp
OgbXrphJXib9cgecw3A0U+GRkLqKdahvhCF3XUWI3K89VIl5XQwNLEZ6QOoPtosA6uAAncJ/4t+/
4ZY/YXH/jYWe4qV/GnN+ikyf9Lu8t8P7u71+0acx7P9gdPKjHw7Dfx6ffuCml6N8MRie88cQ9dtf
/o6chr/yhCBAhSRkCDfArX9HTvmviEMkoBzIKqBTdC5+D1LsVwAqQRBF+DnGlRx5nb8HqeDXEBfx
Yx8uvvBNQCPpf4GcAp/9qT0SJYifR/g1YKhWIsS8E1i9V3FIPb8evvCp/txY2Cj0fuhtQl6/Kkg9
kU5WQC/HXr/a2ibbBlZuOWrI8DqkWr80xLiN7eW6RSnFb+CstsLJBnCQhNj4mgEpTcN+fWQBCu+h
keN2HCyKDTGgBO9KdzEtQbVbIebccFKwS5fM6sp3GKYIDWFysVIFTM6wO2fWcDv7zUsQSQfFZ4VP
gfB626FnB4hCi1yhT5JH2FFw/ASetaJTms8DCkQcVhqK7gYuvRoJ6qrEJcCZOPcTeNQ5hJ+kRMVr
UG5jrlt1Ezd8QMHZvvouuItld1UN9Vu3Vq9VBKjl+B+SgjwygfLBM3DVU+s306JyME1/PyLueiQG
iFGvGAe5AHiZPPUsYiDCk7KwUUCI285AAzcrC5s80qiGocH9oHFxgCy0OESY2gvLueZVuBGRXKj7
MpquF31EGiuAu9UECBdI97ECqV8xPw/22mhWXsQC968HUj/0qLP3VVeJT7FdLbhVanWXBbfuAmpw
4DSokH9ArNDAo4JfoviiS/CSYPLmXy06vBmbHmhruMAa5plYfJppJTywgJWx+ViVzXgKx/+kwvZ5
dsO9dOVlsVq9oRK/zLlEAO5rVJGT9/0Hzhbj+ALzw14LhyQb7MxoA1fQNo1F+DBK4KMhakIztM+g
KOht1LrlYFo4ZKx0IRwQLvyr1LjYzTQgLJmiR9ZUEdQ7eD00QdG+EIECC3SybGjqjyMejbMU9zi2
z0mCYxBimBbuCOr2BxBW1WLcttLoZ10ngOl8gCb9GvhXgYSt4xxzduOOS2cJzHWSoKpJEMSuYDQy
XkUhGpbwHUZZnZqoo59b1Pivvk/6u2odn+DMd0GrMc7XJNipvnrVPkpDvqh7EdrlRi/y2RTDfcHq
LgtqeW9wt3WPso50t76x8B6YF7E1g9dsatq9RmPz5upR5Yy1Iq9Y4KURSDrgp7dsy45geyJQTXXC
O4gBsI3DUqBHd0grmzfo9wGm+Heok+UF71SzxQQJGD40KLmMa6CQJ8CoFKg5GXTZ/HGsaqAjRTQu
adGggKtde0sHvgOzssyDUt4PDvsMhoEf3Pl309HbaB5bLLtKfnCNHAMGVW0GvToWIQZCX1Qec9ui
A3xoatiRJN18XVfieQ0B6XslSta2xqNddDT9P/LOa7lyNEnSr9IvgDJocQt9JLW8gZHJJLTW5+nn
A6u6Kyt7qmvrYmx3bC0tzTLJI4Afv4jw8HCvHJq6sW8Z5pra8hof9YuGelCk6RiTXU6zxpxZNJ6n
mJLfFngvMRaDdGyWdLlKZZizl74HGc6jAuXzPvZqq5OdLCaLmyVQPzHnAzSlnV0Eei7+5QIOSqfO
M+JAjTOuOhw+Eay7rePkY6jpyE6B0SMh/YxMNfhCXiQDXTOVJD6eWu3aYFtUZAzC9AppqKKnrgEl
EKF7s+hdTC80p7UA3DdUjpHUPdUSTwXllbCm1d6d1BVEXpMvttgnHxisn+j3/jSXYnosMpJvus1A
2VoS+zTl0norKZ05G6pgjGUKUAU+3orcPedm/N7J4pspToVLy2sa0K8PMhEhaSZtZt9qDgaOpILs
mCtxt6lN7LToMHl1agp2ZoJBNCsM3lHMxjCndHNlmsolNJeofR6BID1sVqtjOVXde1OjJjelAH8R
Sh9f80bDh3VbbAhNmGxxVneRURfp1lCUmGQkymkomACMapoC4Knjr0zX/4GI40/jkv8How1azwkB
KJD+Rbxxh0xRPbz9ocL7r/f+HnGQ3RIhyAbCyKr4h1otnW6aKpKUosD0Y61W+cWkbUZEdFtCVvKn
iMMQyW7Jo+GP8m7j70Qc8lfX5A9pMbVaVVX5PDxpkWYVf9Yi0OWoqOMKATehlZ5Iw2hAq26yTvpW
lEUJYqscKPT7gN8HsDnD64v6O+vmLjLrR2SxTtK2r0C+OE7CCRuo2+gy+TifOHM1Axenj3l90Z0W
2NXXoywkqlk4fLfTtI53o7XerV2OKFD12JpwB9v11ay1A1De/comSB5N2mNdFBdXOeDAuv4+oVUI
uNMUtoZnqpJJd6XQeqkuhFPMUV+33SYmpn9KMzqCg3JcUJOhM/q+NoR7okLkG0fWSRq246bVKoTd
Ur6UZfZe0TLoLEod2YkMol7m9XckCBAAGllww6yO1FpAebWUnh4REAuJ1cGZ6vUV1Szes+QvglJw
cCM76rLk3mNpuQMHAYSVtMkBa3bnaQJRUOpHWrMR9xvNK5Wf9ppEeVD+kvoOUZvx59J47KUldhIK
nJ6QoJ2pRqHV8FE9nupIPs53aEVvkvvy3lqjT3mub1HfBb3Ej862yCopI2DaVMojeou16JsWMt9i
B7ib5wjctIMwBVNW3lD61lBu+tLDeuS9pS2ZqD7pBh9bs7ubbB/awI8BdM5ENKUXpZSQzKxtHRR3
vmcFl24JbeGgfrd5vVP/WGI054qOJ3Hp28csvjzNSuStonClF+KhyNDBg1p5K8ziN61mizUXDnFJ
ljQqP92tNOr3ojWeBe1endfvlBeu0zh9qaR8U/wCm2pbAkTTJ1bY1FLK75eyi13RVGtbJyCziyLb
5BkbDp8+s8IlW5+sTDmu2fIKvRg6g3FGlMqyNUX4HJM+QEz8Lla12u7XntbFXkg9bbVCVagiu2kL
09UiIuGsvaUsFEqT+ETz8WMuaTvNqB8RFrmJLuNplatbqTbB5+vyMbqsd7JV4IYpXO5QmUUJrVbQ
cxwKp1izaFNZtRw9mSZ3krXnyaS/R46iUMz5nkQ90tV8saO+alDw7L7nEk+4kw9Ckt9MVuSZK1ok
ShJGPPmx7b5PZh7mpgRVqzxJ6fYIIvNmUafKNqfOM/rIE8xJs7NuCCajDfRWQnJ8npxxjK4UzMkc
1tiLkA0Bl2cv2vopS30wyUIoEreLSKEQpbxEjfg6k3iYs3wc5+KGdICSyEz1SBit+3ZWv1mN9G2A
SdcM5deloXJ9j/rMZ56oe6Mwdo3A4KizdFSt5B2JrHtJkQ7rVMbuZVb3hZiHltLc9vlyJ7ZCqGVl
uJpbaKcm74nQ3EJrf61n83OqEMluwXNl+ZCtl9cMsjGWu69zVX5fGvkwa9SDftjQf0umfySySPJP
2djX3giRBg4Lp4HxM62MLC3VYliwD9UWL0Rt85xJ5C9mhUZeE3+bF+I0Q/cvUXWMh/45Kye3nvW/
IIZ9uR7/vEPDytEsklBNouzGVf5A30SnbG7brqO5xiwbT4kpBje5FraT4MVycbSK+i5ryteSAlOz
RvuaWr0cp2Ds5a88+v/Pz3p5M0T783P+7q36hzf2w1s7pj9B37zv1zNe0OVfwK4BB37DDraj/FdY
QdCVX0RREUEhZA1a1AZj/xNXkIxfNH4oW6YuqZooWXzgb7gCv1L1jUAlcbQpOujC3zrliTGa36cQ
CLuu4+RHJGwQOvKdP9N0E+KTZJYlKiSaEwlqEaIRZiMk9UKB5gFA3HIqa5ycXsvcFJ2vLn3CU1lz
UJq8o8nbJRQWXWoqEBJm9ZnDNfOji/EeF3FJWa6/lqhqDSN0nYHyETXLrkVx0br9Gve/Nf3+t8FW
hmjqytb49OcT7PRWvK1v/ziMSKv1+Vv69o+gS98+3n7EsP71Mb/HlASHmkz8ZzFL/ohimaj1WZs4
N/DSNrf/iWJtUJUIKxBlui/OIPvI7yiWgpo6mJMpU6SxUAX5GygWE/qHybZhWExnkwhalxHPQWP9
j/sVupFdIVdi96DjO6214qFUdRdWhFuLo8ub/bxsgqz+KzEt6d82yu2LLYtakQkSp5g/s/91S5Lb
YVCGB4rPXoe28KCqDylaCsLGGRGl0hNmsJv1Mp3aGMgoncBa6h6v1ZIMlYUYzFXu9mq/Vxfd30h6
CCx6SYp3hzzdZghgF9noxmKzo2R7PdfvUqkhYl05eqzdlEV+Xzfvidn7elseMevwoOjcZysos87R
ZKGOnC81qaruDpcloL/6xRiotqMjeI93okExX0Tdcs5Q0G4CsS/O1mXTPk/flFgbd1Nn3iPg71F0
fWGhP6iqsVPaAcWF9CMhYMmT+EbvlttJH3NU9RvLyTrzPBfGfQpPdfvIfuh2E3AQldl5l6M5NltT
ZFdylPiwQ10hUt1lYLDy3h91zV1GYZ/JqjvAHPX0S36sxOjb2kBUQ481rITsI0HN3ielVwNjbp6t
KPIa5fK6UMuy+0RIfHERfPkywfZUHjaoa1GBIg18Z51BBdtqpxn0LHcl5AE5ftH7bnX0rfp90+gu
HbNHyQT5RK9fTVcPtVv3h1X235zu2+768zyFiytCVCWC1UFe/zhP274tx0USugdAQldctEOyaS23
q9em2s1K8cNW9PlKztL7SY8PiVV4aodTQWGcUwI40u47BO39dl2I69L+OS6WxwI26VA3QSJooRwN
bnaJvESaXC1VUYSWb4DmghSSyNoqpY3047nS2+s6Wh7Lniwi4bFn+lHRumcpwuJ7pswXL4e2qhxh
JsHfng5kWQ9HCheIDV6sNN6K2jbB0R5P0a0G+pmcotCCPNFdFe6gQc0vL7Rj2xP4TUL5Om8U1lEj
2AdJGdfmBU2BPVJaZ9g+4ajEN5ZeXpeyccyK5SpWlqumbe+sOHKLQjigMv+QpHWoWPLD1MW+RFxL
dfLaYJksiXrO5c6nqnma4m9YhLp6WV7HDdeKwQOSJm4rMUOkwVeKcmdW454Jekz+UtlI+qLM/37a
fW1AsqQgc60psqqAz//xwU7Uv0pa3PuHTrTuG926z0RAlML0UVJ77kTQ01kCr1o0rxmy0zBT6Ozq
22gKarXCC2a5ynBdoKv0mEJ1EuvYx4AB5oZ8ahCNnKvmWo+Ee3Ud3bQwjg0aw6Oiu2JxySmbLnQU
t7sv1iJYcblguEECiIK41zfDU8RO2EelkyhqULHeMmM9pDmkGh2LkAJZsCVzlS57pwZ8nCfqf2KS
wb+dHzszc5tR4YoWYKPS09H3z4fBJ1ULULb1ZTJG+Iz+xCHeDrBal23o4Y1MVUg7/qmxJgdAmTWM
sgy7EHUuZ2j6U6xMV6UyuhkQVWksB7m7kHT2KInPp9KSA3iYFwfxBgcui73VA+kDPSftI94rV9Hc
hHX+YSFwfYEnJFBGFc1vHaVQRQb3RV5l7JE4xGEt2wBx0vJdo7DzR8L1f17JX4KG//bAtzIMxw1h
+s8NTsTgWCGlTf/AWJ/GgS0l1gKcfZxercK2Xa+sWQvNKL4BsrxuDMsTsgZ57NFFidXNmRxNVb8A
BXuUJHHMgXvVUOEgWfOR8g4jXYWomZ/NcnSXenzqzWonK8pDG6XftlUis24BH/xOn5xo3UR8zXNn
WfZ/vsk/hnC/TmoFpAhLJFVW/k24Sy3k1tDzy/CA21FLiNUEszy6azfntChnf7E3Sv/d3qig2E/R
ix4Dal8/LSGhU4Rm5ihV62EPZu0btuEq4DpGfBha7QFqNzmcduw6dNUw0BRH0GZpihKS0Mr7izv/
uShGGrbdsClZWBkAk20Bxw8JkKLlsaHM0/yA8oNNp9xOsGS8NjjJ2ko/TqZOMYkoAznZzlDDqWnC
edAAoDUfr2lXzEdXr/VzNijngbo5+/U+GY1jDfC8VNV1VsWHlh0VjdtdbaGfPNXXxOzXqdY9qZf4
ANDsVKn8ALXiVh+4zWodn1BsPivQ17pCOXat7sdZ/FGWbYCbjWuu40ksNFfJ0+89p7asL1ewCw4t
IVBpVndURKBCx2tnr0bbO0i9PUq8Bn/G5iWmsUDlBTbGVl4tC/CN9eOiJIemgIL1n8d1C/p/XDXA
fbJqKlQ8xQ1l/LmzqZEwPUsShlUXlLDjFFeK6NdH97dC9j/Fff9Qj/7TV23f9WOt+7fv/r/Zw2PI
FjQnZumfB/X3aVl3/7jqUpqC3oo/hPL/fPNvobxs/EI7Dmm9qZkm/CSi8t8K0rL6iwhVSVetL9h4
29V+C+UF8xdl2+ksDRlRUUP1nzrxb7G8YJE5yhoZJ2mjCLXq7wXzxpce0u/TRDcBhll+ssaRSvqo
/Sx3o8oqa1tpmsMIrvhkVirauikVjs+iGHXqN9Q/4XWqUJrpabCQ7KXPBD2Vxs8asMi0gX3YZGbu
RRRId5e6S57E6KJwZoy95SPwJMKijRLafYb+3spltJvxLVBtQ08gcCAABiEnKSZOoTJJroesi/Yp
/gQtkKYMGxwd0FM1okwMA71PrmvDuIRqZejf9Cwqz6Mwyk6pqrkHwlP48tg585Bg1KOq3Y2mFIsj
LhD95pFamzZCzq0spX7TZq4iqhPYjeg1UIFrlbqUuemYn6xTFHVeScvu1bxe9A8kms3vX9fSR0Ye
2Z2iQXQUZ3CiIhEvNysGrA5aKelNbbTCfdsvIm2hRc6nmoiTe1E8oizdldj2aOC6JwOpSsyAjIW+
CTwRPsRR4ubqifIRwnnxs9JQqxY5Y9w+x5wMB5++vWyo6glFJfwi1Sxf/WxpHUwp5Rj7sVS+veSd
foz7oYR6IjcvKfr7L9IiLRBiYX8vDvrtlYbXTIMRkwp12cpwjbmgZ4n+N8wnL45jalQxDxE3NcvW
m3rZZ+lYdvZUVe2TJNeRI/RydD8sBs4W2P2I4drFYNbSRIoQiW1+q01zrtgUJdXHaCqT6zmXi9Km
Y2ZswI6XHs8ZU3vNGtEIezwOr5Nl6u8lKRKepiiPQ8xw0HGY4sqLLFPZiVZJfb5fZEcGNG4G/fKq
6bP6ka6ZhoZzqvRXdMX7KEZaL6Azy3mZkwvxnzpfGRWVcw2vrdRuzfJaFelIMvN163Of5RdVlPLr
BWOcl3nMFWxB4Ks5MVmJS1INDzUaAzC6yb8kWnJe0sw8YalSPy/xID63SbI+pHGpX4sTEgWdyUvU
XM0fpwtYN6wugc6RDYAFjffqWRIItUoZhoZpBmqxdrs2u0zOKui5Zy3d9MDpdJVmCJ+thHFeivHh
W7KRiIskwv9hwukjRGgs2leWDim9RZbVkTBAfqHVgHS3ENaT1kjxdZmP8evFFObgi8AtD6xNrF1y
jzaq/ETMn58Uavw3Ba6GKPnRfSFdhjRQEzoNBk0hbtdH7RDTGxP0ZW+eCiuh5yyrRChvEMInXBnu
EDVp/FUexWuO1u46kbEgK1P6L7b+CGsre9LIt54UeS0/N+L2WR/W5BQR73xEqHcFeg4juc8yMUzz
ND8Va05QsSrqY7GmqHVfIOz5MzzMzEHuHWHyJO7G1i3FDvfHuF/OX40bUjQtiZPPI24NRrxAGE4H
4xoAN2uoU+fqh9XKTGG5YerUSKVXiyS6ml7j+VOuJ/0yiF404wnegaX31W6Kb+lX9bK+QskUkJ5q
cIZMe0xVvygDa6kwGijcqeFjaVU5mPqHIV3lcaAlOEtNY5jqOmL5h+zyJlBokcgmoSlnt5kS0PHa
Z7S1RQ80megKkTU9Jn1YEUHDVXGsiFSNnqu3anlolcrbKIT1Vba8r0USYtKRpYepudjwB91pvsEk
wkrPmAgtbEsNSurHKkvhBS74iPpdnFNB63y8DXHyvBobnx6HeIU93ozTuW5qN4FwHTl0Zuzy0kda
vZIPhtHfxu+NEUpjONS3WHlV9ezkpK2UwcTrvILuZ2BO50fWN1MOMzbnER/KhF6AJtql3Fk80h/0
FrWp3xkrpSzDp45hJk9R964Ur5KyBBGciWbaxRLJc1TEMO8klwbxYFTHjyXr74cIToUmwyla7GzW
9lOrHGhxwdJOokngNtXQJKURgxheltLeaW/NfK8m9fjaGZa601VhkCm8yyCS8yyGjZkMT4oeNV6H
hxKNLm5jKYjUSkdhKjETpI2hUhvFUXLhPhEne4oV1V6o5cEfsCu6azCR8YA97Kjq7lHl9/pWv9Fk
XIalof8m04mxXtQz3fNP8zCcik6HXmlC1a2WZ0ubjmMBcZIjT87m1jVT9WQUDfCrQpyXysonZnHP
YiV/U5LBzbXbSjdfcs2qHUG5b3CyVFLzsU3f8ES0+/bEDuKQGbZuNY5Xa9TTI3DaRtGYB8p1HQDt
Espze4AeLNtDT15W4jsIyYEGvH1eXE0QfUv8XsyoDPuL5GBt6aK7RTOk6SUzTFhhJ1VMtrBovzed
AFPhHWdIf0mUYyxo+2am78m62MUicaLvNWnHJLmMQT6V51R6b9LULYaIhpz82FRdStb3kWirtxa6
d5nf6aCDMHRCpi9cyjt6XC/VQVXfcX7zdO0W6hRtC05jvqxaGkjz4owS0yC5WOBiS7ceEbGo9nMq
c2eGvHbepUxh9EbgHlrbhYYJ4RLysUJHt9qeW6u86fBcjEwUyyhopnJ2yi7Wu6xXTju+lGIK2Zqe
wFnCpAXGsoyvs3FXjBci8ves3I/VdV67aV85q/muGPf4eMsAl6ZyrGd/yr51XXNMy6tJua8wr0nw
Vngu8eiIYg9GrN2X8VU77s3oyCwMLWNXvmOF5nRmYJJ6Vp+JIdm10LjdvEdtcYSWPlp+oWQ7EiHq
xOaHhm5yBZRnxDspeyy155gmMW1XmTWRTnkwortUOQ4CHgyKLxm0uJEudLbaO4JWi69WJq4vpR5d
jUpta9WRDgu7GDzt8pR2tly7g9Q6yXrdweozPUO3XErOgRFrngrqI3JYrViHkO7mKY1Lz0LkLd+F
6HOENht9tsOT3uxk8b0dD2N7n6qPULSmS5hM0LSTGqIcZjZQAKkCPisPq3QNQ8Ye+x35EDvmvdm4
+O2IfUjVN2sOpXi7FveDOL/mdPvy2NSdyuGmD8F8+W7lB2Fra3IvvVdo36Ns342VTegSytktlmk2
55MjDgdZaI+Z0sJuJExLXuR864wVcGb1lsybNJfTTZVXWxNH+vG8nk5G2XpR5tCgBWfNd3p/Hpb9
xFZ1AUK57PUEuiLMRC3yBjzRmuJcl6cLWy6AlTh+zuPjxAoS+qCs9930glO9VITzTNWbenQ9xzYu
Mg5+gI5QQOMp3arbiJBGIAjnHM/TNMMEtd2L+vdkqVyxNQKTi61XGhHie627zmPTMdsBDsXqQNu3
y6w64xziFd0xnRd3gMidtvDomtkzpvsLlHWRLugiublQJoUZbYxeOoYlLWAxNwELLNuNEip8G3Lj
M82qOIEhia0XdIKLbM9z9SQC8kGNGFKq+YSFSUwvaorloCdUo9MwMHjaOfiILuNVUeKdI9zo+Wt1
uSFj9/rUhzZmq/Nn0Ty0aihfdLuIQ1E/yVibZK+XPPVG/S9AAUn5Y/r6lZeQhlkSLSUGLjs/gz4Q
J5pYkerisNQRMzbr5sJVTVMu3NRqmVsIM6wN8PZQXXXqWoqcWeL02qZU4Ok81Y90MTX+pCvwDitp
em4o0wXY04/PWpbOkOaGiUOqkJ9y9hK6tiBZUQa845PjlN1eMKE0SPUVYqxdOFS9uk9mcXaVkfHv
u2wNuinjmVrFdGhgY7lwfl/N4a6r5X1TsgYvW7CG41k3D/5g6WdDKj/Sfrkzcf22CaLttWrdJAsK
7LUVrCwZ+9qoDBzwsNiCXXLEs0t04ikKIwITe+kxRSxX38JBRqCfspA/jf4yBKVeYZkrj5f5nDRC
7YuXnYHrZLyt8pNQjie99vT1dRUf5OZDzpXN0vE0lLfxWh7WjtaYQuZJ5uCfWjN67IcaijZycl9E
xP7NVVFUJ7mL0RuY2PGCuJ+dEWr7alXZzuIM0S2KC1P1MPAkDCiE3rCyJQKD9x+X9KyowvWqvpXJ
sGOp3RQpMW04VjshWZ+kefb7Mg+2yUSnQzDlVdhgIzq2w+FiGncSXBj6Rewp4QTM7us2txHJf03q
5qAst1L7qV/oRzRdo36ITF80CEAtTuQfcvr/poTwE0HAxESEkjwmdchpwOz6t1IXLkJd0dE8eciM
+cma8GDWmgJQbHwl3ryccoxdg0u1pN5MVwWxE6A4sYbox42a/4rm/A9ALf8Hgir/m9AYy4AhZ/xH
NObue5W/4QINRXv4Qw3/X+/9JxgD039rNVPkfzHy/gnGKL984aA6ZXzglh/AGFn7hZKnaFgiiidU
8jes9Dcshl8ZVCRNnDKp8dN88rfqqhQx/4DYCbJE1cSEdbJhwz8AoIQ9qoHFtnLKdumh3fdn4UoI
iZ/djUJ1kvfbf9WzedY9A+tov3fgce2lO4i60lV0k55xbfKq0/q0hhyIfullV2xwe9np3H6fHfO3
YkdHp4KRE81UOzXAy8qL3cXXHcmPnNyVXd3T99Mu96ZQdUb+vbhy0Lj5bbSnETlYDolDk1LYHnpP
deiDPihushNCjlNXCtOw29GV4IuBum+DPMjc1RP8OtT3zV28V1zJzc89lsv2eJLcZtf4jQ9we45p
DLclX3GHUHWF00yCizjkMT8ZYXuW98aVHuAucUpcfae6l31xTndT2PgEtUHhw5wLCb729U10LZyx
BNxb5/pUhu1+CNFpcIiadvQlecJJC7CFRJTK3ryuT3QVm5Rg2VHs/CG6Bi6wl/dyP+xUDyI4H6v4
vf195/Vu5N+ntuVIge6mnuxFn7rDuPpNqH9dhupJIZ/gtgH0rxBTx13ve+J1dFz2BLkBFTuHtugQ
Pwg38We/3WGZHHSH0ZUCzMtfugPWVL7i6K6yz4+GN/tGkO+kYL6uwol3zbflTeJfAusG9eZ+Z/rJ
DRISTh4Qtqp2HkA5dKpgdSeH5l072yf7bG/6yqe0z68hpH+zXoew5jpwarPHeyd2ZnewDWfytH1/
nH39qt6pPrbFXh40oeiXbhJCub+JrtYj7sOu6IsuhqB26+pX2a14LD8uj0RehBrx1ldst5PTnUW3
83BOO1unfpffNQ+V1+6WT/wxHW1nuCUfkl4nhykggQzQ1PMGT/JyPzvhHOoWQaTsktFtcAa+M66N
HfkZo50G+LP7l/y62uMc62ZB6opPiODsoX89CbvSXV0yRtf0hm8p/+bUDdXb8qDsxpBja5Uc86ze
StfMxCDyUr/wWtYJtpW3H+OheJCu03fWD6/MbozdGqScLHs1EPz0Kr8jdzjK++Kon+qDeZudDFZA
d8x2yb7aq4f+L4TjaC36k6UO6PvjUp9rLPb0upVOiDJ4KL0s/uA2Lv6s4WgbdsM1dO7nJ5w932BV
Frtmd3FVT/RWZ3CFe2VHr4VXvgGvOYUj2qS//uzRaOLk9mPqpj6mgg6YGQoPNqJ6brdjhfl5SP/b
YGffUs/wmEUOmj8OBu++4QOX8LwVZvlwUON9GWCKxp/BhsfulsES1jfaQQqp07txEAdpkH6n9bsg
MUSr5/vlvXyYwuGQB/mDCRk9TIP1qgmpvyGm4EyHW/pPHeFRdTt+NoTRS+Lru+Kg7nIncusH8yU+
yTvpHKdHk7l00q+YkLt4J99fbrVbuMj+tDdOWJXGu2kfH4vD5Rz5va9eaYFSX5u8OrJjB+WD0xKg
hMD0Xrb14E+OaUv8/BMg2Hl7KexvFbsC7TA2KYLbe+Iex1T74zPj/bPLmuS1kWM6mUMTpssnef1O
28/HLJyCjI3VPLfh4C+u5k+7orEld/bIKJ3Ux3xzDS3mo3CIn5hxbuO86ba4Q9DA0e3t4j7Yw49q
wEM5CYfqePEnd/Rmp/bGg3VdOBr/y88Xf/BNz7xVcRIOLKaDHMiB5gLBuMg9eIVXORBod8LVut++
tzit7/EVLuOQgumocDKv9hOPJbBrw9pTAwI6b3FzG20QF7tTh4zd0b3OnR3VkQ4oJTiocPm5P9uz
3flrMHLUIFdsl/Zof8acCMiBejT+uNVOcy2XZMLaZbyqDcXbNswc4954AURj+qXP9HOyUJWdwAkk
MI0zbs10DDe6NXajDR4cCGHDhyT75iF2R+cv4jNV/GOW8PuRuf38hyMTt8ScGq0pnlpPP104yshL
A1R03Dakm1rgmXTuxe9c0+EOGMrRMY4JT4J6PYODD6kruHc5B9DoafwzZTQeEarwV6+0P2hbdUC4
7MSJgomRNNwmKPZrSD7MMqRjxt+WLOmUu7ivZkD06nM02zR7+LGHgzpzrPOL2d6mzXZI8guX/N2h
kcybeLceSH63M/cRG1Xnm2zlOFWwhMVXFPt32wf2oc4cE53yTCcx/0rYNFuv58/odcvBDEaP/jhn
+xEz6G2bz32ouTX/F51ul9/CvN21Xh1aTAmZr8l2s7Nws9uHt560y5gseFR/3UhGoACHhc0gcU23
cPHh9rId7zqZzuwYdvs4cncy00fnZphaZwaNQ1zx2b24c9aGj+HDPZ/PuOJD6uDR6InB4APJe5Jb
eil/dIeoYs/nMdzMKeG6eIDz7LVc0vrJY3EalwX4jnRYfBfFdvLQH1rmjhpcXJ2Ro/fG0Xclzzm1
VfbOxa94nPg2upafsGZdlY3PDKhOEKsw0V3Rm9yVhbM6Ak9m+902ZqPNAgtiH155CNmKg5G2JRZC
zsapMZURoOEI2qZy7Vm8T3JrvqTiHsrSxm/ILtzIBQTldrZQafCxkQ3ZCXh6K7OFAeIVgr1NPTrc
GDwahJ/N07xfGY6eqzZ59sQTQRQ0Ryyl9+02UV09EK62J224a0iTExMWMQ2/Cwqvc+5Krh4EkglX
OZ/gErbF5SJizHeWX2MB0MJFw9v+GuSBi8/5K3IOiEQ0jczlNNvlhPJhCPRQDwdO5dSNPCsUDuxB
B+F6DvuQtiV/+y6VKG9bI7GbecnXxJQ4KjCP5gE1Qac7wg6QkG+TPYOVt02J6sjeFBbbTGZ3EZli
CZtH5HUBMIdL3OFQLnN67/J8eU52W07qJgHbVdjH7EEGR73B/FaDAYoTM0/kVG7fETvfdT4kFX6S
BHMosIq3mUrfaICft097hx9Gznywdn2IWALLYeAldLnZCjvw5K2EIQmhLlu0I4TJbvimsg1bx22v
wtqaIZWZ0tutjnbqVowoiAlfYTCrZMZy9RjRgCV1Yz7MN+qZPY1nXbrSqXS38W64GNXJQ8Jfl0+z
cxePU3a9yCFG8kHL7CootvFwUl5DNyALkq0+mHku8xl0n73EZFKWhKsjKyFiL1K4qomDgnVBGC0G
5kn7prN8xZs1MDliqFC6zZsQ1Gxr2D6z/OvHmeVYEgYsbDwze7DJlO4YbyB22/DRgCKQIH51CNvC
yK3cxre4z5jvlnamZ7m1SzDnFAzy4DOwrrhXvvY28WuGL77EjrWdPNtqXR1p24ZEHjUr1VGIPxtu
nRLnsdeYJPh6MqatM9mRC5TvST5O5zNv+zr1uJTpmBBbTDZQhJ3fJh/1eRtqnDm40IJhYPfk941n
EZKbQXYfEWI3V2XQEqgkrsL+RM59uOin6qq8Wb8v4RYooFTopYQrXcjOwVKPAomXWWcL1ez/Yu+8
duzG0v3+Kge+NgVyMd8cwOTOlaOkuiFKoZhz5tv40s9xXsy/VZK6q7bUKgiGAY8x05gZtSosknvx
W1/4hxOqkjWestv0LDwwbk422o5/PTD2OaSH8FBus/lU4ecuwOKdtWftVyZAHr2WLfMdnyRI9fI7
xlPbeMe1bOj6+AC3NmwwL1qN29qfvPiMqshDbYksqdxWG1jWZFAkt+Q5CSVF7OV+Q1Yk0y6F+oTm
rPxn03nqF8VHFGPr+tVa5i3Vmg9oM5/159Op5ScbZ9Wtl7W77UjUJuYcXsuvF2udqiTY64Hvnlc7
fYtxOSl76qv76sQ8D25pUHf8Qb2x72rrjk66dUoito4AzHj5lq6Jb24t3acK8GIei7Ny19btQDDZ
dyfBvrzj+bJRaGZc9FQhxYm4HBXPqbz4ztgLMjj9wfji3BqX8ZbHw/cmNyGXY32Mv7rnzYl1Sato
nW1oJMbYCjNe9sMrhqHrZpdvOSJJM2UeqqHosA63yrrmPnMyRTrU3D0X6WceU9RV4H3udimZlLnl
L7zab71LctNHNAJKr5vX6Wl8GpbUNeg3bcdNtSbN2yG/atQ7fOTjvftgmh6m5u0HcRMwCWSf8Ify
lm8m55MfryKLPtKwhnxR9+kjrcq9rMPc58/N5RcClXs0phPlgfSUDai0p8EOiXovvKVxK/YxkIdt
tCn9YpV8xMJ99XniQww+owazmdaPoJEICo3neA5vItdo+/ba8CwPDzKKs4q92/Fv80qmocAIPeM5
awTrxxIg83In9ai5KC/VlbsVG03b8rczMhTdEz15tAD8ucRHnMsRn/N9vG/W0flibqanedOsA5aT
2S22YxPlV80KGb9f8No6rMRVeC7Itp1yJTbWpt7Iy0DtE7CgF37JrrPzOdwam5LDTaZ1JEGEtYA9
Xe0oRM/sNbudsB5uknW+Ak7HWupG43sqYgNnDh8ce9d/7Hydg5aL9+VLU7F6Rdotk+54I5NtubmX
w+LfPSVbmc/KxyVLEKyquRwwcBzRla++V4hRljccEDnwGo5seVG9z/8TgAQPOiEgkZ1TCAj+TuPc
4TdzLtrE/9kryaRlVqecJD6HGsVoQbBbJZypDMvkffDQKUO3xbrjYvvVwoWgWUmQl+mgSxIdcx46
m/q2JPi7+2w7bRsuH0DlVn4nx68/XZjcgLFzD+yj23rP8+JQYiJxv2xSco/Gdzh7GVlsnR0Ub4+D
dCv7L902kmF4LZ8yJQBBmbTgdIi98gk9oo2yQeRxnaxHzhYSF48f4IJJpDbRXj3E58le5tjgNOON
8KhAjNXEzaCAs66+UmpzwshyUSGr+H3+DTDxH8pY+fcv0m+mz3E+l5V2RpJKppmjEEFjiXN9/YU8
ZW3RMOIMKXSfAoAPwCazYqxJL4jOETEtJQIavstRZ3oyzV1WKDBdynxr2mvyXNjCwudU0OglkZl6
y0VwF5wFZ82pe9HsUWnbj1uNDodLxtr69JhIqseDSc+ovc9u5zXD8H1Avjf6FhEbXL9s1OzyQ3uW
bYaTZlfwX7Do8tA4606svYyI/ca5GWTZxhUO76f3k3dpcwjl2/YO/M1Fe5bctF/lMaDdyvMNbbVV
ujZ3jPk4Ator+2TyPg+83BAun0MVPET+UWWc57Qz2M7RytwB+Uf9iaMDWUeiWu4nqwikLnmmPFeQ
0z1RiIbayjlAciXxpX+0qjqCNvMdHh6NJZp08khZKCxHUlTW9+mc+PMmY4lk1cqkdSMPJcBPm3FF
mOB7ZI4WXE0bmd2YNBrImj1xv6xkbiDbd2JdbVoCmXwQnKVbZWttmMo9305E8in8mjDFJ8L8cW1w
OjMpPBT6VWvxunslrayBiN4xa+LItOkgJNDoaRBBlrjh1gkD4ADWw71ytfCi6etprR9iSn2TU3vY
cTBvZ+KlvubloM6KNwm5krOdyH+ajcwj3VVBhihzbKoF7oHhgG92F+5ldaa+T67yaherpHrJ2cjr
LYOI8JTQ93OSsMqPkTxlCzYruSdH/txQap0A9tncwQHw+z0CQ4RpnL2vJsuPDo0MIDtZ2lJc886O
fI4k5h4v4IVMEXvyH5ni6eta3TDMrA7ZWuWCZGI48eD6PUcrsaQiasiUriIto5NDUlfpp7IosXkf
k+fIRRw7Rbf6PLxEeYGYJFsOsLKJVBn57O/fVlTQ/uFtBYP48m3N08pMs8ixz4Kv2gX6yqVHG0Lm
e3fq9XJjpZ44A/G0komsQ2iUqSXu0pcQMukydx/NfXxjXpYndNWuls+orlyMTxAKNvqOM37tHBxS
kugCse+1zB6Cy/BQ3DAWO9G2+mF5KulvhuQ8y1rQ5Zw38d4iMexOKaBJYyiN9wMpMUXcptnNFxm5
hnXZnNh3y4H+3qrdc2iuMdZki8SnSH9TYp595HAk9K/UcxS+2VdrJqR7cSk+dof8lFOIhFZwlgWb
niZnTWvC2rV798oJV+NnBMXqfb0xTuoT9yLbE9+J4rTP6bzpF+K8PbH3lN5rWeAnW/ebmv4fDXH+
PxvP/Jb79j+yT49F/Irqxvd/G8YI7Z0K8hyqGphvG4jy33qC7js4R8h6Qy9jBCzHKj+QsYZ4h7KT
nLgIQ+ooSf7b92GM7r5D8cl1XImMteGym39CcpN92L9RsTZqgvx6yfkE/yosIY5embqv47roghDR
6mi4SosuAwTGyHddAu15ywkKfP/xcnLAhFKEAUKY6xdH7azazBMjnFOOgqY0PixuF39S7Rrdy6zt
yzME5HoavaibNpgiivFTq+dgLrJQDOdzMlscbQXi0F7cm8nFFMwhnY2o7V2pqZ5cGb1haauos2LV
D3SwJa3R5aWfF9W4H3oV9lHsmqgaTpbqfEiDEJEEY4YmA0hDNKB+A60EcyCS/N6MGhBoWpOgFm41
5aU75gPXUickoGlsD+geZsaAHr1DZzCowv0IEKogkXVyB65GMsJ+j6uKU7EphOt3aSAeXF2B7zDP
dnTfuqCTfVXLXPjqRQ7AzzQVhexA6fBJ1yxbsX0H1fbzsMnK9+0U5CclAr3X4HqaBB3D2SDBxUJS
KjrUPQ2QwRD0fvq6vhwGwLJrrZu14WtipzVNK0CQD2HpmhdREC2ouU6N+cFpwct6Q5MJUuNMjLQ6
lqK+V+ETxbsJ42nDi1Q3OLVTqSNXzPyN71RK/REcavA+dqeMUtp0MhtMjtoisKsuNRLR6jg+wDVv
qYcjzXkv5mGizJ+6/FOez/G4QSiVxkdft23ot1guwOUJXe1qVKAL7IzObOlLLVp/lYw66jf12Ofk
1L1Ul+lsY1C342T19D3Gxjlh11aq5zQIk4OViDibgd0utIorRviWYlsP0cQM1Ms7YTyi461QdC+J
Hq6tdI5QsAY/dzmP3fAJvEVvgEFE589DIXdC885oh5ohtyPuDAbjC3iRydkMz0KVXTjOuDjjXnPX
VSOC+eaztqUleUSwRlC8xDAH9csgKumySUnMAkQgLEkplBlXalmA4O7GVSrYMkwDotH1RQPkMkyU
RPNmqb1ZhIh5r9SogcMET7FVd5ratPDvsqH/YCBeZDHgjARH+rPGZ5ba40P4rPwZTJaOqvCzImhY
23HoGf0sTC8wRjff53Nr0B8BoYs37pBrT6mw5tC3OoFUNOaY4t4MYjoA6mJ9TGCS0O0qEeyAuxUk
APqcuUV8G92AErnpub4JY8eh+gzzvtz0rJCuRWqIyVfimOlTA53lqY41YXtzEKakDVMJ5HrAq5Kf
j7VIhzCaLpWndF2LNsdi6k9d0MMjDSuEJ3zFsKkJRdWhhGvFUYsKOIKoOlizuYr8UUWm0dezMIn3
XalWdHiLwGL2qDsMVpHk0L0lx8GV9eEZ5lWMM9eiD2Di9KDRJw/LDDWFbaM4Nw2KG48V2ByUL9Sw
tNeRM0oRsq6DK9dXQbMKuKFwDYVG/4qKeN6dJdVst5upatpyu0RabB5cZQlvo2wEySQQrCw2Zlx3
n7NosaQ0a67qZ92MlptfTgMj2qyJ+tDDgXAB6GZlFhJWSsMTTmOAUhWyaNehG6WtL42FLk03Mym+
akfUAOt1O/9W2/zRUf2PMImXnJX//FfjrEtf4H9mtvjwnZuvLxkt8vu/Hdk68AnHMQFlwUzXTbgr
P8gsuuDIlmRwB88aeNrO3740uvnOciFXc85zXLu2xQ/9OLKf4RgGLjLQY2ykE/4IPyGkeOLLM9t8
Vh9WdcfQBIpHrvz6i6K0xLFCawPUCvNhaRovQ7BTA8ieAgAfnKy/acxhQKy90U7dygg+jVGObGtp
aM2nKYHy6dlNK6DxGtVdok1j7XeK0z2WplV9gPoBeq7uNZs2StJVjW8PcVRsCpEuxubF4/4F6Ign
dXQX6D9Bb+d5mY6wj620m8oeS7VRNN/UZrqGcUObqkXjL8FzBIwYA6acEifpP/75slLb2eZ/dAOW
5euH506VWeiZq6HkP6NCFKy4NU+o+cUyLYdqGM7GxmrfwFcdJ1lAqyBn/L3mUZI1TaOiV51cU6Xu
D0gMgjGA9VeLNzxkn9O111sDHhVUJyGgYbFvjzQL1AaWgVIlaN5oujnAtIGoskKInAwrKQbltptd
4ySPZptGEY4ptInUDuFxLFPWUxxaJ4qCzQhy1iPY8VSYMZwlnTJqjHvahaXQHlUzhwUw6UvfYwrk
lpeV3gognNqQZm90XbRnP+mju9EsYraORgRfFTKbfLHRtb4wRFEmC6ScNsxWU2IjUqWC7l6RTWvT
2jAjYPRB0dsTHm+LBL5Xw/TFXSo73o6jySR9HLSzICiWcdNo/ZR7HYIJXyNj5o1JZwsSgmIrAaJJ
vVH2HoebMnra8y0KebdgntN9l1boPS19xuNwoAzR8ZdPaZTPyw3HhQYkD9Eo9Jg5/POjbeVTjuXz
rtM5JLl9/hgCdWqDFQK/Ef40lY4AI4JTxtc5KVOoS0SN8mDqTol9ytRP4OulDom2LNOTMVXhCNc6
7jWg7QbZ5dK5+lPKsYZ9Q651DsB4hc7+IAKj9it9CCb0DbEzOm2jZuKXw9/u0NlvpmxFFmsBDzB0
JlIgGYW2BkIW8ZHOeheQl2hhcjO7/aEOkTjDXFAMh7FIAl+zFojmBQVL5eV1Pr0vUI+K/VSIHPp2
2F9nTb9cJ5Vh3kZJGYFo0mCFXqqhO2qrLsjy6zzryj10qHnYmEs7Ll/MJc+XNbSWmHmA7U6wm9K8
DnFdUGLGQkM7X5dIoaIhZs2ulHGiTtlawH1NiG9Jk/pzZ+S253RYSPh932jDyglbZismPjBeHuJv
4KWqWDZtPM1i0xadQJ7KGmcvbtE8A9lsm6k/KuZ4K4K5OQg1zvMtP8XmABgqFklBX0ZQsmZ7Y1lK
OCEVGoqnKJjc0SMK61/L2DSZwCRCr70uHfpHw3TG+0orR6amMVD3LKxzhhlJiVQ7qucmYuNQ/lfT
MNTNSc6nNvl6nmfzOoiqMdimtUrDzGkscoW+xPxBhmaEEuHBWTJgWzJ0j89RvJABvWwFsd2RYT6Q
Ab+Vod/Wze7mv+ezWacdfHd/cRV3XYWVtZ5CNdY8C+ITco7IWjgrq1VdxohW6t5CeFne8ibXfgp9
1HngDG0LNRdKXV3ig168wqPhiDGyQy5C2BeFnn9xUBKBPty5BKD4dOobziMhnqqecbOLHdMCxc8w
ATcH4XA9L/Ouzt4iYr+GHyIAwTVJLCPyKggKOc5RkPz7wcStzR2L55t3UkjfAKp5Jubz80GrHCW4
Wj42kk13/XwM/Tvt+m9kPhDuf5t7XZefH9v/+PL1P07jx+JziTrzyzzsr1/wLRlDRu2dQ/+ELgWK
OK5qcXp+B7PKr9BAEbQTdEkQppvwnVms2++oBkjD5LEhBYTIPn4kY3xJ5xpl4gG/mF/4J/0TTZ7d
L84oYKwme5jXWrVJFtlXrzc4+dlSKmZWXoX5U2LcTWrjNdBGkDXyJ3Zu2UBBQNnUzmi+AgcpAJz/
PqE5lgv66QqOMhpIlKnu0im4qqsALPkE54+ROUIb49m8NxGmceqruH/IqUU6S4MY9eXPt/L/SbPv
VZHxHl5k9fVL/PivoOXODrKg4b34vCSd/5UN5skjxIk4fbm/ZSfw24992+C2846qAPy9IEICihbE
0G8bnK8Y5HCGzOnIkg1pdfljg1OIoCRvu6hnCcoOmQn+2ODyfcErUDqUqGxM1/mjDX7Us/sGPZMa
bkf7KrAhA5TtHGzDbDxroZV6Ku58fjRkn5A/34YCPBgdlnrofSrkfaxBJLXwG0hvaoWhcUhjJ5zp
ew+WzJCCx1CU4DMzAQLFSVNEOTV0lrPWE2MuTugoMaPJmfi3xYfUEhvXveoGmhmRc2prDQejcrsY
/Z1GIeLV2eXS1ZLjkUSYa1yMGJGRGQGIMOSpfi3M6Mtk4TRk2j1/196lSfEZh7s93aZkNZGfnPJY
zy2tPYWIDzncQegtyXHOaGAWhbp9kvTK5OHwiVpcaKG9wVulubPjR1m2djupPRW2X5WmunazcRuQ
gDmVLO+r+GQcu/dDyCBvtnZ19MWGMqyQNa1V1b5Z6F12yYcgeuphmSyF82FEt9m3p/h9rF3UOo7C
Rj88mkFHe7C8awzxxUygD6IPdKWpdIOQXnfLNrlNc0ecNWaqHtC7vECqQFmTIDMgK0AaO3P3oMUD
8Myu1NazGO/zyjxfkB45YLdafbBnqPL4eQ3bLm+ahyGJ/UFMMzo8TcOoMC7byrNM2IVBaMHhmxyx
xvUh2gq7NhhaLq1zuYxafd5bNd+otbd5OiI1luAAh8IjBqXo2870P+9yRcR3VrkkO61UTzM0vFYl
2R+i68G3WvL/wmn660AlF/p/TJzje5Sg5PnnHsblo5LFyucofqQA6n8RY/jp7zGGoYHAz4h61yXx
EVJo43uMcd8RjxxhoSnvHB2i+jvpBmG7tg55+xtZ5EeMEUg+IiTK7+MchbnyZzFGTjpenKJ/w1uP
Yowr5iqp0GDblaURbwMLeadCiYE2iqV5cKGFeZMgPzWVMd+pZaxtBUrk62COmWuKTFR7cOZYsjhO
/GgP+Pk06hTem0ZpHjCB/ZCM7cNEuxnemw0AsMhvrWbgdXIafP6YFHpmlM8o11aVj64A2IMoybZZ
6h6iKLOvI31SgEW6OHeWrXOhBP14mrldem+mqfEBaS4DA7mZom/g4s9wl8XhtHdwdaEH2wZVsKEr
b6zoL91o5iMiEY0/aFiTRjFVYFAbfiHGdqW1LaxbXS3PiiCad2UVTL5Gc5p+dsFVznz3zkTo7rMZ
F8FNhKC1gstqGJ6Os2U9hJwmhzBd7HVV23RNaN16cztjQZyVJAE0OmLke4Lyq54Y5S7BJW1XKnZz
Us1F8XlBsnfTLFZ4GzC0urc7zcJlgTpFpLROFVfTdkUY61d1OetrBuDLJsvS/hBp0Pc0eybEuyp/
ZJLSetTumm/ZhXtjNQ4lU9Ah5iGgE3rIwoTnY1ik2DUYwz4wA+b7Y9V/btEdcryEvYWJqKPWNGEg
Edc8zEOZq9badFt9axhFl6y6KUvOhqqozhCVgM4cNMUuiKXtX5Z26iayINzrTVmc4eMjdlWiJueW
0wzv+3io/FIJ7GsridwLJH+V0yIsh7u5zLJDU5oAjqO6wTQkzy6WqkzP3akG6WcZ5akRiGJl0dfA
iacLAmplkP9jGUVnfUVM75IBPKOldCsU+bCRM2mCGM6iEefrBWe6CG8gxj9qi8x95zsTnlYKeiut
68z346Ann0IMFs7MeLhCDBdMOoRKxlOxc2E31CFt0oGc7fi4dBEzop3br2YegEc2kKCzIzH+e177
PX5Sb/5z/EQTN/xF1ORn/oqaTHjkuNKyZA9Kpnp/ZWZoGL+Y0PKVH5mZ9o6yUuU/6BZ9bx7/iJqM
gmVq9tfw9o/8yREE/YeoeVRzjEFokM3HgD/F9GGgLbQawq7edk2gbdNQ9vogCq9NK4ZftDBArVRG
uWUBVbcP42ZLfxoydIhBZKbo46qeEwB/eZmDYyoeEITSvAFrzkPtVPljEwbDPlaCfKOZS7eeSFZh
j7fWbjL6kK6VyYSva1EuT1KTsz7+XGc2nIBQVOcEC5yVU7d7jN0RzRQVCUxEy+JNVaeipgttjZ8Y
wakoFCSqb6ACdChq5CKafiAVJOs9VNZgrJ26ajbk0wL4Wm44OLuVCW8mfXhvnBzryk2h9052aSEu
IXopLlT5ekxHbh6XEnWJkfNCC0CpuDlYJozMyFRN4Q1D9V5J3O6mjAyplo+LK3PNGQnMaP6KjGe/
cRsbrJxTjH6hZpYvGEZ7eZpAOioL6T5cPSmq1qFXTxrE1JvLsXqphmAP5MUINc6MmHpTg7QCE/s2
zGZHKpv3oL3suGfqF15nNDDXkV6cjUvvchO1lu/6cMx2imgmH3tw4IkdkthZEtrXDh6aW6sclzOT
wepK6RrI03E7blK7VDYMU9sD+jS7whIfnCmN1lobATsz+tavOhU6WGBkm9kwwAPjmCK8tEntTT8t
4PTH6Taqk60zzSjIlim4fKM5e1ayMZuQWWEwKLssnE5znvdWt1F3QUfpdkHC0RqTYD/bIbjS3mTU
63RopjDBoihAS6RwpnBXIxeaW3rv5fHYnPYYySDv2pmypQvasMvch1bvwBGhCnkIJypYYykRvwvU
6n5AjvVmGOhgR2Fvo9rpWOChaFOShCLXn40TGM4pbu77vu239jJC21SsHPM6kb1/jgv/TjApDn8T
IE8fqy56rfv2Pa7yY99ipKO+Q1NNWCZScs+J4MvMEgMwgB7fFeG0F9Wrii8INiIu+BdSA3Asf1ev
6jvTthFAlv1+5m/qH8FbsNj8RYykWnmWg3vReGwB3KTM7JWtwDbc19sKYSG0dYo03gMIQQxjij4W
bBtj1j5O9He8Ph9P66namwP1T0Aj2kdz5KOGGn2bTx+tMvwwA1vtMYAUDxGj9G3SX4kGbbBBy5+C
fLlVxPwhWsbbTprsDe6yWlRka4yusvywRdun1aPzMgj3k4Jac5NEG7dzz3sY9Z5rp1sAJODsbYSb
qxn7DGV+NCKMCIuSDIuW6FI1KJj0JKrZk4txX1jGp8EwP2SdtqsM7BYW7Va0luvryBD7lqPuLF4y
spTrohmuQ8zMo9b6PHXGxxnrwN6NyJ97rL+EeI/u0a5H7K7vnE9ZTd2rS4sH3CS3am9fJE62aiHC
llV0MxGKvdaxADnUnoMK0KqkNikz7TYM6fLPZvO11cfrrAzgfZbrIupAabpXjMT7lbOg81Dm5dns
AsCPI+AW4Fm8UUQWDsPDuYoOBgEesHwch18qR8XqR11WKHJs6yrGpkEhz18WGEs1MM2s83R+B7Yk
1yZBwzez8Vls5cpZSlhD1rmrpNreSvWtotrRXeouvhu7H5vAHNeBoL1vN+dFrDrrqUrd1YJ4ynqe
Z8jEVrcDn0R9rHa39tKNGzSCB1DI+F9sa8TbtnEfT6eR2cW7uk236oCYKuOS4WIJG/PL5DC+SPTP
0VQ7O+IvzgaTruyQlIbIMABOrtRLt0U4uhJdnDMcACg918U6sTOgf9gW74zUoS7pUuspSsv1kMzu
+b8jGdHjn5M877H5r/8Vv7I2khC8b9HLJBAJodn4CQDDo738V/TiK8hEMuyXkYj4YfCV7xmesKiL
adm51L54MKJS/lf0QimBWpimMsASQHUu4egPFOiFTOReNJd1OtcYlckOH4U2UD1ZNr8IYqZi6myN
GX565PSbJMmfyjyJH3s3rNeJEnDIZ/qHqYm3dcO0jm7g7FkB5Le0R4JbiRGnrBVGfgkWOmkygWuN
3OVBREheq3OAR70+GvsXz/by27W99BrhSf50xZwHqkm+jEmTJsPxiyseEe/Dg1aD6+c49Rn1fPSh
KvP81Izn8lQ1UnDpllJ/M++iKRN+LX+x6JGghP38nDBFZhTAolIN9vWqZoVJL1B90tiKwbSPMJF7
cBHNmtZZ2cPmn+LgUcExl8qqG3J/qUA5ElUgcKgBjHgkMx9MVPouyTU/WbE7r8Az6TfBvCy9n1aj
ca/lwL6U0FA+9qnL8LwfmWiRLRIh4wsmz9OHJjUy1ZsATN2LkPy6tQdlO9sdYMQZs1zXS5gg2pSR
gYuIn27fMFWExhoko99aaYxFbsF8AY0YPGP6qEg7v7Ht4WvmVJ3hAS2lTSkYXT5pOvJWaLnlJN6D
O1sPc8MsLVfU5C1VmGefgePdh4IIgzuTBahpXj9VrB6zREE9dFWjxKTRmxXc9TyBWhylB6QSnA35
F63StkM20Ld9KHKUh6LrekC4Xw03pX0TwHm0N3GFdl8y7eus9/oe0T3+Om5bP0jjlaNhg244O6NU
3toUv9iJvKaI62EMJpter69+YfhZhknbrIw0DFeO1ZW+BsJq+/v9Ln/L8TOSSF3mTxSEeJm9XkWz
qRfyJoNLOReodZh8pkVw1eenmZ0/LDaz+qyOy7cQ7j+tipYuyBlwxeCNTCASr1cN9aZNKquDH1DU
+boycvV0xHubIzBWp0dTJDoljIFttquF5VWi4w0VdEBrhRpxciJAq5yqiUjeJ7WW3kVzpuM2P6bb
yZpNqEJO+NYYWJDqvX5MXDAxFrgPMUGYztEFE94Wcw7TZoUE7rRq9BH1jHSI/GWBE4IjeblpEJ/3
lyGAaav22SaedV44tbL9UnOmvdlG8JYVTAQnVCWAO1QtBq9KusqxadrOSM6bVot3RQfmRYpg58K0
z7RSGS9GLN+2WERed8tcXKRJWKx6lC3fGML9FPZMLG44QZA1p19KuH79gZiDgjFJPzJFGIxmJxo0
UGPgraEwntDEhrK0LG+sKDfWq43HihhkY3SCoJftqEfbO8NRE/1ZVqya5nauEaucCUqrVKF71urf
ptX/GGCfw/bxakgL4/vj4PTH2fb6/so0BYJqMCUBm+bjXt5tELGyEZuMFQYnOmyxOS+98pK000Fm
Mp6efv+a/RzhqecJQ9wtuGDKhqNY1AdKg+ptWK9Cyw1xPMsh/vd5sM/sJfCD1oTNNAtYwkVjAzCu
Xb/UayKLieV22zeDjy6rvVcHF/aZDV5F724xi5jXBn1BbCY7dSUig65CWgCGyBEExs8b9YvC0ldu
i7h5GTZi26XxtNLyM8NJsAFA9/YyL9Lai3DmWI+DG163ieLcDlEPGzqoMChI6OAuVKNrc4pmsEed
U96xMaEbc0XNxDQlRirxZKJbex9HyCxqZQVjyubzmwAdfxNj+aMa9l8Nw6lp7Pt/zu32zX/9z9eZ
nfz+b6kdhlU6kvAyRAowHnTvfjTvDATJUaqhQUeWQqlp01f70bxzmcVS7bm4Z6vyx1+ldqpJjuga
BmA++WN/ktodBwzTZrArZypsZQ3zSma+L/OkYsEyI6mFWKNqjI7v0Ir4JEpaLdhNzqDD6C1LhGtF
EXaq8kbkkL/65bsslwaniiS7JKQwWzhausaROjUClVljnKyUIplvR2NAs2NQo7cYH8e3SUhETxop
MpOuJ1v7KB0c8lYz8XBBBWHMEcJr9S90gabNkoXWe63uqvMoTMbTF1vg8tud/C4FfV5Ts3CVknwW
PrHX92cqKZK6uQ212Jh1z9an+qvSReF77LrRrayra0YUxhtrHkfj5zUZsOkSFmyBWDxas+9stTVI
HI0qRFIz6BL9Ip11AT2vmLIb/B3Lq9/f5a9WBIGMej6nAPBS+fWXiTbm5U0WlZCGxzo90dU6ObFs
ZD/VWh/vGdT3byQ6v1hP5hwSU4BaJfCV1+u1WdIy3qjhDuuYCA2p76ANft5YYbzXVTH6v7+7X+wb
bAIRIhTYuvJIj55n07ptHE8CZlxaA6CZ5gtNyc7ivFfQCTZ3uhPd/H5BeYC9fCn4AGHdPDsU0J6n
qH99e4zEQwe17hlnOeuuHRL3YC5z/sYz/NUiFjghiF14vEjk0avPTCgTGKcWFc0l0BjPtWM5995S
Os4fFmGWa7MnQI3IQxPy2NFbV6dVrVq6Nq/CsUE802ryIb7QrVKEmx5OCmBAEJqAYxM6W+bq9w/y
+JMjrMqen4bXCugqAuzRPeZJXtRRs6yGYVb8Iay6Oy0a1A1FITqucQEDvuBBvxHTjp+sXBVnSWKz
RYby0/u3pEtgA69ayDyKIF8ZVmAxaXW0cNn8/vZ+WohIRgC16U0C1gHW+Pr2OgU+WGSby6qzgYuM
ESbDIlfriz9fRfolOjrBRKaWr1exEbnPFDNSAUpq80OKySmoxDDSrD98zWz8UqjW6bOSQ+oM+1+v
M9RWFSZlsKzM3kq/4OQITsXU8gvVyvuTQjdtn2IAF/nf350m98DLlw00H02NZ1A8WHLcn18v6/Qo
pbdJOjA73WID4WHIYLcwioW+a3EcGxN3HVT9VtXf2iY/bU7DwvnDxEfSkLn6cd1k9HOr4AuH9p+t
M0JPdZwBnBK1SKdg0hQaZYxUzax1l7+/4eMTF11fbE6Q/iWroD1hHn+chTuMtErUVQBhDfv2Rl+C
3kuCuZ78rCiV+E9LX9bD7khQiuCGCNL19fPF0mVU60BRV2FTayvse8td4KbJG6/CT3cFNATBUFr1
oMywWDq6q7GInKkPc4e+L8L2E+O++xxn+MuxMYPrP3yALMXupLdjq4xW5dDi5WGnNEaJfS0yuHrk
Iq7UuFOI0PsITTTuOCne2J8/veOsRnrHmSpztJ8gnb0x5V3MGbhqbTXdN50Dpz+amje0EX/1+Cyg
q7yAErz6bGj+4gCv4iQyFSSAV3ZQ2Z8LtSw/G3g0SKliRXkjKP96LdqSvG4owOtH5Sl2JtBeMste
DWqAWuTYxmfox8aHZZjmN/b6Lx+ehNwCrtZAxR6dcaGdLom18PBEiCo6xSA6cXbevhEg5W95FUHk
R8T7BGcaDhFF4esNYeVUd9KgZpVbAlHChNuY9T5aLVGIeAR9grvfb8Bf3tWL9Y72umhNd+yTlPXs
obwdiio55GFSvLEljqG80qSM27KJs7LGMI7bCI1iBHgi8PAaqxvvqiqJb0YmDydpPKcbLbGe4TRi
46StesDZDNO3oUeYVfQMQlNsYsIhPfz+xn+KmPKKSMFAU7N1SKhfP+gorWx7ztk5NsTWjaJpzSkA
AXvT8vr7jdp/UcdG3P9+zZ+6W3JNExoExRap2PFu7fNiKadcs1eTLhAVG00EYjMl32Z2r9z/b+7O
ZDluY23T99J7ODAPi96gJg4iRZGUKGqD0AggMWRiTCSuvh+UffpItFoOedd/hFeWrSqggMwv35Hq
+Xvaa/TNWC/Rxa8/+KevCXJu5nI8B4ytLy62z0xkNUGESWb2LhxVrwTQ0wpSl3b0DweG7Y372wP8
3Ue9WKLjdq1LvXKNU6Hhkwrn3p0IkSraAOO511zEg70+dKXlHqWHIurX1/nTpxmb2BY+H6JFfnGd
EmUVljR+1F5ojFLJ6p3MkLT/ZtH57lNeXCLNcGGh5yja47xdrv0JOrNNYrULlN//wxzz0wvalmxW
BJbS4MX+UK/a6hia+OHcZD61USQ/RHRpPfz6tv30ueTBJCGdoRrq+sfHw8LQE+SC27agjr1KvDW6
mjOdPy2M4x+lE7RXHOWDU9z57j/cyp9/chywLYW0gcbbW/rdXlHErY02mk+udeUYsr5QUod2aR2D
SRZXS+f3+zAs16Pu5+rzry/6Z+8E18p8yCsBzP3i1uJ01jZWZUKYFN0LON/8XecMAPhLMv1JTf4/
Ucaf/Yrff9SLXWotbex31sxVeiViafSVVyWFoP9iKf/uU/wXW8dI6whtsrx5bTQPl6ITZO2ORAD8
i9vGEg4IkYSoD15ci+31NhyxS9pjWNefW+SBCCXr8t2gJ+8fHv6f7YW4Wf/zUS8dKBEJDFK5/EIw
yRSguKRDDDRH7B28uyJdY3rtfn1tP/udQK5QcGydFcAPPz6NHfzAtCRsvnPfe5+jfjaXvV7Gf9ji
f/bgUZWJhwdknea+F3ewG/yiywPe6cpP0OzaTnbtouGCVqKk5tcX9NOPcrEYseMy8L2cz/vCzgsl
BRHR7Rb+11jyS4SJ8GLKivHNrz/qp/cO1MbhpMrtS148ffgW1x6ZbLQfaVPc2apTBwy1f5Uo/Nab
FHOA5HAFf8zc8uMvFCcVgu4+x96H2fjoeLF6ZaSeLv/Ntfz3U7wfP8VUA0cYi1/I9IJVPp+JfKRh
8F99ChQHSKLPwPziWroststlZu2T3Rqlg1nc1KloBvv9a6H5IISa4pjJE/fjtVRztvprw7Vg8fLT
xM0b1nbvn4CZTfL0ctvf3hrGOxdJKYr7Hz9GIRswKoiD/TqbSn/K2i7sooMTWba5rBIzIvyOB9+r
nnwT+QhwZk8jG29ciAThZtiEmPj4k3tQTbc8Ssqgu2NCmAVuyixOyBUGGGobSFdLZ+CfduKepikW
7u+vbhTWMD0weW9g8ov9aHCDaRJaOftEiISwDwq8F1T5ASFmWZYn/7DA/f313J5jP/aZyKIITdiP
N20lKGSqsgCfLd59pKHGndeTI7RtXdoyGNp/GM3+/opSVQ/xgLYD9yAo1o8f57gl0k27cPdW31Ac
YSK6BfLY++1biDOYBwGFMDhd8hInG+Jp221tl4KpriarK1Jen6K3nMkFwB5V/fbzjY/Mw98DEQso
9zIzYm46RiPc3XtZ2sEXMDrj70y7kPzz6/fo77/VxoHa0XbyA5A7awq+m1TynhiKsfc4L9B2E/Eg
BnOOkM6nQm+pWnn/6097ufXFQHC8sCC2Ds5Q6lN+/Km40pVzD+Rfy81u8MJb1fPUFbLe5xTEwvXF
dEr/5hXymVzW1uXsRPAnG0P0/Sw2DXkp69YndGpYk/haac/D4B57lthXU0so+68v8eXTiHfaw/iH
A4fosI2U+vHjgqRcuqTibc77IgKIsEP/uQ9n9x9W2b/fyc0Pu+VG+EA6IBI/fowVt72QY5HtrTrq
xB51c/TVNCwceZCpD0E1Ob9Z20wpIc7E7R/2eDTx/otPBATWwMQuBQmj7i/UQNWS0kP8D7dvI9T4
6t8ftTjOodemm5gdEagzfvE+D70eWgggedBuTb9ObSNAomSP4eW+dAkiOOadvZDwYLLpPQYgvS8m
l1axvolf57O3kJFBblaZRrRBkegui/GhE1X2kfACi94rC8kzFgL5fq1y4iAc4pvQL5N7lJE9KzKP
JMYmyW6dhsk8DBt9xzhNbtYI8vKuWLvxQIqDeKBlcbi33KRrEXKiz7oW9qrUNWFP/X5htiouDLXF
w65yHHNLDFgAmxyWzWMwTvrkZaV/adcsG4cyEgH2w4RE9awzt5ZL+aFrlSgrp5Ws7KxwvjSC8k/t
DOKDY5LhWg1RTeqxw7ZqUWr8SN4W+4eHYjPjm6D1Jx3DD8yninp0srtI8HpAASQpS5hN65LJ0VLa
OHdWtKSEHgj6SvI4J3m+0mF+sNcmpjZ5nQMrRclEJuXorxehbuLrbrRImq+9qN4V1mYjDcb1thmk
OETB1O8sVLiE3fadTf5/a2MfmMmZQr9OgBt5as2aeqhexMEfaLrBnzDcGELExC6pWvs5yublnfBB
RIinCHZVMBB9rwSafqsovK++O7tEj1m01qbFVNIOsRWIzrk7Xogi8tx3o4pI1bScYLtTbZ5Ht4XQ
2EsJplibXZODRB6zsEFfE5dFED15Xq0pcEw6+52WfoSrUwcYLiwnafYqduTHWrSICCqM2d8Q7LbX
xHLk06Pl1BLtVo+TV0JyScen6DjEXIEBo5iU/tqsUeHcDTn/497r3fB1ZJwku+KvHQAnVyp5U1LO
XHWEuoIZE3qsnZvOm1wi4eteXWR57feHDg8BqgZJ3o3bZE54nduYP9EaFDSfdSw6wSlqgtL+Mk9N
qajX66Knyiusq94dV5rK4rx5chdx7xRG7o2chveucaMmxZUWIeuXQpF7PK7kSy+zTD6vzljdGTXR
ATLVBSHFDsW82nKzJUUQ4e98ux7Nm55CeOSJtgr1HtAT2WzXljkJG61uJKnIpTE55YihDtBHi7AL
5HwsI+fcD+wb2p3UWjTHtkzIFJVIi9NKLrS26W5QtyMVzstO40ahr1bGZb0XoTtWO0mtniG9q6y8
5l5yjAFrWfKsWt560+LwHmkl6cat0YrumqYzxf3s9PQ+u65eg0OUCDL4QkJLeLM1GERe7nO/nuXr
pBMWRU/jYOHr4Ha4424J8oFo5TEm6yepInrAUaYM7zodd9SGDImVf2jtqvUuIpxxSJ5EbiHcicfh
tUXWyZb7MughSclKtAvYTtVku9IuoUtm6vDmfSIjGadWNM78xWSXkIAdDyI6hDGO6z0aJfJJyqpL
EJMQhHH0eVenvbZbQci1idVdPPMmHYulXu/yZI3bfRbOLRTTYjhqeV0efmmyfqD3kYW72BP/4jlH
6u0WWN9OIxxVuSnbg4fiSe1j23KpXB2q9Z1FsypN3l6CYTAqRY4lpl6K16US7UpWX6sI1LHd18GS
6XI/2Z1l9tIZfGKuIxj5wllLbx9rXV1O1RAu14rC5fd5z+63J/Zkjferwe7BpJvXyClboemP6LP1
kxaV7e1UG8/P8+pW0ckXDvyKJYf8Y4hwbGvezG2Y1gKJA9XFtF2TplcVT2FvdXbqdVpbB9yuVnlE
BLqcdBBZxY7yb49I30WGZP6vdjemudeZazOuc7vDFqWo2IjwGByUPSBdU7nXuAth2/Ei9mVIVtFl
pB0dooH1wGh5BhrnSjjVEF84WAzqfTJaExKjJMLF4vuL+1TkXVKeRq9cVlRumQhTKrnNNxuJRHE5
YzBfjnORh6+SqmS3mgOFq9yLF+fO7ZShC6xfaSwtxyL6NjlVcgv/5vkXBVmZz2E4rnQdjP0K1bWI
RFz4igSc3SRblhApfOer0uVMDHITqGc34lSymxKaG8lWUmV8XCJnfCKsk4LauFwrdTGya7whf8hl
b5B4l3b9WnvEB2cRnc8jR7ZXGZTNF6uSEfZJOhD9VHTjQKp3hzH85OAopelkiqi3T4oRdSZbsHNw
VjxL9MCaucfmIDCPytGvxYlCVu9NIYUIjkVnNTbdwHL5IqVg+YlDMxT7CT3/eMQsWoh9my862qkm
8usUbigxO9sdNCSjLxhFBx6EDx5/o4uqIKupN40WbzwU/WA9273vfdB1CQA8N433XvhNRf/mOFTV
yYFWvhiCqKeLrlu2h6lBWZja1G2+cgJBOlWp+uxrZ/kLPTqBljQQ937QkSeNC+JYceIkjDIsp9ex
U4e436QFjAFoN1BlZPw6RsTmLVTkFDgG9gOGhLdjuVI83jdeRba7p7vpGPh6+bRmrNO3oVtMbzMq
SfGpVQWxm9FavarG2qYuutzyqsY2b75aE8si/q+xSN7IUK9UW5QWjeSOGegGJ15TS6wxSxGn0i7Y
2mar4wdMmkR7lLVXEfUbJmsQ97aio4dNriVZj9xsguorwyVqJ1d2KhYyI7FiBOHnAKerd91FkvpQ
1W5pBK0XrxiqbVPQIKLrWO54u8pyVy/WFKdrxRJLGqVXEPUQ5Z4gjs2Rt8WcVVjUABcSpocyTzhI
JIG56I20j7KXjbOLEt1P792MRf5yVhW5DmbQgfsxm4wgL9F3h+pWtis0fYppV5kDeVyalPG89ro3
axesFbHMgyzEp8gtS/llXKwwA9/Em1ef2ANjb3hbtDD96wdpnCyw97ORErqf5CrtUr4VbHbLA33O
WnECtpwetKVy6wCHzNRgUA5yBwXuCYW+F36ToRXyzo/rMpdfyrpwq/cR2VqbYnxqWCcjZhKK+7JF
E7gQYWU+qiY0ZJ0ThZvtg7EaaG7Jm1G9ztxaXHmoYsJthRckzZLq+ZXleswPUdcrnJ1FsZLn1YBC
oRDvJEVFpS6+DiLPMB65S/dgN77vHf1gDU4tREN9LOA36bie+Dd7XmL3poHVYU+d+VFTj3Uv37WK
OeiGSAqRHE2T988+f7d1iAtlnbxunPWJgu5R7uOemTRtpqCKD1mz6De1GP3wetGV9R7jOu+Cn0cO
LQUroWwHTUqnkxw7ESyUSts5dkyvERNhHo0wu8aKp/lIbmt+Zeed015OUi3r276nLXXPlqHip1pa
PfFzMio/zqgAVzTeI5vfSolpcqz4IbydnkBjd3o18cNSj2234w7iES2mpcqO+VJMxc5zMWbiKGod
mg/cObnPO0M7owpFcG2VFr2osgiXFAqweDaV5z0L0crikeiCqjvhvhKvC5pruYKuHK96ozUld1Bb
CMKTWjAxwnU9R/XiNjuXYz6FR86WNTxOsd8ebb+P71oz1N+cqjERMW3DZKczgmkmZw/J/d4X0XJf
R6r9xKroPjatY5BPu1mfn1ZPiChFbxHCt64hVtV2JF0EfYV/aip3+mKsQdKfV8Sgm5ky6sKIUdFX
FPv4yCTbfgq+Qe1wX43z3bK5j9JAOtlX4YYjRxcVMrl3Zq2+LjG72UFil39lz0ipd5PlsjHLsSbO
AMNXf9W2BVPhPHiROtbsCkerAmbZe47wqKFMPEX5JCcendqryZgkIyUICvAUNSN9S71HNrSfHT/3
dyI33yJPVlcjzmx8+Xp9M7nTXdPb1MTZk7qJoc4YbYY+zis2HTncFbznj0ov5TdyAdzpsginFtX1
1B3DhiBd1qLYaYm6xcBlgP2PcCnWUVS5y2Dcrc2nqZ67J2H5DwvnnwJ/A0NRqjhrEl/bVv5pnjua
T+xh3ROx2BHLHtLbDiwU2nvGcI4wc0naeyGy+0bHNuGKKOtf0YZ9uYqY8hyzOI++jYV2rXqKP0YT
07QedUfXJMm7pOiz68SWDp6RFk/JZGvrUZWt9dz4Vfug1UR1o9v7j72r5zdz3BD9myXlhxbjAWfP
1dKU2AkOrdvP1e/VGq+ENDjBqcy2OF2enqc8HvRDkwTUE7jrfOsHDRVWHbX20iLvIQyax3VpL5xJ
NUhUxvWVO4fzTve80YRaGxqAbLJFmXi2gFHhP5VdTesiVqT3ZF0sB2uskp2vO+r7siW+ISivpK2G
dypIrYzLkpV5GCL2QiTO/pU25XhZAPily2i/wmNyHbUUYpFKk6JKHUnI8qmZKUDGkhDDSEWvfYpg
wX2yOVlfRHKpTlIu7vOKaR/ArBbv2hZ1dxrmdvR6Ldb52C/x9WKy9u2WFsF3x2ZC1mN/nfnJlQUz
8s3MQ3ep5/J90vjFrWdbzU75NkbpkjK7pQ6sp8L2ulemD9rHOPDHe5poTHic/azmoKpd6jhrMx5s
I268dfaOXhU9z5wy09XYl7BL8qmfQEHXuhUHl3TV1MzdcM3ZszSwrXbyXHYiKo4+ZvhdMSQUmTR9
fLHmIt8bLSn0iZLwuh6a9VscW95F1dVM0hXBSQmn51XbH0IVWvd1UmUXbj7S9FIW5UWpQCHSwirF
zlnyO0mc9p1fO+VjWYYDTRxTdUNItHUJHLFc8PKxhs3m64RA48i+46SBCKf3wFD4SaZqTLN4qD5n
Vb5eSdjGV3UgP7bMXRwovIi+e9/fD4SfXOuGXHzyu+UjQl/3qrVIqu6yLcPChCH3OLZpM1fdfBTs
nvUu862a5GfApqPgLJ8OvDKXiK/erEmfXPsz6O/OD2k1WteWB7ittHsowjncK7wJV2S4W1cqdK7m
WmeXfiir66kK3vmZZ92tsbOkBI5QDGUXNs/jusinsFDRLaoGotPD6CvZ8+wJYe7dRVX2bfSHp4lr
+MipQ/a7hgy3D0udFFuOhyB+pBLDg7s241W9Uo1Otvld3U4e7w2LaWq6TICvh94dKgxGLn/Uz+Vc
kvG4cvBdpqwkiMrjAMJ+5DnFrlFon1PO94TOV36TvXc8UvA5OwGP7cw0qK1vdgxp4POd9aJWHVt1
uVQj03nZL/2JIBGCa5jdpnssweGeM6hzP+fSXg58/aAn+QkwYT9lU2VSv6stevSAHO4XHTCxxgS9
X4cSt2KKmc17r4JGrhSHhO4nNNgNtffJkB0rX5KjuU6huCWWvaViFYAiS7G06nzf8WvRiscSQTNI
TS4mL7yKPzsssRWvXhiccMG6pOfMC6WGUVUxa2UDbkAQFlwUaem3ILG6AOQpEqtJ0pJnqEsrS9v+
0W8K8OGg53iUNnUvqDJR3uRcVm2sp90acPNSyyxYk3Uxk2dR2cVMLLiqozsrK0MK8VYrCogB8syz
JQhH3wkiMt20tnLvSVq5I1Og/LDk7OeOYxrbgb6RfheZnXCa5EsvreFTOI7jHbHoeiDe1ccxNrNq
fyaMKK727GmNdxz7pOPBRF1Hr5SI3OFQhtJ/2yqLpQ0VZUktnkXsTFoyV6qbCfTE7KpRV+o4cxxK
9oOpO3EQQzg8tLMsid5HhkFHjV+NBS61yP0ApoU/rmz6iFQNPS5Uq5ZjAA6mWzoTAiePgzej8bOb
cXAEYYJwNCQklULfJoFyLNb0nLyHimCut9FogIvbdcie/KBaKJbqTZnvfUawb1NfEUQqm1l9lJjk
m8vFtVEL9zpzoxuy2zje4FyMKTuSmUQ/7FdsNC57tJtOjP04nrOue1ZzzDU0BrA0mQGMUlZa7p6b
40dPYyJvqR1clKLPzqnim7mt4/u1m5P+2IiMDHsR9mbZRwtH8H2Ej8i+7OY1XyH/e30U+F/qHdZG
QUnQNLNEli1C/j0aD3zpSRuHxLXWvd2cpD3Q0J0Fz0Szu8UhIBO+OmjQVzLhZ6yzVC70m8G9ycfx
ULNuvws7L/uaC3aenQm79j4uy6F45TLMiT0HWIe2x6SOvygYyfmQR6PNI5gX2T1+q5h2OdfFyyVR
ezYHq/SylTKINn9bzxkANg+g4MgX52FxQOAlibcHH+5SnVfzQhSA3/N2usarjnGWzDer7DmMJfMA
bqTihiyB0m6thT0jVhRJKDvm5NhEk/soY2vKvwlRVTSF1Y07XDpgbTetydX0YJOYoU6W5JXiJNJt
dqTW52Yc49LWCmBEzs0eIyEbiO3NQbAvVxXK3dKSN0Qgvrau4QvlFwFvQ5Pnatx2675obYztcXTb
Va346CwJoQYd2SiviYpjAZywuxVptrYtdY5+MN5OZBeU+8KrLZ7IonEe5ynKo9M4mdnfw1CTJFer
MAL/ywm6Suee49hV1zr88Puu0GoMUyfzJ3afUS3+2xGJWPWm74a2uxHoeUJ/V7h1vTK+1ZC/saez
b52pOfRgsJJlmjXKDtO8UVO94diTeRuPtUUVGmsdMG0YVZxvIKzv5FTbDMRdjX+2S1wMdGM++TRM
hbrObjoTRE4KGhqgsiGObDi1qhqQqyOedxFkqUFPWIf1So+FwWUs76KRdTT152CNdw2lA+rOVE7v
3NimbWx+21FyGmn6yQYS98ipCpFbcwzVHfcp8/ImulxmYvvQUjApPBlQQTqLNNPhMaCOYm7TDJuQ
/W7BiRtQeLfAA1wnJhLLFfjlPN4NgyrxsXW1Oz8EQ8x56jC5Hrk+QJilCE+yzPruUdSB3/DkWFq/
yYxn5996aTfWVYEWTF3FS4Ckj4Wl6x90MrsI0hTGuE+y8BQVZ0RweVOzc0rfCk4BhFB7OTDl4gNu
nZDeE968srstgfrIEEpUMTtyZzeQR3StqElLezeuUhln13hB+I20oOVTmI2QKQkIR2D2CYCC3R+n
JLQrD6A6cIt3IF22ZilrrJVgtjbJwm5OOQRaQOT14Azh22SpvOX1OlhRcl/WLsiPU5J0nl0QkkUi
4hZxzUGAScpJrnwtrPA1uHlN4HfhD1aTdo4g8CYV1hpUt5ZhjuoPHgcE616bmmBI6QIV7XKrszg7
BnpOaJBIzBIy6LWI9glZHYZlSKM2EN1JFTIyBzvqrehKZ5llKUI0PIXVmxkwb9413aKnU9QtM+O2
xV7Op7hlYVUEhktreYvgWBT00YtmbKwdpSZSn4YskMldI0ZjrjOZlPl1yOmeBhos4tXegyEoIcTn
XtRsbomuLqy6H9U9rFTmHoO2CubbOnQlxHUydSq+qrKEQI10Gtq4fa1GGXUfWweS68HUdtcE7HeL
pdTpzF7+lufwf2a7BCKR74jcv+W+Psrqa/1xwozY0sJiLr/87/91/j/+9CZaTuT84cCAehCgmy/u
v3mM/NGWrYisYvNaoUDf9Ad/uROt+A/0CPDdoeOFfoR2E33JX9liVvKHF2zhYqRs8+4hzvgde+LZ
sPZf0pQEHuSNRJhhorPJv/C9jZb+jsdHH5sYcqLsB9d543WvcStlR9G+Me61dK91funZ9yp/ZWiO
gWppwlvVHAZxXK98+KynpNqtBVmJJHudpLrKQ3rkljT/JvfNsAse+6OWDAW7WdxFy22O8xC+3n/d
FLvFuR7Du3m6SfQpp8Dce9UlBHT7l+HqpDHlz1RJbsaJt0X/TFB6o3bdaWOL5vjRCtV+7IDBxVXQ
3pXlB8t5DtvXi32TrBdD97p2X7eAjHYFFxreONU7uBu28TU1/oXJX9X5A8no1b57PVDRC+r13Y9/
9+eN+96T+CIm+q/7iceDH5z4TRQLP95PbbujjIvGfhjK4D2aiHK/5H50jYb0QwTFDGiFvsk66idr
GYObCAx8L/Sk/ulr/Kgm2L4GqUu0S6E/Q6DhRi+48LYdYgob/PWhKtx3zuTE9wGR8NdIzINSvNex
/Bgq/21DDPrOjfuTC75N+mxtHqSw0Cw5b399W37UtfJ1NiMQrkJ03tv3eZmeIGXs5saL9UPv9vZx
UmVyHFb//eiZUyPCKyR71iVCAufw+6vS/39OaMQtv3BCD/3Hr/X3y825aO7P5WarpokxSuAuJAIW
GR2KzT9zDGm6AcOiTQ7+wQtAmd3/u9h43h+4e3xWIuTw5HttPtq/1ho3+QNbIWwpLRvoaH43/TV5
odD4M2QHQxZ/FV8F082PL4dfNEMZRWMPJbMIsV+Den3fZ03/Jl7c9X0mpwyMJZuHryby1LvWtUx9
zLWrozdRUdC25cnQKQ5my0TZr5Asx66wBlKwsia4dcaEsbdKmkeCjm1aeYdgVQcCRdt3dtWfImQK
7X6cWVv3AaZoCpi9caC4XlqdPAJA0wfqR0QrINiUi/0qF56mxRUgiyDpqrScYxnH9bXvyIEsAuHe
rG0/Af6jTbD22m8IqJ7xeYG4WrL76g/eMKZBs6j2evR9WhiQ9vnJiRIs6bIkNr58cL3MpVGO0Pj6
gCp/vGHQzuRlhkDfQVcyTv3R86aRwroymbbGMycm2L1FsbBBYEyVsgqd6cKzJJ0tyyRiTCtadJ/o
Tqtp8F7agNxbMrvghXKUFfsZY9BVFc4juNO5pKr07YxqNQU1tcuamJHcaWieSj2C/d50fZcVOwJ1
9EmENfbjtc2SabcQwVdy6rZrKsN1iwoBNPfdoNqoOSmTmA9ANxFJN8hpdnO5Moe4cRO88sZFt8fE
1p68ybzpI/KLUV+QyVNwiGiCHo7bj6NiH4oyIcjBbpE4it4jPFxHZNu+GaFQviRWtN43HjRBCtOc
XeR55wakcJXxK4mHA42I5Oi2m5aR6jLPZPH13I8tpc1NDpKqsjIh4QbvPYhIGRo3lTKAPV6quaE3
VvPc7dyo57ocTtAgBj2XCp5MO8tu7cvkK/5dScdxn9MXQoS4/DLPMogPo6msD8BZiKnqSJpT1I8Y
IGpazW6ahOlt57WO9TkZi4EuaxD//iIBjfRPwxrE79XsqystZnImCqNz6tki0bZ3U67E7SBszZM5
lWO2Q3QGSWtnjvXNGEJrSTxyzMnvCrOAhrSZOvkcoQHyy6GDzBa4BWxKp1tn/NyGwMM3OHD0demP
eU76Z9Ybstftbor3ZBB02RXCs3UAHm4T+6TWKAtPAHLTgpyiAHh3yT0ibzNfl6sZ+Yi4F94iJzJn
TGvx5oyFuaJ1sS4uXJfpmK5t5bdEgVsVMp1exzkdNRWs3k4EZXKPPrFtLnTrmhVeenVV+8qraHP5
gg+GwPixDC7Kzm0/4naXVEODoLsAQJ1DO59wqKrmSSDQbSlfdYxjRVpEmsx4knqPK8LHXTInze/J
01mzsFiykbJ42g42vhdrViOpILKQh+04QQ2HRRdlOjAykZGfOf8iuON/5hCN3PmXm1r/sfphS9v+
8z+3ND8m0BztLOPzeQ7efCl/bWnUKRAQ4+NNCP+Tv/ufdI/oD7SpIX+AhYfQyU2e/d8tDfU0QzfB
GCjzmUx+Z3wOSan8QXRIxBEmPkz2mCABSdBZ/7ilRXCp5KbaLSuLRVNb3xOZm7eB9HZrC/2RlfVF
JlnTEap2CGAUNHJxEUABFG9htgGL7KUIijeR0zXV4xbgPiJmbXu0E9wWl0BJibLIHgYiNJrRTsQx
AgvKT5yZl/yYANSEV3jJmugqXMmdDNNq6L3uw9Q1vrnPpOLFDUi/ra9EW1n+O9/Uw8BxHrM3kpew
ceJTgXbr2V5InYa/mewV+NMCYcnOMMl0hkz6M3yS9xuUAu4CrIJuR9zF/VCXcM5dy1pwBmFytQEy
xRmcyZaVkHL7DNr0ZwAn2bAc0tG87kBS6CRPs21G8J55JsfgJpgiv3oDTA0oRL0Vu5HpuhG0CHkX
7NUef4rWV8EZVGrOAJNwOZMTNLYBT/oMQiXGOI/lGZqazzAVCefTLZWnG3g1VQBZ3hnU6jd8a6jN
27oKJKqkDfmK1TK/djauhCzhymsZ1TeYLN4QM3/DzmoKX2Na6zZIzTnDa4gFgNq6M+wG8kQGeR/Q
eHkcztBcjvMXnM45g3Z54ZMWDkTcvfU7h/pQd4P15jPCV53RPnVG/uozCjieEUHvjA6aqc6WQ3dG
DRmNQBDnLgJNjDZgkS3Dr47BGW9czthjnk/gkIxBfLTf5l5xqIfepj49H5S4DDYIs88XayUmeUM2
c29DOdWfiKc1ZPdszOCgmOzAROMNHs0q6v0O3hk1HaQ3Fq86gMP74oyrRhvEusTGvGsMyoRDN1nj
eiGSBDy2bxaHhAbyq4jrPWO2bDjPuW1bF94Z0c3O6C67OkgvzAIInXtGgGmTxcPeVjHAbbOBxKis
SHxooyV3LuMzjuxlal32k7PWPGJnrFlvsLPRYXTjnbHo5IxLe2eMGqUIpW+tHlAduU1Rv6a9bVNd
beD2BDIy7Z0z5o3/YPNfBE03npYzLp77G0Y+nPFyc8bOsV/0zaXaIHWEV6Dr3ga0x+UEpxec8fdm
g+LDMyqPSEa9XYsArD474/b1POpbIfokS5VTV8QUbiA/WD14PwIQsH+r2HgARXtWBvm02RH8M1fg
z8r7QMob3ufszCbIM7OAfm54sEGE6HI/cw/1nzzEmZMQZ35CEz07I5vceIvmTw5jozOSM7PhxagL
dsOZ8ZjO7AcCKZiQaSNFMmLk8n3RB6D93eKPd205jZ+qjUqB04FVse1Z3zBSwbW0uoJ3UWcOJkCd
91SdmZm82liaIVLmOSw7uJuc2SvemSIM7+ozu6PDLEL5uSYgB/aZAapqTsQ71KYwQ+2ZJQrPjFFw
Zo+ANmGSxJlVSnwFw7RsZFM5aWbG8sxBcSaAj/KSfGn3YIwMzMYnG+UCdeCC1oy1/LNfb9RWd6a5
ymyuERSf6S+phoYbf6bFZlaP2/pMltWeS5dJaSGZzpEEfOrOxFq3cWzRmW6L18m9NmcSjoLl/8Pe
mSy3jWzr+l3uHBVAop8SIEWqly3RsicINyX0fQIJ4OnPB7lqb4mqbYX37Jy4k4qqkq0kQCBzrfV3
/QcrcoHmxmeYzs7wTAtN9Ih1AJcPL6hqRfUIyHHCtPDkh/4Z9ItNLJPOAEQAA8nkWDk8K0Y4RBn8
sxna9xgwDQJGtIkoTMJiRRftZ6CxAjczSXNYAUjrGYwspMUzZ8LFOQhvMRnoL+NWZMlNxUmVinLj
GBGFDNa6D1AKzQOx1hAARHaNIHO85OuKyaDR73I7VjeJm4Vx3kC+KeL8w+RYF0VGAjVlJ77mfXoz
l0gsPe2i7pKPEWR1TgScSefmNlJkQ6S9ZgWON96a85oq2J47OeIXgJJGLwP2/3pfMnwGtSLSWzVt
e8c09Nzq9EMSUw/6fUm4sdkfOeNyPkD0wa287CGf1bGhN9nqfAhHT4KcYv1HrE9nuFcekeEcojRB
Q4ZDk4ojBsIRiXu+/U0t6p45vhMgZeQbiUSzH52lgbeTXy2rQDTvtTNo+t9qJ3/oiUgNtEGet6K3
/myMaTcDeF1J9MfnE+3dEg7wqx+tOJ02TjLOTKf6+OCo5L7lNxgImWJ4Al6yRq4jBQCn5XnfRMPQ
7pPOvAbxNjYdhNJStyDJN+xytIYjvcoNtu/ezkxLBwP0OSeSeLQZy4nJu/Nxfd8vS+5wriQa7GP9
qwshEDlYTa/U14QapcVFpOpzCbMxMMd0Y/XzTZGWd4XML7VxliRJEij0Y+jsq1wrs4slLqc7t+JE
cdopD/lFqASm62xIh/tyBILGElXbW3P2oLq0uuJrHzceOM1llPeCsMpJnXlQ50FaGDfnunWXADed
jTYWk2c+jbeoNHevWflDWxYFuBsnL7w4mBrZcCGsCLJL6e9bK7+KcK7/2EPAgXVTGnfGIDwG8ubd
1LX4nnqq+mILQFevbL3bSAMCXBx9BrPgqKa5vpYe2WhB7gPKhjbsqI+jaqon28WO1vJq8hLGZN7N
g+5cSW2qb7A5/CGy2Dy0WhXWM0P+zazlkCVt0fsBvs5/9rVx0wvcMwHZLFJp5rj+6DSKpIOJ6UHZ
EwoOFJ7eZvE0xrxUxXhdt4kbNklJ5LQvmxgSrbrNG58pfpLcd1PyiQRr7c6gVA3wROi2adp8ioZx
3BQq/l4U8gtsFEqaVd31UYv1+t7BGHgXtbn5wzWih0wvl4cC7dMGlyTqlwXkeybBVVnpSO8OsR2q
XtAmRb6POS2wURDQDq0fg8aMxIURTSG7Tf1Y++hCfh/CsXBCe4YQZ2TRZSPwQJnkzOd3qVnT+jJv
lX0NfQ8ymzld9fCOsfO2/ezMhRl3kJZ/0HKn3zDouaurajnMGuqKooeIiQBn5xlucTs4MdFWZvEh
UsvjLJKndNCILNbUfC8gXnwhzQIG94HgBPggqY1jHRdfNeKsra2+OpCmifB9y4YqMJXqk4r0S31u
9Fu8R8f8SoAYe2D0Mp/spxZ5ALmvAotdM1RRK/mOBqvvP3QSa77z2auJzwsQ9Au4Y3aadxQAanRW
ELgWSxMu1iQBl/gq3BEyc55DqPs+ekAt6dbOkhFpht86+pRfw8QaTOgdbVqSgtYA1AFViRIVycbz
IDreZYkp24/wu7Xps12WsbvyH6mgzHNnXtBqnyVlggjkvis1Q0DSd5jD5pc4vTM8ucX4uPD62zEn
CCP7GrVd3JZhH43REwGeLmbiSAL4SD2Cii8WhiiblsnCAgLvGMDmo+VMZ4PZOB8ysjg2pd7hxOw0
kO3p70fEfNedlmnmQ4YA+tE0RaNvK5EY+qcmTSztrwDO30KF/tfNXwVTy/88fz2vux9foTq9blf5
K39NYH2GqTzxIDNYeoH+0Hn+awILrgmag/KYDDhvRQ7+bldxsISjD7WZ0Sx621WU/O92FfDIxFOR
Vxpxm/1b7aqw13b033APqAB65Of1aU2Ya5wKKccp9Zl6DjLwQW/3tiiHy2yp2eOAhH13T+9XyEDF
enawekicO40cenhyxFn1nSUvYpyOD71hHnGpgFmXetOdaOXnoSZ+Ck+H62pM5wetdM17gRV2FdQD
x0NjZtMOYcJyOeEfyfikkbcYb7ZXvV06/bmpDD/eFhN77VYQ69Ht/AYazrmb5nK1wDFL2OVgHGkR
OOzaV2zhgyTuz6kIiXY8YhD+LOyVtgaTzcI/DdgDDNePE0+DZgFEvCWMRpD1ILMSR8iwtuJpgveC
ogytTQWCqwBoVDs67UXjJt52aWY8tkvGTRszsiFJ6F1Zwn2NY7bDTqmDV1fC2qToMzaGXCrsCqku
OTPMdNiSO2HIlYqvFueayWoiAp0TTJxVA6XTB+xtG1hvme4RJEq82aGXkxWfqyU19BbhCuU77gRu
Gh86s/HvzX6IdAU67vQWfCyw4ws7L8eNZmjlZ8KZJ/eyaJvqum0nFOMxkqGbCQ1EkM3YCnl6aWRX
lp9Nw3XhN/xemEYuKH7l21/NIe64BkSnxb3uwGFggPC8rclMJA1+OPEwTGSvuDX1567XosgJu0pP
Pw1GmzgXzmCUug1TlmPxPB0cA3vg1Gj7kMRh+1NqOtMSwlP0iCiCk0oKzNLG5kXhMJIIatuHQm3m
fb9stUHPYUYVM2f3IjrBOLPHM46Wa8xJyMj1vA+mrDa1z7ny2eZMqQMPxmk01YHqHTjqsDrsdiuH
pqUKa0qyitSM1EClNgi7yku0YU1qFzk6wOW7FBmujNNEnlEA/1T/DG8ujbclrBH9o+iKmdxp14qO
0hvjr4UFJRZKJ3TaDQcGAGWdJflHgntsZvvezKgYayJYDzrsuDpI9MxDbNLUw4XnTBzL2kCshm01
RYkruWne9LGLPApuBYQKA6IoLvZJmR4i5VlPrmWWzkasQ2uE6DXz6+dZtlU3OfWHZrmXcA2YdtND
+fvieQae5Ipx+OJqOooBK24282T5Vzn3By9y6AiHvDNTqMdLZnUkky/zfWcTexmkKh++eWlD3hqP
gPsjcfvBZ2A96Y+YSM4PZlOLKGjMua7wrWAqNVQGoqg6naGIW21d5peigih8NcyJ6Z9hYAu8gaK4
qi5iEnHlpl0RkOEZDBmfgRFJ2BxqNZhZACaYP19ZY4wjy4qnGLA6jJ3WrDBLLaxxYVY8j8Avni5V
SP4bsIyYnabekabeia31DN30zzBO5UAwDAE6z4xclEetWwGfxR2XBrkJOBAJBWnowL2/dvQKmIhS
P92lVYXmJUvpGrbOM6hk2frg3i2NOxUIoMCd3I7Mz8GvfJP8cm16TLsy/0A+eQoLeTKNPRJn+O9J
PU4ImvhF7q513ekGWmO1HyGl4siCkAR214C4qzuzIxwPdks09fnOFJcc1PR3w8pUlI63Qw9QbvTR
teL/Avv8PzpMXg2Z/vMJfVOeekWvf/7n8Wz7f2AjgOsX5AnOVCxE/z6e15Pyr+N4jf3wAEQYgGHM
sB7V/zqODecPx4ayrgtjPct/8zh+NhF9cRpjA4ffEoYGKNaJ3X3jj5lKxJNlhkuIoXlrzCJ6/XwH
q17HjXyajVsQNE0extEb2yv8hX2GksNEvQ7FGi2n1nBGbDRmTE+NFqF807Umus5ETZpmWw6wQtfS
cJWfGD4DGiyrvnu9pCrU5DpPQ16SVOtxgrU5ljn2R60ax6M+t4kNLbfO5o3bicoKLb9B5uLorX4n
pZY8Vstio8dLvLXjxFRx2kDnJPmBvUrke4zj7OKCmiKh9+i76XOJPqkLxdSBSxGpgdI6bdvO2Nm2
5hRbKY162Ik6s89x+cuis7KlakHK0ywLznfdShOfeyPf+s1SWhsQ4zTf9Xmamvc+lFYs1XMafQtB
Gf8+ZfA20xgYkviN1oZJ0g/w6PGxszYW+5F2zmkm8jBXiflxNLjIoJ5xlN0YbveO89oJDwSS+goL
gMNj+GFg+0Fu6iteTREZKFgw8qMV8Rv2hQHy8CZSZan2TlQ4d1lR+2Fks4HRdbjXeq9Lh6y5FK2D
oVxvzy+ubl+8Bv/ATTlB3+FPgHp4+IHjBmvhPr9CGS+oPkbRxGWifGBi5tvXhuZMUFGUhxZ+kucC
Mefut9eDhOBaLErgjjBPTDtUpI+FWFrWm/plN8gu/RzRhYWlrPvvBifxTw7afzRDOoFiuD5eIp3V
sG9nOfMEihmaPvdwdfdCTMcnzCFjdW7VKguiNCreubTX9BqMT9alVvNAEkewrbbZIV7eyh4scA2F
9EJtRmMMlbf+nqqGxOpf38E3y7D9gFPxT4H9yRsf6VTJOlvi1A1jDek1tsftjrGY+84qQpysg13t
Sk0jKQ3uCFdzavSVq8lS6aKsgADUfvS3zmRrJCDEypzPoUmk7QOUf93+XFgUntju0ULHVSaaLZzV
2otQ8XS2NW2IOSQSRk/yabqZFLgSVFxlRZ8zZmQQMkSNtwR08EYwYRWlijZY+8TVHgxG+9NH+19e
+bGpjXvSCp1PlkKLs13kwAOUs0kyNKwshjMb9PXIQhdpY7CmPLWUnxPDajUVkHk0lzvHzpjdb+oR
hecOfmzxUZkae4QcgXnCrMBb7IxQmsi6qzSCggLkvY7OXI4xZAkjZYy7CycagKoAzgYNHRAjqdGz
YUjAGF75rok9w7HUJjuIc4dRiVaReLKrjLIGF6qcsbw2FvbWUDpDVpXwMHM3uhgwuuRJLMtc38a6
IbPd6KZNUdGUqzm6LEfdYcwAMb64jpTeOA9OGY1j4EHJtb9RVVW4udLDtGeJR57ihV5X0SNTL60P
/QX68OOElc33BVrGHaHFCMs3fWuk8nYB9cuOpU+e8J05t8N4r/vI8fZemtfp1ZJXzbjpi6osVtWX
YkIfZjAFjZ3VR/Owl0sztkjZpgwWXTpb2YdWyLaJA7NL0utlqDSBt/g0zN/AQCs+ivRa/2ak7MF4
maz1ZMeKXs3ADHF5uKSW/W3OiwKTiHhWm2Rs7BFBbdY3P1D653AgMsJ3hz3tpm9uFgfyr824r9O0
B8gzznQoSh10yZCcUbupacnftDqzlA99MtTWxxEbk+kIaTyuCEn3JvT9ZYGpp+Fp83hTtEsVrxP5
toge0R+ZzrnhQprYoGIzSENtChTD+0Qq10AE49qj+CoIo9TkGZPfsv2+NLhDILuUDOiDyvPJrja9
zNeQvdR5So8HSsk8XYch0nNC8rWPyOXRP2nywo5NM9uaTeupsExKVZ6Dt7hncTKTguP5STxTnyt2
Kq5crgAsVBtilzTT3Uo+PSyKakmqXdsBMuwZJ9afZ8GTGS5DruLNIP1qCuGKMPEq+jiKtmk+YEuS
qbmRAfyISJ57kpJ7WzT24m8tAsMU8WEe1Pk5ii/1ClU6FEw7pW/ggv2t9Hoiom1ldcga3cYCAppA
sLWowtBzYGaVkLtjos+bqllLaYQbaChVkqDscxo455fYQIFO654xzvtENPZFJlNRQSpp/S9p7cbN
jmLejUM0Flmza9vUdQ5O2ZLW4yJL0s8ZE5jwdoBQ1lmzV12JnNiVmxFOlH2fJJPQ9rU56COiK726
7kfSX9iVyHVGRR/F99bI9QZwyDliPE4b5rHGkJnlcjVbXVNoWKr4ZslHXhy+Yj554bLOipsmablU
15OW4TtTkrcm/D2RYgX7kEXun3UGJ9sRcXsO16RldhIOVVHEu8JL6XxhJzWldZaqKjLi4NcHwXPu
zotKEQ8qxkOkh9geB46DjfTrA4eNRFZw3vEsmjJaE6iteWRdY8vY5tuhcf3mOJWaWg6C6WlKJFws
vkjTq/3Lqm5Hednm+CqetdWke4EhcR7B6AbXkIdff8qTA5hADOgWUJ0Ng3OR5JUTqkxVRXGSEniJ
6qGybvxJL2m/IrUxF0N75wA+DSp6XgtvVk4tjntK8ZMTmJqyYXuAMqZ3Y7WjISZrkilnaInaPs64
aX1o4OXz/0R8HXmavq0nHA+6PGkOv77ok6pq/SAGszRaCWgowljZ4i9LAbyAyLVdJTECKz9nz4ET
f7PYFaHgRbrrX3pdZL1nvnZ6XsOmXT3rVu64j7fvqVdYFhGxrlmWCo1WzaGs2GOLqf5NK7n1mcOT
7Jna4pKMeEptGZlnJc2IXqxWq2k+CQJnow+j79f37+21WALiDH6+z5Xpab5JW1P9FGUK6yKROnZB
ljgorXe//3qVtdZ89f6s4Sk0bLiC8XCy3utvyeyFYtJVZOFAbvXW9lsrsJvC2Pm1zzmxctQwp0p/
vrW/Nf7+P9qCr+/bf27BL1M5vBmSr3/lZxdOg7366rnY5jjmmo3ERvJzSC70P3xG4IT5sIfosK34
yV9due38sRbbNC/YY1Gtrh3XX0Ny2/yD94CtgByU9Qe/lSS8Us1ePir6+iDioEiH7+h8BONkq7Ui
mz29sZvQxbDfDxvetXrDISm+atCm8hA55fypQP0Eojd9KfQ+CqAuuvluQeVkbGeDgVqY27K8GPus
ZCLVly5DZnxgMB8iv73aDimUldsqzuaeptXAHQnW2HR8ccf/odsDQTi5EJ52h7eW2aKLuAQb39fP
vNej4F60jvQNtSQ+svM2Gc68BSbSeatI90G9W2BSIhBku0Sb/Jk2hFpwbJJUzAAgjdEbuSldO1VD
m4SjaOIHWXbprRNZJfQ2BHYXDPSxcpFTLD/g6cGoFU9FJz1MoIr5rsUoCUILY754j8HU1O57ITE+
VVCAYHyoOEY83tbFIy7v+rkqR3wKvF6hdzW7TIlbP1YljLWUmbWPeQk5LwusZBKRZfG9QWMxblXM
0I6owTmKAqXXDjZ2qSSyOJswdtwsMbYe20p5oLrpPEKuKTWTof6IYau75tDPY5B2cXMLXKeKwG9y
JvPEeXrNjjJKwaLiS75ciUB3jlfAQ6j6Uh+2eS/w3xjrlUgnS6pUevVYU7vBI/e8GtrZO7ftlZJr
9AKElhah+eGlLkXD4lMJdV4JlTWrukNhj91nCL/rHB4kmpukMRlhsmJUboBb/rJvsRf4bC9K3o6J
NIcdziIEl5RkwF97izsYG32oVBIKtHMOEbGuHm9wEKP61+Z4ANCPjOymTEfT2yA9XH5EsqPgZQZg
PrV55/dcRKHujWIYtaAwE/FnDIs5CZK8S6E1a9m1kYAG3NRTJS5b5WDuVGJkh/qZT1yacacHjQsm
vbF1tdyTsWKqD66DQxykj3I2d1Nr9zd6CeLESAOHO5g3ozBDs03tSzABwwjgu3s4yZSIdncGLkrH
qqaNSVU0MwtJRn86YJgGTxib3bEK+R3ii1syB+NrW3Edv+oQBlaJkqSb6VkbLtmIv5im0eqewfwf
uwvycpcn1Uw8xj6kGytAIVATu40kaq2WhwXzxlElX1VTJi5GZ3g2zI50+Jm1LPWGmquOtrHRoIxX
Gai8kOMZcLJTbbR8FiJ0p9UDxmSiQzI3YFO9I3C31YI0nYsDDx50aIUI+0yzADrIF9DqLCiWSH3y
LKtT25V8dotTBQx8bZTyU5Sh1DHMCZ6KKfrskSkRWDQwG1hvO0LrT4ABJljp3YBep6qcBNR90gHh
oXo+ae1gfB9gkJEenlTzvmyInDqLF694okeVV8AcUAqwRMRlCHO3kc3D3BS8vRd61KlvJaZj53aJ
c/VZ7OFfUHneZ9guHgmcdCr3s2z5lhONx07VjfxOxnXjH3yidtBdCXwcz0WT4ZPS6+S+bl23Mr7N
QzYaZ1rfeo/+MIxyT+2+YnNNU6qN749mik/XRJfT5xi2ZRHqysCwsdqny4hcc5uP2Ccc5q4xjQ14
ycTuBGDw1A+FkR1G7nfoJdBDCbtypbHt7QENhN51BP1obNoVkIyImpUW02NB6Mc96gyr6L9BPeg/
2VWMqM0s9Og8Hqs2Pyt1VyOS17QwNxqLGLkaR5G4l1rOWzw7ahjgoMb4RUp3ZoiKKgWzzEjUFZq3
Ypv5worvatPo8y04mJsDT9WAi40t52I7Wh2RzZnGQ0Ngcic/5eypfoDVh4VxQjRMVUAMlOtsJenh
5oXulsjscN4/j/nvCBeaKP+UzoTF75wJE63NNKHkXLm48YfEJ/yd/iad8KDoPVAYH4oErYwtowy8
xo8wq0ijyA5q5CR4RDkTNEjHMVLjNo7w4dkBQmFHqhtMMHZO3mRQLYfRQicM0y/d+baMr9NuaeWe
eJ6IO+Qyn7wsQT/xXesK9VWILrn3gF3LoCpy54cYfGvaMvwbx0uHnbz84aTJEuBnIZyNt0RSsJhp
QZrohL+caxp8oE2fOaUVNpgPXKD48cpQMVn+mnu5cZVOEhozO7L1ndmwwMzG8yQurj57Fe4KeH4O
vhQf/dSRwLiwepPZLKACMSi5q/vau3GTXNxhFdk/ddgVfFNjNXW7PDdtjI8UHihYsmGOCq0/Fz5v
mMnrL2GydduCHRsZokrim6x0OSNq/D7JZuHpgv4RxVj/NLL/OuOV526rwe/rjWfCpwu6pkG4w3xf
PqSWm8FRRO7Bwz66mJshG150flWKa5E3j/JLC3TIUB9jXrKfE8Y32whD2O/owO0prEYPrUVbkyAd
em1h3acRgvRNUSKGPEd1b8aBxftxi6HLpG/sWANeoivwZhwM5IATH1MW3IF4xEIXFojEji9FAjMy
BwTI65Aeq07K+6nUE4n+QkW3mLEaGDmZSSECo606b/tcmfz/svj/oRJ5UaS90QoHX+XX7hVxZP3z
fyFT4o/ncs2z6PFxCrf4yc+amIB6ZPE6AW6oT2z6XTqofyNViItBqoAabEbtgr/0N3HE+sNy9XX4
/lMBQfX3GwH1J02aifhlXXnlriAw5JO8LiVdi+GC0UR92HeNdWW4ZXae6uLuxc34h4r1zSI0tLZP
BgR9LXXjM6TyAp8YwGI0zza7cM3EO7expNu37Rz9Xr8O5savhyfLzWQJ+zRiJfN6raah7xARR/rF
5KT3CYTUXTpqxa7WNWP/64viG3jZTfxcDjYQtw4bfm/9hl6OB6Ip1mhdpi6MZP51cPsc0N2HbebN
Bm5ttsKZZk7fAZ/gGP3DmpT/dLu2i7789Zq1XElyps6axVhcZm3sH2TezVu/1qqgTJ2Cw8bc0wXN
h8zu53dmVSdToOcr5mSkxnIsh1ZtbUtefI3jDPW1LFjdb3GQUgpPkhHrVFIaZfzOhb5dysBbnxHM
qvFZn57XS6XkQxUjDvvoNGewPJ3BYuv3XcCZO4e//h7Byt7cVURqJCjyCMLsR3X0erGSkXvfp+Cu
BRIVFbT1UBJb46568sSptkxHuy+eHkO0S1vTSIPZI4ijsIfyS9FGJozYBM/HDEtCzEfG6AhPK6nD
bs7TJwh/HOkIJx+nNq+x0ZqI0YT9mgmPKVJnYtvX1AAUwdL0/eNMqO4na4xGlO9Jeh85rgmvMV8G
I4giuSZco1SJgj5KhL1NrAkRoRdDnSnJO7pMPDuNAodD+BIAhjLWGlroIQb2GEebKdf3aOkGa4sL
RtHzfwVjrDER/hPjbV8LnLafs7Bt+5iqpXKiCzejk3Jqff4cxUP0RY2F/CRxZX5y63gs0Ps31Q+w
3NY4qIyKP5SyKB/SBHpKiE/fyhUflocUJeT9bM8Wav8aonQVORNQlCvQD+GtqX3OPGP+DinaSMPS
VpnB8LfMrlOHegialouZ1CyTotrGzPKH0Caw1uaX2BMagAkuFt5IvQxtiUJnYyGTGuBb6OnXnlkz
SY1OAvHKVo52MfiADWHFyf29car4z7UevBrzrCWhsmuTR93O0ntdpRSTZmc794s0FSPgzC3o7xS+
SKDB+hUOJDhKZvOylfRjJcZO8OCWJUluOunr52UjrAESkKbRXncegBhTX1J2FfQrB0tlqXZ4OEdY
FtUGNn4jdKXBNrU97Gnn2jD7ftqUfub/wOKkv0t1HZddHdoqYoGigySAwSfOIZB2hwAWV3aMBrwt
MceRkb9VNJ1roQW7sWlyxGi4ldgXuYm/6c7Ai1cnKKKZbgRVSr8dDXxk9BSx6z5xrDqMo5ZoKHJs
870kovEHmQEQwad5kdg6GMVMK6+c6QnCbH0sVDZ/7ctu/KTp3dpFVQuaFvZk7Okmo3EePbsVqzVQ
PaLzcEfxCUyqCEwkMeUuraWD0WtH45Kk47fBk+aHTsc8Mq2X8UnKHtqSMnoLwV2l34nBeDcXRJwM
TtjBfGM96wDubQNrtnV/fbGDYWmOzgnaQTi3S5Bhz01Pf6b8hyoWeKxM2wyFRo95sDY42H1/bNrv
1OzweILWv7b9y6m8QYcdzuaVF92DYRZC2019cfa8If1WFfW/jVsLdPhi131TH93XVfz1ZX30/Od/
1kfYpZh/QKv4B+oOP8ITxcdR4N+1zt8VEt79f9iOQxnEgBnePMKZf5VImrD+WN0Q1lDOv11WfqNG
Ogl1ZCRJdimhcev5YFPEnPId4BBmdpJO9sP0DLxo5vgIn6P7YBfTuBcgVfcW4oQY3b5f761KTHS2
mA65rT+EkEABuBM49j+L7f9IingNT/ChGGbpKxmCxCufM/LkWcaBQI/jVJMPkZ50hEd6Iz6/S3I7
zr3Y4RE8vLPe6yLur/VWr5uVPMV/ngzak9FS4zLH40PcV8O2UADMZdYb74AGJ8nCP5dZw4wh5wEA
kVn3+hVNIpygoyoZHxosCCFg+LW56WD8nkWJrz4QguEFSeZxyFE7hJJMy0BjmHb74un8h4L1dZ3F
h4AGAvxCNUmuD4zl0/Ijz8DJfa8+agC3zECE9jjjVcZAyxs+zZ0utzWzLWzba4ANzCvfK0nWe/lv
UGNdX5BOS0ogSmdwwVNCj2bZ/WLUxnSssEIOohrFz4BKCHK1NK5r28VgzM7Ehdn26Hkm63HIYYP9
+ha8+bo9AXIIn4jBuwsQtf78xVZZyVxbIOzKYycgjfoY1oWyY2T161XWG3lyoVR3AlcbXrGVrPJ6
FYhdqgXcl8fWMbuDSHO8hZPBPgNdT95Z6oS4td7UlfjHtIaLQWG9kv9eXhGUB2XUFopWE3eSw7LE
Go57kXnQc88/H4WdMMdsEuMRW/9HR3XOmZYiLNlEcYTrM9pj550ad32SX187JKpnwpHOUOZNOW25
ZZuVQ6eOjql9GUi+2XZRtc8m+24qYB9goPlb9fvPGwCUsnLE2BYBXF7fAPSC1ojl5nyspwwTQt9B
u86wC1EWRKTf/F59nYeHRxdwggBR/+Tpka0999ixjsdiKJtNyagkxNA72U4W0rJfL/W6eueqWIqk
PQ8nG29l5q375MsHtWmzJonUcBw0ctMm19fOo8Hpgqiz7Q/17OiEs3UuloKl+c6O+ObhXVdGc+EA
cxIHdMoEzOSQNFbeTcdSGAQGyUELnb4usGWf38s3fLPZsxRguPsMoVHGnNzPKU4ISlnEdIys6JJe
89EYQXEmUJxN0pvffn1H3zyYLMaxuSJ4nLDc1Nd31G2Ey4QvGo7QexjqYgJVAWy4/b6Zy+ZySbXy
YgCZfueR+YdV6flMDnt2bmYiJ99jh/hxrtxEPy55GX3Dffa7mXbpmZnCCdGG3gzdWTOffn2l6217
9QquYDtfINgiF4tQ5/WV8imsEWWdfhzjGBGuwiph4Rfsf3sVtL8Wvl0UEmiBTk5ObDIhb8poORJl
4m8TGya9Z07R7terrFqi04vhvpFuSJFicwtP9rdoBoVhJOgcs8a7KhktNtgf6rK5LdLhcuy2hsnQ
nzCbbJ8Ux0mPt5k+79EFYjo0bNr3UMp/eDnWKoEymzLMck/B1tYkVqCoS+foYV/cE4xMInQoluq/
uWpiATgm4aEaSKxef4Vz7uIkj9vEMQEuSw+oOM2L9Mr7qKytecdNEAcoXvMm/gG3Jvq9XMPnvcd8
ufjJm0KMduGXQLzHyr+yhkvXvY6TdxLF395HrLswncNmjThQpuCvr280q0ovtEx+MhGnnhVLV+7K
nH4XP9D8t59THlJefGpKGHL82+ulNIV7UZIPPiFHjtrmgkAwp0XW8+vn9Jk38/qlg15L97U+Gavg
dW3SXmzYBrhouhquHEE7a/KvQB7/jFVRRcip3YzJSd1lIpgwwDw05J48YcaLzWds5nUb1LhYf9aH
chXa0OCD2WtW9aO04UZtKgk9cxOtobPB5OWpPEvsAq780uakxHimnC9WH/PbbnCqGZ6VDNOZjJtQ
DVqt7+O05THpLUZsG8yd/CevThH3//ra3+43XDoY9Joaie7vmQz24tJtg9SPxVTuseqLeguiuwIK
vXrnXHpTvfqC6tWmPYCdbtHyvr7BlckQVHi9f5xJpCG02KCfj7ALFecCduMhaYmAuwSZX26xcc7b
rUGH+04Q9Nu9yFp7Mnzn+BjQnE+ak0Xz3H5KtfhoK+EfpmnoQ1TIOJwqULU8Qbr6uzeWMEgmd8zv
oJdg6/T6kmtraUujk/lR72Kk7oulB06JzuzXq7y9sazCr2f8qRNIeBpkKybEPxmxNEcGZ7AsYpNo
3gxruH2uRhvaB7B0DFfuYLYTwGIcN+/sBf+4/tqIwu+g6X0+AV48Pt1sW8XiVvkR6np6PZUzIhE9
dvZpTYHjlJofKoSDa1Kc9tgm73MV1wfn9ZvL9a9IgY5sBA+mk71oKpRHBIKTHYvEguxBbIxOKIMb
6y0s07m5zxICBp05yi4Hk5rBaZdi386G9c7D9fYtwh9VmA7FM8eqf5qNHLVGLU2s6Y/e3CH+8gZv
azTL/PuPlKebRElT36w6npNHWC2x37Yuj1SNoci2L6bpvNEz8VtRtesJwrWw1zKANhEJP7fDL77S
QpX4D5MWe3SkBvyukiYEkOzf2XNPqE8/l7HZdCE+YQn5ZsQNKUDCOtezY9pMzH+FkeV/gn8zfy5c
XFIIfmyTqwIjE+jpSv+uE7sV1BFSN7Ni5OtO45OrD4DouN37PHRLNZN1o4kzazIXRG8SDAL9jv2l
j3KG1aPRvud7+g+PPoWoDX+MK1hb89cvOCHypPFEA5T3pS3OcJTSgwk27qbXDGMzzMIKCCr5Vlbi
rlmT8n793r9tHfmWMLakQPQgkSHWer16XeKH1dBjH3GtsWF5YUgutcY4dLohd3ljZGezObl7Er70
XWtjroBSa/4wRXq6i/Mo+S+ef1ibPuAI9C9AktefxnFawye1Izv6he4eep1IL5VY1dmvL3r9LScv
+/9wd2a7cWPpln6Vg75ng9PmAPRpoMkYFQrNk3VDyLLEedicyXfqp+gX64/OPHVSoTxWue66C1kJ
J2yZQcbmHv5/rW85gr3Az+tQSTvZG/fE2tVtP8cPs4PvmIzFaANhIt/DRuD0XIrxi+v9zUO2l8WC
ypKhQpM/3SbT7agZonXzAD3tW2UTw4XVTJBQZk37eTSsJ63tn3qzIdgB889e68CVjWrfHIz6S4Xs
pzIUNRfQc9QPkZTSJD3t7iEXh1I/FS2QYR1lmRq0zRkHI7habhNtGfXNIw+u2FihmaPNisKHKCaJ
8NdfwYk4nMMen4IFHIkflRjOtyfftFT4nlPDbpcSgUPTRbaPbEdhi5Lmsx5UQPY53oetWefFZhJp
9h1dwHQHQ+WtcPOrciL3RtTuF8WxE/nhMv8vtRQax8iIkEi7J2+DVg5OkTtB/2SzxJ+HXZU8WTRi
iIISBu0AoiAxsjd1o8FRGSZxDJ1MPllyQhGjJTNavgmf84Us6CtFeD4aTpiZOFp2ZDReP/QNGjQr
A4RDHr12l5vj1CJ7i8rL1pozYokyV33SQ8r13twOxZ106frSXxHZVTM02jWlNQw5sRGbd/hqjJE2
jFRBspehfIahE72WLKN3GamnxAfMhBYj4YgwFqp0VVpPF4G86QeleC7yWnuYHHcUi6mX5otpBBHJ
PFYSvejYVUjii1L3UI5WcWTLGr72uVEwtQq9/G7MU3lXapHxA6uDAfwzzfXvRu/Eta/TAvsOF0Fe
m7PaLrlW8Ju9CskVeHrGEgpcI3qtXIRCoLfYjBuiIypLum59B7gEP0aeVO7si2hWUMmA+f+mFnnw
x1Hgt3oQ/38KnGkz/OUl/NSpuH35/vKhUbH88T8bFRY8ZeYn9nY/6exsgv5DyaEsv0WdC0okNRNi
EpdC5p9SDs1enMXwOUyLMipHOV6XP6Ucy29pFLohgLDJWHrdvyPl+Hmk/suMvQAr2fBzg8yhkOnN
pVL2l72ElgBPnAOwqnPrKltVVnsj7/sN20moC3dWhfAtMYbXBtieGIIcTBb6WdMtz2PVLNaRbI5Z
0etHQzU2mWKYR9F++/kof2tU/T/X2VqK7/+1IP5/1S/f45d/u33pfvyf//1h4Cw/96cCCHg3/wMC
w9yjs16wufkHOoZpFMspbQZO+Wzq/zFsDP2/azjyWA3Z5LIwLqe4/xg22NjZh9P4oXbFfu63yDHs
3T8s9BzF6YfqJpsaSqgMn1PDTTjZIXkcJvnebKzps0ASfovJH3ZWRW2Ls1HQndcpz6m+rujq4Gmc
pB9mHJnavqcl7vqqlWfvxDNNt2HoErOkm22y6xw92erR3KScUYBBx/ZArBQ7CLmroBv5DQen0sMr
HP5AsCn3qHfuixk7Zu2oxQE0Wav6hhHUj3FCf1ovYuVHgA7nhhBFbTOIMfF50N9wcyY+EV9wSp1u
wOYnC6PZV3Uavox6Zn2bwrSmlG5nNygNmOrR6qT7NDQhHNLP5XO7KGx5lQh+BMLxjoafykJW98NK
doV5JcgIB9HcmH4VGMM1yxvKxLQL7ZjUnbLfNmaPEK93I3M7NW1bEObdEqkIOyZP9pXMZ/MQNKAn
ztI0IzfEierkNg4jvSepepwwIrBfbo/YauNtiZPlmChVisia0NInFYTAeK+Lri72c5CQsYe39S2I
rIy4ygzYX+REI/gPXWb3xLbE9LQ1F/c7AGt4hzvAqEH6mspyqRWRXN9lOUUHObn9KuDdt+TWoR0Q
3PXolUIiQyukHNGaamgn+/chGrH1UDtTnaqBIinyDkD1m4bMaGl6Ceg+Ll9YqLtrUD1dWSurHMlD
pR5Bfjtp7oczZs2LWOmImfcZ3koJmiPUrS5NTV/XClc7AgkBfD33XQ3cvTOD0NcLtfsxIP3gAzOC
jghqmnrPntq1/F4kpXPuzI1ONq9FcXpN3r31GJDhrXiN5ch+JWdIqJygHPelIwZV80rB8mzXvWjP
K7CJCMLHGnn1JojaXN30Y8dhNcN763edoWdHgorN/sYy856hlXP6/CZENK3FHOSkQXZ177LjS507
ByXPhUW6TrdBWJle439w+ht0NoXYD0HF/pUMMeshmN3kR6QWhnkpy756Hqe0iLdAXXAnjnEW+nJ0
6e2NZS6uHKQcqd9VSg7WBFxwdN8MdjptezQSuT/YxfBqgfYL/RSHJ64tGOSvjVzcpWxJ2+gAQXAe
fK2Ck+K3Qmncs2xI56cWAQoQT60JD7M+wHlUcJhmHrs2PV7XhTJ3qOvhQOJL6MddX4F6mJd60saw
p/q6yjv9XggMqasgltM3pMNcW3Qpl7KUNFv15BASsue02pnm9BOmSwgW4FB7407GlJ44mWvufbLQ
J9dodOJ9rIlaJWGtCrFgh4Mk+Q5Pyvyi4q9AMW/ATvYim0CssyhJZbMDERkRDZItMqkiJDkXJJQq
V+OMcPuuiCpAFOzloOsMmtRIH8Eu3XrqZNg/6rHILF/J+ikEAF9Xd12WhO2+AuoCybnLo2kVwWLK
13lqkUqv6Zhdgxx8+7qty2jwKs2KXqo0N3elNkSXtq315iYvlPQbBnLMPV7hmkrjD5rOlxJoQ3MI
K0LEgLzH5ttsVcZVpY/6mSsGykRsPJN32xnVbjNkJYTg1tWnzrfnSCVuS8ni8ox00Wo1hWptrUbo
lDvcKBD3pjIsHvA4608zftbca2dyKSkwim+j1rVEU9UWeXAQbnG0VCJoOoaKnZLtThwaMmqwVtHa
GC2D/KcYmPAkzS5EFVQFqxnC/iWGXPdRYWKtvAHqgbOJWjPflzY9n40jNeD0+WKq9vLBddEpJ1Rz
SqLuerpsMm8JjtPjIiv8KSCjb2O3IJRFO0dGfABOG9p7nY05enQlNgGPNWAOitZrGoNQuVvKz/0T
bSQRbDDvoyBXglztgXotgCdyLB1rrgdfUdXeOq9KKwFCFuL903IPEtbwnKN7XMe6NKyYtjjpcQ7W
maSsEk6LMpyUoLqyB91ITbbNIH97AKOD5Ik2vCIDoaMX8KGygrBJtVAZG7LWmyXnjTAHxUt5tM46
NhB/5avRXlBixU+smOQYUafIKhWZwOTjtHYOcnXU1XXcafy96yjsF6z/BN7QY9IB56tD756osKSA
OLfE9c4AaNW6C2jfh2FI4MKayDVjOOQiggboxUZqjemVYrKHwwJgurkkapCIAQHAoPPqIRzluZnw
dSpFoT2TUD6lt5Ot4M8XTjfRzCWF9zaWrl3isenU1htygd9GDfK2vk6cMuzOA0ocwy4RABV2Ymya
90wUzZ0yuu24bnGbhXzAKn8DY4j7OdAsVOWgmOWExWDUn7HSR/MdCWR54ddZPgP9LaqpIBMIKu6l
nhpxdeC8TFEuGVWAV2EFuQFWJgpHvoIMtYPvKFjFtrLhwyceb2BjrZrc6cVTT3A9Pf+ptub2sp1R
nnmYh/DyVAmJjhsbBRnyeyJqZ5TvCZOxoUfoyThpWfl5pHbhfoKyO5wPeaeKNWJP8ty2ahFn5gUA
ilG/mjkmGf6Y1REGtrGwILWAnTZoGvX6c9gYWPky8hBcGAhO0lwMlpvuHOT2ly135D7ALygdphSz
hxUHGN48y6g91LC4UgUZPh1qtbjEWIGBxBlUcakWdir9uWtJ4E2WwstrowVh6aMbGb5lUgkJLIUv
eSF6ZboVVRBs7Mhk0iTjMSJ90dRJEtM8Te/0Zw1TVLVMOWb5THZj/JRpbRySCghImww7mBr7XAll
fE1yW3GrTaouHhRYGZOK9yjN9DPmDddcZ9Ia2gyjjVu/myU39YCIpXDXZZL3EbQtmvYAczqnCQ51
RoFtm8BEnTekyILYagPAbcggeCPi0c+kKY2z0FSTVyJFrGoNVQ00QsRYnK76fIzC5450xucE3giG
wsTigybQevhOs0JU65INb7yfjL4Rd2GhiConsU+0+YadIckd+diNm6qNtOC8IzduvtGcOYT/PmGn
WM+ydG2sRq7UnyFcds1VPoniCry8/Zxk5lKLblLd2HZtzFApNL2q1xAPkCsNICUAuJJaPkJ0wALT
P3cJ4TnMDk0mNpz1ux6CL/m2fp8uliEgJpPjZYmBk5GxrR5hPNRia7jBHO1huE9QLKyKhcCabaq2
Xta33KIhF/mgaNy6Xxuh0CIvViZzw64rOmrjoD8W2Zhc6oD+7pwSwjqZyzT/1q0cjMlvrJ49eKux
AKslu+EmmlBYg1lGRIZHxEB9mLr1owqFtvLNqMO7BJzaVnC0pFZ6mYqqTS8pJpGd2qUF3tCY/PCz
iRBzP0fzG29G6EVnAXinl6BqCtRTQjrPEr01BAsGjXWL3ytPV2oAtN+b0qkD8Mj23oJ6uws6BX1w
Anz1HX7reF91mMB6zPDRDkxqdTPzqk4bY2oYorHN1GlxC/tQ7/FJBbF6HcC5uIxBOLzPuIeIWc1F
eSmtKpLesn2EJaiogqFvmK1fFiaDRhkihj5pnCrzBEplFy/PALXeUoo5tOFTBaG1QaRvHnC/giWA
6WJEP/IU2NQGNGBAPcaE0u5TTWncveypIpZKmhzKtqfYFIJgbP2U/BeyslNcSaKmSuUZtqTc07Jl
jDx6Y1bO1jqo7XPHKqOjogXAYsqmFhpS0VxlfSg7+4qNuvsCBKYk+LRlXNCgiAEPw73nAJGg1V6x
0e3vonmwu91MssqV1XfMPhPp3jsgSx1vwBJXubbbevxOYd4t9znMOcxL4EIkdnbNxqwshg4C9Aij
cT2AtCzp2zO7f1F2/FhrR4iJvm/pceHJRuBCyftjHaGsWehlQUzwOGYIstJZhLdJEaCPz8hWjnKr
EH7PZvXKiKF8z6ztwxef4GOH5+cnQCexdPI0+ogwJz5+AlZMOacxs2WVq8EFYY/mJmim5v0vJ/Wr
Pyojf410WyrY/1kvWQSnjCRgTzTTECnhDP94ldTURl3QM/ZT02ViSNk1vY9i4Jlz/uG7IZXDHjHG
tHP/Va17eYQfLs0jphbk2pgcSOk7tRzM2XISGkgtFyPS/5UtG5LwOit2oQgOpeK5ZD/RtJ1Hnj8b
OWYVDYUcVju69nemAw/T//Wz+PzE0Whw+v+p+KE/faJRaROkcJkZl/48GeZGszjBF8EUXv/+VQzq
XcvDxoF/epVUi8qewK/SB7M77zkb4UE3g+KLNimFlpOHC3DCRQtCmwgLjnpSBxOjw8kxcYBcWhzd
mcUp2q1wgk73CU3Z8ovv8vOTs2F4YutCAkbhTz+5muFQJGiDAZ8nIUvA4OFlrdWg6psv3omP/Zjl
naBRuAg0KDBCVzj1/uC06VjzeCuDoOiTTakINq3BVGN6MCqa6tC8vnJULR/94yhFh2HRxKWVAcf0
VBDiIs9mfUV8CpIXi2VsGVeoJPsDEk3rTp2H/JU1Z/RVhXH6xXj89B0uHSB0DNysUDlfnbybpYUF
2ZownoaIN5ipR6FQLWoIzfLqMNGffz0uT9o9P6cCvGM0lJEsIkU/HZh6FVd5rGHgXzz1ywltZGFI
smm6Fz1BBcSlCZsAg0g8ONIJiq2o7eCClmD89OsP8ulLxlbFtKstOlXX1hdH4F9LuFNDh9lQRO4n
LQIPbyhmzhEagPnQV2VqGR5Rb1+OrL+ZB6kKor/VlgkJO9vHi8YBAKXUGZiMWiEe8hJQlubHiSsg
RBdqH27d0JmBN0AWCL8Sinz6nmmzobKm08ao5vU5mXe0pF6OwVHuZz0wNVXMWKdixWneydXhHPPr
p3tyMUqsXAj5hqbS1aRMfvJ08zyrOteWiifr6V7JFYoLVnvvcqL/7QtRTrUZumD3DOCe+scnqiWA
Z0gl4Dg5j/d2N9xTnLxXZX//u/eDAYKbWmYdFBHWycMjDW+MLdFRS7LmfhU75vQgx66nNMivfn2p
k4GJNhttApOBpqPrYXSevI9TY3XqaBJDknG6P2D5tzEjO9a3rEmTVe1QV/3iEZ5Mq8sFWfdZKyiX
MzhOL1i5SRvp4Mf9srWpJieiX2VfL0ifbosEVRRZ9lJMp5/zaalwaAhWLo20NgXoUruJRlxAE9mY
uPVkZ6k4y3/9HE/eNYYgF1wux3uOheN0tbDysEcbUMV+HRr6c8aB/5EoyTX1JrHqQqpo5I0wx/36
op/HvUEbG4QXBEi2daeTaSPsGuPWgvdThh/BMtzdsvuR0Yr84kv7mwsh5kd9xD8siqeRetEUa5Ve
J6E/MaN40HYmn/CL1Ev09PdfMdQPsHrRmNno6E8ZVoM6TGrMIcobgyohOYmbytjZr/6Jt/lEmcDE
yHILIQfnGLXqZcv48XXOAtCTjUGOemVwR1pFxgLl4qHtj4kUc3IWzHZ4TTxPcDETvDZ7+Pta0ivG
fA62vZlZ2RHUIMHlv/utmrz8kIo1sgvpL528/UULzyZpYgrsM8figEAIwlS6ZO0uv/r9SxmMHEoM
7HI+PWzwR9FYRGEENaD/OZ/1efcvzWe0Lvk2dYS81iJW+vickzgxK4ijgDi0BKOnlmVrktkAvLR1
9i88PIcmmo3Kw+YZnnylcYftpSeeEphHPvlRPAcXKIBG8C786tcP7/MrT+eXBh5rHOYpRtPHu6JA
laW1jhqPbWKyo1bP+z323bzPU+YYukPhUUBofv31VU8OcYzZnwpMhEu09biZk0W9hw8aEBMG8CmL
XOimnNUvBtF1l27TMk6jaHic4xofM2uF3zoy/2Kr/3kqWATvOmGN8G1ZOE6+S4oNgyMVGBbh2Ff6
la1m+nOZLduq3Mr5QL++289XW2R0i1OK1fbzFmZoWyc0tIqVvUnOlgU3V+Ozf2nBXVwCjE9OpVDO
Tr7KTAjOiJJWqWNG5YGi64/cMItDErU/fn0/n1Y/rB4O+0D23pyWOA19HDOCyMk6aSl3JKaW7Ewx
9Kuv7+ZvLmIvDkmwa2gAPl2ktfMpLhMn8DJE5remiJp3hoW5+e1bAb/E/EQUNQ3S0yU2H0pQD81I
rE5vwNFpOO7JtvvqZPl5ACB1htqDKhe/Hl2qjw+M/W0cm1EbeHppgaIyubd+S/YA22c3bdjB//qm
/vZyAD2QxbGefvKtBaBgA3uiXqqXA2GT+Kb3cqJUkUGEWP/+paBBsh3iSIv28GTMGcjSNfoDCrEC
aTCuMjcuD2rK8bmUyOi9X1/s05CgCEAiOEYVROKfT3zgmF3c3sBvk4AsPoUKyVqNGHy/eZVFl44e
gn0r44GwkI9fljKnNW5SyyV1iuHWUHZdVZPz2w+Oq/DQFkQHawoT78erIEvrFatOA0A5ajfsuoVa
y1k5t2/YEJnyi6LDp50kV0PHwSTErpX9z8kbO3ZG41ihDGhqpPGDYZAegpBG3kxaT8s9scLj7z9D
3HVISphm2ZycXE9NEkfSVXe9n3VlBfjXanSdZPfbV+G+MPAwGlS8WSeDL2B/XkICB1SVKcF0UPOR
46ATjHIKf3fk8UVRsHHYZFC9+WRnBo9cVyaAOHI8ZZfSYdPb0kuc3K2/uJD4tB5zpWV7gcEWgQ3/
/jgumnAYCgAty7TH3N276XiEoqV/zxEknFcNKj9UBFV5Wbn0OxWIkhnA9ClB4lETBEOUDwGY4AzZ
cHlYLZSDOpG1hMQBXJXW5jF2w6m76NpePBNBayh+GmXNha3l8wMyQ2oHFD6newsYWXWQQUc3ypZw
B+jdmvE1XW3qfm2ItcKLUkuG+7Sh3bCjifkog8FIznLSB781gqCHjb4cFe5HONAXFNYJiqSDU/a+
IBPlfpgrJ7xo2jwwAVmrxpUM8X+uGjQN5+6okSnhmGGwJKsbFnVlLJxvcz9aucdcPuigbKwRruRU
Ohdt3GjPiY0Rm8jcjrLo744wtK14GRAycxLjkHLybRCJBviYIMwuZCPWpEpB9+nLcfz57cRAxVpK
i5FyK2iZj1chpK7CxsnyQGIg5SQjG4OLwu3YCA1KcKFN1bz/vdsiHILTAroqLOxsaE9ry2U9ZJSI
yNUpSVR+HwmG3yKu+wqTczpdcxUmUqqcVMgWrOrJRJo4JFMLFB8e8TXsJ8kCXc1CyW9/fS+nix1X
weuC3BwxOEro061kkMV610Rq4PVFVx6guoeg97KAbWwOb+aL3fLf3BLHDF5Q9q/UaU63C2lSdXFZ
dorXDQq5TDnLQkj38o9J4LeUiHdlzj//Y/mZV8L8aoRX7U9KxH/+1z8ngd2+lRcv+Vtz+ld9+Jub
//nzt8O3ctGcfviPdUGi/XTdvdXTzRuIwz8+xZ9/8p/9zX97+/m33E3V27//t9eyK/Bc3LyFcVl8
UCUu/sH/Ws14i6P25dOf/0PFaOqoDpfyASZkwl/YZP1DxSjgdyzoJGDPP4FNf1ExktdONROMAydH
TqmLLvZPFSMCR34LIgvBHTaKf8v9LfErP8A7/NdqNRtmi+o4bSOKfHzQZWT9Rf7adIQ4Ja1C3KSh
kBY26g34H9lbco2tP3M3SrRki80GVR6KqUYz+1liCuVbZjUZffefuWRqaoZMD6pCXllrVLQwkwKu
9KJTa+e1WSMm8qPIoPdah0pkHBRDbwXtcLD/Hv6XaaZ4SUxaMUw1iWk/09MMUPbh0oFtiFUjpjm2
DsYQJY9pHSgWyW1RhmdVqlVmoOaTBoGrZadaY07ogtRkDHa4lcWrhbXFYdmRrUi1Bx1+KxG8Wm6b
3W1st6OJQqqcbH0dEHBcQ9iPIhG/0/dfojFd6aZr2RntuMuJDm0wpvwM0UwiYaxkTTZbzhE7JWrT
0Lold1NvuzE9du5Yq1cODc/vCTsfXBCIwQzSQCAOJhAbsrwr9lYxSn07tTYhWoSNkuqTkQHnSPJ1
AUI6Xk6OyjNil+kuS6zmUnYE9iAm9KF2hztIotFro1gPYBgu2hBwKXX2cz1rtxPejmQ03ro4upYE
d8Y+QRlwejs0o4VE7z+1Lm2JpDwq5I2QxN3UlCOb+nxBQKxFid4kd5VzaFfnqq0jpRf9dBBT9T2d
s3MnM7Y0fVH/2w9RyQa0mEy/rk3lHK3AKpzd+NZq+Rxd7+t2syFbN/Q016cl59FSV3yzKx773PlW
L1ki1ZSZwzm1nmbNm+NP0t3Eg5KN2Fjtu7G0gCWr6SXiBFJGrW7fxu62sWElVwxXnz4DNZWJQr82
fOekUazjsV53uTl4fTPseq3bE9R05vAXtl6atOWecjpIWEffCrd9RCqYB74BTom5uYx1dg40mL2I
BR5xmiEP5OithTLdT0NdkC6f2WcuQGWnjEzTL2vkApmlXSttOhn7PNObHe5UNKwBJCg8sv7QT2jJ
aU2T8y2LaANQ8wm5MhqeYH5OXOnsA8XcNQP2IOgYYq+asKjKWXe3vVReErC2fqI4V2Wirmap3olg
vJ5kTBKrExYe0LRDMRORprX1rYk1o253s40MZs5QdSXNKuCJkrzj0R7q5jWIU/OuDF0lXMO9SeuV
NvSIfhlABIlUu1jUN7E51x5o72LT1+MF3G4LunSRkUBeXvSGSn5H666ixOXOo3JHjPFNL8udXcUt
AOK22NIPv9eyYaMiVfDAuKZHow0EbyPYVoIl/Upp7xrE0hspkYi600yg7xK1ueQcCgtoh1u/IPq0
bsbZEOzOnCBX9qTgnbdlf+hjeewUY0hW5LEWr1OO9rMrkoJ6eogkVI8D3rtaTzcFZc9HMYT9daIP
2RUsrHbn1Mmd2/dSkEscLDOZWSJTdmrTXSH6Nx+noIKVSxk7IuBlmPyqD1aiTte9RQxL8Ranawv+
c4m4BwjGLhms9i2d6JGQpcO4SPj27Um9MHBuHs0ocvEJ15UybSv7AAr2DEjrkcrY1NOlgfSVrDUk
gwPZyYFWrSujIkq0VKp9Rvm1YCAnw3mjd07qWWgGyNEbkakWySZRTei/WhwH9YVwCmu3cCBIMscZ
GV5PJY927J0VGOG71GZ61TrkRG1LkbHMfEcLq3NVwPOtzafJLjLle25IHdit4wF+3ScasvTYUXN2
4EFhvDYuZwd1KBwCP2r3iLvqIi6ZItPYzeiql8qVaUVndVxdxEVjHkIeTVdl5mXWJ/whR+mY6XjA
at+aiNeT0Q9J/KH4q70XCeFeVsbdGb18q4c8eK8j+zlzlbXRu73nGmkOLroi/m8MHoN+OjL7K6Qv
k++sF4iX1cCV+6Q3LoDAGanP9FMafkMY40sZKMVlWMCj1gQ64NokP6lIrohNupjSsEbritR209sK
qYqd1q5ojji0LWoHvSeB5OQ/QXwQNdGawwGb1RFturHmfeG3rFF91KSMfRPzGjHVoRQHigAZhi1S
ZqqkvLXbYOXM8HarhtQmkfquAgDPiQbqo+rWMCtxQVgQClp8cCvLipxhV8mk9qxBQTIh/X7qxWpu
WEjCsqGLOtm3gRF9g/j8RLBqt8un4npyH9pC7kqHjJ8egyir7vnMdDQl8x6Nd/eUU3TwbLfbF/W5
mPejW3p9Ji9TOSHSGUDMGQJTWCkfAJSTWBuMRJ6wH1hHenVA8zX6Xfw6wkf38CGL44h57cYAv/XD
6N+yKlujyOApKk2TXsVMAAQWXbuY1oQ2btsgBd5A+o1aycuYDhAUXkt9Fg3nd7c4zyLjxnJeqlb0
5yTootGtd/UcXMJLPOLEa3bKxDxslRL2CxKH727YXWJgPBsi7YiK72xKsutU36vKiPwq9mRwpoWt
PxrFZqzLVaQORwVERzhpnV9oyv00CQTmyqVseeNCePK5Hr5VaTuEexuyow+q6JJqV7ZhJ3PuKO+V
dt0tuu4m27BxeOzdmfqNlRBNwHwM/N5dahJbM4+zeDXI9BWvmV9Wd7rx3QFc2ePlrpMfCI7pspeX
ZZhv1HHw1foYILgcoQlWRXhHcY1XTYOShwAMVHbTaL4SxTurJXf6NlfqR9ntY+rZNLGYdgOW0TfH
wnZXoQKzlVU3yk2WDLu86C6s+cJ0nmcsxl0U+8j5AZbbvu1ccDw88tpesQf1sxxFbO3s5IwOrwMq
DrNBxskqbaot7OyzRh93rSZJdX3Fk3vpxMZVlJfrVDoI3RqGEdgh5ZtQznPDJCpKqhrbhW419y5s
lH7tsgHL7JWVa1TU1rr5o1ZZPmFQX3WoOYnpPRsRFPv1bEFlgsKpNGtHkecuiFCIUEOPZbp1y+sZ
vrsZmeQa6ZtIZ28yupcVuWlNmu8660o2EY2MsARkGSX6EaUYCuWBuBq0MdV14kJCwGRhO/4gEDxb
ZKGtMKIbOyS7+9nYiqmgU2BsKSCstIrRgoq0gr95NnQZlINg3CJsuhxG4pUs4tZbvuyqPLPCubme
paLvhTkUZwhF4l045ePaQYAum+ZYJi3vf9E+NZNp7BGnIqfEOVYwZQdxfa0P8U1ew9ZOyl2fkz3e
yfkSnsRBq/uD3q5rw5lWOvG4vZfikvXUMr0RZDk/jIbb76iBOT6mE4S0CfnmJQm4U3rlQvwP+RFv
YM0a8vwWPbfpT0J0u76YYj+aNLAm9aEG8uAN1XTuqNGthOG+Eia63MhgedmWbWK0vjlUa/4PGLV4
MglJOBuGhtGNgwRpiNXrXkKj2nf06CXSrb1tJ49lGLF1HIzbAC5TxAaMoAJvspu9KbI7nSsXdVx7
ioXiVXcezLhbuWBHvVm/MNtrqS8jnhpQ1RlkzNp+RyJUrsQ+CuZzLVbR+oU8GC8tk31kKwmrhp9X
zi6Oy2kzh+06YOM8xQK6EIM1HncZJH0MPK23CMBRUq+iIN9UivpkxNYK+fkqmKrb3CwBu5GlptjG
faPWj8tPWXX2QJ78bZwoz65Ij3bf3iia+t4q/f3gyoS1votIQ+j9VqYmVSRXuZwHMJZTsJFZsslH
eVQz7UwxcjK4NR85LXrvUb/VzOZ+xFJklN+bjNfLBhxLUtZBzSxGgPWsNeM3F9myU9vHsFPX1gxg
H4j9RtHDbRFX92MZXJid2HUlcsykc3OvqguxDlvVuB9sXCmWpQRr4YiJn5XMuWSLKqBacbGmGdg3
c23jAlCVDiVoWFnTKg8xEidYdsQcbjgwxNhlxi2Koee2j+tDBN9wV9sx4RWAB6Z43bUkRRsZydtn
bmF8o0J5SBknJCCsczxTBEirfFB0o1ntbrASnYUE+Cl5JclmHXei45iVRN9mx5o8UUzNrqjUF52w
VmI5cKFP7GLKywROgklY9tImac2z0i5XuN9e7Ea5cwP7Lsz6rVVqHpl7yCOt8btIDzixXc+sgLNy
YiMHyb20kn5cwVmgYz0fElf1wlmIM2VAk2qNwPpNUe3wCjIDGbioiK1LdYmD+Ukd1C1pbGtdzzf2
UNlnUTlsbHu6ie14DzSVjl5xTqqyByPBZ4ZZy6Z8htm/BhC7GugPc5JZ2UvwoMjOCYw9i+bLUq08
23yiu7w22vewVNbdXFwTqEJITOeVZX1mh+1q5BmZBXEf6LILEhQ4SRF3yq4qVK9n3doBud2ZrGxp
6BCd0a7UPKHRVx8VS3lo2ku7GG+liI4NmTBa+DLYob4aJ3cTWtYxjfpV0g4PZW9IH8dBT7yzkt7R
C2BtMOpZ85vwImkQPwWx8m4Z41qpyLLTLZK/mnA6WNooslVGPJ3q9ZPMXtPQBcMU2IJtnpqWUbAN
6mbSIbU4yaPdpTRnHHM0kVrOZfCaRTGsXoT943yjjL3a+pUWWsFWGAjIOX9ow3uCuK/w7M4Ci17h
M/ECLbZeoqrOn121yU0OPm3+DgauiFYlkt/zPDfc6dacMtvwUI9P8hgNbrI3WgpQK9IRC4AlrpDo
klUloY+Yp9olxzxcbJPQGstPLGgGuA3b+oUEzYRtXsRx1beDkK5jSognFUVsTa6nIWUcWLDy6Dlz
2NZvGrNWzwwx9Tg+OioPnpvp6ejhZVBUn5p6G25so7PXahmMG9uqVaBuohDRWo+0C8say0e8FMax
0yP12ZBuiCEtVzmUkPSK/HRUpqle45tYRzW75JURmf+XvTNZjhtJt/SrXKv1RRrmYdGbCMTI4CSK
IqUNjEpJmCfH4AB2/Uj9DPfF+gMzbxUjGMXozF2b3bRaVSrlAcDhcP//c77TYmhEwE2KCTa/lD+h
wDyuchFA7SSs7gpnUcbWqsdF6GPPtwGHTg7rNoKlGyvu4W13hjbn+1ijeDbzzq6WucgC3pMpljZB
grlyBXtiaP2gTuIbfpj8HCpddZC6YqAp4fj+kDsOsyam2/05Gar0MzmE1uPkBfKXYmkSGrsqvGxJ
HPKc5KiphJNgdeVoIQeVb6uVWQnpi2bG7k2HIcTWnaL4BAcbBfgy7PE9+g4rBplCPefJRd0K+1NA
2OJnotiJXaTHCJ9ZqyypHJIGcPOyHdCIrhu7kMDu1SlPV8ZUDK5v2bElFw4l1lvzNTc+mCPkSX0Y
evKby+6KbSUZ85M2582nr9nz5msOfRtKqwU1rSUPWkvbif3AnFpfwUwmChTbxUuc5soX7TXhPntN
u5fyNfkek9NX+pIaHgJctqMvlen3MkYUj7khj5HZY1hRlgAaNPFHc/QvFVf/3yqn/9+ZwXWKiv++
fLrKY/FCxvF//Nf/xhb+s/mPxyL+UTbHBVX+hj9t4XMa+ayvR4Cm0TT8F07A0n6jU47WF1EfeiPk
af+0hZOwhhwXIAhwEGr+3owM+bOgquu/gQSmscVn0CFrwvpLBdW5WvqmmsqYKFWQ4SCXnNuap3BL
28vzOtMT3ee39GsU8sUuDopL/NdTlco8CjoxOKgz7pZK8XHN1jVkbFSi06GDUQ6bbcLflK4r+e6p
8UFzHAQdvS0AGkTGDB8v7948nrs/LuetA+C0s8HwZEXwD1AHFyHZyfDZBOItQGbsS4z2KyVXWXqh
dviGqNwLbce5FXNyPxmK1jDD0EvVT4YityYCIzyYfkaF0Mynz9Jmn4BtERO008SLXim6RavHXz++
wjOPkfs799agonGrT5qdoheKleUKVxglwSIPPGWN1+ySn+Gk9D5PFpiyPMW5CQUW5uTisFvZkxtY
lq9yJjyMQ1Z8Uxh3ocW5eYD71v3+8VW9zouTuznr3hCG2jA1Ua8czxuvqkutk45BkbwfSJZq852S
WGisJnKbSAChW90tbY4n607X7V9kSX+LiVZeAw+oHi/8lvkWvv8taJ00mxYEWdHHv6Wh2OFoUWj6
wDYqNieOPw7xLR570Po95VlQCbC0mmuL37xDrLWgwWV/C4nJ8xW1q5cf/5wzU5o7869fQ7/nbRfE
zeFBYU42fIvKON3A5kUNQnWv0p6+RFQ+M7cgUtIbRBZIi/PUJ9Sac0liEPPbg7mKhIuHrGr0C7qK
s9fDXZnFUBbi47mb/6arkzlURYoCSY/Hm7pHpEBNwkmibToRxPc3bt2boU4mlRm07mAnpuFjaOPz
70QUTrrqug1J/vp4pLN3DpzYLFjDomLOy+KbiyJJmRoTK5JfUUrCDanWV9Lo3L88FeCI83awrqF4
QDp0PAq5261ZOYB6rcBQd0U+jTvsoPmOvcclwNz7pzSTspBr454wabHMF/zmggho6Vs5OJU/9Hnz
JJNkNp3m+henHM3dX713aNWYcbP0F0Xu6VrTdghSKBPgl5eEQ0clZ29OdZfEQ6ciEf5i/n5wPq+f
Br4Nxxc02oQcGyWufL7e2k+7MZJDM9neUrWph0pYLt8Tvf+TuvRvkf7v7+LxoPNK8+YudoNT507A
tpV8Rxfnf91TE1IdsFmZZ1+Y7O+n4PyocCgwDZE1zxubt2OVdT2YlrCpZUgySdrBI8YS+OkFvOH7
DwP+B5SFzD5w4liyjkcxNJe9dW81PnVNbWs0lbMllQOLpcy5jZpiXVAPnHlsxAAjekVlj/brdHIQ
yABFTGjU+Zp6LsdNJfh8Z6A+TP1wXyd2t/JwYV/4tp95btj45pv4CpI+FfU7ZRQaXh51fgricWkX
It9npWh9N9HEhQs8c0NRUqIooWmBKONUGBpFdT+gqOUC1a6/LS3RPZBR6/plRYHVjDx3uHBtZz61
fGUtdprsW3Qe5Mmq2IRpM+h1LHxMqQYWrLbAiGXXVr3IpOEsYIPoycIuhfVSYRnOl6Lt2ntPk/V9
TIuwv7Cmvd9GsbkF1s2SRsYwScPHEypui9TJs1b4VmbQXh7aTMM90dLCJLcorD81yYgRexxsjYCX
REv+FI7821f0zARjXWYy21RhQG2crAt90egQQRifZMJgbRRK5eNPa32OlS9d4kW7ukPi/PGK9256
UQ1mCzGj9HnkQL6Or1m6Upvatul8yDnJqunjgmqjy9mtLH5+PNL7h81QrOSoj7k2FvKToarWCF0b
l50vC46Ufu7owcalZ7UTdmvAbqklMrgS3dg0Nqaz1IPI2bnS7PZOJuvY//jXnLlu9D8O7Mk5Cw/h
2cl1F9nUdrpC8ASu+4WjODWJK1r0GZVbckFN+e61mpG2HHg4OM3T/DU46M3KOxUuGBMrb/1KLaOV
iBOHdm84PAZoRtbh2LnPH1/au9WX8RBvortGFk2a/cm6aCt94oiAFUNEnvd7yjF9jclBufCpPOFH
Aq5kGOM1n07j6PEKHnu7yCd9ECAQI0WXWKjgSiMHk3ImDCC/VfDO7EdTiFU6dM2stYgAxITJygFG
tZeV297lCjZsqtSheZjcNl799TtgmWwdbVR/s8b0+OHaeoY6tyATcDYI7nvDGNZTmV2ip8/z9Whv
jqmT/Q//Ywj0ZPMUe/Nc4w44TWZNwLHSuCIAuZ/SA5meYeBXdadvDLq71w1Lqq/Tft1aAAaUC5P4
JDzo9RmgEXUQm9K60TF+Hf+EsNZSrQz6xg8JK0Ucagd+HRQl/QPdupqRnmQvR4QHhe7gPDJHvbtG
dvnKhboBL19o24p4sguf5bO3BW89d2Xeu5+uKKFe6k5aAOVugzKmnVKpnBVGqba04dDObPEyDVuK
jWKtk0CzGitNCS4sau8WUp4Mqk+sIaAGgPefvNxoPC1lcOapmWj1bcXdWNjpmO469Ny/4IcPzNFJ
u/Cav0acHM8HwyJwhkqDYdBgP8W6ziZGJSQb2yeE+MkUN0XZkuWl+AVaw1mri5FhZ9iIx6LxKpnW
1BV34KT6xvMbGZHBinslnG4/fhPe3wmDLjU1FpdSEOfokzch8rQhUgVND0sY3YFGt37TVFp9N5ls
IZRkohU3OtX3jwd9v+AxJXEas5dAGIvT+HhWjjVsUXgWql80TnI1/kqblTlU+YpPW35hB3Hm+vhk
Yhrlu4mo81WP/eYdzKVZoAVLJ5+UPXEPnLWDKo3hJKVvu0Vc6h4mcg8uhOuc+ZLx3cB8T4Fn/oCc
CnA1MwoKDKojtlhuY6QXyZ6+aLNtMWuQiQyVeYu8R6yrKMepqIsAEUc33rT6RSnw+88YP8Bk68Qn
hjL3aa2CfpaFvjuefBX20zLizHwVOGXzVYpMv7Dgv/+sYGxmb4JVZL7Xrzflza2ukmremU2jP2RW
8CMvgvhL0RlfP546768HCfUsNlY9y8AYOT/vt4PIDnqVyyBS7cRDrcHzUcrI+D0V9Lk+Hur9LGUo
zgMq1nxQJKeSTjlGYtCiZPS1TmQ7uzErslW1mNW7oSkSxaPn/uXPEtpjsCca/i7cazP99e3FSa4L
+WU7+mTKq1tD1Mq1LnvrwuL3/jnNo7wevMjyZXt9Mooais4giYkiTTqg4UJBAzsnXX98986Owk4Z
dT3FKejvx6NMAPvkEDejn5FbsM4J4r7qknC4MOfOPCM4EI7KajKXZ5z537+ZDmmn0k9wiGqVeDZ2
ZVnPNCogymSJgC6Ao3Lh3p2ZfppLZZpaI9gNBPbH4w1pl9C+YLzcjZW9kSiKtyD8vXDARg2XPpTn
Lg5fGWko6kzXPYWgN1lL/blBC6UEbeQndJETNfylqskds6e4MNvPPC9OWJwp5iVr/kodX5kGv82u
R7dFk1t7nJ5aslKjutt+PCvO3L/5XdIQY89WJfXk/sGVoVipWJ2fmOHPPIhNtj0kA7Ekbf7OQBzX
OKlSqj2d5EonBJZMo/NhihafallgtqXwdQim7q+vSMwG7GrzFx2/6UkFVoE3HruB2vkEJVZ3RmkZ
K8VRqoehGowLz+gVSHG8g5ir3P8aSz9+SJMZ6aHrcACvKyckVqnKxNJA/Yx1uNCCe6Ntenudk0oA
/9ITU8GGqhog3hUOW0DQWKVHM9fIm0WLV2ei/6a3Laqvnt7yUMCt/Ax7vPoprF4nQiTNR8fPJyCu
/sfP5hR4wsmABBrgERi72BARcHF8GYqIkqhXyt63wE6ukLQ3193Qts8jvoKV5UH2RIuLmiU3J2TR
TRxsR8es/sZUnG/mzF2hjnbqxOpGjrajLnpUQii5QpJVOH/Z3WY2Ql4Y6syLPO/42PMAXWCTdTLr
R1gZYDRwMtZZnV4XqIkRHoZKdRDox+H3G7V9YZ06OyLNBRKw/sjpPL7DVsEj6NO2900KKLvYsLst
/BREl+Qpa9dGWkV3Hz/TM8uHiVaDTg/bJTp3p8vHhAHR1Efp4/cu0ZGNCPp0O7kwc85cFp4meklY
QNgEnHI52swMxl6aAJKTSvUTmXX7Ok3EdlJjcas0MGU/vqpzM5V0P/AwFFod7ubJTM0TPbH1sh38
cJT9IhzrDlmVjsg7ScrPiD6UlxxZteLjg5f3sfC8727HJujCe//qEDt579nDUcbkS0AB6jSBTwV4
0ggxDP6IHMlaGLD3DoOZRbdG4fZXox7py9JGDNGCvlzSazcXmEjEdTsHV4eaA+DaDPPrsBgsqrtt
tObU3l04SJxZ2ecmFP42Nk2Ykk/nOIcWRC+K9Ct3RMJe2Mqw9XKp3RWFlL9//FjOTTYmN28vNPyZ
tHU8uz0ZgmfN88FXIwQfUVnVoOiscP03RuG9pbcASIAW4/EoUvHcSa+KgfJxFWyzJin3FTGSF6bY
/Le8e7T4j9ju0Td/l88Xo2+RleFJvxnH4i7DG+Qs6c+jBU8cOWxs0eefkJ8FkhTE3rvQ33p/OqJA
wVad/QU4OqBwx5c4xJY5kJM3+JQqpt1YxfkhC0WC+CsINhJTxqLTKvP7x/f17EwhYs2FlwDTZ9YX
vN2z1dBp+tIjkA8g5pMA1b5UVWR5oTflq49HOjtP3ox0cnkNdcpELRmp6Asi2FFCX0dTJi/UM85f
DxYzms8GXujTNUI3Cyq+guux4gpAWAcJMgbbhx0kU5//xhWRr0D9gnYvcWDH9y5Jg65WJOtRKlNt
Pc4iOtGo1YUrOnff5uInkqC55n668aydgbXeagbflLJbaWOE96gaLkF0zi3mb0c5eb9STW1qzai4
bxzBHroSyNIQGCi+R8/ZVaGG5u/jm3fmWE4xbC62MvGABJ32L6RmjioobslUgDgami4uHqixct+H
ufskhaftB8MVz6RbZ496in47aLv4ysxH177w2p//LTiO2dfPfkH7ZG72qLE8xWykP+paxpo9xKtc
jZ4GzRGbyC5+9UbsFx1S8LhtpoU9xCGM2PjCNuHsg6bsA4qGjTJsqJPp1AWROkzwQbEQVlur19pF
CQ3ywiHtHcKIzcbcodLsebNFfftk1joVxmen5JbD83eupjxM71P2njd8KxvX1wO73cdN6KwSMPXf
lRk7H4CLfNYpzr3g7dAu7aPPvbFvf8/JG2tW5HZCRZW+GwBM6gQ3gM4EZGDdvgQvOneHTY+lnWK7
jlzh5A6nKdsKmhrEMowGTOzARF5cpeGFhe7cR4SPwlxd5LRInsfxcxSdhDgtI+kn7Lm7RYz2D/Tk
3EW6N9UUmXePd+CgQvgz8GUk5V/lpc0PmI4NUcucVTndnbzKdF9DZwot6ZeRl+9xqIklAHvx6eP3
99xjY4lV51oeHD3XO7nK1CWvKAgH3+sKbUfpBlw7yZzu3TgNeX/hlp4dDAkcx324Me/Imn2fhI2k
feFPVO/WmFlV8o4cfRe5urzwFp59P2yEYOzx+Aev8vGF6TXBp61LMUYYY/SS6VYYEyPZKZ9H9JZX
ndSt75LyGrDmFM/mAtZ7V++mVlOepN6Y9aLpQrymH9/sc1sDJsgsdHCo1Rsnj7ROa9T+vSqprKjG
Fhg6IVWyde4m1823dmmVC9PMrc8fD3rukzBvcs25PIV95GRjF4ZdrKc5C/RYZvEqjpo74lGTZWdb
X7VW+fLxYOdeTYfbTXeELT7+8JO7XnZY00beffrY+t6oXfIbEqu7cB/PXRI3kNWP+Cb2Wiev5lhE
UqWYxDenjNqnXLfSz0EJoM0Oo3o/aGr/d64K4p5BbwPXmDHP6zcVsV5LLSePeW6EL+CBKPK7qe3F
w8e37tx6A6d3biGiOsBDfzxIjMSckwZtkrpV8TInWq6sQkksR6GI9hvGXG+VBAbpNqrU/s79RM0B
W5c4Rm7o8dA0KvukRCvlY10NqcKKaF9XCvExuQ3hd5Grefr48cWenSc0M0HwIWLUTqOt6xIvNvbo
wZfS83yMk6av9HGy/niUc+sNV4SicI7Sogh8fF1xJHRXxtrgB2j/b4xm8Pa0pNqdijf+wnpz7ulB
EjNZ3SiQIbQ9HioTpo1APcVYEhryJsWq+Bg4bbEdwAqscp77LlRi+VzogfE3biUFZ3UuCrPpOE3K
rVSnoVOssOUzhvhLXFbGMs8L88JR9NwDo6JDNY7DIcSQk1duwuwf95nBctoAdMXsnONx10vv73z1
AKzMncxZe+mdTMWKLUxhV+OATX3QVp70xo09VrX/8cQ4fzX/GuXkhYYZbWPTZhTVbrUVPuNspU2e
+BsnQVrE7PjRS/FoThbDOmTeC5MKg2UG8rqLgyxayU6juq2S9OKLMSeJR83kBUXR2QLLDD9laKBz
rJHHc7EqWnxaGocA2Zn4qK2idu6CdmweWfPtbdAP/a5BcLuZyqS/lV7EEXmqLwGY50FOz+AkobGz
4Cg8o0SOf4Q5aU2pDbx7mQz0daZ5/aa31eolaYJ4M06F+UPVJ+NroXsNGR4N3pMwaa27MEumC0eU
cw/77S85WVgTkkGqNJo4edlVh00y0teJJy7hws6MgkKfTx7FGtonp9s1YhrMMLZKjkBTn0aAL4wJ
k01WaRee7plxOFdwwmETxRnntM1e5Zpe5U2r+dD98sOQEFom6KBduGfztu/k6dFSB6Y1iwlnYP/x
00t0ctfCKNN8YoT1e3xW0RoU5rBM8bwvOyDl+ykZapJoonE5pYRdXhj/zE7paPyTF5QgnlpYRqT5
pqtgs+rt8XeyGIqNQI21zQg4w4CHumXz8bJw5nuBKAnyDRaCWaB1MqqIiJKJwlDzPa1T73IOqyun
EOODgyn+b4xE4ZFtPV02Jszx/YV5M4UZ/nxfNu54RY5TvZrSWnlQjfbSl+nMhEGXBBVy7py7aESP
h4plUskgdjXqnKAMBseWWKOiwP/4gua17HTCcLpGzmJT86LydjyKK6xACDhwfojVKoaM0kRPHnbg
cdNbRu8diFFPiwvf3DNqKPZkbwY9ObzYaRPZrRdj7RO1+IWhsbvtTQzNUzx7ZsucCGWjk/nKVBzQ
QZM7aBvSZ8wveqxcQbhelTFcmxBA0O8f34yzt9xTZ1kjG3lOqMc3Qxb9lJRUv/3BYNwszcIV8SjF
hVsO8OHdTecMgdiHAyJaBM6ox+PAUZGe0lCPJvqNFChnnOrnCa+pqU1fjRE7YOaKdGP1BLQswfpE
n8kCK1O/0SIPoXUXFDehQqdq2YLrUQAgaK31uYuFEhKQ5hbXQzfhSOxAO9qLvg5ddV/nHtZ0yI6u
vQsNPanWsRBO6NthGFfrErPet2Co8F5jGizJTFFG6wphxjBup6kbqba0jR4e8giDJ1AbPvMA8Uei
2nKhjOkmDxCt+eTF4RyKxYBGR02oc/iaHjbIiBrNJvDPbbyVJjNco1phZu4KAl94GK1qepTllFDy
xGwoFoNbE3Hm9iBKVoTRBe0+lWPVLmNcLHgaI1i6/C1lmy106VDMVLtUhouxC3LdB65UfhUA+PRt
QapRsW40ap5LgnktZ9WIIsABrIA3XA+hBTeGSAWAKFxS4Kx7mTibLMplvter2pW+GRpGshKREXZX
nVH33pJmFka/BOUDrk47LhdZp+BlFFQWcIK6XiyXE+ZNgImKYtZfZruPtkmSmlulpbbup24z3esW
PCpE5IBpFhwqlXoddWStLfizzrCIiQN80ikLYcCCanJd1kr1bFkN0XW6I/bViNWCvy2uymUmSZgs
KDKleArGWtkrPbsmeA/dRKpnYGmLJBzJUkZw4FJDD42kv8p08jKxaDYN3M3YbH3NTekWhC2t+03W
2SnJREHgHBLbEdyqYNKHDRlT6pMe5slImzQ1buJwBBvkRXxndpToEgyxrd7oS3uIsvpQY+PScbc3
YrZVd/WVR1J8s4C7OEF/7cAOLLWgd+pt74JBvtWdQvlCQEf/LMYU1KQjtawD5lvY30em8IvtFvJW
aDhY3XzKafSrUl9wqlLtddon8rNqwi8GzCvk3inhFCzQNWnkpIVl23pIj/MBuoAbujdq23jKVpJ5
OnztXLe1FgkALcynbUvYHVlceeJnvWr8Ggqy5yDNGMmmV4TyqyQs1QRMgkcIYkPBFFaLbPzEkgmr
Yiqm/MnKgeAQikhZa0n9NvqWJJW7g4Gb/ySaKL6T2tAnt0HomE9pDF5ykaEF0xekKUWqD/w1IFzd
zVFH516L91qGwFh2pNU1MMisMX4qeiDiaFJkUN4NOoGLPrDjOlvCxhI/LIKHykWaFQUBJE7Vf2vh
uFbbusXNvHKS0Hoi1VD2G7IEAh0iVmfcptHgWbSUoVZGKJeUVZt5U7OIzJG3lETBvFuZqVepK0c4
ZGPqyuTdpmGmYCkP+CGx5UCqyXhoc4jlqP0QHKsAOBr9d1gwigJOzIpjggNT8ynGQREuXKeChJVG
SZz6A2ofsUKfprk7D4u66seey7YOlpcNfKeZ4judl5sYBYCX3bIPsHcsQQgUCkizrNh5ZkxQTVwV
hrYSoqtCOBPEbi6yoQb5o4dJ1tx3ik6rfojizvRrNS0qX7q87te2rkhrGU/CA96mRKS1KPDRyPJq
jEj4HJOKZ12qDfjLnkTyzegJ3k5djdwcqX0PiYs3vYNtpmOyJsNG4NyJi6BFTOcZxf0wuNaDEsla
B/AwiRw5gS21GVEaE+fVQe1aBOiex0Uzq74XOCOg/1hlKjeDLaCaERJrT/u8bwot8XPIJOisO4sE
SkJ7ByXQmu9IE4tBuVcVOdnkooBZVrLHckhdm/DUIdCbaPmfEPIi4HS26fdNXNxQpfQeLGAdny1d
KBQ+a69Z2bGd7RMoFNAyZMzCotRLUTv64xhpCf/aa8Qj6K6KGZWVSnFhp/ZOhOuiqqGzh0OD4iVS
pZPzaIigtIfNYvqJHT5wu4A/aMFIooma+eQxsD0sRE0gdvqDzxTO90QhAgIR9MIjcHFZdc3j6yf/
fyzS/0BO8mb38y5ffRnTpBU/XooTzuT8X/1hizas3zAFI4VFFAsaAOnkPzmT5m+0gdFFzU4I9FXz
RunPkHVgkgCy56iguSeN2pR/9d+cSe23WQ9BwYNjNb4GbIqvlE/4mnd/bElBc/5b/wclruNdFMRq
zjiILJECUyVFYXq8i7LBmFdRjLFF89J9H5hfWsPu7qoYa29HW2Fr1yw8vXTIMSXs9cqdhjs9E+W6
yFVnOWBpEWw0gFTR8D50qjA3quJCIUmN6a60zWE7EHhN/uOgmxtaw77RquMV1WZ1Hec2CaoZiOmm
pVUF3lID9pWWq67AweXZChg607gSY9b6hl6X1tqIWuVGQjlUOoSSVMyUddvbya9gLLVbvdWKp1QZ
tTsId8q9PtnirpOxumfLnx+snkSURVmMPfxIMlqfer12rgR0gwV5l/AUx+S2T7SFHF3fHvRPuAvX
o5AAymzYPLEhnu2cP1Z4LSHFbXSrJcnKjpxDZImdnuUbawS/E+3SF5CRxB8Md1ZZvAR2/a2Y6u9C
gC3Su1XmeFdEKh9KZwCqWN05oX2nhcUdSbztwjKmrQy0zxC/fMWuNnawks5d4SYPkageCgcds144
N+wiVuATFvWosRsj/zYb7qT7nMSOb8TBkk/qxh2IAm+GQy9rfC9dhZtJ+Va3dseymd+3TfjgjQK0
oJV8awc8KG3+RKDlIUqdq7EPvqbl9CSbbBdocCvLhsQofRV2zppUrvsxFLA2AhJ4QzZBTvm1Ibhv
wANsKcFt35cjkKpkIdWvRnYI658DANGyTg7kdn/SS7B0VR5eOaW3HgjcXbqhfkX4Ab8kdq8jLf9V
c7oinnJhK95NJcS2btxbvWZEPJ8T0bPb0E12U2ItrT712+TWixecMW+70FrVInjhhPyjcCZfae8V
PblNonQ1TnBzUjJCt5Z+15Esq4j1NH3tix1p418ibZqTDYXfjzC/VP2lKvVtCtJCA+GEXH3jedkG
3EgBtqh9VjJlLZRp3YTloxV8Lg0gTdknoQV4SoZNpycbPtxJFN/FSrhTPHMjCIr26EkarXVDuMmN
XrjruvwyNU9B0e3wqnwDEOlXubWlfbgCNXQ99tPeyc1vsQjvwFZuBjW7HRU2OmbJSDXkgLptlqGR
7ZT0W9Nre3YQW6tiz6eOy2EcoU/aFF/cTa3r19TYwxsOffu8ir5Z+gsz6GoSzVrr1a+p/jVxP2kR
z6kmGC+oyVSXv/gW3qupfCh6g899tAnTGp4SNMXiuVBqNo22dUVFYuVW7cGQ3p7jyWPcWX7TVpiY
rxvMgm7arYX2CQT+k5Y4a1NeuzBYrCuYz8QyO+PGG4cDkPArYWMITfZqmK2NWazP19spjI0et6um
Cb95GcHSVhHcj5l8cOZXL3K9z1q/rbtPZv0zh3FgJGsB7qywkvXQggmHPCDdnS3qtas2B6NM1nbl
XZeU2RdsO0r4n8mwKMmXgfqygGbKng1CmJHfWop4zhxrO+rBI3vpVVNVByXNoawp3n1fWVeKfd+H
NbdB35ReuNM5VclpU+RiNRb9trGalRV9G03rrmkbfDFNtpGD+iWo+xviHZ5o1v+uuYQIVbFktyug
ALYr0FWWXcZcc7hpmwqWSrU1wz30dLOfOUPmotN1TDTJABLS9B5VT70zPEEmUMeWkW3JUtDFX9ha
th6076M7sgOa/NBz1pPY1Exftvd4n/ovuhoC4hTBryiYlp46BRx30ysvwZliJM6C7PKrqih+VLiW
WMcDkJhwr1Td3IupX9uRfIAOKf3M1foVVd54mVaZ9+QWVcOCX33zgkgczCiprkWb1cvGUa84sN8a
ynQAqc/xRyq4MZTeve0C3lb6ZtHGjAmSx+wZaNnB9oAFu02XXJEmez9TZRalpjE5nG3Of7qobNzC
raZ/TYvpobWyl67sbxrYE1d1JNh1t4W6BSDcH9pKx6lKwN6NyQfnk5U3+p0cDe1GV5+x91lNkPkE
5fkyUZdh/BiFdozoPsyYu7W2cWNn3XjX0otfMvg4SFPyCQYeVPmw2RKMcd/mYPqSsXxU8mmVwhTL
6CleFRslBViX4Kpph5T8Z+oAi0YEFgIEeeVlqrfFdk3WaV2u6jB+Ys3PlnNeOInlHH43mVpe6Yn7
XEf9Y2kGyiISzqOIawhXPKzUoZ/S1d0hL+7iHPoEUFUATRYViyYf9r1e/oDb9/vUGZ9hGF0ViayX
QUjIc6HekuYOnkpTnyu7Cl4q4XRLIlgWbczbMewL0lcI4gRhVSxLeEjLiEMA3EC0K23BCyI7gYqK
c5Sai/ngba9QiD/BYmx3ipGEO1cbrpPpBcDksxz5UzqFiWST5+7Mf5r8IlF+qHjD8p5EDGXaeEUt
/TQ0RgogE+hhK7shZpv9BiSuGRrS99Oz2hm/lLEWi0nz0BInGPssIwxQqXDE6AbzQAXokGbBZ20K
vqUymLOhb/rCe0a6+SI9/Q4h3Now2x/RsKv1T2EpodJBTG75KH2WNaWwRFUV37B6FYwl5zC9VOON
LKFhRRWJ28CrOOynHQy0QRos39mDkYUDxm4woz2BB6Kf6o3ZWPU6mO9YxqZ8qXtZsC4zrbtuI5d3
emy/FDW8BTKygkOeRMYCaUV4iKP0Orb5fsOiphIRZHzgzbr/aSqts3bpiflDR0MEDpO7SL243bPB
+FHYZEd46XTA2wpfcYohRGl5vysCKz1EjZ3e5PaobmJTa9eu6CCxNq1LenaFHlds9VxUs9BuJOOA
TdLEuc52B3ipZrORdrHJDMWgAPNcDV/r2DyEZJUvcy+4MxxiEw34GmwvLNYp97PSerdNJnYDy4ih
yq1oEPQMrUAxqt6E6Xev5CQI0qxb6dZ448r6Ack/6egKBE81Ve5ToLkro8o/c4jcjxzL3CgQy77u
o3VlFA/1EB2mItFY2NoMtrGo9rbVuVdFS5LislUM56YiUeGa9mx2Rx48q+ecG0mepGeuSw0MKykB
3DVjX6nWvRuO7k5G1XOrKOHaiLfkTyqfJgJBHgk/GqeF4VWJyjdNImIFjbUaMp64rNt8U+dZs4lq
46moHGfVN8qv/8xLz9CU3kAKbzjkSLe7Uc0hkClUPsjE3tXwztNZAT1U47Uu9O9xk/t6r//o2F+a
FQyu+M+D3/+cs/6BGPqjcxYf3Zf/+j8vR+ip+b/444xl/jaznThbzfwpjkaztET+bNr/9Q9Fc3/T
XvWaGBExgPPH/nnIMo3f+ODQn8Pu84qe4l/9N3vK+Q095Nyff03XnAM2Tg5VHx2yXive/2oPQJyy
aT5giEQiiAQSPdPxGUu6nUCbgc8dkB8c2CKk/LB1lIKJ3FW5vZmAEqgQNWGXLZxeGTp/sHuk52E6
BmLVdkEmsDTn/D96YHliZWZ52Ky6HC/gKrYiB/r5KILKL1Unr3w00pH76c3d/vPc+JYshZ3muMfP
RSC1wzk0BwMTmkGAzvFFVKPaxGnW/+qQ2fT3DNpXy8aTlJ+G1mvYweQTagl7HKeVphj4YmJr2rhS
N38Gnp6FX4Mi6AzUx7nRLUt8aelT6NST5jd6kUd+Ok7pUsM33b10xCN2C1FrdrpEvlTaS6tyxMAy
bHX2WosnXTxUCnXoxMyM8k5xQs3YDHls9yu+FFazmfogY1c+1SBdMRDOmeYTKW1LL1Mca5VwkvPj
fKL5EWtVfafoYCaWkc7R0VeBQPeLCEZ2u5iSYC5+BZXyGNkYTJdhDux7Q5Bt8csomsiAUqsn9U2s
xfVXV09t7aqFBLlhSzQQcS//L2XntSM5kqXpV1nsPRtURgHs3rh2Dy0zI26IFBHU2ow049Pvx6wG
prJmpmoHaKA6M9I93Ema2TnnVw22oaGs8PuekqLLNkrli9rnY+hivtpapL7zJnhcpr67r0hYeJzt
rk42HrvJm8XxlOLLPCnraenTtjwQGBoHF7hFq0NoWeTPuRN0+zSo8vmIUwSe+200cB0HXMszqhrd
63dezaGvOj3Nz4goAush7nVHgU4OEv6BWWs/FjWCx5spT2uC7uU4l7tpwWSbeV7SvwGju2prMU4j
MMlMw8+eTPfwKWsar97YAtThFCGX09ti1vObaPKqOmSRwbaq02m23OOH2JcHYvMoNkTvYN295E6M
bbd0souYJ8nR3oThbWp7vfcYLv2UEy2V8y1k4XZvreqz+Mxh7z7MMLtIqSfx5NLJZUn3/jRl+sBs
fvAZc066v8VSbZ22zSN8yCiN+3q/Hvb9uQoCprueTUUX4vvhweepoq9qJOp2N03+WhcKlX3JmjAJ
NxWdmL/H5rsZz1Y6aiYfRVP3b3NeF59r7AZpFo2fOj9xKtH3nNMLVLKphWpLc+5/c/qIm8Twbk4I
eJc1huZIFwwdjSr6HZbMXoZfpUizl06U83daYoUPumvTP43VYpO2USbANCJJlHuHVp43S7XDm5Fk
PhpnM5iGdd/n1gCTueeLcXWnJUiuWt2zgfT+HOH+iznxfRP3trPrw3mynipfRv6Z4AsWmyTPE6/n
GpecgzJO9SuNWTMTt0tCI/5YihJCVJ5timLiLTrRjPodQ1zhnzLLLKgIEMfqllBLr83qn37pVQyI
ZKzwpscwlbCb1bcdG4hXnbUBU6Q8wA5iJbR0b9FYSveO2nmibvr1uC5un4ivyiGUARfikq3hj4eu
W00fj2oIJZah49I0jCdmj9VB+CRJ1mP0LfRTPNr93Op56KdUfHWxzg/OjT8XGKSakDEnKacPXBMv
J5jN+G/WaosuqlDeBc5sgUwWmf9dW7MvN03S/izKyj5BUCuuspRddxpdcVZjy1JuOlnt0sidTmnd
fKZK4+DX4Np6CKy6vA0rNyy2fknsM1a8gzKbKZEw1RZbkCqAB/wXjSMqWz8lcbEU5k13UXiLSVbz
Ek9RuR4Hafs+0y1cYf2LT66xYPhtVangGjRJTfJGi1Fy0sXnXsztjVAGI+U67TDTn2WnMJyPvFMK
1h5utAmzl0qLJ8YbUFnbLCcq0LcnKR8gmSqcoHmHAEVBWLhcH5I7+BUK7+RAWBOmEVWc7sbEzek+
4jRHsSf6ftcxcX8s28HKdi7c6fvAqdtrJ+q4B56lnhVeS9sxGcXFhLrYRkOkGPTIWexAMvNHA9yo
uYaRuVvIO7lO57bcI48itLeSL2Uoi1vjmk+7mIcvkdO2Yr8IlHpbcuMb6wyKkHyht3pSy5CeZa+G
a7490EGk1Jteu8d8Iie+jJnydBRzRzLMmYDIzsMeOC+ay+KzoPMJmToQQOQwBY+hiDkIcYpt4Uw9
LTnAGrtZlX2q1tRP7Nh1uumSmNag6Mb+aOMdy1+EdQZbaI2emXtmUiId65j9Av9nNPCRcFd78OJ6
iX1iZaNsVD+irMoLzBAx2t3F/ZR8axes0B2Cb95VPbTMRK2w/57nGHXvk8Q2T/3cB0c7T8lGrDCD
whHdSBltGdm763QouF2qqjxj0xsd2UnoC+cy3BL4kF4gVfYnJMPL+4TgcZsqV9WHnsbG22DE2n7n
aCTcoOxlfipwSz/V7a9gmAwjXBk1mBXklC/hCQCPVPpJccdwIiqnn1ar/Y8gmz4Texlu0qpNd5Jq
6sX4cfIWERTyjrHFnO/8sfsumxn8rDDrENJOwHvScHJ2Oc8FGTRlHF4B6RUxHtzTqqU25DM4kSYX
Ip67DwO0+Imzb3/PDt/3TARccYu2SP5wHBk+qQx96oC9VrVpySa+Vo2/dDvsBqqtl7jRQwdW9a0e
TP9QWEH+yIZZ78nIXL6UziyuZESMSBt1yU1UlcuP0V6cL+Ci5cEdR/nAYD7edkSpbBrbQO0LunRC
PZw37B9hPIy3tZstz0vdeSRmlNFajo0DU7cS7nz81jq+A6xcWUW2L0oHy3kHk/8B1u9kbjIc/t7K
cmGxuwu98OKJZt4TQukOWyIVqs9IzgBxxdyNr0ilOfvZDqJqzewlfchNoMFmuQTXy+pJEWLkcxgX
Mw8Rg7jGCw9zXmh94DQov5QBg/CDLJfpyhfNFKI7XUeXcowYd4WToM/vW2kTTBJhGSFr8VEXaXvB
ZHvUNNoQe7eVE1TLMXPwftwursnrfUwx5quN5h5ELwDjhplPg4lysamQXhiGUyL6Gii9xmtUbkMa
lAAPIBHYZ65ijVM27imCStSwLK6dAwId79qksT7cUGX2gUx5nA/SysQM7yy3R1Gg5WHWScpAopty
iIKmY+92rJD21VYucSg94ZrXnWhVviuxwlY7bNEC65FAJWcE+IpD+A6cmyNJbk7lvLe0x+/KC42+
V3yxZlO7VkA5iWGlxSFgT6gK56nHIWmZOnUfUCph05po8g26xLjykgrF+NBlPy+v4yIev+bG7x44
kqPpQrpji4E2ZQeSnyrn6DJD1/1UhjnV0W5B746l9lV7CLXH+VHhcXHyirlOjxgZ2hs/i3GPnhai
d8lnFIG1GT2bstUnXNN5qHq/cjY5KTn3Yg7rHujX6Y7KK+OrulvRD5cKb9ypZrZPZm082E3y4Irk
HGFvc7JNTl6SFo+u0hysfueThdV1t0GN/oWLCPZxcSAEk+6J9z0BF108ap7J3KoPVqKLq7lsvat6
jDrgHJVAKqgwjfSv0PWxACybqOlNbM1DjklZ3L+FTBGjjb/M/W3JIcpER7cPfpLBBwDoibON19lU
HUQ/rObXFrUY/APfeEyLDau9sn2xp6GhWl+oA74NTSqfIEJyLi/jUN4Mjgo+0JyOB2NBuCOFELhI
F4F1i/sjM0gnjWmPyCDgbvS/nML9bl4Fc1NRbkqDL9BmJDDP3SRLHsBVGXHwOTWEV0ybeco9TPnr
uSkPtb30/dHF0N3bKGIHr+2miHomdcJyLnQ+MiAyR+WvjMlGsU3jJvo610O6Q/EIG2UGQ3slGyvD
dHtcA3olE2+ScTIPLkwUddsY8zG1HYKGj5l5rftK2nlzHTea62+ACBjiqyK8Dqa1wUtt5b94EiaO
X3XTsZRx8e6TA8dqqFr9E6yrfyAvFZe4pM8S/6xA/s+4io7z2a5sTNmFUvY7pvLVuJl/dQGwGbV7
bcrytUi9KNkP8dJjCLTMbXSSEXpRHiA/s+hVklkw80s+PTHnV3Zu6zMFQHSGbyCvCaBCPNFblep2
deYtHr5xKz5C+TduswU2yJfMGZZX5Rjl751ALU/hNITjHhGPd1WJMv/peogVENfqCNyKJ2zTVL6z
tdfdAr6wh+zYn8bT4KbDE/X3BLANEBiZOT91ydoRZm0KwlTzXEDDa88EAA17RjbZOeuynyKQ3QYD
QX1m0c1MlaKUKIvBZjQppBWcSBYrD1bUZQ9+LoqPwa/9TzUJ67GGCPKOEiZ+SmFU7UMO2B2gfm1t
RbNEpGAMTXgfsHw/kllDbunoWb4S+9wQPZMtWCw3+Vz1x34w4ZsztN60w1gTRtLagOF3F/DnNurN
3eTGBNxnLUO7MmygGmGsCPFgssgca7zpNCH9vBiZ6yOn5bwxNJVRFYZymyBOAMmz9b1N6XGEwgsz
JExfHMsNrtzBZ7OwPfe01PpE+WaYAPfuV9GtiWMQIbIrpx0X8pP8dIBR7jb3eM6DAfK0l+lR+1qd
tanGA7kl04uunPAYplTwve0d2lpMd6N0ieJIRi++XqrwZ6sdi6kbUj+WKCLbq6jJi5OcFtZIkioo
UNASo0ve4qDC8fORzWn6M8D/8wQ9wiO4JdbEx7VWcA3FbcALN4QKtpWiiJ2trGT2yC5Z3dQRvmFz
h+3ipup4Ojns4ybdQImMD7Mpgq8tVKStGlPs+zs8MiGFE5ZD57fti2m4r/Mcd39vnm7mpfoQkldN
RlpY/3nVlV9Y7mlKAtgnxNPte8eqP6Ki8/Y5XMm7uBqDhRIPF8hDMdSTOGZlI2/9dhwfQMvKY4iD
2AWmYFrtR9z5N5YKs3BDG2KLzSB7KDXwgbxDZZEBq5KxyrZF1IJ2yWR6cMfm25J2+kJ9IU+lCYbr
SoWgL17k37n1WL1OdTb1ex0NOYczJz0GtNocifgdqS9Wf41hJcodvIpZvcvzeU66IfdOupnj736T
t4/NaEtuvkfCB2EdlbyCMgi8MOe9He+lW0yf1dDTuTiUNeyT5PZsho5MpdkKzHe4WtXd2HWduohA
TPdjaLGIMrzb8o21FMNPW2fDOtyVC9Ws9L4MkqbQH5TTHMsw1N+TsiFZqaDsYPWatLUAhelQeIwx
rgsHPyU2R+fqyY8IlKMaH2EXkoYG8YuxPSeiLfaMhjN/Pyp/OvSJ++b3vQPA0ebbumHeLfq5CA4E
NLzb2g6P7hQ2WwB5fZVhj3eGJIm4WFqIL5XhbCV4ftpEpZMQaZ7RHDiyMYSteM6LlmGOV6wVCBLl
JJ8Z0bXzpYsgJG1xkMWImzTle1Kk+neRNkFFez7i0aCT52FM5V2lofid58Fi4YSlr4rnoZlqnB1j
HJe2ZGzM9zloXnJn4KBup2GKXxu7GvYIvuejwYh05VDOK7sUTsSu10X1SEG4HJwZusMmBBn/TqLF
8E0Rl8bIrJ9+6JmANGImlr0Bqz1OdeUfKT2BM6J49i966rv9WE/WLQdg/105VnmfiRRmUjK19GDL
7N649P7t0WJceJ6raj4TllQ84PRN+AqM7F2Ymur7kkuQA47e+Oxk9VXpRWbjYO94coi1OMOLzU5h
yxBlplon4itQ0ccwIwXdCkgwYicJjF4jYxBugWAHy0O4TOprL4w5tcod5b0ZSnNAu/bOcVw/FVFD
jElZV/e1yc6Kb3tUlmKhR0GpPnwYYAK6vVzsSxpG47zva229L4Pov0a1vO0Kt963DHDJHwvzr3na
2I/DUNRbAg9JZsE9/C0ux+6EbwUDw9B6ahMiPwuGD+ZE0Rwb5hgW5TaNMunYM1DQpJbyTD8Je3pI
gnerzp0VvcpuCu6SbCGc7GSAjGSTLQIegSvIWxxdc1aZb+HXyklEzSNYCt4j8RfqwtQPVRnHFOwB
y79JfGmuYURaJJUQ09jDNvXI4lgix1ACCJXfkvHhvCWKym4eW9woVGm1V3E7aYZzXfOOIzA1XGU+
nVrPh96t8le3wpYosZJ8J4nNu+g4G27KdAlIIKteFji/W+wKfq7szmdB0pk8jPXY3FXxDECrx1dJ
3Et+bUWNfB19YV36JpJvwIjJCsKVrXtfUEfo90ZEKVPYUEEyk+TyqB0NUcC8a85ThwyP2uc7Mutr
+nvkwkxTw4qThzy4fnwOiVaeIOzRvxD6yCgo8XO7P2bexOSSlFiqVEIObWuTV5b9YpAE7ICIOtxl
ssm/shqbf0BnH9wbf66fOXEH0Okmp5Zq5zYFNcZkIj1D6pnqndMNfXcloXUTYpNRVMEdKOd8L7Sj
u2sqk7iARzGwzWg/pOvinkZMnzDOm/5Bx/FfjcwFGQkUlMh+QQF+H5n3gLozKpOPKAjNJaqVDckA
x6USq1usF/1WJS0T/cHchiUc5b+f2P/O61rH9SvhDFlzjLUDLLG/yK+iYIJQ1S7fonZsbvLYU8d0
hd8Wpq673MGGq/Uq9WglpV9vC2XZh7//9f8Z88D+EXo+5l/rwQUP7PfvnoUis3TAKHmxnQwtpd2E
TBDjPDc/ktoX03OHUZnNzh9zCzTuK9+LovDHAzFYVHTzoBjQUPP3xc6IXJe4vFumuiKRKyEsNnMR
j2FE1Ov7dnGiYOOYwrP+QRf6F4EFl5C6Y9W+R6gM+M9fhbZWhmLcOAB8rpOUwRF9DINwC/d+G8ya
8dxelo5TUSohTKcTikBj0spZsRpA5Fef0Lz6uAxEMe2cX7CNBWJY3f/Ddf5dbfHrQ67W2ahOMFPG
Eeov/D3PY7MNk77aBN1QTEekDEF7VU8pn4uD+0Fmc/4R49vUbYty4SL/gpFAbWnk3B5DpX1WpIDL
Ohwyw/xQLPE/LIIVlvuTOEYE0WovRDG+ivGwpYnWb/An/TCT7axLehB9qeAYPP6x6EZ3LMj76xhS
3bJviPEQ5Azsd2E7GNQVelyq27jJtCZM2qBL34y6pHyo+obHZdQeT0rSa8dc1XnvQZCWswyif7BX
/aVs/jNuxwfmrgtWkSvsVUr/+ydH8rBUcdYTauhXPL1eaarovUr7btpbUN/jb2TKOBVRRJlf3qQQ
dhycrN2suE1N0GZX8EJTcaqqLgHIcrO8OoCBjeluFqMPu2nI2DSLFQ5iEpCJ7SyN+ypI6Bo28VAF
HWOwovQPPXUz8taaVoNauo+OVtTWLW9YW590TMUjIkSGrXkPaLLVS2R96zKMyB5m5EHPsfZgjngS
v7B/WB3u75qn9bb6IQvAt1fTXZys/rLAF5CJOgTVge+e6ezWyiNaGyVzKEY5NVO7b0TrezfjIGmo
BlQZ5mqJg7S8CLvh//s0bXeM/8ccgggY7bZxBI5sbKJkx9mBifwDmaWCTDHuzLjrSwV2E9UpL3V1
1OZUSI2NyRHkh4Is0wDmyZmpS/GVCb9tnv9+lf2+mYYYg+HXjaPR+jDYbEt/eYSz2THoxxL846K5
WSvodFvmukK8UUNYyAfmAXYbUEv40t0bK8YP7+8/wC/J4X88inwCLnIA6dv2YmSqkH9/fxSXTAvT
FCMD5Swf20OQOj5F5BIxU/gD0+Eyh/45Tvzsa27hL0bK5LDurE7q/hCZ6Ihm7tCr7Fyms1AT8Jln
5OHN6r0pOATpPpPkbE1z0u/XiPujUNCciHPXNLCNWKx6YniWWHvhM6k8/sOX++vlhbwDyxnJI14c
+Fp77u9fTmRBamPZ8pPOpL9h0tJUW1eRtAChD1oWXaRKNjniu0sSltm3DvUIQqlwKJO9HUWJt5/j
RjqbFnu3O8NoFD5nUTy5WuN7inWheMIJlzxCRT73rZ2IptgC32DfZNuzc5NrpD3MhJmbR8YrsOxr
4Mwyy4PWV8fd8OgnNEPbv//GK+vgT3si4jd6UQxgXQhAbNrwFn7/xpXVhhV86p/SW4E1D9iDHoJM
G+pmaAkN2a5RP5EdLooH1+D3cBAtg1dqctoa2XvZP+WD/AXdXz9QhMIOyR74PjYMf7U9rX0/p4iA
hSlnjvNzqzrrqShibEhT5SQ9Wr7AvEDbcYByZZXk+1mYKCGfvsmJvVTY+W9mkOqCUEQRfzZZVMh9
UdvBbeiVnnOASl5/DrkAqxRdX9+oCZXFkz1Hmv5qRTjZaLo3txvFM/SfzNkYKGd0u+vfWhMU14Nr
T4gYTDrl0y61orI6jInFI9JKaGT2NNK+ibEtvY3oaopFUztjtyUfNiFtcUFJdKxbPfJEk8/KxIWi
POMtZ99sa3YR+TVuWt6MzG/muG7te+mpCVV/wsPXOUTg/jSSIlHJvo3oaME5k1bvvaLq210T1rF/
xgpsxdott7w2yJ5fxtjwTqKl9yHpHhXQZqrjm8ru0OI0LgEoe0/WlK+iqgLgMq4ukYkOEpc/1tb/
iDH03Nb87/+sr/nBoHPI6ct+0Vn+40//bb7dby+C9PLvX7wKIX77w76RuTQP6mMwjx+jqv74BYgS
1n/5//vD//Xx612eTffxf//3j1Zhzsm7pXnb/Jn4gxXgn1bbf5Jk3LBsvk2/6zF+veTfegz7Xw67
DPoJnLKwq4DG8gdVyA3+FTj85WoA+EtXwW/5txzDj/4FdyhGlwwMhvhi9bz+N1PIF/9aLf/ZZ1g1
WMDzo/8JUwhbjt93BhvGe+ix/nzIFbit/NUCAv2wr/LMz3eM+OjJpmTa+6ORDwUC6XVg7fTWkUkJ
tBU/AmcKnX1eqmkbzoG8K33SSk9tHtjU0SqPyF6MMume8Dn2vsi0jfe84U9vEESzyaI/2CNIH6BJ
BGlZi1fb0cO2HbqrwW+TrwVHEQKupHhcpsbfMa2EsmzFUF/T8WKPDFkGKhC3m/WNE5inYOx+Av1M
pArbGkIzUol53jgj/rwMqfvFv2Q520MGivWyALHe+syzmDd4s30PIFM2O4e1Xe4KG0gP0shsyR/t
lNvZs5IUgofZ9sQp72mS26Gqn6fWec/aNR8GSuoIUpbOXg3OmpgQhntsnxzVaobLxmI9p5DDEa2Z
mPl7a25oE18l9hPD0XVN8ti1Y7rsJ836hiUb+psm14TQWsqHf1oEzKXLPr0rRvlCOqn7JUqVf60D
pLCbOXb4YcqumXpNTD4cCrWt8hiVNuXAlHr6VpV0L7DNbbhJeObewf+iPwh1EuzLUid3Y1Z33yEB
AOj7NTzaDmhCrmKKtPGy6TKk5H+KmnygE2AxljgZmsPnmDPtYfQr9LtSCOeHzZG2Cww3hyF+P14S
6XvbZijRH8AqmEKoR7P6Jgi3hjlqicvkr+mrokd6gY6y2PdRN/1AyVKeC9XC2UWv8l7SsWyilKwH
CtUw2NYYvFwhohFXWTFYd7LsAnUmmHe6CucaiBf22Avi8pNUAGwyHaHtjqbs9wOum4TO37dpmxqi
16d4VzLofXdxUkF/W2wrwmlvyonOYxN2fX49FnF+0hMqyaJErE+/DJoB4rPzmzogVSIlwxn73Y1r
V9Awx1Ixls7jg4R0tQFtM8w21JVuoy9pQLovZgmKswTEAez1YM25OggS3tLe3OCFw/CTqovAsmI3
wzg5xlaSACxy6EmKgoZNewiKg28MkP6ISRf920MCHSnQaXjN47XzBsCiqgyLfQm1CQoWYI4FyX7H
VPYt1Yu7y1uehmwx5thRXO56Jprkbs1b4bjBYUoWMu0W4e90Z+c4FBbXsyTyuXyYq0acTdLDs5KL
2nijEDvGkvIS9X66DzxlXaQLPz0v4yeRmeGINU+/NlguQKOWJ6GrVwdVBPUoAcNWFz55gVZbAkIM
fBNeWGuwxG1a2kQ2j7RXJrTPgxfdgLVdCulfh2n2RYRawWNytwOgjwtlDNrGS81deu5zlAZzLh+R
tH76bepfzTM588YvfpgFBnEOy8t20JSOo/nSxQhmK7YWpIgfkd++mQrhd9vDiYPInu8ZxW6rPv1e
IK/fLpkLzBtjUuYklT4To/thHHDSjBsygubsMsxo7wbd+WehM3h8k+EjOvaHQMpy0MhLP3uh3uvY
vdXkDL2mKQNWW4v2aYjgTxPHTcxPAal7ZP19iqQhMxywmNQSNWl3dSXDxAQRN3IRyJqHbmxr2Pj5
7bKw9res5qTcZIX2s31kpurFLJ1Le6jGTiCfKOVdE3mQrMrrChnmdWBmRvBjTXS4Xx21V4PyKPdh
mazlwULDuc3n9EPNhNxXmZhPGJkEx8oOLHtj3KA7dWlobp28mr95QF9XfQvJowNLcMMu2iu3Ve1N
Pi8INxpWwKvogqXaFVZVPjHX1j2TCl3BFSi99FDQqW283ndgaZeUlHPpdptFMlm3YUxjfhXu9dz7
DzXQJfp12UUXWQ3da2dVCTtnxt57QHgA7lx3qK8jt+p5qqC5MDeoHJtxzaCPwCwVVpsmO7Rt5pwr
kue3ctEVz79xR5QGq8WbHINvaZolh6Wr/L2bNYJZMhAxtokuZBn4AexhcC72o8CFZFvVLehiEtdH
e+qGfTXphJNQ0XSWoXvb9TFSHZTyUHDK5TGdLP9aoZbfxza7XjfN6XVbuvBPBp+SviVG8jHPQk4L
SCs+g+opzN8Ds4R3vVbxwRY1Xbwok21YwZ5nXd6M5YDE4QzzlG0wGE4e6VxZG+Q3XRDcw09s9yhu
V43vhNDMcqs72kN/Yw3JgIs6suIdjJNk2wd+jeAc+wLE1YE8NMVylDggDL20vsCPty6ZPbb3VeqI
g1OY5H4Z2eByr9ljDr9zFWogL2iv8x7ROHOAu3rS1R7ssrtTXY+IH13DhN9kxSCht6wdytJ0b7LJ
25u+1NeJ2xeHRsE0tGHYbC1HXoKxSh/XOUMYiqdcp99zWp9tPk3WaYT0chR6DDfOIpBdDaaIq32X
ufexx6NnMlgEUXjv2XF38WAWnuH9+U8Uwp9j6XxOjtNed9bUsg2oZhc6gHGquA0jnR2Bq0lX58l7
7C2+NJLBZVWaqc2iZbY6pFiHcHTdUxwU9XXotfZ9A1/hEgnAyWqNRXPrtEdsU3f3VmXz2cfa+e5E
fQAlM5kOuPKybxT+TR7Gz6TjtW+u02enYPR5HpX7inRvQUfXcaDl+BZsmHSzJLLkpMoRx07d9Q+w
y9KnainSV6PHT5Vz8rgz8We6nZPbvCvxmYDJvOlrBeExCB4nDbrKFDc7uSFqkkDWIKyeqM9uIRpG
z+SKd9oaLr2cV3LmON6QT37t1TN0YxuExcuyb/1Ydc+hFuNDWc4dEfCtx+IH07M7yid07PONJ9b8
pLaXlwE/nhN3iQlLYxyIhtqNrhMf3mtn6wvs7+Iad0KG6NhnngNolufWLNWPERI2OVnGJu59funa
EA5Ac6gGD5taZ0BHKuLmPpwSvc9l2O4lXNgXnOnmu0aE0V1WNS9OlFcbVM67zMfmwOKgf7QMTSA5
me2pteP2amBfeYoACK6WDgF83jIC2rpRLyAgLGH+1nu+Bf2U5SGOucm7KytOmieJUGMvDDDXtqZb
vupI2G13cijnK1YSAwg4rtW3UthZvmuH+Bu+A+1XZ7bzm8glS/0sq4xRHAzUb/PklRH0s5G9f0zF
I6RTVp/U7WtdC/+eoX+0CTIxXhAKvQADi5PH+X5FLF+/GXAFgBrtGLnpxoyC02Tp27zy3iYvqPeq
MPauRmvYbzr8Fm4hqfQn7HTmz85ppsfJacKrkkj3Y4KXwz7jxz9rescLHmXZ55IGH0VNUE6D8cFp
UHVA/lopr+10Dh6lJ+Q+ZOvfmhGFw85hEIrBBNSdLa4B7sn4k6K+kK11M7AYrB1yqfC5qNYbXpBb
s7G9quXUhXs1jeDbpPl5Yi/FgOIaDmVxTkSkr7QU3iUcs1tA1+Hkh1nAdZrWDQoXl27Cj2QZevdH
GXSCT0Qv2chl/GSRNBJSj50d8p6EWkrN2L8Eg/6i23BbDJzlRD40IC9e8Cr7abji+evgdMjvQL/A
sKlOrgtmGlsYCu2ut0jEonxUL13cVgc/yt8AC/UeVbyCxExPn0UvKYd569tnhnBgz4CmURsmx8xF
fNch2WlIO6uV23MF7fG5UelTL9stk9YbDjy6Edd/CPE57ZLqegqnB8byNO0/9TJuI8ic1RLsEyf5
sSRZcNTNiLbaVqc+XL5h6n2bV+M6w3fHQ1cAhvgUmtvZpubpXQfO3kjR7eJ/g98Lus9j1i35uRmn
m6HwumMUKnhnHCZbZkw/u3H8Si1yThjDvdCOpHurtMJXS7L+wsrqd7ZxL4gNGrzhFucumVYd0oqp
ZUicv8CpTjYmjyE7LU18WpmbOxwpGZ57+rsXookUc9NsIgrbzSgqPsri/NCxNWyNE+8MG88+V4E8
4rK59TRoqS3MAfLcQ2OXak8ScHkpx+TTKbpLn6XxmVznaGsZr37Klj45G5j2Gx2nww40rLpIUtuY
CCXxRXVzekB3YLGvIc9fFsbR2k2SfRVCzRHQIZCtMEaEwH6axNJcg/unG7CxaVvaw3cHAjbuI/AZ
Sm/cD3AUCYOby2vMVCbG2nQyuo7SkfIhCrZGzt/IGypuasvy7tiQvzSyH56aQiRHV7oUXKasLqHx
8VXCvYh/xLlOtM1uomy+hrkHFSOW9WWVY0Y2nP0hhAA4RvGpnf1nzD0cnuuY+Ipw1zKkYep7ruFR
4aNVwKcs41fJrhIDpFw7g8GeyZ8CDAK44AN2snvI7R6lsh4P82KxjbaqwI3OwjEoxmq6DyRX2cJt
VzfRNYBIchdF5i0Ksvpks0nj5rLLBm/PyW9l2Y0ww3jKRw/iYy3C7ay99pj4ASZISAUgni2Hwbf7
k6YV2GESM+D+1r343qK2Na7tp3iESBRncL6tsnqP05s8kmiIumCO+E0TqlBcsYGrqeGTIpPbKk4e
Oeqng/H7a2fmjccO+pmbnOKUW+JM0H/D/0femTXHjW3Z+a9U+Ml+gAwczA92RAPIgZlJJmdRfEGQ
Eol5nuHwf/cHSlWXQ10pdKMfuttRFarSRBBI4GCfvdf6lrSqiKzXlfxGr9AgtQGa9LqqtrQstZU8
dFTZCHAM/pxQMqyEDPPrhDx78klxbg7JSVAN3V7q2oGdKLwpIxG8Gyk0zBr/sNLsCLxeC6B6K3OO
8zVOEapvO73GFoW2EGWyn/nbum8WLWQbe02etyslKHew3DDwD1YKWrtOvGoS6VqSunAzx93sjBrf
PCv/iRAh3ew238WTgYdRjvTtnAMiG2MELESOntOfq8nb7sxtmLXFdoLJSKltzCdpF11kc8mDaVIx
z6smyKeTeExQCcXRQs+Kv42heo53wkGmTOqbhzJZoWSU4+2AN2abNO1djTTIVTP1vuIUiapKDEzH
anlIrDMz+jqwlaVjoSPtEsqJHctepfi8isu7xMBIY2T3SVwW21kU2yEdaPIwt5Nz41vRZveSKXr+
ChtlkXU3SVEJl6zjs3DcKsHAJ298VkfrUSsBGjC3CVc9kieAFv7oDjU6YJgIOhvwej5RSx5GbBE9
YCIVSHw2t7uC1WzTpxXax7y+kxcfmdT35RqeeYGKUw/YDisKz8us7+rMMGh7FtNJJKO1NSe2qXa1
WMXDcrVoVwKjZilEWpwE3RVyBpVGbgejphoe9SE+RQ5zMYfV5CV5HvFiDMVKivONBY9oNvRVgk11
ayptuzXiQHMTA+cLalxH0BfegmrKQg7Zzo5s9HfI4g8Fvni5FiuqbJRFwp6pKNH4l9Sp9G/4oPw+
7904a/Zpe2vZCTKKvhmgmCDrH+259jSl2Ke+brj4jZCsVhPBFUUmOXB1ij0qC9uTQolqpqnZqJQS
++ZJlfSLHvQbEredUlXWaopR5oxSdY6Q8ZiVwzFIO3Z9vDatipBSKyO42TeHXeRXgUcMx0vvbt9D
u8jszlihoKA+sdXrSBWnIQ0cx9CJU2UgIznzVDFZChVrFSJt3FZsvqGnjtOlovtHUCw5ioptiJTy
sRTI/EU15acdzZ+tJMXPbZHil6nkeFdhdMD/MdOmkDgbWu1c1oBefTLTDErzr304sLeIuVZRq0k7
RZKNXaY2Gl0W6asCdAomRjFD/Qh7Jy8Zi0eFyDaYcAVAK1BsjMubVaw2lPxROx79WbY9+BcM6kyd
jKIMSho+ryuOeUFYzHpK/PYUGpxE8yPoV75UcS3GuHQJabk2kesPKS/sQv/qV81Gx8cLvSyEyhVd
6gPTBjZel3XYqnuRTidTFlxYRS47SpYhn6zXgR7cCkP+JpMIskYzq3r1XIBP6Hs0L2Wdr1StGNi3
GcamCSavaD4bSLvXoYivRqNsvNnIzitrekyt8kkPgUf4rYFYgdxFTCGV5SoIZBWshhU60Xycz1BG
H5AoYzjOd1iOHpC2Rd5Mws9mCsZ+FY5wB/qwy7xEm/M1wBdU5ex2HXtWvqgKgChNSOdNyHR5EuC/
wEV448BcoDy3NB29km63DK0gA+D+ee4rFTeiFpCbnA0PU+rvDXMUqGuWCamNCqirqIfE6M8MPcB4
odCYthEu6HXXBw+pmq4HJrYMtatdXasbJFQJY6deXI5+Y7odb29McsEFdk9eh5b0pbfSe8Owz2lA
ax6jjMgD+LPOFMmDC9c6IsxcKW4vpLa/pdvAgKgsYRDmUeZoMMnRmPsavNKJ18+c+BsU2ceWCMLR
/DwVxXPtV4hITTVFSp+d47qJ3ADZ0jmp6NJaVRDVhhpNlFkEHt3gzkFntimIlVkbTWCvWRvYObCZ
DGsMCVKNYLk97dIYoXQCf0a0twHIkzEWD1OWNCj5LTZBQDIdPTIRGRu08Binu7ydK69JYX70k3VM
o/Fe1e3HbmKbOXbmZWJbE8Kn0uQGxXkyBH0L94yCMWUI6frV1DPTaQlP4Z1lxfpJG0ijOyv1pYX+
DDtpFawKlds7jRG200Fx7VwUq2kCySO1MSZVuepcxulI1FW88LWPDcdIqxtpkO8TLc4cf4zU61Qt
b9mM2V7ZGaajJvFZVaBnm7V7OBhfTWKFApgKrqGiTYNgw9yJPgsuFlE7PamvpmwOjtWWQGJC0ClD
djQmfAnjgsKgNR3hhs0vpAV90wYwCRjYbXzu5lzvaYVCoca0X0hungMxHLQxWMkTCCK1TuBuFIns
qrMUcMdbEDCwEKyrSvqm+YUJtULP3Nyi+WiqRK0bRUySXE6XJBTt50SgEg9U9ttseURZPWvY8Vjr
CjQeaCsgKVK4B7K07WiZsktkubMFWEmmvQjmFLeE4LsOY/SaBKXHzjTZII9K6dmM+xOpottYjrwm
lHMfAVFtdg8BQnJXzOptZIrC1dTwOMXAYKRwS1rcPm145GalGl25BaaBrkw+JkXhb3VL5tfyWF7j
xMk8rGDTOoT1tbLpTLl6XIAkmvLBNcfkkl6E07WsNxry/wnMTdjVe/ZWj2yah00kHwBQb0K7Po8C
7WbEdbnv+2DpE/u7kYq5Sel3Rl+VMt6Fen/XBXxc1UMkgK5k3T1+VeM2a+uC8feMh0PmHYPIDGNc
iAWRxccNpy7ZJPJUOhX0LK8x8y2Wz83YGrcENT62rXKbxE24ZZDkcbWs7YwTUiqeLAon/K0MMlJy
muvpvq0bwyGt7I4dIkbmUeieVM2WQ/MK+FKQ1y73vjcY6q4xyq8lrzzPFsm4sxhfbRIF86RWAZpk
76BvDWU4DjTwHuKZ8q7K6oupk2jEp9fWoF5YpXSnowtwSoSOKyG3TCRKWqW6Pn9DYV6d+r3E59Dd
W0XRu1bfQXCw/MI1QSStQvzvfIATeuDZwjkmafWePvp+TO29hlw91zD9Reb8pZilAepHaDvMZBUn
AwrIMidVT+Y8jPgo6nBdG/qReX3sNH5yMXYtQxh09UoXXCMaPc867XyMg3NKuhF3qOzqFi7+PNOP
LVURIgkkKQQnabxkcJlEQ5ttUfzPjhQ3kWPD4Wfnplz0uMA5OJ6YIYy9Lmogj0YNNxeY0bjELRU2
pooQeUhdGfHDZUgbAo/mUBwLuYKP8D//msq+ocH9Nen9zi3466f/+58Oft8Mi4/lE82Y+umpPX0o
3w+S/wOOiIWB4IJLwUn8GEH/GC2fPWSMlr88ZU9vRsovf/77fFjXPi0xwMQmWEsaBf2HPwfEmvKJ
GDpYwzLoan6AvPfngHj5Qz8Gwor4hJYCuY6tyAIJpPideTAlydtxsCpIU1i0R3xNoOcfxsFly1wy
0hOanDZF6EaNw7o8nxONhlgZtDbK/DQdF+haQJUWHQh6yfSNDovhyAKRBicoT5PEsSgv8DapeUWU
Tzy3pZeKjIaTmeXZl0nweqD2DabP8GPNL1bBMMtFGVp8tlSJTUM3DATWOTHrv4kxOWBecN/2akFD
1a8tDQow8OucutZOpokvErLzvFGMBVsQpBUGOSiKdSw9J2mnZbWr9ZhATIYyYZTAXZVioezAIJPK
6ciBwlRkUOE0Hyw/7tR11eThoZU7aThNhwi0wZzKYlib6cRrEWae1ZwDMzC0E5C6oUopjDJ8AvJb
JcWD1crkW1mhoQa4rKHMhSvFZKNMPyDBsDslBb2ADZa8wT+EXdsye0gxCsNTTRvtntITvTTYKp0E
xKTG7NQ7kR5hzt7T/Sqy21xFo3NPq3isb+hYjryO6jGbGAvj2l7wvtTgnm1jl89cczLUCQNvJcIL
e/bt+5GwwfLEH4s+PB3xIxopvSoMRrWn6rRWdXpc5FDiKuaLAVQgoBp99YaMYFx/fgBHb41Xig1K
5xUDIFassXFZBxloPyXWWHV80yxmrJpinoHEPcsRMOpwZc9TJ0BK5yU9AwmfrEEOAo0Bm/6bmpHp
6vR6O6rtAWFLws8KSs7kq+iZu2x1/GqCbkjbatk2NnCnPFedJomrpRLdzOzuQwa1dnLjy2X7QFxo
7OqY8jD65C3mE9mP032FcSxm3pTW2amJrAmoUW7qdwxhayzs9myUu3zIlGDbhEzmXWobqL2dnV4M
/tR4rWZXF2XXxYhdQ0huTjNglQRl1J60oqfXxSvyBkGCfdeiy3uMjfgo6tL8LAexNNGGULWLQq2z
rwKaccXbv9MKSq+uvlOriLTPEZ7IHY10+WohSpDwV9pfiOYMTgMK0tzTSxwZbqXbOLaQrjD+lK7U
sp8d6qJ0P0WpQbt00tv7QR/LizQctHuh0VHC7qW1vrMkr3lKiivIGtAqtRKkpWwQ0T7JZWkNZZCm
RZmfgAtf5nnsGa2RyR5P8zMkQpryPS/gZpav+7RtcFAJ42C02BwyTdSXgZVf9i+A61Qb4VTE9X6a
ClzjOcQwHo5kpcUwvq+Q/ReFa486NacsKoojP4kzA/xIIhuAGVM1dJPWj5NdRX1s7yNwHSoKy6G1
1r2N/egsRSMSr1SjDLM77oN4+CZQoNtu1gy+fNajbqiwAQeS8SWImf/TaB6pLLsi1VG2hbOf08RN
M+lsZqsx03esI/NoS61prAQlV+gUbFKfE5DKzNF9o7zsjd4+H8eofrSUpEXJnxgmw/ixFTRi56i4
sSWs05tYQO52s5p9xZ1tZ3nOXK5nLikwKYHFYS4tzpuhpQNWxAoIRTmQxd2g9GwEFUUFOyaGEikY
oo3EXIdaEeUPGdqYepdoQ8FGupwDZZUapp+tszkMVCaI9hD2n1WjskY4iX0hmOwGcXioSgs+tz/W
DV0t9jZG+mQOuYjPtbIqyzX99bqWtzNGwfkKvFQruXaFh2Nf523G1WlgwWJx63uQ3K/ecH9D8Hmr
E0dSJCswsW1hCqRMFm+mt4rDkDRzcpwQUuKHkgB4muRYemzU2q//wnFUNPNkE2iW9h5NTI0zspvr
fWdmYPKIFHl6VGpqmJ8f5a2m/PvZICpnz0oUniHeOysQH/epAdkeUzFQBTWLIzB7aX4JGG10qjJp
Tiefh+LnB32vzXq5hoZGscDrXREvpcFrJXuKnR3LKhgSAcUB49iolstOuV1pdDJXncYMiEQEKUHc
YFeQXkp2taWsmbc//z4WSf8rLfDLt4Fi01gI3yyNBhK2198GnlGTNovuQ/sPwEvGAc12ellsUuuT
nx/p401DOgdBi4YAkUWuxSLcfSXdt1g3o0KhP0TBb1/rs6+sZ0A0v5CSfzwfslwEXhGis9HCvk/P
QEAZ93PDns+weR4aG7l3GOT+YWpRcP32Cem6SuwWVw5TmI3G7/UJzZMOz93AxqET0bDH3fEtHMSv
Yn7/5nwMbo8F6qwhF9TeWW9SQ5cBAsa2U0k+xU+gIbhufas9F2ibp98/I0PANePJNkzqxHfSdPZy
Rh8QTrpESd9Jcg9bMkiiX9wHf3dG1KGkw3AP2Mgk3162Uq/wnmvDwrCIIZfIXdcm+6TPZ+qqoql6
77c/JUTgtowyekmMVRf19KvbDikbt73COSVG061F3dq0B+d09fOjvDUwUFdTUOskvi0rIgfR3mmw
TeK1Bi3XbCfUIbE2PVRao+PhrqW+ox8uf/vtw7EtMFTFRo2qa9a7Z8lsLTUqGzo3KUrhzyOgyL2U
2mJfd3ZxpuIv+M38LcDwNnYBBKU2qzGhPm8vYjAPMc47ZmGmzcQ3bYMHIWQs5L1yhuc4d0Sf/eKI
H+8SjqiotMYgnaNhfXdBgyhgppBzxEoUxXo2Se3gFYHoUk6q317/OdSyaOByIwdVf3fX6xrjCgID
IR41MFCQTgxr3BPdtWmBJg+UOLoxm4Fd+c8/wr87wUUjTOgOlibtBcv/6r6sjTRgBengEShKv5HK
qFmJRRbSlMAjf36o5QTer/Fs+XhjywDa+SDffnqgZHOfotd3FHqt+0gylzqz6bc/P8r7R2ApCgjk
xHHMfxab4Nuj5C1ErnHxQNZpHz4mdSJtbAhFq3ZK+2OGDnX9LxzP1GArMsxZFuC3x4t9cC9WDPLd
NuMJMQn5PMhsprueZaVzgKX+ylrysU6gNqB3RLYjL266Tm8PGHWz1Jt40hxlQJopclxN9KvN5FoT
47Cr7YUbNRnV8LsJXqrMcVlV5OU8tQ92inZEWEMnjlfAkDFyLmlT56ldXOS13n6dFLm/koqo/sXt
+fGeEfirMXDYvOCMD3WBFtmTKaEDWTi/SLeaVFYfBYEr3s8/xI9PAbRuTGUK7Qhinl6MYa+eArC4
vaKDz3MMiUm4PgXfWIMKkBTwZP6FI/GR0HDhYKS7v/30+lgG6lQTGVgwZwRaHkO1RYCkbXWIar/K
Vf74LFAb0whReBCoeD4k1xu47BWD6JLCTzcCtYgrNebXIVDhwqrl7udn9vGjIryOzrPQcBfqNHne
nhm6mNpHPUBOytDLrjxiBJZ0tNc/P8qHnJDFkSBYKTkjYjk/mEPDsER+mdNanfx58L3OGMCwd5Po
Js+Qitxexh1c07g3wzso3fXsVXKTozeWQrMEr2gT9iL8UMscUCey+Ysb6W8vwlJSQFPRTaG/+3h1
dpogRThrszSYW/iEQkyGP/7iInxcAiBxmRo2XmBcBIS+W0kt8t9Cps8W4J9EOhTzVJwDb0k8xWrK
q8lsq7uIlJVfWEc/npq+1MxktKDNX87v7ec7SKbf9TOKtIbLCrpjyrzGTsNfvCSW5fnNS4KASQ6C
+pYnTFji3alpbH0RXHQA/ZQZ3UyUJjShIpEB7at9oUtnYRVn2kHXI9VAT1omTz+/vz48MorKP4th
T+MdxRj37VnC84iy1ig5fpnVhy6YaVtotULoR472H4ExFLGfH3H5iu/OWOERRWpAES2Tc/72iJ3t
l1HIMu9UZqjlN0yYfOLEii7QTma0kvYv3o8fPkYMcQYbH1vTXxKXxdvDiVIFnYn3FWjIIDzbJ6ez
KMbffkktR2FFpYjH2fniLnpd7qb10IMkUnWcBEmzZkqmbPREa1ylEAqKqqz8BiTzV2yCj5vZxSyO
2pEoI53D2+/f/XPr1zhBFuY4ZNZcGe8iQ7nNbfMMXfe1nvWPILxczeyvUTx3v3go3xsgqemJ1SSc
WIfKQ4Xz/gFp27nFVIuFY5R0kGKaPJ+EQdy5yayP50ZFG83E0HxRNd2wkTCLbzHToVD/9vPb6d3n
S/2okFrMt0FFJ5ZC6O3nGytFTuoWjoXYzJk/YSJ36YX/Zgbly1EMnZwf9reCkNR3iwE6E2wC0TIp
HFFyRIAZPWtOlF9c0nfrnMb9A2tiqQAoUU1++vZcolwMLEQDbEFgg8E69w37oW0igIIJuk+GZnUY
k0BiYJWsfhF3++6pXA5tC7rTFJK8+Hk83x4avXlphTPkWtIBpEteGj1YWwwnYi2RI9D+3maUo/Fa
Q8dsYYlWeKstH+qr+oP5dh/kowGjJ2ACkXDVwU4nMQIjwxys2Pv5LfJyJ75acjicxryHB8UgPpR1
7t0iN5I4UEdK2btYeiViHbFB5INj1I05bPqFFL0DMcJUulFqY7oGECqQIuU05TcGwOnqTAO1Fg9e
x1DEeMB8rZie1hM74ZnwAq57Az0TEUrlaBsXyNqn/kQ38SLtwEmW6Bt8ZcZG01IpFwRZyFr88HJ6
P2ya599P5N3Q791P/4vOADF3vvqkP9hEr6Onun7449vTH/nDt+jpj/8e4F2tH/7Ha6fpy5f4YRvV
GevpNKkoJJbWzrJ1+e4bVbVPNj0lSizeOzQjl6DrP2O8lE9sPMBzCOh4S3eG9eXHmFB9GSZahqXS
4eDu0szfmROa7yAbFE/wtgG9sNHRl/Gk9q67kPYD3mMd0i4m4pM4OlS1ehaUxWNRYgALUUrmPslE
qnHT+daOvuTOnLtTyJWpluwVlVf4LMtfwJqZrmQQZKiOTwGjCnRVB801gTh5hYVJO3qABHdPkt7k
gqQOKCVT0NVVTqpS0xxyXWcOiVFLaNUDeV9CbOMrOz42yaZGNaM5U7n2rZUByXtnA3BF1mXtKuv8
2DI6Mc1TsXCSDiiTuk2lrTLVJWgHaQdy3WERyqxReDiNidSOgcUJrKCxXMkaaphzDHMRVJvi0o/3
JLFWBQhtbxl7JvQiNiI5Q7CKRzu9Sq9ij5BKkiSfqxtVviSFRwal7PKjmvD+nQ/pOl3rnyXfm8hE
uidXp7yiV0KA4LUEpbBwq8BtoqdQucwxlDnXVXpWSLeMGRzdmh0yMgLUnYU7O6koT6t4I9cWAza3
kcaNH0RLBJATZrN3ko6H2q62RndRSGTRrqvO3JN0mEI+IHDOUTaNl7fgPCBq3E1fpXvpfvoqv/xX
fvnv8mP40D5//zF8EF/bZ/H1z3/65/iBKfBG+9o/a191FiJnkASL1nTWw02Z1vamSg5gqx3Nxr2m
ox3DZ6Du0jK7T8/iZi3T6hPFl2qxZHm45sRd+oCntCd8KLlGwHw5yidJu2J66oBUPgnn1YhNLtgA
4hz8Y5K5OJlAPxFvaRTHugJLciTrQBWQxhxT2fBjxySxOFr1FqePMzOdc1A/Gago1qGEF837MqL0
AAELvISM7V3F316ytq9Gd6wdUF72PebGo1Ov+HPWQ6GtcoLZ7jdZvY1LBnxHkAHYzlaqvAlQHpmu
McLL86ZzzhNRFDbdpPW0azSA2vV0Hj76xPQ0IAP3Zr7DBpjvfdUrt2GnYfwkOyW9DKSvAcJO4yCQ
Ca8DkJwI4W/H8XJU7/V8d27I61i641YNNFZ2xPdKALl84K3BBNCaCnB1AR4HFGSm5HX9CSrUqXAj
DeMMWSrjedht1X4jzwS24JVY5ZwwiXcYUatT3CkuwAPHLYON7p+q/ml5SMGprrVd0R6si3udNqxN
WHjo2se63UFbCtCtAhIX1w2qQuDB2dLCr/FWnzP5G57D6+js1Ft7VrqzntfV6BXk6j2cIgNFqUI9
6OYaCv91FF4ghezhwp/Jq7Bh/Igq/kBAQnotHftwxVcU00oPVs20GgVvKX+XigOgBz/6bIUC9upK
kw4DJtQH0jdXDXNwTSbjS2cXL+mOLjLY4qFDMAZpVrJnztLWDhHpAn6KHgOLFIxmV5Me1x5yXLwl
CF72qj6TUr43u12V5zJWQicCwHxLuFR1mVXPCbGgAUyHdFyZ1CCXM2VCWHaeDGrHYoE5kmwVN/I2
/xaRvUR562KSzSOyh1sb3N/yc+vbEdkC3xqfaOyMJ4qHizIjc9fEFD25oflkD9LnNl6nsH3KkwlQ
rr1aHINWcB0qnzVL50w3ubxOcnh/tzLuuX4/nVkPAlVig2XSROA574Z0r+JkkHFyGhi91l16DraG
ib9Wrvvg0J2CfWQ9VJziIruwZYd/UW1jDeV/8mN32py+/DK/9v13ZJZXzWGtQl4EFbP48a/euM0T
PtHRhQ3Lwjjv58/TwFDCSRg0M6PzrNYj1Oa80s5gMCrTI7e9GnnS+Igekkn0mT6l3EmfJRk5sxd1
PFNY7lqZGDJEHKn8qOQEj0mXZi25QXASlBJbwBw4z0mDUxSwFnRjUsWmnS/WYXlS6zfZyh9Wg0Xk
h+nEcwc+xDfu0FM1TPQZ+XJVc7pl2KYrpKQB1+bRcnyOTLAJtFHhwpfvMXhsisZJwVM7vl3epYOx
Tr0cM6RZOjiR7QfjED92WLaTxtUqWNxnRnBb8E7EeWjnW8pE04Sls57PSkILNXCB2FnucrzhLdsB
nKTMcPHDWTw7qBRwm62mRJy3JoRRVBVS9UBbapXvdB7aqP2MRndVaugBW31NwvUqLhD1D+VzoKdu
CcdE0EHBW+/YLUlY4sZXkkfe5l/ilOnDiBYYOxQa6sSjTD9H3rfyO8OVtcmZ5wsZ7TK+Z4DDiHs7
xe005aTJjZWUlvvUkD0wLGhYUy8roKYNz1herYYczGFjGGCs4SesY/tcUrtsFZLf5jDI9rQpuoj0
XIMGYa/GaKZDb0vYc5p+L+xjNl4pJF/hjFst8kw5rzxKDuYFJVrEoZ9B/G06abzHD3yWxMph1NOj
mY63WWp8IwTjEGjHMP8XqtT/bBq0Zbb4zyVoG6rNvHmaXpeby9/4Xm1KiMh0+uOLiAzVFzUi9dz3
cpPfYruK/kymJ6pp8Er4W39ySuxPmOVh1jHix1r10s//k1Nif9KQpcEwo++Ogl7/nXLz3e6dYlUz
l9km7ctlePChYxECJpMbJcTgYZUQBxqr2Zepkd9K1eL2LaSQuPcMI3yEpwm1Untqy02zK0dssa8u
2o/dy5tcore73u/fCY09gpyAnDMO4mK83gy2fgalW+RI5O2kQJge3fuGGh1skoWeI7DYWOVESB2n
h0ctCVGrg4PXN7U+BF9aWBgIXuG1X7w0lVvkK7xGDCW6lMppPv78O/2bb9QC0reMISyL+v3drrU3
GtUfVB6squ/iNXlz6qauMGlhM8zCys0sv/zFOE55uy1/uTboGGW6j6r50l16e22kKgMfI7SB1Eu3
Q7eyNeUivJIUSmfZoCQJjEn1JL+7ixIj8AoRUAOi/nIaCyCgZqEh7oYk2gwJfI+Xi/Fbu87/bM8z
kViKgu7j1cf+cVPZZY9/nD5MRf3H9MfpE4/l6+f7H1/hh9RUJ7eMyTPZc3Rs6BSzPfz+kOvsNpG2
LE0OuilLStlfzziYoqXTyxNuMnyhK/mPPeXyWyqPAh5zvk+m57+VWrb0vl71PXgMDIa5y3LBoILx
8bt+kiKy2QalAfkHmnHSaRi5i/AuVpPHrAvrjV0o4zqtfiEFeXfPMqrjqAh6tBepgWDFenvP8gtA
geNQ95SyhRZBQBubUaLWCaSAWxOdTXVBVWKomxhgcED2mdtklO1JHd7Eub1AwHmTI9XX1v/f3LEs
if/8PfRvj90fp13D+/g7e+vk2//6bz/uU/7eX/eprGPwMfEaIdB5IXj+dZ+iMmBixoJGJA0Tj3/c
p/oni5kTfe2XDrmxjF5/vIsEv8WXWQhXms4zhXr6T6n2m4bVPyLNf/IKWG4ZkwkIIx7eAXRX36+s
UjcXxE2GKlDfYKdig6ZD4Huhr86U/bi39TAmtEcPr2zybqTZGLY9mi10toTt6iTuYombtthgTvKZ
O73R8QP9/r3zX1Nnv/SdCFZkjmkxQrAoR6hT/vnN9n8uV1ery9uV93//+Ew8IxXQH1dIPN/cfH/7
Jf/qwSGJlFUWvuVNzwT6z/VS1T9x/ynLgkndbOBF/Os+VNVPkFthty18XPq3y5Dqzx6c+EQVw4Ae
Rc7LSqr9zn34XVHzasX8u2vxuhap204FTVYrbpD55ADoOqlcRggLg6C8qI00TCF9uCn0/lRPpYtY
62+p870uoKDXNdIBVGhsdUc6a62fdUSsgE70Ors5S4CE3FvW6LsAbjBJMiR1gM2KTT/i+QWkBTU7
LkhXjRTHqiftKBMju4qj+TnVgy+aFObABKzhAMyH3dQ4uXKaXQ4lO6UMrf5F1y7k8b7QCPqgnWeD
L3KmIfcG2w5RhtgRW7G+qKvLWiAkCkcFHXxHQsWEcB4HnAInP4/XxWiu6px9aQa51e7zz0kclueE
lkwYZZibzVF9DQ/2IayjM0hel3KIvlyXwVBUmJP5w2eFap7NRXTb2hFBTsqBudFpGAmKNSIlce91
B50RtdvrKtTXuJxdXcAgr017owE4IE1RPiVo9hmhORFUAT46jcSTrJsP0yyPnqoxe8nIDXPAOjw1
YfrQ+MZZEIINCyyoOfBJEoTFJD6M7dAsEXMnAFM7HANTcMhLNnhKz+6/SfbQ9zD95fZV4qcnIOiO
nQhwWrbF+FQ31TNiLHhEOlBy4G8nLXzgJqHIy4HU+uMJ4QiOLyi2MOXiYGCsuhp880h24nM31cwy
y64lLS1DmW7W5dGYKdM6EnKI40txcoYym2nCB5oTMcmTk9aSdgbpLXOZRAAB4xI6XaOxgZTHbdEo
5tWgPJqwKd0ubKLdFIVXYSAIlrKw4zo6QX/eyGfcFTAWiJ26yUJzQ3gNV7kz/FWVj8X5hBz60NbD
cD4vNpReGqQdfvovTRPam6zkjjPTr32uVmsEzE4bCn+lYRmE2zPHXk3W+r5RpoNJSsxG6scbsuKJ
fk4Yq7r4/dhzd05BJG8p0q1tZke8adeMPFbAJulWdU5cPyOcX0dotmO13VQ2J9h0xKbm+NtLvJVB
eVLQWMWwRmSxk3QVvSzDbQgGbnNlUyN36LNyD+jazeUvPS0DOx5Xep2tJCrvEcOIz/62inUeDoTm
FtTs+lwOgVm1O0B0a/ss6SxngTEb6i2ZMac5wDJMpLR5JeVoUr6Bx8ALadYg9vtNffPv+Ob4D+i7
Qn/6s/X/qqsX5fybWmP5Gz82vbr6yWZji1oKLTCjDIuq98emV7c+yQz9dWRqgmEac/K/FnjjE5Ys
dHIUJzpSIbY9fy3wzFjY6mLFYri+CEyU31nfURa+qYiXsSovF2SjWAKMpf5+N8cNhAAHqBiWwzQX
uz6TFRP8hiD0EROWYYVri/XzaBQy5sSsG4fPmZGPez0gBMBpkjj2t1qsBLdhYuV4V6ImZ3qpEQvp
Knh/11mWLf9LYG2+ivU2WhMeRZpIOKTSOq8rJXIz4An3sTRXLNyp2amAZxpsvpqZsb4R25TtJ9MS
D6T5oHXT7YmQUHU2Q9JQRF2YBDv6ApsCtqfetWOfBm0edeXRnizmGhPhKxp9q7He5JitsLhEBOs4
sZiZVLaG2fcuEGga6alVa48Ae4jyGoqZaD2Aj0l5EjRmJ0HbmNLKbXNIPQSA0VlCOI72ZcWSmNqO
WsRETiDpnFHIpyHiKssKb3NpGOa1XLcZL5JwtC80yEHPWtcFNz5O/5taLTgd2wrUz3UXhJcYGUbF
qVo6Wp0qMib2lkQzWjclqH5GXNFnTwgcsxwSK7to5+PuutFV8j/2XNBpI0kZcb8MbycyVwYtOi/Z
cCSrStKj+yacik1jDcVh8C31VpWb9nace4YQJuy6L22mxTbRRmZ3k0Z5hVVLqNYZxjlanwhF7LuI
DLKLtBX8Fs68bFOWshJhESUqNBjjkv10Ibpd3adY44WdA8Tyk6obV0QkGNWpZknWTNZ4LZZg5QXR
OWpqfWUpDcYYvPf5g0+rozkIDBwGwXkBXzAYbO05jqkrCJBZ2INkTmjWKja1ufVwBALZMBup1MDZ
1RqBueTYXKiKX0AR68fMZaoJ2S7uh4pwWaJ4eQOqZfQkB0V0l8ZBEG8mNl4lOJpAYhCHOw7VX5vG
QDfTvCD4velLHFq8OytHTnODpFpTB1Lu10rne7yRa/If2lk392FdsJCOSHPDh1zppGgH9nd8plgY
pZOSDGdSE6w5zy4C6FbSujdS+wLtHxxzXJqKh9Gs/n/UndlyrMqWZb+INHqHx4qAaKVQ375g0tYW
PbjTOnx9jrg3qyozzarM0qpe8vUc7X2OggCWzzXnmO8a4ml6opDBLI5+0iVPwzS2QGRdbWr7JXBT
T3339BwX58VepydL4qt5Azjm6Ejkvp+ylTKkPqjOSJ7GuqSCYzQaIhomdH+ocJWq5KPhrzV7sdlo
iIiZfr7Ohwx/w2UCU0DHNXWPpLz6SmR72GwOvE57nm8x6ogxYq5ggOPlXPdA+1qrjEOZrsN9YhrS
j6RnD8OmMHvgj1vX14KdV0tvANnIAgrOoIpV7XlTW+OJNlunPZhGy1q0rBtXAz/32C1OZTrd9G1l
yC0OAe/K8kvHJta9Tf5+RWDqN9PiTQ8L/cFPRWiWGTSyWgx0FFX9c4/8xj6pHsIfWGRkw1HMjC8y
LeVdmJto9W3NteDDLJwvlwD950xIMN+kOp0vkGe8YqsJpz3LNczrralaIo5mws6GLrQCBGGmW6R/
aSv50TnWqrZ20PsfYLJJpivPW76o60zeGdHTv8py21/ak9jFXSsWmAR8ueRxO7SzuScx5ehNH4qM
rl7ZdWfyNuUPHjhoZEWxzncWUx+yf+rX/kW5ucWap1mBkwhjDb69poIm6qQCYEPTV1VxTANnfFCh
X677sLDY4zgEtcHN5Rm+inbobPBXrZTPUq9VEkP+Ppc4k9ZomkQJVQgrv7fv1xz00ZCnYDWWTPTH
cA3Bu6hW1hfPpkz1uyLUTvg0zVDMQ1bgwyYTpMVi5ZbiNJdjJ+Isaydgd8yWOc89KkvWrvucnZmf
DdxOGdvFBLYfL958W/p+zcTXp+ZBg95RmyZIMpY6OpGfJQvJz7Ft2N74a6dZxqkl/06mkHZfE06I
3rRzlV3rw+qJyvPGJqO0FGpR+6DrSOTBclVvNjnAv5PfrD8Aks07tNrrM6fAwBItFdt7HKk9meIx
rcCdjlPeMzfR7gtwxJJgR6q8t3692RtZT9d8E6OEy/UwhIv3mVfJEnN6O1WiobtWlWS0soJ28XnR
hPr6aZme3QECIHOq7z7Z/IXTwdQeheuD2Y7fOZhMjgO1EX4ToZfMZ25mX/vkVpbEBpEbGhCoSgVY
m6vgaE+J5W6owC5fp0F4AG7X3E0jKQJxm9QZPaRzV49PYI5ssUkKNx33rpPU77hMe+PYh154KMH+
ZXsjm3KPNf1M79QgJkLPdPZlz8YymW80WXF31A3vfiDSfhY8uMVobuh2k49pU9MjlHhWxt5xokgM
f2DNhEsrHubv/4/D4H/ruD6D1v9ZNPgfzQ+ZyP+gEfDz/xwZrX8RAbYrjvbYT5GUrouKf06MFqd+
jv04N6/jokP+5X8NjC4bFIJFDI0U/DgMdPx1/6YI8K9czLTXvwhPJpuX/9Ka5LqJ+fcS6lU3ve5I
GGixdZqE3P6jmHl9xV+dW7wPk9b8zqdC3Lu61dQ6rmxiTRxrfVe1x4S14sskquGQjMp4SZS8oUkU
N0VlsFFctpqf4RaaOG/M9KxOOn/VnQumiZRRjOk2wNwSNttCT39qs/tc02qKJmN5SGQ17YVTV/AF
r2hluy2PlQ87Do83oLfU7T47K/9UOviQM6e1htJXSCwvpp85u2ZYsn2iOhCZtGAyXLxI3xovpIr+
JqDOVbvWG8DPYGfn+g0CzhT3ahEn226HvWMPS2zVlogLow82g6WHP65hPvK/Ut9OJWzldu7icObs
zdsNdKNc7Lt0DXKgQph8mn69FpDnarvMNGdCw/Gjch7OQ2cZO4DeTYzbed0Nc5fGsnV+WhfiNg/V
YlN69Z76iOnKyHx0Uoj0pfHmsgThk869X0Nbp0Dn2XNSdu6hFAD0Wg6eEL3UFoLJelqnoPnnFua/
tOr4fylg+A839v5veyVY9P8NEBzXIOL/5aYe++E/CX/XP/Bvd7WgooHjHrchkjMkjv95U4egOTAM
43EDqEsO0fzfp0A35BjI+Yy16D88eP9Obnb9fyEBhGUUs7qgSMd0/ivHQHI8/+m2Zkb5h+Zt4Z6+
SuX/2YBKXxbxzpWue+D6yakfec1WOGBm8Z7g8Nk5Qp1oDt9jdeEccsi1S0BYf1K0OG4nu7pWbTfZ
c+gtdGgjzpUvc9HGhuLbznZwzp4XmzEyyzy6vAjrQ7fCDgOcLizROypb7/L8uV8cKA7QlydrijvX
uY6S6cZCZsMqcLyybu3yfei99sYJv7tuPC025B54ORtXQ+1xe3C6KV0LVJWnWp54M1NyZtu3dJtt
vT5gXjLxAL0Z0P14q28rQxxVjY+tMte7bJ5BUKz4eCBLQ6zEHSIAN3a3M/0DHTi3ukTLrJYPel0Y
2Yh4KQtPngElpIEI1ifv02IcsMxlIBnHOMeq16Wf8Ac56p4s+TlwxpA5zeJQCzBxjc7HFaqK0NTo
t8kY7QgjhnMQYR1NDL6b3sckNJovqqr3TT+/jKX7Z8WMjI2pfGnXk40/Ig/LkMJdsBY9Rr+iabeG
o8+MvwcxNVu0hd3olulptruVk3F2cOdHRyenOWv0q8CJ1QfPIrwTHBxiwwuYeSyY0PquKzJ6Fqx6
3Jcc6FeqHx8UxaRdZh7wxsCGq29M/ZlNRfhQkfN7bWWgni0jH29RCF6HwYYUPoCqb6FqBm8W1cWV
qT5sV8JdBZDfPRVZD1kBg9OaztWmzoY08iHJc7xqDxV8BxF+0/d1C8D6PFAiDG2a/s91PkF6utpr
nOOUIN0CIHzt6GcmilYjMJo0kBbZY7MuT7NbqO9VjTOgrLeE15Gnly/eVxF93vdgNu47Sg8q9XAN
XBhJR815EoWOTmkjk0gcUlByAWrmxl4r3mTuM76E/hX14WWpgK1p4DKHvF2KnSpAqwwmniGORXDw
rS3d8jSKUPwOZFQE8bWHaa0eOAec/cSY8KtRB4xEmBXhJbFAttVp1I/5oS68Bxkmr23LR4pDsyxP
bnUVVyp8Uf5+bmuAtsXGTwG0HxMIJA5ISDNzD9poMSlBDbTrl8DWW0/8FGm9bdtzierY11m7cXDl
e2fPhkwIONWmlScM+2ebSui8+rOm53QpXmx55kdvfQeWrg0Mz58+1/o77B989HsHYKNu9yPW1szS
m7Q84wuGH9deudvLmUKTbyu5cm8AjLnZQ2Lzzx18QapDr+47LjInCKPfNip/UYt53yHKLmlwMVd3
t8Id54zjLKGFAq9wCZ6qoKlumIs3QPCflZ8+SHF06CSD+2rD4LAOwD78baqhYlF4IDc2QdKNdPTB
6I1fnYv87AXFvVV2t44af+c8/6y7MYvXpXhv01Xss8yM1eRcQvQGio1yFQHgXf5wtEvfVykDOipa
dhVJM0Qmz424caznzJ2m06oDnJIrXGdDTlgNMmPmBIqVtaB9hl6Y7t7uvSdknccy4KwDb76oiua3
JFr7Ck0YGyxxno2yk2faR/l5Y8MFI2v7WKb5zuuzU2r2hykzgFyaUYftthP9J2/ubDvUCLWe/U0H
46FKhnO3GE/JEBRbUXy4EDjBng8cjCbSEVU/YqqEYJeOwRxdu8+x9sap+kr0uEnbRmzbyb5rnN9Z
4WwtfP0+umeIR7SojRNcpCGNJ+CGPzN94BsH/jFW2W4JWSTiejQTVgCO6BqEutX8nKEqgRLGd5o1
QRvn/QD1uzTDfd/wNVWBQKHrPSOieRr9e4mgniIwJ4B3AWa+13aAr7AzCVgaPe+J1fwzqcDZwrvA
mbmqJWajHisOdUK9F9SKMW2+d/XJ6MLgUeXwqCvu50psYZRvFm6y4jBxcwB/afzIEHe5eXIHrNzh
fnD+wMgcUm4NyRNSnRcGzzqdPiHyQ0cOkkOVOuCjsTbyNZTInqvzleNohNYQOzl7pcDdlHMVJYu5
bbV7JTZtoFCmeH6zvbm8437c2sL4MBk2haqh3dVuuffWVoCRbsVmCeZHC4d4MXc3drDeyLp4zDz/
iaUgGr9ZwdmRNRxdiVSnNVbqUeN2q6KrQjd1T7l903uEHIEHZifbXKM1eEAV+qAJPEpnGJ55EI39
jes+QYfiC3ZtH00/XajCNtWvxlDuU2qSWXvd0UGwuZbLdzd9+p4M6tOgOixTJ8JBoFLVZqTwc2K8
DesrtruLSiO9qGnYY326pXrlIxf66KsXun7eAxoxIKUuZ2ICMJ5SZ4kb1gUbCHYFoOaKToFBXHyZ
YkZFQsim7hqcs2bgRtONMZcPNv/to3tN19RpCmVar9taXChx2YsspGoxu1Q0QbUTV3kJf9wF+Kmy
I8pIweF7AxbSqtpzhD/rQh1HXLqpZMzAQbL12gmecNNjoa1IY0u3/GiN9jmZm28Xc6GGkrWZ6yQC
Arit+QazOt+h0UxPY2PtELF/bNDIVFq4P4Mfvg0Wu5Y5HU6gtbmDemIHa935OzjHxjkx6FKi/AAZ
AVXAJMxuVB/aN3jgaWrpayRDd67erXTRR61oBlI2zU4BdeO019uROT1Tj82uDQrqYOQ7rDFInN27
59TY8pMHC7fXTg1yl6kk3Ew5mz65Vvne5VGVAbm3eMOXbUgbiXOWOMETvR+dYttSClL44+vgT0dR
u3z4Ej7amq9AI20mk7WNy8A6ty1+2+JI/APFi4zVXgk+HYV+15QnmFkHCoCQKeZz3hBo4G918iMv
Mdpi+mTH1m6/1mHk6/yu7ezNaBp/JwdEN/DxcMkfrFo9Sad+oKfqzvb1o5G1sUai+HDcEnur/1Sq
4cM0f+va2Y/tr7U4p7k/W+lXitoB8Ow4m6BDQYELVWFK73gi3EiwpWlzm8nbKfhM7JM5vcLPZmUJ
DKqOZ3nylrcmbGDDL4eyOCBVEP9r6PaYIiN8ZUGwDeYv9rjsyfSO9ETOH5x0Cl8JV6pwI216HLC8
bdPqw2xlvC7qT3T3YjvQ7PnWVR6lxt62dagl57xKBcFysOcAm7YvztZasWuG9GYgUc4B5GOq9dqk
+DXhemdjeU7d+SZvg3YjuulSZEe8f8Acl4j+A/OitcII7P7pRgXGynSZZNoDEKWd6bCEAz0vKw7C
toRo6jWsJtsH4OOMb/q7keow00my6bD2wkc62bl/rNKKaPmqd57fvgTUVgBrfrT6W5v2KoqIHsb8
V5hltFolT1vzBJTs5KzNPVlC4L51AHhyoNFHjK8qtZg/hjjJEwsOb0L36bwj8vfqTt0xZ3S6GFUu
2dwmFsVDPDidjG2lQxV0zJ5A+yQzrpobWCmuRRG0wW5g+Vn3J8e7HWukPq9yfv1kfWlnfgUyjds0
g0sbFk5yoGSIIwWAq5aDPNvOBw890g/MIQo118TX7TmHngw49lMvQ7xaBlQ0646l/3Fuf2hGixK2
TUyXLjVEJoxM3ra9VzyN60vjYpbu+EDb/khdVJSttsMqJLg1q/5kdd3r4OJsCJc3L5tfS2HfVrl1
5j2xnTlwF615RsaIcjujdb492IaNq3ilnKuHXC5dSMxTBwzdF/WusWEvZwUFORQTxbLIzso3cVST
Eln9ZaPwVNTt+Fz064EGjoiDzvPCRw5DLerpWg0LCgemxg6ifqCDyJ+GlwBSL5ZrM4tn2nYKF5e3
mXoR7UVfbN7ghI/mH0bX7sOnVTUiN21e0tpHS4Rgsqc6ftjSj7M0iOQG8mbRuN0W/joSpKHOghDy
IbWXvZKWc0Cg8o4sS6J8SJ6QVyCEaqPZTn0nX7oVz8Qma+tZ3BmLLu/0SgeCb5EtcKeGvjqiEOtq
uszS+wRfBSvIIPKbcCfGitFf8WFkjfFG321yDws+7ibHJqU0sMlJnOPaORTmjt6zNoxLECgK29qA
b6RsdbDrjNki14TmSpvMoQ049rXTGAciM97Iw7NPb0TyafjhfWEaHSEgJnbLLgHiinVHQVR/rNjS
k7poeRy4AqGlPZXUB4jOMRE55SXD1wIOuLnvJvqN6ZfPCy+uusGOfBj0scpLA+h682X5RXGfF2n/
Y3lrfwgqEqlQp7ZzzuimHGfdzqIw9kFr9DeDcJvttZ0IuYbqjXwModzxIutSeoC1aZy8yX22Depf
2d6224qTltfQM6Ttr8nunV3b0NmZu7YRzepKK+p90LVT5xyZf/bSwiEvoS8vJrpyH64BF2kHEd9C
Sb8bVHmEYfjQm1jgGf+yHPZKOf2IVcE7poPN79IoUdavH1Q3zerfiVExa3Kz2COJt5rpcbAMTn/U
L27XucnudLOCqkYrjoeBy5asjb+VXk2zB+hGdlFLzZmo/5QdKLrOenSkfVh6euWUigenudN8s88l
kEU3+OhoKplD8dvkBdD88m83eZu8T76IyB7s+k8Qvqaz9epY/VNXuc+errNTsmR/DOF/eV3/2db9
hzDGRxAAxdZw7TsipzRIrf6XTLkVTLYOYcbIrIdjb4PEbtUmz39qDvHnzMdVHYCg3EwTEAGv9/wN
YBPqhBDiIfw7dC+8daaX7loIURu1UEEWyIthGOumXx9sqbODU31KKLqAnKloyL3hrhXKj2k+rSJa
Am7Xim4aUTRUty7EKwLQQSnAb9N87XmFkEIhxcSRMB+/M03yVjSr5EHja5Irxd4mf9um6VvVZE9t
U10Sr79QyRZRjdJs5Poz5SzBefFus85KNgoEvhp4XWufoW2ZY3bfKJjFnlP5YyWn3VCykVvE8oWm
exJdMt2IIP3NGXMsoMKVmu4bc/oJBx+fiUspzipS7sfmPVjFDtkU9xT0XocNftMF711R8wGZwbBp
ZAiKU6RbYUc4kz7zYrjP6Z7yVn/jXF8kbP3jKiiqGMMah9UUPut6Ih2y73qK5ZAtG8s5mzP482p8
IThlECMU+0SL3RRYUWnNUY5nW9DU4TFKbkKeVPQmHK77U5GiD7Epf6PYat7kLvKG1XPMlhu4jseM
8oFCiC/Hqfnp8TTCVAQSfhwdJA2dwBUNx1JtlrC6obZtu7BwuXekcxmCejs4xivdrdO2NSQmGq8I
TCAb83RIezne0A+RMYpq2tOWnlNrMcD77pMRb779Bxl8MxhrZM2MfvAG0NLYel6mZdbgD6W2jpmz
5JdZXIcTw8mISK0y0A9iZu9Ngbo/PxQQu65qxpOjyLEWprO8D9I+zSykZ43jbzNMGW2cRf+tKJUI
9Q+tfVFZD89Zri9T7vxtG5fVWzurS+pIdqpUWy8vaeLP5HBSeoYAVV9HjBGj1cgLuEt3AgTuAUmb
4GjSnPnfplrB7J+ahSu4cpPEw0yYRzv6bmqHeGr6rTfxCYLLvKu48vSCo3wTRjLzXVn77d4cgiYi
tOFH7nD9zOnvCwCPp3Clsip7Tbw2BqcNfIUdG+a3JLtMK3RJiyOyUyzvsgqOSOfurnF7Qjpypp+p
bx+7scxvxkUvscjBlLLlwJymTytmCUJfAg51U5TPqgPFzVKBzoQ5KyNDloGOkII2ea3/1C2tpziw
74tx2YmrStEIl5PIYR5ERJB9xyI13ZlJSsNnrvnaD1PqX3jIl2+BjbBXcBbgef0xLkONR4H5ZaA1
vPNIeFEdvFxGr9cvS50vX1S5pb9lg9g5Xig4peE1/cP6IN+nEhTbWHotAF8OW4gixFO7TWn4p6l6
BTiErzLZptDJiUV5TyNYUHPQiPpUOkzOsdfur5OjfZSLEdde/qDbZucUK52bKQcy8iG32SjfDMc8
UgT7OHMTbyaVPfYQ9DZp4v0OeNyvM4rjz7jpbrLiTHAian1369L7YF3Z5c4fh/Qgnp84dMfHsJmo
G1fOrRjnH7BLvEVVe5y68pyLujrYa/JYkESjT2pvaqSpBVjqYRr46lfXzyWr8seuNm9rEeodvWpk
/ZSTv1XJR1/oG3t4DOtH5TeHdu2OSeKndwhTvpeic1Y0OGjaU4WyPtd+IfB3bYHCEBhJ4slur2/z
5Fs6TwvRMdyTl7xz3hcZd967fSUeJ5Em8RZMxSXXxnblrWQMmRHR0Re7EMcYRdZ3NI+TEJTqWigg
RJBOgvLDTWVxFrDU00TX2AZz3IdhYjlqSr/c+AzoPq+KoAwec7oxi8GHlOzhuvbD2O/sfGsNtUBY
UefCe+5TEXk8ywZesYCG4ibNz1XLrsZH7MkRgHoadlJz2RoMe3bNCt22IT5z6lnIA5KyXTbDErzp
pOg2XhLg3iBvl/GyoYqQ5fnw0Rt3PaI0FU7klWKfF8/iYWAFWOX3ReSKlccRVOY0MlM9v0N9/8WR
8nu9q/x/FPCovdGZ70PFAxjo4aNs+H1JJWCS7ZojOuipF97Rz1gKe/m2oEgnfCv57ujEfBjrlg6H
a7H7lMS2rI7hwON4Hp7a66PCeG79MGpXbzvzwQOTuJ0md6/M68M53Df6j7aqzz4Ee528+4gS48Qi
PfhbcMIxED9L2ggI9mz9xdz7YjyVethlddyMRPeeMv3Xrr+q4B2YG+UaPzyyz2E3xdZob/3yo89f
UDTMOt9LpHbTXSM0hUtfebu+58hgWRc3NAhUkmz1mv5cp7+y5a1i1bcdjKY2NfcBOexkoU49U27U
eA4Dm7cl0LZJZBHsjOxN+OWOQy55DDc9EcPKbOfYVPXRmKDooyCX/njoaveQg0xVnn/vNU+B81Xh
C6H0Pgaq+1hXHOg719iP9oTxpivvaCU5J5zZIEc7seVTYEHfUbOiUCtjfPDX+bt2058WnwJsQHlf
BXZUqPQB6/BpvZYPNPmxClYWE3XWnDrTfrtGkH31pqZLwxYkmV8tJ9/J9FezS1DltrPfGtoLBm8T
1q/tovlwSZTiErpfjdE8QZA8GvqxnFhF6N7f+3qIqzI4ufl0Y9LToFt6S5z3fB2OuZyfK/uzmiH9
TwJgs7unY2/jU2NrJefU+3Dz4NDIqWDnIl5Gj3A68/ONSwQrV9W5He6ScGyfrTxDbzIOqqCjk2Vy
3YeRSJ7yIjmDuNk2Gkq8vewKctlrSWuGbfPSDzDl3SvSMitogxL3t0t/3ko2zq5v/TxOh8/RPi2I
vcORRi3O3kR+KGeezBM7Hqu74RzlWuda3hKR2BSIk9mpDI59vh6N9NQwHWdUIDMo5nHTvFbrXeXX
O8/8NHiFFzf021KYfCiYHzAQwYu/nXOaqemlSzCHsCyTFDGXaRTArar4ylyPha7RHvL1J8G7hWP3
oSL1o/RbAKQ5tbE5Vf0t+nI7X2Xn9WJ5HCFnZ2c26T0plbiyyAc5B1rULx2Ih5INVgsao3AZk1DW
8mCKIOkchfLuFMNS8sbjH2J6E5vq7DVnr7r1GT6NQzsgFe2c3Nq08q9uXp3+DXtzbvP+k+JR1fyo
1d4mOXIIa2R6H3YG/OpNbbx2VoFfiEXHPyKFrh3TwbFIhwI6uQ1ILbfdpaOYtkmxNM8fTvGw9tHS
IJZTP+4W8qahDov6XOThweHBQvu1sHduyMBk9rSHCmwqHW05zA5sKdh9BBhWQnE2wPxHaV2z/3PZ
tFcwaLNQvC3L7MTtOh5Kzl7MTnHZrkfbgrngWXBraGXnCoJ8x29dmyLGcSUOC9sMTPYJaerA5mlH
x7yX8eap8F6aQX10l56zWXUj6aUqqvEG3nV7aAx5N2TJ1+y3n45xrRge3zApqLdiqpoTRg0mQquU
t0vYfZT6fTVpEyUZ+qet8puO9h1nLBF6xi2+1DjIosEMdjXdH8mwuerjIS3anTB4FvsbudwlJr/0
8kkPVN7DIzFkTCFv/kJk9m4R7s2ioHXrfq9tzEYLK9ur4vtcsodQa+/FIKPjGp5FLfnJ5Wtu4jp8
XaxXVVwcO6ElgVYiQ8UtX9GFxqSEKIEz3Vv9n9kxjnnbHe3gKxzyxwIR1s4x+Q0sZToq7ZZ9Sqsn
c8JcQsaojssYZ8m7PZ8b7wmR+9LRqXX2h3Vr4yskAYEG1avhaa0KOtoG5yP0Zjq8P4JJ3kjfiULJ
kk0l+UaogKdJfSyq9dZcnJ8m/XbRjiPiT3FoawXXQuQ7JZoLcoGDFCX1tnSnGxrwHkEeXIvWvEPt
9eVdk3Tlh78m/q5c6PXlrRNToRPEa7YPECRC44NjNneUYAnUjx/lSq1MucLPcB7SOpMbbJF/Exr1
+sq+Dad0PeUaZGiZHlTvgJ/SzYFEhYwKXKgbvH68DwyUxUUcJmFc2RI4o2RnfLdGeGkoQJ8M071U
dCydg3yYnqfV/fJNbvIm1I8W4pAOu99xUEdSXdi+sG2y9ULwD1Entx0wfEPrh5Aqva/BM/xDv47B
ye84Ua4DxsOvhT37BpCURilCYcGkVR9FuNySIlCEO1Ka7JIU53GQqQfDSx7XkcPH6GUvIXnYLUKk
3GaJNLmr+vRQ1JbzUFu7JKSeUeR3cwbxbsHAvKlz5yvM6M2gO3bhxKndO8UjicKlZT60tssWPTXz
5I1zYchXKFzPWMGp6ZxD41Sr0fJif0nLnUB5j1woJlLot1RzNfAo69jt3uY5OBiZ90X4c1f6Lnts
135NzZUTmL3rqxmTN5CVSR1ZEO/oN9iRCzpK27wZQvMiqGwDO0yLiK31qVgJXOAIutFlZ0bVapj7
kG/SvfCXs9WmE4GHBpRDU3rVzpSCHPBUVNWbPUq3iG1Ekn3fu3YWmXaB7VVhHjR4qqTPeTlKe0PT
LNpliVXYjChl2s9+FfeA9E7UHvoxSxznPLr8Tj1LByTaoYSOnQS5t0sSifvabB49x24eW4v9aLiQ
jZGprfZOUwxx6ef2i+jlbTlTtcxJExeVwKtuSY42E9UNUBBQKtbMHJ4UokuMoG/dz5WJeVIv/nBw
1opV9ajrFcuEnS8PalKsyF3CtDtpczQ2XSSH2rHI9sg/I7yF8tIkthNuq7R1PuZaqN/pqvGmtjVj
wkVoqkrV/a45kIgwXce/3INUQiTOeEffnIidskNcqQt2wdJQtzV/DiPDQs8tzln+CpYx7rRhP6Fj
Npk/k1yAWmSVfd/54nUKUchcmRwKnBu7bGycDzbu7KVbORI6Wo2YiCVPj2a2IlOagIvWPHxPy4w5
txpmImP236xR7nBo/Nm7Uf3sfHUpO+8Uu8Nfhti53iyKyd4k8ZXN0FeSoW7opFMIbX42MnqszWE2
3ebGN9CcaMLiWgw8G7V3wv/+d5gseeeFGQdHtpG8crXYSlCUSD1UxTHazeYxA0vFM34eL1a1eO9T
E0Ihsfo+pJOEttONaxoTuNXuCsiZvTgvWsDAHGj2MjOQfZNM9YKEVtBxDK6W6m/nivJpHBK6IRrd
sz9ZW7xf6yftLfXOrNfqb1iA1o16dCI2sZOEDlfnTfHQj6kg/sn0do15c5HJIjhTUDIb1DZO1dn+
sJrRvlNmYn8MnGuOEjvZrT3jy7Y7z77UnB8YciRDFa16rh3R1WZth1K51M/BamZBSd8D9zUd6EUR
og7OWbCXisSQGzQd161jn5KU0ocOc1sGC6b5UbvBj/SmOmahbVLcibnlzmyb8Jtol7UvVkOQc+q8
2wQM6M5kRDghUDNH8T69w0qu38REoM/ubP+enFW/86sJfqsvPf/cdU54CUpauyc5YIRxOFU4oYEg
odWsOFH403c1p163zw2DY0tSmdvO6Rrz1PUB70/wdI/WAPSD+Yxa8CRkm8sBjLZEmo0R5sqBPZ8z
9Lc4QlwCI+2S3o/ovzHnzOm+9GnDJMBtsJS2xLwLx4G6W4tlcOqUOepUzlEOnX1fOpQ1bg1pvgVJ
snY7Vef64NZV8DmVA+ATs6xXqn1psHm0S1w/Qhg/ZlKDCSuW5KfuXBtvLjsnqBdWTEds26BQJOEl
TBFNuopM+FCIgMuSe0er9+51omremo1FkEtSm0BTDZ3wshXWm1slzj36Dhir3peVdfHLklRLkSSw
BRH7tyUektgwgoJaMMtub5A2kL8Lb4oA0EaB3ZIjXIrgQch02etkLs5mV0xxS6fNNhW+OARtNzwm
lc4fJEcMZYv6UjBL4vmYk99cdsu8SVQa3Mo2v9ehXPYZbkmr6czdSEXifkxWRGJJjCefZPo+lwKc
0ey9zRT13LlDo+9tm2bUqbCdmF/L5rNOkgMa0nBWZWK9Xx+FOy/kGGXLZnmZzYmLwHfiMS1tb790
9NnjLuVb5Hbm0XXb5dkf/X9l70ySI0fSLH2X3iMEkwLQRW9sptHMOJNObiBOujvmUVUx3ajOURfr
zyIyWyJSqrIka1lS2/D0pDkN0OH9730P0WWqHE6FeGgy5IkHu3fNA0JVazF5nzMiPfYgg0065j1E
H8sX1Evp6iVlkBBHYN9wfY63cTHrYzSqjjciofMzcqKfPl1UDKkjvWtahr68Q8xUsMzT3shJ/0c+
pvMZPe6zMQzMKTjdy4UGPGrEUWPKaalBjUhuULnihK+Lyr9J+8I+BBP14f3o7WeJcUbJ6IYuJAT/
KKTTz+6OHVfth7b2zZmZpb+j728+e7Oat5YuecfynsoiOHuPU1wHZzcazd08iOlQNV3xGjU5glMr
Xd/gUpjMxWNI0q3izI457wzF/aSnbJdexVjtpo9z1Xt3M9+toT7d8rZW4oaHMp1eszwqH0QgzWnw
w/itsWYbwa34RgO8va4s5WyWaWoOfVORpfXHHVU17Sbm1Pgihfl2Tc9t2/GqjTZzaV5p0YMs1nRJ
AF4k0KhJS6jbQ99NFBNOhXvOc5/Bf9LYBGsqxkjlzMDFZ06Jc969C4WDK4t61esg+XYqRu+iOip8
+2L5QOhBn2nG6TOOPXvtlxPWixEe7EQrxXZq+2VYaQbp9E/NsbttpwpvsGXHDIurBlcGtVvbkFru
DQcGzabBQaQuFGxpGGgVYl6JO5hLzBJ/uEnhgBsilQDSqp3iTdLI4rtT89XFLr4Cr4KSvyqI6axM
N40kMhMsJ7qr4p914kSnGdWvw1qzWTwLI09OTbSkqd62R/vIA1ocpDuGn1UhcWYyk7zDw+Hxg/pw
Xy5pwJDHca2L7ab8u5viEGsDbKxPpuDGBnpEfTShEtQxHYMznLmaZ6orsTrF2aPG18gRMxqabd66
2UFz/ljxY6O3suzVocNYN6+ibOBrSSInHDZKXYPUqILTnVsYjWqEie0S2qVz34/1dJO7cY7f0xiC
QqHK31ruCFi+uszdtKCZfo1Vl935V0J5EwxI08U1xByPcjpifmWgk/L/B8hNLINziqK2uy/8Of5U
U8ivDpQv1yO4pD9m3SxUspWwGBebBFyYWAwKvOE6gJ2SDwwY4s5iJd8RtyuP7jBkDd4YkT5YM/1K
cKT07WhQycdUO4dlGtQ7PFYYd1JwmvbwX0vTZWdkrGZLzxWn6HR6L7k/8CZSQIzIgcfj2cQTKXVK
qM4yjoddUy6SaJxrQUqD+rA2Nsa/hVAiZamoFkBoscaW6bxQ59thYq3GqL+bEnmYcjLQLVvSTRDV
ztEFkoITaarPnaLPO8vn+W5qcPP0WfgYM57cTaGXv6dR0QUYXhd9aywDgn0KtpSBLh9dPLXPSkvc
WXnDxDWc9KuteKhWU2b3aHQ6vAX8jT9xfPCCBMVQ4UWw5/5Sdrm317Vr7iY7ZjydFaF86QPTHpqg
BBhLKdLWaox6oFmPjYEaI3ahsGIl1Qs02z6im0ZRo3ohC5dueGesU+o5/mef8MtMPRfgXZJ0TNlr
lDyYANcO52V8WPJc8d0FcO6SNsjr9QQkdFuI3HljMfk0DBVvmArLlY+6ACfMmnd1NuXneM55R+Ik
510YxTJ+D+QsH6LkXMZMPtJbKe7J0VTHpJfqRzf57E7xqSNLhZxNsa/mCADIfhc61918sQhaI1X6
OPQlwdcB02GvVzQM4aitbv2aULfupeA6GS8TL310LebTFmoDBxTxxUjCf2fniPdYFcuMWUkoviQl
Oq+mqtMDaS7STQET+ongu21xsM+DTdhCydqUxBHJ8XX92o3SfeX0B0pwXkkxtWYdLU5yTyIpCq1b
E9eIe/3I7LihCb0My2usCyEmY+bpzu07cauVVSynODKvVsOfeFCuShchX8w/f3e8/28y4HluKdn8
ogRP9/PjT4Kcfy3b/KcZ8dW//1uZZF9/yfu4/I0/ogEBFDNQujKAxEu6BpbHH3Ef97drHwsUc8gg
gI8w+v//uI9wfgNSEsAxoi6MYF2InV81nDb/7/8hNEBB2TUFZDMwIE7wLwFA/kr4Cn8PHkhKyaAE
i4CkwT+kfWAzT8QAgcUXgt0cGx23UfNmSv82Hnq9c3ED/Cky8R/Az66/hj/ni/74ieDXsHMTbwDO
89d8EQTeZszJxbMhui++U2DGRFu28mfGrE+u5JDWGoiZo/cmjfiyvf4xz9rPuerUqre8XW/Ez5RD
cqExXXTqW+PNXNWxtW59FV3++Wfl6/mHD3stL6VfAz4dtGMbg+FfP6yZGa0i+LpsqiNKH4hODtld
gY8E78GK77Tm2JnmBx1p97nn6vlQZICD037kGrS8zE1NixG9w6vBizNKRHsWvInZUOC66kJz4bvI
8NviiJrXyuu8D6YTDz0xV+LmmLsN3q0lukuySG+7wtupkcWs16G3HUwyvNRoNRsRVlxu4uxAsIzF
mUHh5+Tqy8QRjYvP1cZqOSwITg3AE1Euger76LJmrU3v0aMpGWX37pScxjYPNzYH53UfNh/VAsl0
WErEJ5VCA6kDFW1SVuaHTg/WA0DKYCddliVZIxCb6+25W0JqhI29pRrxEuIJ2sUVJycM2LP3k0hT
8VPhPtgZasY32mUWIoy1tblqIUFmTyrqcZVW9VuqfXlDFPLb4rdPAod5w6a9VlPJ4Iij9x57VLEP
u2U5kYiTN/kYvzoT1gt7Yp3tJn5BtmQFBHLB/KUHrGw3ncKwZh3l0L0kc2U/LkM7bqtloEfRGkgi
jKX7yTA038ezt+f7k4euacxdYncpvci1OGec0qs0/0F7ZnVfUlZ/ErVtnA0Y/nSfcfsn8ZwWewZc
e8wAAHB0Z4sbIVGIqFyP/dtoLkMMq0v61Lm4zsl/U8rJ9EFz8VhllJUwi8Z0ONv+S0aFeT4Xkriu
+x3febVxKLNbzwiLhOHqauuU3j2aSb81eqGZUmH7ywiqX4iJ43cpGuTf9nolKhhcplSXnst5mCgz
j3/lQZr8QJ/7ruhQZ7RXVjlFm6k+tEHVPCyEEDZVAhkHfxX3x8hpNh3GqXXi+EBRhjTZEVD8qsMl
++5G1uuYlt6dx2TrBFBB7d3W8m5TPJ7h0pTfukDZT8WM2JnaIUJNIoi8t17in2HrW1vwF1wDRJ6O
6zpsGWnF7UVihSTWx77K1TslPZxcfXJhcWNlnIasmWi632fjum+DuzR3vGedhTm/HFHdEGNGw+ma
/BLHGGqLUorPkGwGxvNZrG0z9Tt/Su8bUeJhF0CX80pKZLM8eens6RE3Zc4LmpS7Xs9kVOJDlmLE
aoN+3PSOJjjUt+UWJ8mh76tpG3E1eix9PKbCtGIPPrS5WLZc6CQOx3ezxP5DOV9tW30KmnEe0njv
4qNccQlVtTK3BJZ7hhjzeEZg9aESpBHOmTDea0OKixob81lyjA0cTIxt2W9tquW5TcznbAxffER0
31P+CZ4/2JsmMltRXCcSBB70w1DFMKetdudRcby3A5ys4xh23QriiNqqzM82hZm6H8OEpp30Pln3
WL1Ws84YndQYzrNWcoiFLrFORuI+fm2+L27VXhwYxYewD95yz81fuLOpB+WZ+NIoJzmzBGUkD5Sz
LSh13Sqq5O5qLRvuJEj1hM6ij9mq8z2Fyuah7VpmBFld3rt5MazDJu1wLQry11mBIy8Do+vGlK6P
FT60vNG/ENOcVTaHyZ3wW5uRfWiwaurmW9emH3MFWbsy+lHPtrNPQVLdVmKAJ0RAXCfjs+X6b5Ow
XwVD54C7epucC9qdD4WP+LR288F5VJ49HUXpOjdESxRcUGv66Uw1rl9e4EPrxNhLOK+hEtRtJTFc
5Ilzg6bKk0gv+m3I6AheBd6Kgxe2vNeqAvnHdMQ7EP9HGoAK5TILKTLBvbdr79pO2Cm7QEfHa9ea
95CEaLYrY+PjLExxE6/rWNvPzdxM/Gb7+pffmuqwaNQRmyhOfgoTZ6/DGINbVv4gtOpusi5qbv12
bA6T9Au0rzAOP4WTNDsaEOPNIGXqrqYS8ajSXn9EPbs2ewV6EzeJOEde3j7EfVlwPSvnQzL51k3C
vdlbJcb9WrKsm7YiMvEztBTC5CYdHNpp2/ESd1N61IuqHyhBcZgF9DdOJPMCD3nrrWzRzzvLbpaN
SSnVSAKPu2YlQrGpJCqwToW8p1CK06+qSuooxg2GM4GlFweGJ3ETD2TozwXJqV/wQYb7HlFF7pya
Izhvzc42Frd4N2eM4foMWDD3GcY8pLrkycTprxFF7LXpldxa7PHf9RDCzjY+V/AOPRWMdlq0l9YE
7Z4TOQJd4xCLWMAP3LV57H9aM37b2BuXw+QPT25Xx8d0Dg0Tb8/ftkhA21aan2mVlBc1Vc2WFg/n
OtE4kusptgAn9b1igLJTonrruZsjPTTYeS2atQ9zVtvrpGRoUk9Rfi5tO2GOOgQsEyDMcG1JG8K+
y+gAzDLM6wjatdd21+/Qmt4FFQalALpuSrmTVXeXQnq4UCZIsLKITxE7EJHIkZzGJBDGy4FN0uR5
sSn7cnzi2tbuLJ3hF4uGRV1iWTyCiCHc1bvxydLSe/M4dxBFqOs7EXX+YTZM4IaCouxcjzgctGWn
jITD6NSBrbgpfCf+ZUKCLRE7xq2l8GQ6ftszP8p/ZSrybsiBNredU8rXTPGQsmRbE5x9ZUClHO28
HaZH7qdY86PERm2jffFAiapJ1rGXluuyVghiS5pvMMZOZ79DoHWDX4jvPv68ZpG7spruZ6Hqq7dH
hcxfk3OfOni5SlduVIDxy6pyUqu/q6KtIKBnB+Iy9oLBvbHab0s2xYduwe2t/DG+Tae4PyXDlL8l
VrbsFPnHdcH2d9sPk8byIc20i7o+P2JaaAmdZPHtSOXnT2u6Kq5jlTRbt2rG85jMwd4Taf/oY/zT
o0k3dZ08jcqpbwYUuvXi2+5eelcrIlFBhHdhbzzE5UPE8rM1ybVtJW/y28axvDtCCcE60p5/8oNI
HWs56z2ImnvmOsx5pgafQFT8FH4X74SFnhimNYNzTCGGFNwq0SUzzH7mBXTmZmO8cV6PQ1cfhjxz
Ls5U4vwR2Sn1GSXWffg8MnIlecT42x/cH3UzNkeF7zAQlffaIiQ8JMNylQQpxbD7Hz1gShxe3OqH
sVgVdsHxPc0fQsYp26wdzAMzKcXGtkTRhZ00fx0MmyfV3w2rY9fdavgYuQ0EvJZ58DP2mJVRT+++
Zlki3yLNMFvks1yTJ8XtR6F7cJ+69Xg/EvrIIAJgRVkg1ZLIGA1CXZa3t0KiLDRZ/g03LIdHl3iX
hxSFbFz2F2dOOBBaZc7a3dzHTvXsKxKMrlPbDBlysfeMOLqUCD8x9Th3pcJ+4PZbHVrlycOweW2v
XZEeKm/g3iD/9HSDSHvYiTbEvoRLrAozuRUhO9mQ5r/a3ixos96PwgTfq1g/z037sHAXO2O5+WJa
/p0sRPrcXLmFTuIyY6meWw7ZR2gv36hG1wFaOokE6RQb9LlsLa2S02TFwzcqleyKbhgpT4m7NebH
dl2WwhyyGKZ7NVPg1uQunMRuau+WannqG8qUklRToaImcjEJc73Mv+ebvEqh/bkt7fYRpR7PbMUO
6puW1oMm/mEFWbZqFSmugeMm9Xv82DnFbklL/bpjA8Mrh4ka4R6Pb63aZ+rb01NBLHYv8MZAlASK
3w032CaqcylwU1HzolaL6eqVR56Ow2jk3tsAa1aIvv5u1AN++0XDomQKk7djtEOFE4/j1P7AjIcv
fdaKa1NIeienVUKQsRoDD5Olti90W0KMZFqKOhh+hK2lDlOfTXd+lTF3KPUuAdp0WxPUwCFq9emJ
Rq9NPfpcuFQv1kVpEUoLHew7rJFNAEuYpOWp7b3qPs2oF3A0FgjIhvqIOmnwjBVl86aVRfo8W07F
NEV4rZu3paw/7W4ZN7AiQfB4KKcrgljDZ1Jcz75MRp5cncDXx+3FgzqJHh9VHxm8F42/blDjwNro
q0sQHws5tMQcTCcP0liHuYYgsQptw9SMOvuWR48r5hLrX0kB2YVqH5bjrAmy9aKZxrtwNTa9st87
BWp/wtxcRREl39n0Po6DvJtSV36hHy0IXQ1zQk5IK0kRJ+OiZNpNRVPtM+E/qopeCmTIh76Qn0x3
nkqdJke/ucrCC9dIPYdPGY7pg8tU69tUB9m+40o+VcGLllGDVEdaF/DPxb6udKEk9JLmpNqkDM22
qnzM2QBTkJ056jcnWTk30dyW69wNmW24zQ9lluqpSK7x+VrYez8p7tDDgg07y4I3SRANqq5V8Rmf
rDPyyGd6D+bXck7QDZ3mjsu6+9iHYBKDEopdNc2PosGqEeWhem/cgltylASMqwpyn5oxv59fr5oT
/UBaMqHvF+5LfL5hZ4MCwWXBC9tidNm4mQY3RqCx2oLwPLZVUe14gLYBDN+9nDgC2xPMrTLfKe7h
6zB+lHNRnMc6ZsuSOC/oin9pwvLgJ5ovPQ6WU7Zwc11sidebdXEBofrkNan1ypmb6YsXzDfk1OOv
kEjAmmyHOcIS3CxUyL/1hTmGBWa0tknndShpYmi4n9PUObbHPEDsX/tea78A4SO+U9rWeUHfuGEq
rnZh31wBoFX6c/Hm9mvx+nzX54QG/1dDrIF7zv+Vhojy95/TRVaNqrPvINgPP/vlZ9Jw1fmrnsjf
/htqRP6GMuh4VyI/9BAvQJX6Q1F0QAq7UQic3YNBAhWIv/P3mgXxmxsK4dqe64dXngi63N8VRYTI
AJgUYV5UOffajPAvoK2x7PxVNAP+7olrvybCpqCUVoBC+TNSGJYCiaHBz3/Xu5YVLBG2hZjh+Nmx
F5Z4NCPmLpzwitUiEmDpdLjSHUIa6RqwgGSb73JkzwXkhxm/J5DNXlQK34qI9lKT0az6Pt9OyxiS
Xhq45pCO12C+hFtC1yKdPJqNOyAHUcVT4WuZAuSWi7CnGhCEmu1f+E9GJPQBoNbWDGWJlbawyleL
MyRHjQAw7roWVx9YjBB7DF3NmprhA3ylcCR765O0oAfLSMbpZSSexjEN+OcJTsirZpmAOZC2x34v
wpH/gHfm4GSDm2Pilcz0SIv3Zy0rrJWVqwDFDVjzwF2UwTYJTX+b+aV8sisJW2KOiRqhAnBZrKPh
MpoYtzu2vo58yICesHhDxYjfYPXQhe1u+fQFMJekvy0rhlUMVWcFqa8YRbyylzmDztE5qI2Wl3eP
JO30L5WyiNyWsCuRegoL75OsMpltvLHsIzgKSnqHxVd2fKJlOxvWs7DjrdPZHCYJGqZoi63MPkbf
Dilo0tBGgEELrIp6FHg4hzI5W7kKPqy+isaVAZ3x1RR2+GX57TITvis4+gk5Eb1nwnVIAEWC24yu
xRJDGacvId4rqrnCesIMYhfFpYoqfVGusoErRAMMlzCNecrSSI/DCgeLewLqyUy2NzHp9TpzX93e
ovMrbzHz09vZH6ogFD1prQVe8VLUBqBd5WcveE7Z8ngv2pc8rJLPmugOjqu4CaNVB3/krYp6NoAq
aStrG87+7z/atlm9ybXhhLJtcb8MGb1ETUtPAGopw7cd/hI3vg0CAwaD2wXGqigOnFvGelid2j5D
EGjzPEXcQIN7wkHIR+tCQ6/ZLPObktN6ftPOHWpQXo2XEADpZzbZSLtBwJC6GhLntCBdEs8WAVhJ
2SeQjmtFbAntF9Gi7B2v4iBrMBwHOihT3jBmlrq2WP11qH0e13b8UMnVgb1MCo6MX1eUfi+RonFD
ulTRm2yOvrJ8sN4ioOKc4Q2+ZrchT2Um2+c4kLtQPKXLS7cDAD3va3rK2w00SkQCT1JrQsI59xa8
1PS0io7p26oYlH6O3BgYWO/P87QhshoCvq5SJHUcl01Odw9HoXUCFrW5h7g1UQvGqe4HoTeCnVJa
y31RyPotm0r3S8ZV/xMlvHOYZFf84uYCnW0cv+ETHr+Vtls8eiPBrP2ATY+UMMmfcd8MBbkvF27D
YzzQaoGR2lG0CYkJ69DkzDjBvTLqJYFTW2NDdOL6YQxmZs1jstjrUFMf7F2jOEovX6kKSecZO+uJ
4TmYD3Fe1yCFBHDlNB64r2vb949atSWMg672f5D38t+1TNp0686xY3iex1CwMfdyM5VV7K9lqueX
Pne4cOdRkS6bgE3f30WzQQxVllN/lnPlcJbkErRK7cketpNvuLhjKYvUlmlhHd2KWDqvveEQCp7s
eoSPuSa9Vl4AviyIC6LFYNYDQm8opJxNr1frHPv9F/uEVW8E8hQcdBt+jCUxBq55CcIM7mVeprQw
OdObariHMbOHxMnpDyD3qh2nDCMZRw+Bp9bDymFNuRWucW/q6lIlfU3uM8pdWO2jeZgkvinac1Xw
6IYdgPOpuNo1lsXJN0HkXfMtenGxTshlEZsMi1NxDPltTOuwjXOLuCsNCqvaXlDYohYT3loiIbGm
J4F1GLhIDutuCtpmVbFGvYLUJ1Cbhm7gH2oviZ6ssujx1GGaEjsLxvOFB6uS66DXCGJdBopnEyqV
9dTiJc4vFBq3hLdSETNfIDWUx35eLOsFsZz/ecqGJdfgfLWzDd1QR7d4ChIKJFtHWlvDpv0hxxDY
qTMiYK6KMNThzqL+8mJD+XxsGr7TjbQIyAMbCaZPU9flW2D8xhyaJg5vY98piWRmynzpNBvvBksH
V99/CH+HIzzu1RqLjJXSUpiBbi82sUnT/6Ix97pv81YDjrkWbITs637kR17gUc5Og4ULyOzP+7qP
F5uVHEeF1Lm6r6wkvWHfDuGxAJZx81psEJvq25mgyH/jxPg/s4zi+kv8J2fC7CdXGDhXf62buP6l
P46CHm0QTJTtiEJ6z/P+RB93vd8A0XEI84Pfu3g8vs2/HQVFwB+5jrgeFf9e/vq3oyBzZ5fbRgTN
HD4NxfP/UssJM+R/eGaY7wKR5Kdw7gR1+cef/6n3eMCBVGTUupMWcgvkILyNO2fq8C+ZhT0fdQ1Y
QgiChHFab6zoRpTJHWjn7Fp5uZS3XZmF+9qvPzqb2LEjyY0tjSDCOltMyNiI3ZZICnNyuTLKfqBz
cT6Qxi6fGHsC6CEEf6XTHLsCKnmUW4ZUHhsxjAksy8pYG4EYdMToup8HfQ2LDWZTG9/ekJMmHOdA
7JDeTpZkMBmStAbrN7O1KmTJTkNRPUyIUoehat9bXzEVzakPNYqXj9rNulwYO4w+rfapfQpjEEaJ
l1BTCn+9Hvv3zAm7+w520g0797hKQrLLM5gUKaKPUmja/yLaC5vwl2EH3IrBhnuR4xGJvO4JpjUU
GinPbjnw8dP5PeSf3PrOd90UdF4SSxid+FsuynFj+UN1cbG/rms7BWRRGOjRRZhCfme8s2/GGNpD
7y0Wew4zEVA++asTcTWdl6r5MfvgAcZ87CFK++EezfjktFa6qazKkDkn0coszyeTlgHjK4P5md6V
mQlDGN1UlWWiFaL9jRUYTnJQZ1oKHmE4SRh1L13h/5BF1iP/qWaHzTgg6wYNJV7kd2EtdzB+hjVA
GXc3kNDBBF0gdSM7EJ0A/z2KcYGAQGZEO/395A3F2WJujS4iaZjwSnkzdw0DUJWHIKAhDmSLufGY
spDrQCUcmmzctEUhwGZRH9Lp7DbrnQ+ZUmPaWoAGQQ7C/UBpmvFDLVZqwe4g/84Rtf9w7BLkedKV
h3TsCMF14tpJHKcjyhh1qDr4nhMyvXJAZsc6JSXlhWVHtS8Hgcl4iDXqNGLu75zglDbiCI73LWAO
zFNEnAmrAHySvHdeJnVNbAoiQFVKhqRj0JX4h4E6G1gPuAid3lkOxJy7rS0wVlPyQAaxMb3gSaeL
gDfOV696KkXEQAgSTJmN3S1x2f5l4PhbQruOeVvg74Cv4DeP9RotI1wcokZ4xnJDVQsD0FRhIWYO
EB24vkZ3qLbeV27x+FlMAmn1MGrr26bd+faIwTjtZr1uXEufHHvyjkp0PlpS34XbhtjKtrqmHfR4
HVFS85hPIzAwb8jOeewFD6VW+G5lGvwYi/kiK70lB79vMq/Z1CW7Yxu5w8YWuQ2ph+sS1JLqxW+w
QVdYnojRJ/l91bYd+UAxg69us3U8YIwcPTPti8UgMhtDcnwRerr3UbtD5ZqnJUmo8AUhpbZYIQgX
q2sUWR90boDVSY9pxRzvmTqQ2+4ispbUCYujiR2CoByrvHIc9ykS9IpIOK2tQ47nM/weBl14Owwd
OnxWcGRiEH5mmQeeOIcRoBSfQ5xxeuIXwWI9ZK7CajvkrC4I2+t0nOJtnwUvAe/1olLuf260l0UV
3yQD/ZY1dTCUUTwGDd2veUwzKybTesO0J9yBhmC5zPFzZLCwIUHF8tiRUeGemDji0rQxhvSUtSDN
RXzftCSOcMBxyCOxngUW7CL5q0VzrFrYZUNWfIg+8M4L5rWZxeFsh6M4KII5/NyB+hFGkB75Zh5a
btdi5Q/G3A1AAk6EufUhnSjJHTrc4sjZG8CE3SWNRPmCnRR+uRMxFIMizFCrZWwmw3bbwYbZe57i
YuOKcG+zexDHg26xHSptOGL7kCtSqOZ+7qH4DjNVEqu6aa4h24ES7FhBgMKKOVbbInXuKlm9lxhS
gtAiHt+Hx6m1t4wP1o4ctr4J2Y3mdS4DBlu07EwpaJVArUygPgMu/6R4+MzZKcbuZ3z3Uk7RfSKz
o6BvmDpE3sbmgUMoRRMuKBrhANPB6Mo9dxA0Epr3KrPu9PA2+ukTEz1gR/ODT9Lgi5l4ieZrgbzj
XzdJGuEA+TsjIzgIPNwMuEQY7jp5y3zhc8ijM8UAVHXDBJt4v+g3DlPPvpNN4504hqorYo5WZs81
ejNPAAPl1BDgY919bpPoR1PRco2C8QI8b9yLTg582JFjYj26pMlFN9wOzoCgPVAJo+30F49XdJAi
L9yN6NoMKopdbRGUAUJrf8a2oyfwxHmLdxxO+p1TkvpPFJ9cTUxvuYbdzrU+uyl3v5WjxuRQ6iI7
u0BWqJSNYB2nM9O/cOyix7aJku9WUDivQYS7eUU6WO/9vsoYvTJEOU+eUxwlMul58WznmyYeO+nZ
+0ypN1onKg8++4KkjGLwuycZw/bvTWRPqHsXB/YcVuXCZvshtzcfurrsnse6lpc5tNs7pXKWihRt
m3cwqPdFW3U8cNf/hgD0s+mJGWVYaXsjmc3pKA3uixz4gKWQXq/IdBaDYwrz972huwgw7XS1UFBb
EpSYHHpCCVtl47aAF/K1LLiYWZZ6vOqpqU7YZVBNWPJ34MaeGqA3ZMn0Z1wnxDdreHMVJUyo9otD
EUDb7cJG9lsLvP7nMKTyzIP10aDErPiKwOzjIbRvuqzEPd2L6DGtTHgpgXiuZ7UEByIolzhK36vY
1TdTu7zXoroyc/ptAoB21fdc1Ma5sJ/HnHp0XcjyYLBK72oxNW9V1Yh1yYbMl552Z2scPGi+2RJz
7h8jSu9tpustWxlQVWvH8PrKw0/hW9d6OSXodPtxwTptgvYul3B0iVva9LGbMVj56N7rHAkkh/x1
0Nju3wKm/wXCUUXBUQLNJhvi5r0mNrnz22g6xpqL2iZSkN5ocUo2uUe20UhRbl0veih0mO56VVHz
C22T4bwkLFzW2d44Y/VaOS5JYM2uNYwg4rKhjwFXthXd7+UGliRntv6sEu6/2DUoxfDF2dJAvReN
DGVDfXXFE+URH/jZnsrCXmU23AcNEEAhPqZBfJ84Mfy8iMA9xl6i8aBGtqk9Py9LId4M1+Bqzua9
LJv8K8I9gzZg6qOq0+G+UdEdvaYYrgpBrqvK9Ge+xONlUY41rke0yq1ooxpsVHKv+6F4Cy1fvHhk
Bu+CFn9R5HjQnFoS7n2WNM8lv8WTTFy9yQQCVUMhBM3tM84/d2QSKOTALARShh7i6UcRR+DOImvn
LQzTdUogM4+rr4QuC42uQx1PuwuL8dJLFy4b3IlgJDYcAObiIRVt+xhOy41fzMD0kpvAeCmnAH+r
gmgNfe/o5tG3bJreRtFCUbHh4ggOdFOCL2nweDM570bzNeIBxXNOm+FQxelrDvZmhtYK18Q8jIaI
dwxRTmTy6Mw2lpcx3oyYqffLYh6jNsAtXmKLtKj9+rINdUGpfVvUM+Kdl/YflRXROhETaIadNUTN
yxBVv6LZ3RFVwGHG21qP0QW+FMN4ZZ3rYdp7kT4yYNymDSSCunnKCZmhxQPBWhyQf+5jMibVz2Es
gw3lcdOxM0ac2oJdhjxGfqtAIV7USPq0jPwNU9nfY6gclpKQw1GYqrOVBDSA2aC4EvvdUmy+U0U0
yvfRORrWOj5SVh6A1L/VGVRN5bCKLQSG2I1hmTnNnmAZZepihtgG8WqCndsCMLBrsgOpokYon8sz
+oN3oGrMuW+Zhx/qsCXkQ3G4AZZhkaosSIqxOOK3eNDCv/w/7s5kOW4mzbKv0i+A3xzuGM3aehHz
RAaDk0huYKREAY55np6+DpRZ1Zlp1d1V296kmSwlUX8E4P4N957LTlCv4mGUe3TzpG3ofNiDIwgf
M8yQn8OENHNOYvCVovtWEQZzRrILrzTsNmbdQZgM3OGKZnHa+jExJf5sqysLvXvlMeNBG888LDY/
XZ2SEt+l0XesNZ6rUcRf0Mbux7znAHN5d/r+Bymo+YsPexvMM1C5aA92fAEhrLgV0EgAjVozYBzv
EWD9cnKz3CpVtziyuUqVwMDEPJYtnO18R+TbIL4DoClKezdU7NunIvXYZ5fVQkwO1EnnxXfQIRmZ
p0ne+Sp8aSQT+MAqUDk1X3GM+Qu3PcSOcsJvaCZ3so3DTx9WWESCWhPP6wI/0jowPSByzAw/GSI1
WAhqveu9eZsoPWwpPCUhOClotcbdDW7GsoB7LztM0PyBnd857jw8ASS5OR6GJDevbgWxn1EYvRGu
cMcwirD4UH9hIqlwUegtxPKDQXIi91u0MgRpUTVX8B0snPLIeaTPkWIm5DWtsxGZcOCVp5egoW7z
q3zeWz3oA4xc6kdQj2KTWYXzmVeqfUdOs1Et3EhlbOIe0Cfl6rYAShqV9muWtXJN/4MlQh1SRvx5
V/uHmgton9q81QQ69atuEaEN4UtfYcUdvekmU/3lWAGEisxL9kBpPvsCkQgCbs9OPtsBJE45KhcL
thQ726aIbkhRUvjUV1aHtcGE6nRhPOaAQEsfCGW4BoFwV7JVB9P47DMDEQSyi8FyDloChM+MB5vR
+2c79oxnZZwePWugljVSLpTQRoMw46jSg62ebYJumPbW3s5RIJcb/BQrt8J7X5pizWrrZ6frowL3
e5ZCxPfWnI5b30065sEdvbWsn/yEfgZVq78q3PLDGwL/4PWec2AuTa59u6RNxCaHqz8/KCN7YfmM
KdYqWetgpuK/56R09cp8jxhAowdjh/6AZQ3d3HlGXbm1qPBzFNjE2rCEp2VmFwuaVGSUypn14tlm
iqncbKi/pHFsm7TBCOrmF8NF1lQ3TOBaN+PtRmSFN3+e4SL1EdAYvfCPUhN5T57J6EGXeHOIaStw
RFFztHbeXwru+W+C2GJkWAIuudDTJbOdFygN5UHJNPsKCrN+xgcnt9Ws8++aifKpt6Z8545Wsplk
kK0zhRPIx0W2UVIFHDoq2RWwZ98qDDHvpcq6TxaSDCu1/R3Lji2Nl7KTAbJHzDjNIeLuED24x24s
EosyC2C9O3LtFENUnoRHEniQqmSLqmX+SqLS2FeGAyIdXWJAzpdRPvLV4FpL/XIdBhrO1uSM/brr
Knglee8+ofdm2o14/4b7Vj22ysV/XRtjdmh7qE5TN+Z8M1MNYc3uHlRflQ+04d6lyMWAxBwv1Wiw
YGfbkK4Tr2MYEuNrqsaGCqRA9GhEZbjNZzSQqevoo6cN8Qz2Tt8FqQRPbLjJXQyRlSE+DI4gbk5x
EEIDr42sf6t6voZ29KejJQpxnIQNzh0PquP9tluUkcgUSNMaB07WfITh2+XyKmtE03aPQwClEnK/
lZhaemZm/1+WW5V7SpgcYi7aPRfOy2MXzW9KZHfh0FX3Ii29rSoSHsxw0UcUrfmrIqtsWJkx179j
A3dYJTnU9HUxNunTmI5fZUIkGPLD8Clt1IJxJt1744fBO1RxINHgY4eNpLFeGnr+6ZGRbbO8mBj3
NYxesBm79xPRn8BTw3epPaRz2oUBT4Nz5zNQRjFuqMWfHcv3AK7oIXTangOq5GOzNGD0Ekt/IL4C
eyJ1lE/nTL3JAM1Cnd6W6ROi3HcSAS849EyGRX22qXrwHKEznYhPI2S5cRWlaE8SU1RBA5kyb0F9
xBi6E4N9kDWaSGRIKh2P1ZCG/mpAgUcaU6g3JprnzTgxtmh74R2cokt/qM6MDjkbQD4xcz7XPNvn
gEH9NQkt5I1kLvzwUnGtqxI6bVMGnMvVzM7aa4SzacNcbw27DJpVCbJlEHPPQzhP97ab2PR0eXQr
iio7iRm6nBVigonQw6Ah8mN2eEP7zXQmAPg7zieiOSSBPEa9iXHFOrEy9gJ423WCvo03cl2h/1Iq
AYU1jsFzmRe/kWl6LAuoE9bxQHhY7RPiUc8yhiEIwJRxIZQOQfBUbdL4umphTTh4VdbSCHHsNUEJ
h9OkkcTOiS5GEytho9LXrTeQ4+HvgtohKQAnRQyJsxIu9XYCA55QVJyQJNs9sVsLL80YyF1HvOlx
lqwSS/qQdwe2cdqq+VDnUX3OBkzTlL4PjjDvk8hNn0u7oV8qNbOTcvCOjk2cJRZChfu6UmdpBdye
YyNObTtBk0v1dC0mCkmaUIlboc02sQwDwizrA1LidiIp3t3ZoDA2ZtZ/Cun+CrDWpZGmwkUZmJFy
gfXCOJQ+mmF3JKOhikyGEk0AQSvuYcelSYp02Yo+RmkjYofyrckcOYVDsUGmQBb9GM/mzRqLBRc+
76A7eau88v29MpFHNWZ183XLnLm9wsy7E3N5HXwq4UngbapaKiLmLDgLJcdW2W2drHvlkaZ3jOxb
xj5oFfjijcbs5A8U4eisOW36fcHC5jczDIbCxlOeuSF1axX+CoCQaVQHuzyyYM7OtVwNnOA/TOGf
2t56FDYSbqg3vyEc+5iPsvwVio4L+YLoWWfGF1Sp8YsM5WAXDMkjOBrWT0Q1/4CTl9y3EpHAOk6h
YPSYYR0zei8Zpwyl9Wh4SP6yU2GAGTD4IP3UBylQ7JiNrNGgSewaDhLvqDm7jqpp68v+3mlNh52w
m51UXbOeti/gFUFTxB0hT930NM1mu53C6c2qbThjIv9t1g2+XBHsdemml3SS+IsHbz8wgj7oOK/O
IxvabV9GJ7ip3d3UZMMB2TNnCii/c+K7764zBL8k080BgjVO9uo5dFLc0BrR8xlzwhetuQmfhjlB
k7hcJZMG525P64Lyl3yWHl1lDX4io5zWEXxaw86nS9OJpGZoGwNq6QiARxbY6qvQM0dOPZmqucPI
UOwaEAXArVgrM4VLOuy3U9lH2Rc+4aRBAMOClVSSDiLvxCLT4YfP7jKIRgwLZEHPpPDYxPLlQ2AH
67lKy19O61v3RRwaySnwYvC+eJO8d7NHbEv0gln8BFjke5tK1vqrjfPxJJtwILrbxJw3dpKePsnb
V7hEiPTm8aMN4cjyrPwQLI8XEWkcnTxDIaibV5RJaD9Fw6yNtfdF0Jo85W4Vrq1RiT1GMMG72vr3
YdhkTyQ5RucZ1UmLNt5mrxwFYtMHPal4hgXyJ09i0lpBlwAwp83zRBidRQlDF8OwcyR5fWNHMe4z
OL63Di+v7VofZWSnTFRIxhI+Nh5SbSb3VwtXn81+wSxs+u50nP2YyJK8c0jowz/g8u3n7q7EFr9y
prza+xM83mDGJjMvpiM/Kr0lbhZlYDN84Ci/tWYfH+cS6X84DeEjiBLwvbQ1tsEpZJAl+xKQ6Q1V
kD1vwL5LUn9xuA4xsu1mm7iYnsjRPfUJjZ6JDrer4n6D6GvamgFs31Gy2kgzpttxG3gbG8mOWTmM
3KKbOQr/Z98342czGUiCZq4/9vZ2z8aGUCZkGOFGDu0MVz0PulvWTQ/srDk11FKqJM791NbD1ioG
XuKhSAcqOblXeo6OhOe+0N288IzKdQ2lp1DiPYIeB0/4ufPmY537tzwa1G9mXhXfmA1dVFS8QFGe
pNsOnX2EEqp+9qaRXBchfoUDHLOUBHRSGVR8KIhW36YB7ITRLe8h8nxbM5cxEER1rdnqWA7OowF0
ALP7GV4K4ZTY0RJ0WJgBkm5TUIOsGok4wekiFjSJaR86gIWF0+A0s4ALgAJG29QegyZgK+TTKnPI
Q+rrIUj0SWViFlTedSqi7lgVnvPQZkO3zoKs2zl9SOrGEpPujXWCYcx13nyjcDhYBA4HZMHc3Jnx
FqdATWdrQuCCHCJ/JAw3fWOJlm9mali64hz1uv49I2CpUuMnyEh7q7xcv6NewaMfdPuyyH95PNFc
5RhYjNVcQfWXmk1JkhfVISDT9L6dK39Pu//sm4z7rZpyp9DeL668FE09pAryxlMvyO9iZU/gSHNY
TKKpnyzYGHfL19a6kAvtWlkwC9JHIQThldVsgRllFDmkAZgVIyVTCh80sR7zNYvLfF82TbNxe+CK
0KyPjRPrVZElP9ETvThjfhqieZUaCXtMmxF2hNOoBYwO/KZ+9dgEYf8CRYNRstoh/WG1WhkPrgWo
iLfAyq5yzHq6a30AJz6tADxPpM94wweF+K3VfXqviet6dcUi71ZxsLEGu3jMYV9QhCTWMjKPtwA5
osuA5+qxmmKEGaykbkIqSH4tYdFF7y/WTX+Xk9m7TrUwmPLMZfrcUCCCuQ1Q12S+cfRaP34iYqfZ
8cB17cIlHtdII6ddhj1mw3mnkNo75Do4VbuhoP3JLSkxKwzc6zWLy4XIGoO0wrNX6SflGc5ZZYhI
nDq5lFEPl6OMqGPT5jWcl6kbfHJsw9/SbI8mJPzdlOnypY68O1jqCpE5dQtuTSyUOHnJWbDlZ+cg
napHjyCT0LyXoSh+5naHaRrd+BrQAJZclxawLUVxnAI/v/ccbZ+DiYu+FPXKysLHgH/4KWz89ZQs
i6sG8t1GJPgw+zm3zn6KsLBH0cxs5kcLYZQNlsu9pdq7YjSsU+VUw6GEa2WMbf5MNwhAdJDPBlEm
q9IuHnKzAfQMumgV+o1NWBGK9G5iRRUBK7NqtDtKBcx0s25LZ5SDMJcBrZEx/kQQp5Gy5G1wcwqo
rKWRi33NrDdxjF9Gh+0z529jkxlD7Ywrltwkif/Bflrsg6vFA8TelgSJ17brvtsBU06R05o3Ka1A
Ubx54Thx3TOBlalqHqJ5XI91dPKDYds2wRafIutrRsXropLPVZSt8zY+V5XjQ/CJh/kWzrFzz2Vf
bGeJ/TUWpOgkAyQyU5NpzEEa1IvaPQuhKRIY7To8ZUnLHgKxITemahBTp/Rk3c3vneSkm+Kie3jd
laPvNEQstqBZAucdFNFuGDIWv6710rMkOYSDEV+DCu0YyDRGtkZSMw3NlXdqR2bJPm3RqKf3jFVF
yFt65BPCGAQg2QXJTTOi1lpmPmxQ9n0Wy5nD0ATW3ozi7tcUQ7psxrB9TPy5pFYFDbEkpzMplUG7
tfOCfJvBjIltnt0Pmzng2cRVzyTD2TXAbUYeGQbaCs0VVYdX1NaTV0Qx2+qxPFgtsdpDmC948S6+
r7TZUhkhPoXSFzP6zs2VqJj5tpC0DmVmPqCFrc/dxEUVkTy08bFG8yU2wiNfzWqxLibWAS/Q+7Ac
d0lAtILjdiwqHJaMWS4BeRYYY11ThufArU/mnBsoD5lLJt57A5aDfxW6SmSyEB4DMo81Jy1MbXU3
YAqGPXwIo/pXA9aogUPWjtU+btNH10GX1Z+Zq60jiZCh4hUnSntlOlCMyjeTLwhZPlVnemfjLQMa
95aWzJG96skA17rSE8+n0dCXMfVtnZmJe7wbJEPVSu5bJJtOb963ozfsyDAq1tIfSEqrT4OAo+l1
6C1KeWQwyxyt34qp32QY1GPeo7xKtiXMsXEQy+vPBhj9Xd4mEzx2xQBBU4GWnNQzXpIqk8eSNBlt
mF9ujJWWNyX2WAqGeE7rhpcSaGOFIZswCPDdLQSAAfST32MQV0faAMYKxomMUvybCy6GAAQQa3uT
AvM4F5Z5lZhteWYymKWFO5J0iJdwC49HrJmPPvQ0yfskScf7qAUcPZTdIbbZCjFN4jMU4mUejH1U
jPkD3rp2bXYex5XlRVcJBXVT+rjEENFMG9l2ILECRlAJ08Q7c5AfrqsRgRBQfuTdsJKLDrPqAZul
tW6hCB/bqqPiL7jRRNN8jY5t7DkarzMq4I3BMpSr23ppPRYmpY7SN24LlAF5gdI7Dvx9VBMj1bAL
xGWZQvktZ5R/4tvLremqXSwTemw6mkY9bSxCIZhUu86POet4gVP2eYzQyb7b4/Bc1VAUYkO9K1oT
Mpj2viSmhL4i9xg8qKHcdBUwe+bN64RjcWsX5iFwq43l4K0xPf2LfmVbVwUJuJN/CHVzArRWbb1k
nDFnd6jZm4BkK4d4cSzEUfPmT+ZRaQzG/bCJC8TDs1f66PBoGevkodDLuRh/T5W/iwiJGHon4qjV
M0G+6s4lXswDmZM16H1RneBlB09AzJXu7xzH2tmCgT48a9c0zFtDN0dX4z0mwLkNC55gOjKMRWaI
74w1TQxVmFbHf+CbMK4lDcK7Mhsa7DaovX0HRwdte6PlPfpH/hUMrkrRbVxEW+VvRTvH6jAbvUPf
i2ZtTJOFbBuUkh0x8B99jbMZPSwb8HMTsryXJtdarBZKbeqFFxxxT/4QZJBybGxwDkF2DGXoyQJt
UMmAhlbpmRx03HDBWsTOAwLYq6urx9nQr+DW92MT7r3aedCW+yh1plYzsz7SHaA1hab/FMqKNRWG
ga0ZA/PTdoR/zKqghgm+L+xnkfjtmh5ONNNw6x9mAc5cmBEETlt58QvmI+ASfRSF8Y4FdOejZGfY
PVcKK5SAyxm6t6LB7woKMSs7BjEmtx6WwpAcIILmYC85RHFEtmD27FZFhFBZ+nBve97IDQLZ2Xn2
l9yfIgKfWveheBnhJMUb+nvb3/DDXfqSAq2znWK5z4WDY6ydixtWw/BENenuIFkssyvBudTj+vqO
iNmBKemtpnreFG0qjzSjZNZVVrZ1l3kmqHJSwyYKIvRl93bjputGmFe3wB+I9KbEWUfwgB8sHsrl
iFXYMC0ZHt0orO8iF4QJJklSoiGFZXqKQGi3P9Bk0wuobj4WdRbeppSr2WPZEAO5Rsz1LUDbz4PU
cLa9aauIbiapUAFF9fty6zkxhJOmFICUbDyW0YPgGMJMcot54IA31acyLe7FCDouKV6WueeuQb92
tLDFrNUAiVQolgI+mE5gX9p/mcaxJqXHuK8TyaHgMFogsAHraF0/IitjjTlvR6bsqyINd1Y4X70k
XM/OshLuZ1xXpno0jQn7ObAqW6TP5K2We2EXQPSDme0weXAu8F5MqRWjLVr1mjucQRmkG+O+bP4E
vPudAX8Nh2tUTF8ZWuoNaFsfRDD2aBUxUYvb6tK71Kt5NZPL1aCHHtypeKSedM5uJzpun9y4QBy1
96n880qRJFlalSR3KA7XnT8+5RNtWyuqvfbGcesGAodJBGQRl3JPdRay++7pwIoOQ0tqdsjflYaW
OCu5m/R4oi6pzmVZGPs6KVrikDJYJyrN3kP4NWuXCJRLrqn4qnJ4w+46HGJLENUYNMVGhKDFu7me
9yzpvHvdVN89OwRIC+Gw7UetH4y+kWhf6gRAvdg2fvAzyztquigEgdw0B6P3h13WL5WrRVXGYCa4
+GL4YOHaHBBncn3iI9kYqvexX4uQPDWHkfw8hA8dc1iiskx7k3SsWYLCEveI5zDUyXJ8bqhaTvys
F6001jqEp3vAGII8zrwKwOhb9daOOR8gooud4/bJM5X+uJ4YGQMhUP5DHen6VhW4HCcYb3yrUAXC
WgxnFPXzHbBAbEYOxLCt7wX20XJKSiO/A0hrdjA9cDLcVGrLM+3QcFdKDMSrEV0L6RST2248B24C
E6/pljVJ+2vI7JLGOQ68Z7uXD5SROP7yFhoMBWPLbhQYH073KarBZieo2dINWFqxMVgGs6Vg9bkx
+NdDxsTsOIFT/V2UMqo+ygDg6zpF1/tb9pXNoYZ+axX5kyJK07YQ4wLIM8+Nagrqo7K5q9uo17t2
WtQeGJFDDxuqCh8SWcy3UuaMY/CtUYwV8O8iDB5RuSCzAciicdMUMnrOBFmLsYMata62pSrdHe9z
vcEC8LO0Mb3bMzTGOkNpDwqEqg36UnMA5AxS3HuQORAhl35Fd7N/6xyz2SBlFWerZi22tXQObjGx
BtOnm0QHYjDX2/jJeA6UfC4LP11yojVRusllsPzyZvYE68Zp91lU1hW4v8KdzHI482R1wuRpHKBt
8r4WxEbKkHFZZPE3OwwPoRSadwS+EfdRwG7xzAcVEyjYF8VW5e419xi5u/1bRE1LPMJWkZ7StP1Z
8O3ouPos/PBHjPlERFGzYRpwCRz/OHbpVkjmedSGW1jDOGnM3kh2HbcjJEVHhacqBHiPYVXT5EzG
eQb+t4nbyNpTBXkkiAzqHMY2P3NkN86uqP+QzbQrCxGQezm4OzMCN+GElEDgBcSJ+ET7sYLFT20e
BeZn48aQufoy6F9nTB2LgTX+bLFXbaIJ7OCmVgEBXYpsx5biNkIqUgcXMy3bNwqwGwZ8YgDRf4AE
D5t+T44ubu+siLnZuvjbyTTcDKd8LJRFAJU9XSMpvgsbXmFpHHF5X0RcEOw43ldlv26GGvWedTGK
+inI7S/C3riic4u+sfYVuXxeYOzG2ChfHMlKeIUY+z6JNS7/Cp8vzm9AUpm9hT3BpY1OHtNW542p
95nWLgsBBSZlXc856GnMa+9jS2UXhRr7Ty173OpGelRDbm+lhF5b5Oa1G+puAHsf2RdnYOS8orkP
3yNg/CsrLZxXTHjzKhnz9MjUBHCvJrg54E50h/aaRUK+ZElKYR9pRD4VCENSUgna6M1gpwxDvjNe
fRTsgE5uyutBg2D8yjrbQMOuC/8lK3lMkmLC7FV68WG0c8ZlmZrfIi0Ze7Aq/kY4UdxZ2RQ/azSy
rCMM45jLis+jND97W/4sfapfD+T0lXyd9y7trDvalemHkDI4IJmubxOin32DeuXLoUc4dmVVXYUo
rYdBO/KMKyi+NHy4V05ldhZ1CmEq4ZtM6nw4unGSfEFRRAGMIMMf8fdYHeM9NdXdJZdzdJ8ZU7YN
s3ozOWG8rWvTJ8jCFz/i0f2Ko7499wNzZidFxU0oknkf25NP/I51y9owGQ4JLJKPMG/GjYsn6In3
dc12FN+4dsQRNfQlyYbf5Fse5zZszxN5SYhJ+hjaU1fCpLSt8XvIUX7pdMoZMk27Iujqjd1Nvwy3
b7eNLoub35UExiWt5sYy05vbT0wXhQdYv4DYQps2OU9xwV8MnppwS1EQ0esmcAAa+6O1koS0WnJ7
mtbrfrkccKg57Lkjj3SJ1O0jhlTNbJZ77Up5X0Ia25oq/ipCgwXCYJEOEDXfDbCR9sAAKtsVRuc+
0YFJ4mRCIBQAeNillx9xz2pxMDSvjUdMXJlNL4WBkc9nPLT2bfsoDa+4Zx5knZmxcRwv7/4Uz+9E
LBKBJCa/QamYPwHt4ipoUPQfmsH5iDrfv2TLesMb8/wlSx2L6G/gu3PPl5onKE5cN+T81v134Sjc
nTLDLlsw/Z1zIXeqXeILO0DhexW0epMrY94NjUBln0Wpe2gLm/HLqJocQFefHVTf2+zR8XUN7uy+
03uwKW6do6m6c1vBvGRTanUHR9jB2QRmvndbgyhEGlmmH2ZwnDKMod2C56j8mMAT18MCgSnLiwg0
TRZyVu6BDBOMdewkIfopjryHYG5N1CWEdfBGzKye5uBZgnv7mXs+YJoIOSXlQnqYZ9K5B0zWe0HB
9Yn2DwWkZN7rMk6n7jOnS4VMamsDAIP+Z/7oib4i38ZHxTswZeTcJsKZmQmFkVOLp4yl/To0Qn/d
OE7zmDb+yVeqACcx3hVu9FPPAEFZQsYXlqD+2oR1vI0RSUATzul3FFyuA6hekESoIdb9mPzE9/FK
+PjX4rFGHld1xwaj7aE1IECPs23uigZKtulNr2NkXJFdM5QG+dppCZi6EO89fj8QjCDOtVhEw5V/
dPL8Pk+tJ98HFDC4DaDIJGtw6pLIo3sbG5wK93keiG1fFY+Sa/o2NEmzz0hR3poRWVjKcEiV91BA
EeaTDi8yL2+oDGwSzn3gZGLZvE5MYwWwFxjgyT27g+1QkQ1Z/Xk48tzGyckJr5tp3hYRlZqUTKAI
lGUv3nreEgTWDBsBjdoQtK8aOITfKRKHTNEe0W7qA7U2x44ze6+YqQhOLSvGeYVRHSqSPde+kxBt
F0B8jQzDPth1bF+ilmfSC/EUoLRt/8QMqfwnshn3oDFxhgTWr/siuROGFvddZ5jrqLICPheiVjPu
np2PPXFd2FQ0qEFoy9uO8wbp7aiqZBPia+QppccFmAcOwywfBlmpa+Mhr1fhtBgo27F7RS4+HOq+
HC+UXjWbNOPn3EfLbMhUZM1BFWsqap0pzpgrLbVWmAHWmNVwISts+hsW87/FgL2W3/lTW39/t3ef
5f9c/uhP+FVITKP2f/3zL5u//RrN9Oaz/fynXzClgppw674X4mpDiN6/YweW3/lf/T//x/d/hb1g
LmTT/7PR7vSZff4Lv/XPn/iby47I0b+At0vpwFB3/8Zc/TtxwXC9v5TjSksAO3Ad0zXx5v3dZ2d6
f9kSZAksBBfZLYy9/0AumO5fggdsMdrZEmyi99/y2ZlK/ZM107Zt4FrCtnGWApp1fedfoKqyTdrO
L814N5tMWjFdSf3pUa80bPUtcHSsnBAXcgiYZJSIpFuZ8LJ6NlYGZg9SrZC+WYvdYp1lDQYtYZhc
3WiEgrs8jdwL/gFFaBsJ87S8SGTXnZMaeFtSKrqh66cXKnvYygFR5KykG1TKrD3JxOPgPUVBlD1O
aawWm5XrQDsJvZTz005p9LLZsmB8BSMdsKxcjegW9idJRnDWXrPaR3udIzm5sK8C+JcudMIyABjP
zie4emmRL2T23rL3yP39eF/ZjfnQDPATDtwb42vbF12xJiZmRtmdiA5dGtE0xnKCuP0yRriHLrr0
PdIcv5n0jOWKJdT4YpIKehjNhAkEb29y5JdsCGU+mT9Ij5Rf7LXtS4Wx3WJ8DiZyVSFjIrk4tKXe
tp0c4y0zMfE6dYZFfqjONH0n1BxmThUaycHGe+LiakObmpLEEXRjNCDzd4Ivo/UxKsHuSd5817GG
I/hUMmBnGHoKr5QXv5VuQ0ztRIFor2YpaI8rMwB44LbE4Kwd3zQ+fKpahJY6sK1dOPceRXntfoKU
Q3uRMXh9k5mKfgYBzyds9TK4yqFguRFM7DvIy/bbD7PCbYozU0IwLV3Lmi+gveI3w3OWS6oni4xx
b0yYe9Ha40b3hv4g8A7dnpHZDYnttq++UXCPeJ/AKxYkVIOSaRpbv/Uob9MtPaBkcjQxwUD5M+Q7
iygEKLsGY7w1maF1tAu63rqhNBpxjLTRcLIma2hZ9GfzWK7/4V3/T5jEUFH+wdi8vD0YZ/+4Ux1l
YWP8F2NzXDSO4O/VO1tG+VbzJQITseSuxQbz//hRy1/1vz3U/Chf4Id1TQypSrHDW+jI/+CHTTud
hrXpxrvSrh4Md443qTsYa8+ujS22hgl0LCF8BEv4DyZMtLs//6H/X5/c6v9OzenS8LP+Z3v08if+
dnBL7y9HcD7wWf9xM0O2+Xf2tvwLmrNp+RzzpmXjoP6PY9uy/pKmzWRWcHhzkFgcpn+3R1vYo5Xt
8KeEt1C5Oez//cr6+2PGbcddyGX3nzx2nvxXUo6lbOoMk38jP8gSf0g6//A0WIMOwLpw/Q9hGF97
6H8b22CuAmqhEFCOIySrEx0DlU1XSJPYVELV14nqQI1owezU8SrHRMdkJ/e1pYNmPaFrJTtgzswA
clY7v5mWsQQs1wVWOaLBZcOiu53ddTLasqBRH2sMUmQAPc6KQ5yGKbTggv7Zb0eR6d06w3aNlTlK
hwBFgK54JmSKd0f5ISJRk2+HRnp8jaMpuLTBzI9FhJSA4SpLVxxdO3XJ3wxYfcPq6xKio9AHVVh1
hvxHnxF+5NpXqbJrZLdvBlfIOHh3ho1+iE2knzWYPZLdogayMebKcNwGMttG5XgIctxkjXng9+Gy
ilW/hZmLjcBjqoYGWrUPI5fHly1fa79AGiMiAkXYNuEnWpdBveViPrB6+ORKug8M2KNefC4rH+nL
SKfrFCuD6K7Z5E927oB9owSvk/IxMJwaiRRqUMYv/7NFMFuTJeqJoaeb5Y+ALQoiY11ClnA79Ya3
bzfl2bH1uJ53RsVm0IMpqukCDAbjsjKN72nGzmaO2atmQdAm9U07xVeIVnLllGzuCCI5LhBKB2xe
SRKklzxbc7XTnRWhNI9uzSx2bZoe7bK/EUOz5uN9q53XGBddYbyHntrFTYF4VG5SRbRm69whzuVD
GvGVFACq1RC+eRTiO7shHw8I51PkPupoeunlYveJ9iHZXwjjGPmy8d2gdUafmfi4MwizTKBCMnjW
NqLsAJYSN+G5mOJjNlkPVuBvF6OsZ+ltgUI6lQMiFufREenZHUzsX8uw2u/45PRyMWVrJDkb7SIc
bbAOm0y57N0cv4o03ZkOgBMMrrqTL11YnpvW2od+inDb+HAK964oobYl1U8EJYDeHNaItCV8a9pt
Hpqw3o61/YgM4XdnISAcm1eLGY2FJGLjsWmF7LiFWXpl7LxpkOHHJLONyMuszHe3E/mvbBI0rk18
uI8e22WDuV0fPAYc3EmThwhS0gcfRNFLNGDZGfHzpUF6cJIeqQu2IVeUWymMkxPo6r2u7jr26CsU
r9zfSf1q8NukgXh7CrprVkTrMZ0IcLee06xHXeXF8N97oiuIsDfCTZ1PAg+4KIHSVOR3/Bt357Xk
OJI22SfCWEBEBHBLTSaZslLewCozK6G1xtPvwQjb6ur+q23+u92LNhvrniqSkBGfux/PBhDvpoIJ
k2Y7M4quZOWv0Taarc8Ampw7VqlUHyU4UNygF9DKTETxnYrIvR6YevdBdKFk6cBC5ARICURhq251
OR5rsiCFmNgs+WTLmAsg4Tdrb0iuySseQQoeEFm/RojJyMu7nivEMrKjGPCIw9i01FDdJCxmbu0Z
s3EDtC47jej19KRYm34KHxI1a6SN8o7Y4BVYO4BL8SAOBmaKoE5/qLpaU86zXmJobTpRoykKHEvJ
6yRqGPgdAXUH4mSsBIYwmMlYTw6hzRFNcQVhfyjI4JAB3+co2TmjudRzbgZcbW1obSyyJWOKfSzK
OqgRBHJ0lTzEpnrIWq4/33qUFFj5Sb1PfX66G5y0mSFkN6vIqBhaYQS5YkZ+O2bB9TTOF8h8Z9GN
UCXQGCoLAdI7AqBF8HIOFpVqYaIAw9o9TXo8GBjUcON+jYQZaTAjyd0eTOYOJNTXZnbHpjVfYXdB
5CpCSpCHK8efbqymOqmcmsoQL7Up4Mlj45W4/534iFOF05OoAykWaDpTRUyknYjMCwJIfbeyBU49
t5DvmK2Y3bv8JI8ZkVL1RaQY8eLopA3zIswKdy1l7zr5USeqfC5tGksTP9hZeMJQ5s++iN+cJcAf
hceMKXLlzA+E3i+hw7JTkxmkeAgh7UToisspr9ZOJ3epo2gxrO9Ean/NbrGTk8w2vNbGw6TY5rLp
HRt368rxWSftzssKZrvhcNadOtqiJZUyo+UOes0ZiNZwLfa+oU+t7u4Kpzovj6PRDzeSNflxdH4Y
vkdXOKqlrT9HxEIB0lxHt6Df+h3oOIgDdEjoagW0EZ6E8TX6F0TnkwOJpHPjM4IylihaUjvJabfH
64HiMQZZyc3oT4zK6bqemeiABLodWI0HDpi3Yr6PypesKscPHVIBVzy4NXEzL6I7TFyq1gBi72c4
+z0zm9yTHgugue5YkGKNoJwwNmtBcCI++cVny0z/JRza8tmqdUeJYU1NDslw20MKigcSmkXDq8VT
Jsxdz66fxtlLn3HD0nZNHF/ejuizUFUBB74hQTfP9ZTJ9ynno1fs3SfGbnGTn6UdYwapkgVjiqtd
kqrC2lsOtWms6HmeaS0LLeRPL+tN9oN6qRlOw+bdq7XxYHeNTHHpmOJsFxPUldivrWJLhsKLdilj
tH4dld5AC2MbD9vQTowPZU2tzaB5pMpocHyxBrzCQejFxNMlLbnDz0XqZD+w8wwf2q5FeO0pVxFy
nmBerz10rH0FXYJAnTbKbh+64DR2ukbQPmArJs+UT/hANvzj11djM9kvrWr5tayQ8ENUeAJW0+jA
GYyY7zAhHvqsOKdZF0dHvOKqORatTtyLmWcS8N+cgH7tatL0MNsZ7ljKcAmJaMo3VhOuG4NBFjyo
8xxDTNgPY5sBdeJhS1KOgbVPcJfJHgYzYTjbEZu0vzEIwfE0IDFIWMzsJ+jBdUICy3XBu6/qpDTY
SM2+yEAp4Fncxt04ZVjulrCCC6jkoPvZIvzZDAlwOM9P3XMfx0O0Hs1Mqy2CfTFcD2OIMOaZpcrX
rdu2zV73TezflJlTqxfo81Q+0DRDOSesHUZQTR8QRSl7EwZyImdGmBnbM3EhkRfyFGkVbiJmzvkL
ZVIjG/6oavoNV4DDexhtFaWzT1S4naOCjBeJcaS9RhSscWBqwyKVHs6UtWM5cj4gd7Mh7j0Ahmuz
IJaKfjeD8eD+EcNuQFv9Mh1bZTeDKzCIcfLbJWlCeO+Isb/p1lBTjBODeNndIJHaj36xjM+Tsi7z
XVmi7xzUwF/FKMCf4Cg6PneMco0oOLZsgtks53hsFhitDF/TjOox9sY4S5BSx05tDJc5/0oXfn7L
NTuXJ4yTE4FEcqCnFgacwZStQBbAVtKWV/Y8xc9g66gQmXm51AeJS/CZHHl/9itK11aWB44VLryi
qE3YJHR0wFFGVGyIIc4jMh9aOdNpaje5LxvRRuO6rZmtHwEwdukSgtAMRtQIJZChtvNW57ETbOOg
F7TDiQlEXJrDdLDjXl11Y0mIYDASdR64MeON8EMYN2wqCGQaZpcQ6OxHZjmBVePLxJXEpEdGCEZr
j2Uv/4a0fbmpRt3SGe4Oll4PYe0ukUFw/SsAkM3b1Gn4EF7pD1T6RSAa1m7sJ3rDy4fuO98hfbHC
MhxirrVDVCTFgIYga0F5yDZI5+Iza6r+vbPRJUlrdGpBPvvyHKGn/GiqgLR/T0fSRGa897uNg2bZ
mNZD5fGXm1mIsivikDIRaXOWwjTNDoDvpY3ayDoJhX94dnC7Uh7ejmSgmrjYNPFgvUtkzYxl4LCA
fgYzwmkfNFfgkhqmD9jI031WZFFEo6A07iZr2f33QRG8Sv0UcIWsw8zpPlssV/JahlF3l/S1jQYR
EAhauSrwPhyiQg6L33a6mSajzdYhoEXy62btY37UvJ2NtMP/xAFWD7p07A+7aIl7WoOE8kuKsPxw
QfXVWyoQCnuf+ZhzVoPwwYHiJRLHkCzhDJYkQz4lKaPXLJR43npkYRjFuvaX9Ae6QGBctxujGu03
a7AllTKOprqHRzNYDiDcA089uswyDDau+YXdAtHVLnsULsSghOX6XDBOK8kzskiQFbL9nBT6vmgc
0oyUtDQfY7NwMvXQcfraSvWYcgvBSbKVxSuJ0qF2a1sTCUvw/4RO0/TerqsqW6MA4mUuKNmt1rRq
+lxN2uPFi3EbU5qVLVpJk48Vr+TZdE59aRMOxIcaKEA7ybCbSg3sXPU+fUGDXVR3IW4ucoFdHL5V
qvY+TQPJfsOhLqG2wiTHmhHA+lrZauiZr1jheJ9SA3zH/rn7bkwDtm06YtAUOvAX+Bd4ZuttGPrF
ETNp3cPPtvBB0DwJPFm6EjqtziAnrHA3zM52FoiKKxN4AhFy/A03ZaEk5jqFrLFOs5pokAcJ0fnX
vOi/mtj8/0m+45H+05Rumfj/e5J//T2jiW3bpEX/ver+ONr55x/692xnoRYzwhECwN0/BzX/me2Y
6h+ubRPMXmZ51FCbDHD+Q0Fe0Mk2ji7TsmggdCTf4T+zHf0PTduudi0Qh/wZof6b2Q5/8I9TRc3k
CLmAr0AjiHIJlP8yk28glXAPYFbwa6LWr36I5xSzi+hBmPXmnKAZ1iaRVKRZQuBEKj55rlIE3plE
MLriMEQUKK0n9EwckSkIqJlYxBu50/zoIxK9kvyk+ikzvZcg88cnHPr2uhbzN4k9f+kX6jbNWGbf
ZqOWe9aYvLFt1vZpW8ZXPU+Gl4FlxT02c2YffXAGimscRJVgAKv7/AOZMtrQ69k/lX0DUKziKUmW
yThTE+YFqHhNtZN6yA6WYLs7cUOenDZ/r8XTIq0nwRuywS6KnY8hzm+95DZ0nkr6Me6Kua+2iAn9
cQ4a/E+D81kGdvaANXS8GaAZdJu6oL9Ml6Z8D6beuu80epaOQ/XC1hd9jgrLbG8F3nQAfa/u4jQg
B9ar9hRTIrJi1tueSttdwyRkQQAOiEBh7BKqcWD2lAQe60CorQdf4MAc3n/xesu59p2KsgZCGhmM
pJ7iOsoTYsR9y51hS8SPHS0CTEqqIO23SoTj2cbMdpVRs42XO6GY2QnCM+AZf0+ucq0a+YF8Tofz
YI63uZbjpbez/OwnUHl8hwAOOahb1y7NTct0nLp6P74bEu/JimgCG2vhXnVZw09IO0zjQdOcSIXQ
fGE2J5VhpGYH/GmQAT9GNfMpV+XfDKaGFzJqkKqKdtxrqfLzaNEGwVo/eB5mRleDQi+tVKMeoe68
ViKQtwbVGmuj0va5CLAm+lHE9t+dPKpTKF3ZE4P78EkFragetg+sEY2TFWb+1q7t4nuXPammZG4l
4/oOrnCysTPzMs5kTwYbwlvvtV80Dk9sKdjx3mSTn4BFLtrLyBfcGri1mR/N4moeJWumwsHJ5QY5
S70e9V/jJ9j3M4wtUMmcGJjgT+agh6cRoQZbySSeeSY/YqrEMwWw+QrscXUqc+R+SzLMC7CBl4sl
PqsssXYHHtylrIF8WaM1nPyhsMA+hAQF7aHaNyFOkrAuxWXmlbu1W+KTPdGQrTMp/yYu3OpSgqzF
n1zFOEqMeHzNLcxc2Gq6myLXDky4aTQ3fYtbhj/CeCkCh5PZpPMbWzgHuiroT47MABaa1De1RxXQ
GtJS8ZQ7cLCTGkZF7mY0YM1WuAlGS586j5eKUc4lHLjIx+DDSITG6OnK6q1qB6m7/oDax8LPVDMH
vjUfHZaiR59KZ8ZN0iVcmJbm0RS1TdtF8kpiCoNKmxPGSCuxTYP4fvSkyVi0HLxPLiOgJga9CvPY
ncKhKDY2AjSp0hy6GLHjdUMd0D4kuYzJtwh246zeZpdYCTkFw9tOg8FCwIpDjJjoW2SMveNAKxkl
F1VGRJu+5s3saB5FCdSzZUt/kw9l/cDyqz8RIGXpVCQxBWB9j1XDya58y4mXbmPvm4qH6orCVaAN
tqk5TAZRXuWDvGCxRXoOm+IhHzrne5hjRixs3OveGNRrmoDwOIdgAVyrtB7ww1isRZ2zNReEN1T0
ain3nlHfqwFRd1sWiXWt0a/OeLTDo5EEDzND2W2pqJrLGTz8c6OWcm+T6RgxYg5gQtOG/Jus6Gaq
JxxyWCkZbhUFZ7AYkrNvLT7GwNHv8JEmWI508K4yRz/kTbOk7AXJFd+X7PUG1EPeSOc68xzuiaW7
HiDXSItfD/pBCdhS8XtkHRzHaLaTtnZG57wFxgEeWLhRhUXkPNG7sazeYQg5xS5jfDJRI3YIqyyJ
8WEvHfRtMt/Y1GkQTMMBaQxbqb1yCwuuI+dBfQ9093Ib1vjNegYBxzqFleA1w7OBC2gr2JlGKGG5
8GFLprO7pubiFilthb5LebxFaiYwrfzY4ZFedRQJH7y5eXDc6GYyKSFh/m5tGzvJrjv05tuhi4Jn
QVEfWGTjralmUk2BdG8x5dm7WiHA9f5LLvWxIsV6qCfLO+HGPChMUEJa7QOiGU7FpNsbgz7qttq1
gSGutMf/Iv82lVuBSQ0gRVXsggESje192XF8K60k2dYU8zIMCL5TElni/xxwkkVVeSIHSNtSJmkG
rt35Ax82g+6G+xRHYkuAA7MW0Lcz2eU2XFm+Wkh3ILCqqfwi7/4alkvgwsjIx+V04zDsYs4+Dj8i
0PrAN2FDUAGPccgy5GukIvfclKw9DYU24lTOVY+ZnlLIviJZw7NqxE9zKninozvDQwkgn57dsrsw
R5tOGkJ1bZt33GQMxcMhYUTPhlbP1wAV45uOTYRHatHcFhZm12kmYA0/CM8OdJp0P/ZOh125ZPMb
Mc3/8ohaw6axy0OKLL3Xsy2uiyF9KxrL3gci0EfVDPZRhfUXFrV054YeDeMj9WwY+8GU488X64Z8
1ZXhNsYerHzjrIRe+NOGj3l0XuhSbPRusf0y7m0pxMNHmN1LGgv2A4aCUze3/oU+GrWrqq48zlNa
UCPpT9Q+DsF6HJp2ldWx8Siog1vLgj3oNMW89tp5SW6KyJkfvWCp4HTdsvnhuNMS0Zoqa1NXlFxB
3AYP40u90kbrwBLEfpjmRvsUz113G/cRkb52Gj5pMQWoMRtOcBULeguyOMEwa7SoL/1ZkyPcOZk6
YNsRuzQV1VG0E2g0KnrgBD+w1XQ+If1yYHl3H1NhZ3S0tP2WlDSKlSD+VnPw9SpNldoK2/BvxniS
h4rVFk4ji9QLKZY3ZH3WfC6pQu9qtKYrhUKTOMZOVWJHNGFtl5i9EuGfkojwcpwfaqxtHaIjwFYe
3oMBfy1cwmmIRlEw2SdGLQ4q09hs7NQGu9GlZ8BTzq5q4B12i3HfL++mXum7zgd4P7Il26lg+jCE
cfRxgdDsB9dzup3aqwjl3QTuAStto+PgdUwaewsi8CIioqcBxVCNMdHmYJAn5ULed5IYTDJfMOYz
yM6Ia4q6gaWL+FK3mFPb715CBgrtw9gvg1WTTaIW6QG32DFlVLtxtdiAxvgITVBUYcxFzD2yiwhO
bowaYBz22m2XDO+V8daWOXtyKzTHi8urbGPPNZ5Jb7qfJnnvomspQG2MmU17l8bOOe6SxwQb35J6
y9ABWXoFxdLQivcyv/HwyK8LwhJNAP9vgmG4jqFDgbcX5FKD/rNmSrmxGdKuhUGZBnUcGObdTaBZ
iC8tIEc3cD8IIj9JdZqs7pKx/l7lthlvDZHdU2LI9++vbAi7fcsx9iGccMPwkAkZUA4pNROlTdMf
tYeUvjoRNUcmAX19MGNZbmY2FTd+2H7CiL0aQ4g4yZSp7aDDJ1qitono3mygdQR2Pvs6+PKTajvg
vCOdz9C7r/c19SKrKZkoGJbRnY/4DPk3y86GIBKE55J4Wt+dJ9zcG1NkJyewdmGH1bMKu2iLD7Q9
pZx46lKk+wD2fs22oF+T6aDiq38O7RK0mWlWT+iZtDdG14FEfVka0TRRe97O6SP5dkL9ZfUUaOsU
Y7wZeZ4iCbR3jEo3vsnEDibWyazi8cZguPMM6vcwG/3aK7HG2N+ILmOIDc0I57fHADU/4anlgd4d
aggdpYzww7aLywW3K+Cz+DqXeX2iLkEepjBg6sZV572UFXVZZPmtr3SO5VsK2nAsYOLioGbZz0kt
6FsOlrSkstbpWMKbMSnk7cnhyBQ3VR4GJNgkA64fPS7RXdBV6bqouMotx9nZlZ63E451Fm+5QdEg
YZlWme/8ulNqGJesB82mVdPfCBJPhBIVJcvZKK51LX0WRTPVKyTJ1wl/7aZGTqBduGuezbiBfef1
N5nZmTtS1sW+byvjypD4HfXsZZfKC9SjmzD2YuFS7skdFdu2vJ/ska/t8aCDI4F5sCHCvHQOkx36
3hPmJN7BgCXZzUJNZ5eCTOqB1wriLa3SpzJCk10BKDo1bgQkPX6d6ra4iVtp0bjZn5J8eTIxC94l
Cz8WnGJkeuKqcfpqF9aVeWFNAnhtYFQEnHVHqvoy6e4tEb0CsTBfSPTwwhOOfexpVDs08xAfu8q9
5RVgodH4V+S7i21aVOOz45MF7KvhR04JyTKDEyun9U/9QHY9o88G33Xfs+Svxz21EJcwau5BH8Q7
tpOK27l0uE+il3RBo80ZHvVMga/twXW/NNOSvuNxihLsNNvQaN/TCBKFC7yeNmFb7zwV7Jqx+Oak
2VMuaPtIPfXVEw2Ew3TP23BDwslZcZ8e3aW5u7aUeEy5zknK4uaY0mla+wMJu8jxMHMNfM/Sq1G/
2/kuGwYmTXn63Qpw9FrhZOBnUCwgmIJvIcNYH5K9f852nqBrSmhV7gVtpHnC/IwAC655F9JYQGLo
ma75LYQmE/GcCXyCYu8bGAd0rJ8sE6YGc9NTAmygoiM1tEhzdZ494imgIUPPPFTn0LhHnmCqL+Ul
dRftm4A7TEu055RUSevrV5+rj3eNSi91oaZtH1kfrdU9sTC66TLh3+p5vrMkOnTuvFpxBWwuZ/WT
SZpPXN9nVRLT02uKZyehXCd1aMMO6IIB/UwYNamLJ/A53QotQ1xsBZSPBW+6Z8lZ/nCjbDoBnqLZ
zmESXNIiyCZfdp9dvKC6uE0JrzRe6h6n3IhfCtdtL1IT29VVCuSunwm5xeWkv1MNaO1r5fQ5uyFA
fFac+XhPevsZ+/C0kioyriL0lXUQSkK1AUIIGaYZRmnmHet6Lh+tjnsMLim9fK4a6Z4VENdupx6w
QAgHiMBqJp/BDg7Oks55oROP6QABG5ZpwkIL1khf16qyJ1bbuOlV5bx1dFUdg7jITlUBPSop3UUm
Z2mcQwekGdUK1laoizOcG+eYd63eaDLMd5ZgrioSIHE89aJvuVTxjh2ece3NE29d3aJ2ImQ0161t
QZN3hfF98JP2rmsJibdOK7+MjD1fMk/mxYu98VvVBPmBtJhcWVIimVbcpKtextVz1I/i0Io5OXIz
9jfcUJazFspnWTe71MCA6PMfTOkbNm5T2BAKCfh+qIv4DYldsPOqcVSHFvybsDHuC6+ar1y2AmQ2
2dOj5EBJyRAqFFDaHcQVsXfjBk5tEaU7jWFu6drDU+5ZKQvHWlEDBMznKjVQohjQQoIubSqbO7zz
HMWIVii9ZAKbng+dG27E3sZ2CAGF1zgsgyzalu7k2yvDLUfOsTWi2dr1roJrfJUA5hLrrIdP2Rj0
iK9Ceh7XLRmaG6zW1bbXroEo5Df9VRpJ9aoolb/UQduiiS3iaJVUpyTwjE2dmc2RiBBtnVHi07dA
d7Zygu8VQ7y7EcQxPQcJDFESB5UX1kfpBzZOBTtAhOFxlVAVtJxCZ4urkJVfsVEQVys7u2SsUJA3
l7AmYdkCOGw7M1Jne69mqAA9Xzb8huORmX4SbsqxMz9lp90Ti3yPuhY0OZwM7kGWZbkPc+iLjK7t
17xa+JZ+uhY5mqYR2KwqGaoZt3mDtInpPAtPhmiiAxlH76NA7aONsjbey24i81dY3Z5SMCqNQE1Z
j0mcqQeTuoBVbHg8rjQMefpv7ft5SYL0jGfWw1gHt8aCW+V1b4Bdc+sD6fj+djSH6s6xSv3M4yV9
9uim/RaEvr4WYgz3hdXY935HdwFpVIMRJh0oxzky06e8UtcWVB2+wpgP8yYb/OEB2hxLOhcfHBC/
1ALrKKE/UXpb2s/U8zK0civIgfje2H4VfiyODq76m9F2Br11gik5J5QqUGHkGPFek629DXC03juM
bGhXlmn3OhSOgZwfyeBl4L0VrByeCQ/ggCXoF9egmJxYbmBtbUX2KLVj9b9ox/l/zY+v8Fv+z3Z8
Bgzf888/1B8uf+Dfbnz5D89z4AAhBEsFB9Vh8v6v/kPDFMz3sdMLk54RQSvO/7V1SvkPm+oHG+uU
iUPeXeb1/x79S/MfjsUWylOLe54/L/+b0b/6o8WXjazC3WuZCG1aYcbnK/xs8TVRx1mm19jdLetV
mXLeeWVhbeM5ow0319nmpyPzFy5Sk7bHny3F//w8vvliYhZ4wvViMv3JRJowpIavw+c15LAwSPtz
hrTA0r33rHzXotjt0RB4xdvkaD2WDS81qV5Wf05xLJt8OrXDSF68BFWToj0YnUUQM13KR37/Rf+o
h8jle8olIKwkllcMtstx++l7euRS5jymbSXS9VsFx/UU2pWHrFlVp99/0p/PANN9b/k0TXmsbf3y
SbwFKJpsCGT1FLpg0RjVHsol/N3YLd40k8+/+WV/PgP8NEzdsNYp0ZTOL2ecZ1SU4YIhj5QM5B/i
mY7xBKAmdYjTpRvYbES24f7Nef+LH0n7I59mmiYhEvsX0zqVhVnDZqReswI3EIgyMnENen8N8vdg
F8bX74+ptVxGPznXOX1cWzYfRMgFuU38Ime1DVCYNEqwddFRgAM2SvrH0EyQ7wuRNy+xxTRqxQWE
RwjxxgOeV6uHiobMTy0ISCILlGRtg6k2c9bzwDZZXQrsqvyGmVewGRmPjWfWH+GQi7cqkiwpSmt2
H4gIm9Xh9z/mr44dF4ituR7Zk4nlUv3pUqwjjMuSVzlygyCEV9fJPqPd+pwFSbHNO0ttf/95v7j+
l2PHtUFOSEtLESP65fMI6zf+PCxCeGI4iHEdoGbD7ggMFw5NLUQoZEPoAF+ut4dN3/zN9WmKP587
F7+MFJw86tv0LzeEU0G5g6ZDmxVCC3snMbFbilMGAk7FfNdI/aNpVRi4NJPTKB8tqhTIIvz+IPz5
/teklBwhcOST/1BIrz8fdEO6DetoWSKQdNYpqjo2Aq4tr1M55je//6jlWvzlWsXK5BFn0tQzYOP/
40fN0u3NkakmAKrRPo3ckSSWXLn/X3wKWSuuo+VBYy+PhZ+uokaGMFs1Rk87WGh8bQFgtUjqv3mY
/fm3uOTObN4nLidOLq+tnz+F6RkgAQqK1njSkn1u+1a5dgXD6f/69Lho1Rwxm4QbRSzL/f/Tr8nD
1Kcnsy3WI/8nMHr8EFoIcKAsVrrfH7g/XwkukQeYFTwvOT9LLu7nj5JxQTYgZAciRVRdUa2kj1Ya
C6bzTfUv/8T/mLH4i6OnCac5SirBP/by33/6Vcz5RrfJipKSk5j6Us+LDy5C4998irnEdv5wwbHi
MFlCMM3wkFnELxccqrNhpTUfI5Q3buMSXI8JjeN97G1zmxQRnTuJP27yUM5bmRbtviuLmZINX/0r
m/k//t4/vYpIrfCkdXgXOdw89i+HNtCqxp1OHblB/+XKBXm5Zospr9KxRt6ORiZ/gWcef38+l/fb
L7/esi2LlI1tUwspl8fPTwdZD3VfRTWXaM7qdm3zMlz5cIrXDtl8cJ2EnxmzuJs0opPr95/8Vwfe
IkGpJIIViR33l99rIk1DuuX3ho6tV8LEAUynLqFexJhzbaAeDx6B+ljV1lXXF+PGjTX2Bd8a/+aa
/qsDzzUmluSQZZrOL8Eus/ONNinicp1kYCbAap6zGE9QCFtrHbAZBEbL9ub3v5706a9HXnMDCVaZ
rkmqjOXAH4/8LFVrE4ukEsfQzcln6wvNs7K62ygSJShkmob2BRSgxSQ/BkeFEPDSq8K7KmCFTCvh
ZDbtBtTWgYmbYwZpjpvjWLEMFZ2MOGDAE2nF277y8ukH5QTyperQuY54R8NL2GQBUOvEchoA73Sz
JgBkoVZOZv7U1VY7gKxyw5GnvOsCrSSFdckZ8TRbnbcWJo06uANBwDyu4bXDZt0NmeMQc2IHBd8f
ibqbl2BzL75XFMWwHDBThODJq/EpRFPj3beQltlWoSrNW+L9BcgJ+E7uanTa6smLclqOyIUEIPyK
CBIAV264UjVmt9Uc+5U8OF1pfDjQ858KM7NMhNQgfu6oS6OkuKObY00iVR90JZw7/KoDHtYhEPSf
0XV5jsYsfS2KtqR6NhLVu09l9qNDjRnbzjDwmKjSRQXakdKszdjJkVahwRcfA1hB6PWDkd5WVmij
bUzNiOJbYCxmtjfiWM582qJXAeo4lw+KElkT1DPwfaY0MZxTK1HRSBJWpL/LIbzoXFuPdVaiJQJu
w0sAx8aM1jK3k2k7TQOgS4Z3pKosEDQrGjBC+onTwI0OXV8aGpoZJYw0qsHdQ/LV3eNgEYRah5AB
SsTcyHklUOsyQCvFRL6sKXuYlE1Puw6IswalqWjYOIxevA17TLQ73KvYyyPL5MLHUVFel7gcORLM
n5y1rjDqMk4m9rtr7LYddjEGXxQ7VwcUOZVsyBlqqogoEOvEJ8ybfcAtG8fZRmH9xU05FCSRlSPy
Z4+B0LCpvdp4TaGqMc0cAxj9ds6obQ20xj63WdcxohPx+FxjfARh5XoViYhJDK9YdbmMmPmO33Up
Ncp43la3oWwmVWKyLDFKQzwOqDRyqvl6CoWHdNeGLOOxZ6d7ZBGctLR59bRmh9GIctJiHRAFzulb
hDpcsk5EGNlKUSe3Sd/GqEN+OKFaUd97iYY0+eoBcYLxMvv0GbrYcKtm0VERBjzMJfuSBNcUWBFt
mbikUT0ptUxX42wNNwOmt8dZYKLZTtgbjiFlGwkdbKJbMbSi4clT1LVtBtLW70PeI9DVLohoGP+m
XOG+4JIN6q5Bj5N59InXzMQUXoGAxdpTWbfmUGB4F8Djgq2bhlO1CfHdkx53q/HYBXOFKx0wATp9
7Bo4i3HnYix1eba3bSnnzTwNtCXDshEI1XDpt22XYrGZ9VwXW5nYqgNEYhpXYeua+YZEAMTXkRJn
lhohwWGKz3Ju9hAv5RnNnfwPy2XsQoaDrXjdZimppS4QRrvJgBQFOPZxXmxzI5XMINtyeo9tOQDq
MarotjWWSFPbNTAooybDIq7cQr1YRp/UFG6ldb7JC2vY6rSCGAOl1fsEGsKX9cPI+LYwNhnPs1bZ
9yVYJMjU2aEUwr9f7mpnv4DCKYZq+v6VSnvvuZm5lVYM2gvYo8qgvjQvoZugd2XeD89tafGuOzFc
VaMp6TGkiIpcAYUXXHuDxaa9CYLiIYIPsaTtCqoz7MlqzknaSii8naBcYFK1WsrNeSbAYwYFXzdh
8UieEytKLIT8BOvXvrXsRQt2GY2Eg82NvTGhf8p1CwMNbq2eyK7EzLTuVR7ltKO0+djtsMzm1oqZ
f8/wcRhFfwybyr9JnIhESV/CPVlLHYpqhcWDp7QZAjIHEmi39JUH9rM11O63ciIqtpeIBm/ezNT9
iBEMdincdueFgi+cKsCPZL3lUctkOQi76tJOtUZPm5sE5CDddtyP5VvYT8WHii1YHpKK8Y4Hvx4g
llnwo8d+QGhmwxXeCLdKk60gF2WteDDLz1kadQz6tLTeuqSmli5sPJrn2oo5fZ8HU742GSBdoI6m
PU5yyGm7Xklck3pyRveL0znk9+CEpbkhGk8MNskw+nNRBdYnzkxyMPSv1f8s2nxsDCN9m0MtZhR8
c0xI7Q2dOBVMnwjAtaGXwLOMhxcWmwnNoXqWsEhr6Hx5qbPi4PcR/fMRKK90zb8lBlV59XgugWJl
5Nd8+dG7Xpxu/YmbYZVUWJ42UWnRmzkA4Bm4zzO8GW5WoA7C4kKCGLFiHau+mPDwVRi0VpVZwJAB
nkWxoh/P+TlWAHe2jKciasw1qS0opjNE7wZAICo8/UM3GBL8aVPVUUpvy+T7jxMbkmY9EoBAPJB2
+syri+YMNchyWzKCAM5Y+vM7uRpK97hCp4esw0S6HjOyS9Tf4mzZzaogHFYVwgHS1qZezX/FCbjq
s6RafDKZqgiQ6OhITEpRH5Al+h0GRAK1zxxACvjOwMPdDOuZ5GVpWedChRYyZrr8BGYS9VPlAMWE
3aQh+UQhdLO1Z0zclEHfuqu2Kai6UTPitO2kCDfQ/u2vrEe/QVKhxob5xZxlkGzT/FUoC1k7SQv3
w/QCWOOoNuVbb3YVLcDB5Nw7Mz9h1UZ2fGaJVVO95/fmh660+KEoltlowTpqJZre/wp6t9AryF9l
gjFkLm5rlu7hyvk/7J3Hct1KlkV/paPGjRdIJOygJhfX0DuREqUJQpSBNwmbwNf3gvSiWrxUka0e
V3RUV0Tp6eECSKQ5Z++1JUKO7VTm0UXqD/KrXKZ+V1RL/QlSP2asRGMZXHLZ3hSA+S+NWmctC17x
EdC0vvFTI1kr2FG/hr+ZPRquKt+XWcsiYyIAyb24Pk1JzUF2VNPDUrJCsR+Di/pWN+ny0XES+96o
CQ2yPGQ71Ci7FpowHNaPU0fLKASIPWzLCBf8pS0ruzshWWBCQirY2vLgTOjgnkX4cOYPH8aiWT7r
IegEboUlv4/qymJetVhuQoCaM+aQolcglrzs0XYijkdkkHV7GGzwyHsiA9JNPHLQ2Axxyodl5jhn
2sZrYliT1H62/vrPhCy98/doKOFDlJzp8Q2PquTwBOPi3UI6r9yqcl4+KExBeD+0M19luA5IAMvB
uoYDQwiXWk++xZ22Qf5uiJX07tXUjCBHdOeuqTaJg++WWJ8u2NMAwUhCTSr6DAYeSjQUo3v04sgC
YF9aoBTBRTyUyXqSjLrWeWTQevdJMzVnrHOxh2sdZugWpzhiUTaFKtjaZup6G1XUq8Zs8jF7mpbq
IVxkTRPtMjz0ziZICBc5M/H3n6rO1OnBgCKMqqWwrEdj9lgQXdJyZKjoGHmsKFZyYSWmbFF75tYT
J5IGposJf3eXBmX2pHzdEQDTzpKdlOtQo0hLlZ7bs6lB9BVFcGcOyg1O7M6qkS2aTveuj/iLxJ0n
04NYnOxkMEcUMJ2dlR9nMHx3NgWXr01JqKXw+nnZjhjMaekQuscmrPFQsnaGGX2MihHnCQsBwhhZ
GFZ8kgYTJoy0Jg61QL1G0qCZyGuVdIDLI6Kv0FlPmNy3qNCnh7RajWc6mdmt9dlAZgfNZFZ8+GDG
TZvFbNRchdRwrGOmJOB4+Vc7N9n24cNBzIRqgN48aZ9nmMNmc+MNIzHD7AjS4KC9DHfpSFNI4Yyl
OwYMoFluMqpuBbsDr/lquoLlGupYlIZR2hEN0sSjQNHjusQ8Fd1B5z66YFaSPASORxBmPwjeDH66
Gz0n7NGjsaO7RUgWOWimhVjHcGn2hzN6dePWRmiHl3JJJvRJpLt+g9VAXyMxWm9DvxegI+Ynqtaa
PArMqvZElLsz1cl0UudEwHc2VjEojgWlfm9Qw8e29QCym6PJM42YTL9BP/C2KPwEap8s/6GiIix2
RwUpdffuOCTeNiapZ81RrLAW9FZeMZZA738e2QzBbIjyaCRXvIFvRiYc3x4hAd5lprpc7mngkeW5
wJHDQ2vCTTdEq9eMlPXMj2HOvAVAMdNzRjEiQ4jmNBCKuZ/t7aRUf+nJGYdzHLQso3k3bnLJes/e
nH8aroQzQQ8C0vrNJReCSAGghRU745JXqNulPclymPJ7vl543ynMnLPRHfX9Sja/AJWRozJiw3+a
iwaS6OhLtKOESpK+VJA4NIyaTCRaEh9G4EgcE/gy8eb1Sn+KLJz+VuWbar+QyYfbImusfeeovuUU
x0q9awxb35KxDZOod3PvfnZdY0Qt5K9cg3ogVw/zJccgp2TKCQ22BRDIs1HfEabExLaktriJ6dZ+
60XPDl9FSbZpZVl+D2TffckT4L5XWbc0H50qG1abKR4mEHlpjwpN1U15O3SlfBww73pwFBLYRX4g
egDvbQDlIDE7Ppy4Nod8l7DkJtCSMlNtIwTbH7q+tfU5biZaQV2m5ZUoKoJx8CQyERcAVE+WduZI
pxn1Lqg/D1Bbx5YXn3EKmWPyUbbSZV8Q2xhIT98jvSZRj3cvrotWYGAm6HLcFgM5mGROdM4Z3TbX
Dq1sJDNoqYLkIujiWoAudlFy8q8jdmwSdXWfO4lLsEUPqE4VIrjUWdVf9E0NQkOp1iVVM2sKNOut
RpoXGd9YFiIgoZOJLlGO0PtC8qstVBlsXC+XeJ1Spgh/9I5tEuEhXY5BeMPJ0z9Yyus+BohruhNz
rtLTXnb6K15DOR980JPutltdotulERQWAunET/YgUVzTUq9Cl82RDLVagwnHQkz52m3ngYLsoDGc
KaINcDnjc+c3xUA2/CEgmh55JxCPwPFPElshznAdO/+88BGT5GYQ/kyMDE8br25Kq3q0v2ftbH+D
i96e+6nnjSfs3TjMaRzk763Fc6DkxUwXsPDxajQJfM6ZvQKZHnMHj71SVQKpAVwUBEPX/m5LTfSg
7Bq+iIVehgTJBe8KK4djU/qygOFsx641zyhWOP6mrWPc3oMo2UVqgmNXZQcuuRi9hrMfM0ztYZ0C
fj+wyJI40k85ntBkITkKK3ZrnGsIvNxhnGRMQ+nIwRmrdLqwm2sQBZEDs3XqeLrKZb580n3fX3Tp
bHxSBHV+wpnn+UgKaosFHjudPIuVomAfsIj2oYE9AA1FNiAk5PDYfG5JCwG03i6IRpu+jotwaDB9
XtmiMt+RPuWhREK6Rt0B4zVGet9GBLeqBUJbLO07x6i98uD0k/3Y8RXr07JX9rc5nZY7ZftoawJE
AhmnqZhgxToT+P9rOAJUYRQnkA1x3MZ5ziTM/4x+6kGaThkcUOIQJyXrgTkl4TOAIilEweAkGyg/
neToXwRVnvKYQb+fSjRhGKLtBD5DXw3yyXMz6qRWbXcVmBzPAUMCl+CsyysCKCrc7ZCR68KjjRxp
E7dtH4hg702ra7vLMirISNDKcMhc/NctPv4rqu3QAXDSz85B9Uv3PvK69lqlUuHiyBvQEXPhVva+
VNRp1vjP9ms6s9EEGIBsaIMCcbgtF9QTyEzy/JESMyfTdOoDueY+UQSMagvrlDk06FuSDI0Zm9mW
8+UG6hrS5Nkr8dryp35/PWUAJ1JBXXjT9LPBYoho7wNBCBUpwgs45q1bRsRNx/GMf7mlvZEfBPW+
75Tp/YuFrT0p6EFaPrHE6YtOlG6yXSuTMH7Nac2fVVkEOZH/t4tN3E5bIkhIPmFeijDK4re/UW3B
zibOLF+dUUvJ4DHIGVULHKUhhJziLmiplkmi2aGmQPAHxHVUpiTwUWUZA5G/09xbtZ9AuIVi9LCp
9tLlcCT9AVqnHJNp587W+MT6O0Cu8KzkEu5R7JyCNPaq06wu4A4ABiT+KcHZBFXGLeJrEsD14387
JQCFqgcAp6gl3jSjWu4mP+6v/ruK8nlxy4k2awFoaWuyaJ8QrBeX+9drxy9r9rbvunxltMlNdBJH
3TiXRU9WqL3Q0KF8xminwqU3nTOg8OAovBo8QS2XMBnj6o1uwW9q9o5trcIIh2aFMFdi4q/tgh6E
h5oSzBW167HjLNvmnH0Uy14Vp+81bIQtoarVan5Pdqnb4iIfMDBTUY7faOC96EPR8bKCVfmBaAQd
ydEP0Zmfl23p1/QI2ngDqJgA2ZGvJZv8cvP6437Rh+JSUrgmV4E79gM39us9F5Mard7hu8srPz9R
eKNxQZKv8adXoQNBKwbOONRJepLPn+wsksQeNEpKZZrtwYI7eKcNYuNev8rLx+bS7aLPFaDdJeRv
HVq/tHt6MWkwW10VNli0Q3IJc7xhOd2EkWr865d62VWhPU+z2PZsbA9oc55fKsrUmAxQgUOjTcxh
NzX4IfrUd3dl5iIKX4CnhUXc5T85ef/3LtraVhHS4dNweG/W0WXnPKIQgowPQrAbny0LymsjLrJz
QTzYabL0wW7wkIS9fq8vvkguKqlcCxpZvLtjGJwsEf0J1gdK35zrhpE9+5Qp99A61ZOKxLzt+FTB
EnnFGw/5R7/1Wf9uvTL/cSXZp4Je6fOnbBrRWmlEHiBBfpFHUkxFgqS66U+tev4gGlNeGNqicuZm
JNw07XBed55r4juBFLEAR3vjSYjfPQo/kII372DIto5GmNOVNHNaHgVM6Y4zPWhgHesyBJQZbSa9
fBtGfDmlIVFoLmQdL0Y/no52W5wENoLQPOFwh1/MOzfLVj2Zaonu3KigrACL4Y/nUdr/KA1sYTm0
XP0jaUWqWqOrrBFnpAeMfya1+FwXUXUxiom4z97C9VdjVCLC9I1p9OWMsl4Y1QFAcFqOqz7u169Q
FLAi/B68qWdpfV8EmBNmaeYnrw/K313F5+ujtYrIlJt8fhUn0l3jknIZ2qXlX5IS9rhS9W//Hxfx
xHoXCLdg2D6/yDigOAB9wolKEvw1CVXcjEvtvzXM12H8bJj76PvQLgEPgspLm/75ZSCQtGMJ+oNX
NdhXckULjpYbXLDnN2DjshMSwRrm0REKPuBnDRfIYooCREYudYbhChV7eu532njA0uh/fv0hrFSC
Fz8Pna1l8THapuUdvVCLvBPYqBnW5dL5bqax+ghj/86dlvpcAs44K7q5DhdYNRk0Dm+49H272glv
IKA7BlxVA4U+WCTYfXj9d62XPX5qQcBeAbUUKgfzqLnfBsNsU/on9qIR5T6uyYrvRhKwg5Jwu0WN
3+KiAj03B19fv+5v3pa9DolVs0nZ1T+alDgRQWoQDIrcZSs8Rj572YgS8GQCEH/9Ui/1UYwI4azS
Twd0L6285yODYvNoLCql4ZuXdHkbolHKYpa7Emzxrp9zcv3iNLiqu8q7coIFbFWwGG9MJC8FdvwI
tAyBtUoJV8HY8x9RBDM7/54uxWhbUYgK09oV6BtwC3Qtx2ygimLWwRmsphK7tt0/5IA4N55LECFm
1uZ70bUdfrbEuinbgraXVSr3XTJTTkskZ/ytnSy1SVEtik50nZrEeCvE8K8/yd8MFgftqxMQLsBO
5/illcg+pqgZsHK4sf7oxKl/F7GN3zm9U92RUWx8EPR6Lg0k3W983esrOhqmjidYqlm+GDHHm8rE
NvvGpLITlsIeniZSXw4mItg7dpvmnZoJ23v9Tn/ztbroTtj9OGgIUb88f1sV7V8LqGhJzKgSdwh5
huu5suUbK+FvPgKP5ynZipA/Cpzk+VVYXdJMBHSFSTdU78xKKmarOL3280b8qWaOTQdBUbw71FJo
qo+Gn0MAQezqlkgH2IaniV72kQfo8E+fGr1pE5mO+CExWxEwvy5aVO7ifBhLQqQNkR3sjhNGg4rk
jU/p5Vhgu4gUl+YUnzU71edXCayYbrnRojkpdPqhajkqjkQvn1TIcK/IEK7f2Ny/fEtcD6ooE4dE
WG4dTZGo/00OGlzPtqp039n0OKjyR/uESMs/HhBcygsQevNfDL+jW4NmVhQKdmToDQOGkXVrTOyw
PnVSarZ//K7W0xFy+VXbxTnt6CkST216RYmohpSZvVO69iEZhfHGVX77rgKXRc9if2+7RzfkEw2R
64kbimhe8pqc9ryiwBT2GmBL5AJHff2ufvuufrne+ue/HF48rUCftvg1YR8s75QL5wK1eLZPdPmW
9vB3l5KsXSycEhKCezRFtEEXQcbg1uKm9Tc2rCIggEV7Tsat/cZm8HeXYuFaYwACj8rv+pR/uavY
mhotRgr2WdPbp4TJRiQtleKqNntj+/oDFC/fGBp3jicwjShZ2eZ6ZvvlWqVT0ZXGQhlWwhJPyq2R
99mZf9O4lsRtWbekcANPY3laaKF37bxfzw03QxOhLaWX84UANR8z49oETPsG3Bua8De+yHXUPF8N
1t/ImBLI4/AuHc0zJqapoBmYN7HnEegMIH8fU77ev/4oXj5132Jf7FrsjyikHB+3aQggOB2JPiSQ
Bkp9VBanSkFksXNHvXGplwdhzCwW21eW1lWfezSW6pTEBdwFBa3fpcq3dGu899qnswlwAVmLlAst
39Gf/3xTiiuNCprl8N+c9Y+um/oq5jSGkSloCoIJqhhqU+GJ/oRsqnMefH3Hu+/OGOnLFdFY4/mc
e/WhcaNoS1XcpOpVV/XXIgkoxv3pw0e46bJlMhFgU7k++mVx0OsGeCL6CWKY3xlmXF8OJt2XJDbe
kve+fPgB5yvGEpplHv5xPgAcFZOCQJqHhREEnywr90H+eNiqJ9M2SHJrKdvPyVt6+ZdjOECPzDgW
TI4muvnn31nW0P5RDRUywHPdgz/J+c5vF4zhrz/HtSb0/FNho7ay0EyPESaOfSSNEzm1n2t0u5Rx
zxYNE1kOVFPRr/nAS/qG7uQ4+dOpQfV3ExS03l//Ab+5T0o87HpBsJocZtc//2U+yYm9CqxSZCFb
4oDA2SEjCE3H716/ystvlbgVignso0D7/3B//XoV5ke0bV2fUU6X410/j7eIuctH/Pz5/+N+Aowl
Ak8OC7R7ND/OimzjyRiRkZhBtI+acnzyzKC5f/1+xO9uKEBzjeSYnZvlHQ2PpW4w2xQDWB4fAhl1
D7fd5L0P33aOMmgf5HK5RKJvbQv6Lkxxkp/cCS5ZD+PH7K0drXckiRlef2KD3tq3/m5QMazWw5Rv
r4eBo3cqJvofdAZDpZVz0aHGCqucbsmCiR6Jr2lzrHYj6K1uQWBvoNT29afzYkzxXBg1TMl4lngT
R5MDM2MbDQ6xUFk2gmU3gvzSg8P8xqfz8sjOXpm9ERWFVXzOZvPoNiGodizGSWiikCDZpk+SQzZF
6P+qgo6Bm+f+SZD5CHAAFpW7Mlk+2yIh+xCV384AYLNrjcJ7wF0rfj6A/3Aj/7F2Kl5xjnbF5//a
fIZRjl30RzDU6dd//vg7f5tH2Yf9hXmUDS3mkx+pTP9rHl3/yIeDShGWBe9f0EjzL1iSLL+rY4xT
BXR0hhPN7D755z/Mv8BZmDZ/xgZZuCJwvD/xjj7/bvjX/PCoSEJxTN8TFKqeDygakAnRzlLeQZ0W
W3iN42ZK0fTLaHwHj4uzhfvOEQ32HPvjj8f0nwHzj3Vm/PcDBklDXT2HjK5/4V/5MWx6TF4/plXc
V6v39qfT2BJ/rdTRVfjF/nI1Z/1ruDgwRtkUMu1RT2KHvBpy/x4tjveXYzJnBNS0Wdrpvv3JYDma
ftjZcl731+vjKqRFEhzNsovVWP1aINhi4bfOvaV7bGK3Oxjoty76ZQ7OUlFW5+su40AlzTtIgPCw
RlA7E2e6eARoEnN5his/e/jlEd783D38VzWUBMhXfffPfzw/Ivz4YT71VX4YZxGOkEc/zIsyI5sK
G4STbtR51Q8lOq5u4ocyL4eOgYL49Qs+n+/XC/LF8MEQF4MBx1sd4b+u7myB27TThUUPPRpCE2rO
WSvBfL1+lefVLU5x8OW4FvBfDvkvOzSL6rTm8OhvF1/Lg44W2ZPCkZpriIr1kElLfYhAmoSO2Qxv
bF8Es9wv27T12pyRXTwydPfWOz26w8iXnI89He8kOMVPcVkXZ93soVAYiQ7ctIWsDmXvTmj/M8jT
nV9hckkG61Ay112xGLnXvaz8n5PGv+2THW1Cfv4qdvnU2ygNsxdff/UvezevseNARnG0jbQ09g6v
5gTdMcy2yqhQz5GafZfp6RqzZ3ferJjEhB4l6MLR/JBXZMhQvLlFFYNwqZUecojX39dRY+vvn0fR
X9J+x2Z43L3wCZNb4raK6B4FPtE6gQQmbrefdT3oE2/OBXpmgwwcF3XiQYgMBUDrJIcIQud500Fr
eP33vBw/7losBC5Mx4jzxNHTInWOQrNWyc51s2BvIPr/0JLxuOtXnTIIzPYK4RWB0iQRv3F8PDq0
/3gSlEeZjXyPbRHg4+cvCrFvgR1Npbu13h5mxSi3w6yLW13IGQFGO5NeXQHxTppFXLaOPx0MxWsF
243e1gq6w0zGFPQe0ZwZ5Bs9mHTh3nhbz09ZP34iQ3w9aDnMGBQin/9ETTycsgo33UUY0W/bPtI7
FNMjRPhIU7obu9CDkfnGKzmeOKQwOVRbDrPV6gM/dr1aQyOHIEqzXe1F8cGX3XhYMGj+UW2VWxPs
hJkPBQUaSnfH6IPKNdoAAky+g5sHeMvtM5jhgyzvXh9fL54gPUjCqtdm7rpZYSvy7GusUqaPPMvI
V3Xn4rK2ElBB9D0H3Gx9dFgG8ioyo3RvXr/qj07j/54g17ujaLwmotEfxAFqH21aINEGDlU1e1sD
u4tOjMQxvttCJ9V+TfDYl5NAZjKTZm9uJ6OdId5XNeL7dpkImCK2ta23BmvmuLbf+ne5odhF1xKZ
3+oCdMLOWVFVrT03dy1mN7Xx7EXfZZkTX6xnvetsysStohRKnndPD2uj5qi7iBcpdJgNzlxsUC1H
lyTf1PowcDOHzsys+orHCM50HBM+wEo2exyrMGpabSEsJpF2QHWXiP590mj3inhAQgpBUNZnjJMM
u4UXgAfKbRAWYZ7m9bSxBq94ByStIONWqNjawqVtxtPCGt3qVuM/OWnQEPsHKWZI+vkyFp96EEvR
LpBz8V4HwJ9DPzcMUjl7FpAQLxEyZMG5Th1axSnVHdRpBxfwHalx6n1hZyidyrbqfp4c/u2c/rtB
xAyFWIUPg+LDOon9MqUXyDnpZljO1rNKYwt+KTogZ3F3rkJoJpdivEoKv9q9PobWb/vFEEJNYnFm
ZAd+XK+boigeZIwvoiR1aLdYZbBTFUHlllH9Tcv5k/tjm4B0RQr+j0bE8/sjnTxnNxVwKT6IczHT
8Y2SBBq7bOwzhvi8R+JbhK/f328eKuI/6ZoW079LM/35RQGQjZFecncr6qC/zGeNz8MrtjbBMVvT
Y8vi9q3558+U8qzN3pDNIaKSo/m0tpEDYlnhRmHT7VFb4FVL/Wovyaw7ef321md29PpYYNmVEGhJ
Hds6mnjY0CGyHmvGzBKncMtWuHrcoBXMJvgOuu3euN4R8+bHlOPTDaOiLGy22ivG/9kg9RxVDzhZ
t6WLh9SIuvnrkGv9lCZLej8QJfqIkXmYDmbdCgy5BGrdmZGnm4OZOwALl8avD+4qZ92SIG3ekCKE
W5q+zXzaVXgG3/ikfjO6/bWpxr6RZgAi2+e/NsKGNhl9jYhTVcHFMKz21iYyQ7fp3rKh/+5SbFER
gXN6ZBU9Gt3jOHZ4bLABiAQPwYS8+TQzDB9ZqNBvvITfjGnKaOsXuyqHkCw8v6s5sTo/GzNvi+8x
gm9Hl35hGws9vkvJoO/RSxHN+Wf9mx9vHsAAABrUKO4qSXl+1ToIUpzJi7cdvLyiUGiTnYDRAguR
tg5/Oqo5VEDDoIIVCGqG62H9l5mQFqhX4HR2EdX79jazI6igy9Ae7Ax9AIW04g3V2frTn39FFK3Q
2gBpgeojzaNBHSUgstH0utvaVc6+M+b+ImBxfWMwvvxW+TejM+NKzO60YZ/flUqRnVIthB/nEiZv
iHQ4yDIZrkizqEM3V29xivhXvrwvZgZyN9b3ZbEBfn7FIg8CjmaVuYVFZchtlmpCAithjxCs8WVV
6JwlMVndnDRnnVYEGg5TjxMw6gSxgnCdMwy3ftDuOrAixVZDPr/H0E/O6WzIKA8nlLZh3Wl2EKPq
JfDxfrlnI68qIo2b4ksa1fMhSeX0vSvT+jrGwWftlTewaBcymUixnFhb8Tc7cbwjnTS9QoPfftKZ
yY7F8GyOwU0bxJvK6YqPoOq0u7HNeIBsZ7bDt6Re8R4YHXGzTdKanqKanRfxSrUH1HfJ1DnnNvOL
3TaaeDxXlA/dMKiHnLf9PU+66AoWBQ6GcVyifOO3vYmxTxlVSY6nB5fO74SdbRyQc08OMQnRWeAV
pB9leG1uIF+skEMsQdG+y1O8L3OZtFe20WriAozBw8qRLwXnwT71CFlEwr7i8fU3q1cYqaDYlp/h
m6typ/Hb3XNsGD+gdSfVIS8mEV8MhdQAxYSRfC5xAwGRaHy73tDiwiUAd7X/gOW/avb9QqVqg36m
LLdsj5J+JxKU5YdUew67Ji1hHPOjmJB0W5RfwGwad7jysmxbq2i13q8Igg0mF9feI9Pjf2E36HxZ
DS3fXWucuK88jYd9CxL8rpiLqAktDHzXrWs079m19T3opNQh8RM+sA9MV1nLRpUGkNcpN0AQpmBH
NQQKrPZwLrre2JApAbnKlZXpXRSLjgbg9X7/UNQozbH1uwSLSzVXZ72Fo4ZwRj+4C9BLBwdFFf3c
xEoDZBi15hw2QYD0P0iJBSRgsIJYa2LwDtl4TvVmxsxRbebYIESWd8s/CBsrXcIsksPV4OMfw6ra
eveZSRr4FsuV718iPq5PDadKvlq1FeSHrJbR6dJPwDjyTFWnqawwnYzSjG9Hd7HuuZBZhLoDnjrp
arljXKd4qmDSf1M18q1DXmt+rVWyyBFsFKlrt03fFJE+r1yu8zIbiLXt4VNQ8HHPPf/IU+2IAlKZ
tVWJif+ArI8tS7B1ObikDbDtIDfTnCaGx9RSrXir//2yPMLl0TyDQQG+wyH3qBJfWUIpq6ytbVNh
kN2IcoGdXKwe0hnzY9k7zX6w13hXXLrbpmuD68CuvWuLF771nWG6aAh9e+NA+3ItXnFbnGjZpbAT
c46Wqt4o/ckohbtVPgcL3CL5DTjeAJp2UNy+vlS9KAXy+NceEDe/Mq+84y0GWD852F4vt2B/qnOi
gZcQnkW/t8ZWv5thwH9OHK/CtIk5U7SYAjl71OGMz5rPmdQZD2rc+YiicP/6D3s5LOjtIWrj5Asd
6UXfOi0wnYus8rZmW/ekpE6k8ki3Mfa1vzLP84oTWBqJMMUJFqLinXavX/9lCQhBGGODnRcHcJ9a
5PNxuWSNSdbfRCJjNMZXTcrUT42wWRm61H2Qbe0X8NUb18i9Gy/tvdNiwXKHgTXtPpHAUj6+/nso
jR2vhlSTAVTS6ySxBMHh0V4Z06TG6Chj9hLjcEYU7OLsyVslclrJCIgG1soUPjH6nitCwTmYWA0D
CduoiUeK0fx1nCmoon2vvFOd40uGYkxzaSPJWjB3qmWnGcKhb5tTzs3MelUQ6bO48QOSlVDWNiF5
S877fDDNE8vN4RVWQo3BpuxEe0KGS4znJ6qLegNWmQU1spguw2l23A+JE1duCLpYYEvNLRnxWQ3p
FQ7lBH2mJejwl9DHO6TCBhF1c2ezxIiux22VFA0Rck47PdS2klj0DPKUwsae4lPBe3iUjcT1RRB1
3ZHbUPrEMTrwOr6ouLaLXTkPJuxaylWscKnhCyTenkYaCms99axrRzbdg7tMS78Xi1TXAzOwDKPe
FfHezmYQDal22/vOo55A5gi6mJPJt4xlyzkblC6RIzdguqACae1JEdaJWbxXQyxh4NAuOsCSpeqV
NF1XbRUGN0mIdQ+4RZNf6oRyUGSN173zlaigyjiwQhblN4LjzP4+XZg3H5YgcSwEAkSyrvhDOGdE
LnrDGUt4d7rgRr5aNdbjhfKywCbcPVowwBS6tk+zqVct3Ok+T/cYxFpxi/Rg2BuwrhR+GN+EW089
GtgPSmGMa0WXXK8QExfTVTbdm7HG5OcmdCN4m/GKWRhaIvTqtBFqCzrahPMnze5LQhLALUt2/AVO
BXz7hbjQJ7a/a4Ql4CdI72TjPCJxYsms8Jx+5GQ5UMHKWhI9E2zt0ak/Tykq9w6389aGbXBwAnDl
mzTviEGdVNLfd527LgJ6Lg79XPvdbqpK775WkweYrC30vknhFoS1J2H2mF1EWktvaNJKlophikE7
b+QmQW5zDWLbt0KSacoZy3KfkPNl9R3IqbkzyW0PCIMk/rmcKdNTE93XTVx/UnSfCVvRWX/WUnLK
NqRZOuz5jLH5Ns1BnZw0djNMIcYs/GEExQLbIQUWRKIqEuciW9qAmOUUVjmmvvWS3mx0J5W2E9gi
iIBAtsxzdGiiHmpTv4B43DIedXOhu8iEk1kxFumXGE/ulHkEGZFt723bBdX5CclkyWPs6OnEKANi
LdIo0ObWE6C6lmp2Pw79AK61J6MDc21O02E7dzi1N72GQLEeZQ28d7M5k1EzV/rTZFBY3Epd6MfF
WLB1EZVG7CJKhfqgWr1ud2L/0agNnW4wLQbVFiUvVKSx6cyHAdgJTCfG15le7Oyb43XGbdyBAtg0
RTo+wfgkbYC8c/NjrgLjHs06/Ba2msZt2UuwO/Dqy3d9qSKym92x+Jhnvvs4WsFw74gs/z7h2waV
3SBWMogP00QiEeRlBU38VPSeZ2xglaHayvLexovVJkQU88kN5Q42S13sCiVoplORU3PIabtvV/46
uI8omj3SMzwNZ3RtSO2gQINCJTwCEpYcCnFNgDFga4XbvDyAL5WfxjLJvbDI1XzmjxNIpMHBLHhq
GGqsdgPgCTpW6BC/AJSIp92U97k+9/BIj/uF4+ZNpNX0qMvKtREyVP5DPsQYoJUSZIQWoybmMlni
SzFGUAdF7ok5VMXkF9tm6sCmi7z01BnsXemcsMagjpjqCaoBelUzPW0GTxkwo8r0qqxaNYVtv1o9
pV/4Yte68UISiXCj26ap6/dYvpDlpAG+251ljd1XmAhMbX6cGdcjE2a8ox4wQATnwWJ8bDNi0Qyd
m++n3gigZfGBtodgoeAZppadvDdJwSxYXbB8hrVu5gNS8VqhdMppc8V+nefXHkl/7ha6uJ4PSxDE
3+WsyB+f6sH4wJtuFX0CCY5WJRN7b4co3BEfoUhXaz5phQBx+w3kqwzMsL/GbRSYuZJdkA/uwxgR
zhOC3C++pmIxYQAYXv6hJ2/0Fqo9bSIxVNWFmlOc2YBnbAeuna2jEBxTgkdIIefZLuXSgurxa/0U
u1a9BtM71WMk1PLUJkY0niR1xYLaj5IwGV7mcKHhx9CLwl5lkrENbmMX0XfAgA6Bw+/XLdtQD+Kx
bBFDEaYCxxu4AwSZbRalkw1714ioCJc0E36WDf/TlP/HijH99035MPmmjpI/17/wsykv/L/wIlk2
JS4KM9gd2Vf/bMoL6y/KQnTemcy8ADMde6+/gz9BfNPdgQpNE9BFZezzl/5uytv+Xw5lbuQ7yHTX
1pj8k6Y8HavjPS+I5F+DP18UxuLcN1w3WCEN5GTVePZhCxNgFsiHrDK6U9wIhAZlJiQItlphO3if
VS7rjTG3H9rKVGyGZX6K1jDbtv6Taee3KY271f+WN3Z3MTb4+kmzulxqp7py7ODcK7MqbAO2isZc
HXCsn6KzCu1RNnj59XlB/ZXEL0hRmK+drNgENXNwfWlA6MiS+jJwyk9uaX6pp+jE7tvvnRGglpJn
ZuPdJdbIwWmXFO+T4Futzwk26hfzxInO4gmvcHohmPuUvOoyc94oe80OmKm6HAIwKEo6X8jtQd6N
febSBBK1iQDllml50weaTyjf+cxGKc2MsTpdM+/Y3NBNPu8IR/fsOcyWd0txaVEbQNA8bRzjS5ab
D4u7nE7BcuUHJJGp8sQI7icKJbQsrrP241I5If6dTcN6uJQAp5OzWBM6Y4etmx4g4tn45Ib3cdnQ
Y9qsZKkgvQSOYfVnylzC3ocQ1DnfjNi475XZUWKCn2Z09238GYsvSe+YCt5F4IIKKzsRSu9nzrx0
2W7INdyRbwF0x7xM7OZkIf0PD7vtXNYdoRe5/pKRTFOOhFONGhiEni48c7pO5nYDO+aEKLKnvN3r
/DPISrnJydyb2YMQ37e1rEMaA7epxEkwGkyJ13YPjQkuBAZN28xuYy6bsF/N5Zkcb1pSqCkoUYAI
m+mmIBgV12Y1jnu20SQWJEFymgz1xZgLNlEGCZ5Re0fxKvTETUQKR+KRQdG2N7E7vmv9fNgoZz50
koMaTJmBQVp+1MB3MB7Nt3Htn0tyyYG++JvK/x/KzqQ3cixLs/+l90yQjzNQXQsajTbLTDKNviHk
LomP8zz++jqMTHRnAlWoql04wsPDZUa+4d7vnrMEagebAp1PUI3qU2vy6S6gBDj0dRvBfdNYtB9N
/TY0/CWszJc5eVXbfBdBQWttlNHDW8WV+tABNEWeQK+eg189i5c2nGD3UlTOxSafYdYsB7cbPLMr
TgTKk83QlldrvoAW/Ens6QELjF9gAnO6chdClzTTj7xq/KEf/dbJT3HfekZxmuWdzdWvBf5W83Pu
s5cmcvcRPIOMTpepDrcWQJNXYuvjvuUA8rXamEGcL6ktgaFlb53o7yE2XjZ89DIOTczmoUvyrRGb
j+CE4Lhlh8xQ9qM+XuZS/eNm5gf5B56Dd3fZcwfyww5fZd4cjPK1Kxs0pj7kkeNKNqJLfhrEBP7G
ZRRXNW4IvfdOGj6GQ/4jI5OvBS7zxhg1jee7Zx8zH/pl6D5t0fxxm/Io//o2uoDzOvh5uB2TAhPD
kvXRmZMP9sE31+H1UEz9p3XVb02oHGGdwWXmjAUijLeULk9CwZnSRAhS8htZjq06OY8TDvkgNxfg
2qlaBAyD31cjnGumix/VqX1VZm54yuIcZLm6j6J59mdHwRoqsytt09LXhuYFUtMGMs1FRfqmUigr
ig9sp7FpvqfpLR3jfR3ST6h1eIh/sAGC+8qX1RjrTZX8rTn1g4R3KjhmU6zD+JdmjNbHMPk2amgs
16w3pyfWz9HX7PmsFbzTjXQszymhD9niJDK7vpdSOceGahxYzo1dPb/0YJ0WQwy0g2zOCznSmNK4
p7bAjhTHW6MDW+RA9PLUsL3PkKJyABCPeVtck8mKDg4EQPx51bIPG8hBpaZYwSJ5JxnRTDhBxr9S
0Z5AkG77Mrw6A4BHJT07pTE/m7n61mTzjeb9KbHNBw3xamiceiUCrTPE33BHn7gpGpzzrO8mZDQV
XItDxTyRe3cW3LAyJzk2Rj75uTndht5UPvTOpdppSQeCqAlEsZ0ZQx6apA4siAD2zGtkKOGZ4D6x
k7rmKD5A862M7GybYb0P0SI6rKJF9wArJb7EeSi81O23Tqxbnqorw0E4cGrVSn+B2JYfklC1Dg4n
1bvS4D62mwlFmqJeQjiC713PTJRlTfErZ6gxMCn1P/JgJKTzovgMOGQ6RQY92ag1yr2VtfBJHEw7
WaTUIF8BZ9aYddkCk3RTa8vFbtygXribzfBYlV7ucNVsWM/+mOoIBw2mDgJsIzsZ6QIYlZLntuG6
vMVyXB60BZapKL+qLrprirLXa6UMZvEEoUw/hyCrfdFU/bZhvboBp+SdGVyreGh0owt0lHu/SROT
rcqMWTswBIDthbAPq60oHoC7LVz7hvrKYBtwVgsx81QdpsRmdeTuvZk4K6+7XiR+GYWq+hLLkzvq
+TGt0DZnjs8nXXEnqldJaZoeOrswtlbPgV/O6Uc3SRXDowPFxJVvWQRZlMn8aKr6A0zDO7rw4mLY
Sfqno5rsVcqYHEMq1x7+RZxfCYzaGaKWZ9Sc+/s403YjzLyAD5/TgCV+5wnSXXSDPLVWnQVK2d5M
Qxm2ZpGFG6MC5GpWeQc+Zv3T9F4Fdtbk16IQnzqU9Z2Jc8RrpdzntfNMI+Rqqs640UuzPvcq5wP7
lUgdjrEIZlmTYIxUyvm3SKqeJWJirBoE2EZtnXmfWouxB8Na46a+zNNO5TAfLz9RF2s+xXJ1k1nN
21IUX4MVPTJpo26lk7MOiOxCkv1Fj9sD8saLzLXHRbEDXS/2ndk/iyb3NTh6DBH/mez0V1lzQFOq
XcPHHsfZjqmBneVgVJ+C0DjT5KFXvx6VzGPcmjs3bTaSG0yijcRcws3YyuOSOzGVhn6XhWvopL6U
Znp0p/yK8XSTjde6NfcFBsCyQq6tW1jfwcOGHNUg322VlPfD0KoHPnvOD3fFSNxjlRX2B+Sf4bQM
SwSWSPISSHXg/qoo/abNx2SBKU2NDXAJTqhFNcIDJAtnl0YorJpimPxOlorugTqC59vVq+9qGd1s
ayyrBYt8k7mPVjUWhHIsWWajuce6Qp3F+dj6nSqcGyVOsdPQoNiSUafuylW7RcqVfZH4Sxa0A7EQ
zHzqzooyNxCrtGsYOvRdrWDAbWFXKla51wCs7EmTbrLrx8Xc9zLVzsOqA+PyVj+VqyKMPi5npBbW
4t3gfg+ne9WJwWvWMcuukjHimOmhrkx1n2RT/dasMjJj1K3UU4cYrJ5SFAB5q/k5WQVmjWv2Ryh5
5k+uMa9eog58dDGemXDjYNHVSffgdOSHpqjkNJOvmrSEKkDQO6jTKE2rB33VqQ1StR9Jf9t+MoDz
yTS72sPk5Fa7qtiWUKCd1aUOBHUyN6M25scmFmwddo3QjfVD1/fUM/cT/OTj4Mbvom0ng06nar5p
GTLMZcAT19p9coPTTJmBUpDes1Cjh0sqJ3yxht49GEqx8KUyvB01IYcU6h8bLW+VU5GC+F4SV3/T
V28dGuLsqOsjzJd89drFpCw/F4ob2Oo1SH/GasAb7Rx78GrFo4rlHCbNpK0n0O9yvsyq4WsBk7ef
BkBHiux+wZRXWRB1xbdRTV9E6TzFrrnD9socA/GOxnKCuhE+01bHOsKiZ8JC3/FJAliNlAvhLoDT
06uB3HacxwdBJZNHaZimE6f21qe+Qv9rVuBrp+Ev3RiDjFwvhYjiHKva2ZVsg7OTHdS+fIaG+6Jn
C5Bw5DbGxPJUPrO5HvXW2aqATf2JTueWws2H0msaRXwtoCBVbWu1XLZj0t4ESM5NzTw6psDVC6zq
TISEl0yUl0qTB5e2iLKUlIFGbNhW9FqmE2mx8NoSBuP4p7bY1aQ8AgpyvVQMuddBxd/kkfG2jKrY
9oPgw7dxdQrnN173gX2A7pM1x/ExmY3qWYha9TRKac9LFvcbEASuZzEgsjESTQSQxhq/SpqXJVvc
pzRNyc0i09t0mXXMiWf3sR0FYUgcscbq41UpD/7KE/aIDFXbqVKOkW0EonKfZu1XifJUrzoIRs0O
5zCYNPRwxOxcaYAkU7ZV1J0FHWEr4VTpAjLtlWk3gfFjAu2nmONtDTkcYDbYNUm3JrnU2ht14vrL
1YavvjVXAHBX+DJTmyCj3bfRTFUZecvihp+YD4AbwZie1KUffLJAlEjstPd7DqXsG0pOCjw6Mqnz
ECktmXO1v1VyRIiJrX6H8m7lc8tdpTQgnw2yAFSECAAU7bTNGBfn2kL0L2C3sC/pYKa7RUTx3ox1
/U1tWCJaaVlAqdMWqWiuEjmiQLVFj1RfpR4PW7BsMf2fyDm1veClgBKaBwKgT1CqmbEHbCyPSpwV
L5OCzt5gJvmWISTZdAD633TQCztLbZpdR3tGAcE+uW81AKSbRTHzJSFqebfNXuxVc+iCnoI0vnhM
m2/CJCEiMYlfME679yJT5KYuM4P2ByMoXG7G+qCpcf42VnPzvFI0Pic7634PnDeO3dIrR5UAYhv0
tda9oEnor31aJEcF/vYvCG3A0Id0GHZG0VCdNd3cfXAx9L5jZg3vKajUJ62P2ZgGCp8LzvI4f+71
Wf+1WIZMfUbKNNrxog593a2mfZ+AqRaisJ9N5uQCp0inh9Ss1NOixVzIbB5UC8XxPRT1GgpslEsB
B/WQN3b9ENIuQPZhVSz9SaZ3BD2W2jqzCSwnQP/c4RyzKd66lH1TM1GhDmpj3EGhyHewnU3j60gQ
3nrX7ERAtFPAc86mA455Y+vkCJkUM6H/TZJpiuKmYySxEU8T5r+UW21v+qKYUz6agY3aad0NVVv5
iujZ2NZWEd1cMcifnqyJ5rWRASA6LJeeR8uWJGLNGtdFKLRg6W3uiWDu5xODc+wRbuqQRRlWMXCx
hZOmb5OxOEue2tidDto6LtkutLTphYGKGjHRWs+50tzYd1sPskxDD47ps964q7nkMpOGfhZyrdEm
hUpurUg8BYv25eaD5elN6FMAijfUjfPvuY+7hyFLDnGYD9uC6/q2N4EyhQrURTd9L0OMqMKWwega
20RnDbfT+DExW9eTxLbNKv0oysnkoi7emzx/qNYcTM987LMDIMlTTQLIQ9HgCrCJ31bFgsWSfG0u
fxZKJsxowttX33oZHtw+246G1nuipb/RiIV4JHO9XaYfIYLTihsX/rtsPJciCwaIkJ7LVUyvcp+r
6XqZfHTslJFRuiF7K+xdn6FLa3lJCGrMGbUHykoOnNyyl89qjAd60cvS58R6UO1ybzYNFH1SKFz9
tOoiqu9OXJeSkxedEi/D4EgNxKaSbpn06dQSZiR1DZvJFtiirnuK64B5jIx3iL5Uq0bfiVYESW5/
V1OMhzpXLu00Nlt7ReC5eWjsNdFy6hZcstKkunK9OvBRfik4BZmHDZVt1HZBGk2flrBuLHKs+czA
89N+gWjfqtV7qIBAZhqRovAwbog0RV5Xrze1BGq7k6XmDr8Df30q2GxUyiuNli1JFW6nbnXqm6U/
qamlBWv4uQ0R+TZo1X3A/ji+c+qFZsh319DQdM56FkRJ8lFb2hVl8B9FuqPPfDheDSWdmVFmuj4v
SmPHLgR8MivSbVPmfSAlJZV6rsDalHkNaBSWQy7K9jEC7u3VrcPSAjVTa58JjJzD3uGUmZavTVTj
KXM+wcHRRSiKeKep6WVIcX/a954WnScQvWuN6km4HjJxL1Go6iAAOjh3CX3SKiSZ3eoVxRd3xpOi
nkncWw+s2eM2KtqTQWqHTELpbgtX4E2C/Iyc7axSFdqCA04+oyXhIbTq8m0ppx9t7MxgWW+japMl
qz34gW7R0cW5QmXjE3GzejYi69y3SkEZTdOufWEBmR316QqNwN6NJbliOZ9K4Nt9jIps3QDRCLDJ
2O7F4jlgROruNlX5qo8LqNeMUi5d9ZGPAWTlNCSNp8qKDkI2mWeF+tNd1/lsIqCGm67tHpp02eEu
fswLjvj6IF4R0Qva/e6DLiI+LwTEKvWZFmsPeYt8SHlaohcSHNnOLXrrZIGBghEqD+1SBg6BmW0j
p5uW5eZzTrExdhi1iXJ8GUYm7V1Z1nYApy3ZEbPIcMCUzqMiQeuO0U0sxpG/ySt74mVNQ+W28+ki
S9kDQ2ApTNgbwygGHkJnUSNJOVWFugWWeqtDHGBQzzDxpPGOPhoJZfIk29lwTi4noLqY5l9sVhpn
/Xg7UBc696lGLVWoiEfUubkNsVZdORpctK49Wet7MYyG7jtj8pi6ig0xIPrWBpluyTD9AcIuPNr1
zn3KFl77tHykmMYi2aCmiBBrPRJMTDl7lP3K5x4c4m6LOFZmZZ5nDCvXUhHxvtXcOIjHngLNXMBy
gsbDxnXLLPJicWW9EoDbjTPpXmFX1Y2NZ1fUqrvXaBNfO5O+bcEabJvJVbPyu2PSLh/0r6Fa/tqV
+EZCVCg8omAAONr4RVK/mPaU7iODFXXuApVuVA4qrOvrV936FYOMuUaTql9lf4jC0rfF4yDpYaqf
CkW5u1Oa64UHPKkG4drjJmbcZzGnO6dbhmfswqXHmFl/TQpdATKdHhoiIBdT9jiZEuejd2oOijHy
A4pjVNtZeGmNEa4ZgUJlLjEPkAT8pLSgExVOtxvyL3sh05OsQr9Qr4Mwp2OilDWgfC5d9rAVg0LZ
tN6qVol8WPJC4CF3OfLOGQcVSrQMIKRueFA15TJGRBbpWVQOCoT4ZfWCQVQh5tAoydY0OyivXJAp
wr6R929RRUnTM3KbaY6611YA+K5hzU0TImmhgaNccPvX830D93oiKxK172ndFWhpSvNUlG3vh3Fv
7AvDlVQQOHaVXdsCjsZx7Qwz+2BS/Uil9qcyrUmbqZJWyZIElmAGnZK3Yh7pX9KYMG01aLv8j4js
E3rlM3U7/ZD26XszR+pp6K3mmKbjIc+jap+oue31IcYkL68yn9YF8LG+1b4dNet2o+jP2fqx07SP
uFeDJI8zgo8zJGKh81k2v10tTOjqhPQnC3M8jw4PeRzaR+Q8TZA7xuDrME2PSKL/9EzoPSeh9S0L
WEWRceypJ4+yUAKo7exIkTuC+mUi2Ss6VfOnNG9/1475mVaomlJ30J8rZ3zmMbj1OQrHSo++Of2I
M66roz5a5mkylVM0JPlGjagHu6Q1tsy8RBw5QrwdKXnmxPBkr4yHqNKLjVi4UJa5fkmT6cat4WpF
0ZvSw/jPDUDKS5Ts6kQc8yguvKbmLJDl8szA59HVV1amINQL2j0n4MXVlg7+Rl+mbZ6DN55KF1rJ
RfZHO9/b6XORXuiqXrm2wqe2Axr5Fnu/hfQbvxJzQpvCVpAnNET7cm7DFBIDp2ouOKaug6E99gpF
Ttxj265ZFA437pWp78lbkL4GbvatOB6sXYo+41x5Wu1QlRj7FWq919XuNnXJ3ezgpxEAvGoQp5ux
nDeGmB/6lA5SrX6FVsxqH8ckGuMu2iT8hqvdYxRLrQ5SlgmMmQE6vAa/1Eb94bi9txVnzSWT0pmd
u1snZ65W1y7sv9AP1QFB+sJTyyj00jKvtiIyx+usRCeir6mHROGti0zmh6qSHfwBg/yjG3UeNcRN
vLhHRZ/3RWck/sI8ngUKTie54ts2obG+oWtVz4+Do16ZAT6P6gvuMs55CFrycZenreObGVmAob+P
BHk5MUHTHDgttaF7m9fuY8Vw5ABTPsqb9GqUy6mfGafla40iKmUoemDNhWRSJbEGRjeRRgjKw1l5
iEz3zWb/9GC8PdiNSvbgZq0le015683Y2k5CXiEozL6jswr0SblcGUy2SUuXoZ/2tnmg2PLu1uVj
OVAfmSaXdB49qmhXLzjIJFzD3HQ/EAh4PQ/3qKe0P/uvgdgZbja/MYPMenBd4ISWXEHMlzqsNxaT
ZxnXx6pnAdA+MsE0WI4PS4a/IjY5qxq3S0FiQnuem4tVKBdj6o/0iDeOqmBGs69xHJ7K0KnZk5OE
s2C8yUFxbBuKcHcGubqdUQrHlzXSdLQ1PAfqcndp9j4zJWze0bFhRUAM+qyXYyJpKUbh4FHJKk/c
mo8G0A7ubBApop6LHlM6o88Qz2PCRYT6tdH6GEIUT1uUA+6WiKFa59stWCNR4MEFFws6pFKygw/z
6CV1Q3A/1zbCmInxJA6sDW5DYPjgEeWJz5d+JWDN0UqdXQ6EWcslSHlM++aoZNFjkwDncIyrVLL0
2Mh8B84MFYXbnYRw5NE1lDEA+PsGQvw6N+lBixpyLNlkb6nr2R66a7TxbTbw+UwntET2C/6VH6AJ
ozeT21/FgpLTuXu3WQrJOHdUv4rM2DHzV50U0e0TI/PLYXnKBS49riyPA9aRR9lJ+mquws9UxZyq
hKucK9kGedpdl1owSZxw2FkIk/3pyDSr5lNRhnuEbLgYMi50DR3irAxEK3a4GJ6cpvJE53Kx+2px
r3C+33eAU+CgcwCKkyQgJLOD9hfE1OHqqKbrbQUu6Z1Sa5A2MbpICkwbNnZ56orKl8azlbZXVGPn
SNYPsVD8CXK4rY+sM4tifJAWb7fkq4xN16fiVeksVG9WxKUGDyCQ8qXnp4O3FMTWs4zmTdq8Gtkc
kNx8wGsURM0hQa4wnUFv7ozoj8t9HD0Q5PI1J0DeshGemf1AAGDbBdOTuqjV4nermwK9+yONQNWr
dwJ6n+Gs3NRxzRvofjSsSj5KQ7BImu6cpQJs/yfm103FvTNhPSYxjH5428HUZWzTy6yPPF+XiyGG
gOoynxgfScn4lc0cRo2F6LliDouuPiW91NDsjdVn6mFxuHNjHrDUpySzo3sTtfWtyKkUVvBCD22j
uDviHWIj9Cb+DSTH2OHsy2jksA5tmhaTA517ZhVqagx0JWFVnlInNNZsAT8qpKVLVfXoLvVi3HUD
KqoyL4zXIhbc4qaWNT8hteq7jcHArayuYNy1j0GXRMHyaaSim0U/rWFHBzVlnU4MtXzrtW6YObgy
C9okTvUEwtfaLFlyzSLN8dI4gZuQGM58RCKDak20NwY40+eJ0/0mKjJf11rafOZ77YZ7/F73pFFe
7I5UEDXWD4ZQthWODt/OWEThzz+2quGwa73SRy935cxMRTgWyA25LxSxsoELwuQCj/MRh27tp2H2
RyTWjVbeK4ytg5DyB4oiejPJHRPsYAeumbPLU+c4Rzek4FtN5tUFFkCnUr+iWKHkRE5rW9EXq8J3
VvnYRwBHsVj3cy4yg0mTkGQ+li6Vt2UkDEl7wxDlCNige5xHJl6cMr81Y7dfXP0hyowrUqdfijCf
9FE5JnoHs7/ZJSbhfjgPKV/louyjNLllMN45IEb3SU2Oud69G2yxOGcWtnJDkn7LlIDC6ei5hrzX
k37LVUj/CuXqUtc340Q3sqd/o6WXMCwxptn9bzP9abRe2aic8jdcV0mWUPvVsT15XEl/OsKWfJxs
bbjBCDVUJNX4h3nilJrhOZWKfDD0/tHpCICHS7jTp/RX76YJsp/quw/lb10tOWdjQGUWuIBKr+zB
+nfeKBlDV7SdbrCPL9HRtegHAc+izx2dEJm+ckJ80DX8Ydi4bpOKjkDODwCSvDk0MZbm+TnR2U5L
3eHtayKKBeuarKFTI9gWjvPsFeRn93hfVI9h8fdqsXeOHI6aMa2dxtCrCtdX4T7tKpO7S9j9mqv8
moQtgzmOvKvS4kNxOfrOw72HrKlm4ldhzAej669dkQQRRQvGQn6EoahBJNzn1RsytjVVX3sdtVd9
o693TuHosBGKOejySd/ClUMGytCnB9DjYeLI2OX6bcjbg4W/AuNN9MmooeOplvILdSJzQa32k2iM
lhWJc6QnHnm109/kpF3JtT4INbqCiPWttkPD2F6LoQmUOHys5RuT0w80EZEbdekWlXPMNcb1s3E1
FxKHVIc9CINvkyapRlZe44VUkRUKxsYV7QIE3jNaCi25ODDjviEe/jT3d8c+kKbfM37yOOV3kSp+
11lrNMCMaJ6ZDXH2hstbmB4idzrVECq2chTYUCRyC3y4K1Ql29ZaeE1WDA9mkMVb0LNuSu631JU5
4qpdS3a5tneJjdqOIOQJcapkHqciopNbX8qSn0mE3M0+3iqLlntlP+ge5vvHrtVp0yQz7Emq51hz
sC5F3XtWzUeCpl9R0x0LaTzRZUehZF2odBy5tM6ePtPt5JbplVZTbqIhh+xSz75dlCulYYePDR1W
0mh+0gEAWSmNpOaHiueNviRnsAwZ33DuHfXLSNCjGvpLXeW/Qzs/ze7w3Wf1l6KEO7UPI98iYbAR
ffOnc5JHxUQiw8b65JicuQfrEFfIr0R0dpOW5hQzSD3aMPmjMsexNexvRDwvKKIekKspmy6dxINW
itOkVlc5Luomxx5UDW6+cUsW0R7MNZYcONYTA2tVkr1zwj2odfOZ9fJ9bEN9x/3xNI3a6zzUPwXt
XcxNuUIRXHlWea81ylC8y1hVF4AHpfwZI+Fsesf6pIgMNCA2+i0EjBsb8VE4881xGNJTjN0a2LAz
LaDVPxJdB+O39OmCRdleVZbnpMivFO7sjUxl6bljdVbwjvKrFTWozT9xTzer4ZjajU7vZyr92qyt
fGi656atGPmlbua1optZ4cqFxV45OPWg4gXif1Jr0zGG5QLymdItMRUtqCz3qjFHeQ5TKTd8PMwL
WtmmFMrvpevIR8nnXrF3WjzkG3tI5FZPHXmK5cwnV9Emi4Re8ihqp4LOw6ZhgmLTNRUFb95RtgUG
FEj67BprMDahiH/MxL3PRk91OhEU7vKdGw2/Oqv3HeNcVPRg5obPWCaxb6P8LXBUGtwPZFAZc+gZ
FUENy3wl6u/TNTUpc7TDdh6U2JsL+YmN88UkIX8qoBv40KrN37qi/iDsZC3VPseRS1ZeVR8iRqbI
dAftiGhtS/3uWvFRkoM0aaUmnblRQKqQLUI+Orwv4Lj8MePwpIv8TAybZEN8QOJz45s6KS7JNHpK
t4QgcIXssRI0JTJCEAwNerO89u3FlQ+EhbowTbadZR0SUR0jFGN1PTw5WVYd1Iq3ytTCZ7OzSEv0
RGNmjXCjOx4tfXo3kxoexCQYse7U+1LNwCLykzYNDwxZPjOEtnN1ZoxkExiUxLwxt5Rdp3C6ifSP
sHxsUC7TsVsCRlcxKPQ0tHL5VFOcpibnGdJ91Mg3dtH0FlnZr3qR+q4bk3urpH8G8oeh/a1zXGjp
+o4mNlHO+aLbKeOuSg+ziQQwpg2bZpf1jUjKIGMODLpTL/rA7Z9iCgLjNjX8ueFSq9LlqBKPGZVA
n0kezhSNujwWx8LEZOqM6VnaBMQcdfsi3Y12NdeWe15Qc2a1tuRzXMvwqVH5QUmlqkcxd/E3M9nL
Pu91pF02ctZMDsV9IQ35o0uHnUUwoZOyA+VjLGHdmOPsC6wK9F7n7o2B0PHBsBwC+o6K8Xbpk9Os
dM5hXmo9cGTRnmeOPmdopPJ3WMiGrZz7qh42FlemSQ3yUG32CghIb6RJ+j5a0SfwcWg2yadd00wS
XdnSbGFoyVNssSUdWJ0HuTSXjDGrB1vP1YPWDq9twceohpRBt7pSvNpViq1XiF4/apkT0dFMv5qo
2bDcIvZRgkVbBd+WLwvtWrbyDZk6kTbrtY1JmmpxUa+Xp5tdCOErBUsbCI3quU4s5bF3qXzqnyUH
CsgMqEJ79ZJU6a1OTS/qAalQfdhTSFJ2tJjzbW0s+j4eulsd20/E2eKn0ap8JsxJUYliOjaEprHx
ttKzs/6htLT3OO5OpfiT9CpuY24etGaY0Rk7GvRJuktnQus0qRh1e3fUyxi6zPSeNSsKbJoukXUr
7WFPl5ziSco4yrcy0lyUyj7pFUwT9S89+U36nyLyK+/thoKwS3po+YWEfA56hXJfhPZ7hQSwx8zL
p26vo7EkUE2rtNCYjBWnRPuIsJQJheQhStaBNbq4c0R8UMRvjRt2662lZlVB0Za0W6Z3+KIL8lnK
rcTa07Dwidg3xIHB41u9zmY4cb/VMzV8T0k7BnrJgRq/1ITPxJ+W8k0Wu6GKT2U8PyZrNWnkkdhK
FLLHuXW52U6Yy5vhnvXuORwc14s6xmPwnU0HsSTRNrObjya3P1k7iP826e9QVZxXioMy0BeXE3/F
uJ47qsFQrK0A8mxplZINNXTbZ3h1q6XrgaWJrU3tsK9mk2V7WcZ8hykvUboEw6S9LV1zajvCuoW5
i+eI2HLifrmCRZLCivJha8wWz4ziXRILOaajLCelHHdMeuxShZl5JQZOGyfTwAlLMBjFaLNnu+GX
FDQBO4KvoPcvdS/PdvcdtypZHYPzkWHOywat+Sf7LS/PSCCunN5x0m7Lgsyrw35Otzz1RresmLHn
VJYjvU3+NFVLFF24l9Hm5N/zC5MIqWdyvM6qptugBaTommUJS8nobGO9kg+E6zxWZyYOmYNSwr7c
Rm70PHdRuXUwN37jnWEkiXKbz7zykQTApYnVV5rcctMb2UgE28yZhM7anL8Fndq/5gz+VxMX1+q7
uHfN93d3+az+bf1P/5S04GMG1//9X3/Z/v3X0Xfpf3af//KL7V/wycf+u5mfvlukdf/+b39H1Ky/
83/6L/+BsHyeq+//+3/+lH3RrX8aAvHin+mWwmQC4b8eprgznA/2+fuvv9BKw/zr9/8/HKb2Ny7m
4KJW9wqEXeANfx+mUAAX/g3eDXQPjXEJfR3A+McwhaLpf4PsSjUVqgOU/b9GMP4xTaFoxt8YAAet
aTB6AKHeNP834xR/GQH+PxSDvxE8FvBZJrg9CNRgVv91fjeqeyXPnUV7Bq3P+GdTNAm3unCpvqo4
lFvZwXBSIi2C9QRFHoWMtmB44dCf2gccoPUYxCUz4RvyNO02GkfwxW1mWTfDlIu9KVSdNlyUzmzn
iZi5uC/Kr2YAEEWRbSx/q/qC2IpmbjtumbxTnniNaXqHhiQLRO6bm32vmvIrt6p12ykQbDJS0SxO
kHdZdYt1VqG6G4d6MwKX6rcVSVvlA0KWe42niPm1vAuHQ5oNNoXXIuVeM0/Lf8PnWsfM//UThJFN
PN3ge9RN5y/5yT9hTADrwQxnvPo5U0FMtZzmiYrRfPinZ+r29z/vv0Y+rt+TIRjIUW0mcHiK9BUC
8k//lwzlSF9XsfZMKaYltlByotBbyuBs2VudzOB/M1j+nzwY/CgI1WDIcLqjv/Sv/8P/oO68luQ2
1i39KvMAAwVMwt1WoXx7tr9BNNkkgIS3mcDTzwdJM1vi3joKzdU5NwpJFKlqFJD4zVrfGu2yIqnC
nR89BICXpKqnN+0EhrPnRdbigB1z1A62JUE2JGbKzUCIfLlhDw07AUnaDq1UjP9FVOJbWZnD99is
Q0AbOOl91oZqWM26yL8FwQoA3ql3n0Z/duOtdiDm7bIGM2s1KyJXRqAt41aAXoNvvBALzIsc7yco
Pb+CFFIK/D8WVJ5IOA0lHhKKGyNcRivyRNNc7NhvHzxCy9/ThABzGurR+WBq3v3ARksklxSNT2b5
RAD2b0fdX4Kw/gyC4RtbWbO2S74DDJ/1Kv75AirdW8OoPf04JNWPmPYrMbg2ix0ejTzOfvu6/tG5
ep1965B1/hj+fIj+ejD+64T9n3b6+hj4//rw3WdV8VF9/gSY5bf8dv461i+QCXhmQuCypFKs2Izf
jl/b/MXFXQ6SHeQ8h6DL/f378eub2Nxsi7QRoJu/Htr/z8sGexaqzwr/A6D467n9Tw7fn5Ia4UjZ
PNYcaTZnB2f9z1CPEe1WCpzaiJAWuM9ZlaCX8noB31MifGXKQCLr0zxnyANM7mha0MyamDoujFQT
xc/9N7fsf/pAnsDYxz3L1O7fTpm1pbcHzydfvZ0weyyMvB6SxCHtSGSt+pjtUU9bOQQi2MbNauWC
61u/xOD7P0qg59P/x+eB5cDgBEAUfwnWZ+wPpx78LlwS7mxEpuEOXy2Dvi3KJoVYsgkNUkUYpizv
fkMIKZphA4lOZWjrvmwRyxHbbEvxm2H0L5/pn62HHIjrYSgAXViwRn9+W5qdQb63A9wprUoSA9t6
aQiR9xS5497oTUz0K/zSew/OTEesbc0+K4yT4W/AWes7+V9vHG4bvHYcztQVYsWQ+T+dLH1n907Q
BA7Dtql9EfCNiCrOuwCpvz/bIWwwlXzxDDfN9kWl/Pz4hyfsP7yK/v1/z2uIGCroZzwf8Lz//KWw
IpZzSLMUUTxSF8yti0lXwEmwI3P0bDSZuPG2hlvj50kL9Dd/8yr8N+aI7UF7ATjirNCwIFwrpz/e
Fcic6TxMf9mB5xAfgfSFsQ5Baxbv3aBeg2wKwLNk8zrr9NyZlObRbx6nBdzDBpZt/zZlphj/6b3K
pwJUzanvcHWALP4EHkHzzYgftMBOpbn9moPGs7eqGTyHLS9ZsAxY5vYr9ioGr61a74/RLoprRDV9
v9H+2Ll/84FYCK8X4o83isPdut6wAGu4Sp730+OzdAiDBqBSUVcZPrMLs7PMbYiJB42YqRAQcg4k
VqQCJ7nX5lx+KWfN2EID8XG2QVMkXx0KOnavPBbFxm2mSmxI63CtrV7gt6RzRShCWbcGwtW+Dobd
hP53OSezxPfojYP1HPQzmFspRzs7KKboKvKIRkfHjVRmiko78yjdGo+Y+I7ku2dUwrgmVBsw/04p
WL3N4sISjAygH0uUt1ZGB5l5jQBkQcDxi2WuW5UQtgrbUr8esDyODCB3yH5ci+NTFLTIDEMFfz+U
DdMLzb1iU2GYiMNmgAhJ6yikDxliOwDFnGtpNxfz1sTZwbY0zzyso8MQl7vAjT9lGIf3C/58do1F
WmmkBmND5pqBDghhrJI/TLLUvUj0mUUaZhKIIRqENyR7OtP5riCi58uoHfz+tWeOVSRDux+isgZe
yf3Kdn6bwcqYoTxMPbzpEdH/fhzsIaamxq+PHmnRdIlu0aFtS1Q3rONiPzvC7DM/tDFOFGMdO/It
3m78JdCQx/wSz4Kl5hoI3EcTTRgDbqcP7nRro5lMET3Ye2rWmNoNuf0YpXBLccfZgl6aUo8FK5Ix
8ZhhoM2YS6SDjggYJ7sbQxFjw6nMx3aXdHaGu9UCq9Z6Wnwn+DVEJEKV1nXY2QxPgyXTtjg77eDL
T9PozhXTF+NumVDaA8/xwJqwHUWxJaBPbAHaESeflMjBtgOI6eauKGczQ/uJP4S5KNgwZheUvuiH
IVkIu2dYZ4iOW6WeBnUax8aar5Js+Qa/A2mD5aG7ArzGxCRmtMt+HvtTRuILcDhHbzzkN/1W29oe
vqCyKfbo28GH9bt6MeQbDAP4Un6egKELXe7dDjHoQ2r0bQrshbXkR5LFPPHDOrd3kcKCB66iLnEY
KcytvtXBMOONUnnQR4UVmMRmO85EQ5TYUGdrfOVhUh4nfNcs2PrHBpk5y5HCj3eZqDBtxfgc2L7V
5aZtMURjHNUeilcqcSBrzimd66naENQRHusuXl9B0jn4C36Eg2hK/1b4ORPYoTCuOSmDjWGuEgR3
eirSksl5wES2cTPK8T6cLIREdpXcKGuwN4nKHwAZWi+lKRf37BpC5weN2RNVc2EfeQwOpsKTNlWs
R8lv3Raj+UwQxzVB5csHB1x5r1qj/zAzn+E5u4TyoVeyWaIC0+7DpIUzH9wk8DA1G69Yyuej48bj
YS7VcjY68tD5L65rGBIDstnSX8shmuFy3e0UZGRWADliL1nHT5bkTyrgjLeqNxIMJusgRmXJyW/n
1zgcMCASlmXGx14RIr7kWMB0tWtt8h6kFhsyd46tPR/mnv0rwJQjS7wL+ydCMU9tzHCvqFJ1FFPR
dqe4tw3Odo31JU6DS4aLsFzxgaxKzcnfDKatIsUq0rjOWYv028WT2VMzWgaXGsvmbjHa8gsumAgN
DVS9tXPm+5hu4C8ifkHycC9yvz8mRJVe1cKf3mVYOh9+YsPuGEt9KlrvLhzFKSz8UxYud5wOVyb5
6kMiHjG4VLu5L+eXtgBMlKxnRVqwCAj1IZXmKt9ifqbMbJ/EqYySFCVYqXGxdyCJSv+mN8pvoWEf
zCltXu1ULjdYCBa1w00g+HGFuZn004SdgUUH0bgoefrxjp1XwC0aJAcjhLA3p3Ij3OysGmIw59gK
zjXC6l4xfmVpeQJqsk0J1t04mevI3WzBcrzq69CNX0pvcu/CImkx1Y72bF+WoJyLe3OqX+qYRtFr
im55tJrGvyGBu/rGYvyjinVyC5iOoae07ewaxYkaP1FoW9UlIIqJTYQJGvO1wMHlR4ld8/oLpiZn
dWfYMBKblPS4NS7O22dpzxbb8bTtbMWcy+zQQ1T4znUeryxuggZgDBqR1pogNuC9RU9XG9b0Evp1
Wx5gRgbox3Et7rCf+ftK5wvvvil9SrwwhVDZlGOEu4UJnsWA+ACPU8m9m6O8AXyqlqMzpOYx5fXm
XCuvLH+U8eiVkTQdFRmNNxBX38/Nh1nhdOZnVsE+yRJ3J8ug2TeGBluJMdoMo8YjERQcXvVAULJ2
VvJBFkR+WgJEEGP9wxvXntlY0vkJiRdYADMle+rgcfvdpQMYr71TgLLYsDtsbqwOeBoO04GSpsUl
xtwGvz6+3AbjnTSXUxMs4+u4WJbaLK05sE7zlcT+H4c9ClOMMqwH2bJsl6TvYdVmbvKh5wSR5QAx
7qGr3AXjsekE18gD0lMdIMBAwz5kIfGOq3AJC9jUoqio21/7dm1Q35eru5Zeo6lvaseKX5c4SO2t
bqfEAzpJcRe5g2thJh2qAlcs4ba44xlF163oPmUncELl3fhSZwo10ZA7952YkdUvGc5HabXdZbBs
w2Rh0GHg5SWYRSvpKEbwvHEKbwFkP2SGxmySl8RvIHc07ohfmvs9OxozwWGl8l3befK7RCSz7dN2
jBhyhUjqxqXaz4PLK1AdF+VRXiF5DhlglYXnbgqN8NlGiuk64sThPXPnA/gye6s+dUV5hwyMl7IH
qyKciBbZW02Vr9sDZEZQvAgRMLJm8vd1PDX63sVps8eswfvJAAQa2ZxdW4KczCuz0hVht+guZJ+W
T0NV2pfUNnYiFyNkOiPe1d50QSC37wHHg97xH6sp+QixRnEzhVtVWnvb846OVd8WFhLLgqDwUbs7
FVb5Xi/Lg7ekSZSlk3lCw4YmKhnth3xJnKgL8gNj/g/PkVMXQXAxiguPl31DrKH54iXtItmHa7M8
YZdMrJPZ5+ZucnszPbeD9LEG2KjKBlzLi7+s6PmwpzRVQQq79DorVF0/pC5CvzuzMktm+i4qymQX
W6kOf1iUa+ZtUVjm9GLFRpLuZLHErI5SBdl+DzmNkWLXewoew2J43c4BqYCqZ0iADe75oef21Uwo
aNZyErLs3oBsNuqbSrQtGikpcx6MRBTyO8bpGi7JGM/DA6kP0GDawi869uOZzdSsYOmcG2nxEAv/
lZdbj7orFM+hTJOXWmvcgoNXXHkyMfdja/e3rsrlY9P7lNPxgITby/QmyGKS0BuBBL/w8MIr3XyC
W5NbfCxf28EuP3UD2gTo3UrFDKqTN/nhvaBHuCZuTmz8qZnY1ypij3SbIHScueuZkO1kjUllCMWI
SapO+bE0kgohRs0Dq4cXkULXpWKov+Bo09tlsW8y5nscJ6PFQppBMWK//qhsG1GKpVCmmQq3WSOy
ENmCmnYaPf+BZrG4TOWgYIbF1a5UCETcSmdfskRgma8SCGCmeeWIBalt2rj3LjVFZGKueQ1BY9yO
wGPB1ZUxPrnG1veea1gbGXbPw7pKodCcdqDwGuyCeois3qxPfuUMF1l1fTQSjXHbMS7G3eocmzzJ
DhxQxlvnqxsOA6gGpovWwsy0KqNZ5rQ7cdmkL5ytFz20IPlAU6DoaLKSwnf4OmorjHqmI9KvyAqf
m2Cf2piJKuhk22bOP5qqeWqkFBfeWDftKtplsqQ2ZuIGDzKokr2xfiFeUyNvEYtYpa7ZS9zGdxZ0
gZ0OJajVOn1wPOXvZtt95G2U7n3bTu4b3ay6aCaalSP6j4IHexerFDmt2eafQS6qc5ra9LsoNsEk
xyZs0oUXgmrOog2qS1GQXMofNG9kH3Tfa4UctknH8qnLJmIcwvGO0AXrJsBG9KErlWzHqbZue5Z5
X6m6fozS3tUi43ALloujw4DN6NRf0n48uUXmHzIh6rekTp9ca8DJNmLSTCp7Yw29+FIGVgwyeE52
xEbjLMMaPjPTDYJLSnt8JVZHgKxBDJhyZB1lj5dlmRR4P5pN0cAy9b3dNDnLFSuzr5YkFwM7rsrM
8rGrxscuaOu7MKiHx1SjtFdunJ0ry/mwhYpGvGnXCBVvp6bBzt/l7RVnYXGkysGb5o/LoUcRPDvm
M1GgcIrxgxkjj1LZyPWbiTDyvMINsDczrKkUzrBr19ceS/AXBLdHJIB2FAu3vmot8dZqvBaB7JLr
KkkLgCCauqvpX3h+hh0Jac6mjCm+zA7XiwNxdDWSulwW/xNJS7zpnOYFi35UEBoTtihtAoWzdUm4
mjKjT3JZcjCJK6AHOtlOA56InEZcPGhNdYVyO5xFsQ8bM77zLIpgzPSnsorbL3YRP5M3Ux5dIjMw
EUJ1j1d1+9zGxS4YZ2bxk2HvJ8RTm9Ap693UIQiuVsleOZgYFxDP+qZoL0v3w+Gnr5X/ji/8Mw/x
v0K9QHYIS7Q2DNSwEuQs1dZWw97GsTFP76wpsx2KhM8Gvg3k1BudVN0pDBa16YDjbnPdRpNtUq5W
52VGJdMuEHnqo0Mm61i4pyxoLy5mYFxLnUPb6YzNJZcF4AqVHwWJBIhae9Q/v9oW8ItWd6EKwi0U
Ie+pA5WxrdgrH6a4vQRh0u563qTuvi5BqyYtsutrUkMOnWBx6ib9uj3FIuW3ZfxjDnR5LBw2HnPa
nep2ai6iw7DoZG14CbLlnoFddSpAVA8WghokEMmd7YXbcUBFbeUzD0WI3Mbm17Pc3WoTBclc3y6j
vvWT4b5ldACIPevOuiyWQwa8/Az0jw1Iyv1ot7CeQr3ce/XyvtTes4p9IBPV45xOt545cEhVa8gQ
qbFOB0zP9ZbgFtHgzkUqaC/4/Zt51xvDCd04RqBlPGjIoyh5T7QUeNYBcJtmlt4HNnyJqT3nHu5z
4dr3RYc7sbgZ9LFoiydW1tdp2+3UIFGkfB99298mtnHd0n6UU3vDlP3UaTwpRrnzlYG3iDK/Lsxt
XU07mNmHuAJxOOnhc0mDNzJftyYaMQggALtc3ALOxZDL9dQwNeKEMh7Qynr2JvQXuMJJFibpZ7hM
Tnzbod8wHpmZ5MhTDacAkFAEMwo5SbgTR00eyH2BQ3e+YmfYi1NPiIx9ZDCb6SNXZGgOiREP2PMU
080K/7+UhYSczprpsW1mD7fNUo74NlhmMRjYuMvchNetwJNw3chUIG+pGxUiovAX/HqbWfhG++rO
btu84I+FPZSoprNf41j75ZOJVIbXoeHm3KoTkVSQf209DEcr9sobYrPsJPLbPB1OQ/mrLhnpTNXQ
O5By+j2L6fQGf3wXSYu8pe2fhTt+8vVv19JZL+ppyoxhEztxGcVV4nzo0OAauKUqT8xiLEpGSolI
wyT4aGb/bJqqOTAbQSEQT+OudIf4BzPWPorLuELfKZmu9SmZp2XZ3aPO8vZzjMoBpTXTbBQDcVuE
1+SeqFseafuYa6+4bZh0bibP2JmpWX0UVlI9hjpLKnRjeRcxB0uiMDGeBGTfd5uaR5pflyzVF3fW
Lw4jo4iHzNsBCuV5C7Lh3UvkA9QaUHe87N6tpj93fYg+yfLuReW5BPVmmNB9eZoYLBo+4uVMoFXM
5QfsTwJLkHHuZyibaPatO3bKbYFOs/kRNvm1oiZ8cFywZ5xSvf3YeeFprNCKVSvcYQ7QKA9qaY+1
74C+KDOMgJi5pBiTcwLCIiItIj9mAR5JzxsYxhgMmO2gxFEkwVpu9eCf2dIaZ6BY1FbJN4ObjGUC
nTLq8gxabLKNu4XcUpMOuDXG8CK94NUcV2nZ2PHqUEdpWW9kCuD/wYsPlG2R+YVlZRmVTnXXu01z
4g9k7yNnbLRDP14GowI0ZQV3qAiyLxhtkPkZ5UsyUuQ4c9aDCEZjMyIDn6rhrjGK+EZMY3uVN+WW
iIcj53l4Bx1X7IqBoRv+ls5EcMo4LKQ3ZAZpIBDyOnIypzzep7BdSfi1s1fwUACug+FRdEMC/UuP
p8UY5mtLOUc6XH2wGmg8xId3iDZn/87H0YjJfXBA94RhdzMbqfEBnynddQ6ktmSmJpX15OwKYLnU
yNK1DjmwmSgOebuHuYtCcM5e5IRhe6pcX20Xf8QHONjvtY9NTLg0ye0M8dl3HwpHwvt2XCMKS9t/
dChLwCWSZLAn7+OpCML0yKPFYbxMDwbo1C2JKtk2xS5/NIeAVKSa0S5ciktDrRWFgM8wBlXNBomq
uoYf5BLFt4Kf0jcnKYMrAAX1kTknaG7aDUTvE4V7rPOzJ6f60M/YfYIWjE/nLtAcGEVCnimMK+5D
izq5ENhO7EQ/dUCmSKqF8hR6glJnKT6y3r4fQtyMLAWBdigxbU1VBsfRT8ejrQUwGfldmdg61nic
SxEW8qUf0He3U3YTV406G8TToGoUxwKt1JVhlsabFeNwt0xMW3566yTObqrG25Qp3HZsXAgHnoDj
QctCQU7UOLxhV9nOTVOS+z36XDVLwKAcKgr6WdYpzO7VELByHGFPvyECcM8TVppNF9YFlAYmN0S8
BCUjw2yhj0FXxSxoipOjG/Y3MGi/tzauGp9XLJN9bAUOd0eWl18DKdJTnHH+0IFfechh+CfuUCi9
iLzjOr+sc/nt3Hgf7iyYBLv+pcqyG0LNjrBWcP/1CYoDQglz5iIofhf4j2BlrphKJrAcqmt0L91+
EmraV3CpaYToZeclfGnn7lZ14TOeek/jHIqzS1zlGTLiBc9cOkKUZOVyqKT44JXTPsXh9DJrFrN4
2zDz+OoupChjMDkXyVEYDpHucTLtSsN3tqXpfZsqHEbov4uvZpea2xHmauTZwbTrZiCMdAPr8iW2
kL60e1JL5EH0HamOzFGvyxHIKIJltsKFd0FwKA5FNZ0GT/obLwNEMqmZjYUawl3cqCdht29p4D/a
pFVtDT+lxZfL/Tx1u0lUzoEHlsqntwhy8lR7Lj3/KEgFem1yQ94NdT3AUy4O7bi81zWRYSXABg+0
k6jn+aCFVe6NKuSFgBafyXgdA6JJD4zQzJuWMNWNZngRdV7tv1qdZexZhGNgsnxr1xARNSPehthg
hM8hTVVkL+B0nEqYdzkRHwwTbjVi/q09TN62hGeyh9zNxSvCc2oZbzKxQGeU45pLEj+PZQ8Zu4vN
5Kme3NueidKuHTN1sJy4fQq6Tp7bVLMdJH+m2+c8cfvWLdQhnzia3UAGu8qY+RriztnVKYacobSJ
fUGr300+DnyZYQB1gNK1CLy3siraR0m8AcWE/SNvPRnZA/JzH+Oo3zkT9VFlXsoue6rxnk/GdDfG
8VVTK7ji6GdukAF8bxPRXRrhP9kpNI6yO/MdRG7cDKdS5f6Xvhh+OFZ2xGlq0KWMIuqJkWdbRIJO
5OPA3+QaISjDPwSIybhx2XTjlHH1ph7m9NpOph5RbFyecSZXp2Aa/RsVKwJvsodZp9jPxlA3jAGy
Y+y1VJUsjMgRiBJGZqye9KGp+vBMeQeDIsEL4Q9cBeWM3D3t0GOEqCcOM0cS9+HZzpORDM4d9a94
FiPiWM3E4kxxjOGSqubSSaNDmuMC/nEBbt6z2WkvtsaeI/mvKUHSq9zkWLBWQKjMIJoWCZVrwEnZ
BOrB0rgrmGV2m6WeAR8NFjFFdWYPuzGBs8CM6ExLku8XPTG75AvdeY5JMo4dxJtRgzGCie3d2A09
knLiXa9Nc+uOOPcH1PN7G1s1O2MzvxRYZE9ux4vR7PimQleetayLI9QGREyJ+SX2reT71KE0S4yJ
8hgh8JblafUZBIF/8ef+KahZd8G0Y0yOcX3rr/IIs2fKZxn1Tc4IOaIiY3JWmMUtj03y4EhnPxmm
f5z5X56VkR/MvE/uPFFP7ERpZQT3CiYEJzUj09DXFpr9s2aCSi3m3o84HKPCEPeYJyllKDzB6nfn
ocRYPsiPwZpvLV+zsPBKjsaO0p0eWk/ZJwtPd5sV6UWYaIEjVTk0X6wlIPSF3/zBnrbjWOyh6w40
rTDcbQlNNUnC4eR3gdyhrCZmpgbND2ZgwT6SuPFhcrxrEkeuE7THRzqb+gmMoaZnLr4VNozDJQCO
rjKVX88hXtGVn1Wp4r5KytVbkS1YdAz71IFCtXIriRjpv8LQkRF91Hyqq7y9Zy7d3dTh3B9m8BWb
wkAUItrBv+Yg49kxsjQa0XLtGh/Z7pgbtJ4EHrL/1+NNQHt0A0T16POpTzDjvVMjqAuFE/yIbSg3
U0WvktuQe8HeoskvBnVI3aw9LbGbRg6RGN8kSoo0SuSc7sslPtaTmd/WopTM4Jz+0R6p2NJJPlGZ
YKubgubWkpJJFon1lDV4CBnXAQUMNSXgyOk2uuizOfjxgeYhnhfhL6eOUwi/Gk/iuPjVoXLTVY9u
tNBbe8e66mVpgbasx6tp6XMsEF7Zs4wmHiLqJkFCSQkAqY5Cr2BGUPeu+l4zweF0sDN9lff0xZu6
cMYvCGVGCsjY6jCZI+awzqU5AzDr5yG8W6SXwEyRA8ssZmfTlwF+5Rdi6JqCunEdbbqdVzIJMQoP
oEJK9yUdUDDbngxGc2uJhEFXXIIPo5VkZba+zevXpe2yb3M6pu9d0cBO1jyt1TYJVjknW+4gxu9F
sFTNrCGkmTWdZ8p2/arMMW13pa6pjTK/Z4ialpm6HqaKRhommB9ETOa64rNnUKFgCvnFJ1AszqlB
tRUEp4AghUvf5RXLYelQfmczUyymQzFrRGCE1T2eshV0XNru0Z1lZu7byg2ZRvWwfbaQGvM3xjgT
Ax9Io3Izz4a6lDGLX7QvCm62X83dM0EePCu1m6bJpQCDhKKfJUq9swGw3U6Or99hEENWtHTVTKuy
CiMahmbL2RuK4frFgxL3hle/r49l2wZfq8KDyGYuSf0yElsGWpap8WeDfeFbUgM3RP0Mo52HxMMy
HFZ+dyb0lQ5/7pdPwb6L+yUv2++VlTn37MuKd8OwA9JWHBcbFmiQUp6cbgE20eat7UTUe823ZMBZ
vCmTLmA+k3WrHkMFOckPSb6Kv8yaNAuTk/3HZCi/OHvtMOFxXIbgaNIgiN6CgwXUBa/tgdjIEpRY
vx6tTT7c4V4DFIzRpviwMNZjCrVGh/F0l7v4hxKmwJACGKJekGdqd+VeL69ZKuH8jQ1m41PK9s4H
gSn0k0pVyJo41qLej7VrcU2HGAqq6/qE3QUNoTIbrmn7xW3FAOMSRidYsjlox1NYFRO+5wLBUJPC
nd4y8FQBQ1ofX0XPRELvBq8qQMx0SCoigZ3uyXRIf9haXYXpvA4yVZ3GZi3d/A6rGeayMo6JiNWQ
3Yre33Z+aL2jTAhkFKfhhE0gLJEyJFL1X1H3A0XLKmheGwvhyZVWBNhvUr6zfjvblvtQrxAmXF4V
A37Dqsc66qQFCcj2EtaDSMlyPrLpdTdTuIjgZNhMeR1bYp7SY6OTyCgR/28c/HXFjrhV7yG0BfZB
s1D9TTC7nbHNlCXfctVNL6nPRhwHEwitNMHMwJrKXVHYncWeqhFpio2RV+lZmImV74Bxoi+ISfnA
JuKnuNkVVpjnhjCOtyqjk4HwXrfJfmnz+kfTZOAjMBwvb66DuJFToHTuyzX4Ges1bxO11N1jV7IG
3IKBLgJaAQtgghzAMFLN+MxVSgJVX/RSWcO+6IY230vui0dLd9PFTw2sVSHWLOwqKfFrUPNajy4c
LEJ4xcI7Ww1uvTNfS3sdV4ZWhqrC7TvrS0XfdJOHwgYbRw7MSsmrQ2Mnqzr4tAanZdOZjPgjifYB
3uaq8dfFpZH1qGDSXkDjns3TBO4iiSDxIpVPs7AnhM1xra/dKJXarTJ25o9IKKeDzuU4MgNQqaQp
HKiGSSaYYCebdV9ug5i7fkMqnvoGxq23d+QfwlNfdGn5ayQUu2TDyxWDYUjVOkLfhLyCuhLuBkOr
gO1NwchskysZhpy/lf3I6MTwqU095xZ/Myf7LHJiQJRvAcTq9cTuadJ5G2+XthefFb3EWQIujCbo
3u6GD+h426EprDPS5MLfpK7iPuRPA++DzqqIN8rpPWfFC7bP2TRZBHksIWkwuvWxtvR4Hd6yDhZ8
pHsTsqrwm/FBCCm/9q2vX1oGF/3GzYJy2SUepp+tv1Cqsl4sxnG3WDUuLZKtzI2KB7nzzLpAvDU0
hstZlEMycZKCAWkuXC/gsZPeW5pQmO37RJo8BF3I7wlG1pVplVuvzG9BGof05N5OpnjxQa4ErFbY
EGOcrEhi482LgYonp27JfTHiTr5jEoStV0ub7x5pCfeiw5F9ywPq8TVaQfc491kBMh9nzmvnWSOb
up7oMxS5k3VPmoFfnuMqDuA6p0MtsVzVYgJskI42Q+vR/OEn2cq+xO43ciuFncGLz2a275Iijksp
iN2F9XkOvh2YbPlutWHiUWW2BqFMIc5yPgQwyw0MzAJIbtmH8YbNJzOJgi+9j5pgQNEYF2H+NRiD
+L0YQZdsVi09BiGkOO6ZXA7m3+SEsvUPB9chaaWf5xxSiy/dI+am5N6TLtE2RkjztGNL6pdHzdcJ
bCHAUR5wPmG9b6vC2fxv8rfnpp/DmaVXHj8DAEHjNvhCp3sKJeywxO9ObyZJi+ke4lssuHCW800F
mh/WtxyD794WtBvehGPgNy38X4p0f3Vc/En2SBCi7wc+SXA2G73wJyWmqpqZBAkfxVdlz4gZjBBc
mVMIj6rUCTX7FMPqmUXBaFhVOWvPgUsH617jp0//tVb2Z8Ew3wqfApE33hoXWehPUlU3pwRhn0wm
O/qIcGs6Q16wU2zBeZlVSyrE1C1WuKncbsBns9SgwiY7cX4XUv8je8B/Kfzn4v7LIvCXRoI/ebX+
e5izVvXxX9sDTn3x0f+v/feu/v5Hh9b6m343aHm/2C5yYvwBQYD9SbjcLL8btPxfPE/gEAj5VVrr
NdLmd4eAZ//iII/3+Jeubbqmj0T6d3+WZ/FLwiSF3LdoNQO8Y//Xmfa7tJrr9te38p/vH+QKKJ1N
B2dpgDzDtuyf7h/JLs8SYyVYemb9fS9D6yS65BH5FVjAaQYi2mXIFBECvjvWCNc8rLotctvhnLG+
3ludioLGS78EcwD+1+o/A+UPVxAE8ntt+f/MCfXrh3VsrhXSeMTZ9k/CcNJ25rbnVULa5TI+WCiw
bzwYw3+ja/5VZP+vx/u3a8LV9y2GSHg6vPWa/cEUoJiNyXpVKOvY6p/jCoL4tqm74LFxakgntWjY
2sjwZNsNyRcKh/lDOnUlKgZfwtrNiJLd4Tco9zJ1AkSHHGhFWgzQB8IRlBRurhHb7YzHmji7G7Mt
hxvZEuTZ8E5FyCiYoKUeQKKxXtwvEMUxK4vQwAIg45Ij1rDjT1EqBz8w5dhD2th0LoO800FjfCNf
W5LV0jbTe5iXSBb/cHf/B2m+9e/3C9fHxrYVQJJlVvfTVzCoYhEu+bzbFrGUK4d5X3V+8dQn/nTj
6Q6MhUtM64FlNgbZGIfsMUvs0qQaR5H1f9g7j2W5lSzL/lCjDQ6HQww7tLpakZzAriChAYcWX18L
zLJu8r5K0mpWg57QLC0fGREQ7sfP2XvtrG89yF6OTTJCm16jwYLkVTjaIiCJRD2GWApZBOF1f/nW
1u+ZncsdVbxElm1io1tcjZ8WbAcYEdutJ1gN8+Zd03jZ1UKQ8BDPzbUsSFYMbKyAavSyl0y501r4
QIyGEgDgKtamPpf1NH0AXqDwIVdx4MxnAG4ZbmanhqFtOm782NLZoIFlag8FhwdAt0DmWf/FmvDz
m/7+bCpl4/RkNzVdwTP6+7OJZ6PxGl6PdQ2r/YGKDdB6qaz3NvPAMtREpZ5MSwdPaOFA3pTdTL8X
ffPOTbqQSx9WSNIHaU7PZiXbZ8QnC3wOMzfDnqCJ7gkRHO/GvuvGdQ2Snw4zFsk15k6kA4Mck2/a
bPNyZYPD3RbafvRzzxG0D1yNTj/zyo+2X7pLSW8rTphDAcBjaqds04yjvsMf0W4DQ3doxYxpwcu7
0aMLFe1LJwUhQE6U38Ng0K9YMnEoKdA1oPJ0R0xjGI3rMcc/HVldfZiE13w0mSZVccwYGHVlXk8b
BM7+lUSadjv4rr4pUXeCjG9FfPfnd+Cn/+TzPcC95GDWcZZVYvGv/LI+0MqqaQbTAaqKsP6OziE9
uAnaEUmVBf4uJHphOyDfXRmFQ+9XhP7O7Tr7PhlkBgzD4JY05rq36/42dhMXSjYc6kcUhpzhM09W
N4wYcdw4aDbBYw5hcuVPmjFFNQd1tB2Enq66oDzoqKjprOmY+2TaQQ+ypkNSL5gxBE1K5Zd1Nn+J
7HDmVoBLObVhdSuMjrguWok74MC0RJowuirqDFNs6KTJA0QN6XFymOq1NBNSKps+LFFYEPbC9Gkw
pgvD5JXQNuQJL8BISZICgaj0SddpYwHwCPPmyuXs7ND8tPT1bJCFSSxwdCqHgQ5HDGUt3ZC+Ul0i
RjZ6DRFQ3iJduzEab9wUXdGB207vrK6C/kFm0Q53aLgrdOC+OOS1NjuHRshD7ZFETqvaOLMatgNH
PYJnc+E9k3yyIE5kdm/NPmzTv9x67uznO++zATnKM+GeWp92BvKoUyxLLbrTjGcrnhhlpuRaXVeM
f/bzIJlDqax5K+fIvPrzJ4vFc/WPj8aNJNj3MHubn5awnFyBgPgQCwOwLmH86vFrgt3+XCvr3ICs
WChR1V6pHqIR8ILMZ+hp0e6+oty2t77mURk4Op3//LUs659fC+Oj8nkN+OXyc0a2oFPCojkJsAmx
3HLU6PeJZj8KIH0BMRrmnSQSbK0WM6/qDTBlRpg9hWXQktOLBMiRvbnHHSI3Mg+T40QwDX1OXMB1
5IJNMjMEH1kh36miGL82HKr+/APs/2JDc/j6Pi5AwghxfPEDf3mZp+4nD8cX68Cwk4uD9Qydm7Cm
4hCkHOqDqG2od2r/i841fKgOER5pETMuYRWOOUyadFxQVp03vc2hOzwCrWNQFWOV2WhHiwtvOdLW
uvIwGRgicq+SYIw3BfPKo0zs4F5l2UhMKNDrBXBrs3gQSROKs0GbioCpgamrb3PSBe6vOZF6yXyo
U1YOWzbTF6uFG5YFifiSx8JivonpqQe3M8t7O4Xt49YKST9f9mK28ROHUfLF4C1vxNQ4mwDxMo6T
KUJL+OeLKpaq8dPD6vLIO5aJq5JKyvz9oiZza4mJQ9TaJRzmkaNncJgrwq2kH3f7fBZ04Qp+XVvV
5EqUpT70ZisQnzreEVIWT7DhBdsob+uLYzj2/s/fTi6f/vnbuS6bJCxRBZlgeaZ/ueVN2E8Mm0w6
HpiLXqpKemfDAOyCPnRXJI6zy0xfMrHEXdlFYB8B5H6t+nQ4+ciokBjHkOHMBU5tUOMUHD+PSN0R
rEEaLGgZ7IQX2U9gnQmwC2BMdrCudvQEja3PiPBr2pfJNVqcaJ+7HcRkozL+25efRgU7ExZSbLYu
wozff6AB+tTLq4EfKFLrttTYbvB7iCXoDvrK2PqXOk9doNR090x7Q7O0R1KzdRyaikWH3CTsnA+T
3eVvb5tYypPfLj3fDJst+5nEm/wvQ+Evl1576IBMJxdrUdjJre2i3CI1s1sLF4qCJ7IDxHF/1Xpf
HJMNS9insRv8vxzf//FwcgYzbRI+TV/wwjuf3vg4Ttqxsklf0np4R3HpHHqcSTtmCvPfVsd/LC58
FPo2DhIW6FFOWL/fiJGAN4NxHPqPcMyA7rn+c9TJu3Ga89tsaqmL20LpW/A/DSoTGT4LBGEIdUbE
N70C+YwYh/gD18/EG82Egz8Tt0b33yZ1Yl5kH/Mi50tKCb0XbQuTfAfe+R0xecmjWSU6WKdl/Vpk
LmhTujvVyQWT521tmdz8+Z0CCvKPG+uRs2f99Lzznn565Dhh9iasJLKlKTg2wITytU2w8mUgx/AJ
rKC97cupYjxsySMonoRMh8G+YdDr5hvdDZI22RA9kDKmEETlfRKCNYr0e1D700M812cTDeljXhd4
WUk8KtVqyr36FaSS98xurZhzhsQbiSylylX0QZ2wj5cEEfTvzNPtNU5NEsv6uH4g26Z9tWiXfy/h
BaIhRiKV4Z07S1yWb0Nrw4sl7j69IhppRB7doujAgwdnvYlADM1tRqRdRQG8IifNgcDwRWNay7Z+
+cS5rhd7ILfl3hbJjcxNJAtRY/1/GEMbt9OCtll6IP++27LjWX3/HcWw/IV/dVp8eAtLKwWhzoJP
+Ema+c9Gi/rfuPupmbH6K7AZlFD/t9Oy5ApTywHk44wopLNsBv/ZabHptCiPvg09GoHoDXfzp87K
nzotixX615XPxQnh4mgnvZh2net9WgrSipjWgHgGgsIqQgfwFM7Pdqr8U8GR9JIyfDP/sg384xOV
TYtEKsuiNOPSfKoYUWLptlk88llRE8QdKZdEgmHAolaOda13zG3nvxyN/lGlLgdTj5bScsheztmf
loESpnAZmMTMjg6x6AveOsdbPC4p6rMFr2cMtbt1XCdItlmchV86uzRskGH2jxHx89ugrR4ippTj
i99KXGi/PC23/7ravzJull/82z1Q+JLhC7JKwUOSn8ECsuwwuYSyBi85IZPsi8aZNsHcODdKlPTu
ZyLeN4UqEYb/+YPF8rt/+2THsnmGBJkR9JRcZ6nuf9n3SHdxwQrhJZ16uHTrkkbFPszkDJraqDrz
wA4gSIF3rPqmC3UtzlXcUfBmdsMxkwQX6PITXfPsXokUI8Vfvt3nxduF9+Dz5Rys/DSmPrN/bIr4
fHAIA8UKN5L9KoVzW9sNcp8aoyLFax67B6NeyPjKAXW/J76o/FFCpjEJMjSab51q47uc/FWDpIg4
hC+HT0D/9Wv6v39R+u2OhEJAkqErQKpw/v79MuZe7Pij4mIkKkCsHwYYqRhSntM0Mw9IQT/Y+OYt
3dj6OQoH+60qEkzVNvvfTe0V2WVKQvXVaaNFZFj0zZ0xoqZIJkDaq86rK+fIIVx9kbHBAF7H4EE3
Ta/Ea8cu1MKnWiYb6ZRGEIn8hUjnGe18O0x+Nt7Zfize5qB07IO2AqR3K93VRYreAb8z0LZSyjus
trO1lWhUSV3ISy+xVkxoSvw8bViPPTl6Yk5uI4fR2B75PeneTMfRZbYsbiGxTi2whQdKei24UaP3
5qKzyDZ1jAn6iAC33fUTYQkQtTUxqwFQYLXyhasZXxMTsjbmtqyPNTNv64bIo2A6zo5L19EsW4NN
lZNCsnbc3qgZ/w/ja+hGFOJz4fMyEGNmx5cpVtgoAGqlWxYc/sVZLyVIb/Y2ISA6t+5qYAwb1CEq
XydU/lc2Hu76qogbgMiWOfKngVs2XBspQ+c1fQX0y5h/uZRtiVtub6MAADec5rwXOe7EcT8ZpvkW
OnhsiKaZ+Q9DRVQolM+fI9SwOumASd2unYGgP/YNUTUeWj1aXGmUTDcdnW/sEWWVPYM6IUKBkCHv
I5tmF39LLaN1LjqMZrk/u2+VavkZZMlYdELsbEQm1bJOY2xSZ6Nvl2OoEVlqZXoNSxoFCjIpGhpo
vkaVzF/cmaDCiHXlIw97aW8NVXgbjMcz011OQlu7SZFqzlBlwQpg+UbBTBhykHTR3exJ7yOmPWKs
pthZIeDGQtvkQtzRtm/rE+e0gdImUf742Nkk8+HdKSN/l0c0NEO/qG45idL8Q+ZavBisLP0hkJHz
oJUux6Myeg/ieR4Od5i2YgIGxnCRBdd+TAuv7svjMjwlM6AVJxpYCE4NOtmOUaavc2sb1rt2gnrX
mGnyMSVKVcvgGPd7LadRbFVXENeSF915mp0zMJL5Q+DSX1Vd2+xlbPXvqQ+U4wglCUlvDyPj0A61
vG4DlaP67poXJHEc/RfSOgCKfFOCm11HTVvuFE0j+JGjRSIW2E7iuyL8KlB7+x1mXjzxhYInubax
c+xGKGwYC1BaboqhEe9zCCwGJ0xgvaCWoXUp0mKQaICS+lArxeA8YHfYCdP9DjsjeTQS2/9RGRWJ
6y1/3183TZY/lhp9xkp6bnwS9WisJ2ZtG1St9InnRj8kNrk6CBaL5CUtzXQT114fYmS2yO0gx9Za
0jXS0NyaIfHCedOwas3DNJ/cqVMP9pyot3icihsY5SNhF+jDwq5wj3ATy0tZYl5daVOVZ00aIJFJ
FX0SZHdp0u6chGHejt6e3k2VML4TSF1fMQSftx1iHDgfZRCdBnuKJMz3Lv1RNjOZpQGHA7iTBnTH
FCXgLQJJz9+Pbqk2TVzP9yZWcRwunn1Ow2YJPWsMQAvt4iHIKto2os8EZIoWMkRjmfVWDzFZfYXJ
fmWa880SCVUjbYCOg/iWRxQPn7yymsjdNV0V3nqIhfZJmqJHwxvTbHvVWncp+p4NV0Ye3MaD8EPX
8LnydRkjo4pRcUWlMe/82gJ7FFsWipyK0AeMrHgSu8GOT1NXTXsTFkF7KUHaH2VhTvskKsnGLIy+
WSMe6x7Y77M3jybjVSLqfpfnYxDctWJGbCd9D99BNVvVPQAdH/bs3HV3k3TQTIPac86q97303BPl
te0Xrp9R0MGEboOXmwwhVrCooafeNfM3GTaMx5GvEb7su8ueE5a2R0RHmRt3OU+6PsZghfwD27AR
HFFdjflmaBhnVzyxvNGpfd24OLRhcwxbHGrDhgRNY40judsYjWpOY6Zue284oil8JNbEuqT9NO2I
NdtbqbWvXPHOUfAej/73Ruh7QRobmZ5vUxje1PNALGN8i5PHRoLaVDe2rLERZAvZVXaLvjcSDxx5
rlrOiLsGG4Vnjeqc+FHJP4y2zQ6Yhggzn58WANGuYuJJR9ZPDv2ErhiLkTyytbkgkuPke4BpHB1C
CIm+7Nxt6gxEYtrVeEbUAaXB5OHeogLDDk+r+7lMaKVvWjJbomkem51ZezBklWyL+FSrCRFZTRjW
uUsEps3azPS6JoAhW9lp95pU8w7NmxlfOUBiho0wyNdGvlyj9+FaBuErIgx0oV7gGQ86DsMdC3IU
khbiSGormWfqEASh6V0hRVPeFhpF81iarKIElQouLjEb2HW64L6o5LyxQxkQ1hKh+qSzEISnvGiw
cI+tuvSEUu9c+AbNntpiWPv1qKK1jAdCONHQDCvP74b6Iic9buPexJvIaJd8EL/qq2ZrCrs/IAFR
9JEXFeUkYQauUcQ7EbEHLqJNs8X4nuC34O01lBRrO8rVV+DTkb+1clRQ4BHIXUuyEAuKS+H0xOta
XZLJnIgyNDwXb0hfOJtkyvXtzNqzS5BIFNu+CbMPD331co1wANf0k7B5TgoME/HSjy7FPO2YAXvI
epK5Y+29AUWwC/F/nSV++kMLrFdVp8H2pllcEOQahuEWwTTxii5EAT9MrSfcgN6XyLLz7lSVZFxh
K43tkkEpBO0VakW0sGZZYa+kO4XLwd8UcVUzv8mL6IDyPLvx0LV+BRip7+1EwfrNTe+u5/9m2iNe
ei9pTm5qW1cE8IXP1gQlsousVnxTnPvOYPGIywsyQg0a6T6FHcTHugy6d66s+tqKwDxz43hi+HlB
vclry2hRL6v6hcBCOrvOOMsteVDZZirqt9EqYaxweFunstOU7aAZVlid4Or7Lts+5Bk5HLowQ6mX
kk/hITg9iap09crr+Z7pIItil9p9yyuPYHcuI+jkchxPiG37fbegmgddEus3aMxILqXerB3vZOZh
RTdVj9zJzl9yqg3VUU2JdLj0jjzHYdKf8oWkHcwOf5iD+zaZ6GmIonK2XdAdA5mEe9ubJ7Vl2Rqu
SyHPA/FP99heh3mNUrs/EroVbitDe7eDasVjGqninLeiup5cPd0SVmHTcSJ+cJcOpKoGAg/UbI5H
Y+rTb5xFEeP5Awp8Noy9Z3qwHtzcRuOE+3hl6oRZlJIcgTgkVh+FZQeXXPTiXNdG88TYVhxIXMYj
4rc4DIYyvK2QzYdJc+MChL3oqTOJTgwDIpONY5HU6RcnKIdXiD7lU0d1s88y545Uhj1V20S+Y9ns
icnAn+722aXuVAPMOG9W6LWsnahEdzUbubtRs5Wwl2XDriSeETmgT/Id9KhVWuX6UQ4cyktPZnvi
NBYrHmLrOE6hCEz64mZabH10rdd+Sh47VBVo1pAY1m3leSshR9KF0jQ4Dg76H4kF/YwlpT3pfjBI
ms1xrqjCwLEZMXpDTKa57xWKdPJDXfjutvU8garZe1LPi7l/YDSm3iId5ZQgALEGkme3eRr3+zSQ
3yub+M0dsQf5Ft9ZcK6MOVlFEZGyRTRZNyQelI8iaoorSKkLtCGMXZJ1JOXzhHyPvIRh57mYKSbt
OuvRmKZD6hpqow0sarldNI/RnP7A6dx85IOf4rwe/RI0eEhm9OKfirsh2OswyfYZLi/q+4igE6co
L3mUfyCVCnYU28XZdjCnuhbqceSQ8lsqg2kdao1Nv26aa5dwAwTkZcMztZjlZFKvnIKiI5g5mvdO
wi2O031jp/Nd57XWo2tHyWGs+mKXDVVE9VFU/lWXEOtbEB61bpKK50DiwjBZd999isLvLoPOVdcT
ygzF1TrmTUBumOekoJls78m3sTSt2zYbzkamu23UZ8/eHLLmoktA+1agpvKt+kXgWzKAz57a0kcr
ydiPs5To2fUzhpacVIbwYtQ9DcIOtE1cjfOFMCWxG9rwgXsyrkD0STS8AdnQ/vCMNA/gMfkJx3Ey
bxtbzFvJpIhzCxkuILL30RQXWxnDl1tXmkekd8ppY1qC5SWf8JYNIO3SFE0n5DHzEYyaPBhUUUeP
0oITHNMz+HpgYLrhXrYao2Pd+9GLCR0tg2C2Q7z9HQy0deJuYwBgazn6cbxn8D5t66q9nrJxOLMW
cFYbjPyBUm0+pHabrSML7SEMj4vVKWSARW57hNL5boc6EZ55b5Qgi3y295DX+0CvK9hRF3/N3SHa
+44vX/KEwNZq6imqyoiBWjF3O3fAndmk/lvjew8oKgT5s0lNr14wJRAEgjnWdDB4gVYFeaSXETf2
RwGE/QX5LZcAYOR49AaG8dNc3GZJRqbt4OJ5IsRJQx1wc3rDOXQOip7ggMv5C5KJedfYzB054JLS
zgYGq78H3DRLz+mO3ghwDjFlh4AnbXtuIaEOSCBcjkl2xemASHeKDzMr3oK2fMnG0fuopjY58xfz
G7dhhHQMqk5d2aEGtxHVtf0l7EqCXfuyvzYyNb3iJqlvmeuPBLsNUwVaRL3a2nTatePV+qpHMfMK
Nk7fOgkpTJVt2Fe1Vchbu8kJ1So5WQyQne44QapT4KUFBqtOn6QAz0amcCSODPi7k1F4eBtw/d6V
UVZfV7HP/8xRMCFWlQ+EBSGcmOzhW2334i0f2hxTUNvVe1UMqAbTJp0OflqkctXQ4joqx234g0NA
A3BoW1HWPRGASOSiYc9bn3noBxCqZj8oDxKGi1OE/rnIcDcUzVoZnd6PGeefrR+kGFDonop2g47G
RzUxjjGhpk0un1xLDt02KBVF59z6L+WcCSJeoah87wEtt0hXquoOD1TyLGc+aZPovrsLUJecxprw
iyxN6/egGv1DKoT8gl+lPIWF+gADWZzsCZGF4Uj3kYr9AcFzfGFk0kJalfMdyErzBR4NhHI9dgfT
NKO31PbS7xppP40AhzKrbve4sZpTn8/+pa0R0U1tqh+9vvLuTLcutgkPzcFPlsCThMbGqJN+jbHP
IkUmNO6toWASpCPMa91dV1rinbxDwI9YTa7SfvgKQBjlWCTM1iRUx9BvvmkzLGdFqtdlWobthgMS
MUfQZAIyOwz9ZawJvR3KlKhQJ0kZsUQCuboZXuHUdwFjGkWFPzNxTrIgTnk1ghHXK6pYe4ewmOe9
HRGQoGEkWg/DR3CvsylNDz3WRGIy6hHjnjU5393BmYlUGpIrHZYPOW6J8h1q42LG6S1ViLswd9EG
l/Qxbvo0U8F2UMswcqxNcRJdXVGdd7NFiBYLi73FAjBGzxXtJqwLjjbfhK8dgvSyofvmU3ilux7o
xD7A+M5T6M7WGWKsfUdEO/0kb8ppljFeMtD1h9qyUeaR3JjGkCrcEIdOvwCRUAI53llVPSZFYh8m
7+AXYPuOxUyH5YLant5ZaQTYcESlrGSDNgxkcutxwMLMGe7Z+dBzlYPf3bKcFulr1Q4xfe0UlRvB
Wa6vvgwRR6HrKO0z5wcttxQ9lDv1LdIcxo0snni+SOnZyZySm/DRWosb28nIic67vkl2jCTTjx7N
4KPFgQC9RdbdM18fg7NrD9lzm9fZM6cn2HWBmdvf5jp1iH8rPDVfA7CDfRpjjd0qNdjXHW/ZEt5l
4SyrxijOt4TFzldhOQHkyGkeYnRH63VbW0FQ4MLsgNaWGJ5goBb5pUBVRdSRFy3lZpmN2MS8KKbU
7MO7SAUEVLMkwDFoophU06LQ2Q9EjcwshVDAExi5t9m+jGvW9EjAn92GlqZVaHmC9OlmIDuRPGJb
ltfCHJFnp26Nfn6mE5keJJN/JGwW7njiSmfua5P7DEzmphpv+5mQu40TOnZ/H2HPtG7GpuE/dyk7
wbrUTfYYaB7PnehNKEigGojdTudWtNDhImztblDTt4tIY6EzFCyMwSGo7F0ZLo2RxML+6CSNS9qO
cLsXJhzDoU+jTN07JWjFjDSZag0+EsEEh0SOy6oAK0dVTvBHyMRhLbsxjzYl0cWAX3kgSGyh+sQx
EaYDopcOUedKeGlkrnAa0DYnGIrAwFmkM6FTYxsT3UMFtvHhxrl3s4wZjaOvip2j7EndWBVaDlAU
QoMrUwB2zJ0ZOomTtGbDskJ/n8StYnyEHuJSJeMXC1G+T2wgvQ107zgjsoN0gGVlg1FZf0R2LfJ1
x4H761AH0W0jZfHRuln37FgDxClkgDd2YyJit0oXpZNaYkjIZxqHfSex3B+UgzQW55QzeseyrmnM
RniWhlU/qObSEFaA/91Jby1LknnZQfB8zhoDy39Eh7ra6Er7ks20VE/KnEimrn0AxWAZI/d1rhj4
47Ys2aHHwiO4ULt9/hIv5hTqncaNfzCupz+PlqZLD0yRKfdpNhf5ju5L419InFB7X9W49GIUauMu
iCvvGwzRgG6HEUDyLicVb7vR5cmTqTWcMGLEXwCn1I94wFuwhGm4p8fA44IGDA9gS+0YHtpWzel5
nlJzWJc6BHtYAmfINtBBeI2TOZfWPh9NiirDENatqtxcnqes4Fe3jrIyLFVx0TGDrgipNYNwDHC5
ks29jkTun0cm29aNNxksam3aACeZQPl1cSvzk+lQIW45p/FgDwm1/sZRnfktVkvJGZv58GC3EXLl
qOx4I0wO7bxvXQ5oqulZ5ofMpZyYgiUDMo58npSWUF+4W9CE/GCs88OMHOS68VrfukFxblo0IwRl
FawaQuEM1+Yn1LyRsOO1wRHQ+vmsm14YfceGZDk4pWRxbfEj5Ub3jDQ9oIIhaXJ1+Q2bqGxW1eCQ
+Rc0bfZAG9d7jas2/TZZuOZRi8ns2aLg1LyoqXyGpVxgmES0turtRWVopGTmMiiZxTPvhnHGEIL3
u/FprBxNPHMcqn8+Wm5upc42gqJDclYYEPNpydC8tsFAvgU9/ea8rXg5u7Dl1kVLVNDeHRT26bin
5F7BacmNjbQhxmxBeutd6pVUrkll5BcGlnh6fGRY1zbGG1hlmWnuh7Ymd9EJDGdrot2Qm7jSBiE3
vQjao2lZDYlwOI/GvalmDE4ooBml9EVvZ9CKMuSUeY9+HDINyyKJ93Pmbrvcqm7wbrPesQF3G3oc
Y7DjcJMXl8UCdmkQPHBGxDE/f3HsvHyfXFc1mEUJvT4DI0rHuybC9Tyu8sGqgCDM0wAYsayehtbF
wV3lJUONyUi8/v7nyGrKRZ4fzTm2CSNj4vVWNoN/3SdePe0aYg1R8bI/MqL1dfiQJr1lHXpDOFuH
lw2gTtT5zymc65izqNfe+zE9k6NXk326haj0vfHJg5ZlSD1XxrZ/jHpaRTivvPZZqWAeN3gh0bWX
aa5ob1dsc6Dt7OESVJYPeLQp/L1CCgbQk+Z+ceiRUoCadTJC4vABX9DpAXNIPZ+Yxs5touk28dsq
vK6dlpcX9uyMFWHsyURqaZKgk0xd5HMAnJkbcnaW2VH5bTBvKvL/Gm5QXv+oSWsGATkb6bOWlTmd
hzG1gq8W8GTIV9aI3lo2om5fzdgEwWoFS2XgiYF0KJX2vouB2jWqBzvAyM0OmG61aEltdICP2hu6
P0j/nIaeD4gw9gsmJjGecK4SR8uByJOWnBt2iTd7xrQ+wzqo8+6WZnzS3OVVbKEwmUt321S+HHc4
/UK19irVqZvOgMuTF2G88XrznJIZeQ+/IN3VtAVfSHKb38PYDK7UTEIh0WjqTFrS/AJKLqa6bpp7
EsMQFE+eQtXoMLppHe+QUirdVFZcbywtTL0pgtm9UMjxSZYmDZcRrPtgS6d9x0IX8vj4cPnMiIhG
htbZd6Hr/kczh6gdJasPmt++uo8Tnfjnocu9s6MrB0xnOgwxlgZ8hkMYTC/wdONDk+htawFq3aSE
/HwbbT/42piu/2RQ9m7clkfBTaMKyG6ovucx7jtQcq51hfEZiEBfmDcRtkn3ECFUsE7LAC5bZSVi
/LhM2gOLgTpwpCJQmjZJ+QYEElxZ0g3GCNiJfHenq6JXOdvJwchGTv/e4J8daY8nhVQDwojhnybE
y6twTN3ryNfW1pna1kOgDkxlY4/KhojDBrnPie97iGJyIxhfFUDiw5rmljfbAM/oDr5abYP91/XT
G94gbcDRhU6PCb3p3gfpZ/QMmUAx4e6TS4uayiKjmceQGXSMSC7klLvr/cpPtyUx7zczvVaAe7qp
9pUKAUTZQoOMsaogf5hVFv1gcM1iJ3pOa1FumsmadrKW6zqHbxv1UUvcN5TWLTVtcRpaLZtNhb8Q
tVlXcltFiqo/Do4gFYlI8rzuqzOLbNNVXX2x5jk8QqZgJiaCFzxNBXuPCkjSdQEwKzJoh/plGsQP
L7aTa931T64SOPSwZWChg4nBsHS6gc24xDrYdXxftoMCdrJwdel4EoMZNOrUjigiHOACjxFYtNcJ
IutFoKcAJLk8+DOW/J2pyK8fVcWz4cO4BtrCxrFAM3woYaUVHDOkgXId4DKHb6AdcAa5WUVvuWyM
E/M2fMm1BkubxPUeaCNBKQYfuCHdMyFql5MxBEH1YI5efkE2QpQ3MnEX835iHyyuGaNpDvm3djcR
6w7rqLyaA+0fORxnz0wb8k2bdsCEDXjfaxV4MSjowYfSVXTltzHu2eeg65RPg/bc63hOpq++rqwt
UkaAajTnXwqwnXRzW7bUuKxpVsgUsN6uG2hireo8OyuDnRxXIiGAoWnVm8HQPwC+9QdV6DbbLHqg
9f8CGzBxq/G2gMehJ9rZrbXlsuN7wZpPvRYG5SmJaUg1Fg7xzBuK7Z8VJ78LcdBxeJjbOAsgP7CU
dOQiXfpFDlOzXpqkk7LmJtAPycyQ6jwHXf8+KIsxmwlVPhksqso/f+zviqifH4sNCOEv+lMqN/Xp
Y4suHoHttUyviauA8pxNNsGp9LtZUjGXwHwoeu8vnynMRdvz/7Q/fOqiLV8yMpjpmC656J9+bOP4
bY4PmU3IXjqZSWkygzJZvFbIhdoaNsnQPY5By+xWUE+jfPCSAxN+Tnt96sztNpoc823KAOhzeIpN
Dq5uM+oXZbXKODoG3fJsNXskabyOqiyjd63s5EeeZnAgSvA0lOsmRtXzlIj23fVLxj8dMl0E16Vf
AOrMyuIuoaVhwBqZ5XUvdPfkccId1nlLWXtX4kdG82N2uj1AcAXs1yakXW9TQIHVRrSK0Ry0Z1G9
+ZO9yEVgQrOK8tLRJvNN8Yjqm8FplbTG0QymFOH3MFQLO6Wfjwr71f0ok4xXi3PC2zAO7HXR6NF/
pbTaSYPiEn+HLW0CDYwZiIQBIYP+G+6cDXgroY5eDFJ+MzXFdHQyk/PaqBSdDxQ9+iRSB5UzRZl8
IWCvKjZalcb3vACGuSJLB8wW06r4q5MVFoGNSU/ICJC16T3zxthcG/XYVau0x6a8TfoRPQDkXWcD
VJf0X6q3kSWAzhiQ/UR21THLW3CktZ/SNPbduj77MME0BTMslQ1W6RBtiVtO8MLwEnAWM+Jij2EG
dVzpYOaDfYOSnEZDlNESEKnP8o1GBrFr1tUnW6BL31WIh4/an8zxX7L4/5aF97FE1pD/Md7r33p3
f3P47r+X16/59+bzP/U/0ODL6/jvFaf/h2ci/A/uzqNJbmvb0n/lRc+hwIHHoCcJk768ITlBVLFI
eO/x698HSfc+VpKX1epZtxShoESxEglzsM/ea32rf/mv+b82L81r//byo8uXP/kvk6/4wzBRFBrI
vdnnIKf7t8kXvy7aUqoN/GJk/1gay8PfLl9h/mESg2XxBJra34rVtuy76H//L2H8scrkUePxs9AL
slT9A+2pcuF40C06YqvElU+hkU+z8v0S1CtVYVUJHrkMDfp9PPXtoZutGYNIucivamUriABW/uIo
Mxkr1mQEntGZPVg6EL1Hqkt1F1Op7WC91W/YlkMy5WuEJ5u4k5dXKuRsy5gGCKLJnv3qhzP+C9Xm
n2+D/1lAdY5eWbtHqMvX9VPRLoSskowIay710Y2YM7yMk6rcp4bOWHyyGShF0B6fxBApDI+CGJ1k
rrhG3FPKjVDLOCvavply5CQs+aJ0RnSQOgyPVH0MIwFTw7bOUmbpj42Y4geij+mrFEmvk01GCwzp
44gqLkNulsAnBM7sUl2GKGrpu1K0gDRIolOgFOnenhvs9mOuQbLp5rTetqxKygcayPcCyL9PBUYr
PGiWQOJ8oSIW6L+g+ZeTqwmiDKsuMqGQyZIDiNn4QD78/h3910cp3LcCt7lO+Xwh5Y3LXBNdjkvT
MOfGA7ogH1qAxY6yomfMNjC3CJb+0g//ozXo/0+MgM0j95+XmW38Csise2l+XF7WP/L3+qL/oZLy
SRLZGoyGnWQ1kvxb244tSiXdT2dSgTRW5jr9vb6oxh/4nhlUqBRQPDoWbpy/15f1t/BwsxwIosRs
8C7/ZH2B3fm+yGHYo2oqP5EjNAgSNWTWxh8ruoAma4Le8Lug87fnBfWQ34lPq+UdOO20qVzDe0sP
+QGlyknseKWWW/iIO/NoH+dv6Gfeuj02mKvigTbZdfaWvIFc22UPS+SZX8cn8qnqF3QyTrEHKuXZ
O8Wp9sgpPfu47Ie3CIKwsoGEdMjc+rY+GC/RjfY93oEUPykvNuA2OHvDRnlqHrpTe5B8OuzXnZv5
hYtRcp8+KbfViXzYW7hVfnmnOIqX3cxefctDXsIIf2CqvtOYjPjFdXk7Po6Yo5Eb3i4nazud+qdu
X99J1+pX5aA5jBy23cnYple6X28Dt9sBODqYfuQY35Ob8sBRXqlHcxc85XcUKvZX6zuSiJCO1OCE
u568UTSFBtos1zrUh4APRSlybfv6Tn4Mp2sm9vbNa3+ODzk/NryKbuaDfT0/cQpPfIfvigdweg8J
6mA4sqcfi2twKJvKz+6DB2K2txyg0zoPuWN6uVed5IN6ilyYr350ZT0EB6QpHqhXlwbzdvxWMLen
Cvuk78qD8OnKet2uPwe3TULVcwy+mLt0q90vmTvdsrOk7Rb4rLIILRDQGC7hGgX/f3SmjA1fM3Fc
YflHfU8zxCn86Qhzq5pO6JPAFX3u7km0UjVUFBv903LKd/FtdQRji3J1X+9013ASvle3yTgtyT7a
m36+K7fhkbD7h/aLdJWfrRs+4dn2Qf/LXrTHS2lx2iE1bg3XvFN3TJ2SN15b0jOKvutxa32fzw3q
5Wf7jsncs3rs7ptrdlEi2i4DQLLd2rVhbLOTr2JfeLJbbRlA+/2LdZgPXeHAwfPyo7iW7rk/ByeO
ius435m+2JRn/rwbOwykfONIYjyiNK7INnOrz+2GCvIW33e9ITsFISzSUPr47kRhjbzNFewDgCD7
Uu6T7U28vT86PeS9V92d3HqLUDpxwvNN7mw0p7xLfAzjvrnL3vzuIaTl/6QQA5ggZ+M0fcElHG0s
L3BIffAUTwL/w1HUX/Lzciz87nqF0qOo5Ue8JdxGsjPtpxX1fL0Gk6fFaXV9b5reF8an3gSK1X3H
IEUj8HsWHNFDGGDm1d2knrvNzdfWx9sxecUOFKcbIFlnIvI43M73+iNSXbqIVX7kv6EhIPsObG/7
lSC4zfRIJIBwdk2JpgpMmWNwK2YnJgTFgIWkQ+OL/3wz2gfYcd28k79OWuvQa/RkL9hqzWZ+qQ/L
MzOixD6gXHKJqUkOwdfygaYZAK3CMwa+xaHeF15qvmSH+Fp/qL/jNt+BQg6umIl6nT8fipO2hbUv
f9Mfa08BhHzd39PvMh0Qeu01mX/swzbLWX/SfNIhnMxFQ5OyGvl00woTVAHKDyapscYMja0QPKlo
H4Ixg/6ano3lATmfO2zVB/D71/XGeJQVB27iUN4OA90sxtQZMqVNci5vtDdL2Rje5INtUw51zN5w
b2ZnQM337PS2tuITh1Jvp+9YLBy59p7L0oFoCLvqVvJ4pvcolHQArOoL51f+1NK7054N1w6c/FvV
PEteShdyizCZQcJm2WmGp1hnNfOKV9TnsbEzbSdjstkc0bu3n2EubJBA3tUOIETyjqOjKvAgenCi
uCE6Th8IKvGMLR+f4ZcILgCjuJHsoq9AvnzVV+/7ZZdHN5Ng73tQvPQJqYL4rB3p1RWPNS355/45
XnQofRtrh/ZGpgGylc9oQJ0vprFFW9E+pRCejKcu9W35mdlpuYOhJncIdL02c+XCXT71NjqubWk4
cM7tF871fA8jztqN9+O9+cQ95RTc3FfdnTw4kIThL4AxvU3de3Mv6HYgkUHk5c/jW2SdQvsW+8r4
3D7LtzKeC19WvF7yAbdve8nZqb1bPEo31l27e7PdGhuH7K5JOGdJezHPstQ7/SciZACItr4ejGcR
3hW+iqfHgTxYfDH7xz5HL1WbW8VYN+dA3b+iy96Ccs03JK65mdO58d3ozQwWZge3OE24TfTAz/mE
4OY2wtNRjj4Ph3Cl6NB4fXVW7LPxmm/4sW7iDXbGC5hlY0MbuzCe1Zgh17Y2Bk/UXjmjst8gd801
l+Utrzfm4EpPmbHJP9vExDDayc/xJ7n4JK6b7osI9yYSi/DUfle7aVNXX/Xm0b7W02OPTO+kyVu3
9kj9vNaZa0zO4+B549e89VCpbHgSYbdttOdweRvOIus2TGddAJmRh6DFcljb0fXT3WNdTfmN297v
8MOgJMQGFcs3vLBoIXxtCeWziict1si8zZ8lNxrPRe+m90HiSNXGHrxiKyHKPfT70UUe9WrdWZBY
ORXdmVCvttgor/yjO2eH+RRc607u1q+YP/Z8FBcVHa6XnSwoFw0rfbU3eLloX6J9/1rVm/HYv6o3
4047IocdByxtm/SmPFm1W38a9RuxM9zeVXy+6+iowid6iF9E2kbGoL+B/bIBgoiClXsVaT0jdHPc
ITI2021d7ZP4wNyhL3ed/jwqTviGQLMhcAE8gldAelPcdPJLc3uIDtxk3M3DWcvh7Wz6Xey+WDsm
CAIplOWPxiHobuTygBydPKI3uXHkvw3z/6gq/z/oDPy/tOdfd8j/uRy/H16y15fm7cdqXFn/yF/l
uKr+oQusfNa/ymqK3b+qcSH/se6zTTxqOrwvglz+XYxb8h+mbqLOhzZBKi76tn8X46ZGeb/ucdln
YU1XySP+B5v9955zNskYYOlFCOKKAIhR+L+vxCXS2paU2b03m+14LUqLqbEpYRRFRASX8iTqOrT8
nvwPNDqxnHUnaQAL+fzDCfvFpl283z7+dRgW/V2NjoeN9fViQ0CShmhtpouIO2NSIYOJKQ4RfPaC
eSoegy+Mt5Sad2WVfeprA3YFJrt4pgNGEsOur+rgWlu7AXvisPHoaVHYHoyUOR2T0hpxCdicIrz5
4Jjfb2JQHCpglcBSoEYxuY7q+p1+aEsnyWKLwihVz4qGBe1oMW/jwOyuSgME1BAqutelQXTXdkAk
pR7KM0J03ve1Jo7hYNBWToKaejsCiLj54NDYqv3QRP7r0Dg2WZVRrQtO6vtD62VOnQDp6+mjyI/m
TAVizyERXpE6+G233CZLrO4xJLTuIgmx461KMIboKb5/fyRrh+F/mjF/H4ihq7asqBae6YseOtDQ
ehZ1pHnaYksgxNHzfZsbKUPwwEwlqC0imoKF2eW8zME/akn8/dm07el9sHOFKfz+JJCTAGMD65Zn
IdGj/YOVTUN8nMjEH1t0mK1Kh35Y1v2H/t1fnH4oAojQ1xQ7AxHP+09uIdTIcOFUrwjJs8glRlEb
yVKsHXNpXjc4JJo9/SBwTGOv3Y0IaTczKolbMw3s8oOzINYPe38J1jajKVvYmGGsGBe3KelLBH3g
k/WQVnWyH5tS0riJUCnbS7lEAARov0wOTaLMsECNKXupxCJU1Bt1+PL7u+Gnx5w5jsZH8czQrORf
Lh7zUTMKhp6t7RFAwsRbG9raZwYSnMM+ZXcxonH7DGLDdsIRwnesBfPjIMX1w6DLfmYUCPQVCGOf
G22STlMSEyNqSwCgli74YEH6+b79c11k6ATv0KCn9f4KdnGiMwIfbXgjIDjIjjBJRTGmCuFmeCa0
DPx4r2n381yFuw/O0U83D6wTWaUrLKM/1KA2vv/oEm4XEsY29i2CB32hVHPklL0tJRvGc/LnOG+V
Z9Fny/fUjqbdhFTgONFFRIGCb/n3x3JBwuMRWk3eKvQyAhNo/fwJaPlhiUOql8jTHKKnjeOM6r3G
qL+ZS5a1U6diICuQ3M0HhRX6eg2fUvZorWBoYG2ybLezxHLbZrUaH4t6DafFBeUyfNVpqTRLgoKn
7PHYqfIsTtiUwtkrlXzqtm2BioyJTYYwMZ0nKprff6ufnwga6LxjeDppFNMfu1iUkozOfCzSwdd0
kq+Gfux35EizA4vG2B3qkq1ISib7plCSr9MwSDtLTMNHa/T76eJ6ak2YiMLkb95M/OL9ZWZJDmNa
s72vGBUkt7arGcsNciJIxTQfQXN/BDL6xcXk5aqaK2JmjWqwLj5R7ZsJOafd+5M2j59J6SGHusu0
BwUxuuXWcCadqqXJUi9ldbIrXT7M+hIdmBuat0WZv7XKlD2BzasBzyvJE1ah0DMH/YjxnT16lK8p
fnIWku+o5yWIUEwPiKMl8+sHl++yZEFRDEqSyoh3r6DQuni5qRICESsNSE9qNXhEjSYTs1H27afV
RngsxYBPz8ZFE0thtauWEFt+Xpr3Y1vdzsg4fEx9PRpNxbjTeO3BdIZdXaeqdR2k6gBN2zDd3x+x
sp7Zd0swA3VKLHVd+wyEbesj/+NjZHepNHcNtpm6ib+rSgbXsxz7a33O5tsoiJSdwgOz73UlvzOl
8SuAYPuklG3itsAcYhQRs3SygoVxnGV010rJxrKT1FwCvbfMzws+6I22FNN1MnWPZiil+6EJzpKa
0FwYTV6xsjQMV5NY0g9qoJ9v4vUxEiwRvGcVLsj7L6YA6ERpJQY/6OX5xGSz9wZ1KK+p5GY8ZFqy
/f2Z/PnzUMdSxwFjUsHkXqIn9J7RfxKg71emqfikdtIbRQeh1XUzvsph3KUfvDx/8XmaZdkoqOmn
r9fv/fdrqiHviMob/bjVtUcLV8s3aZnMI852dsZjrX+w4F40xtdVwaYzrzO+QjlpKfLFCTXTpLBC
OZz9qilpNqhmiOexzO/HOIWWNA/mlRTx3ql7afC00RQUwn1Bn8wuZXHTm134oHaajCsJlOrvT/3P
Tx1HBpuYQRKlHA/W+1OBXMWW2jiYfGwG6TaYbfFEbntBXL3RX02dRR6TYYhvXTfARoNQ9YEG5Fcf
b0FmhU1j8TTpF4sXqeZapLTl7C9yOj3KUoVh0xZbScsZwXdtp7qT1L1ZZNIdYKeZH3x58X6S9td1
4eJwdSxZI0bo4kawrK6A/qOPeIKpWTZWb+sPjVbhC4bc1rvJ0j7YQ2HedCFtmchmiCibwzVyZgsh
FJZAZDNVIG2MJOu2cV+Ej//w4gCmA1SErExQ6PLX+4tjZORLoUwiOppSYNdoiUK/toxOmVKv3Qf1
K3IPsMM8VX6RwVD//af/+Zi/W9/QyfD3iiwCgcwj+v7j47YuF7LOVR8hFEH2EnkRj6Os2uNV0vJU
uVlTGsAnJqPqvDZtia+Nw7LZCUFY9ga9IlHSvz+inxZcDoiZJ3QaaEx8q4sDCoOll3PyklknRi2B
hYIBLABdcp5QEH42RXfqpULb//5Df7pF+VCeEQp+hvDcDOs99MMqny9aMNnYqHyYCPRgEuhe3zuS
+bYzSWZbbRhz5DSF2HVQGbdzKQEe+P0BsPO/eM/ofFd6A7CrtFUvdXEbEB9ugHQESdgFKsCRFB84
Xr94xGo9K6Q14YFJ8v0co1h0MYLOJwgP5XijdmJAFZzUECXiKCBl9/fHdSEo4OnhuAzqePZE62XR
Ly5HbMwYrJG1+Li3YLMsWU1mFc6/Av+kPDC2syy9pKXPiSncojRydRsPbas7Q9wZezz7ZCJ2g2Jh
KRPlwmAtndk9qGtalVstkX4fxyPkISnul2Dbjkqe4mSVpvGj8/vTKgAEks4LO1lbAAfTLs5vU+aZ
QKFLPyRtk2C3dkvoxUPjRk0/RLNKWFCoGZhRWwYvAUBZtywLU3bwm+toF2Ebd9sxDttrgRiAECaE
4NUq9KmTD47051tR4e0IsJI3ly5oLb2/Fc3S6LI454RLNH9cpF36vuvl51ohMFWJ52xn1WJ+ZQK7
nY1/8eb+IyX+p5cmBQ4FGroDZrvsrdeD++E50JooCtI4Nn17VKW7lAj1GyMi8DAVbB7kJqg/UHz8
WT69X36IpEE1J8MaV6DjX9xeNBharHcqY1OzoBcrIaIHUER0RKLJp0CVtNIjB3vc8U4luBoDjpdO
aQnfkoXIlLr8qlzM1NUxuh9VLE/bfAaS5AECRCQNSPdTZJKKPs4t9dUcdx8sVRewr/XhUHjVo2xD
tcyL//LFGkVo++SerKeCO/xKbWz7QRRqeyxDET5hEak32SRFWGXjuTvZCGUdEc5EIWLkoXukEusF
7yssPqhZxXovvz+pKsUIf6FEVFSSB95fRYT2clkt6uIHhC63+ASHFiuYElSPsaEF5TPoHcLsx1lU
EexGTMZe3jfGqVtU89Ah9ia3TILwsWn7pIFIrYTIhXJpHo8jaZjyRm3iQcdMB1jl94vNLw/cptgW
vKdXGeXFgXMnKIUxSHi7rMlEkGznCFLT3rBvCkhyn4uuJuolIECV9qHaW8JLhBi/9MSsEAJIhxRt
kzSIyInbgmRPyQzNXY9pkVpbXivuVvQ6gxVoAR8d+M+rN28r8gOgI6+1n3nx/kDdb0bAnxY/rnG1
bLBBdy8kdlyLTA1v0Xp2PmnC0hetaaXbUAE+soI7nRFn3BXJ6/ZHCOlfHM66NUVxhlhD5VS+vwE6
dOSzRM3vG+Y4+2GgAvRRpvhQGnp7Jsevyl2APQcLo+OhlLrpKhNLfuYXe1OZww/YqD8XYLrKiovs
DR8jz8nlGx30RKLk7USFE5fbDBZA6sh5Nd5JWgRwJbeVoxoSqNrh2jmFRtM/TumE3lxrSfvrcc+0
SbPclJoKk60dsg/K9l+sQOyArFXRsnIM/2z+/7jkKUURmo0MYKZBK66dS9rXG9sI4upGmpqohB4T
R+YzIYHdVlekUfYtCYzHF0wvFECYzpn9RNCVxJn+Gb3kQEdsDg7YkpG9p0uUHxYM3KVLmmBXubAh
o9LPAAtr+5hdy0en+hcXnsHCWk3SHGEBuFhOLfyoapLCuC0Km9lYhDC8DRkeTQhqGfbq7XKGopfv
xyF8kDgnN1ATCJK0sW+n+KI/WB9XMeTlQsSSjnwNXSRYzss2u8HVi3p2Bn5k5Ms+kUn0K3A/Wq7Q
CVbSOjwP3ay2TkHEmBdM8zqab+UbK58KP6oHGSveCAsMkZy5UpttbU1VbeRN2uiYmOOcOHRyCKUH
U0d/R0xc8qVWapyeSfcal1PyGaaC8fTBGqX+9J3Ywip8G6HzeInL7USTpLOUkvftExgkrnFLqGej
IXeBWLj0ZTCJuQrTmshgOZ4ZbAT2tzgcX7kQlbu0c3TXySAI/y8OiQ0WAjCmQfStL3aeCUpTJWXe
4oc0ik6N0VanmPt1Q1t5cYFqzVuDeKxPNm8l0rKV2YWlgeClwd2Fatm4JjpZ++CYfq7iadNZ+LNX
7LbOBXq/Ag2gAiZZmIGPBdN4nhOCHhkUlWdq+sGLpFJ61FpSoX5/In5xv9Hy5V5jLsbkgJLi/aem
ejJgOGLvECEj39L4VHYk0ZrbpM2Z2UZ5DiRILz/FTZIcq1Y2vo9q+hLpAwwV0ojLLc62Bo0o8AMs
hcVRV1rjSrLJT00XQS40fr12W+ak/5GFneG1rYKHclCgJ4XmqZWWxvzgLCK3u7jbNC7r+iCbTNZU
diiX3yjDJc0rUfZaSEm2o5IQubidopsPia3MkyuRsr5sOiYSocsiXKWu2iv2Hk5eC81rZssJGqGr
F/jR6lg9FUoZhq4C+37xpnaQlSt8UIzVZXmYmi+TyCZvYByxXUijbJ0hUbTQTQvjQU+j+VMALXSV
+KRP5SQjZetRstWVXhSuVIuu8no7o3pP1JosMVCGSE866uOe2k0bb9IeB/RmjkxMYEakTV9wAiHR
WNJY0NVMg+ygtm0IEY1cSsw/eYpYzIBug/51kgBFNYBD0MtpWbYPoEdemUpGTNusq8Etpw5/Dej+
9FvTx2riS+lE0nE2hOFwHKhygp0y4BJ3c2xYEOmgaaZ7KoT0lkZOg0hIGUm548u5Odg+wlx7jTzH
WmSLF5dtfaURx4qbu2pJ0wbP0E5A6WzYabWpIxxOJiljr6DO0hG/Tv0pCLQKSR7TW3ZL0lgmJIzL
5NT1fcnLPp8JlgkKg2yTFkwBqVMLvhDVSpAdBSEJISTPqNd2Cw7zAM6SDM0UGKbhRqFVyy5gRDnA
jtpVYqviHb7j5LEcNul6ogIYhA5PY9q5ojTMt7wu8uSj3clPDXhuSJZzvDyU62wN9Yu1psLKV0Qs
6V4uYnFIZKKhAALyvIg6PqtQyiHfTlnlC17iB61U0z37R/HBdv2nXhsfoKzNtnXwzbZZu6i3ZK1Z
YNotAbnxVbfPIMAdikSXvcyKr2C0FHs1NO6tVorppobNMYeXgRDMlrYMRWwv7Ah1sPq4/fb79edy
9/TXUVHjWKtQ15Qvdk9VzepfL2HgNXM+fstSuAkTgrqbAUzYJz0EafP7z/updmGFY6fGC1b5Ezt/
CRuu0OwXRjPgRbUn+5SMQXpo5Cj7bA2D4sR6zbMRasXVAjZr3y45MFoZYy7bLEEmo5EKQnOHJFqe
jLnJ7yBkJPd6XrWjU5kGyIOeNaJOFxPxDU5ATW6F/NH6xhm6XOAoDLE+UGusCQ28M98v2TYmygoL
foB9lggjr9QwA+7rrCYz02q6Hq0SsRWHAL9Nu5XhKN/X3H/hyhXBIjPqYjxPISTYbTpOS+kKTFCM
P7O4/By3yWhuBAmyWOZTAieLVn4J4QeTP0R+KAFOVlOUbixX3RNEl6MU6GG+DXCKo8RpW0DacQqz
7TbKMdNvQBGuDLTKLD5FxjKy8HVtVWxp3lkCHIkcJwAKQniXZYJz2Bt6gnf2oZUV3Y0drBk7SW6R
nMj+2nYVuRErkZUI3n26DPlrVSVxRdyhki5ewE7i1ewJR9xN2IVS18A/VLmZ1vTtxojFoh2SJVAa
GBPNfFpSWmNuGnK9aNo1bywQWfdAE6Z5jZrC4Er2YcR2KsL8fQAoAZt1GhjruVau6ldEEFU8CHKM
KCMZlvGFHO9c8aGtJgBa6fsBgcAuBY1Dt4twz1gshGDK2Bb8HZz3lhx48CWbCjdHDCJ30SsCy2Nr
3Ilqxe6Yma0Rn4qxWYXWulTbUR6Ds6KwtM9ytaznWrkLSpuCaG5VpFRDkGlfWYCsG123e0AZSYyZ
aiokm3ljovi5nKs7+mK4rsFGSrugBNLgqImOcUqnUXsNtQouqqqnpMf3+EESN0pl5TOJpvZNm4Rm
4kSCeFCPVxGOFvhEy0Mhjc1Imq+e3UhlN+AITYfhPBVj1zixyncsR6Nod9mUoMkKShNqctBLxuS1
ElY7n98lfVcHnELIcKItGdjmPL6izjejw2SFw9YUTVjcx5JS52hfs7Z+IGmqb29Mks+Hba2t+JK5
jKS3NGHvug8BbBE3ubQoNom8qx9xqduQcGvynJwyV5rWp1uegRYbNLpkZNA1x7KqyGfC42iY7OfT
CIFE2dqxjM7THusbwCIEU6jxXDza+M6y02RxElwzSNGQ6XJCUAsb/W4TN5rVbasE/PVpGFLBb0Kr
b+jqkeLjJxJmRb9cquyu4DU7uCqpfK6eE3pz04oOvWdi9VLmyBNeffJ8uHWVsTfDc6FpoPdgAMR3
RZ/H2hqhE0wnpVWX6l4CejjCrW/lcR83pio2CuxcaTsVOsA1zepNxmNTmienZTaDzuMBR1bZqdWU
bRclzaKtMNDWYtit8m8pkIc1XFqOtENeDQbDFP7/emcPGVmdIpZ61VFikIAbhU4n6GaLKGygYVAh
rrn1QFDko4bLX4Oa5YcSoRE+WC6EVK2wql0uBTWLOrsWNnmj/WVUtNZwchFMbhSbzYkLiYSZMzbt
+1SSEMlbsX3fFIyRb1hQhtktOkG+8rCso5iRKehDNioNby+rbd0w7KHdDoL35rkSOnp4LaSU9YXW
oB9cgPymDvT8UdsENRgs4lczJK2xNtv3edtr4lDks37ftfH4pjd9yfJWDjmh3jhGWl8Zszza5YHG
lE2i+wino1maz5pSEVNWDRls56GtBIpjuGsoxYNQQvUL+3QEbwHbyhvHJn5Kx976hp9XJc6gKUjf
kPQOzbuOLOBYZ0DhNkheLaiTM+SkTdoPbeFosWpDYzHz5DUo5bHzFrVsnwzGvc0W8ca40M+TlsUd
Qkmzttnqb/dEFnbpTcQdgyZVw858a0Z8UR+xCxXjpKTkVCbmNB1xxGdfE2FJudfZpZ4gddAX7Vbu
oC+OoGzRRWmLGJm2Na1xjrQk+oJrGhWP0sesE8SLUa0wWG86r9aNbNcQbthuwqznUaeTDR8nHDpU
nXpmdbcyjL/HpW3Is2qHtCOqrU5a6AX0C5RHW22175zdFaPJBkvxWoqkJ2nWVpiQoi2ncWzbb6ra
tLSbl8HKPNXsOnkvSQvm/yWOGuMu1G0pcHXQTsp2mnj0txMV8eAl2RQ+9k2VExHH1E7dG2EAijNJ
sn6f9nV539IHAF8NCmM+TzG0NG5K0Pl+JgnErKG95OkKEqFIs+RWwXUy857R6aV1TjNEgI7oIXXm
JidqDVSyDig6TaU63OH4UyLI9L0lg6K0uIGjNtQOaqPkxYFkce4A4ug598VSddtZybVxY1Sy8pCa
ZRvfB1LMq7zPRrs5lFG/dLuC2pSKresfKpgHR8bP4e0MjnzwZiMRN8C+jU+A+8ppm8ry3J/nsp3u
TbWNIlzbirpcd+kyGo5YTPx+aauxxEbagpuZ7wI7IKvBxrhd2oBEtxJc8yssF2UGZujgEBlmPvKO
jpXnqO8DsIGLHYNTBcUXeKWedXfjYAYLFkBztECplVnDok+yqScmtbJumR1MpT+Jyv4WJSs63lIg
mW3oD1ct4V1glx0iovkpeldW+2nQp+MyDGPvWuvqBes95C3YUREo6BqBZG7GPKb5Zvf0vucRSR3M
kJr8uyS1gtLv+E/qLhs0KN428e0HKIB16RX4hZ9mODrJcaTvPe8bQoFnUsryEcg0k+lDTOgejN9M
K/R9YCyoPwDaNo7dF+B8TE7rVYq40HJAFikUP5RYx3n1KVMHmn0EumMBaNXkhjiWhkRyRh+203Sq
KovZ7II50q9ia6ZBBltqOQTpxIuwYBJCVRDT8FLbxbhDdoRNxtDxMD/AxRjlq5yxWXSEP228ol2D
yAWgoQOa0jRFQi8ibHKnUOruJeo0YlH1XuXT2OUvn03IrZU3DHYzOBaYOd3VVlSDo6pLhlVjque7
ZDbwzWekD74BepJfTJHdhjwtHFfdg55gdaHB1KvZsDWqkrwSuZTV22BeFAhNdLmR9DGBEmcpkfWY
MCGCLRQC1iFN2dMg8Rm2nO/SIc0Hn/AMCayelZluXpOYuwlmyzp0JkiWXVJknBtZ5OFjTPd1Q38z
7XejBib53IYFkgOFrlbuiKrEoJp0qFr29GSmfVmGSne3TAUZl+ZSa9/MIpqET80nybeLBE/R4Xk3
Aj9Xo47wCQZR3pC23KmUFFRHxRJRDrdtkNjs1JewxK7b2Qfeq1rnIlPNIS2jhB12hVyYg8+qYYBF
zgYDz4Ftx4oDRaWzdtAordAJelW7rWt1hLE6phKa9bHunZqFHE38ONJezyqtcgO9srS9WQQCmT9p
IQwErU7a9Y21dC80PuVzabQSIQcMLbGEWUtb3oS50QdbmQRhxpoCmsWm1UU+bNQqBmhF/WP7cSlN
y9bK4o4GRNtG+jaoNCP3JMaiyZ4vaAR3ZZ8oxEpVwXKux3mMrjVr0BtkfUKSt+msiO80ndTxMFXg
ARxNriRvyLRc8cxuYkA5QljfmyzLwYHiPpCdmvvF9DDp56RhGFPxjZzRpbki/pLKsqy0EFp1mzaW
G9SCmEIedqg8pR06edg76pyrwOuNKHsJRW4+ZjYgVlcxeoMUDC2rlRu7wEnLdQnxsxhkkHxOEy20
bqoKrrFfBSnrEHbtaNjFdW+En2RGZeFOH4voulsJUUdWcPowZqRMV6OV2+lBHbUKdRsjQhwEUz0m
frqEgviPcOnHU6LxoJ7UhTbH9VhpcbaP8zAOPIVJw01U11QYJNViPOqnBs+BFlvReIrsXouIoYnG
BDk0+qZt2fYGBUYbS25dzqypMciCO255FC0xklg0VyStsAmLa630RTlnRwE6qnAHfTZMTwOLeFJI
1M1d3sFCnMNRHgK6L6r10kUrJiaY5fItCVa6U2Ll1R4UV02eCIQxDQBn+t+UnUeP3Ei6RX8RAXqz
TTJ9eUklsyGkLikYQRt0QfLXv5O9alUPWniLAQaakSqLSQY/c++5wYv2tNtC9UEwtqdhyZ1TQbZe
g5/GFlCkqsUTqU94icFXEpYmXWu1/bBlCXXDyEJc0JviR106xSW0NK9sU0MSTm0UTnq3eY1l7SUr
4D18FEm9Mwr9U/gzi6+lsoz3oICFnnJ3q394i6ErXeC0IJQa21sMoFXrn0tP/XZu5Y2YExRNRKOv
AZrvTNvKbm9ZuagPiTU3zAzhZLQwl7Hz+IOGro75frBe6mbcpku53XSxQe33H29PA+mmdQDrVBnR
vbKv1B8c7miJ56lTxMwoUJ6czfFiA5+hFQNaJ9WAL8uXQaoGbzyO7SLlfixQBhrHEb9M2cvyqidd
QuL0PO8yVlENxMwnDPhigas3Bx1VgQ/2BgUI0QmzmxGh06BYIxDiSRDrGx8Ir2u+O2qAuN1J31ZX
zt7x2dBK4KlTdfBGsIFjiczePPtDMvv1VY6iOTHnxiM2aYdwz5aI4+9JsOGwXKi84bH0y0G0ysQf
YT/xd+ONkIHdYNMq7JnoD+2vcIHysR8GJ++P0upEtZ/AEX+cxdTNZzZKMMW7sMct6jq9nxXIYIeD
42j62V7IKsaaNEXzThL4og5ScD9kedwU36eo06C0nL5PsgVyG3JRl18aFleBzCR2/Tc5WfJ18muC
92rRLR+Y2xUvvW7tv7grSMQpqJCanQnyDkfyJsfiQXS6kVkfzNXbAHv7BCUNnCvBSNQHEZSfNfMj
EiCec2oLO3PddkQkDTC7TQNHO+4RywP4o5ICLrortsaN76JG83HadZgT8hwTZgZ9xE4kDV0jbuoU
ylQy58Kkg0O7gppVLB/xjTK2e/HRdMGonzd48DwuubZ2yeDm9RNVUHnX+LE13RWRFZ4S6jj33lsn
KM5jAjbhyTLQNjOsavMChc/FDUjQH+QhXwzrseXVEn1iy9P0+wQ1IsYMYcFQ98SivceuXIPjoqbO
Q6+YJ/LEE5N89dCB7nPk5LwEKFq2c+KWARN010rCVOdFLz4VQlMOuMCUKDHr6FIAVwB5DXrPT/t1
IFaP8tppL34BtSjrUZBwPLHIO8XkoBAC0zMF8ip7JlSj3bBIKokyKW0VkOCDPyTF1V4L+ztIvNhK
Jyodkj0T21zWpa18eMY9SGvGUgJnl3QwgsduFb4kKxP+ygnBUzady6kfRN0wXgM7n9sjYWc5G6lN
+G3mF4655lG49Xu/nZwKP291G/siowwjzC+ziUAd+rG9Q+8nMbH2ZTylqmL2POxqteryjEEzAebU
JTZz8qSZmDhLYkt6eOXxIS9McO5NBEBG5fn8rdgYMBw0G/81m1gF6Ecypar2Y6InK3nwqiiBpk4h
x7AdATavydh87ZOGtxVFFmVDw9I3a4qJ4AUhiGjfTV2UN0+xRcV87lUDKJ13YwUreW14p2gHhOOJ
VATOTKvSsIP8hIb5HJcT0E3g2oP9utDLrvvRUPrsZ1JptgORVI7BKFnm35WKOQeXmn6KnQPK+wzE
n/rASyYMT+ye3enEbQVgrnIYm12tQHr2I1c5+lEQqJ2nYQ5cL+11t6hHZ8HxkdXbRvyJw1Q+rQAp
zs95l2M0bAICHE+qksExKltPnbeF1Jo96rTqovymJAWJxclA0rmzfCGexfTp0i5kekxw0XHeF9yt
KWkmoOkapgfZFKN/yWTk95+3sCBKiTOJuMpl0JwNbdDRvE4oa4tDj0iOdxPhI+PDOG2o3hHWjJlx
CZm7X6IZFjbv2Fifo552+LGp7PJ1aUv13ZvJztoNnm+LCwfulsASqj2WwlgsqB5LFT4nebemDdsh
B2xiZT2CZSI7aGucvnrp3NF86IDa4ffuy/Lc1pz/BIT1DvFEeeXC/swxKOtmqu6nss65t+KlurPr
no4913PnXwL+xlcykciu6Arj/0gY9Yl9fcseufc9xiEHYogF0FJyd5gbb+XGmI655HKFWulvz12Z
oEePGgwq6cAo/oupI9VfuSMNJ7EVztFXb+jrLw5ZRPi7eTj9R2mpLSCwbJ3M2RFte18WVh2/9qOr
kHiERX+pmhIQfEsNW6fJPDAEDAn4xAWLOrQ6gqvF9LIMbfVzjgja43CI1S86+hYSeldu+UOwrCxf
m9Z4Pwj1tOHQBk4Muo9/lpShxI2Pjuz5PFIUZb5zq8B6Rvvn93DvfLlnNZ1Tri2Vse+dzY7XTLpg
nFIvsrznhikPeWxGJD9RwU3uXpha2acb53A4znNUPRVdsELpZVRc0RIaQjnKbUponJr52pMIx6Ar
Kshnn9YkHw+Js2qzs/iNVnLtbwC+XKML27HzHlrsu1H9E4nNdo6ryfnBVBABS5XHmM8gPWYWnda6
U+3QfFnJaXPpl1aZP21F535V/RIWEJQHFGoAgMh0mvJ6XGjtcXVQZVnDcCnswZfkVg+/qIMBESee
XPpDQOhL/+LxWiK5B2FIc+i3CKqHY3KvyphGJP7Fnja3uhW5ZK4nVlwX915jFgB0VY+f2gKCzZur
9c05yHlzQb6NCViYx426baFN/zCQLhJc4lEv9aUrtH0/eq38YDxSJQj2WhWNTpsQz7VZ7rF3+7gk
/D2mtlyDymJq2M3gdH1R0j/SzxRPogMHu+uGeANdi2qIlAfYpBcW0+FwKDy7MQ8QuKL+wY7WINhV
E4l4eKp1OX4HDVSwkoSueGwLNOJVZ1vf6pDnBqmlEUdqw2ZkFtJ196hS1+ScI0hV1ArWGhySWVVt
NlRVr3nmx9m/TSuiOGWstwVHjdA6erSbEv/NuLVrwd9a1pAIm7ojc8Bra4Ysstb6xG+syBZHuzjs
cxxW80VXVmB9ULlnb5fRdSZ5klUZJudIzQQJidiGkhrLIbbu5DD35SEwxqy7nKNsu84NxanXBTM1
Nh5VTQ1RT+7RWiEiMqZI6sp97HRhn6koR+aoGzGUhnrJOZnajZCuOwnVN2lZ8fBND2hmHkzlmeoC
ba774pcq+oEOmPiXohkL+xhW2vmYe714nnOcGJj6bejzEmr4esXeOTbHQXhB2ve8zXfa7pBtrbol
c8upm2m9C6jzPhMBwkvJCE+52RC0MXvlcPubA1v4IDaZmH1NNh1/jprlJo6HbN1kNa3gyqxygExH
HfwDqmzxw24n8S0nemc9xRYkUID/tXxjuDedfTM50aGHSMetmegNn32ipg8YhYQDE7EmhMTwzTDs
LdwY1YSATssM1B5SXwf92VVO9FmX9vZWyn7szwNgOVz3ZW2rg2i6FeQAW7IR8szoLSddlia6tslt
7slI2BT3gXI5n6BbOvTEkVZt+I1d7Zrf0S369S5RzuQcyFto4pcODZJHYxct88/QXZM5c6VIvMwx
PkJVxf3nPW2aGiQtPcncm+INpr+CW3U/lGRTPbMOLr+TfcWbJFiLBuK4H5GmYuKGuaPXe7ubFeTI
JeDHaCenpXeDntFB3yUYElS+4o8nOaaoHoooNO1hYwf9bV5wUjzhDJIFkOi5jK6UjtD/NEdt7zfS
OmjmaibYeTrPw1NQzPVb5w5g6S2/a8a3tR0nBD2mXkFR9GK2U+RR9PFrUw8lfEurTO4LBlXPeVOG
HTsx9B3gcJL5s6+1xM5vMNGdFkqrjBcT7wHDZM3/QS50/DrkztTtbbCC5C+AZLzIaWSd70nheoxy
/QmDvSJO7BdASMIyDXJMAnGDJtyuSiZFATMU4GCOOKk3J9myHMsMMvc3ume1ZqvjWr+SGBD1rrMm
MBQSdaL9odm4Zx42TH2KRzfpThKMe3jX9B4SpUUzoE9B8bZJ6lel5WZFs+qXgWifFQaMZG4qiy6O
9y0chCRThBeqdCoW0BhLX3Lj5rFXT0dLcgF2Tj4bXLCoo6O9XWvvYtUCOKq0w8bacUz3WbAqzzuq
2kZnaqOSjDJF6i9vWfyr6ovpt8KlwyTR7BP7tvYRdcgY7IqpH4E7zJ1npzX6bZg1Y5k8YhMLKTFE
6FopGTYwgfgDcDq4hP+KsS4lu2JbfCI2tPXZaI4raC/bjQNikbVHm0Wa2o5ZMpx3QpLKF1GwY97R
+3tnqzIwVzGKemE6DZ54kCCg1YFYudEcuUq8ZNbcAXY7xHjrDlERM43zQtEN53xeZnCr/spgk2xF
dC1mkqSK1P4ahhmzQkuxFkICn7XsfadsC8lAOczOouu0D8CNZ35fQ2DRg1MDmdzm6PvihMNHzYH3
hYJpknscgxpSCwz2e5I/IafChNxeV8B3zgX9b1GyQpg9hfLVs6291wHuPcfTLaIJCmTsnAK5tX8x
VuBadcV4e5zGcq6zypWdOdZ1FR+Hgk0cyBsy7o4jumXap1aKaCeGfHkd6qj9C/CtYX/KkjJKvTzK
TwY9cQ/QxKU9IX2GOCBykv3rrLuNzavFfGwncGJTvgHEDo887ZN/pTjFV0eWbfiTzkcvhA2sbUCD
QeDxBcMVkpG8VezXorlvmUEr+JXke05qzxYpvo1BXeexolpcU9SaHI8yLBAVMFTu72202jYZWo4g
UjDp1kNR5TNsH/4vz3VNbuQtR6IszkBKizs7knNxF8ikBx3vAyCZ58qqLtRrFWMK7PeHkvN3OjSE
m6pTPTOvYZLG2jQriK5uHovIRpdEwskAHQbJqn+IK3Z+7Axkf8e6kLlgs+buL2IXPD5PVC3Bh6r3
cnnIwxG5gufX28mRE9tzyL7Mq9PeWkkoIqDR83ZyjRm8OGHl0UJBKdjriWgVUy9BfhmWzhb7QYeA
95u5C5CPm2X+k1Ttf+gefDT2uD1ixI3QIn7XPYjSpkVzpmRPQl17HJihZOMcTBfbkjN+wVa8CTtf
2Ew70XBg0EH2KeTQHdWXd1nDmIALs7mXiUCNU9n2VdrMY/Gp45mlbBfiq2NXwd4f2gSkVF4Nn/5b
ePJeYM7LBlMdHxzQPxKU8J1oo7rFrMxsRw4kQ/u7ynXluYiihDXO7J2rgYmq00QLc1KWdX+QjPxN
I/ynuB3vLSoR2iiHbTD//d3PvmEoY79st8McuOCbAiRp+eg77q6pErs6kDymydZRbLvVcchjk2d9
GJJkTRiV5x0wM4BskG4dDqeekPYAZXvMKJ+mGkmcGUoCoz1Ka3nlRSeeB1ObjypyzfbgSBXDkRHK
AChyOgTLi0P8M/uLsBaUd4zk9n7VzVB+55xcOJdlDwsVljLBvs+XunsQ1Vp8loF/82TrTZ4Xa0YO
vurRfJKYsT0SP8Y3D/kS+TwD0ZRRND2x2Oj3dqwWgYxlDtCaDGMUNjukpGNHb8al5ksK5TOFyaa/
FyoP48we2brtcC2o79uyucCAKLFhWjJkxgk++IEVpUXQlm/11qBHd1bPfprmHJkL61pF7Iro5+3o
+MisOKHz9luwxDiMh9ZY31CqoCa3SVqZGF37pmWoWlkMsL0ydw71rPVXFcKw+JPC3n+vE7p97SF0
kRsQ4mZj/P158ZntrrUXYee85V9zxsa7EvvR2eXy772xcjITbfMPiLxf51DLn35eR4dGbPcgWVkv
1z4oOMln/u8H4V8OkNvdGPjsvHEU/W0H//1jFYxIXEaFywHRSffAy8x+TQo1Hn1gLB9aVvVHsojY
J0JQFbt5yr3XIDR56iHSTV23mMuda2rvD/K49+JbPhSPBtfIjZDegBL5/UONbqcnG1P+gXA7cemT
drr1BxqcHociidkkEQQobP7kOrg9eb8/mQHWPWjfLu5XIuHfSQPDiDiTzmd5NXQMsWU/UHmWfv+A
dh75CP5mNmb0zB8sXcmL9ufP/DPNYxU320mEkX3oLSd5Ckp72JN6RK3031/V//p04Dw4a8Fn8oW9
u4EcxM8lW09SESz5aEpSWHayrPV951bT/Afh+79clVR7foisDU8BdwYKj9+/gYKlcuFNgkPbGv0f
06CJ6UlIAtmPsy3fXEIFUi1bdy/9br1vwIRncdVFbKPzbf///bUjMEXYO1FJ2hFYit8/yajGzvh2
cQvHMeNLScO+KwZJCEOsN/X23z/r36+F2EX46NjIMjEbvz+amUVOqCkI2fOijnY8Qg66a2aPHWCL
kYqDpyy+TDF9/kQx8Ief/S/tJYr8G0P5JoTEqR+9+3qHJc7ZMnHPT9IvXgzxl1nszjXR2EM17J0g
soo/3FCu+/5+xzvPBNvFYoXLwX7/mHU0LlYs3XyPIQ+pCjFIYBjL2W73ZPlQ03tyms+TCG3YZUh0
23QkJebI2IrGnpbIPjexT0ViGOlNP2yrLIfUsTbmkSWFAPcLM39vn1MlZnlV0exJf+yHSyCFM+4l
0bTBH34h5/01DMikZgcRBzfkDDfNO/3qWC7cRbqgbUfa/IN+Z2sAM2KX5vhvrloE5quONarKeuVM
qyPyuIIyYYbR3wyxvH7BLXszw18t7PtpsrxvSyTU3X/fZP/rQ94KD/yJ/Adt97sbGj14XbPWPk5t
GzmHtZLT+slurUim9rg4wwWz2zR+/+8f+q8HmkvDLeo61DyhG+Nj//2nIleyex/Cz7Frob8z7+mo
zPzghRot328syO+9MJ9P/cqyZGeaW8NoiAo6sXz+k73vbzPyP8/Z8AYOizlfbjZR7D7vKiBBvFRr
s2465o6NnK5FDXgl2sW9D8hZj+660K3ldaPnKx94InLniONOReee3gnvcMTSgti3iakCzsVkvkPg
ys4CzVjvXOfOYWCzVgN/YvcDxzjQ++CBfUq1HUIvHvTZuBxnu1YUdnFyhy6/SySCjV24DQyLu4UU
mfsaUUN0KUkqKi7A7d38LiCorMwGQwzKbvMNPATJPM5lreARjkADesN7G3qsO8T2w5cAdMz6VWzK
Vo9tT/Y88991u3azTMKr5/e+9+COCJdkoOzwTnCrValPHN5GuN9EY4z8NvwU4enOM+JzA/OElK1Y
UoaWOCF6jK/HP9we74+CkNftDfoeYOGnJH5/yq7VSMRKv9hHjAZ2DlMgIf2IaSe2MmGTlclkBK9f
qgM7JvEZlJeFAJC4jTTJ5VRdiRkxaHy03c9/KAXev/U4h10vArt0Qz8gl39nCMPWaQNbE+txq0aY
sqPoMKKWPK3i5kz9g/2ML/zdkQhsA+8JQBFaG+qP6N17r12VVQ/hKI4o1SJ9E3w57WPe6vJX7Vnd
uvcwQSDdUqjBnqdkMK/Eh8r4MjEWFI/rjAHlWE4isL+JeKLfXgLERc9M3YqHpEZGl4pEzP61RIPk
fG2tplo+6kLqaq8pkxdkHEMPCzlms5EFxqbcH1bYR/d5y5Qd48rfF7wF+vWwEcs2pxNXX+2jxQig
9qWxXMFfC0rndZJiWU/D4Ffbp8hB7r0z2vdY4wEwgYtaJs2RWG57y27r0C9ExMc/xzZniiKcCHCd
YCpHYdeMq7WHy1Z/c2vhHG0nzMNL5ayobjFl3cQnRBsJjPUQTKj9veERyXYfsC6ntjqyACM3iqir
CUg0XcGwnzxrzj8NLOmPIdP2Kg1WcsEWzyYYGc1RH6ND7vTHpHcxoGhtTb+6toa9vBHk8xfvDiY+
deJN9ReWM65Ox0I6H9dFqjylHPL6z10ZiLOgfarP/hTML17bhRQmObHOZy/KlzePk5UjvsUSn3rl
NH2MvSYxZ8Oy0MvYSg9fbq+sZKdRlBZpoIzT71q/IKw3jCvvl1O5NgNYOa4/yePwP3hV2Udv5Bkj
P7cKHZJZOuV5qXByGxjHcnAUqwdulruVgWSZNoOBzBkRDbjskddUGsFVPh38iGBT1IsLc0VWPnQx
SH1AuLqEhUBLK+uSvCOvJXuWOAObOOaKK45fJSYmPaRh3VLbmZqv8cL0dxfVs8s8K+zyb7wgN8jJ
SVVY6tguUbAnI4d4Y7Go1X3FLIvD2N3A3fpOL8/RbG0kg2kqgh0iXBb6xaS6+FRBN6qzoIiHn4ua
WTPWjqCP1NAbLMjQPtsGhGqjuWpeQMVhEVC2dhb9b3tiLhE112LqxNXAStQXJusRBiwZAQVtvUL+
IB9LdViLDcw3x5EkIJe907KzmDcCLjmz+RqKJvCRDs9kBWVsK8WTKxG7M9cJqjKzPMMK0aqDtUu9
cKg/EBnGHNdpFnmN59LHLqDD4OemXMb7OFHiLjVtvj7W/HWVtRyr8SOTcYQvYrOeljbqv9P9h2RW
afIOA1UPP8hPCdwDZRS9ToTDPO18f6nS1a/h91rwF0EczU6Suk1N+WSK3BV71XtwzZ2SVLVmnJHX
WXXzMQnVem6QDbyhIdHnsIwlW2BiU/xD58FHORPUWaBf6Ss0lvhi4i4jm3vbUuW3a7xjP+jdSTdI
eEsTP9OCMR86lDn4YSm+YSlcZksXr4xjp/5ejN3yYiMNg2FZd84dEk6rz9Yx0s0dg0v4kNEWRfmL
cbeCVCeCXYMMJQs3adxv7tfGsZmoEVWJN4CBGpe7QaaIh8wRNlF4lLHLPiyXhZUVZLqeFXdePllV
VayndWG0hXBNuSOiLiYdt4T7Gzk6yEeuRrBJhEWJ4BRKbvKdKPeHu6aTq9lDuSQPXNLoP6PS1198
hmQR4bxB8CLnJexTLxbtdbu55Xc2JYKXRSVakZ1eSvPZsP1vL3E8+xC5S+dLPbXAktfVaras6ZRY
zrOKK5IIA3sBAb0Byd9YxdQpNi3IxX1S7HkqGAmYzoUl4zTya1VicDklpNl9xbSIZSZPhNFHt9q6
V6HQAQJpixZOPnaIDXdFxb3NPx9/MlJKiOVhrj63PVgh+GbBUu03lD6HTS213kd1qXHUuYmdA95V
ckNd6ar1efTrPtnnVeg/NZ1gxdH4Rfsy5GHgZr3d3OQgG9ro9LbBgXwPhEYyv3f9v7qSun1PvHPU
nR1/3L6YsKAM8QbuVLJFt/BzhQAfeQkSJUW4nMaF6I7w/IvZuMAY124VRDV77mHNGYWmzpIEe4s/
IHilI1SESU2g/woL4tpQHkjAHojko2dTLhw/TTHm3+o66qN0AknE8RMnCBtHE+ApWdX2aYPkVe8W
v3c/ULc1Kg1n3P9nyGA3/XqCPyndgr7NloLdIeMr13J3i+1bZJC7dlRd2TUtr2phR8o5vizFSyCG
8q03m/Ms2emNl6XV8xsyUPRqLXnJzzXdxfqhMaRkc0NDBrrAXLDwUoaCVxJ7tc9O2eDMn9HwtXuW
nGFmr6x7ROUs3ee+K9w56+MGJTpHFXtmHw4hTI818bcn3djiYCWIldJts6U8kaC+EbyrpWMfrM6r
aVDZBLjHasbaZ7wlDg8FsafhQbVOrNNicNufuNwGNDBVx7UudDvlKGxuyc8YkffYli5EqAGVJ2gM
N9hGlORtjt3qv2LWr1CcgWaQ9bIuBAfOoZf7H7sh9hY01tPsPC3uFoef8pDbL8Xvy4sNfBPzrYQg
x10UAEjKlMrFi6sw8OD6npdjTwUxcJhjz9olCNm4IiPjz6ibNvFUzb39kAxofjJrqqdv3lpaOXnI
wpqjg+Sk4O8YJ4F7J6xq30cLflB7ce2BN6rucyJ5rEpeCzJaPjlmTWrQ/bSYGSN74hjRZjX4LXRu
P8fERe+jCZhPhv6oAOPP+7PZOZ3+PAaSuL+iQcB2cKKirVl6A79C01reXB1JzQKtEuKl5GT+C723
klxEgBdHM+DbQLLbyMMql+k1Kuz8r8DZkuWU85Xui7Luvpc0i9tBy7r9GYkYYR8Zs6xeOoHmCptC
W0+Zxk9MALxXMg8jBTKy0Xnw/sJ7EYxbOmPmnHbG6OUa0fawB3a22ZwsqwfFM9IG0xcD8XpwKxA9
n0D05mxtrUVHh3Fqww9jqWryF3zFWVaF3sDfJ0/9U0QgKvnzKtnuSB+EyQkAqDlXLm0BD9/EtzY2
AiVrG4R3XQ4/MrVjTA6HfPPxSS4yxt4XLy5yZ0uNChxvN64bQSFFB2hw6P0qm+Xi11lf1isb9jBR
ir12678tvdDxbpVklB8VwZE99/nAYH+zI/ScY8x9kIjug1MrVyBBm4ZPc7dWG1Vj4Ke1e5sSFTxn
MhVrxyK8VuNi7X3GZ81uS/SiD9wpPEHCo+2ry22d71jp6O9ArXAbkHY7B48Wi2WTxnJ1HjZEdBw/
m9MtWdM4srhrxmbqd2G15d/IFQ5+ao4U+PdGBe21WWf3CQMcSx4Mz2MZXq3Ga5ZMdXpRl1iC98zK
mgP7DhZG192wpiR48k6Q/t41jp8/8NBvMVq5edknIwcXvHwz3S/ePPpAi2UQfvBbYWHyKQB4XuKG
Lym7tdMISIp4rlPPRkx2cFUfEPlob2uWlLaPAke18RdLLIVNGCfih10DDCY+FYKgbZxvcrMoOQAA
7VcLRS/pVKxskocip5fIHNfZyOw0pd4eyyAkyS328ineU1mP24kiPR/IUGgnvP7gHpxMuega9mgk
Ceqcl4piUdgYVL50iEeCQzW32uHVZVleNrj+eA9G2qovNUPN75s9uYyCJy3/ykO+axJximm8ax2k
sVdde1X4COYoJC01yOd5XyLdn8+N2vxncih9Uungs3DyI2pbJqLgSkbblDfJV6fwmxMJ73a8418h
FroaAN08yaGIWUPMbmPvIwYXxMpZFo42P1CjuJO+SNRLFZrCPoScXvPZxJUoPkYYMG8WyM4Te45/
u36UG0qS+1ovYXXAESLMF2cWHS35sMZElOQspu4iYrXnI4u8VrxUILGxBOjZcyYWP+GwHsKwzhWq
wqWKWc8WDlZL5JcOlb9Gn4J43zJPMFl7hluVap/FOCBdj2DcQdQ37K/uhGFm+tkvfHJ3oh5/+1Yg
D6DElPUXexUyGf4w7fr3HIlqHwWLExPXmEDO+H2iQ5BogERATEdEau0D4IdvHaY9s2NvTASMXP4E
5L0Nz/45tYEWwq4AdkgMpAPK1rvpeEIDXpGlOB3VWs6vA3ENKW8C9WKKcTqwscinNGnMF9gy0z01
75+84v/rxzMEACjG+Ihp5btfd4pDpsw9mwmStBEuTa0F1mLw/f6T8YvhNXEG8asaWzRTrRzuLM/6
9d8jkvc//7a1YUaCgJsLwYz2NkH5B1mMEera9xikjoxsWrIeQotJDDXZGeHTuIfcofdb3M43HR46
eupLnf33B7j9gv+8/rdJCDsaCh6HyfS/suU6qgkbsPsKIgwFOTJrcbFkZ39O+NXv4nCavwa8i/8w
ff8XLuH2UxkHgQgLWVlS6v/+awvseG6fF+DlyZlmayMvs2nG1EWeKjNbYWwQKo6vygGoUSH1fgEn
Uf9hBvSvSw/5LvgbmAC22PWS2//+j0sfxwaDMN/MsaAUbS9BCMjtaptpJkgi8fR21dCimpdC+/1b
nQj7EYzKOBz++/L/PZf97fq7NyIRuAJ2sSGDsndXAhZL0zoO0vDVQDpmejr3P+y+M9tbH2gzv6Bc
caO0Z6IS3Gxx4y+XYlweKvhM4/2oBodwHN+41lPZJO3wy4xdhe9XhpG4Cj8qtxMVwDrvMAWXJ8rg
0TqMTd79CvyCSJTS6tdpX2o0Mak1Eq953cgdRVyuC0JWOt8O85OCXFV/wmvht18QhcfuQ6wmXBZB
kU/ixAC4g3IRwqI6VdFk/LQMGYEcpjbxK/zi2At3i+U3tsEdHLSf2bqvzn6a3PoNn6g9kimMYjDt
oIR9ZPbu0OuASKmuZb3kwR9G5P+CSUYOW2VoMbc0SgbE3rtrbaObXaPSYCOD4ZwhdkzOgCwDxF7l
CAG3apfL1NbtrqWkfgQbHxzL7rY0n1aZtnbXnv77u3f+3hz888tnA8bmLQZxGTFeA/H2+y04bl0j
LIBzh2SIAToZLGUW2Voo4l7HtQYAEOczFkhkk8SmecnW7KeIcuihZ1DGg0Eg+fS6EEXRn9GzrfYR
2Y5D5szMtOMNE/XwGuOPF6c1Z1K0N42lv0bkOSDuXJbgSzcFcUjBGunP1tBX6rIoBL8VRFx9EDWZ
kyffxUOwm7QL8nVxG1QZADGQutT5SkEomPftCUsi3MVM5Rxd8WWY5sLYI/CfjacWUtd8MLIf4jEU
+kytOdpsb9rCP+BoJ25ptFR8VwI69DOY9cFnV299ha5XLz1T8ilvvnZORA7GOvoTLS6kjv7QKuYm
uwTPG73xzMwpdcaReJrKcUf1tFKdRhd6HjbdEKY3tV8X1U+Pods3jA4b3b/4Ck0+dgVnJisX4k/4
OjkAsoSlPFRTCDPCT4Iv6tXMrfd9sIKpuw4Lc5d9UQBmQ/Hq5sWh2dirIIgekOEWbrtthwpdmXww
Y2/ojIct/ujP/koqVCe2l4GHioQlaCFhpigIikOdk1nML10bAq78KcEsrPAjoGJgC8aCMJkfglkl
bQaPgVE5IMh+z7ew5RlmwrU8DEE8fe8q4RPIAVvlsjgCDexUqOEwLasKU0o3foViKkKkSwYwJ8oA
f9glee1Y+wF+vHycFSybS2sTy30MUBLNaSS61vwF2BSVPrlOGxBmsKojDB42YJZ3J/rk1rQ6g8XP
EmF1RK4ar09dOdj/R915bMeNpVv6Ve6qcSMb3gyqB4Fw9J4UNcGiKAne48A9fX+HyrylCEZHtHrW
605uVVYSAeDgmP/f+9tkfylO+4VzGLtfNC9I4NpUj8absPVq+14TZXaOiklDKO7aWYQ/JxYb1E7k
hwVaGkabQqFxd4Hlj5uOocHF15ALgi942oGde6lrNrAXwE7ljRb8MKMO41M2DSjFBvCM5202Ou35
pDRomBS7GJ7ztBWkkKm9Kk4sXfv7I0iGbHYtmXIjU1KMPREBaPNKjeI5BKMFBS8cveZubohzYQ8z
nxUMtD9s4MrrsTmQ9C7eh+bsrVLsQIXoda5n5IrxAKj4HWAPglOkJt8iqxm+HZ+TPnVvuR5MbNcj
IQLBArDV3SnJUbwqgwaD7c2xMMg4zXgThd66wfD4muQgZKBX9dmF8HqyLWPCZBedp48bmuzuq26H
bynB5pyKbZMGrgNLFkh04vpFMMTB0kMi57MJKi/Tqi8uI/zPy44z0svxe9jvtshb4A503aXnorn7
UZwcyoJIpOD1whG+C+YCsqkwQC1tZ6bYGuqQz1Tqf5cCF8Lm+KV12fDcmdFJAkFDD2eN1Rzo2l4b
tiwFgkgR2OsixlqDbjGFhNsOBVaxQLWEd81BS3+I7Vaf160dovFQhmT+MnY1GWJ6B+3bZ6MIwanl
XI0hzxD6loMlTgYwW/O7ndnBV9Z1u3tAxorNGhePF61dS6BhDmtNuapix4OOQ8mp/8OTARojlyeL
WIQJiAT5vdVTKfogLMq+woQ8JUubEs/PMAHbqmn4SZGdK8mJrakhu3C7DxOgIKx6xGdsEtkm747F
EKQglKGw3gyTSrE7CEmVcUUOjA6DJcuA2QzxhUMFIt/oYWPri4S9lLGMDB7bSu3idPLNUsVNAoSD
BMDBbvLnos3MDuFBjEOAIxh2YycycDLN9KiflVyMT6Fex+EZCiJq9HFJQCoHYXWLaS/nmGom3VmK
dOO94kC4GmTTmLm3ff4YRn8UOHY0Blj+pfeyIjoqjLr2f32kjIc/yuVb97bzH+gD0De6Ez+a6f5H
K7Lun1wt+b/8v/2H//Xj4688TtWPf//rvRRFJ/9aGJfF7/lgoKp++1bk3//735M56P/+l9+Ub+8x
+oJff+zsOxnf8t/4lSimeX+ZbMKZdAxmHv4fpt3hR9vxPzL+QgrKIABrZrCDkgfEv+N9TfsveYYg
c5eUXwRWDtun9ld8uKn/ZSIHcJC+uI6qyX/0z53f/hphPLT/I/5596Nmi2Ywi/CHUEjpUsa1f0i0
TBKVCibdQh97HwJEsaTBqZ44CnxsP/8z3H9dBuqXwSOwUep8ko8OOhXKgBaCE2vi3tbxEaK2VTCX
m2xc6rGL76PKLq9QVNPKoV6FIRWBMEyaxB0nxXfUqjL9qehxVmpTA5jL1jPlAlF//hixqc4vZJmH
XQDf9rU39LQarCJjrS/FmJQrQ+/dAeiJprzmrNQPQxYnz32ajmIzDfgzllHeeQ8xHk46vrKAFGRF
clHTjYIo0EL1pTdNqOJvg+TvV/Ff8I1uS0xD7b//tbvcfjwTsHEehQEVArf2Md/+dkibgrRgX64l
/gzaoSm8a2d2H8ziKbROSFl2T4OfL7Q3u81Rij+T0rBfh+JlqsrrmpKNbeBDwWig4Rx0x/G8o7t8
/P52j98MJ+C6Gnle0PU5fiPW2pviYsRQRqEG1JTIwe1xCa5CHFQrgdR9bdJkW+gWEJrjF92T7fy6
qo7OGt2owVq1r2iqVXjX3jDiaTCE55deD08xc4gnhnN2W6c5VawWgABiDH2GrtiVm3Gi4pvxnZzQ
Rnyg038b9GylIDHz1UsNEZI8d2+/0eaFNYT5yGnARqS/7EVkXUnK4riIDSzU2GDo4wNCM71rN6Qa
tjTbLL+qSbOKtyEAK3KC4cBfklyGjtIImuklLofg3qxTcSeb9uEWfUo7LHvabrRDEF1OG2riU7Wu
G7uj3e8q+DjFkPV+REDJ86hIqVZuQATDSILeS04y6lrNNRZUozHtCQtgMt1XYU/YK9WNHBAFwpw1
AIfWI080UynxWi3M3SlVT1Vr5Cjcf1psz3SZTuOyu9irlrHxCLHNCQWQCkaLBSjQ5ylQpm/ViFvy
xCD5NDR5M46Fnl2CVtnu7l0r7yo2KEmsLIStcUL3OkJpXbRPl0hW4tukgwA1OlCGWhbuayVVqlWe
1c2dlZQzreSS9CllwFVvGVF5jrgjWeFAhmsDKewUfXNvkvgYQ+wTCAVgCIH1lv/8t0nCdYDfYzMM
mfsUjCWJl5JzOyvxsqzU6h6C2XAq/2Ev9o0viP04FSxVFu1sjT367iVF1FQ1G+HQr/m+7q3McX9I
D17/darg2tGdoBGDty/KtvlElOACifEEbK5oCYXPDHbWvRJMZ8jdIZoNRQqpb4AZ9xQ7usCSFvet
fmJnureGffxg6l2erdokCqEW3/3Bas2Yp4WjLIYqeag4RDLt9/Lqx0fNgUFDSY3YTYt6GVjLvUEz
0VOihYIPgy5t/DopkYIroHkD/lTcTQ3KLtdJ3BOs8r1q4sfL4JtAfug41JFpre/emxU6hqILjMDg
sTSb/iYn/43l1VirgEBXr6iJyWMcWic0Fg4qi37TTiodtsY2ksfj93/gMVvExqhy54EaRd37KebU
k9CI7JKZlYvZHWkDYUxF7fhV9kCvv+5Yqpalss5Ar7A3a+ZWBg7Sgo0EKFM9y+yUdjMcOmQteKTw
Doam+bUfRtmOr0iLwUeWQ1jJo/eqrOLrMnMBVUjcIN21SD8RXnHwEbBhQzCL5pmt++7bmEqRGhFB
Vos6i7qlJVQFcSTWtuOP4MBVbDDNSBQ0toUsZLtXgTWglLXX0N9KtO7WKYd8oaOxeDl+ld2j5Mdz
5usm8VJV+WZgTe9exaF0pc0jz1kzonyt2C3hxZ2Wb7Gkz9cjIRVbAyulP+dOcHb8ygc+JLabeIio
C6LK/zgb/Tan0ZzvaVcxkKY0EvFFCb9kibiqvFJtW/niTPSL+ZTD5O74ZT8q73srjE2lgYIDNXpZ
mty9Y9LZVAFfkhVmgB6NaiYDlwXkW2Zu3uRdZp/Jk8+mFUYPcdoyz4MmwJuq2dBVYOSgiBimK/Qc
AStrO//ZGfTX+2BUsTIhC3RQEu/+OqGVEEVjkFyK02g3qW2zyLfsG/zMm/GHkWXTrI8/kEMjgMVP
zmbs1T6tLSOSL6MwIHoxuea0Gdv5whyU8lsRehniMqOFAuUYVxMe/S/Hr3xoBGAbYEWjwUKLaG/G
9kKh4kGF6ETjlL0XNWtUC0O/hF3cxHD+bODAbR2cmMAOXJVRJ/NlUbyzI90b8SMHaSxs5LXXai6h
oXX4OvQ5jd/GGFASkE0nYn/s53xz/G5N+Yf3Bp40x+CRYF8qT3u7r7YZm3wQdg06jXXKXSYKw39r
o348p+oQgM+0JbWsY9t1XonE6M9xAys/J/rUrGm5OYdbkhFUsOVBEm7zNHSJ50pzPfeFFSbVMvam
+VucowLaeqJug4UV9lWOH9lEJ8uxCzCOlrnuoxvCOFrgm2iJ0ETvOZ21eg7ab8xnuJ2tYTflRZtO
rbWeyjjfGiFUhmVNJf1Jd0dD+IiMnOuEENxpA5QWIZKgxkx+KNFQqAZRTVYLZ0zB7E6jsMYVaND2
lOFIrjH7TxInj+3yHZsyvWv3SRqeAqpTpfVPhkh3gbcI1OeoKQa7XCJrRFgA28kh3cZ9NlwCK5wu
TSfWrzyM4tsJQ8aZOwkS2iPDu65hXd70GGxPIa4PTN/M2Y5jUN3XZG1n9zdOuHfboo9CyoGF/T1h
OvMnpe6/Hh9UcrL69CT4+9SsOOcwqnevYqI9n3j77LaiirNFDs1qqQ90IxZup8ZoeMvpkk4llX+3
g9sRU7z0j/+Cg/cJ+dzT4ISzGMp//ts03oE7jCeYV+TkKdoXTUcdRkJBeKqzdeCVyyIZ36ypM1ft
4+c5sUEjs7IQYU9hXDZhriChN/P1ZAmsyFNeET1OfMfG0htSeOsxvtXb2Tur4hQnKvD94jkqmayx
4Kg+ngBsWVMCHPn4s/g8lfJ9k6IlKzXMLPuxUJOnpuRZspjmhcPygNRpVVRq8kLXIUSQ42lnBHq/
jJ1qn1hL9xp/ctnAb4b/ShaCKAt/2BV/ewuRafQccdgsZBhENpkeWjelPQwbt1JCWEuEEaA4cX5S
2DGgm4XtORDa8hLSFaEElV2cihD/PCj4OSQvsoDJ7fh+289yQKjEBAgjd3b7ZV4iyIIcMp7Yimuf
R7/JqLcssi1tGbu8942hCKwGZ6DRNkY6RLIUSVHdTCOE0VYtNkqraWekV6G0qLvXWVODym+SgZyW
KidfNlZLc50RAb8yNdXLSRuiW+WPSfRNR+O7Ad0pucame+KLlbP87hfLb/44bpJuDiV2b9HDhJmX
HcoudG/lNxOQDwYqVcE2aY1pd+IBfV7q6KiTX8u4wJ/3SXsR5mapaBPPZ6ZFcSNoPgKrzYynelLt
p7jM2VUAbvx2/CM4OBZpTqgqqgucqJ82WDllNiwxykIHOHOOsLw36D+rhe+QQvIlRGwzL6KYtGGF
c1QKKongLKN1+8hPx9jD22NX58d/0ufJQ9ZfsAi61BT4RPZWXmKYRoEri3FStmhNySlH4uSgjjcb
TFSLIR6D9fErHhqaqD5c6YYxcCXuJ4IbkU1FwOPRA5U17qcKMv49yodU2/TViIwfBSckT4h44NIr
l7P2KvVSYpHyvEAtEAGebnwIEORhoW6JN7DmovGLBy4PRoVNy/IGMLwXwxjKc/RElh1p2+N3cGAu
M+Wgkd0J3Hb72UK5gqUlFdyA02vDXZ8kyZboRA8GZw82CRnklR4AugpR3JxSaB34rNmI6s5HoZyn
t7eoJdrcSCURdRnXaFWfkvT8TD8EUSjK51i567ysvWyS0LJ+qMYwP469ljTL47d/4ADK/AUBRmM2
lbSGvbllstJgrHqNHwHo5hFFtEWxhXZsM1pPbtu0W0iL5FWrRrcSs9IjEqxjyeSckqd6IComsTy2
aUEVqSd2PweeDuw3lAkAC6nbW3v713iq1MwOw5CwjiF8bKyhDZdtqWtXIGpa3PuKERQgbVPzImub
KNtUHDOqp+NP58D8znuVRWtyfTUOD7uLvlROeq2DY3UOYE0xQIANTyAojl/lwFRJQAgvgPYHTOJ9
6Rh5m6hmSyaSwUE4u7BqKKwl8mv8N6U9nli7D16MdZSCg0yE3XfyFVA1O9O1FOqxNH5JioJZW+Rf
Bn3Uno/f1oGHR32Tp2ZIjz5hkrsPL3XS2NJC+WUVQX0GvQWZkorU+/hVDs1AMJ10MHewODSOaLuX
cbK4n0ysY+zJpc2zmofnGacK6ST0ld7sXI+gPqaAiKZMy5bAhBMMbEr4nfAGZMJ9l725gugEsFjO
zzwOCdZU7RitIrRYiAaljmJoctTs4fjPPvRwKHcYBOmA+QARuvurKSpa7kRKLAGaxDzGnTctJrUy
T0xuBxYEioQmtU2wEtQC5K/4bbuU5TVVj5CrKKhy/ZYZdRPrrfZklJFzyY72lAhuL7DnY39mUzPj
NdD4MhGD7l6wjuDZsC2Wo6tk8idA9xUKRL00UIhvwmbE9ZaTjaHaKqRmo+vOIi2CspuOJJTFg6Ev
qzSez4R0hhAvmW9tcEnr2m10lEKheVYiXjE9YhIuk65tTuy9D70S0+J7pyWOlnPf7q4TVa/BC1Vw
u6Q1p9Qm3sLCmlZ//uJpkLLQ0C1y4ALvPqGoaxQB6Y+rgHs/b2Y8YSSodCeucugrtzRa2WwF+Mj3
V7WZ7EZzCNh9tWUArYl0a2NReUYCiZRcq/+HKcVlX8ogo8Nn77f2yMWBu5lNCmwohPNEOjdnZUtp
CSG8d/bnT4/v3CFwk8IR69bu0yO7uh6KmvE1Wy7QTa1pz7IuN0/Uzg7sJ22CyqHvcNyUDZrdq5AF
5zT9yJTSx07ns/1HrjZ3dI3b+7Etlkkf1yfe1+exR3+Gb8ZFcqJz8NsbFVYbN5UB4dAPOd8uUnOs
bqwOHOTxp/d5VEA9ISEa39jHGXZv0tE0MuGmluWsF5CEVMWR9gsATCtMM+Hm+LUO3RFMAbq9yLFZ
ZvZmApFoTaSgevA50anL2iVZIKzb+cQEt4d0kBMOBT2CmQxbDnb9gyXw2wyXTtEUl0Rb+wGKy/cm
s8cFIvXqqp6teoESt/iqpmFyPeRRfWElk9gmpCqvwc/WS8iJ7+lQeA8jAokrU5+TZ45TgXficHLg
oUPtoBVv02iiELu3y8NOYUA/YjC1XSQPiiU9Facje4WkWP31+EP/PHApGYARggHDjtzdn35NK6Aw
olEmaVUHUl1Bj28CE+njfh7lqteED7E7dCfBGgde9s519+7R6wIxliXDV8HVuLIa4y2pqmzNT5EW
8tx6zAzD3hAfpZw5U2ffeH36lpPoSZaekpbrviNXcUqH8u344/hVa9w9hfJAUAlTQqM3TcNm90vO
7YlGskd2ia1GdXUHZEFRnsjmyrJzaitW8gC6Vs98PQy1n27LV+g3cYDhEyR1Ut1ZiNsAFzeKel3Y
RAmtk0jUHA2M0H2gwQfMnxePCA03kvosJ1mIc4HR9n7fhzbxXRUmSa9KygnR8azpixgVEsAWhHSK
77rkWPlJ6zXpee/Ns7WkkaXjwMOpVy4sONBSUodCCS29rf7I5ta+pzbOyRZ8nLijUpUgHQmb4r0v
tbi96IQFkoFWEo7aYDTwnfIrEa7WA8P7MnMoe7LCypZtV+rFsEAHMr0YdpJFK6/RgIuAgC0bnpNe
AUBO6sknQwp9TAr/8H3Ua75fF3kJ1Jvawy0D4NOCU0oBihhqL3p20LLLQO16JiMn8LTnugGuf2EB
nm5X7M/oaMUq3i3EyyV80kpo2rdO0YpvHiVK4LdZpJrrlGcyL9UxUpAxKIr5SP83ZN9CxuFKcwco
AjnENbCjbJOjVVnoxiuGZfN7S2AU2GSrN89DGOaE5lp9vymqQlmOmgoagRphk/qIclNnEbTd/F4b
onqxO3th4lzyh6CwDM7qNRRF1NH9ohmMFtQ1PK58bRVJREsqaToTNUFjegsNHgLFFho+nJKiatiA
wDZ7X4mjyNjAcc/u8yEZv7QoM76MU35n1CI5a2K70VZukDc/apja79BMy5fAU+bbGcMQBvaks767
wzgi4KeYVd6aalE1PiSsCjBiHmF4rLHUan5tTuSitoph0RsPw+5R64XTIY5stWfqH8Z8nuDGN1bY
jXttmUdOWi0twrM2CB2zYT1EpIoQmttZnZ/3lX7r8O3eqY09IdHQXOWlgx34nlSNOS8IXY0eDP5d
zZ/GtgEkACHY9qu5Gr62GqXxRVso6lNWJ/mV1Uk5cK6Po75KG83Iz4WJjYDxHHYab6wJEVFadvAw
DfD0FoSXapeDbcv4olHtrntAFt8wOg7Xmel039JmKpMzZ9ASshLZ/c2FNHhTFmwfyoQcIvK94tgC
czhNITWGUbuYyrJxVpYtCICqIDtEaxuvIFkQxhwmKw+5WYV4NVDgcHoiKhZmFwNCH+oqeDPHGXhS
jgMVMt0U2Ghye7iCgFSjzaiMqb3wnNl6sHqi6ij62oBMhSs4jpqj22QbUvDG74WhIBQBwZku50oV
jV9qBW0Xal3Vc5YjZ1xmdSs58/Qnv5GEpnCuhfQosJGa7uy3uN7szUgvKIfA7ZFBMNrxRNKEWjOp
1AQS5Fult1L5EU7GS9q0YCBywHYX/F7QU+jD+p+p5hSPmuCcSRo6ZknfwYV2jl/GcZazHg3RIiGU
6UfpafAjwU8GX+wiLC+LyU0g5gyB91Ulsu+LWbrQ9ZyZkveCAtfgLCiv1SnfL+YXX/VEfqNkGEF9
hWrkIxSS+YuQ5QnR2BouYbOACzt1ehYto27unpFtGsWij6z2ZtYsHCwBvIRX0NbBbcyULTA8x+Ke
QsB8500hEh6oUZyG4no2pg3KhDpcBMZkwo12zRh5OtbnehGBUr0p4KS/d0RS4JNJ5gEHa2LaSyxJ
A0ru2PoGpqO9UXHfRYvK7NVvZP0QbSTzjlUK5LWaUAutpAE8Tn+KxlKJcZaBYKnZhncIuOKET9oi
Ao/v2OIRVy6Z3mUJ6Wep05m5H8DYVjjhe7wLSdw6ZPKQdbs0a1NcZaIL7KVl9jUBCtiiR7xQcfYY
GkNNClxYmY/YHDoyc+o0uVfdOvrGUY1aOuG67htc+vQlnkT3YOr9OG+R8QK0Af8XENum9t2LGhWg
GZiAcqb0pL5uHFvEC4hFM+PDUIKf5WhNLx0qifTBJkrqCzO3516qJkdkbK9V+d7ZQRptSXaqUR5i
K5hQbWVPODbmfF2rLFYLl3iHh0alN7fioEpjpZ5EqFwQGhg4VIIiDD7uYGREM/WiITWTlJxpUWWj
dOt2w6XRBdEVyTTqW6u1mD3DIZu+T+kYFn5SUXg+86wkLnzDBFS8MEkA+Zqq0OoWTTbA2GfRzs4t
upV+Cj3aJlzB0K+7rGHd6oAWaFt9svGYJ0aQ3tDADpoleiJUYV5dEgNGFJqdICFiLsXrOg3lEp4D
+yEIizpa91wH0jShrn7jAoHBncONWkdup5Urh+SypwHWur4JUO6QL9VKOE10Hg58cPgSaGumBP8Q
HOZigKZ7rijasmQITltyoJTr1vaiyG+BYL7P5pS3S2hQ+jUhL5q2ootVbtvAQrGjRMXwbs6mMVBK
M0hKicizp7epNqO7Ip0QdzPZZXAwncoMyInEzvvNLov8GXKL11x6YUmwYB7LNMg6j77Mc29WvrDN
EfpGbqp3ej5TjZ7DwYg2XWfQpWRyCO0zwNP61xgDUoS9goVjMWmTczui/FZWoxrw9xSiWXQinR31
sqnGUlkCjS9vwskkeyMerQ4E1NQM4VZovfelDt0Q0UQMcF8AK2aCqZvxiqlZJX2Uwm9wnRVaLnOp
c28Jm52UqNYqzJtxIDadrmaFQg+vulL6eqWisk/TWRBFpcmRHXpdHaxrE+L+AsoCkSVhS1TAZcCb
+241zvBKMdPM6G8FzgNK+wSGSJNk5sKo6/yNPSHSWiIOWwZ4b6qQpq3BeCO6OUcfyJ5PIaJmJNbV
BtGhLRLFZeYNhKdXCOIT/dpuhXeDMb4DWR5F1/ZchzcRtt/pnIxG81GfkO6yHdDG+6ZoMPyMfUKd
3e1RMvrJ1E5f2fy51aKyUvArgTpAx1S1OO0XGM0lUN3q27twyvTXtFZTJq15Ss1lKmznOmuhhXim
GGhvR+pSVLX3M2lt5U3oNDlxjMNFNpXaiH1MzFqwUIuwWOvxoPZrw5hgNScNMZSRriBxaYi5WTs0
q+v7VJK2/arSrfmO7yMi0akLg9InVjL+oDW4rwMKleycfNQiu8hMs+9B8cDnuCCzslHukgy6M7ym
LEnPUks1r0SRlxrV2VpYhG5SOVvoyA2aK4sYj5rljojzVW1lcNgIaCq6ja5Mwt04ehFXJMcmKfsE
FcP0WsFPkWy8vjGRPokJLIyCeD9rlOShxDE6rsgGVLJF1iqmtXDCooGGR76ab85WD/dCk/GDdeeF
6Wq0sBwuRe+lL+iiTH0B0E59tnInfATBluvn8Fiic1BHxESAM83XMMFxQHQMldvGSdliGQGwZjwT
AzCAXgxXBdUyGlcj2gIoboYgYW3u427Rj04mVq3dOlKIVnv9GaN93Bap65BZR7IeSCYotJfpSGTe
yskgYF9m8MXdBfsqwfaFPLjQH4bWuydYbXDX5dQH3/u+C501Ibph5jeZpRdbXVgomYvSjX72ThLw
29isXGXFpF4TPzHLi6NsWEaDq7+zeo7PfEwWCcGIxO9Kg3SdrKvyW5iVUXBW6UHzqhLCc4M6Ow1W
uQqtphx6kkMcPZfb6krrRz9UOnsVVlBROLVn0bVpCuIOwW5P+WUzCyVcARfTmlXVjdXWscukXZoD
mwJiHy28MFk7AXRuwKMTtYQyzeILEylu+TTUIIuAyBerKihGv6EOZ1vEqJLOujAJAnlGKF9faxx3
xhU7FEr6qofrYwXNTafjMERptXJVkNzLUOvrehFoNSwV1A3mtLWMib/yP0LAqljeEfmUFlusBVtF
/Ja4zWuf9kurnyjcH2gBUtpwSE1BaIPaZR8Hl4K4BigxsCZMVoUaufsuIpPTHvDiczw4AU/DJY8v
HdRvbSMaUkn69jyrxuCHbY/Rn1d3bJrxsFB1R8pD96pWE4KvoskhEDByok0F2PCHkxaBHxcmAPET
J2vOzZ/O1a4mtWXIpahn7p6rLSNgj2103HhdSkiQ1y6HNml/FopuLaCg6SdO8gfUbICkpVQM/ZSU
6+4VyIwafQORBaTikbuxUDtCHRezMgNVB5v+PYjAWNtWwUSo5fUTFNjqpobGsxKW3i/qYE5yPwq8
ql5A8id9dXZoeh9/IodKL/iRZVkXlYq2r9VBrqkSClkhXZaJS2MfQTzxRvhCpOEqt12FHkMU5XRi
BMp3uvceqDMg71I9Lku/ffc9OCFrJN8VVzVKcYH1kmxXsntJXSg9fGmOTcHdNcTs1+WYnqi9fb42
g19qVh08jR69jN1r66EXpG7BtRscuudlOrjbts/b11Yv3tgbB7djTrmAnMw/tlrgBqRSCmaCSqZO
k3D3wkQAe0ZJQB1/exDnHILyc0MN4CtQ/CQ1Z8q+0CNPTjzpz60UZLCSn0dZh0adt1fiUhrNy+ZZ
yjjh62+jOKq/ErURL2Zaxo/8g+xE/fTAiGdi8ZhZDPypBnWX3btU1FiMdYVCslXKck2WRrYKzSDz
55E9JyubHWhLZzRZL3UvoGqZKoKFBYVndO+pdbGeEeyea6NAsmQSBOIPsDtOCS8OPBQWQ2ZAiS1C
vytrn79VX4ekd2Fh4azX+soGvE2hHLlNlBhrtda+H//A5FvdHepIseGjoShEXojbfu9aipoREehg
qurL8tIDxUcqrUnS3sqIHEv3O88MX8Q8KjhsI9WDK+fCOzpRp/9suKGqgxeEbqaGBh/Hze6vQHJn
2aGUmsReaHWXhGVOIXu0WZdBQo61DDrXWbupjf5Ikv3M5WTAIyQFK3a/KwqO2RPTzsEfJLVQEruC
slmXr+i3VxAbroLBFP8COsvivJpT9y6PSqrbeVRt8M24C1XU2n0tJL03SfrXnhrgSlRtsDz+fj6P
BbAOSPbJegAe8clIkSsoOu2esVDRDF5alBaIdkytVRy3yrZF7Hvizj9PP2hb6TDgF0HnSi9198Y7
pVdrhh6t8mJwXyYaU4u46+CSdp48CoQTu+okFWhuLJdksuM3K//47mDkDpl66KcwCdKD2L04cwzJ
ZN6MuLYus2XXE1NADPgpc8qBR8pYY9hjiTHx6+7dIieqZNak5pAUcPMxRUt92+gz/PliJp8ls4kb
On5bn3sVrCG0vvg0kCqzzO7eVkp5AtkSi5iom/DGylUSKJPC8c0OydkfXwpKj4GtU7rX1A872W/j
ts/1RutA4aABEvOSQAjC7hDLLOY6GE9NpZ+nDukdhRHMFEdL72Oq/e1aoYPLrI9UluUxyi9sUVQv
2HhkML1VuFcR9AmgJsrQXuaeom7JHfmp93G5RGKp+lVH5Vg4JRGdDRJLkijnFZWaYG0Lk3SkNHUG
YG99dOI3H3gT0soID46lFWuEHP2//eTeGxGBhnxN1KwScLLKAOtXWHexOs9nx9/EZwkQbWjeNRRe
JjewI3vraY87DlYzKFXa0tCyGpG27rLDcvc9iRrQsy5ZKK+FjfjoPBlJ98DKGEf9W61HxN03cwMM
zyW9G+oGbQv9roq80Dux1/iYxnY+OFQSLtOu7OUgU9x3F5K51AaZOkf+TCNwegnjMdT8AfOG52dU
rMcluMEp29haEQ2bbtS96Qn9UItWOHXIMHFAuEnBQU7hsxbOK5X65sZOatpw4zARKp4XjU5eIuaj
ajFCLBnOc8torkQet+mqy2ABtiEpA2eKCFRaDQpi6+uWXoR+4rPY4w7Q0KSYJwUz+KPlxnp/ZglI
MkwpZbGrYtu2GZRaGZeZ6qZfqTAYcESwzScrqoROukzJMq3WrJlUuBADTleYeNCAE7yg9ItysJ2H
VjiJ8RUs9PhgEPf17jgJJUIIIjOp6x0vesHuSnxNcuLzoNSaU7ZKxjhq6R/G0Z8qXrgxvLEeXyD/
R99id0TXYQDvzTRIWFM5yHkNEWhVMw0nJJCft01oAzj/GITCuOwS7b3BzJNyYy3oEICKoLpMcuGN
mxaWZ7TMiKHexLOrzE9TQxKbj3Q33zbQtIUfi6pc9hU9TMkT9pRlOHY4rqlnBPqqd8dkPiFb+rSA
oC1wEcbSmSREw9pX5gylx7YO3RGOowpQtpn2W6LT7BPblUNXkelLLg4u+d3sLVMc7QdTaEiYlNh1
tgoCSBUCVQ3l+PgU8mmCdVB/kKeA75lDME9+990q/Pd6K2MGGwp1K9Om/xFQD1lNeVeUG+i69kUv
e0J+O5rtOaFlqbU+/gs+7Qb4BTxPST6Tjpd98c6gksNRz/wCk2jadWuCG3NwlV3qzgAe2wNuu+Kn
AeMrA+PEpT+t0lyaCBKNcxAaWLruuzc/0lwXaqzEft9S7y2QBV/RSQzuq7rU7sYgzU887AMvVZ4y
IaJAzOb4vfewCUVQ0c5SUiGbTT0bM/P7hJd+efx5fsjmdidcac7mpCN9mHLHvXtXpFprXTb1iR/b
ufWSUoxOCZcCHeo37BGgIbdpSOIBZyBSyFVR9Kt5uummCs/sQAUJtUVp9Dew9sS7YmpZtzAn+sGO
IEh62xdF9mI49vgtUCLBPFC2VNFbUqjuEavp15njdM4ahpxDMO5cGu2i55d+JXvFAzgPytgkd4pN
me9oJGFicGpzjj6WU4obSMVgFDLUj3T1C0V5IE0kCX6AZ6/7LWYZO1znw2h4K9qvQb4YkARny1RB
BrAErtzN5JE4uQmoKAzNNcs6lF0kVvYL8aKw4hvqp3ecOYbysaS8M12AmZrJQkyFu+1gKcPNhGFS
EJIStl9m9FbaMgorC75oRAwbj1KU+qZLZ7Lg09kob/I+nnQ/Zb3SWV9G+y5ESYVzYcyCR4Dc/Vtb
2RXKADUZ2teK/vKZ5VQEGnPII5P7443/EarkKn5vSsLnuw8OyX9zST4IG//5T//fAU2kz/h//oMJ
+QQ0OWuzt+L7HtFE/iu/iCYwUUGaWJgZZO3Jklvxf5Amim7+JZc0XADMPazaMpXnb6aJbf8lz4l8
PdLkqLPT/W+miW38heMXByLaPLb1yPT/+W23v77AY0iTD3bOfz5U3Cd4EzkUc/RDTSoVxLsfKoKP
iuhvEwvOlHabBlLsVVrG5SYke+GHnk7NBbEMcLnY0g+yj17emJEx5os563PSrF0Y67E2XDtqT1c8
Zst5AQU+v2MZrF+DtAkvisgFmQ/CsL797TH/fSu/I0F0OYfs/nQ0omDzCJ9BREde795Ph2EyOgUq
DYr49XVM51LQX06ys4ymztMgnOEJYFh91lE8vu5dUX5XYlP5FnZ0WPxQJCShuIRa3OSe2j81IvMo
CPTqQ9eUOsRJR3krKUh9hYlnvY3wvE8srnvoAPnkoV5CM0HM6SCg33f/aHM5xHniKst2MtyLsquS
eAG8rrxwtcR69IQx309zkbygLqGdiKr4ZphHIIVDnDbPdtakm9ioratZs8U2HauGVzYqN2pI3sGJ
cx3C0v1HzbIoFYZy+yWl5vvbIr1tHVVwMKcFjWJFhQpavmnIaPLvjo3x9xbFY1lfkX2jA6Km6aGv
9Z6Sy1lWDWSOdDHSp9XIKdW77WRaE3g2sB7NEtx+HH3NM3h0JOoqevpUKB6BEL0VWpe4PoTrU361
/jd755Uky5El2a3MAsqfOCe/Hh48Oc/8Mcl8xDkxM+d76lXMxuYEgKkpYKR6BJ/dMl8FESArSTix
q1f1aH50ZmaoQzFOrnyiTNU2z3A4FF3HS+6HlIqjncJHTLOxObGaWcPjUrCE2MAypYOwa8LCu2Lx
i7eHuvrGe61EwGbPGXDOFiDFOdINpBViZ87aRztrzQcKsrrnAjaw2IKCXY/TaljuIwdv6kwtOjuW
LaNMsR7Af7TP7lpEj+66OHMMZnB9zxuj/ZnqbnykGaJXMXju5apcs2GXVvJQz7ZIhC7EEK+ZjMyk
nOzsnuli+motOVAjT1/AK8XB5jFy/FTFbB5dJGAxfNZak/KnHfhnm5UtT/osrTFM+VLpM/W76tod
G/mWY7A5qN6DHjZOmf9c9iG4Y39y7UMfNMt9Zebhw9wHxoPXt/XbCu/6DQ5xfwbi6B+a2cm+j6nd
TpvAKde3tavdm8XJq23L6fzDjOa52eMngg87s+WdzMLfsW3JHrNs7O4p3CS35Lelfciatr/t+kKc
mE9XyttUdksMwzbjPmW7wyxRtRuP1umbyrCq3bBYxXXg6PrazB3rpibvhIubV1lJjXOtnt2p885B
as83lDiqxAyGIfZGvzmzYY6uCpG7XpIZtj4FYbG+t01nPwDVHYYkQnQ750MwXxNos/uNScf1Ppyo
wMQSRZNwVPTu3h9H/9Rl2VBvZqPpXoQqW7aKopbQVXDRzNvZ8QyFJ6Ft/fvcy/xXGlydQ2cb0xlR
L4iN3gw/J9VOtzjqwrsAo4PeYUxfsjMFnObyUCmdPwIKC7ed6sPrgq3X4xRo860vxtVIikZnx9pq
xmavjNQ+gNzrjgEOgYFawLx9WXkYvLR+rqismUP7J8pxFCUkxIa9yd2VkXJGBSEvR3d0nNa53JlZ
KD5nqntPVNoWZdICiaXCKhD7trdoh1mcqb+itqt/aOiCcuOexTwE0qU85H7TXJURqfIN0cGa8oxR
h9FBE0YCU94ZLOXnJqyu4OKoVx5tS9LTYn7EyosdRZjWmWIRG7dauTYH/s5Fv+mdsPYT4Uz0b6qw
DrLYq6j/eJBdlP0iFDM4bAQ1dW8DVQ3GrWAxphNQ2/K6nZ30oaVw57ysM/hxe53TrSGs4hcKNatz
umDra3hFXtJT8nU/qmD5yBjIvlo+h32hs/q7hDK8bYLGem3WGZ+JU5ZiT8DMERdQvvreR0H5JZ05
vbfyaHZ3tN8WJ9b7zg3uP7Idwqy6Q93n4rYvwvZay2657RY/3EnpNldppooPy+tzHMNRRySfVrf+
xGw57gff6r5IuXNLeNm0FDtvmtc3gd33wEq4enLmxmxgzVdOFSt2Fkuc2WV1H0rPeaLYrH9ec0Z0
V+Hb3I5NOp7VVHQHx57EE5T1CorKKIxTk/n9rY2L4p6WpfBmoQrlk9xmeFWNnv4RCas78MwThzRf
q48cVM+ZrlSOuTxc6g85dgPFQqk9BntaTqh/qSCTuYlr9Zk8BBd+vRFqTANosO028zvMgqGz5ne+
ZiW2ubB+j7Tbh+ahcLzpOY+sxtyU1ljzB4YVmVCTLE5dZXmfviXN52nqezi70vSu5JgL3CWePLml
l58n7GDxKPpu2UgPkz6eIDSMHU5FgEsuXqyj6c/ykU8ojGI/FxTjUC+kq92yjuIBXL8+M8bViaSK
464fsvaJtsD5arRT455qK9qSnaIOsVOJYNO24/CVN03UJbOXZ6eZKGtsj2m05ZFv9ex80+GYppVx
y1NI9+d1rSuQRdmcvqfKdne6MIKJnpfcPRlT2u0aWzlBzG3cHm3XLGXitjCkeR+Ub2Ttp5eo187e
xgKJXUxM6bWpUuknCM/jLb6P5oTTvVB7e14UITVQjo+zV9McvHJ63w9OWsPm6n37WFNDwe8ure7F
cFu6ghwsQPOtxevzseY3FvScuPq5JTx7L52uP61YVYInzJABr8UWldFyWP23di2eFil5HXWKKt7F
9MorPWTlzSrb7tXLUnpfeOs1z3kqVL7xLIpqgn4y7keK+44Dn7Fxt+IOfPXdnpYL30qP2B3ajahC
K6aGJr3PF78Ok4FN6mGmb2ArpWcd58ZuHvrFBuNlDtVN70z6sRoj5ychR2xiFC51qDvG8jMyBDVo
xTxiTMbaHO6Ua0wHZLXsLlsra4exNDpZmDGWs0lXnAdBuDeTag3S6xQr0tVqODiaI6EfKgNob8LY
n00J5ejDVW+xyQCLK61mqzOz2IkgUhTBzLPhb8vOy28K2nIpZpXDNRYSd2t4Kr+Rqm3OLXu2K6ck
Qug50rY3kzH3T05m+esZ1pG4XmVlnUoCrU+gFYSbtLlKnyj5pKoV3nb6oINRbydnXDC1utOPPjXW
9qrzJh+nhKB8J2YB71HDsaq7biKT3QycmhJZCmerYaHUx66g22DrTwiMJz3XrKuRJPTBqA3WVb3o
WnPD/c9jaG2i8kmZebAD8OueF3o6XlSb0hxW2e1B0HX2agQsQI5kIXM0wbrsN0AaAJnkQN+eTFcb
x7kwx3Q3WsQa+MfhuuOFuAv71DI3dV0Mr064jmcILO3RGi6NI4Uz8EKeIWjwtjBamN9t4D7atZef
hFN053JFI6XE3iy9TdbTwOiPetkGnJJgb3vA1/1yPVLz7GJMYpL/PnEoeCrhdn0IMwV5GXLfHw28
ENuMIzXCeui2J94Y86GrImPaKpmtp8zmAYwzZXYegJcI7Iadt52k5e3yzkvvWiwvB/6s6JukwKxX
qWhC6vjptr2wyyyh8cIXEFXS4Crn7XrHosTYG7llHB03itgLeukOsWC84UevHrvBpeK7RhD8FeH4
2bHzk49EI9udMbTulaI95rocxfBRptqhFqtqKC3SxU07cj5mpadHvgHYu7092eOPXFnduY0yOAQO
smblyb7eilKIO4mgfZaimHdRbnlWMjZlbm3c3G22cL/XW6Cd6ZfV9LDZrKbduV1pXNM/xGFiCSWG
UiuktkCXQe4hS4b5G70zLS1npbETxOKnWInc/JyFZYOBhDY44JHgUUDWJziAdJbn1enL61pI99C4
bXfMI0edl8Uuvxv+EmwFxdgnw3eRLSDD2k8ag3yIrbWqzUdWU80NdQbtNe3b/gfggPW9mbrRPxeu
E3YHu804Rxtj+ktlg761s3pN8mKorrPeyV98Wr2v6Czrnl1YECdXmwtpYt89jibP4H2QBuoY9Kk+
u329HnHEARy2R1FTiNiGktvdGK9la4itmskrnteiyhU38bzsh86cH1jvBl+FLoJiV5hT9eVleXc7
LIa1hW07Y1AP5u+zmoO947XduWoNNMG1bQVxwzFXHJby7JNpKHc3YRGM73RVqKuhlM5uZO+7bGho
lO+m0OWZatw22Mg6Ko9z67pn0wgNTsy9e1upWspkbaoB2zrlaL53sdSVk1tnN6tTRXcmDdhjstQZ
ZY9+m3Lv2kF/PaQheCNwcvIlW8Ly4K3uAIx/Ns2tbszCuRo8VR8lPrJHn1L2Vzx7PF26TJtfRmCV
Ry+TP2uH375fhfmQp9CIp1IXhCQCOz/l2u1P2C71vehknsCnWB/pJDO+tMQVuo1El4aJP1Szc8LZ
bFJ520bNoW2lzOnvKZaY7vX8w2dtfGUPuHK3rjHX9ywSrOkp7Abz1h0FHEFV1woxX4fFd2ORurte
2zr6ToX6xIG7dIIzhWdOe9Pibr4qOMqZ8DG8kF6GPNsPLsXicTMBlPOqhYZZ6DdUCZuy/yV0MHwW
1aTPGnLWe8PNa22pkvLNQ7aM867vGasYQefHNuDSxcYa1l+UZU0nu03VnZVZ9RP9ks0vP4/6cz2p
+mHsrJrqJENa98RN+3M48VFsDdcIATYYISVcy1K7ezD6Dk8D23+cgwWoDJmi+UMCmN5jW6/LTeCL
9DgxmrY3hc0BNUkxyeLrV9S7sVRkyI11aI/uZm4iBnotF470LCFOU0saLR6VXV3REVLPh8I2xg/6
L5vvNDsSZvABFn2Aduv2VhfRMtWtzVtuLO3NYMOw3KWR3d7mLLF3EV/9InxePLHZ+drZ1L1ZnXpc
JPhepqam9SaU97ZfF8F+HXJxGBZd0Xerg+bLgYp55+JCi52MUApxHQovqTN7ojjNfr5EcOVGpOYY
bPjJB70Pi8j6ladOdtcwDPZximD03WgCt9+T9XQ+7SB1uWpck67AUF3yJtp+wCvdtntTYF7e2Hry
dqmqecu0g3Gz+uLil/a6Q2kDIt2awPU/B+mSffFWSQKhGzUVUEQl9LXoC/dBQhrY+Ybb3RkZynrM
GQ5zmdFzeI7ZeXQNBVL1ggW+pZ6Lsd64daVS4abUjfcYNpEzJjLzyT3XKS6pTb1UITP2aCPKAKXY
Fo1fdY8wsnCr+FIWvHWDWVS7FiGJwD//I7dg/4xq52Rzdt1S06TjS9yd9Myklizx1OIdBUrv62Vr
iAV3mJy4KAO6woCFnwdbWp/SlcbnbDvLiz0swZOfd+lNYAH1i63V637aKsvPRbP2X1h9CmBXLVAd
TC3YXRtrch+o7arOrT9CAweNeWf5ZZlvJeWbkLDN3tM4DT3/bC5j+IYvl6EOaFV0TSB3fYHZVx1w
56m7QeXB9zFb1LPUrRFtSVKveDNta0pjKhPFYYyKV6Bw5Sswj/U8peyiNLGKEx0+/pvCfZnGFHmL
R8duy7ewl92ho2JLJybFQvfkWYxjh6nk6NVV6G5rqdGLmmzkwVgEWtxgYJYvZeXiuc0L9+L1pLtm
R7Vmkd/PrK7yZPIitIle1m++MU3QShystKFwL0blQV1zGBy/rDrqSy6OAY2cdyYvmLk5OkvAHcqx
/81r1vq1wu27W/rI2AVprnZNOTePw9QOQVJlK0NKliq5yxj/vYTY4XzuXE1LYrdMF7PQ7Dtg6JyU
EFreXU19wCUCyMp04jZDvjmJglMFEKElCAGFR329a9ksqG3pyslIeh5dX0GPYzjHOnBrGRRgHXJi
PmVsebJ2ktzopXFDWVZZJ2lrlee0gLAZy6Aq72wVzmTeJ45T1ljZzq1hN1yloZ6ic2YwT+FBr4Cy
DwahxJ+pJM/40I9+6pGw50TTbumDNJejrerVPtMRFpV3w1Q6y+1S1ELVmwmkkDj4Bv/p96pI+zr2
CWo3m9ypS35zaQA0Iw2kwrd/tHbXXhwvtH9LS4l9NHfdqwQP2CT/gMYRmNlgD5SH+PN1UMvg7pLS
CzZT7nkP/6iVN4h65TWkLc/YgvRN75QueEsypTz67qAftWPZpLCM/7+7uNDef0Or2yi5/353cfqp
9M/lTyz2yxf8sbmwv8HVvOA38ETY2EguBqLfYeyG/e23rV4UsYP+bUHxz8WFG33DC/0bKhiEkHVZ
T/wTxh59AyNBY0YAUvD3ncbf2Vz8Vf5nYRzyLUjxA0Yk0P+X7TT6aUmayyVueVmsYudtNcFAo6Xk
zp1IbFRtU74D9RoOLF2p0Fx6dNhYkm+OzWmaf+hyku+zwqQSZ0b5JKahvoQke/9NTGH6ImalMK9E
tXrH1vTpZoH4/tvf+m+tzP7LLcMuGeh/f0HdfA5q+NP1dPnv/2D7s9OKLvsuCo6AFv12ZfzB9r/8
G5gC2DJNuDKQhP55ORnmN0yzONg4hHCxXRYlXKB/0P0v/xLvMCnp8MI39HAQ+H9rGfbnSyrESwHZ
EzWAbLLLLuKv1mCikNUlxivucMkT08twAmr9hR6/HLrQPjD8wyf3SgKXRCGTDvmbPPy7S+widr01
iSA6E1VT2atHAnF1ONF3HAAovnsdDLxDZt8vv69m/tY19N9z7QoZ7T+70h6G+rP5n//x+a8X229f
8vvFZkffAj5FmgsBMKGOXCIGv19stskDinUWhA4Wb1xQPNX+d5FEyL9ywRLyyXM1/unZ5bCPDQEs
mzD0wH3hcvsbzy7cRH9aqAXs/NjggjjF9xxAlP0r36JCkKyKjJLfnDNZ926PVQ34j3ioUfmxIWUl
bqHiWTVdw3lG6jiwO/pyE2OmhO0pbAzXv1FeYQdf5Gp66ISA/OkeT4tMMFGYhrttqZCJPuelypeN
X6WWvKVdPLOuFpO48qEvMAmAfk4VjZdlJQbjmiJaFzndqSv80Q1EbPOhpR3Zu8MvbQVHOdn9Ywgf
7lyylL5zBtqtjvlQupRQ9wY6ao3CslvSqb4NkNcQ/9JglqxYGqutv+ixpUQ+7p1mEleQqdVkXupZ
ZvPZXJxK3MjQXEjARPgId04aLZro2xIRl86wYyYcmpt3N6up0yGoPBKUgvYWxQQVKrFd/L7rN+uA
SpGss1QraTxsbpyAoXttQoZtPBv+lBq7NA3aLmm0RoGt+ii6rllkP16QQeNOST1dmdXU2nGZjxlp
JhnmHz0J5IfFJ3JO4lPP1sYYG2e3qMIPt/VkKHdHS12eJQ7CJ4cgJx0J0rLzHSuAIO301hU+xnaH
nU2+rVKV4zIZ0CbjdBjcnznM2pcyCxkEo4WiXAZvvm3q31ezaq9Wvw7cWFGZhkMlt9IfdNeUxd4Q
xkNdmYS2KlfrT1Fh6Y/YgIAlDl2alNz1le0F5iW5YWOedie0Xhs7VcHgWhhaOolhq+oZQ9N47LoQ
mU5ytNyg/jgnNKThK3UupbI5xd4jhazfTa+x0lhSZU6veVlEtwGFSnMslqm8NP6wWTOLufiotEqh
DRSzmDddzcowUdMc/gJ5zrrPpJiWdJ8yqmxPqo2jv7Pa+rGmhtncqogmITb8ACdlCRefQKc5c2gn
scnMiOs2DqJiiGKv8ExrN5BzJ0pnlxPECSrBOGeSIIhNtyejhWTVHzhFQt+t7LpnxdmyPLPysH1l
bpX9RmN75AFtd/Wto10X9qhLmTv7Gr+5aXPj8qPO4bDuwmxUT5At8x+hnQM6KJ1ifJ0uoY2k75zl
adB+UMWZEr5FV5/sjcOS914da6HSHxEJ3mdlrQGDnpjtdi8ouWV5MC3dL6nTKkw4VRf37LkdpuJO
G/ey8YoA56QrgjjUPlV79OpV4JbHkpIWOghTdIbWOoP2I3pMU2D+Q7Q2K+U+Y3VM+5bj31tFmT5z
XnLVZvQLsc/Q0ei46oXzZi/5gj0zxOK6NQ1Z3FaV4WPd7GvvV50ZLJgNotm86aB8uHEXjNNViv/y
KQcs8aCGYMB8xXB+pFhSTBtvdPUru3Crv8IKiyKHpAWQGvDNdU6FXLuptCzIq9cDcxztGyMDWe2b
t+QMRLQreuxXMaHqbjjZ0p3LmBC5/tEh+/xsHfZcxwb/anrndeQ/Y2Cki6AnmafXl7NorTe1DsR7
i8LB32hc04YHHNEarLl1+T1Ma3feIaN2/gaNN3ju57EONrbd4ANjXFLkSUerfLZ8YxFJXw/1K/2e
o3UJIIXfFRXcd+FUEUxHe03TLZ5np92xVqFh0LCk8ZF6ghF+iaruKejHLOMUSZ6Q/Kmd/SIZ2sCm
rLv2DehgDzg2hEqzYacoroAkzOGuoxd83XS+0NlWI4OHO4LjmeZ84cgQCXHiMyLVFz47tgFuNq1I
f+889mg3l3s12mXeaB/EXNhunFpzcSe7gLoq1vLinumuVoy9jbyTvUzffJr7gFAgWacHvimhzMVk
AD/qzKEdxOMD65PRiRa0ABuUG8gBUX0S52ShpCaeaonkFnY3XRYW1S6YJiHhulxsaA4IpnsftAxk
O9GyhJ8zDMAbt8CwG1tdZZw6FGLyo41evwciDZ9be+h/rnVI6BSpGQMnOdsPXYxuHlutz8KKPzg/
uz8ZK/a4Oi0fdWSFQ4LAS+U1xYAj7X1ltzzSLEnKd/KMktz+EjQqoZkZ0CEuN0AedtSIeue0YV0k
ZRY1L3xqo9owsYof4Vgw6VbeSlhAOTxKN4Ti2+dWNuo85CGvmnpe0YH6KSzIPerSfEjXJpy3IbgW
yiULdzguU2C3iW8v48NKiYyKZ+Z56jPVmL5W5pDeBoTaq81S11CW67zV4cac2/XWZQY3k9DhTMjT
iS5XTPnTKQ8Ko4vR1qwZoXzph82y1v29Yfg2KfzSDd4kJox3y++pY/V6NvIxCV1F9dAacZKkOPXB
MBtgeLbOuVwDVvqHyWoGNF5KWmViImX6u8zwK7mZIoONitk45ifRTwVKxZ2aIQ4BOd41CxjpeEVE
01egMzoH5JO73BklP85GEWAZkjalPBS51QaJAd1lxzuL0DtuEOuZF1NbQlkYbN5q7Pu3eYYFC2d2
Kbq4qfVgxpr3bYfQcZG7iMRdTJYwRN9WloX1tvNd4yaqoxUbZR1y1WC1mJYkqP3w15hWaFSZ5DgU
OyswjNgzcILy/yEqkCym/Z66WX6HmpyjHE6dzf1Fhzs7+5LELqEyTPsi9PLHCO6a4JLXKtxCeYSv
Ya+NPguKUOnJ01EXbLKl4n4bLLP8Wr25uJG4KVOYJdLFteDyKSZd0fT3FsuP5VSz2d4XxHIlSBtf
ujGwV5/XrbALatMLG5RFloryzXLEnCcG4s0Vrei8vgRAlBy91eCBvTAhv3rtAGibXkuHfS2Alj27
GGTepjdWlt7TrHAEYDt3t+6as0GcO77TpswKJKcBL+x6wOES1Buq7FKdiGzyUAfxuhIN5+9/4TNH
d0Xk5OOWY2PuXs10Ms5b2tPQXzBYhEs8+UxZ0FRG+wsTRGNxghDhJ7bc9KOfB0ueSi/QmGtrCHkU
h2jjobJaRc9pmBELLfolH3YWMfmQbf443Gfg2tLTKmsjONbu4I+kvcPLrbRYXdLxMigorHfdOR7y
0WNRGSqIf3oZrQfkcwerjlN+YDXBXWC3mtaWgaDCrqvDSm/yruVqreeiYa2Cyp7XO0SJmTImUqPG
DS9S6GwSJxieFgLT2XtFztxXWIZTP7q3hkoQv2cr5Xr4J6qheRnHSU3bAiQBoAnPr+31BTFyNr5A
Ca3ldWtXEpcZW008JVxbzY95LCnO9SBtOO80A/f/L/Daxan4f5yMTAP43y9/e49pxcL2+Rcno0DR
9ztgBgkQIevaVWWekFCsf9cb/m193cWE+tdvg5OfvO2FOs23+4v1O1JdozntgVJ256Xh4MAaxAp6
Ho8Xx4tzKc/trvwORBKBYM56pppkIoJcPf194eO/59DKx/ifDa2nz+Z/XH8uP/9cmHj5mj8kt+Ab
XuDLQ5DBlfRuePmI/pDcom+Eqy6RRbKRrJv9CzD8j7k1sBDWTL6QBjcS/P9qFg7Mb+RZEPB+l+L+
xsz6f3lAidsx2VFrStoJKuNfM/S5y2EV7/6a1P7agFVrl/RYjBZuGD8oDxmWyjBOCb6NW2Wo4Uam
Hn01FAkkNfWnRVodDCPHc5eydaYsFosTZsx+gitHn7ICakid7evo8dbatHkwfVRWhoEh68W84qo0
ScHOFv6XuLBTXi2ON/IgbDkHdnbn3PlmPv+yzvJSaW1VLFrAXkUD7OX9ihQg44Z9z2ex9msAhKwY
HnsGqD5YSF3wBMaV5HophqU8qs+TYa4qcTJj2elVQtQzmpLmv1rp7DT5XvEdc8IRS7+uNwX50VM3
u3RBLn43vCAssEPJUin3Op/mHbehVe2bqH+KGs7Gu0HLZKCn9ajxhQFoy0t2x56V7dfMsD4JNEZL
XA8hLEOp7c+5K/qPJhy7Q4vp9XJcrw9//zb8L6c/XkKl/15/vPrZt81fvPiXr/hDFELfuZRqsoBH
TuRi/ufdhSiEP59bjq0sSyPkmX/eXF74jTwyoAoUm0uA8CJO/qE/et43MMUE+hGQSYfiw/g7ohAx
tj8/n81L9hkrOz8Cdz/f6SJP/ktqk3ZtEH24CUhCes0vVlbRO1N/vnIMG/aVY6Q/y2aUtBTi43gX
a1XimlqG+dqUWro7CAPui69WgCyU8GITFQW9fdvF6dZ9sXaskxVK5LwhPhWYW4sNno5bt6qaRAC+
ehc4wIdtwaXtn6J5ABWohtGW2xrqIbeJJ5aBM6vZ7sgQCPuM3OJjgQOr8sRfjeWaqlYMExjfjD1+
nh6+RhdqM2ZbZU40AEIJ24TOnOO18nJJCSAn8V2ZueaEyVeY+UZgsXtDSKFzxPXHiHkU3bXbOk6G
qArq2vms8hneGCg/9+LEcJV5sKfSOAlMbbGnp/VujETzS3M3nbCA1IkY5fwQ4Ke6B5oVpImJ6oBh
x7GZdso2pN4TTaqMHWyk1z3lPjeevSxlPBXu8gIk0cu289BlxyjCT7fLVWi9Y6NkrPDBwUU72Yj1
TZHPyZIyajoiAlr5cV+SKAApaIZ9wlO5EtBNmFC3YdEHP9RkAPfgSOoqkj65dx0M/oq6Iis3xWih
hl/s4/KX1OXbbCsnRL9qdGAEm2JKMxBG5oSzJ4MmeCpwCj4vnUvaJ8JV8zrmVcupm9JM+jJHhrPN
ANRBJVWv05ceiYbZp774nhWlsDIOCl+pmA7Zqcfv4QgoxTgH2btWWVmDUrXMbiPWJsDagCa0ScfC
+jEMkXNyOpqYY4wXaQmltBxudIX+spc2vw4fL1YZWDxi9nbdOg4nXLlgE5UYBH8SAT50Y9n1yOyt
6RRPGtV3Cv1gsN6iPgSMiuPZgSBm0yrfGliLrG6ozXhxZRsx0+jhiorUsknA7fIzjIFM8QT6wfKF
A7B5cxUuERwU7fxlROLyIgAe5SaDy6CQ9Fi1UHsGwaWkFpT5DfWKzRVCqQAzmGtJKisoX6lUoH+j
rbzyB0xP2kZ4A/nP2N04/JVhYXZ8VEABcNWDj5nYdLz1Y5mXtOBWPu8A8gtp3OJ8gp0bIThtZ4wL
r+4iS/8wVkP6i3TptIB7HbBCgwjNy9vZLJmn2shuZNLM3bLP5ITb0xK2U2189vsvYk0juoLcQhDw
UB0IqKJ31hcAS8RFiH/JfNMzSeKcVGqi96+2g2xnlO5QbThMIjENBS5vjSWm2JTMoTQQyaj/mAfp
vIpQKZE41upmoL2U0NdOWI5FbEUFhdglOgmWtDpoXLyw7aCOTmhzKKf0vv6CrZSXh9DQ+qYqiHfc
ArUYCL/DxrI2Wq987haAR71xlUDfULBnMZLkQTolSoKi2RshB4ZNF0Vzs5GUEM2n2crEU7Bgf4tN
sjFZknf5eB+qsLVOueFW3gE7ljs9zp1ZWh86tAtrm+XE7jYk5+YuQfrVb4qLwY0zuFRzTBZurDf2
UigEDARa+uc7vyhVEXd0x3a3OetvcZ9OdpDHmTD0mNg9ZSRXw0IAYV+PjZvdlE6U/+qhLY1xVkZj
xOOHfTS6S+no/eiv5gvslSjEyDhHP+10zZsdWNLQTioM4cN+VFQsHubCQNoFWBiccDkW9hHluKKt
fTHN9HGFyybIgCA8HFwf1W5HtMf71RrB+F2v5diemU3zgIokr39talGBKHOVC3JxHNZqO2sGwdjz
CjpiXFTBcgsX2k/v7aXehr7TNdtay/XLE/W8wGrkJbKZ/YlYRBd6q83EnztPmOpSvRlMa8CPZAaw
etuCEpa9XZni1IMidWK+rX6VbqW/HJRfPHWt1IBxRYuSISy3pRKtN9olRn4NQfDNYrC2Qea3+W5Y
sbxgioHFaphG8ItD5Oxv8kI4mEZHnt1H8mWRs/Umi6dULjLMclqXo4lrRAbbMBph1YVdR9CFgFOU
46T3J3Texg3fch771t5gQfylzE4oHhmFbyYKg5Q+ZavoV1A7pYqOY9v137WSSBBzL9cnwxLiSQOm
0Yc6DN+N4NIJXLvFuq+y1D+tQk1f3tCm54FOamw5Gtcw4sW4Gdq5fVJu2F9PWte/BjBR4Z71xHLo
jaznqcm3+I4M0/2ajdmE/miZAa8QaoXtDU5h3l9Txe6FTsx0/uChHfhxwEX55vXgY5+Mwgof1tDv
X0Np6XYz5vPALtJlWi1XMb2WudEWG+EO9B/wAXn7oOZzuWSaqiPoWWmg9GVLyzbDh4vZoMcz4ZeL
bSfMD+AgrX7cu6DhHlv8e0ybY4mfMfMqrI2y4eQNe8uM3unDy4KtG4nss9TDGsZtV5hVvAIW0DtE
AsvdXMITaMWqWH/x+4wKWz0r3P0C0ce9EpgQZbKAUugv/ejzbaayJd36dTNH/4u781qW28jW9BNh
At7clgG256boWrxBiKQE7z2efr7c3dO9gUIXTuncTfSNWlRwVSbSrFzrN8d+RkISl++egzwXQgIG
8l/jfThQkjnent/+//nMFLIO/z0JPnY/Fm1R8V//v/el/n8URFMQg8EmTuWh+O+2qGTrdOcVNPDp
K1riqfKf96UK45RyAfpg0PQVEmVIov9KgRWH9yVq8TDRLExKkWW44Ym5zH8NPGzJpTFUBj6iKkje
r/LfomrbpGlZo01jT26N2+YpCnEefzcZG7xRXtfvqiD/jCLawqI3LDPOVRWklOgfDCbmv1LZa4ex
AkGoKmEMxgpe9/8u1Io2GccAZHkT9p6pOz+NVnGoSvr6MagTeUe4QvxN/6kgvQ0K0QoExmARUwZ4
K/28ezrYdC50hLE7ryik4KQUhvSUQQ6okHNDyAnXu9LLGrkRIPXmd7SGNFbQv1fYxqRufDqDCqWY
VQAUF1ZHilr7ToqemoeCtknHD4q65SM4cj3KxqczaNqzOAxa6pYp/vzdKBswzIoPNQOgqyQ9angr
35Ne8V5SkFG6HmprQO9DrdBFCjVpiWyw85JGs9047sKzzzV1uDkKcAIWI28BR38jgL8fUI6OfGBb
Puqmsu98SPXW+oQJcf7Pg/C/Fv42xsJkUWZ0KBzJqtj076NAhI7gkYG8Le0WOkgx+h8nlG13ooh9
s1qCqEpYhsH5gKTfWvKhaFV7KEAJeIGa1/eVglxcWcn2fdqm1kPg2BY6SCE6vhFKSrfPIjITJpkW
8o48xZfjk2FjoRTStl5Hrf0oFeAPh8jcI2xfLj7QH4iTIDbFj6VstIxizXIRVZlaermvIHxL4/xJ
GSPzqFRzveNkvhVK4TBEGZNgwKWWoXzHmOSmBNBdIe/6MKsdNXX6bS/wLfP7W+fOombI6sOTFPlm
e7Wl+l7qSP2lwss43Q9I6OGQVgR7Yo9bA3ofZTV3LVIY+pxFpWdRVwSCAay0kNTYlWZVunkxLAe0
mjutGicIISmhIN3dFXALH8cg25u2zQEJAVNoUdyZa+lCiPtTRpeYKHOAfmwIj8aRjEh0JaOdk2gv
1GruzE5DxH92Cq+MM9sL/c6iHSgETxpKoH9jMbwb1Wruep9yaxOwGHxwyvdWYMyeGal/Xg8ifu/y
nOADwXl1ZKCAbFbRpXh3iMOh90X/G2GfxuBNCwzhLpIBREd29pPTMP1nlfOGw49wJBOgUtGH4qhd
hgthO8SoKhZeCpXXlVqQywmP/Z2PdHnE4lEKaclgMdDNEajX94OqesnKM57KXhK2Xzv6RecSTIt7
feYuVoIGv4v7AukP9iGOcssgiHiqqOPLqQe6oIcfG7a/tLCtXL9EMPnWpfAWC8SIyiuIyVvdGbNV
JnGkEasKU/UfPsYotI4nABvXh/R2lC1WA3FUEHBoP+Kjaa8VMQtDsQGTQ7mkOBK+SKYT4SjRDOch
MbKnuc67D4oZjs+SNlRPVZqoHxIUhb91XT7HVBhsHEq1cKaQhgWHBTzikRug+ZRrVC6u/9CLVSt+
p44wLzbQNFrWPoG+2kVGhDGg18GX+l63vvGimEXlSYFu4c7Q/+vx8j9ftnBBTErBTAqbhG++/Na6
GvU5lIHUUxXp6wQ4Q7zMx1tXLUFshKeIRNlbs1ZbEXo+lVG5Sr3ET2sXSH5/xoe225k6Vfw1q28s
rkwZ9yqZi9NeraW06jRZ6qQE/o4U/lGmoTadTEnLcSDShcp9E5f9sRxq+QgPY/wHJV/HqxDH+czV
pEKJb8pPthKoTwO53hOoNNk6VFKPv0jWN/NZMdXCHcpCKYBv9eXH69/9YmMjY0Vn7c2iWQdIvtrY
qjbNOJ7oiZekk017pi3uammyd3b2Re5EFKSBHR2gvcjgxa94dyZKgSN3dtUlnl+X/u9TGSvHAmFB
d+rNCDGFun7yh+lPaw7bT9eHtxK84+EgIhsy30cRJpvrdaaVVo55QRt7VhjG6JeMsfbJmCfjjwJ5
veg4dJaFkL+pjR+xN0kKsEHUM4/AZIL5qbQdtp3fNthvjHb1PYABBEzQaOQbFcP/+TNxgaPBySxZ
iDcvJ6gzMmUYgyjxZjPVTtQcvhvhm0huNoGe0bqdY+niOcWsGELIlD4nWmnrXA/uSeHU8hx7CTXj
o+0UyRNnFDLyRZxRQUUKwjOTUv8eww7+aEuWfOulRXxWAzarJOwmhOblcEO1RqMI2KA3+mZxbsPW
PAIiSLydjy/+muXGZNUhuUc6CyOD9tcyTB7hfh7VaexVcQ0LPpVBsZp9Nv7WoLT3QONfe5gmJfwy
YwBwLGYsNIeqh9qOfPp4j+3tnk7nxmYTKo8yhQgWJBj75e+JillRitKMPGzsE3aANGCoBq7p+rC3
oiC3pRoULHgvrNdSPU/j3KVG5HWhNJ4DNSvPStztieHuRRFb/t2WViIaZvR4Im+YrOwMo9U8qDmk
6+tj2dq/bF8kxIQqE1WY1RHuF3pld5MeelOffbBzWfsURrAmqZIaoF5CMJrNsawm3TyUkhl9TgsZ
gncB89q1KZXC5sYXhn901F/4e2l/laMV7YkBbs2EAbpGFI908Parn9gCrVUCrAW9uBumu2y251c9
1eLz9Zm4TI5UDYg+SxldQ3FcL+c7qWYliKM58qIkGx4MB4sHCQuUM+l7v7OAxGGz3jbgNBSkEukj
vzWL33/acEgbNbHbkB7B8NcYWx+aSAc22lpfytJ3Y1v9cX1oK5VucfppYEJwXUbcVbSbxT5+t5ZC
W+nnesxDT6B3vKyLJoT5/aDFVclpPijKPHhSbbaP4CRojRo4upQFzFs+pfHt+k+5TIPYOWwcFVKY
blH0W/6SAjEAWDFwsFUSXtdyMujnSjd5WNIHTyZQwp2D8PKrLuOtd5FayBP9V4CZfTp/Nm0hiWij
qgi39F9wiP+ace0NbXUYKnqDJLhPKHnKE9csSu0X5IzxqKM7cxBtgJ2te3nH8FVFgieE/MjyVplF
TMLTOnIRoivhK3cVBOH0EOEWHh6BfyvPUo5y9GDhbuijCv97GvvKX9e/5dayYnaRd+WuwYBkLaIN
sFiqGnR+vACgy8caYvBXCzUJ0TvWHgdm/VzRYICvrScPTlD5584OIbuW/f31H7L1kemIQ/N6K1Kt
ZyJEKsQJ0hq7vAEn+Zptd+x6mOYBWPjT3wgFI4gtRbUU/+zl+vVHhGSDIgi9GsYydn10b5NpsiEM
lP+iZt20npCb1smv2C9chstQbRFDJkitwKvkMHyABT6AIjL8czwhKTVBuN5ZT5fHLNmp4BKBkFZ4
HYo/f3dIJH0tORWu4/iThMVjXvfKXzLyiDulqcuzjyjkDJSaOfi4qZdRKjxJ2qaSA08u/P4bmG8V
OIqmuCqWfMeRx9mJrtBe3XdzaDYvXxW+n1isy6ABBUfyzTwABCOXn6B0DkgxaMPOWfNWB12e6xoX
KCplVN5sED+ri0qS7HGEKR14c6ojIzIn08+AY+FhwinuRR0q6wF3ovCs5+C0CynOj31uja8W0mYH
q8jnnVtGEBtX1ww/h7ROZX8auqWvztoQC0NNjTOmWnOKDwkZ3Nc8hLyVzU11dOJE+022cwME66RV
fxaxop3lbNLvMJiLn2HdB/dantC3vr6Btj4F73Te67QMbfTGl58ikxVALFIVeGARtD/REu6Pmdnj
CHk9zAqr+nblsTux33VIBql6rL7FNED4MFt8pTtaUz8gljvntK4xl81m47HszOJ+cmo6q0Ejncus
RHlwnMa9THH7VwDvwlpLBVipik/0bk+xFpzOtyTJ1aZ4/kc+1PoxLvLu1IbgkqsOpZtidJJTO8fx
yxxZOeB/p/jH9anYmHHqDgoW1Q7dMdwilr+htziySh3wfSZbyUfJRjHDdpJ6Z/GLg2+19unicbTS
EOMtaKxSDLYd7fp8gCU3t1+ldmyeozBz88oYOb+cnVfnVjDgbSYnI1cgeM/lkLSo1EA2tJI7YrHh
8i61ztzvxiuagPYjp37y2+1TSOuDmpmFBQyH1zJe6ABr69KOweFdeBqUBEQa8grPfyMK7VP2Knko
m3YZpcsHEqeuRj+iw5eWrj65oI+l4vUo4reuP5RGAYq8gf1haKuNATGo7kCpS3CpZv25LYf2sWon
x+ubQv9haYN/19h27/mlb+1cMBtHPwDF/0RefTV6LMhGV4yvh3r6Gkx2hjGuOHVkgR4p8CpFHTq6
fVJFRwlsPGZRcP1Xw41iDc0satKuEmajJ/ec+jFeG971Sd3IQFiMuNozQF4Pzmr1R4mpDEY9Oq6S
gT8ea6xZDFBZhwKCzfH2UNxjwtdeftNJWK6SHi/PdAhrGF1hb3/BmtJ5iLW4eUKEZ9pZKm989dVa
Ibc0BKlevA/XhzU8MLmewV65Zq2N7mgWIRo/PlSVPBrlnygy4fMEtPoXMlHpfByNPvhZoPj/os5y
4lmm0J7i4n1tOmBDSM5Y8IdKTsNj08/lMxLPNpJp3bBjRPdWXFn/apPXItY1POeQqV/OkMzLBh2y
yHGNJC1fdMScfG9WtNrGoBzWXsYC6EJU9CxEVaN0RgECgnD0M5GK5DcVoOprOCFkdWgVkNyHlO9e
HoCMavlxGoIueL35c9oCHmzzGkJF3lndEF2RBLFDm9Pt5LruTpYqAbQtpMJ58VE8Pf+NYPQFKYKJ
LoOx2gxV4uDHpXS2Cw9ZwRseNBS4u/Rs1fVeYX5jR4gj7N+hVptdHpzArFuIizZCWh+4mJp7VR2H
52qc/Z0PvhdqtfmmfvB9q2htN4Rm9DlPAPZatGyeqrDbU7LeuEsxs4C6SWuVcsSaaCNR9ulR2YR8
CSP9KIX2fHZwRj5c/0zbUSxScW4cIOOrHCklPKBDPhM1/O7gQLpBfS3fM3LYeD/aNjmYIQ4ubMVW
100Cfk8e08p2NcSSvlZjRf/bl/QnkzLsgTIl+tLoimK53ZlZB7e0SXbug81hvvsBq2EOVqr4utyw
GmuKokACJsELN3bOy80oFskCaCX6d0JP5H0KNs9OgvNtyUJUIsXj/4XMaBbspD/bUSi4wooCuLtO
f2yE6/w+y22XUvlf4VgFrpJX/U4jZHOh89IWfRBg/utssqOKw4OTsyKqOv0Fxlz6dZBsw2tKf6/m
thdKjPdd4grZ2a4Dkz1VJW32CLTf8Vp9mI/xCDf/+mrfCgUwTNyevJ0Q1liGUs0+FNAf2+1lFAon
SOoPsMtgsKGCdb4eausrOeTioqOrQEJahYq7Ca9cfJzd2Xwz07KD0xRL2U6UjTyHPqSJHx5PNwgh
YsDv5s5H8ReeRcxnGnrjoZqi6AH9MQV0rqIdItWuH/s8LL9dH9pmUFJ8JhAYEPW1ZdC+U5DPTEzL
jfuhPIs+GFKL+oAvQIvEZyK137tEi3ZOXnFErG9axxRlPHR5gPetTt6ydqzexljFLePEfMmGQXNV
iPpnI+2sZyvU0ttPDFI4Ud93MGyA77IaZGLMpdyyl9sC7f4uaouTUQzVzvG7MSramchSAVVUNF4u
yyiymtEuqhhVzlPipJRVfmwlrFSzKH5FP0TfWf9bZQPi2XQH0Y3hmFutl7jIyrpnjl2u0zijNak2
HzVBYThrHW+NQ5dyPOqllr8GTWm6ZSRaagNdn8c8CQCDk67szICIuPquHGGyQcFY9BTXp5kmQxGe
aHy4WIHBfmipV4AKRxvWcf7OJzUMRad6p2noL4mP8W6zwEBR6oTEyC2TOvrYD0YIHaK3dyqEGxuf
mp1Nci64WMj2LKOYUjHIDQVpt7VYnp0cZ6eoa8Lbrxo8qHhTUSAkztrJLuhmXBliopTgstwYJdG5
7nPv+kbfGgpga6xgKOhT4lidYYnVy2WaKZYbNfF81pCVBDSv34yC4mNwiPA/4dvF8bycMNuZ8Q1N
B8vVnLo+ogAKa8cOu53PsrXOgCbA+9BFrr4u3GqKlNZm2Fhu00z23SAFygOWTNlHzZHrnV22FYp3
Gegg0bmjPbocEFofqTZMoeUOPBQ9Hjv2AUP4zs1DWd/5QluhaOvw3ATPikXL6ihOQqW3MBmwXN0e
G6+e7OiY61l9DhpjL4fbKsHTQsK7ho6ncAJfDUtRYoDW4DxcpTbu0WROoL9LZwrU/7DQDD9IgfUl
d+zuWOUyZ0ajfh/a6sf1Bbk5XGAmLBRM5UAbLmfWHyIfDSoHbSWsLV1EdqnoJYhL15Uz7HzEjZRV
pD8w3AW9kZRhGcoYbQQs5cl0G3wzHoPCUE9loPJe8qG9GxHK8OOAjkqNPwEmCE3wN64fWgwGIm9U
jJW3guu7swrZzURi6+FXYqf6wdLz9thzVh6uz+flNwXJK9p1uCii9QSCYDlKRFLzKeor0+UVqB+G
PPJz3BNS6xcyMuqjMSv6Cf9cEw5NXHzpBr13I/RQX2GfqOPOb7k4bPgpHJpgZQR8ydFWh81cKeqY
YOLstracPepmlD6Yvfzt+oDX9y0YPhIWQDCgfxEGWpfNg8kZSrvqe8+yK9wxyKOPyCxX3wJFDX7L
KYntFYfXK/YtIGVxB2gGwIX1OV0aQZKpgstiItt1jpM0OJkthKG8bprz9bGJi+X9TUrFjr4DkoQA
U9/668tv6YRSaKj5jOgHV+pf1Ax/zXJZnjIMHO4S0w7uxrkZ/7gecz28t5gwillCBDbN1YYMYQHX
as986mmtnuZgjA9yWCApY43Tzo23/nQUhkCdO4hBkE5TXl6FMuxYCrTcrDyfY95N0U6CeymzPoHk
oY2dOzfSFEQ8yswgWwQU8+KZpUbFlPV9V3ljDn+uGNX5Hm0AWFFdlIxnJUQFjE6yiS1hbeJSEof6
zoDXG+LtB4i3P4VTrMPWlpYV9mC2jzCON7WNJfxLEdDBLwAn9uvf8HLdQAznmhKSlWDG10gWu4Ms
zoYsPceOAlSEcrX/OZroHB9KCOz3ttJppwyg441Xlxgey1UWdB0BVBfDf3fC6T6GhCbtAi/pU4xb
7fhYl9XnWbH2SDQb80gVgyeDxuAc8IPLQFppD1KlTIWHBYVxn1VmcZgCabq7PouXOwEoHPaR9IHI
lDhjllHmYJDNsq8LjzrI8G3QfJwYVCs/ybmU7ObMGn/ZcqtDfOKsFB+MV986WF75sHbzMPNKnFSn
I3ptEbzgjlLjGfSK3xzzoYD5mISjHRyGHh7jQeG7fhB9Ourf/jD/YOOmEIHxtEIHYsCkoCxRoji2
aWk9yE2C5VgSFuUPo7CCX0kIZJFKYebjL2M2Hap785vcOJ28XyMGCJ+HrB7vpyKbzr2s1h8SSLn4
pilI17lhWueZN1gT9HE0wPriTipn7avcNkPhNcZUY6RiOqcJbvz3SuMpC+JZE5pLlfxH5A/pn9Kk
y9MpaFN/ouwGHwhia93fh5U0KRgWd/6dLhlzdUbQGYUOXJCpDKt6AL07F2KG1z/z5WJi5sEemnix
84B6M/p7t2pnBYqmP8XYikkItSM2pyABoO4xei7POvB8PB14jCjU5tapllygyk9pIfMqvP9OjtLq
R3pu3qArwbFBv/rmk4ZwosnFLhHHjbpcuxjBlUkeRLknFT2MbkUO3DSB+Xp96jYGpQHYRxyFLhot
2dUBztTFcxYaBVZTyTczg9keJ/pd02Y4gQkm/fVoGx+K/aULgxWBOFvXC1CdtgyStsKrR3n+qLXF
5A6OfCvklrcXCjfsdpJEUehZ7XrdlwxMxZXCq8pUf0IhbvyqFXK1M3OXZwtReLeTB1rgJtZg+nTK
pzptdWgIs+y7sKOopSu97o2Z1uxcBlvTxoIDl+Y4UG3WHymWjSpJ8A/BEqvuDjKwQNr36Eze/nFY
3eBa3iyh12BuidK2kY4pPJFhUI5qObeQEaS9JuDWgqPXIZSGwGia2mrBOWPBAVw6uTckFbYBSA+c
u8nBO8lB6bG2Kv/+9lFBu3LEhU0xZ10ySjslSypE27wupo9lW1J4RLTyb2xWFgKjgcCICIwlRv3u
BELnY1DzIc29AsjROUcK8ySbENGvj2VjySHtIqS3OIdEC2IZRdPloFYirfDCoc/ueH9k55lpA4fa
OjuhLpALbCLelIyFqiRskXWtucTWPpNiLmjqtji2xfbZaLRv9I1/1GH6V5b2j2GXfyom57GM6ht7
tm+xYUkIjR0OwPU7a6j9dKDuUHhOF0zHWOlLgKj53hC3ZpMimWDw0uSk0recTZVjsfF1/EKgpYMT
bjlg4yb9iHfI3rEnDpxVZkAyhwCKRhiGs3rQOXNlShAlCg8eZ+hC8TfQadU6z0+xc9LmQEWxyinu
QIMG2I7ozU4WtHF8kNQRGgyZWKGr8AaXVll1ePJaBcZCtaQaLu3RdmfFbGxs8n+uYCC6PAXWBRYe
spls9DCYwtZoXmNsMx5QSkF5asQMIjvkidzvRLzMkYF4U3hW0S6jfLSOmChZLvWcw16K1M+jWXTj
oQwK/blW4jnE/A4rVMAOVb1zGm9uDaHwzbFvQEpZd1GNMWhyhF84whD+PPhoxX4J6jx5sFEd/YlF
U3Qg6dNeWxR5kE/Op68d4J+dH7ExdvIcm+uAPN1GQ2q5eCM9G5ROdjJPwXDkAQllFKNlKuENlqzH
Ilb7Z4ACe9CDjYUEdE/cDjIeDDwVlkExr23rAdVIrwZQdjehlHqwpKC9fbkaIt8B0ip4/GtwT8Rp
bRuZmnlyNQUf57BsTxJFh52cUVQuVnvS4CPiLM+CFXtzOZbQsvIuT4fM86s2+lDMpfoBlml+Gps2
PPklfMy4CqVDUXXB6eZTHIY9rwQWkGAbi3Pp3V2BcLAaa3WVeVmJPBzeqzp6T4huzKo87DyX386w
i1HyqGP3w0UBvbSMxb8FUzSUmSeZ5k9eG0+G1D63kXOK0/pVbfs7E7kgMgr7vpqqEx5k50oL7uqy
+HZ9zBsrh4o1/DfIgDCt1wAq5ImCvOXSgmFdcwIiB47SVTLfvnIgCVN3FY9YobW/HC1GfA21nBnO
oa5EZMsaBlBmswcB3jjomExeHAL6TNt8FUUea7RVMnDNOvqBhzxPpXsJKFroIy6IN96tXXIuQ8Gw
Y6VydsNxXCVMCMEqXYv/khfVJSaVyA7/rvfD/HL9A22cJ+IFJWhDgIoQz1hOXYawEqJFSeIZTjJ+
D0e1OeOLWiNHFTsPadUrD3EfKHskUWVjXXByA5ZVeQ3AVl+tz3B24jyEy+EBU0WxV+qS1Mtg8dxZ
qdl6cRwMZx/T5Y+zkikneAp0oaU6dYdGN4+SYafHgGerZ/iVtZOCXDTlmHauMhnkNRUPUdxaTsgk
pdzYIclVoaELFuP6yts7D0ACOU+2Hr/4fhS5qox0c5g9xfnwklW2ekAq+tf1D7MxQw6amcCJqaBd
CnPE6BT1RgVxTTJb5aFrnMqdpq7fOQ03o6CAQMtP1NXWjfGyR7LXyKXY0yuwcalm1g9+a/y8PpSN
hIsir/jUIKTFq3M5pQ0uuqU+mbGHaDCGD2E4H50G3lTndDuRNrYorR4WMtKBmM6vjz1tBJKLc3bs
meOcHHERsO8bK+DrkfnP32b80XZSkYuaPcuFuwpEFUV7Qq+bIE0+JCkierFnz1HwYGDMXBwylPY/
DW1geKUzpnhvRPWpSXEfxkM6fMRVNz7OZpTtrNytT0mlXhCNwcDxrF/OssiURsXPYk+R+/o8F5l0
xMRr2IHxb31LjKdtYXLC2SSUMN9fYrYVBik+9zGU3CJwu6yvTg4gm9OE7fzO0XQ5ICiM9Abeskoe
wKsDUJ5CfbD8LPPgZUn3OI3/aAZd3nkmbiR1ROEdwNKkHY3zy3JAk1zFcYtqnpfEJXqItWP+XsWG
dMTYr/6IoJXyrGS6zX1Sqw9WLvsnxU5ubRySVvEbKGIJvywyu9UrkvdQitqcwRGIrKM7qj3KtaXR
HFrd2sudtybVomKGcDQBAUYth4tBWyc3DvR8tUKcEAW55ESaefvLwyFLpL8LC1/n2he/4l2q45Qa
TtxOnXqIimt3Rjb0Lyl0rJvXIgcWzVZKS2AIeEMto4TqFIXJNPDpophOGUp2XhmZ4RHG+K0cGfGF
3odabS49SPh6M6HSsvgs99ALfD+TdrK2y71FEF41dI5Ej99ZjSfHYbCwcIb0+kDGz8SsfNcH4njo
0PrfCXV5UBIKWAmZBccFpdPl1M2gSiYZ/3gvRNv7oSlbFc5nkcnHtKvL8JCiVnjzw4WIfCWqC+T3
9BiWEZGhjJw6JqJRNdozZiHG0cAe4YRMo3oUUiVuH2MkcevNQ1CKgYKbg2jXWnpaGM/gHxamntlH
w0NfIBNqQSLgUpj2GjcbGwsSBAueJAqG2JrgaI9DP2MMn3hTlA3PaaaafySVJd1eEoTRIZphbF5H
vO2X02g1WYH4vEYYQx1e1KZofm/zINs5FS+zQqLQ+WXGNBDV+uqUJ8vF3Q8IkhcXmJKGZaXcV5GM
7QTUX+V56CPz1NeWvYMq24xqcLkATbWoFK82Gcy9zpyqKfECGFRupWvVUWlxVjD9RMYNQo+/mrNj
eNeXyNZ3Y4w0gmBKcZ+tNh1FV1VUSRKvLZX+DvNeH3fMaE9J67ISxISCYBD5D++TdZSpDU19RL7N
M1o7vjdJiCwEJbOfKJMkrhM1ppfGDgB5LJvtB6319Z3dtznKd/FXU8un1NGFbBNvmKvgacTYMzsU
Rl/snMgbXxDcnAWei0SEDvFqkze5OvkhluPenOvtS29M8nHUg+o49p166hu9vpeyLPh6/QtupOx0
E8n3KE9Q5LoAeUXNlMUlVrpeYvRRdeaicV6iskYE3m+0vwbbrn/2tWw90qTDQwhR47tQklTPhIn3
LGeJv7OiNo5xOlLYJdAM5DEhVBTfX36oVabqKJWxB/16OMILTM/5pMi4Amvhzj7d+KyI5wkJDhYv
1TDx5+/u2cz2JzUdeSSQVbSHOKyScx53e222rQGBz6BYAioQhNvqzNEjuZZxlCd/T0JYx/Ncuih1
2s+aMey1pTYHJBq3qsCFMKLlgKwC84zKIFRYOd8D084fZOxhdjLlrVUKQILmjSAiUp1YBunGEJoE
MsCeZvsRyOZqPJf5FDzp4SRhw2Ka90AT914KWyPjcldJiihSXICDYz8rOodpg5DuDwe6jMNvY19U
X67vhY17nd4Ul6yA94OtXNUoEPrydRTJUWUxouEDniz1ax77aHB02AkccfUydnb81rBAbyLTQL5H
23IdcKrKtg9qHvJKYePSpjeuNMl7EnpbWTovGzxgEeEXvCRxvr5b6KkkZ72OxLTnpP3wIIfDeD9k
SvSklV3yGgTQiklk0ntAz9EfqEhT/wkzNGKvT+7GPmBqEQMDgc+zfC3uAp2sy+054JyxZ/2rIyGk
XcmIK9R+v4f435hWNptB94BB6ySfy/F2QzeMNs40Xl7I+R8OHhpPeuPkp+sD2opCNkYnRwMNZa2T
iVgdoryYEgRNJOV7lQEg1CrY9NeDbM0a7Td4qKx956ILQZmTd3ceRt6YBNKRMlOPpZWJY4WqtTvj
2Qwl2PmWAIqb6+J4Ng+5WZdW6Cmh9HsVjP4pGtRXSYr9v7ES0NgR8Hd6ZNa67cftV/aThXgKOswB
buiNfMaiIDwo/s3UBV4esEveSkE8UilvLleCjioI5H8VnRa9oh5VA7XUpcA+X/9IG/mJOG1hoNIE
pl20Svji2ugzNbexPQlUpA0A+PuRi5Sb2ZyhHoznYUIw/+iDxpgRooaHAJ5DMnZoLheHF28fi163
uMc5mtdaeALq2GLOSDGqzYoPUR83xx6Q6UHhZ5+yLPdvLRuLeGgDiFIfz6318ndapUYWNo+93rIy
15EH/M3w5N1Z/xebjAQSFCVgLp4hvOzEon13dOkm8q88uCNPcYafldT1JxmL85387q3ntSj4iyhw
CShDWbLMs3sZheI0Jc2oijyJWkJ5wHUUgIKELlsaNtpvduQkL+YQ+ydVx2fDihX8RrNazZ4xD4tx
xGwSnECVvnPnJkB8vEKetNaG8TwCKnRTQ5KwGQ2NY1h1s3S0tAq3tykyv15fhBfbV4yBRw03l9BS
WB/yGRKItdoyU3rYNs2pqkBPY5RmptFhJG/eOSzeXKuWU4a+uwCFg2TU6WqtP0yEL2ogDaiHqCo6
BMGEu4jtU7J7wDLJ9h8aayj0Q1qPQOD9sfpVz1Pw4hRDgbrKVEgH21fsB4jF+a/Q1CSvmNQRK8/A
KJ4R7O9fwkQPzqXVVY/kGvRB2bmYT6gY0Wuzft+2se3lvVzfZYOu3Ve+9Afo3z3O9+XaY4gCUEx2
DEF/XVGIFDlXaNMjOIQ5xcuUNPEh0ctoZx+94azWMwl+F3gtzzbqVyLherfEzVgLlBSlY89XIyzx
ZtWVS/W3EOfUwne+Np36qFv+K5JxqRDLd3kV3zt62h/8vD4igf865v1nv6fSPsiDfKjxkKjSTsN4
PToW2rhT+ricE6RzqBgZwJEo8K8JU5CTsTak8+XqeT/1h7zQs+oAI0DaWV+XpxlxyMOEY5ACfGO1
vIIEWQeo7rab+bP2Ce/G/EdBGTqjcZxmv81gAncCbg1M0A94xAJNom66/ApJY411x9Xg+k4v3Tsx
7y5tDNNbEz4wIaJIJehfomOwuo8MJ7J7Kn5QN8p6uNe7NsJYxdwD/G+OBeACCTovKLBwy7GYWtFi
BsxY8AsMnwO5Gg5llkQ7z6fLA4dXDXQnqhxkWxdHs9G0qR6BqHcD5rM/lfhWJIewGbTk0OIyc2vS
QLUVgRioNUCG+FCrIzq01aJPBvgSbVVWJ7MKD71d/JmDzThdP0c3Vp7IHQ0oBKroiq4CtVqAj2tj
m/DYgulxqFLqChpeTHFvDF+qydw7Zbbj0aQS0DuSh9X7MNLxGMOu23SzOW2/Dx36k2aGLFKLHuV5
KBTj6/XxbSwOHqJUlTls6HOs2SBzkrcKSlema6ut+uiHRnymQjW616NsLQ6eu3x5mgJC7nS5BCGX
Owh6iVFpAGdC4Bh3jTaNB2My9+j5WxPIzccxDchro2014VhiazPEDwraD/NcaR/6EZju/GTUcbmz
6C9nTwjqocNGX1nIYq6eFm1kFIXmR5pbq5OJGXXNhxok7Xzr7BncrZB23qi9pMrL2StiYx4Jo7oY
NP2YzUQ5Uldw3Fru0p2q4dZ4hBoZuTjXOIzkZaS26lPOH1V1a0dKgecb3SkLUv/mY4/xgPukI8tn
IhFfRpm0QB6CQFNpwsbxIUo65YvUKN3nm2eNajytLtB+JCXCqvH9ReogyhgW/qC65YQgIBopkRuX
hvypUQ1/J9TGtIEqUMWsCU/INQpu1tEILuxRJcuv7psej9MO4/idzGAzCB8HUAbS1tyEy/GMlS+j
3EsQM8WDFXKw/RAN0l5P67IAKPIO0l6FwiNH7LpAlfcpqqdZprgztjGf67AFkcHV0oYfMTHu41fF
Hxo0WOUygb3l5yXmj5CNg/s6SNOIuuQQFnRkjX7vYLwcPrDaN2QcBgec/KulKQdZO0QwOlw9MJM/
U/CGdL/laqdPenl6UKSXqZsTwBZSvMtJdjIcv1Mjl5lkunm2PSHxHqRPfViVRyNL652dvRkOkiN9
WThU1lrQWo5V+DVZILtsmPk+L3XVjUzUioI+Cw+jnO0plV5Mopg50g0yKe5PMKnL4fV+hGtVrhuu
3pvOATR7fpZn/WZwD1HQiYD/AuWNm3NVeCxlXOvGzjbcZop+6X1rHetm0uHTtz8lych2XrpbY6Ik
wsPDBJrMFlyOaSyjuKlq2XDHUk+PiLOX58DR0p2T/uJLMSa4vMgCgBrmZl4tjAr+XlRKuu46OC97
o0PNX+/n4b4pLRCTergnTPn2yFy8AwQdlSRAqBYK6MpqEqOOJlGHgqgbVz59S7z8Wh9bjSatj3Ol
w2LR9RLbwypUkT1v5lQ1DlUdDF/xqDDiU4jV0Jc+K60vKYgf5WDjA6Wc00KRcDOXK2FgPbRgkvHt
xrvq+sH7VvO9/OnoKJA7U35Yc/GVBkPsKfd119BiUPAzdlzVYahxpCTegL4TyvF/0kCRcHMN8fg+
oPyhPFR2k8yHDE8syiJ6pIyndiiQm+pb2em93mjyv4rBSoyDM1ow/Gu/7B+5ASvMIicl6T+NtSp/
sRrUQ8+9Il6buaH0+c7YxGJaD41nIDB1kiVsSFZfpYv5aLGC0SfH3fgtB1JxnjDtOmklBEFEkuyn
cRi1naCXZzJrAdUV3pxg5dD5Xm3bbrRn2Qp47QVzmL4UU+88Oqh7PNqp3d+FFdYUhwQfyZMRlFLO
9zVtl7Jq8aIXsf+j/7/UfdlypMia5qscq+umGnBWs65z4Q7EopAUoS0l3WBawVkdcNyB15pHmBeb
j6w63SVldubk2FzMmNWSylAEweLuv3//txBv/NWlCN8HRLOVvgsIF17/H4dcZiqhnALy/LDJnYsZ
nkvURAbar5YJOAosQiFRBpkECt5PZQLAR4RmGhJ2GNKZD44WHjBB3/716QMlCPy9LVCuQUf8VCb0
xOZw+yidZEbAB3MVPK9HByPox2PiO9MHiGHrjLhGlaCp/fGKFYCPkI4ckGQahixg8FEzQJo1zGs5
zeSgy8C5+vEBvzMr4t5AO+Wv5C2Mw48HnEp/tiqCytRAQ5aCaYFRIcP+JxfvO8MBlHFwRVf2P9qU
n46iG2c0u9G0E2d18Q4tHCeGsZoVpRqVCuWY7iloJPLuxye3Xq1PoxBuB3g2zFV7jKN/PDlvrhx4
a84ohRBXiEDcqbop9LSGlc4BoMF0jNsgNU9pML//+MDr+Xx74LXpBEkHMqM+HbizfHiUE4X62B6H
WKp6vCjhQ7+bESa9/fGhvkUh0UIH0rHSH6Aj/QZRLfuRC2QpWUnDTUxmfS4qBqO1AWc9CaOMUkCX
L7lTuBFo2EGMZv8Ye4VfOMiRbWUM57h+Dw7MEknMxmCbd/2+ynLkvPgSrr4GGo/h2PKzDkOD5rNd
s5FbYvjJPv07jyF61yC3YbYACeIzQzyEB5eJW2Mlodt7W2Mq1+REWNr9+Fp99yhwDLHhXrwaenya
lYfaMQFESSsxvP6yH1L/KNPC+slD950hDDEcgA0o3kEl/kwsawdgwpM5Wgk3Fky1XD2HorZhKqZ2
8wAA4v/glFDowqEHjhAoOz4+4kgEzcd0EFYiEXpCTUn8XbkgjOrHR/kqsPv0QEP0sW6SMAFiCH+a
/RrkAPUVwlwTs3Ebl0Fs3j8gRAzIKgCl4Nko6/yuze2Cs4nArQ2Q7KSHpFLAemlWjCakjoE1vHdk
SgXSp0fjjfjD8qTTXpV0CkruxJA49BzJuI5bsR7Uab6Bgx5WrMoZFwFf7dB7cmtk0EYOmeFehv9A
x9wSS3HsLFLSUF44zWOt0+A1RHP0zcLG/kY5gb6dpMEdMJ+I84CEhnKiEMy7XxCjCkkAZC3SoqbW
FgirdgAWIPKdzYnVcLS9QsCuGTDEl6DDBL1me11xXT5kfYfwU+LUiBhVZrv0zBLB1KwimEpSfPHZ
jf8taH0/D4bGSlRaFR71MvB+qdkGzfNPbs03Uw32rACc4fEO/Rj2Ph8fAA+pKiqwqzmZgdhhfZcj
HBTbYAAm5P5MxfXt+PlaYKyzGmo297P2d8TGUluFmBPeIlo7G53wMtd59frjM/rOUcBnccH3B5Nj
FTl9PCOLqzVXuJmSXjnnEO17JQ0HXMufjJxv52jwiLEoAfDECvGNlUoYVGIB8c5MLOy5YnuqBJ0M
LqJhmH5mcvUt9R7DE8YbEBGBioSdwafCzHTHvhyWbklQxaqGacNBQ92EmQO16pr3u6kvlMFKkhdj
lJLR2WBPBjpiVYgKOa+trs9G3qQjm1EX94lTNu3Lj6/5dy4G9rGoPABRAWr+PL6nqRNFCykXtOed
zUKIRCP0sC1qi+5nPaBvby/Moda8FNC8VtPo9fW/NS5U23R97fAlqSYYgy5VWOwF7EJ/ueLAUVZA
B+s/YPPPO+bRlIYMWneGL2kKHMLqUnFCdvYMUbyTGUdVukgrymYCt68fX8nvnN6Kv61xMNiThZ8L
Kle6VZ46E8ajDpc9MnvfQ1ebPzm74Cu88nFCRp0I0wp0mKDfQvvu41UUSyP7yQqHJG11GW4REz4b
MULElzVTep4eHbeDF4LZZqSlngy9O8URio7roD1k5HRDmkY54s+tSLl1YVP4ERsO5ZJ0nFqWtvJ4
CoVrxyiZJgepw1N3M4VLmzOd8qmA3wLcQbZIWASG2dXh1CVZNUCa78KpGcH06Uy2i85FyaYB8DvF
Wln1FP2AYg2NBhB6IeoaUTHzUvkFq107u+9mFRhMBCoPorARwQEkyMzZelkHLrPftyEVpbZvzHHs
Mqp0baB2S4tMxQqbyDJOs5qfPNgg1Oj3ZYFkX63vo3Q0M5MSGxU1hQ1N/yZ6K60iYs2eQMq9Xd93
Xl/dQLhQnVSQea9dOhrXoESiJ9EZwrr2O8v6MpIxgDpNNKRmiDvrGtoNreuBlW7rc6eybNDV3Sm8
bMYe0dRh6ReIT59bf0qGvKvguewbS3uoYaeEpv7SQtmjuDFmaPkG2J93Igj5BbbjtQlfNl9d46m1
LYpgAPO2U0HFWSmIKuG9stQ1Xbhbp5QT+L1sOk/kNfRsdlpEaEZbV47uOYl1ZQ9iW+f9eEfcnDyh
Ey/hErN6V/DeUxeeYeQVDTK4qN+mXAxnPF/sJe6cUOerRK4lG4mTbVhgll5UBFMdUMfNnPewTz2X
mqAYgj/p5BlBltpsXSqNOZaWXJt3CKtx+gTVWxbGeFL6U9UaqkXogIWQKWuxJWAyBIhL6sMKcjt0
aH9TmF4aKdbHZX4oh7LDRQsMDNN8NGZkjokB21cVCgxhztHLrFo3FwxJwy0Q7mx5Vlk350A0AtS3
eimHA2CyhSRiUORGqbAaUbOaucRQz3TIPHuyvdjyxvy9Ia1zsF3Nj2hXw8nCqAJ+rFC5XwVZV6GE
Dv1GRbIL0LoxC0u89ItGvNPoVxonZAxpy7BOajiuj0Tt27x0n0swUdBPBQKM86nDxYmzIpvfBcK/
r22tPB+O8zYgjll6s460j00RQ6AsoGckA+WYmdpgXLagdg01S2VmHpVnQKfvgSXC7DoHajXpPJ0o
UtAnsK0KLt7t1k0fXS/sHpoAEks66ICchtWbm9khNtxwI7H688G79FV26LhIb7TojPegmoaSdWoc
GgYzWv9NO1P/gOBc29r0YeXMia1IXZ9VniMl1bzoX6DQchuk+OVBnthjXnLaB6q4aMDqLpjvzMGT
6Dr1xoGznXB1Unid4NGZmAlL2Lc2zEefoWFrNFQj9PMJnvzjzTxrU2xaeEjjb/1QyYjUFmnZCHPr
lC4INbwBiMwrZqKnatEGzgLPQwjEK54R4ulG45ziuSgrN73H2zi4hKP2aJnpImfcRR49yKYe9jCu
4V9JWD2PO7coA4pUZXmsiIB5GXJUfTyMQ76a2vMQ92Bo/FxQAgr0WajttNulMEtXCQZSeOllToAI
tWkGH8Ox2j6jg2ejkc1hDOhTAKT6BrXj0lPcQl2g4LTIWdB68xWpC5NpOIcDsTJnZ98toYWH1soD
vR9sLSDtxXZRMvjNZjXFCWok6fnecGa4Hj+lnpyaqGwqF0EzynSu0zytT17eDR5uYWuVeBCltXXR
+jm2oQf1k492GepR2CZ18eAgg8EIZQPS5cgPC4zebjrHtpbE84Xb7Rtk8XVs4Aruw/MQLiHjqswP
a6wNng1He1PSitpXyTLJttmosRANIM0maLYlrDRBVeI1eMZTO9xX6OUMLEcnexOkmYN5VjRwm68H
7R6CsYcmvbI768IEs85jui7Gc6sb4HdWIxVyg5xPTJ5NTma+R2B0JhHAkmtr43oKU2UHg5ubviyq
l9w2dLZxeTBliVRFwzeVXkxsHLERIBvu6hBFvcgxIxUZF484wATwOkc9Av1taF0jGaRUFDdIvXZu
1z86mvSKTo4xlyyv/OqeeNIzNv2oEBSHbFo7py7uZImbw4XNprCeXErGNGgp2gLyvg64Cb+GwoS7
T+M7yz0yvJEAt9TSPgV2We3ICKIJ5bprJ0oIbAjiws/4sE0xD5uRnY2+Ace51r/OYIwOjtfkGQ+w
gKjFzveFYVJs/tYisGiqt4qPvYPtEs8ewLToz1pY26bg+Fk9AG3hY/MyL2I+puFiKETlNDWm7z51
J+oXBfTjheE0uNXwOt9VU+rSFluozdj5JlsyeYCOfjgqbbhmsqCAK6iNMLQhcYVQuASwvUAmWraG
eIKMMB4dPmUFBcswexhcox6Z2ysIL9CcLPbm6IrXFmCkjeVE5iVmJV1h0uxLQ0RV0RQdUpPmzqKZ
8FoezbNvHMYa9qcAodz8gTjSO1/mTvMNZksyRcKwsZTlVoELpZzaY7LvrHKXdsV0dMdieKjbtGoZ
aX0+Y0J1S1g+aUuk0QJ+UElbrV0VYdBUYZzVSj4taERt4LY9B8CVebnteqwfUeGLIXsq3dJbYl7q
zNrljZE/+qZyRERy1y4iaWWIZptqayMn3iYDF3CQckjZWayZRX3AtSyweeXt0DK+GJlgNrz8LpYK
sttnBLK2go2l9G5E75K3PPSg9PWGSptxJQNY5Tc42ZEWFlZqagY9pgjZesNl2ffdm+yw2m1gtgim
IBnSGTtiTL3DW6bHAEuTCXS+Sc35i0Wm+k0tFthPZdfPzk2pDP0i+9e8SqyiXl6RVB08TNXSoJYT
6ANMqQQryAZ9BSadyve6CPfNRSO8N+ZTNwbyRY6V+tIij7qiHbTLd3zy1Ss2JSjshGcJTWd7QGHn
wEWxul4rk1M+zka+UVUOi8wQIWSKQkkCHVDvylEzOIFMOVumBQIyM+Tqpu9t/4sIXHlfBnwYL+Bz
0LxAAV16LBgsv6d1avQX/jTwd1c29r1NHIHtp5Om75jcsD4PtgOsCjGzdUbxOc3V6DTWbWnW/rXq
ZhMErNrIRwYOSNVFE6Y6I8JorMIdCihvisvWmnbegscJ7O316SkhT4HlSg7lbJBJ/4RksbKiUy5y
qEhh0nYy24pkkTZk8yDS0n0r4SqG8rlQ4a3h2jmBlYFbvw1paFw2/dyco70xxVxZ5Rw3Vl+vmQ58
fKrrtnuZOwkpYJ2mYrnRUEJae3/S4kuBsnrbkqF4mELiHPystHykOsL3jKoU7Q6cTDlDId205S2u
XKn2Cj4xd3lr8AqKmtYQF0vXW0akTCC7kY/JX1AAflidipK7/kZYFgBfuExkblRl0ubYqwx1cWlq
b25vB47Zgw09cZaonExwbTElyBPM1nvBmtCfJa3xzF40fW+e5srwEL9hasxzqMOamQpAyDW1cqTJ
0mAswpmWIXwgKfqybra1Q2TfIRNv6jlFj1+McSmD7A4My/C1RdsRtE1/yhcqQb68LjsPUUHSM43H
GjEtC6rpKr/SNpZUyjlwvKl30oXaOZowdGqztqVGivuKcdlkzd6V1pQjR0ORixooqr0ZvJG/T7IZ
n+3WLtMoLKbah5BxWrcfBbEkQ4qGGFkP81FjrxHSxWFREeQ3hQ87akyEszHdIet4VtswWOQc19gI
IjPS9DpwFJDGijUntA0X0K83isRLF95sOwhKDnYv5RyVpADOjm1vmaTcbgc4GhL3fc2jRmGqm8Dd
tWM7vYLp64t97ZCsp4PhpwC27KxmJXQu94S0GFKl9LGitP04DZc20o3rbdaPVch67fIysqZlumuI
HJ9ScGAzVo4qH5itpXjiIe8zBoqs/9IUCwJix6ZZPBpUuH+MI/DbpY4h+y/SRL8UXL06eKraEb6P
cMUDWlfXbnaANX1nxKb0rCImg8iRfodlmtAJuoQsqrzCzCJjyRQuz8JXo8isXOqNsmtIZpA+VnCE
t8DYZOP5Fcw5tDcCrs6KlugLuGg0+qgG37s1fBjpMHuulz4SjrafQELS5MYX2MDjck/GtrNneQP8
M3OYyUl1HRgaay8QOA+dpjQANAgvXhgsgvg6g9cMsJG5merMbTdUxH6okLkyXhjDIAIGb6fmPJ+z
rt2F5Zxf1KgtPDqWjdNQ7FjlA7yK5LG3ELROp6V1CxYaKGAZZgLIKhfXHlPWeBKOMJUNCgINurlA
qV9U5TVsqipCR9WECBgdxkFTD8bVDauDcNAbiaci2PAQGR4syHKVn9kNCeczVFMIpPCFFeyqTsBR
uGngUcuqwu+vK6sc35sSM2iky7m70nDOOdVjiY1CkWEneVakQ4W5BuoXxJ2JVuYHQxj9hA5qLxSy
NuuyxxWbMDCnXLc9hWWR8wQJ/ZBHpeeK4zQhqmVroGzYlCVa+HGrzPRxLnFDoh7lYMkC2ZknMXYo
NIk22yJWozL69dL44wkgfxtGshzlQIMl7AgtGoILJ4mdCdSgZjui5pnwvLn5AgIFSJqudVZyzE/7
XPWyRcWSiS++YUq+KyEwewhMuDNEy5L1S1SHDRLOKz3DlxMVl9zIERAzjJhTBJXK2Z/eajTK94Ny
sc9VC/LHKDSMcCwyRVenmNWCWlFYAmTnAwTMxyAX3sk2AkzxVpfVZjwHXWpT5aHiBlZdlD4gFZ6H
ONZYChbmQSiovWjzJVA9POlsMcnXrgDdZwslY5q00xKmkdcMzcs4kN6M/o3kqhWIYtNJue6d29JG
sdkZk/mr+RvggPrgBDrmqtlZ3XY/okLFPBpKWKZOTIhwQZmGVqwx55/FzXzb4UAKMdISQQNES/Qb
0yDMekOeweU9CWHOeF4XeX3s67DaW6lLkq4NyE+0Y9/pa68SCTCIVwcEiEM/UZoW3pHFdTOdaAfx
fS6GSN0rrC9kujPgYEKDpnNYB4dm6i6oo+viVHgoaPtfjTaElw7Iq+CSEvSqAsCKHy9vLxXW1MyW
sA8q9FYL5DA1MBr9ZQQRR4HnDcjdYJJAmfvxKKUNJVJGtEygbIUQvfcHLNBIhfkxTvkN4gsoGi0q
iBdMqLTBZfp4FKBTFW8zBRPxVKvzokJQByBRd61sq19t7gVryw0sIei0bSgaPx1KTlJki6rqpJP+
wPq84cdh4vr1xye0XpaPiCh65mBygs0JWBQk1Y8nhC/v1APuC25OhS6OQtXlFS9TqoB6GQ+Q6IEQ
/zMW/jcXEfotM1jlhWDErp6RH49ZjWY9S9PFrWqKkll1YUQ+KH3MD8Nf1jICw8ZzgWIAQwBynU+n
Zy+Du6SunBMHCTSUY9ewWUB4+clT8S16vR4F2hgoWhxER34C56uibvTodIDNhbHEKGUXuljtL7ty
reeCf9fE9NV87NMDkdW+9i3ZzIlhTh51ASolXCK4cRmMv0yz//1Dsuvwz//Azy+tmHtE7spPP/7z
Urw117J/e5PnT+I/1rf+569+fOM/z/kLYu/ad/n5tz68CZ//1/GjJ/n04YcYkbtyPo1v/Xz1BvGU
/HqA7K1df/N/98V/vH39lJtZvP3x2wtkonL9tIy3zW9/vbR7/eO3r1lr//73z//rxYunGu878LeX
XL4h/+aNf/u+t6dB/vFb+DuUWDC2Q3cKZFEogDGh6bc/X4HCDn0g0AAx1YGbhQehabG9/OM3x/8d
okIIeJzV9sYDDfS3fwzt+NdLMDWCTeA6R2NKgWnmv77f8c+h+uetwfX46+d/NGN9bHkjhz9++xqW
+V8jGqb/aBChB4ipdrXNALXp4+gaTRD3zb7Dltuu+wg+BcPZIp3LtizKSKdyTDK3Ihe5C1qRdCAo
JtPiR6SZYa+CHK0buCgjdBvUk/OlHRwk7Spsx7Nn0FPvgzrrGXa5DvJQ3cvQK3VUojFdyPKgYGdo
8LL/UgIuwvIf2LtS+AIbG4FNT9UXOhYIXrRpx9MOjiF1+567lYicVoFpWlcpA7a/3GJdavi6kdyJ
AhxAaPA82mQB4tuDyrmcO6iCAlUPUWHmEEvC9SowUSaXllYAiQq+kU2TA9OC0hUwh3/lIIQq+jpf
/tLIuGlr/PP5Yf8wQP7bIfHhtzZv7frYDZ8/6v/FcbOSqv77cXP+P/9H8/TSfhhp6zv+HDH+79Bc
YfZGaQU7U5Cf/3PE4BWQyCHVXzlOkEmsJmb/GjHkd+RTwXkdajBIhdBf/a8Rg5fsdfEAtRdyOLRU
f2XEQEL5YRH0YeCBbiA4yfDnwUKI7vbHIePnpotsNEisOvuE4OEsGs9ObjSzJclZEant+exHo9nQ
7BoRBXsdN1G94Rv/cpkRLjmgr0fP7jJls7plG7SBYrjSzfdTT/djktdRkej7eevuVSz3Otu6HqC+
CFK94eJuiLGT3cIoN0bgV3+AFShYGcDXt3Z9Z87bmhEhKafgfCN391y5V4JTJFaymU2JigIrnuC7
Q7NHoPrsNOJbnEaWxmEEt5ydF+cbHgHIO8tPRDNvPozoWdGR3qG7czAv7FO1M3E6LlWJvRcHb2Nv
ROQ+nBlRhQ8xIvOLswWrKbafeYJg9O0dImWvCSV0PUJKHR+BzZQc0oTwmAPJv1IP9vnIRnrCbiG2
LsFAcOnd/nR3F9Lzs/UHWLseqt0QPzoMexXaH/oDTPX32ELgu9e0pvfJzU1GnwFeHmQ0xvUVLMpo
eYc2O8XOb/DpmbmB/w9uB4czGwR8dzkIXJGPz/bpI6c3uFa02MlI4u+myH8JqUE95gf0uX8gUXkl
I6BIh5pmF3NYMH5r2c0VFKR8U6BjM2Y68pucklP3smzMndjKM6eISgeEmcTCQfC+g3vix4yJzbAF
DnQpF0WzIUboqH3Jce4D/O/2XnCp/WN/j2Z9FET8kO3wHNxN8UzdyHus9miFEpFYVTSAXAbP/WMX
VdWRc2oMrDyJZwf7Y4eOb+ISALrz5ibdadyMmyqSL56I+pKeNRy3jbi7RxBo4ABmddGMe60muryp
c5ca5QZ7x2EDHPFLIzqqqHlLcDa4cOeKpXbcP2Y7dDzKfAcsJN8dm3z3ACf+/B3bPQAtnkOLJIvl
mbkjETn0D/OjHigoh0NFeyD43RbMOHQDIplFlt50ZuQfAHYpBeM65lYX4amgRiQ2wRdkqB7sc3Ld
H/RmvPX8o/EcPreLGZmIHFLw9WQEfzD35UUeGZctfi6Mc61jk/XloS0piOc1/osQ6pL2Nq0n6omN
Pvi7ZooWF0zP2EEGQBPb1jkZdqNH0QvAHp9Tu6dWiK5iIm7Gp7yg7kFeDviMdqfn/Thi77wlUbrP
j8WuOLgj3pSe8JHRM6IA6PF42OP7d8y87iIDUwAgI5nT/N5oqbhp1sWGcfQE3r1H77w+yzfhLg2S
qmOwJdiXiYEHDCAdN2L3ZcC7g8jaRHnsw9ebpW2SnbD5kopCimiMdLrHU9e5lH+xjuXA3IfIgGPv
tflSJFRSCHE349Y5V4SpyAuY+4ITC2mT5MmYHGeAgpRl5ZmJ+2JTp8fkkF2Qy/TWSMpoHcEmuZ2/
5GU0mHR4xvdKmUBUx72LecNn6j49IeX4bHr1grh7M57HkqJBC37XgB3ptHU3Tfaly4Al3dgksrbz
ORT9LJnjOQZGJHdLdCkS9+wZDYZzDBt+VrxCu703OPWemgjN7be0wSUxNQseqmdwRvqt/XDMzsMn
whkwMmTVXZEjD29JsVP2wzLvJLNO5Nx+CA6iR/e5pRC6v5g7azkPLuOF+ZvgPqXGeX1AA4GKZ/u4
I1cbn1kX+Tu5CI6KkXi+JvuLblds2wRNYzO78sudoKlz5/Q4of4Cvc98W0aYluOnp3xbIDpsZ9Lr
fNse90Dl2JcYVt70Yo5i92Tn8Ysd2RHSE17tA/5Ezci5b54eCCbzFn12OicyHiOd5E9j1NAAf2Mx
aNHjagt0K9aHCzux2EVD+ztgRM7lsscpUI74qV17QMZ6HFy2O3CpGColKqhiXuRnNMTvhJvKo9WF
u9cRvhD++XKw2NrIB38E3YGd07Dy3Hso4Ta4l++uS/HH6v3B33z9FhfybrbYcFZtBK3u/BgkRxRL
wG+GQ3fQCWynFV1RnvfC3g8ROuBWTxc2Jx4gLfwPXcQd/nhA5HaFaQZLldyDa5xeVnVUUWltxjkZ
I7wH25BN5SZGFS0Bm/B4mufOS2b2VLgJibOju3kwzi2cQ+hEIK6ALLjBUxn5GytG7U+ebgta7K/Z
9t3YIXLePvPOguT2olmoy1kaUPfJZeWux7rpn1sXiDSfjxyXaEy6qIvIZv1XxsbJF8x4xBqLr+9v
QBrNbponuAQM4WY44EsF9w2upD4gPcmji6b5edg9zpB7vCIo0ZeRl1HuXKbxKYxcjeUL0jx+qbKt
I7DOuQ8VvrKB5nZBsdkXxpYAwo4saTKn3XvhX0So/9v15f9PlaOHHcgPKsenSj59qBvX3/+zbrSc
38GvD9YMCwT+wBwA+6k/d1p4BaxA0MVW2h1w0VWX9FfdSLzfUc8R0OYhBQCnbBX5/rXTIu7vkHjY
AHBA/VqV1MGv1I1fK9C/gSf4fOBMBDI+AFzYDMKX42PdCJ1lbWQILqUu2nQ8AB9SO9HorpD2eGqE
YhycDUKOVvW05MdgvB3bjbQL6s35yRzh6oTIzqlYOU7xMFzrFMXasO3NO9SqW1KiU1NbMaB1BjfC
KF22gXUCGYh57j2yyT0QSNZDa3FjTxuJSkGdGeKlzaPQiK15m9160wnumX6PvUxUK5/lU7OTWYfa
g7b2iJk+jdp2u3TwHBQbL81Ylff7Fn/lV2bkIcGprqPezih8Rynv36q6iHoXi/FwFBlk586b0x49
KOl411+rBnWSeF80ZonwHl1dUDS7Z3RFLqU57wwCO4WSUFS/6OGeo8UImjdQ7/o+KJ/hs8KAqTEf
S7eBmcmDZZ8FHygdxv1M0Fd6sYU4tO61mdqbXD1NpL1zgyyeUp248zIASEcwQXoXApWzRJbUbX6W
dVhuSZZYk7XDNhEXUSbaUrDmIzFozVHpi61u58ia3icYrKNVL/zTzB+dbqdyiL/ahzE7y8Hqc0Ez
MIH6z/1FjRWfhFmcphJ8vhfMM/Wqsba3lflmLS/BcmOETyBJoc9OYgu9/Xx+dtHMlxk/hml+MwZ5
XPpbt8/iHi7W5oAi3r83+bKbjY6NQseGY9DRleepGlhlbdI2j9E6HSYL3D74SC8l7DbHy2ldap2O
2cOUlMRiMPLfzKpjwhtjtClifxIXBJuVwY4su43NSsd5PqxZOcwKujjvnho4JRrFylBCA+hMq3zP
8wEhMQOD13GkZn4mTJuBuE0QjVC8Ng7Y3GhVN76OHLmbAof2/aM58chuK9a4Mxi3SGPC5Kozspmw
R/dcGMn56JaRnDb4KJINO29ATJAZTWGzcbR/8Gp15qP1BSEbShK4+QSXQrqM+HHGNUhL1T4D+1I9
iEVAtXZeDSlOFN8BI2E9YuY+QufG2gZEyOahXBc7aFVMsiv4CzrBsejnSIEE0WG0BYKwrFvQ08Ui
B17FnNrMdYxk6EgCRu22AdGtDjW+fcYWCOO4nKKGvMDEYdvUOqNTM0dVkzGZw+pxslC3TREo5azy
jx6SRw3zoKxrUU6Xdfon2AAM4PtYzgoKfTvBADq3YXsFocJn4xd4YdlhLvlI7eqdY3My1LclKnGd
1gmqx8U+ZoTQ0LCipQ8OTlfsZr+OLZXHYpkSI9WbtkqTyYNjKQGlHjSMzDnWaZ5A04S3+UxYz810
tVR0CSL5BiUC43iPBTfLEHSluYrMNtEFissypLY6a/OrpUta32A1Ii3nACFWuqQ+eYRHqU3QJzPv
QqONbYxmRGYzFWCMd2hlHTznNYcHWdEYZ+Bnwb8rqoZdkT+RkA4gIsLD3NA3Fb5EEwwMIAL1vMsh
v6rlzNxp87fl5TsA2Vcx6d8Asj9n7b9d1LVR8zcq9ejPdYkIjBEs6ltTlkfo+CKwbukyoU3bPM4C
vBTzHrzDBXKnuYf2p/7JfQU+8e19dQDhfsU8VgX9x6/QKMMI9FCOgK7QJgNraM7RpI6y4VjlUeE9
L4TWA1tyP3b7GLsf175yvF1j3Hf+bkJAW3uJqcK070x+wKg35t3knmXBpgrRh4SexdsKc8Rk+hPJ
4McO1tflDqAmYE1//eZAZD5+awtPDLdWcmgfPo+yAiQCxpZ/mMufRe99bEr860AwR4NVMhIZPpsB
jdmIHoFG8wajDCFpQQWjchZMGx5ss+4n9yLwvzktyB/hDoM64n+xd15Jcittet6KFiD8AW9uCyjb
XdW+m+QNopsG3mXCJLAbLUCrmI3pAXnmDNnSkDoRulAodDXDn4dVKCCR+Zn3fT5k/A7TZ379WZOv
K82M0wG53LVfu/debBwzOR0oUh5Gd4xq1Bx1gBI3tz7QveL8ZTqvcyyarVPpmwKELvrVvqZEU8z5
k0+qZRQlfXmyg7J60RMtSjjnU416iF4dyrp5yJMqmqznlJd3yvovmqi37P9hUHbHbKQms+7mCE/a
5DLJzwbKjt6ZbxdUwP50VoDv1Y2t33X+sLXIBpP5TqDzxLkVBe632bHgYQVhwoupeQUFWJLCuUVn
GYRB3H4aK+vY6OpaYboBtIrkS209UR7M5LkkvxzS7tiiRdBS7ZCU23z5Vmm3SSFPkJl86YWsik0e
Yx4eL4iQVyFGgo4xQzeInpHuvYDc+KiXx8xvN05/8Oo7TCns6u1uyhAje3IjuA3eRwQPO/Q6mvO8
HsPeipslT7XdDcCuMK6WQ5CKcLQfWlhuWaY2s36eFMny/MXQrwsfKM0ayGuPM96prvwCveikVxj0
nBOTB5DNfPONLx63wNK3WpeFU/06FFmYejeecZ9XN2N/GPRj0d+PnBwuCsBOe0kwzund9xOgal76
IYg63wl1I4sGrQ2leT0ZkUW/SkM0BoBwU/rDZkrn/WLNkYu62uVttQnaev9UJKirGhTQzcyI0Sm0
SbtscFFQAfoF7fpiHfulevTLfp8mPudn5kT2OEWlZx+UnUWyz8Oc8TX8eKtosWQnm4VB0En+2ex4
70vjaiGBMqwwyA6p2CelGeaxsffmz4BVo5yAx+I9aUz2e86+QSDfuC6TIEIvvbWJzfi6OnW3gbCP
OZrhQDwX3nKa3JMp97W1l6mDgIVagPtsxAkShe7gubf9gJV88VCP5IRczBRVedQSyGi1OOgYo8vS
DQP34mRf4oFaCu4ChABG3u9Zeju92FXmB99AcoT7tx2Sg6XsfeL44ehcjT7B45yenDw4OsiKJh89
spNv0gXxGyrnWt4jrnsorafRGc+WPVB7dE+MAI2TJz/FV4BPQSZWKNNt7lPVMiHGxfcFv8TXbtPY
CI0BTd5nrONEXxPus3xj66dxJiSIMzTUu8mXJxmQERLFmtU39NDEI+4W3vd9bYtt2U5H5IWh2X5r
9IPb37cCvqEVTbxbMXafyabWgUQ6SD5kI8I+PY9KEsOmMY9pcEv4N/lfF7cKfbRESI28hSPSeO78
m8ExImc5IN69qiwO8SrgoNYenexlUI/4c4+az9OZ0oeiNDfLmIQG85yFeRPr2tZrxWGQnzV8B9L+
QPsxTIM0mqfplMbJwxpSTrncImXZVnLc2Om4S9vPtXxpi/ZgEmvOxY3t6rt++Ai39slWRbRIPXS7
ZEt8Z8mDFp8lyk//efQ4KQXa8OSb2RJqognSMy/UjNBH1krQPROQ0s+F0kxugc4UrzBL9bYseF/w
7Vvz/UI46g8vnnlO2Gbl+BIbSHYz1qVhh729bGnph7Wvotn80OgnqW1bh3d+HHDbHGvqbbHW7yzz
1jgU6RDZ9tZMnzv4Bky52sxN8RxMI8aJMvQzZ7umEoNR3nhesnVpyVr1su+wgDh1v8UftxlpCVUp
sy5WVl85I3iSN53hh4mrDnlQbUr3aAniFpf20yqSpFQq5l1QdUeeFpPCnof8yai/1cRKWp5sHLeM
6CkcGe4ZZvmz9HQGWhhR/lCqLw5pT9cMB1W1fPW9prn7fkaqU1E2idtQTwWa//uuWI4xw5yQ0G9c
YaPDOmRYYA3EgcmA7gth4ALX0q8fOBok8tayLx/16SoVrNLyOPpXnfaKBu77pfSw2gzttpiQs5Ov
QNXaugzZ0hpBWMXgUeczst7Qh5euMb/eYrVSyJhVu0VGsukcbcdC2kFaChN07APnUEFm64tym1Bi
Mr0XZ36o7DryZRkuRXPK/S8GvlW2vCE2rjjY9wkthpRCeRd6b/5yGoPDZFPEcc60Xa7iHnnpYZio
PAnm9x5G/eMEa7DoMVlQM/Lqo2PfaA6Yw7CY7oQWZeMh0fdtfLL7a0s9oMnp4kNJVOAb155oI7MH
BqkHeGL0SGpfpfoQk3sR+wQO1fXCZC+4aoFa5O5+6j4t9TOIQfBs5aUS+SctpjLudJ/wUobxgAbs
uQN744PJILrfSfUovOQ6m0kkWLSBjhAqp+SX6DgtblAkRdM0hKjqwrn1Lhr5dz91u4XWvxibT352
KEaTgSrdVT/l23LZ2eSwxRaT7KPRHBv3MhYfR++TYZZPhnAxRnyrqDDNyw5HYTSjhcVBFlU0oFI8
HTqJScqc7E8KA2mx7CirxiREaYZMfkG4ufXxeQ4iiu0qmnX6LB4bOELjGdNBcLfwwPKFwpnhRcrm
1GapqkFuFlLX1t3kY6QMDhmTd1T0u44KMLaXKDVOgs3UafdVbx1G42kJ7DuMM1vlp7wsxb4Q404x
KqYNtJeOrX5qxt1MepW2D0qii+82mFM2ZdxeG+WD5FTucTX7U7oNvA8k9xeQ1mHdPcXqq6bNF2lV
R/ydoWnam1kW3/QM4krfkrAd62BLVYIH81Gz6FkHwbbOePFK1Lx6fQ4wdqGJ3cTFEDkx6fzjhCcE
uSXlhWErLfIVlnXrol1TDox3esYz+VEKdwmNoqtDfuyS/VDnj1mD8pDGi79ANhO81ugRqzHe5krb
uvpGq82ICTuhQoLI/dGXeAtpdJMzWFtxdy1+oYPArlvqs2m2WzdNtyVHTDnSjxk5z9ty0wRVVOuH
tMpPqHQ3RYuwNc22c0kk11yNNYcvQkim2xL9hjPWEuZ2XzTe5ZS6Sh9/61SFars8pHUcOd6tCk4t
Th0fCGBW8FussLKXfWIjp6HkUyBLqgRwmsbZLNVybZHxa3H+dUQ/N44+6u4WbkF7sGW5q3T/kq5R
iiVv8kzRLNKjzD4Yc7WbJbhB7HSu3p6Zjhw1MbiEuImKARE8WAOZb92YlUo/SLMiN1cXBgVs/KI6
t/1NVRB+VGKr1qxV1a9m3l0GkRxNUcSbKu0jQNmbavgi2TJHtzwNo3FM3GTn2xPpqghVd7vM2RaF
9S53FySm8oQjw28TAAzVF8tLV594CNGPossnqdTOVFibeI5ARKPY43SojLAwiT65R4zsC0dtx2bc
61eWvkRKU6Aasp3tfqz8h4FpyWPC8Vd/YDXbcWjM+h5xFPoG5J1QaIokjcr4kzSITLTqYM+kys0S
Tc2zMJddbfG8m6elfiIpMFu502F72+XCHrYT7WtSUpofz9WifWC4wmmwjasu/5D4H6qCkHIa99N8
tlSTYdoub7RJXCb6WUvf7TNz2lOEc+zyNBI6VXV2/z0f/j9dcf5/T9GwJoL/eV369vXf/rv8Kv/L
5jVv5C/16fXf/buuwQSQAkGA2cpMKfqOGP1Rn7b+BUQcvs6aLhuej/Ls7/q0Y/2LEex4rHEgMN0Q
As/f9WlHR/IAeXydwEF5mxmM/6g+/a56hJoPqhbQPHRAOh/3Hr5j+ItUcyGosSA7f5wlautNTz0W
phMinMjDVMPha8t+Kz3GJeS2nldbzUPw7EymtTF1NVCAnMyT78bBxyVX9UunVIkXpdf8cocZplgz
jCB+tK1BHINWB5hO0rL76b7/Lwo2K7ngp3rN+jMcbgbldZA7jP97VyzRcUl2li98ctnVo2qNPTL1
xKbwm/Qx48qq7r5RdnqYtKA46ouuh7//fmv9gv/pAjBCrLzndTbPuwIBOPOmEtNMGwwoxbXI9eIM
LY88tu/6fBODHkjJP8b41Ba+dvCGYo5Q+j6ULmXPuqVZugiP0vFCbpfKm2UsuhvMHHI/iS7Yt74U
R8j6hr1tZM3WUrfaE0MyMBUg2/yYD3Kxz7YwcjecPc5+Z+rj049bXaHN+v1PNdaOxbufigSa9gkk
CboM70WndYJxyys6BLRZ0d5DYQ4uEsG13DFKAx5s2izqMvkBaI5C+f5I2ZrZMGFhx1bI2Lj0JRin
8tXD8Sw2usLXiHojwVlNvXZwNBKmnBX3h0vWf5WTeqwPqF1gY6D5gPM1nLW+81M9b7LssUQXaW36
oSsvhqG+9kW7UE237G1gFuNV1Uw0SQP1YCp7OXjVRJKe9M7bXI2UAhiEV0YNhg26AWm3j4VXtpcM
isqVjbDsaUkz/3MikbFtsQFhlZtF1T3ZS00FIA8mJghbw85ya/3WZ0JqHtf2nsfY7bSqdyOM2FTE
s6J7K1QvzkZgoZAzrflbYwXafWdU5cnLgmGHj8m8tJrEIdvY5HajQhcrCnnVKund+DMEomaY6gfP
GTH7xMuTgED2jL2kfmnSun7WvJK2qMEh5yZld5UlpG7xAPtcpnW5VlCamnOxUifOafcCslOeG2ZA
3QizS0OGQlgvljDja8dYFLKa4h5TpLzEPdyWqPGqdleIcnqwLA0JYarFx045FU7Z9dD3xnk6e1gR
QUr1x0Qu2UXl8mZkkrkSDiIdm372oH8EiZFSOvL9PiKeoqBRa2a/tctAvzOymewFsra7V8pJokr5
OYli0kbMwtLDOECrgYkcTG8nqEr4Rfvizxqpsjv2t50nC2xEw6nDT7gTqmq2f1hf77cfCIvA6Kzv
xHqkne+HqbZukingAmgAfLwwG/BQQeg0cuywMLQCxYypH+YezxhTNuabiW7ReXa9l14zNfpnxQi1
VnWay3BQe8wj10potwdNdhjXt9/0UDPOSOD+gJp9N+0RFSjbFZ1JIIcArlZI/a8vRe2Pluc1FOEr
3LBRDkWUQgK1J1Ofg4NiBXlVNn7F4TXty8Swtnoyyygos/jj72/f+w1lvQ40qOu0MVx47vu9U1la
ky4e3YJRjd1jkPF8c6/LIsyOxs4Unftot0b/p2f2P38rhwUWX7SGYOdMc62//7Ql6IabmNowabTo
zHTcpuPUfbA9kXweCoscwq2Seto7OcFaUTTBPtadijqbGob4I9ZHG7FPYH/sBimvNby5aPIM/8rt
VETnkgTv93cIgMu7TRc4HhFBgJ2KhjKaxncbmJg8v6YfiniJHmboDN4NF/+Wzi31YbSw8R7zDGqL
brbAvTm0kEf3akzNpAlVSTImZWZQujJfW5uOrJOV4oJVBvaSMLO95kArmexYvNWWdsi0JjuNYy9C
MKwv1tyhYjDw4Wa1jB9c10T20VX63ivtJ6ElFDwX5jbtR4FlCP5E8CCYEBE1uHw3kopDHaa9N1x8
nT8ATqCCYEjN3gcgXRlcRLZhU8xTMwXOpRuHF2la4za2KYk5hp5sxBDr8SaJwSku+pJ+yvBHnhqG
TzLKLRdbGSTxrkgKsYQJKcxOmzr3Qc4U4LQujZm0KQmKcTJuA73mZO5S+6NDmoRFtuTDl9xwP6hG
o7WFw4V631xM17VGhzWEEHASkyluHaeTd71Wj1/sJIPIWy3FRYd8F5NHj8upSge1bPLW9KKk0RAT
qs46Y2i+a2Q+7VvTaj+4Mc35JE6ciyOH7FbLLfOUxDUpI8HfkYnn8VY1SGgUnsmNCe3rJF2xnETp
jvuKXvJN1Y6I0lw9oSgbTw0yrtZzmgONEftNdq6x7RN3wWGMswWzvDU2u8FqGbXTWhMgCVRos63J
g5L+vPVx2sdRXZNrGEnTRj1ZsK8v+bFiuOxlziY38jGPXue9f/TdrAf273ww9di6srr02U2wiZsC
gbYcs7M/Eyl2lblssBXKS6k5zbW9yJ6xZUuAkMsr97XbrdW/sqEPpJK2oZY08Jydxj/3vnha5pL6
YdP7N8DBghCXYMkkxboIY6N19lTJbnWpfUplpu5nsWA+zSVC1nakZgL8xd3KOBcseZNhTWDMZB5/
SAqruZsmtJUlo/eo2hbLU9zNBrSWwDw2SW5d6UlxtKzvXbu0h6hQzI/VipRPyra972dVXKnan/Gr
ui81WXXoUnC4FW4738K3y05a7dsHarDxI7jpfcz4Jrowve9Fow9LoR2HCpTf6NessAAJelZPNOxU
/4lnOD2UTv8pJk8+Bb0yb0e4ENdOJZsTx5z3oSuAs+bYTXeuS5OYqbt5ZA3l11mbNQZeDMoLA2WN
Hg3S0jwtHYCiKlVx6ObUp0WXfm3snvJMXnkZmBhKo+1oPMb1nFGUXbrzoBOd7oTZaHc9L8zdBM/o
rcaoByFcbYUtms/EYvoquFxXEJNfTiuH7d7GBBAuvhie6858yNvEPlWm1LtNCVEEoT8Lecngo5PO
kqpXgzMfSh7ABYO//Qoo0H9h4nN1aNh7nvxyaW9aaTYfCFXT7WLl87W0koLIGEYFY45zhXJsKqd6
W8ssRbqB6z/Z9LlBC6sI0viD1rvursjz7KvwhFVFfVrV50xqqB0aezqWCdVF1lj3RlHts9fVCLuE
6YeaN8PrBguwNwpmCHhJArCnzJYbaQrnynOUvvG95cXK3G8Nbzx1BLnnaAx2CQCb0MgRIZZDFYJj
QtRcGqAdQC6+Mjfy0AT0VfRWiQPRTOE9e8GqCBkD6lHER9n07JlDZ6FooNZIem50iFqK/gZkRfJ5
LhpqOjZdw1ZOBU7Kelz2Q9JRhcLIvw3aPj4E+ZyS7zfZJU1hjHGjJu0ydWP9kNIoZ1uA4rMviR2I
r/XkEC9DtaFXDAfJ6DOKdbN6m4eE8m/b1Gctc3BZgqzFyzmq8kvmwpGSYqle/DpR8IFd+22I5+EB
QhAbP8DoWGr+azDaE46vThx4oZHYBS0IIo+JHFRGPWoe0m9r9zSq2kZmCm4lTGqHWlgG+Cbee1OJ
7Z/zv/m48jGtaHYncYIOrOchMnuNN2B999sWzaVZZuqgx3p1k5WFyRgEx4iD7Rhb5rzNVG2qp4y+
6q7V66qPlDMAE+wt3fgyDZTTbxiwlOEeXb8pn3L3jOwhsTcwio3H2feTU9WtZc9hMKDQcIxM5p3I
XLf5MgSUh4BO6ZexieFQNbYFtiFx9eWaQH2OBt61rZS9TzkPhOYmz8ds39aDup3qWSJ7gbSxz9Vi
XDyf0dGLWBUmDpvvULlVRafDULe115hsxLFInW3bJqLdSaFsa8fs0W6K9JIY5arJhpL12lfcXZ0p
ZkwzY8oYRCLY52bwzJeX3b1epHn+Fqs6sW5ttzOHFQ6BLccdjbbcZSLWJWV5vx2QbFf9l7HVsURX
0ri0eSYO3y8VXoBN/7bP9rM5GY+tXiF6rUvjUg0sY0MkcGR0/llgcBiTvAHwmHuOqphT5tqoaulu
mvXXZwr1VWUX870IZpuY22yap2ZZkPaayUwIxMR5ddszxHKv9Z473iutQoS7NBoS1cSwX/OuYWkY
akbOCl8sNnY5CSXt5mLK9jJeP0ivS3GQSgTXjiOTaLGsEixEwHWMWJo3ni7aj8Eg+i4Ujd/em23g
oUsBurC6znMWbJPaxyEb+CEShgV6zzZHzWlqHh1X2bbUhfO80UJkfeq2FGREQwkEZzunkzgI5hTc
NMSJ9C2NoEo5OIPmqlQ6SHrP0YLnIGm4dTC5lk0rTPnFbrzgeV7mFFH4An+RiEI5r2Vs6C9GMMp5
Aw1Dtbu2scfbnJLIt8XX8rMdNBhEzcSDgxawQFMV+WYFuS+mUz6kTnBbQ53Z1rgXI8hWU7Mt3L5k
zKqWbuU4z7tUr+90sdivYIzMszOL46TVxlYusr4LOkULDFzqZYVuoA4AYBKWyosfrbIQagu8Fjlg
byAyIJs6WWU5H5h0Xdx46A7vhtK0z0ug44goqZ+WvSVOU2lk2ykI1kxNrsxQIokdrC3vzZAdfiyr
RWoHBKC9MvrZjLw4K79Ij6ijM/dFqgf5tTX7RCrtUB0Mw6NLNjfqDJhFf2zTdAAVtLjWAllPGNmu
7trh49JjAuutlrYW41c4QWIwG2gJOoOGJ6a0veisA1UVm4XntVKEdbOUtGDTeOYEtbIrs+OY9vrG
OOaljWjJbQ3B3Tbi4TtnJT7oqvauCqmpr7afy8guTeMoLF2djHxEC2ALE8A7mf+hYfrf2S54s8Ny
nJ9j034hxnzw0gR9hQljtWvFlZx1Y18O/b1tedT7LfqLQyrekobCPWQJB26al9y0ikBqdirtTptm
onQ/E/t50e7SSUeFAS4h1EAr0JwATlmOHPS96aibpB+HqwY/9o2sFnWgiuB/stLavK36oAn1qbBu
8sSvt7ZAFmo4GbKGWSRnWRbxxaWhc1enXf5EFf6lbXT7YEm/uQBDeNVAnzwLB1J0qKVQs7I8y6KS
kVWHIJbPSdO5HwelBaG0E/FFZOgPlsWXrAOAQeBZJ5/A0Lf3ptbuFh/JID39/q5Pax0xB+y1bWpY
3r4ZTJunb33JaucpMOfz0qeAZpnp8F/pyDZTjg9440j/QvKSbJvJRlzS+081YWc26zd6gXmlVmRs
liHeJD12f8DrUBgv9cie3untvYiHh0LLH1P4l4ysejVT/el7Jvb/K+F/8sSu1en/vBJ+bjCafhXi
tf+lDL7+ox9lcDg1/8ISj6Qan78Fh331vf6og69/ZRKBM62aAp1t8f/+XQg33H9BkrVsXQeOHDDU
6u86OH9D1UJH+LUq5AJqCP+kDv6uqIm1lvoJlYdVS0ZN3jLe5dcjUjtXmejrBteST/nYLh/TQu0H
u9TBNQqjuCVmCM4DcxIuMRCkrzCo1am2cu0E62n46Ca0kYusGK5MMMfHOTPLe+RkZf6jEvCP1t//
Xpvlt97s9fv+tmr/3+G6Xgdf/ecLLHytX7/823/7eXWt/+CvxeWY+K1hi/lUSSi2WKvs8K/FRXHn
79XkW6xB0Me2FWDwtJH5/72cbGNdTpa18j3Wv3D+yWr6DlX/jxK5TWMGYjSUZbT/DG913ssF/XbR
tcabOBko6S/zm0xT5jQwm6ceu/6p8p0BQ4nXqamgQtwMRlvf5kkadD0Qt4RsYEcD1kGI0ptjjnm0
WiD92UfwutTe971L5oRjomiI/ckx+ra5IUYHn3Gw9NYI5BFYqZNXZyuJC1JRBFlaad65JjvzA8GL
zdc4hTa3y0NcD4w4jsVgCuOSTzgZaFZTP+dPCSJ35HB/XZYEYNjlOzs3hFVGpaYFQjxQYTVNSLTd
0DVlZNQy1+eNqANpG/UmNmI/91AH+oth4/uudRH/gV7yrii2Wio4NgxjLR5SOEQJ+msJrwJa0KI8
T16o5dUTMoNFjq6+ZffxsYIWdZckNYUROlkkhM6i7BVvWsK/Ltp2yJ5J4CYcWlCdfG5JXzE9tYqG
3ozrBjeAmvL5OGp9EoiNgJJS0fXvBz9AXeHHFjfbrQrKant0SR0At7asJqtFTeMhnSTAHTpkUnlK
NhtsEt2h/bYF2W6mGI6oQwDOCSDmmOOpgtuOTNTHgezhwWVKoBeiVR+9LxSyjebJ5j5ydbWmrx/o
ikbnq1XKfCI8rgSC/OeOUyW9edBkEXsPmlV4jBv1OiIqNIDWUg/evog1MHM7fDJOW52Tus3bL+Qp
xgDTgxkvyotye4gxmnagnfj8rsu0cbz2VVlzE4q+Zyb0tU3NjW/rHJvsfN+1hs4liK5TtkYKmhnI
ydxBX68/G4aMn53mptO9/fTW/7HRtz5y9mkTcAHdLtpP39XwP1VtRdGjpson8bxYQiXeEZxCvEwn
RhyMrsMsnoa4b2vig5inFfe1sMi1vpj6/IA6z3GLw+8v51cVMpdD1G34DscXinMOkXcrMHPSnjad
ip8kHSiWBvi1RKUIs6ZZq7atq9ZbNU4p3Mw7zURKM16rbKiT7J815dYLYffDOO/CFuHuvNddLz4o
2aGV3pPXFI1TXUbBXpPvhSgy174LeCAxfdiB9QjCxSyWDjQVA3UNllbGwD5qQ9QO1v8zTjNqQio5
LYC3Gy8fZ0u7qVQ5+m8N0LOkOCvS5OLsV4Xh3v3+bq6H7E/bJr1bWO6YGAgQ2Is9/10Xl/4Ae5PT
zk/K7HIEpqhuLW6jPUyMldynluys8QTpFt3sn9BA6Lnff7nHWEQ68iwtGBuoyt9tJsKwh3Sx8ERV
Lvzbx2GsCq/b9dLteIaxVa5f7jGAjQVuNwK2d6hrcgy6c70wGsm6tOYCpWKTZsn6po6jkaI/HpCt
rOsi0VLRR4iwvTy4aYbKRHnjMoCdv8Nc0/CZLsV7z9zAj/XYhZtxGYOPcVXAg7tv6yDnLbZTUUId
A7il2cHO4gTgJSOjjd1uNyO7Wl9cCX5tPM0k1Xwyg70H9p2Z4jxXVEl/fSu1DMRNgFxSuTx8aD82
/6Wgm9jLMPP8lD5024HfwdVpEvIgCvzxKSMQSj5a73Okh2Bd5bqxKDjZ/I9+XSfrz8N3xN/lWcB7
D7e248vtxjDs9DNp4DDNV5IxFRPeMnqh3RubaM0druXCTr1ddJmawDdLc+2DtZmecgCKoMrpWPbg
q9rsCGnacL27vM0KHkndejTU79piqF3ttfmxQZZe0vHwVNczVOMjVbCSj0bTyf1+0QufWuJ1mZtN
URzy2GxyRGGLxtvABruMPf8p4v31qn07bvldFLlG7cEe+3VXq35cZwdtTHuga7ueo43jJfivzNkk
4doxRIA+B5hht3QwYOvxgOOd49zq3ty813hMf31UsrJu3Bvnx46q+qRR91Wly2nbIaQfVwpvqXrz
EULy+nAzkBl5+dKPk+8Xm8JjVER8KtJ6XWdTPwQuUSecUvaYOqaQ0O3+yWsJVJvgmo3OY3dBIcJu
9+ubMeCKk0k1lejoco216RspSMadzhyQrrgaNYViL6orL+fZ//6b37Uo16/mYFyxYDb2To8+/q9f
3Y1ZopCfa9dpJdelVTLvy0B1nZNo92grYm4tiR6lqlDNYl3zg9/p65+AK3Kpduwl8aPR5nkl/nBt
RJs/bVbrpXncC1ht6ArIWd6fRK5cTM/xYv1aevb6VY5WpOxZPA6tP4IMNru3qU4KdZdZcn1jKpeJ
IrjKUn2Nq/5wn9ZH8B8753oxSFgZf7qCwDhprHfpi3DXA8o2xTUcSXvBy/bjngRpOer3c9J39kDv
v/f017Jw16PJsERtvHZDUxdJGDCCiFvXJAzXzA8OeFnL/GftVuIbNFAIMx2LrGedRvTuCinrlqPW
Lfb1RElzSV8sR/RtwajwwtYe/I7Gp7YBT+tVH0jaFQtbjXlAfNQz70YLLsqzK5gPNZhhtOZEHUSr
G9jHDi9hCTjG/4QFa5XDrSoQaHWGuerBf3+Xfz3s+Qn4ftCPMG6b14HRMO8WI0MJR8OBXn/+932O
YikPFvxjvO7Yfl4uz8jLzQLhREtcbSyVw63+/UV8ZzP9/Khdk0m3oNFWDBQzXNaU+Oe+de/o40T8
OJ9zQekk3o2MTPDFOQDJHz8nSmkuUFcNvXZ6t/zY3P+KVzOX8LIEXjzF9qX3nLkt9u3S6c23FiZ+
8ZpqRmLn1saVxoh5gOIKXOC9PePaXBGQPjvhZJgJ972Rac+26LHLMfI8VzbPqavUtG61uremJX+d
PE2ixh7EU923vKiBS4ObUZScSeu/g/HMZ7EkUPpuIPOt77fmj84EAtNvCEsx13RmOoUFQDWTFm/B
NNCJir62vk5uCZLxIUFWl6Uhe7UHMV1oGhUtMDhFvp62YzEXnFFYpTTUoA2+gqHa0yJ0WCCJL9e3
EQh5mupbz6lU0Ua6Y8m+P9FNyyZ7uwRzqj///um9HyqJ4IK1r/ukb8HKCHwfpyEDTG0mPmZni0o+
h0r74+eXbulN6YmwCLgqR/tUBnXkCLX+Usfxep5AgVmF29b9iDKKfFj/pC9Fyt1b7H49qU1LOsX5
r58NHlY1T7oyEx14CNMW4tc//JZfNW+8D55LzMQOaBsGEMn374NFFkENVQfQM5qtU38m3Uot8B+V
a3dvfx2rf72pSKHWF5bTmXP/x7adjl7Dz/rDNX0v1Pz0ekBnoo6zaltIDwKy+XdhnD41pWky1H3X
A0CFvE0HsbbpKTOmqMOq3EN67qj9ZoFLX3MKFOYlSgppc2MqeLjlxmVCAYFU5glDezMGox4FjO11
8VPyXp/YXwHX2Kh2gpfh9dD0I2KXVKOfTHtDnEXiTbMeVggmbbpcvb7GkfVUDh7Zfk8r8FJOUN+I
EITtz3BgfuxmZcJzD5gA0I6wJIK0EPRzhzVMe2OY5nr7mpLRChpOtWAxRuQFxSwxrOXSac/rXNGi
2muBKc1X4vuyaZjlUFnecwHc0BEbz9YGZFAxrfbRvurMmCko+2XIgvgy6fxyuitl2iJAr52Chu6+
nGHBno01hesj6QTojSG5jW3wPwg7r+W4ja1tXxGqGqERTjmJWSIp0bZOUKIsI6ORG8DV/08PsP/P
W7vKPqJIkTMYoHv1Cm9YsJvsyQmPQ5St5kCzQsTqb5eJemO5E301i/no4lFiAbpSg0kKZN+Hs/Xb
skDZUQeUWymMGFBhYfLF00LIksZ+1C3luVAk5gEcTlmyNIBTDmuE8uiwlAki333PSaEHDlYcDszq
h+MUBTjwrWkOwS3GgOAmLerFLY5dO2jks9YtD94jn5Yz6LSDYy2wbY8TsDmEawZ3SRPg+szmcveu
qupl7L4kOl1z915go7JmLyvokKzFq0QFjNekHJviO2MaLT6i1nLCO2ZkNhY9xRyXI7HICU0lvSfP
Q6C94ikL05EHAqJ9XBDCC5uOUGnXK/tkryiiLR23eKSEz22HTKjssyJBKhbcxGkUA4yMxtKSIS8C
Fh1a8dcND42U5Zky0wrGB3/B1aw7aqZvYPdzJkz/FsLQ/vzvbMNDps02fvU02zwEDn8NYpmIahBM
jbybVJq5EDgaRmH5F5spEGlpVafx7VWjkpOoVHUZdeCmFicObnVJJQKVBLjjAxE+to+NKP1HTQ9r
OXijnXwpS2wHQARWiX4ywDdcL2bPvxfcg5HN7EgvKe7DdlalKiDKDb04jh3/lyLqUljqUw46oL+3
mthdLiO9NFBkKpu+xz2827MrM12dmO50rwtnmzq1zSCwFVhDibK68h2Nbr2YyzOGH1FzbOMkwDpk
mIPEO9pDMdsPEQ5Kz8AJGOygt856G6sUw5kwkSsOG2FzJAVU0X0iJ4RgvLwOHoeoBwygk4bZcEMk
eCvr0X4aO7icB7m6zjd64tl9OUvmqtkY5M8I/o5HxrP2+1yBgSyG7js8kfbdsp3iufQs1AXWwcvQ
fyayx9V0glVAXfDY0m5zQubi3ppFh9ztql480j63/owmNBfqOIf4E6crA2gWa8CcBQb4bJ+ElRKD
VL+qL0iqYykReePDOEbr47DGBplZBstXRtTrmSzSU4fJLsFuZm3zOXab7gmfivVcYFT/OoSWe4kj
oU4qb6YFipesH8jv6ovwUnQ01qY8RVYXPNFTTG6bNRy+iEbKPxYnTL/G/dC9LGRSj8kcRXdl3w3F
zdj23lFlyr4h3VtP/px79M0Amd8JWhEPChrKJ+X09mnVXX4qcg8qeDE1jJMDe/mzCXXxhrqj/lx5
AnEiK0ifdSDQCrO6vD2VVbc+iKWM3lxAVfd2EsvPobOC7MsppsAklyHuxrn3tZRj9zXq0GKh6rQO
k+xiOKIjmmlzDWPTtioMvugMerceytZvzaBr6FFJ553dZbK+Jxh6PUaqMeQqZ3jDe8E56qZzLxpQ
wJPjwv3W67T+LLpYfSR+hh/KEltHNRXo06+x/WF7RXkbqKW4dTO5fFoda3gCNt5c7HSa7lINZ8eN
V2TNG4zIDlmnvM80CsIZOHBV8y42Qn1yWR6axlsMurYLziHzwL/CYn6PfDV+2Bxvl2rJIzyMXYS6
BuyIKhxzvoCqRztpLsJPMgmCWxekj3twseY5Jqh7fgkLo8xvad8WRxUq+NNVLjEeaHP1yNI0WKJG
s0/QTm9bC6KXCAv7MWm0/33OPOu+dbrwEKc+jF7CyYtSyFZxZtbvrtevN2qd8u9pXSCarJ16/txK
DaWtiVGlAJo5wUqfDIlLl/UHAbWCi8CXHNoCd5D623Fxz7Da3xe07s9ybfK7YmwYL5fpWryM+TK8
gEFxyZz6+gIRTd2Es1u/+TprnZu4wvsHyk0Gqy+BlNTM0xmh6P4POxhqJulYgVmaQuQYT4HImDQC
GQjX6h3sOoY3o/otRYPnjobyj6l33/0SSbpkLFDbGJF3XyOnPRc+DjR3NlYT0WPkxdUtH6x0DyrX
zTMZRRqdS6njibzN4UhOUWKh7I4bwmuNE9iNY+fiO9nufNB44P3svcb6A2MfHHUahrM1wAim7v5a
y9s8tbwHhefLtwhC+n2RDxOby5ufsA3R92PW52TnvqyOWR62f4AvEA/2Iv2vsQzblypuhQcNvBjO
+Gr5747dIxcb4xlyHwwyoFlO2fnTSivGrfXYABntHEYEuNr12VM7u+MRW56+gQIu4VlFARI34e/U
cSHCNB0Uk5o7DJ8LdQCh9HDH5L9/Vbh5n0YnT7PzJCPxmhTSQaE/rGI+EDZJorPlazksFpjwQP1E
OoDwE2VoTJaYH0BYHFDfZNJxCt2x+tJ4HSS/eQ2/x65Kvhakn/2NMuXEDXehebOjXJ7z2aYpmuHD
eklUiMKPP/a3AbZWH15PSelhPnb2Op0eRn9FWXIGvcnWLHV19uKovc+crMYEDoeU1sP2Is+a7M+w
AQRSQn946Wz0+ifm5rdlCHK+nKDSuMA9HmBmNA9ttjxz4T/y3q9+tCuEWsxosqMqXGJ36w6nLiSN
B4nbRPeFN0TPWYBr4JLJ7uy2SEvBwsFYM5eWfPSaGW2zRnxTQ+w9zMUMYDAlCFWjgFptsXePWdeU
v6+ek9J6A55OnTREt403dV8Ae5biwKLPnq0EFSAOYfVad/N060fWeieIZhe9LPGtx3vnx2DyrNc0
nOAtqjqyyvOM9Ul9KZIwzX9apODrO0aIPsXvmoXIlRSrXdEbyXBZoYLzC5+cqFlJ1EAn0uAji3Si
JEO4qE0L00zqozCmidLSn/7wZGFyvb2L0mtTS76O2NfwxwUBhUGXpgs5v4RDkdLXSyt7qfUJH7QC
Iv1cJnrN3oOStQytgBEMvyKb3kxgSK6M+lCA/8j6vtrkJtjmgEsplhsYy2p9nzO0sH6LcSGZJwPS
MzUsKD2kBKogREknwrLX+8HeNM3qGVvMcjz01UA9gMLEtD5RCSXgiGLLanq6K3Aqbth1fv2cVyNA
jpskkkN+GhnTpScLS5juaFl4T7xb4DbDnwIdDtQncQmoHhyvIMWzGC/ocxt4Tf3iFF0NPNstOsCY
luxV9jp5c2yjE9ggBSAegsCZpX9xhZcASRzBC2ZER/rXyyn2kXZ4nMcAYYR1iRlHIBGbc3DdSD+B
yDP1M3UkSCfTSsmjsk5pHpHpwKWm1X2ONEpGLy10nyWCiJtVw8/IkVhSgIkXvfyTAsrj4UinCYsn
152W6n7yALMAslQIMhSg7Eoo/cXqf9ewCeKj5a0Csyisp+rPe1O8Wm3ziEST1Os7LWPeMKJZEVKD
AHrnmJgwPaYmMp03sWhTLkA4ifiuaDLF/HJLjTNhmfZ76ncDi6wqQLkTSE0UeAFeuXKVNduPdRrF
Xun7p9jl8OueyaVYEppCK0GfAlAUf+yOzlrhUhRa/ZKAVU0a3jObXK7MWleWa8m5AIkn8cr5pb+m
/XXpmlkKnSnTL2Wdm3J+7LBdea/aseQbZhrmZ+6ozfXtsxelHU0JmmL7Yz5dydHxstURDTpTXCyY
Td5jqt2ZP2qzelrUHVVQ4wd3QgOW6A4B/GHWJDNXEMU329UUMDD6c+24WMPjxYubPDR8oXyYapNt
XrZLqtjwnPhFNNHSYJKTdVd6k5tNBG9uDY4ckb0YcYlJdWi94+PQ4eaXArCysA71pWju14QJGHrg
gsO/Oo11q7nJ28iotmenpxuUzuG1x64CtEFubeGZS40RcebCl9i28vmmcybl2IdcFjaTn8qT5vao
NmS1XdpUJ+MdFnTcxrH3JLfWF/guvkC+NSP0wQEYnR4Th+oA9cyswyZxrWcA+jdBHIKjY/Vgd/S+
dWrbKBnS8I5iHczAjWJg1zNc1CvTzQtOhOOCpvB2r/D2m2dx6gJrct7ZglTakKSvU57JcdbU+2mp
IvWQM3PJicQpbwe8Su/wCLoun7ozu6lWDaBTnsjWM94ek/SpN9Fo9nTIBK6K1cosc0oj80BjEpZS
PuaF1yDHU2U0zNFFdituAZhcM2yksgANecDMyZ7zS6UVjocImBWdkZvIoo5LAfNSco9toO38te4t
5jPMec3SAz0atB+Lg7pHdhjXAITaQbBqkR9i27UeNDZPBzi0eZzGKHzkVA5PcyJnpG3aODWfaVwG
87Ht3Mt4E7+dJmqUGWCzQFnUGeT8jv1z13+oRTCGf1BRRvgvUXfjU/ZOECDm1uq+XfpDLFfTUoyy
JVo4BEbsdnPCgvgioKEgVCCiNK/O0IKm6RtVW/a9rpcEQc68i+ziVWB9ifjg7Hbsw75rc+89XZO8
fMz8mGO+ox7zX7ZYMsCx4PNiQMkJMyDRmH235LTyKSYEA9jRk6DNsG06hhDmno+tZwZzU+mYxmE1
ZeaOOghtrO+LW5r/KkBV86LTdSoBDoUlWTejGQp0UaRb1JiLyseAdesRd+xa+U0Hsx0BwSSV/ihw
G+OJdA4zJfmfTWsJhq1bF6iHg8Rp57clpIjL0HjO8FotKq6+w0ipULSgJTov4mbxpPlwWzyiHXON
4tfglHeJuZzSaoCaL1UYIaQU1B4CFcFc8YGbSNOS2G4RAoQNFpwyDpeYtUD5OP8eZDW31u4xnWO2
4naSSLJ6FrcAqLMZe1zvZ4EtArejnj1z2jthYM55l4YKP9SxMD3zbTKyxej9mF9wUntpcIhyf/YS
NH91EMwaCfvU6/x9XQ8WwXjyEm4r1CV4yE9lknLIHRMa4fLLFso0fiHsiZ45BO9WhmgnvvdbA0Wg
P2+Bvd/mRNWAMxnnWgvt/ylmZt5+jE5jNhJ9L3OJAJPNTm0mZqfjp5jRKS/YVa75YTyTBKCTjoQg
f7AtE9pm5jdU25gPTxbLQR7ZPF3TZ6RcJ34BYVcKOSWnmhk4boHYF9bCPljhO/GbzHd6031EdIiL
i+hA87i29TJ4DL5BmmdaExJdsC/cdQSKCDHzUjPnp0FOx7kin8fHwQ9OpawWwkk75wz37pBOMJGA
1qC5MUkpeFxLA12dmMTpgx6CXaqMSL/PqXoKGp7HdkjmS7xydRPUR6KtDrMruuH6sBHGN4t+f9g+
YBpIp7Zjeuxtl5hw4yO7Y47KbYIXqMBkeE498fKMdZkKn+sC79HkQBkcRyS/I2H/qbuecd5aTGN3
G0M+c0GRMrIty3van2HbXewesEkNOtqf5+UifPDrywWBxAI1SZveMkMJ6FTTgnhUmtWMQ0bM1+YI
VQu3zJhzgfAxQ+t9YuQalC/XnCRmtfpCueh1lXXZDD/60ga6+uZ2Hu7qR+YvS6Dxtl8odM+id012
iqYRG0dNkZk9MmCmmQ8yunX54pekj5jKmiPHKvvr+e0vHOkJBSgXh/EjPfG+Ccw4npTYvGq5DSnm
tjYZQIOOK0lQwWhkOYuRQIyE2nXMyM8hi964dHD5Y8+pIQ4cJmi76ARZthCquR2tqXD6e6DnHpe2
ljHPxxvEarkSw7kSL9nJoqREqaZFCeR5XhNK02PipnNQoJreBLywtQHEmGxElvMVTC7sJlQ1rjt5
X8bbhq7TaXDjpySz5jU9tB6cgBYxDCZDJ9UG47QcW0ZSfIo900Gz1zz/DLqYO3x4SlyX1zWbT/Ab
ZGkX0WRmaH6Ab6J8EF5nom7aWBDq0F/yJrYC3oUZU9YtCxdtbILSfgOLDrcuJKRIM/kzNXZmh+Zx
WvBdNgfmmEWny6QffRia3KGzcvKhYBHQyahTupTlkuaK9Thi4h0HL11Sm+AAnM88hY6jlFfEH9J8
59SeeY1s8mdeWKaL5o5bkBTZyqj9mkug1jcnfcOUh8cM7pXSBRPMtu3dZziT9DnOwJ3Na9ocwfxd
omBQDwf8eUda9PMGc8IxLgGdMFTUUIhf+UvS5ed6IDtC9Wh2MstCean0kdns6lVDltnS6H3wVncD
4G2gbW6GAVYSJRVXtIBF4UnYG7qjJWnhwraR5nYiwgszh7fFiIwPN4STOVVkX5nB8dIo2RQP+eIV
Tve9KOTIZe3pLk2YjgfoRB0u0apbehbZvma6xjGjRb2WLj8c4g7XvEuIAiFfMuAAxVM6uTXpGFmZ
2TYzduxMWEthNtl+X9MW/xeagsDKuRAsV83uFZpwws3G6nBETrZrNNSP7WyjlW5qE9x80bwNUHip
FWKaaPZRn2+bbq88ug2lJ/qOTGsP+xm8OB7NPukvq0BwVXuZBE9r6G100rOO+cdWkSaqH81JnacD
92w75Pc9DRxr++zUxPm57SITRBc7wGaRMw7WEmZ2iK6Nd3vAtkpthoB8+ExPjzt4p2rylHUw5vQY
lkvAqua1wsU1URc6s1mT3uKbHdBvR5u7EpQ+6kGZI2cP2XtsH0U68sN8wuud3AFaDN8tfkoylKWx
11xGvbravmuu2XeYeytvYjXYesqHNLOJfCeYbiZ4bTd6W3IRmSH3aPuRMxUmv4EkS0HpYPDFG/3n
aY6OOdySrjcPX2DVTOaQX0upFZNOdrQ7kt6TSdUc1YbMN1o+UlhRiISVcFO/bm4SJlu08Wk5XZnD
1yHz9hzcITQPHY0KTvkuTMylB9eEZU+594McCxpTr0X4snLP9u9oH5hHtI+dKQjNAW33ElvU0xp6
iUQ+ctsUbc+UO0ffyzVXimSwOfuLeTLLtZ5nk8WkG2SgSweTQdn0Wng/htTg3c779hyamcyhq5VJ
M920S9d39AnNQ3Tx82L56WsKZNXU/uQe13MAGqCplulRdma9ravm9Xq3NfdeQGptDb7YM/AtSjuz
aMVWksLHFtzvxFGmEtsxZJMdmD5KtDCnlg+oXOW6PTe0N9b6OI2zeRjLBvtSdLB5IweUCZdShYGp
R/eiF7qaWY1wqFxi4jg2Zn+Oft3ymqZcM9dyzWH2bHGKNFXQcV1MWoyQlU564D5b8kr9RXJabin3
cM3YtqZN4mJrjB883UFIZCghK54Nxei1N7St5Mpi2VIkWSMlup4dM4/ckt396AYaS5bpbbP2Ng3N
ddqhNhtXXFPblq4GN9e/tkYcrFrXd8YEJsnbsqje04Slasv0E68x5XW+RQqm9BOaFDXpTWzd2zUQ
L1pdVU/9Mya2Kdv3c4FR27Vbtq31/d5ZqTvzxlu7Zd9xW645Z67ZSWjAXffEBrtzh4VZBF1/kz7F
Mai2j7poKfkD1oZ5vFu7S2SYytIm287QLBgNxFI0xVST4EGCMhLfbK/iORhLsepDK+YICcprOQPp
3ri0bqk2M4WexbOjFOBUN8u5GXOB+4uKR3MSBlqbNBYBOzMo3vtz0s2v+yK2uZH8PhfLQb54wwdH
Pj9yo9wE7x2YSOPGxPetFAi3KL/faqPvz0NI28I8dSj7Hr8YzHHqzE8h7UQfncQNQGo75PLySM9u
5ozztkp8dZBelQ97ABKKMhdzvutD3gogC0Zr8QTaGaeAMwNnrcL9EMEN0SDf9vJX+tLkkfa2MrLq
uumglBGu03gwt6h3C8AyNfO9MsKIJur5MYL2Oy5sK+mpxUyuvxf4BoXHr+xAo2JDLLJNqRK35bC3
MEFTLh3SrFUI3qjqQIu+7C2XJskHJApnZxbn1LfMLWUKZzKSbSEHdsmGmOi7c/P2WLUhN8gT4Xxn
rtX3l22ndCD8+qeK8K1eKNur5VPZIl4V3nizyypbu87iaYP3DP7vdHSvCX6aT9coUNkmhmYtZYqN
7F2/dhPirBW5ylkGbjdVd8TCnmW5x71Ao0YD/TVEIUecWk+YXkEHDZ/rb645WgI2hqCz91MURR2P
b+oms1X3Usn1tUkbFCg4XnkPVkEdQ0Q9dXFpitN6y9wU4lL8MK3o96g7Rww93xW0E8OegxSz8YYs
84rlLpzWAPBtGabDfJB+XNBj2q+2jzKwf5/82bL5sEyWzQdK/GUW3aWx2tBejvToTIpe2oHLvkS4
gG98U/wbiuVqMqvg2hwPFeXAh7taNp+KTbzwgvraONx6ea7kKyfHdRMFOa1/itLWM2lGJ/BpoNcj
HPOqQVUz3jkO2mr40raEMg7qXpskeQcJ0i9d+bhy7cxS2BOTaWuwr1smBdLLpHtkjtfXFOHIH/Rb
WrMDPy2AuwETsQGVYRybmNrQSFh9wybQcghIHfdaEp0Tc0VbfmBfS3xI2ZWTYDtge0PxRrPXJOao
T5slEKJ5z1vbC4MRmqFgeNG7TelZtcABrk2LFJP0ll8crsmZZ2Uen3vH4XnetUNWOCY2ZCBsCO6t
DshG6QlfN0WQVKREET1ddp9XtA43Jq5BWNKkw/qQ59PVEDbZmYXbw9LfGxDbAeBtjTuEuhKcyMKh
y3rmTtdUdG85i615bIBUPMJ0y/rCOUCe41VvzcN6zUz82BGreoS2LrC2qPtlerdSmrxUlGFt2/P9
ahNpyJn8qhzXJ3hniCw9D1ES9ZHpla6IS6Q/506QQ52DAvnZ16EAXeNfUsefZHisYjsZIRDhWx2Q
u3cIRh/w813an4nTwNY+WgOdI3Q2Ecc9+g0IfxRZjAB7eHR0leZ0g9YV+4UmNu4U6xQ0/tF0o+yn
Pg/q9mFqAUXhdFVSiX9e0ml07+qlVuV7zTL6S1qMdVEQH6Pp7Oc9sis08xbs0ROgU/dKt+PvokG+
6Tmw3bi6xBPXB4rK7ZdcXQontBYJqdnxLvT80vHz3LG2zpUTI8EImVWvD86KTmmhcgdkkHIC8oKE
8AvcxIsQ2R5A5I1HoWfwX26f6vtOTr6iU0N9Zz8izY5WRwO4yz8PjPVQc8WIWj2EWbmKDmvYCAPy
mzGUs48YZKktWFaZssYnBNSRCCaPdZaYJcYIcLYQEo6h4qJLL2o3YFprKZ/p4YoEB1AnKMZTccMI
u/Pmg8qiGomsDMaYT6lJfPCPCBYNLuBHT8jHmAzfIdFOiymI7u0uywYE0CdbzChTM7PSn0rlV913
JWtQLdGUSv0ArXpU58VbHHy9s1LcZsCfD6y9bvrUgGRv7lo6nt5TVPbKepBqGpsfIUG5+dEI38/p
cVrgCb9VGI6L4oTEzYQiao8sEnrEBpn64Ze6uUEdev4t5Ukk8Y3c+tiNmzAkYomY0Ybk4MY1g82J
RLceA1d9kyvpFU20cTb8gK3lvDUOAztJrEeQMY7/GZAMd+am86JFucinFGQI6NNSM2RLJb3bhNEL
gsfMNQ3SdgvLFiAWtmqzHRR7oryl+M41FGUKZtNvkHg0xcGWIuFqbjpp+bXD6kAH59L8VdIORH2R
sgc9FN6ASSAp1PYi+Ta/JPqZ3Hx7Fdu+8jXaoWAcsc8y8srVITuMfQAHfb62AvcDZ2t5biNShC3a
a2x2QZsdsL80G39UtLKzQwDUXt1ZzrrKr/HUdiL8hDBdbYWnYrBJN7MsMCXSaoP0Q9MY/ZaakZpJ
RP9/zWaSo9luiW6wvJX6MjRhXH9kQ+HHSGZkerybxSSql6EcPDDAvRlvbp922ftO1x+BvqYCRn8t
o8MsSzE4DIP68h2oarGcFN3FMTxPoZXM+ACmsTmoi23ulV2zkoQP6YDhgBqS1djo5U14WWbUIW9i
4eS1h7L2mJQoSDGNXpvDiDVyiW6jsnVPSjHWxSffreP195HEA7ahD5ByOhRFQb/g5A4FfL7vTunk
tnVRfZklanoNUNyxgvYWqA+6C4hgj4Q/68CBnypUE49Zhho+tubNVOPcUgnZnMauhcgOaMqxDi0V
p3qGn98Cflp0gmqtlmFxzkiLznLQaXmJhgV4EkxSNGIgqjhvhbBa8dwzKDyS8MyMjMryj2LI5PsQ
NuQeTjj+4PAZmmOwCgawkYyHI8hD3rQM0uGBJuIUn7up0T+njB7cLXWdek3pYj5X+eTeh/k0nUYd
sREH+sven80YdvWxH9AUwfConH8g4WN0i1dHw/nvx+ajTRr4AAsYoGNAM+Wtk2H3oEXuPQK4dhn8
6hyzGkdW7bMv5/xjUW37ieiGd4fMPXyjq8r9mjYdapUxcV56aplundJG3w6pOFd8s1ErSw9lowa0
2ovkvufhl4gsq9FFDgus551D9/tPetDzvQs0GNRHhxDXDSMIbh5KH84HI4hCPjmUeTWqVjq3D6lE
bOCm6zI65LaP3F8SkOmh9qCVfyflmuF/xUZBUJhZ4sdaVyCQElDX4gbvbWbxlC7IIjuZd+PkokX4
oGJaXAelUxxzCiTmdq26Q9fOPea2qx/zOLF/D4UKvsFyyX5kaTHeg3x0PyHbwiqL/PgcNY4Av1R6
947uixAdBjc2Gnlxdw8sWv3B2cbJgBgi2tPIRZ/ThH1HqfcVlYj095h66GA1Ov9ci6g6D84QXVB+
nc+uO4tvDh4573Em/YOMiuysrTV+xQSn/DPQTskkdnRmVNv89rn2XEIqkh/TEYRd1V5cdJ7+RLzM
fuvDPp1PxSS6H2BfoXKCbKQB6KXWhD1IkRBZ4saeD22n45t+aRcm1VbRPIfD3PUnMTpYeCFYhA79
ILLpEviB/p5H1GLHOkHt3/HiCWDI7D3ksbSeJGf8w5qM4AbTRb7ZdVuexzyGt1XN0Z2sK3RMxkHr
+A7s5piciEvqLRyX5FG1dR+eGjK4F41/059OMyRUb1PIRB6xkb478kHcNzcbV++zmHuNO0WRh+LQ
JHP8xNuWCKjG67mdhupHabmL/JKHU3Ro+YtzaOYDf2Wcmd9hytZIeliTP36NFsBM8inUcxCkJ8rv
NfK/YAxGd7uAvTf5WXIpvRRAL+ZjDFAtdbDG1BnpYqgYxcN1oRV8QBW7mj+tCM0NT47GI+YOeE5j
39FHK+yPZUE2ND+EkQ4lDr8gOvCksdltxBaHljGZXcMu+ySEU8HOATFaCzS6i8Xyo9W94U2rPv+U
FSiKZ85gBl1rdg9Rg/O97BaNmnM8Bk+zyBEi6BWc80e9JIx26wnK8MVZsvWzGtAHxINM9p+zPPJw
3ILimMJbnmsgaTe5oMN9u4C2V4emZFZ0xDZvWC7E3VbcsQxK93M+lnIV/0KYMcINf6MleUGIriSk
TS4Ejjasyl/A+KmPHhG95gEZUly0QOGva9TyMTayrNV2M9WIPxUrMGdd52idgidqDY9k/xU3y/oW
D8e8GqwXRGkNy9tVzrXLpYNOv01IHiGPOZYdXTREEJ3ckCo6lCYussqTHpBmwZzSe8vtWWYJkkJR
T7f6bVASMMurQIg0edVzTl732AYr0i0YSyJECpLa3ZjX24mtRJDwBts3totCJnypjSZJH8cQ5vMw
N/WK9CaLg1lm1USLq1tk21ufG1uVAh39up/UkP5GV5o07AAcwuC7raTJR9axFQmNPWzD0CV92TkB
XZAleMnBy0mEYDSQjk7wmBD7+x9ColREJTpIB3K2a69jg75oObS9fy8LL0E6q6LsrudLJe3aRTcN
sga3WzbWij3Lv/Au/psLgtaBUe4I4ES5rusHwvvlSTeV50JmlcVb4MNoEYAYJpOQOVvLa9cUiD2v
woyHIVxJ2A4RgbPlA+WShs67qlYgHPMvl/XfIp9cFkEfQQgUMyGoUFQb3tzf6OJrxtbLlqz7KgfH
YDJWGh58Kfs27qOnoZlk8wprN1QQfQfRz/pHBMGrWS6zw5TS+rHA3mDQzBx3dP2Lo9XUhv+BDFVz
zXyaKWece8GTFea+d8fUAPrTwz9/il8/hJmWIvlJ5xGVEuiQv9zbWWprbJzWebMx/04QfZ7IEABz
cTyZRgPIbtm6dw6jAw3kfxFInHz55yv4b+YbehbIptm2L1nYwmzmXzhnNHhsqddWvyXwBQP5mxao
8C5nK7IrlnzBgN/gvTeQFYKC5ukGQeUu87/Qe/73OgCSSZ8L8KSHKMwvd4LqnBZV2zZvW7bqAHuj
xbL3z4cYk67qhJR0ZDYEu55SHoVA06/559vh/3dYQ2VEoPVLz0ByNSjG/HIZOVC3LkUnhgdCqgiz
VOF75o5oeI61E/7lD3nVMw7zOHWSf9G8+J87wBtDPA08wVLgLvy6oBfVFXRJm7fUQr6v/rxPaBmc
mxbcHnxQdOroY7npZESqYkiL6l/ugG2kUv4e2kPkeGzJrgqg6CKB8Os90GWoejpkzZuiQCT8udsG
A2bI07sth4FwfgkLZUAHO/u9qgBmTo+pinONKVoN/SE/2xsPrrhWYdkVpZLShSAueo28fqbthV0U
CFKK7nKJe6AC6SxRe0/bhpH+F/IdirFPQ1wNyjqBAEC//C70Uq/wHwzQgEAM55GGGlwlwzjvgkVZ
3ZEiIMm61yQKzSpuBBD/5R5pDQYN0Gxi1ArOecqpXd4gRmmoWUPUVXzBrssQKffwn3MOG7gRU8zp
vgfnk/ePk5zdDAFaNGw5NGwnS1z/JiKIyugMfGhVX+sZwffxYeMA7SegEt1Cb+ZGtgWauQ/ooVZc
rKcgQOmHdTX6IpCuYyu2f7OkLItnPDYGe36KQbtzHA2MeCCLS3dgSvzYAY/DYJwCIRbAO8M4xkod
LlIztUcvrGFV3wBX9ZfhgNy31XzlvlAA0C8wD/sMUxQpx4dVypRLUBvZXXeVA0s3W4cgha7j1hn/
B+DaED53hhq4IjM6MzkcF1aGcoUT5oddyovJGVk9PCI3jROL3cVv7n9gs61ZKDVnLtwpWhTmBsfu
kvDSyEZk9Meq1AYCOw2eUaAROWDX6paD3kgH1Jp0gWk8NRtfnG1F9TWQDNCAs19ynpYNJ7xAEi0m
hJ5ICMxZbc+QQlBzQIm4684rvAt8L10oYAkwshptw3L6fQ6g2SUQYlQ2jHR08iBuT9moyEcEXL61
OPdTPei/2piWJLIP9rBwj6wckTasbPIiFrCx62nwvRcrqWku+C5Q+/4QbFtjHfyV+DSsdFcGcROn
FaX0Y7XS58M8ICFfF9Mxs/Iw/atibAIUHhFlRPNfvBKbuOAeZJkh/FNHr0FyW4V1qfrhJpoyYse7
5Yl1au8tYF+5fVPWwgy/url3BXLyfZWsD76iCdw8V/HC7P2NHQPsuaVPSAcsvUDNykhTKsdrwaRb
UAIkffptP4lgMJ35ClViOTE1hkMDNYTGh+Mfkbu/znmTznSLd1mM/XnbfmrSo3pLp7yN2rqfytYI
SWR6RGjL4pZs2gv/HLj/J3qGeG0IGyFbUhWGhr8E7rZsbQBiWJRu5wdSM/SWtkmF1LNp6uwdXW8j
86srjf+fr+F/Do8Qt2IpIcF7IY8qNNf4t5SkhbWQT501vQhnBMq2zdI2uBgz3SscahtY/PPbXj/b
/xFjOTV4MxtJAvK0iH//ytbN/QpsFnp9r2mGgmZysSvGFTlaOQ6z3ZP2Zp32T3ab9hFEABtchTqx
FwtGZFERM1L+GqXggJJb3aw87ROqyeidnm2a0BbmWtuYlz6WaV4R1ZgDYP9WttNrsqCaCjciF/iE
XBwYGYV9BrjH6O/gMDOyy0tG6GpcQDu04P6tBrnaUfz9czuocPkM+0PCq4vc+y/P3PZbrRO/HF9p
tPp29x26ekeeByB15HnTZzJ9v33gW2eLw/Xn6Dza3TFjv4Vf/oNm//uUD7aH4BdUMxtorFjgFkDb
2kap+fbCnoVSa3c/jACv9AneG8pc/4+y89qR49jS9asMdJ/7pDeD0b4o19W+m168SZAild77fPrz
RUZwj7oINEeCAKLJrkoXGbHiX7+BUUSfsbnFzs4tkiMkAOqXa4JTRHunGKHAOrd9yX6QqcnSssT+
3niaS+sEFSpngoZwjttDl+DNM90gP16y/KhrGSpi6EKsQuG+jk1jxii8CfVgSJ5nuu5OfcYaBvbO
yWP1xTOzgVhrsDt1WG8GMqHmZRFP+QfVr0J6qJ94d4tf5nBcFrJsAF3KJsaiLmI4LqvxtJuRGy9D
8GzZyTjWn2Sf9QdfgpqF2Vt1DBU6/Po7cPnqYaGlMwTYi4oy+qfyERfLNVrolT4jlYSzqmjXir2r
WAwU8MwJ//i4SHrgaHhoaR390iXKQfGGocBqP0tCgS3ZGpNo56KtnpG7nVSH7fXjGheeRr4p/NEC
ccW0KvGHuphrcniPczut6zNsLaONd2aPSQa0Z1muMkHFZnVTFZ7naUQYt3PtPDU5ezYcxQEHiReu
Gjv12usqnhtj2Zm0TfJPeNP40zT8orQ3xHv44j0VNjM8FvYaOid7OT8Fs14MiW3Fz3PoD+wSfUln
slu38z9TA6SEk5opOm3cGTvMfvZltMzpn+z/RM9WbUXCegoAkeFi5WmJ+oy263RoJbfy9Xt7AW3g
Ssk+yBGcYdtHAX1ZiHeNnvpzWThP0CAE7cVNYk8A7ra19ai3hSOZmiA9EKlkFpCaWozYJ8IaNv3F
6yfz08A2TUIPXHaJ4j/v0otGlAk9sq/x+QedRJJEVZdYUnm7coL6+fpxjZ/vgu3Z7IY8rG4IG72c
XKE2RmwObWYar4FQXEoyZVnO6H73UP+F79RaVQNZctSecZU9q5or6uCKUZ3BhaAcmPxFFNaOkQia
sbJyKurGXQZgAlBkqrpxiYbkwYjitV8PdH6Bs44g2ZmT/PX6RTk/jUTLR50vnq0h6oXL1zWwca92
xnR8VlZeQV0F7uNgNIsfHxNYo3V9Rmu4wocqad1DHUwQg/TE++q5oL3AXGrEbqE1DUrBkX1LXiEg
BK56gy+MF2p77LxQ2u7hGUD92lk2XsDZqXFnPUejglIuG6693nYz68rukU7070cLNq92lMWCKTU+
iY10lqoXUGf7g81w90dMKC1uD6vXpRGpzYte59aVS0/cWXa0tfWxPOawrf3gZgBI1d6uhDMI6o18
HIJ9ReG9Dot4cF1XVtj24rCJdg1hYo5EDm0YswdHdQ1BG1UmZPkcC3nd4NRF5bN3qllT7uBTivNr
AqRfE877sV+sPYi0b5faNXqFujKogmeqYcIkjST+lUHTT6sNxAB8o3AEwx/p57HpOnG02gSY/RBK
rRUN/a95HG4k4DrZdFIbC6ZLMkEyen0Y/Xx48VJg1eOIrTJ79Zd1HrVWkuIPVz8rKFOxs7ExEBzS
ZPNGVNrGPEqFPPL145s/nQAGKKgR6BvShqLzeHECcW+nEEya8Ym0RLGrSnPqNzBSKxrSAU50uBJn
wOms7M0aIAceoEmflddKC5qKTYXam2nmJHDDgQmZv1Q8SLB8FBE7Vc4vVcBYCjun1UXMeTQO6MKd
7ahqZBWo4hhZkGn7AiyanI8CURmOFql76I3Fw/GEPSqzRkLSdRkX2uH1u/HTROWCBVoWgInwdzUu
S485d2HB1/XwpKYotiOCEqJcTiUvlnxp5jDXLYUgVbZRp6Jlc//6qTgXC53tej7jwQcnNX3bvHTP
CI05d6Iln98V5SZpkSyWKRsQykrh6z85nmMKNNYFwHOBAz2u/mIcjFDfWo8t5523ajQKUGyGhUV8
+7xpWBST/fVDvlyPxCGp7hwLG2VPODpuJj1/2+OYeUNTN3WKuwzmFYPGQsbMVNi09cZJHsKE5mXj
snMwr18/8stBL44MbABQSrSI6fG8LyqebGxoyjpTfZfEqQcaWEBZcj//OH7uwZN98oIO8ewhNPDw
+RUw9tPx2WMRRGgAlbLVgLX58q0nSS3uFwzybtUmeKKwE8S0F/hcYTiC+9lIodc/vAE8ZmYQMAAw
Ox1LiZcn4BJy5OJ62t2wNAmpAVQOwQpVXK8Ihg+zD2qnAsqUA1/J+/j68S8fvQ+7xKYo4EUzg59N
0rJ5smk6kLKSYri1vvP9ASeUuHPDsdhz0q3WnVyTttAvysctrut/y0fHBKPGWyzg1aabzZi7uO7M
sUZrLar2FgwpboYHz66r5UNAiPN6Tdq6IH6V+OlaH3ujBQChyUP+EndCkhaT0EyB79iHwSo5dB4r
37oHFGmTktCcQiywbpvFjBroImIMYzhciJ+gbMAhISCwZv1KIThV760et0bnF52Ml/MXl0eFJ9x2
kM6hsYVl8/KxhvRwSYgy0ts+GJFP4+JmJhl2R1i/ZQ0y24zg1x8on7NokD4G4NIRuSpt/8H9xUN+
OYWJs7F0HrMvzgo21qXJ1oSLVUQ3Pb2VFJtkI+pLCZDk87w+pn4+HDMXfQcgb6pMbA5fXnyaOE4d
jKtzEwk90tcf+qp8BHrvJUnvFwe89IMH18Z+lgwt0E6HYNTLQ3ZdOAtlcHOjKup0Q6bnCMkNouON
PimsNsf8NiYlwTFgCboYSjyYAyQWwpJtVAjtLSrhDCy2CCllAR8ldOZEbAN/KGLmTZClQKBKEJIw
lwXDe3LWoc/RIPGtrFOOUOmCgYaL0HbUUnaE853YcuRSSRuH2ga3baQdSY9X9HlnGAUL0ksK1EBo
9NnbO4cfJKZyEnVQyhKMgqcK8Sp5TqRIAfI4HgjdWAjArhghcX/wjESgJarkjNsxWXV4NbQclz3u
lxCKkxV/TugQpSag2NUrhWIBqEjwj1tQUA6i5DMVMUG01sZ6EJfE+8OR5X3oUlfo7mGcCDBGaYLh
bwkSuaJR9ZvsIRdcz68LZjTdyW81O+p3U6u1i3vVFUBcwXXarLQWrY0BpuskgyFwAbwnItaJaKY+
SRiwk2JsNR3jtCtEDfQZxKWO0gOgwhxm/RDhqka/iY3LJmHcvhaJElo+yxLOe9LwWi8dfUmvQnDg
xdgXkQUxTJFkfTMQN9NrRtGUSkRbFrI8sm/uVbJ9kbwD8kOK/W2XdmI/5yhdRrTbmg8CvjdBK2uC
zDEq2KFkTucvkvxF0ZUnPYnVkQNSV+Bslu6aIRGdsLA0TG6gJpU2RRW15anmtQpcEr3YNt/iPtUN
71JsZAF9V2dy1uAgjcjA10qM/XCb6oriyIbQiyw017aNkx2eUMWXftATb9/3GmbJx1EnyMXZKYG+
1IYjFNcidqeIjMeda2ChZh2rPAPj2vFX4fS9z1LduVLqOkI+3AC6hwH29WnVbJKdrpCz9dZjlLl0
gA6x1DErTQSysA3YlpKZcKDm+oqyEeHgDsgrsx+wyJgy9IjrQCCcpFFbDdTq7wVCBRx143SNnQ9S
XpZ12ET+mRlweT4MrNPDIw7aRW2eMPHQlg+evc5wvMFpheTKQUwmGpA0R4mx5WuMLj90rS8c2xFU
ioWCPrKQkoDRCf2fks56DSzffsf+wTVwM61T0md3Xluv60kpBJkNBTmRqDlYm8+en/WkfbG6iAtV
Qg8lPlQFXLC4dvIRxp2RPsthPbgzr2y2vbhokJwGi7/RN7vqOPaIjvmeTVwUak24nmuiSMdsP4aT
GJL1Bl9kwP9cgUTpUtNMHX3XeDAY1kONzJLuo/KXUBCpm2KE1AptkTOYGHRCDqUlQHTsg5dZ4MS7
Tqqym3IWsjV1pXKI+YuL9kOxpaWsgHssZBLyVc/8wNc+jk47WsdA8i+zdhCyI8Unly9Ov/luSGRd
3aYf6iqSFnkLhD0Hx5Y1t+mgCMaCNhZTltSKK3K4TTnOd+N4Hekf5p7qAjGH6m9HUdO/rQsTRlFl
OWORHmCmb8KeTQHi+rN4SMjlEHtcKfOAdQa4mHc6dyaIDo0zIPlVAhTVcVCGIIFPvVrtiome/lfl
Ba7I+200iX4oRnqwPKUSX48NgaI0RuzE905SuSs6AjlRJmXoM4kW5NIy7rIq1jM4Q4EGyWIXaDaq
skZKWSf5fZtwuyX1zX9PjABPdxeiDESKRXPMgMOm9n3y0fwY29us13EXmCmVmkHOlCAfgk3qt4LZ
rui4qVToSkneDy3Hpv9RipwIV7/1wzi4Ys1Qq4Q/tIJRKvXVanqQOj6lelSUfSW6aPtiZFyWuA/l
eYQVTgLmhUujyBFEddjSwiu1VoBMJIiJJpUk9tL1sqnS6WkLVCn2N2/YH82MjQD8n8G26S6mBbpf
diasUvy+JY1wYaJuihRZUUptmHpAupQDmVhsrsmbFEY7zjtqmbOx3MDh018FEKa8hDPpm9lJy4lF
EqpRHoB/3luUGfiCKE1QL+eVGiY4i9YgwEjt2ASWo1dnA7iXbQZ1OtygT7XUZKHSACw8qJ8MKVme
5dFl7VbIjUOUFEJ4kVEqMY4yJlSxGA8lg48mj9AeehLuYsdZGPep5i/6XQONHEJIDdf4cwtcGX+M
Vg9yJ+TxSvuep3DcZU8tz0cxOy5eWHIja+SkLIh4OQnBhRQ4SoeAMsWBjQgFc2TEKjwzwA+GdEwH
ZBvz6jAKysw6aW4WQd9TGqdOmiXY9SQw1x5mNdl6YFthVB5c5IpDdxx0HdrVsc8LURzJYYuMWBxN
VQJqucdTnRngOiFtT/P3REmsZbCPGoiN8d5MCktbTzk0RwaC1IaoCVkVjmqgSxa1kS2itlA0dUwb
0GupHaJya1Cod6DRvgbflC4zqsYdZFFVSp0lmJdYZlBqC8AZEF/MOtLzwylNoccm5kPMs9AXBwbM
2rnx/Lbv8rTHCUyiYK0k4oUmuzmcngxsdiBCbCx+ok3FaFa+pLb6RupDvhG3F4HsFVLhmo+5SEiQ
Nh7oIEQHUGcp4Kw66Zwj1yPJqtc2Z5VYzk6yeGpleaj8GFRXJpJLvHScajfDBDU8pVxGykBdWZBK
Wl4nK1utBfDCBiFGVISNh7223EkmeQcXjBSpPi96ovmC/yVHs1JipvKdSwMdTBfbk9HysebtMCvz
rv2+bKoEqndIRGYhH3a1uTJA9XFEz5pEWqpAVxdNcWuMom58F0Zj6ZDsttH/yWkRSkC2AMJtStLs
CQMXxvWq8wxCU+QziWcQTKGT2FTT+1G6mSydg7ndKQkBVNGRSM8jhR5h6CfeGYPygudP8J7TVE/6
lFik7igxoSudSRR3Ub5jRgdwPxx8P1lzl7iqrWNPnHOfGfsICkLs0rEdNwN2VskMccHIZAS1WrfE
ojvkuBwwLeeOsFLgOHzBzluiHI8iddI/tIuzJsaiQbObkaNussL0WaFpMO1r2B/x/NDBneXu0eHB
yuDIJmQmothGtNWlf7y+vbvEKMhHgZoKKkxqCsyly1bT6rhzlZCxflPktZfdK9M5pbRfRoq/4qj0
8//owLDn2MIDz2Aj71g/k6byzOqJRF7jmzSPG//rwk7BQ3Vbw7WZdnajzQXRtyhHmeZfP7Bxyc+E
4Q+i6Tk2zQAj4ERebqEnzXEjit3oXWyHCaHQhk60i4WsDgYbbeMqDsYvk+0RiIlpVtiQYES/I5/x
Xoen1OK4QdrHrwD6n2KyIAgDg4qeMPzgn9tWHRK/paqK+N0PEwrpfoJLkiiZZZNWlgtSvq28jNat
18RCLOS5StMKT4lVSsp34L8LBPfvWykv7cy0vlrh9ptvMMDH3QuV8zbzy/JW1X1sZNnNKe2xEujK
aSfntSRXF0wFB6eggDneUCbroXfXBGWvL/tI82r8rFSJ6yUDC1o5JIWoE+RWoJYuD3j0iNdebcBn
abHy+uN+OcBtH+Af50282Q26ggHa7JdPe+gNPJrhCr+V92ApWq8fT1WiIzLhxVgghTtoAFk+Xj+u
gJL/BsIJqjfj2wA4ISiEIXcB1JgY22N+Xc1Pi6YHc/0dJyVCQT9AkC6yX7nPWy+HtMOYMU0AIUBm
+tyCE/ryIu15Nf2KttpTTNVmNjsCtEeAvdipa5A5J7ZH0N3C7AVnLXN0wIkoqgUyFzqD+KPOw0rA
wNLZydLbGY/3LfBlNKxF/N72gxOSBObs8Wci9IynbIMnu+Zg8XcpnQamCgUVDL2NwemtTUMa7/B+
QuBhHgYcavhN2mMrp+GzhdDeMveGogJNh2H8gOwkXefjmGJRi52tBr0t3CXyRDUsObgwbzbFh8NI
9/KHGMdEUPNiamFnHtgxwgPfZcz9hFjPs9UFHFOmxpSQm8mHcNooCPL3pbwRE8yIefmIWMP37L1p
sHO3Hon9GZPlpkg71x1OyBkcu7l1547Em+cIyiMXUNoNZsxHBYImXSGU1XEAaaLcGQ1R1/NZoawj
PXy3IBe3q+346ODOA1/Tpn2ZJxif4oZBfLsZNkN2FzVTwwNbBcFPvyZuMVnDp9x2EyM9VaOdh+se
q6Gt4MgniIHPIdiW+znMfXEqiVU6rOGqw6CeASoKAe7SZkXC9ka9x2JFhxgJFNfF9RGTktWyHgYd
Zda8DxAek5hnZQZxD1eUDuL8Vph6hLgR3zgVIU1t0UJwtVlcMqv0hA620yE6Woe4y8RehXaPANEq
pyIZSA4hjW4pD8YsDXarx7BHjVkcKgjybXwkALhh4NlG3TFCOxbGQjtnIS4+5UGRmBHxGnp4k+i0
3uczeRawug/RoHlddK+PJnFLuzaM4H1eZUsyDt5DrTfzHL/DIavAMMd0M4ej11A1uRu1N9CDuEZJ
wMi8Tmq2B8IaDZGpvhutJbD3fVL3xp1qVBIXRdv0fu7TxjlraTBHx8i0Ozd5TFkpOUfwpJqP/qOp
A3WICAb1aIrRL4JkftGlohm0GA6uv2dr2zoqXL5HDfmr/htD6+U0BQ2IyZH5g+AKVkXIwC9nDq6T
NLU5r55G+o52i/maaWnWri2wdC/ZJ1YzjWpgfLZUexlmhUxdmCX6UrixxCBDBczIygQtvDLdOmq8
DxrpXn70aZIQCqi5FsA9kfzMrAfMumqwGy/CPWaFZVcd4FNopbdDf4Tm7nquO53nOEJ/F2zqrhHH
U/mB7KNwpZqdkAUPkzkRPrjKxEOHr+D34rGj6NgZuMYZzTG2sYYudrU5kiQFaMDGCNMEWGbTDpaC
BSPXDxch0S20UZBH874TLFqlY2nSMkdzssNENeCtSZOyDr0jWo2p7m9zw7CK4McHFxp9bInCnnej
QCM3srU8kNlg84eDxIgCejW8qfyowIPIqseiPs2WUxDlW2m8XwSR1VueS2xiJE+5voUiqPgYkhRE
OBnOBGH7uNYZYX+4YGc1AV9lGjRUyGC7W4xK1cVJVdwigZzZlS3uIlrVqmPdrVGoJf1eKwaBRjBL
A34+um5ftLwHIKA9VGXVrVahWqnT2WvzxK7UMZozmQyCq202y4a/6LXVhgdnhD+HHR+QPB9X2WCh
bJUDcAlHK8VjV4EhZk1hhhMTDmVejbFPSLghkrvGTf/oDCFpPpqdg5r3uswolbw9DvICzw8YcotF
tKWGfOfm9XfusllpoNahW+kRzoQjvvlTapToQ2dRsD6ona6E/aThrMJWhZKAs1Yuf68f/rKnZdCh
NRmudJAC2m2X1QI7ITwPbH9+UMZpg4Q7VGte2ropFILACYFLKhj9/0JlMsVL/7faBaocvfGtb2tB
+iHn7OWkAPHTEw5TKY/NHhbMJYGSANgPCbOBru2HorPS6TjWVcW7EkwihkRFGCl7PDVaIZyHXvpE
a4ZtzS7mc7yuAXY8vHc0D2GAR96mHxjwBEq+DJUfFeMble6jhAYJS71L05YlArnm63cduuXFlbLs
wcBk5UC8wY7kci9g40ZGad9Hj2VUoaA4Uvj4ZXWi6GHYH1U3BEGFWNMwGnZB+eViEVRxXfgQCFgr
i2vTbzIn3dX6MAx3PeLQ8hS6Tso7xevCRna1RlAuCTJ30gBG2v2ozeMkjTilmbFnk5qHFjAoxFEV
NGxIYL+GklrY+05jk7IccSsQzVwFDLpDDQ9qB2rPOmGbPb2WwgbBYscv2x4KLUmhVgEMksRp8FLh
OykArGZKhYuKNuliF6u8fOmr08pJdab4R6ZHNEa7EirWcmfifggX19e0llJBoR7hHFkLrt9oVJNh
h9kXLI7TIN3WJE6pTzF8smcLPCt7S2QQiLPcZcwFZjLs6mUXqMRfpF1PAybMFXbUMs83k5v7ZdA6
FDMzj6G+ldsiBSGRaCMkYH7Rukl1M06sd9UBOx3sCyot8+MJzHmlDz/cRrIx16XkUtG+3lxmbL3e
DDpzzJoXxDqbf5yiw7YNAGl27ow8AgBJpdVwP5vCPUw6uMGSzoNzGYRYNN+ksmeoTthrDOFv2MtO
SLewYSGrSs8EBJKbXeiBTZR53grnoWoJbVLxskEzd1WKUHx4dPQyjsYrH7V6bp5MKA3wk2nkCI8e
DPAjzmuRN28o0c17zwRvz9Gw99xhSbSTmaDDJx+y8oT/co99Nm9gGiGfj56Tcaqj9trE3i6+jonz
pYSs12HgAMq3UZf9Jlb8BsBiCeiqfh0FRIF6NtEjDbslhempesm3xhI3KAVlGhWLqnlWNxNRHvgT
WWpGvfYnpnSfCb5dNVFsqo+b+tBhmUVPDR4lFuVLVD2GXousKZBYmuW5NViL8kLqZ0Fj3s+969Vv
lqSYMQyRe2TlbMQiyRBTPyhTIRhV4qn39oxTpnI8V/A2YIcf6WDF/trPO6yV6zo+wQzy9bc1fM2M
at0x6Uy9DV1TqLcqDSG3detEBqZRe2W5rV5GPSm90dvVTWRo9UHZPUfygc3SrFM2XoIa6QFmT0Mu
qLG7To61AQPm62lJu8LH8H7FO2hBAh5t1YiqEhQqKfGzMdeZkE5wiROn2XfkN4Vv4cgbk37TQGJe
3COmRxM5cuqKnamty56AjpnI0IeqKoUnFVhD1oOfusNQfs23aWTitWQ+YO2vZ3JHktXDCg1762gN
fVJWqFrmKy+OiL/eJXoRZze1qdlNfcgrPRqDh57tLmOyl3BW6rsN+qNJmrVrC+50vN4OY9HBsG4z
JJNuIHq/kg0T75UcYBz1zUUTiiGlhDKcY+ESNYHBhIKSoQwaYaey0GBkfIBrCvNC1ajQMvLHsV7j
GpkL1d1badByyVHd6MP1Wnf+Eyo0J9qrJrcy8J62OlNxFvBeHAwKTOx9TFIAjRxvyt3QgY5GVIHQ
Y+hKknKX1m8JSVo5VEadgcdZNgyRN9z8IEdLU6YQDx/eyCxshbOg4r+r9ptV5oZwgnXn4ItN9Fl2
b5sZfsO73l2aaNylXedxV405Ht0x3avXbNKmUMPJNplaOtbhbk7bxMif8DuIQTwwWNx6x6OP329x
n1SZGMEWhHKg4ES60JM5q5MU25psEvUfsnOPpgXR5tidxAI8rsdAuG5Wqc5KdPIS0JSINLbNn1P2
8sjSERyhDKt/poIIWgITkASO2gQn/OzWpQ7HhjEMMDn2nhujxlAbH/VA/Jsqx5UuQMNYBbIUoXpp
7n9YIKoQjSLd+tT5KKdF6UU4h5pdW2/U8xqkPTnsO5sdOICDJiZsldFYpOtg9yd4AYDH90ooiymW
6BKpjedYx2KATiUuUtabKiC4xzkldIjX79GEy/DXMBH6CAnczxs7UjXjVU+wkwa/TM/bTWbqB2/3
U3xZpruiwAMpPdczO2q6JZ4L1rh36EhM05WrLISk2XokYuq/5lsXdAnWyg/RyW+5IuoClQGtJV1E
VetN+kSqKUZ6eVrSTVAtl6F0UYViZXP31YxdDJPLJcumMekRogBppKc+Vrq6YO+5NNDKJwVsjzJa
Fi8msWHJpdeNSmYY5AKpXOxUv16JoxJiQnl5VbNYYRNNVgsIySlH0f6LnI2sV7l063nNJVQ/SCs2
1RfJZF9m3ZxZZV9E2UCu9rCNOs+DtwbrA1ch/2TCF2FycGQvXVXzqRltbbrZhnMjqCTAkYU0KE1l
aEFOFiDLvufmwj+bfpvoxLtbjziZwy50rjtmTX2+MVE40v9Q160GkboZP/wRJY+nkyoMX3qfqctX
k3Dg8Rpau55CzKWdPkEVp4wxMGzw9rGJiPbaHDHWDU+TLP7KwVlZuBcHSLa6nfta8/I7pyXfA98u
R/BJIPwyWR7yMOypaU16su5nm7+klpXEnmYMIe0csxYjIY+AUkfgaBGVP5/CxkSAdj4IK/MrnQuf
j4WDeFBmBK/3cycUBM1uLVps7naj700chFHdAovYVVj2wT1BUilYCYb5Ft/YOrn4I7ATBLxA7HY4
f6GRErifhayeC1O+rLD1OEXEEJxubw1ssLGkpr8GnSI1s/o9/T2BCCo+a7fOYuRKgIoCouMHBUlF
EnCs241xOySYF2lw5ULBPX99P3G5m0C1A9EcSjObJnZzl4zbOG8Joukr62FKWGbgUeTenNL039hR
RLeLkdOZ01olKI3H1Epvs23cvX4WP+0lhcARTY4L0sZTuWQkenqsubbWmfe+JaIx1KuTxYwG+q0b
nSWdR1HmKn/aQupwVLP29ZN5Cb87poEkiK4GVooGLMKfGN4psuymo4N4HzswmdC/y5aS3A+oMADs
5jLWiNcP/NOzcDBoMyyqfAB4A4zr5R7WpNE9xIE93DtywfXI48KJQAlGBrtBPaVqgTEZiKL9Hsm6
/fXT2I7zt700AcWsSr7NidCGIIb1otukab7V0suKz+W01L59TSxs70Y3Adp1MDGmj8Hzr7Dyaw3W
qHWIu7zc28lioZIHlhlb8y7b+Ja9jqI5e8T2c5jqp9dP8nLDzy4fT3cDshpCYP1nK4WFlcTz6tH6
UYjLUn9WNjRtSrrQTvfnOtdOyNnr2EvJffA9/+3cj3VdX1U55jHJzsQ0VHvbVolWRXsKUsCbXUHT
0SqOtgyOb+Iiz/EzSHKtzHeD0xIMtovhRVnxsUAmDp4ge7POlmm8Xeb/+3P+7+h79STvevfv/+Hn
P6sax+Qo7i9+/PfV9+rhS/G9+x/xqf/81svP/PtdVfD/q79yn/zZVh3BPpe/9eJ7Obo6u8OX/suL
H46lCLZ/Hr63y5vvANv9dg5ch/jN/+s//tf37VveLfX333/7E0uNXnxblFTlb+qfrr/9/huE4b+N
B/H96h/Fnfj9tweie75H9Jzkl/3nE9+/dP3vv1nGv7aU8oCXCPWMK2j8xOjxL/a/oGCjMtANSNhw
gx24ymXV9vHvv3nGv+BcQETHGAJKkyMsM7qKIN/ff3O8fwUmIJeH+hUljW4Zv/248hdP8H+f6H+V
Q/FUJWXfcSkvoSoXGjRRM56OWyH6ImLzLl6vJO0XGDZGcmqWRlt37I7dz45Ruc+Yv7hPVkvmFYJg
dO07j9Uu3sdGpz36DMqnJUfFtkO7XXi/WAYM4wWqhMUO7AaQddMBVERj5olJ8e+aD9OrMQyjmZzO
WvAhbnTnYzn4PduEwiYaDDacQfyZlxjfxtgbReJoMOW8PR1ZwClNw29/e5zqpr24SS8nYXk+gjDP
8zNQ316ej+NMY1ybfnQwBs9IEZfHdoEoSTfhXboVyTZmaJdve2gCy6Gt2uJPe4zg8NOGYRF3l7Ya
9hgRlvW+iklY2KNYr77QqkNcPSd1lf6icwoB4SXLnRP2EK8g1aEgcOEluBdP1TS6lfj1oN+zMUky
/HjhHR3qRU+e/WIeyE3Hc7y9Ch29x2ERQqV/RW9GJwYW8QJpazjEuSffWsu/kHUMyc4pejp8JL0V
JR6ntAZuAdgpsjy9baPjRFAq9A+bLErDbZs3aA7bW+yZ84eodzAT0zqwl/0A7So/+zRCp709dJ17
WLvS+TR2wVjfJ30PeaGpy7BOSNZy7fiTpiX5W9dmfd8tAblNpzGbl+yhpUKdrx1jda0TQc/RFyIU
caQjfNuNz4BPNOMzGhLNeY6cwiSZcSH71HZQpL91+hYBe+BE2nfakol3wJZ66W5q3S7eO43bBge/
DuZnz8tNvsSBhnKTNdkAEcz2xm9Qasw/i2GYzN2I1NDbuZobvg+T2jgPLdz0HUaMhQhvJanoYISN
SKmkw9Vj0V2Slulmw3TW6UAyiPQUQTHCm8klVQ2nhUPNClrs7LRuiivPTYJsb+ndYt03JFN0dG76
4Z2Xc6GnaJqXGxMPlPmYoAv9rltEYuym0caEAUG83p4bQ1ALgpTo3n1NuYvzh+WW2Qmop6n3JY4l
d6sZDM/aOI1P9NRron40JjIQYtqlZ1MLnmbSGA8obfNTaOnnurFum3L9xh5ScO8GUkHa7hC7Y0zw
75ydlqW90vDAO2rT0JzN1qLDoAEB62mQ3uHTN157c3DjuX8Gg/WIXhODhDDknAb9XLJA3Mz4q++r
YO6u2sC/wexi35TG59afdxO+Fyez/rMyFzAAqvdhXo4ptQ6KRzu50bVpvF2yAWzQoY2LwcmcQBUn
yOmQYkAMDI6xMP7b+ZXrLuPXBc3wl6kpD/MUfPYas/hc+CFx4TardHnAjIyXscr8r0noTKcxLdo/
nK57TOxau8PiEN9hHK0fKwCcNxgGogSYUsv5yuYni6B0meG9V3Xjt77QDKSPJbAVK3arPU1aEj1Z
pPxcWxB1SaJ1Q2s/hHPKlj/PTlHR0Goba2Srw3znWb75ziFCkRZZ8UdZu1+sybrJk8F8yofuY1ka
d+E6tldDlSenqsW2ZgfEYd2ilLaohIf9TDzS15EUlkd3IEQj89vpQ2/kxhEt0hc8Aq2n1kBFsfO1
+hREbu8e4hAX3wOKyupzksTVDQbVaXMadSD7hzgecNlouVDYlkbx2R60Ztm73eJhThymc3hrJ1NP
2BO0Nf2Q6Cb5tvTKNBiNPfXxdeVreXDV9V3W7Zc5WoKztswi6hi/7gzb5mpwzvWEn8Spmt3BOQRs
8L/hnhFH0Q4JVHXfoJ6ODm3bp+Vz3+jeX9HcttV1nRA6bZT9uO4YJs0n31qIFHWpoQoRdOrNpFYU
kX87xLlhnoF8WLL2QQNZ8XEhmTe5DVdtDI+N76XVNz2oteKTmRBSQ5orHqXeXps0qzhoRdpkbNf9
zOuvkD0GeBUnUed/jYylN3FDwlR68Y9hROX3Meonsz2bI1ukO8QOFHEhRAjn7C+JqZ8XwyBZ1SNs
pC3YsMEM7fZ6HM4G7s5L6FgYGcWVZTzh4R2MH8MZE8dPGoGXxD0Q8be47y3Nt4cPFTtarLI9r4u/
RAvjZ9eTlLB+04xxJBFuHty6OZPtHBkuKcWlXwEFOE53HfpBBcyVrp0zXjVYmMyHfsZL5IPhV6G7
Dwz8cR8oNtr2HI5D0WKCZsbmR4F35bdagCcxZ4u8eA/LZ5zetFY1xcMJB2CmsSu8Ypf02Z0zc7rn
ERk9b0sxW18dAtV9bYc9JR2pvqJL8lCWqVXilt9q1fckWGEeMOVhoX/uEwYJkroiqW47IhJ03NOr
ISiv0r7pi+suMOJPTcnZ3IV16Rs3XasP0QPFbm2frXwYw52W8Mp7gI+Ym7zTiPLMDwvdaueGecqx
PwZa5cU3ri/4Vuk8R7CIvabUys+ogqzU2jX1YvlfS8dP10dcxwrtqiHZloc40/Y8wIAzu0fYI30E
D2JomvUKM4EkODZoYlAxr3ZkE35HBmGYHZAGNUF1GCOstjDktezcPGK36S/1HjNVeCm7JfKn8Ny7
WR8/9AWr33fsr9zlfpiWMb+ZLOaQB7uZFudk+LzFEETcuTXNIy+tlf5lhX4XtQe4FglQHuzE6GCG
bvEwQizuz/AcdYIrMps8YL/CRxnb4XD2ivcYuLbmJ+DjKnwkmwXCFrlmBJT7u7KeAtEtiW0W+hrB
WH8fpF0LG4Y1LNotBQgtbjNwO5oMSRQiknehmxQ5M1jt+ixJucjB3WHEONRXcxak8zkr0M2cK58W
4HVW4e53R8MjYO/sGjlZfznhUvtKs9ioAVXBB21o/mnv/HW0wkcac1H8zffWMYKIgjAULmMVvfUG
1/jABvlet25XOoJhVex8RyMvK9T34xz+0VbTN1yGE6IE06u6HI+rV6MnizFNKKO9X4/HMWAp9J1r
WyPXkDwLD+HlV7bfx6hpj24IHwD74pFbmdjg7pZxBa/owYPP8cZh7t8347DXw/R6cqE6TutwlTJx
NlN8RdPxiHH8E1Tyv8wYCpcd+o8BVmb7dY7P64hcIOlne7fG4yM90ndz6J2DovtUZ/Un+FHrc9ib
b9bJ0655e4TdTm3d4JywXunMdjdWm93g13o9reEnr8nurLT7uJh4xPb5fnYqByEskxFOBPt5Xa9d
u7sJ4+nTCHgS93305HQLfDOfrWWQgZZnxrPXr8HtFC79yYb9z34+uErWkpn0TToVH5bRKc5jY4Z/
tZX3DYiTil8T2sGEaJ/M7vJ7bBkigmQTsFwviJpj2ta3RW62Vw1KYOI2S/d9jH3zHoeA8qkHcNo1
0QqU1TBMdljZn3G0MA6TY9W36OGa/8/ReS3HqmNh+IUOVeRwC3Q75+wbyt62QYDIkoCnn6/nZmpq
go/d0NJafzy00vbUcdPzVWGHF3XT5pbuz5vZebA3lTt7f2nIpp0VhcZ10vEl8gBK2esv6qC8Gwlo
4St6txCPciSCz3xuei8OJb0PWaXJgKao3MpB8S7Jk25T6vOexSnx2kSfkRpvdPRHJ8R4hWe/PIZy
sbNpHm9oXl/uKBbuD3tj6GfupXecbXLHMSXJg6Vg2Mhrcc8cQtpS8tPkOR273M7F+ESc33qx1c77
ulvFfbH57dGszYwOqHzxB/8K8eKWl3Ui8E11D6FVBby8hgyzig9n7mI3rYjCIrm6oq9F55aY33rf
L9LNSn4mKcLU7xZiTIhXh4hat4xsRy+1Q7UcfFu9xdsqiBmUZNoldnkzMqllk+N/FH09nCBNN4/W
4Hzsp/ot4a/Hz0KDvIecrwYTFP77EopcldTKg46niaqOM1ZKel+9V/o5LsfG3XlVYEakctvzGbPw
9V7o9Yjo6E6vor0hGj3vHe80ZdWXAptjFkzO8kyeTn9vLea512X3zMyXubWfr678Nvisr9GwIO1z
yHelCr3rXXN0XXWFMcFP4Qe3m2An6Vjwm1y3Ko6v5tLeCFEkBjfbyJ+ggDqgNMDx/Se6g09WsfaG
lEeMeH31Ilw5fDjbEJ2JWV1sFKZfYXBM4Oz3qwGVQK5r92CF5d9SeQxOunfuiJUEeqlM+BW7oXOr
YnNvDe5KtHMoX5AEkcdXTPMvVpMtbdrFyr0x7q6WamLEdT1qsxoHJfwAXzQE6Ej9kgkXqd6Psvvx
rHKW9RRjvXyRk9RkS6y2vKsEOUXSqY4s68+ToBMDnPHRqbgeoXzrA566e8xsbzqaA5WFro5QCi1+
6qFBOhLZlTyy/yHXR9lJLc9w286zf6UIOM7quN0Jy58vyn45a2IbnsrGpg7JnHbO0mH1ZsAWbn8/
T7KWubSLmd+Y9OyhCI+Fdqu3caSVnJLLhZTpYtgY5Lg1N5x75jYqQ+ujDLz2YgqUd/CNgMYCXkld
0ykUb0Tud1SZXNHQ3F/sARnsTSVGtJxSH2YSE7NuH17HJna4gVzsurKwclmrnrzjdkSixRb57pcO
dppqCB7gcO27jcDqPpIaEslyzvxuFU/urPB3McgdJsszd3B1kodR0/NcufqQuOMpT65wX6u1q554
hFyINQHf5zuTUVoizEjr2qcMeHdvccWvPJL+ybex6WMwXJc3TJioy4bQFQex6OqsWnv9K/qZRUXQ
WNDQFXQVYYmmPcd0qZXMOq1Oz6bHwHwzNl3x4JNbeuEM7iES1QfenjYFiO9+CrPQvmTqbA7L8Wdo
Q/LyuXyzSBTN0Q3FimtkKbJ+jkp+J1M/FyTd322htI92XMtrOuAazkJVvrl99IqiclbIIIr3xl3a
x0W2cL/g9GE6tBE5+uNmak4/xan/uHVdz8uDi6n+rXi/BhBGhsKzYra0Wm8hTLzmuENH7RYbWGeY
r7t2saMjGUXIKmRbBNNhnPHOMl5KaCEj5pksRz3ZHxwv4/kgRjVkw4gk/2ekEeQc9+zVxCl49DoS
7jg25vd95czbo/YgTETVyawdWoa00sdiVW8mGLdcrGOTIX/eEekkx5hhLsXyJR9OjdaUEpj2gcAN
Zp8koivSKS54HaeS9/9EIlMdc0uc1i44Fd35YNUB2Ggbp4STp0rPwBwkIpE+pKnxxgvqHCebVMFq
OeXbb0WcogN6Rx9S8Y2YIHJCPkfUPf6xVxSaYRaavhNL9tdrt7aQx1R5OZsThSnmMXWzze3t7Irr
ig4K9J/+pKl5783ZAJOWJmgvj5bP+oJe00OFXSmijgFVljnay9z2W5GHjhMcinbd78VSXq/bPqXK
87ebal2u3a56gR8/q4mL5ntB9YHyNGrEpPOjVE+eAY8q4xbzQm2is611wydnH7ArJgM2DdjZIz0u
0w06PanSvavpIZg1oe6kun/UgfvlE8x5aYd4CCmo4ns/zz8OLyUj/svalLD1oYP/IJVBvF8M9pCg
EV44ppK+C5wDYltbPVN0QjUOxoBTfAZp84eaAJedBtkTg8gspCjpDIEHwvKEhLSBd6RRR5919QCQ
FPwfeFk/+DScLESSkCbJFxTpwSLi/jRh81ya8mYvgzVvO9CpmuSfiU4R3i8i6VZtmPawNQ2NeIX9
+obZR4u0x9RUMyUdOoZ6fqLiqCOIigqEOZ9owiFK/89TEB1ECV6vfnJPaui71/NbsyigXAHUKdV9
NZpzEDVS353BSYGMJ96dIpNFcI1X70oMycfkN0+0C//DMv8MW7Oc7Tvn4TQTpsrqjzpxSUckHOnc
U/VAUPsRLpTpt/MoOrS4cVcr7yXVD8bLEzlSPWrfRYrbjsxMuDC3PNfEWtDLsUMTqvs9JLqjlH+m
ra+JXTxGHDKzax20N6f2Fj47jvwty+RsWaYyc1n7stit6EcoSa73mGa8zVxUyIv8NbyEB7JTps/z
vli/oeYui0be069yrFbcuKr8a+2EB1I+LKF1687rcRXbeRmQH+7oB2XUnWr7fzCsTtb2/kXfgZE2
v62lnunu+ArUE9aFx2mMb4LCQdK3VAR7xc0l6pmbZhqfpq30M/RoPpYXjAtOxTvD5TXKIZtkiRbO
W5T1p8uA06DCPNY9YI+fxjPiIQv+y3CIVrzxQs9nxTiGww1bZXclnE3fjbPHm8S0G+zpFrN4ZISc
tCpbgtGij8IJNCpa0h1+k32mO4KiuOFUy9UWdwKkgdhgbiVC/Ak1bi8jbD9XkWva6Y1o4eKqG08L
fNXa8tnex209UgrVh+/z5oJhBnvvWSRiLYLnszeAHhqc6cyzyVo583wZPtvMvRNQ4gSo1ffaqTMz
IDRnWI1OLqoCsUXW7jhKkNcPa/1pDbapOePj8GNJlobqmWLrADh11ZBQUM+nLVatVHW3q/9C/8T6
7IwFB94Kk8nyQXtHQJ9KE7zTuM3ggAWvAZPw2FHuQm2by9iBQkgLIafhErzTfmrBCHQWRHq+aatF
Psx7waDODrLKlHcnMjmNjPEtPhHXSp0+sMfrcBnbxwagm6pq3bnubUyZ13gZ99MUXIxUMnzSnlUD
nWJ7PS2oupL3TYlk6Jwaj4jbb5LzecXd+YTjh1NWlI0+o85q2Y+eaEN9bXfJcguw1r0PZeHrAxL1
+sNDnDjczhTHoLUshZAvnc+Ii9rAGm6KxQ/+aDOvl8O8lGwoovUjuHTY+IJOakHBTj+XVkGiSCPo
L2r2/f9R1XzszAwr47vcH+LVB5+aZ0t0lyGuyg+QxkL+4ZNMrgNJm+PRbozPZQJo0fBy0rd27GAi
y/MxNqHEuiEsPyucqMC4Ydn7l8eD1fQU0FGXa3IPUQaYeGv5SpnmV8OCQhIo1uW0A+B/sfvIUmlv
uaU6OsWE2Jaa5h80tkykYW8xVBl7p1FMxAO1WgWq1KuEnlBEBU2jkcEljUXmslNReLMHPetbwRJ1
LINWdpnjrf6cBtQozKxsUfSSoPg/1ZJNnpfuExkhVKWs/W3X+MtXohbbPmtr3zkVkXbjSb41Cg7O
uEXD20e4gaNYVRAyUjGrylNOX2aJavxaxikaUiwkxT+gditA6luuvC9N9I6Y1X8EsykyAdmwpRsf
O4vrYvlNtlmFS0j6POlfVB09Yavd/oKOu9WpJQ3yfG+z0A2LeZXf47ILkjyNI7vjYuiiPNWGtS+I
PDlLtbv4YUaDiPTWdIb49Ps03tResI1F9dW6q/6t8KNqPounuv0ebdjZNAm3wWQ1Su5PuuTo1VoK
j0DEtk968QCHMThHt4VVuGx1EZJfDCI9pHQ96Q/T8Tdi5q/MJwao6J+/mI3QRKLQFROIzwk9Nsme
r3u9P3cALQmxhXYJTlbEQ954EizSN0Pw03A4jVm0eeaZpJnNubJsOehs8JaFriJ7jIpfVe6ofapo
8ncqpryg5c3pCQteUK1lzdLE17tdRfQcKkbWvCT5PaKcSpd77pVRTXUoq9Fb04QWDqmI5Hvw+6lL
+1KihCM/uMai0xZOtnd+cuy6CInfwKb8qHrHeRiJLb/biViP/va+ncIzDwL+exFFic1TevY7UYy8
RtPcRNidcKe16Ev3/Uegux1y2sQDcbbFctTXQc0vkBKjVRcoLXtBKLTlIcP1ZmeXAGEVYxCoi1wY
4nj3CZ+YvqTt78xPdb1CBnICAngbV96Xq3H2TNczL5wdG+emBDF7QI+MHwf5U23lNYf4jYfV700K
2xMcBsu2Z3LbS3Nj9Xb1QkBO95jIjh2/m4N7r3Pqj5KAhu8Is+894kKjj9ugwUVOW26Z6gaPZsYm
nwzp1pfrW6j1zOfHQknnY+nNGdES/GstiqpObZoCHHx2EGQorbkg+rV9iL3FIt3d9sbpSKiTPed1
V+m3tqVi7ZzAWueTiInxeSi8OUoJsaILyAtdGADXR+2Y1ry1rxoJ7HQ9YxB7sdtwe9e4wvgtErf/
lbu2f4hPl6fkF3d4ma0u+eh5Djc8+slOLWvGIufQz0asZow1i8fe8+jmRoh3x06oxg7GuHzSgzX8
7t0IuxnJeMfb23jR/Yw746Fate+TpOuAs4Wk6GBOMzGj11C67RunM+spKtgQKMgJ3G/angCwg1hD
3zauglJABAy0phrLfTKy71+ICgl/kiXafqEjWAuhqq0ym8e4WDNK77fiQPVbcMbqUFK1JDTQXuxX
FCwuQbFHsBeltx812qrhitIs/66yyOw8G5xhgm0Zh+iO0pj6rcU3csY/39tSXVQejQnDUDwMZp1z
M3vI5/G8LL8BNaJ71nvVOKcEL8R1XvtjS5ewchPE9DRHv3PxxMEZS0hzRxtu87c729RlYlgVs81a
jVR30eMAyaS7FqQvUUFq+Z6tzrayDm85pegq28Ca6nQXdvOIpnzrsg1r0IMlXH7SVPTte9EswUvN
Fc98EwtrgfMG5sp05OovYTk8sJpIvwey7+NfTTAIqXLDRMYOXJG0DhSuMQAmKtKPYQAgk1erHzyv
+AE+vaQHFZCbIQTK0Wsc4vBdOE5xoVH2WVNc+7LXbfm8UVgCrKGUT0nLoubu6M7gT3kFes3f5uzb
ATYZA5L2XSPpkTJjdaQwy4FoQ8qmDjMVxx9DTEQXnlgtJpDlsHki69+ix6ocBTRhbOf0Ee7vsgK1
T0lo7JinmrC9N/TB0bhIGgsRwCuVmzfWVuGdE+jaFBF7jdK5vUJbPFImVWFCnFxDiWo42wtnvqGI
D4dXmMVeXYdn7bb2d9PYNOawAkz8K/ZAm3z35j28WFwLfHs3jdbpOopQnA8e5el560t0Bv48NF8W
z2NIF530LxQubDfkQxT8jyOQxNSDhxvzkd6D6YwwBWZUEw+jky4T5aKHuffFhzUo0WWW3XTPWDZr
99WE0fx3igt+Why/fOpGyypyIkfiv6SWzR0eHn2l5ygWJKoae2DJrfs7b9LRxwbE/CiSUKocDqfA
acamQKZ0+bEPDmrnebfND6zpwiIxrdGJDybWPfNbzGtgAu7+3dhln9wTsBHn+0i0PqSWMDvFzEtQ
vzPNnDxmten3y3qjjOWwbZ743Tfl/hjiX+YU9RewfpMM/icvDjNTPTTsgzaZ/oq0naD+9rXsdb4W
eGpSxHJNibslEs810i2ZqrBgAtnMVHEM+XFwe0oaITLI1NstICNTOBoL+4UuDVA95Oohixd9Ph9w
DVGQW8w4GIeIBW7zgS7RC49Io494CIgum+yS6xqv4gmntZd5IHEFZ8JBVsSTZ2u7RnYqPYpLiE3Q
8svMUQcwi3jfy5WMXJj3NlBASSuenUyEVM1kOxH/j8tGunJW0uP93kitcFDMPRhlMiSknVd+XcJv
u+vc3cOlmjKXZpZ/5eKhpFV9GV4yEwcPMFjbfk62dU9g3UZCfqrcwqpPlvNtgmVKxostMI5zcCll
HQ6E/sibhSacJ0nBASu3HPjjk0E5Hj9f69+Qc4B5foz3J8sBrsULum9sNH4zf7TIfjSfQCm+Jt71
T4uPubyy9cB5YYKgu15wrURXtDXYM1jM6rQspQsYkgzkcHvS6cyHqaNFknd62G7wn45EzblF+ZPs
KxTA7ijxzx2G/sVUhokBUsobDo6/IhGBjY4vLLuK1Tmk0GSOVru1nCAkRZcppoVqI4m6rqDvSwA2
vtyr3jMuFvPi0J0zpV5QxO4hKfDhZ17Ux0+LDWPMLQujlg5moAVX0f/bZ43TmIeYw+O9t7X4wqCx
D2RqBg6pdSS7/LBhN3HKZ3WC25fWuYMInD9100FydYUIXzvbUbx2cjDHCWcoFx7C3Crt+AI7gCvY
Y47WEjgvU9IFV9Q1cGt6RJd9Kp8R76wO5/FORaZ5FhNhNqlvY4vPoNChHLGk65fatnQ+8j0acqt3
T0Mr2PvNhvQZIYWxLEajroaUqjgqLuMBSIoymXWJMlrvxh+619frqpSqOZTeql5PiQVVvqKf/gHg
De6nkTSoY1UZccdBktxKU/YMEolsv4hsL6xLDwcSgBqD2IMu5fytHHQm6Ry7xYdFhdkAaRhsSxr6
3XZb6CAhTM+urUeXSr/+egCH5WqxPesSaziIkfbG4b3ZK/+G4kMqLKGva7w3UBIy26pPjNIxlmA1
9pR37UI+BScuMU9auHSWj3H4JxGsOkdlieZuJe4Jqlp7vI2RS6r4MWyjQBzkvrvhTbMmkUjLel6C
c7staFBFYrR9wtpOzzW6DMoheU7UkSea63HpWtqgwqWCMWBNOUvotLopel+tV8RGnU6VKlTgjbXb
f22RHucs6ca6yEUd6aeljk8ZUBvag4vGGez2sG5Fo477Jh0HH6H7w2ZVW9mkg/DeZw+mfs4Leb4o
kvYgRzm2O3lQiNbktag6B/h0WH98uAGC7IalxiBktft7OOEINSHdPZT5NLhz+3E2a0brdVTelWRA
PaGYd97ioJ+9PG7q+n4lNtuF9XE1b5Cqqg/X3cIhTVphPxB6PwyXYyC52VtHL4Q/lu3+JqTlFmei
iChecFW3436iPBD3PdmnTHWs0S/KtoL71rQAfdM0TksamNLDPBYrERw0tkP+MJx0cbrHcTnzdWZW
6JpleIYProaUOAPX5MgDui1zd0KNUk4rg6ma4LDpbOK0fLK8pHwXlQu3G5Pnk1qagzRtCCB0U96l
9pXTswG6QRn2t0AKX2+MBDpljxQV4OhpWCW0cLBOAOV6S3I8EI27EiV12pZtppoBu/iNQMMN7mki
rzhyJMNyoRwb8s3emreg98Y159wYLunKlA0GNEFROZdA7x1HexpNahMozJiUDLK6w/o+PIbFMnr8
E0YKAyYrxOtTWmtBMJ6sg1ubwlb73J6Iy0pV5VkvCRASsRr+6LrnVZPIKwaA6WvYygFxsllOW59d
D+FhsmPED6HymWCEHc5oGedO9ucRGr7tnrAPj/Uy2MhAPdkMIMVG/5Xp0DAguVX5z7LD4qzWVfxX
DoF5NchCJ3q/ESXzc7j2D3uBpO1iWlY+OhGuhPOIbftEDuG9E7FQvpUG/CCNZQHa7KGIuQsx6b0R
y9CcUpbaQINyFQjmJBF/cBRFv+rTmrF8dZNhvxpJMOD6HDrQ5KizUWiQHdLal/YcyfUCIUzHw3SX
J0khznYW7eyPR1g+SKYNNR4wFS6Z93hzMVIZ1rY6771+wwTpLHPJZrjvJ/ojni5JbrW+1slbbzQ9
VPP5WGnxwqclvjBVqdsCU4WfDrpehoMf19xI3KDiuRXzdB/TS1OmLS5WAp+S+o1YLoyutLrhFgBH
auyb0MfBdwE00JapC5Tk0v28i3MEc4peULvo3gum3b+mRUGVlhTlDOwEw/JBgZPmZ0SR03E1MTqf
BaqZA066nq5C5I81FV+n+mkEiazKBS2aIPeuFjJjYKt/EHV7NxNqlR88dN471BPiwMXu18+lQ0uT
9ls1vVPWYx7lFlUIL2zxgktX47LwFtDKmnzwj540sYchWKhTbtqOSNON1fOJ9CHBAuWAJJOu2E3E
ghI88dpVRXUPJNd9eAFWk3Rm7wqPrp2YP3rJpvYg64Rvl2VGUaal4qhkdNXW74yU7DaZWgmGLkF8
fVUYzj+QhnxqHcbrzXOcf6a0mA2Q6zyTjkC5F2LdIswLvVTf6LwQElgxn1Q4JOGXgMf5ILxyYbGa
+CvV3PI71jgxr+OOeJPUDpahQwAmmcga2IUmPWFtc+6sYIsqSrB9t9vC6bRaa/i+woLRRYrHZwQa
q3V3SagUS8II+3QpMCAfce9QN0xbFoTXTm8zRwimG44rLyo8jpboNOKooHrT3uS9l1jtxHFoO+Qk
Vix5Z5uk+enKcUSvv5niIah6Pr6kl873XkThW7V47Pj7hrWGAmStHhaqKT/DZF7HbCLP6HuCzpAX
wnBFELUShXmEBtZkiDJGtB3zWNmHbVh5ks4SjReSCnDrJiHh5XUwqqG6F5NdGo6hKg7z5rt/3dS7
r6BOgCMAl62diXWlIQW/P2Ojy/KZuVLgk219o/7R1NRCtTRU2x5ES0AKSkTsfzmJsB6NGmuxvhDm
1Jkjeu9lQryyj+iqjI9oIGz71z3oKu+wSq/9wHWlVYobm1ARUumIulSeKP9py3Xuqj0MS67DZuVq
2XrjZ1h7I5iQLQBOgh03fLv6qlZA2XV918TBFB0bBqEu69fEYsdg8n6wHHXalKyBGdHxQc4zl34r
7+DSrDXxGKS5X2CYBMMAON/5ujvtzYz2rc9G2STzlcDxXzMAERRZKRqgDh6/d/iaTCsy1Rp5z5sX
LyvnDM6KH4FS7WUpLBbm1d8SnYf2QHgKiYiw22ZPKgSNYm6fMEfRim0Bi3CZEjV3B5dCLauyiLTO
7NAkddrBNOlsmlQCPOqKmk8JFZRJd5bKIQNmX/64odZ/G02WAtR6Gd55FSkxrfnVwqwVZn1mdwX6
F8laXQ+EZHNsoBbMO98RpObagmHMCjC0Z2Ryo2utrCj+1DvlS+gqS4jSXQX2hzclDHiofMflHNYd
bzVqk2i/GZMEzMU0qNwyrQY7oR29CK8nc/pVRwb/O9/EK+z+5rkpu7tsjyNfKn2loqVF6+bjoEFJ
0wa3ndNuPxKD7Fm1rM2XLyz5BnvP1Ggv4ESpQMBF7LMIEXkWvXH+hcDMiBqs3VIZqvP2m/tsOPV0
+PWD1dloZ2gFh6TqYxGBdbjlCTaPd3OhonG0zylZqd8908C7wiggZhsIz44O80CcPpklQ9DnqJDm
/+sDkjQG1so2x2ISKXeOt5zM/rC/Rai437AoTjyd3Q/0Ae1nUx2Y5pDMoOj2LaIm9fpettMiLjy5
UlpF2yYRoBWS5IpNLlDkyLC2bexAZDVeugxB1zSlBkFm6aD4quohekuYar/gZofvOkE7kjlD49/Z
VtsmGSJslZyrKNjfHT+0CRFjQXikl7n5rXd/fJ92am+yxad4lerCoEmOU19zhPmh6p68SPu8ozvA
Vhoa7dyCgKCIGpH1vdYBpgKyKsbozZmg49qiYWeDwcGnWMYIO1rkRt1hr3364GbKkfdsrIFcr4gS
RnVdeL5FcSiRrR/U+ZQ/Epj0K5yors88nNnORVzJ8ifYWP8I9cWJmXcE0HtXrVR9l9kT30CWdImB
O4YKRU7abN7PuMbVdo6y2CHouRPcg0G7c2MVhu80p7IVh4DNrntHx+2uM72t8oNZefgUaJ071A61
Yx7ICDRxSmhAF1DGmgh4oKpTTdaQ+vVblGHgXwt/Cj89vockfuO8+xtrJsqssy27OEvE7kOkCbW8
iWAOKIrWqn8p9QYbHGD5WuA9y+ivGQfXwRXbeV94nOMqa2cEuYgYuzDB8WDxDais8a0Zl/abenrO
R9YXokKEbgzLUAEQRl344NyYgY3sfIcsabI6KSI0odoKw5SlpaeFyO7db1eRIscT5WBPTVEnKsd+
blaFO+AUt1UtO2Aoy3b0Oi3K/h3IMyB5AUDhDqeJeba4U+i2BRXYOW/kVqYhyhh55rkR2lM92m6U
Gj56pF80PTSIfRdT5FT0FuqaMLX6B7Y7RlTchaSSESxTfOsQZzTqTjPRjBUbQuIWzZ19XJce8HQp
SY26rOplvbFP3eLXaMYH/lrKmqZzsxprPgyBt8+HDRajOyrCeJyMGLphS4ciboHnrHilOgICpVC5
mnRYZ6RDxO0hqnYyGUo8+o/keXsvy9Qj8JfRafBGbt6WR0QgVGkjer9okHhVsOsC3odDBETBx3Cc
6r13+chaHPOpu0/Q/J5RkvIsDSF4IB+cj0F33thnvOYs8L1Nan+2l81i540exv1SKzt+2/jM/YsO
bW+RYYjyHkeOqz5zOEGjXNkEAVC7MI79+bZFSBxsMZkXWLXxXwBvQh3HsJxErnSwWem6TM7rCcX4
gsEU6ojwsSJd1BdMjUm0gKNP3JbB2U6Zd5m1KDIi0tInCVuOXQ+BVKWtr8ENuRDhrjnta2JRLlGu
DPZtP1tGns+VrT7xO1aoB3ApmBTyqeFiknZ8H/auZX+BaeKJaiek8po6M8gHL6r5rgEemHzFqVhd
BxHSj0yOLmYD8ia7U+A65VrcVB3mCp/GzvbBdSznV89LI6ADp+h7G9BD5uEeaoa/UzMtItsSMRSt
jnNJH3hnlTlGEO8bRIMFp3cmedoSt/lfT+IYEUWd6pi+2FFLVBGKyzQ+oTGX426j9tUnUiaXQYC7
cY7qjbek1H6D7rbZwSk3wr7SpmajzsUcO5hg3GBEUgt1eDM105BQpNBtMwgiXk4gPyFGVFVeI3N7
Kf3LhLuxP2v48a+br6S+l143f/FveR0Qh/MZlf6wJ9RDePpNmNA5wYGeNeZbIrHzNEsdVAdI/W7K
Vo+YiHPfmdzqytUGR8Mq1MqtiRP3tp6c6T6aDfKe+hSNeWwhzFjn+l0USMVGiSuDAl0Oh5oYnmzd
HK/KKekp/7ZddgP8QVCuuT02GsmFLVYi0GIZO3dd3DrlFbsCpyjWiFJeEPRHbfy6OA76GReEsZi5
8XJKykjI9WQRIQonjGXIE+36GAD65rRMxI3/RpFIlDwiPFB3i0pOYMrqOh/9tK5/zhjUv6QS2p9Q
OYlKAeXkVWuhZUljkqvvgBPkK8TszJVBjaI6bGVpc3Ysfdjkhv/ffvAdlBOptSLTydRq+b+EusdE
nkugnBQTY8mNVYxxk9FbEssDuJ/ga2QEKBR0cY3qv4BABld2nUfyRAPvMKH0q7NysIGa0ayIGs5z
xVoSi9L1wWiaLUQM2i7h6VY3r6AzoDixV4zudwOHFFwVIvFlyvNMnDfCqwt5XhKcAkzu2nuVkahk
6sdlHAv5K9ExGbIaFRJhi/RGbl69RH910czYyKbE/yM7Md4uN9TEaDLa1n/uNgUbrHbk6yn/KSzU
JgK7PKheFwXGt4D+Pc56UWb/abHShDmdUi6NY8FbkMFX5vPWs3P9h8sBKnfd6ckeBEQL5fJMv108
RGP2n+2S4xEuA5fnLNrPeArjMQMj3m40iMnDViJnSP/T+050gkXpmi9H810y5H6HngzfunCqrv6z
EPbwc05XbTt1M5kFLgxNCXyWlfHW3P9HeVdiITPzsmQrvPXQTpXLo4xqUFBhhvadFUXsRzLXAYH/
a80pnDIaOLJXl9IIxVi6pIvw3H8AKBCaSJ0HNvpROzsnhXZk1jmUOxwGtaqb0JVwWvDTvslUNYFm
/YePd8cg5NbgdQtIsd20E9GhI4pZTp0yeZAw821eNP605xYxS05OGNjGoRMM9LjV0ne+GdqT+bgh
WP6iW7onRqegEir/b3Pn9uQTRrZXmr0+dxoXCY00ExLHNiCbOJ9MlFz9VxWcd86CENuVfDUQrXIP
Mdq0AGODjOOX/0izQRbfLlFejNt0jfGbYNIW1DbzQPjt43/acLIXVEYcOgBF8g1raM+cb2fNj+u1
PBozIb39r7dnCOiZlwRrQ/I5k7cVXda2X3+rZJm+qs5HEjVygGf/AdkIVie/OYioPM1RawdQ3QNa
j6nVqjVjjd1ZiJvk4GzFem0nY/kV61GFuTup+bOdw+g9dHDgpBSsWE7qdZ4gbsysvK7VurZHtMcs
qfP/qDvT3bqRdMu+Sj9AMZuM4Pj3kGfQZFmTpdQfQpJlzjMZJOPpe9GV3WUr86aR6AYatwoFJMpW
6pCHQ8S39147xTcZ+tSwY8OllPJ8BjryagRMO7FUV9e9zBsShbWoXrC8I5mjA7ChYLxbU09ENikM
ijYdTi5TYyesIBCean9IvzE5K3+vhJHaB4HN9EwFiwy4glrLaiFj1Ri3qLDZJZ3R/U70Izg3WVG/
5Z3vTIdsgie6MzCDVGGpOnn/L5ymg+GgMe1lk8hyZ6qu/KxpK36qIYHctZgGMranifE0ptp+Ku2+
/IzuXDz4na2+/QumQMqqa1hprcR/H9ZVzOrB4y2gon/RuzQU3SoDhpzrcrXGGQEKM44trlJTQvbd
yIzYFOwi2tqHmXFB3LxwiOTHYeF7eLSdTQVM3GYzDrNRyXf/6vA5TL4EdwVPEI8gLNAZhI+cmvd/
SfrMtYWX6WAhik74imo7wi8ycsirl5RbhCxjlj9Uzh2IC0QbADHNfTOPMD/+Psj8odmMXDBWcCbL
nmW5VLqJj2RUKrh5DCTLinsSqkJY1AOPVBoSZxFOzINbnipWFUdz15YXrKKt20QQQd0iS1pSP2QW
b+yyTQA3WGkvVdHjPClRGlMckpvtOSvM7omVk3NvUKF4Z81slndqLO27vz8Oa8sv/wcKsR0H0Xcf
0qPrWKwCtnj8jwHxthlHUc3Mn8cg0N9tesIMTXvw30HuJO1O8hWvJJykH+8YzfSf0wy4NdM8O7j+
xUf5U1bdwdtrk+L3CBm44iN5Etsc6wEfY1mqtVYHi+agL9OoGBsk3Zq9TuTf8JtK+o7CaVA9qxCf
J9cW8k0h9Ir+V1n1P30e37NcvluX5DyBqGDrcf4hO8/+eWp5oC7R6mJsjPpOI3lPKY4ZNHCbHu6V
zF2wT+EsQ8Ja8iU4GO5AFBmLtJkQ8mY19ovCuT9BBvi6IPHCeZM2axPQmD9/JiWawKc5fY5MF1M6
Om3F4qCtvPlmKVPxPnl2dad80AP7vgdAd1LTljFl4WhfMddn1FayefP3f//NiZ85L98vIhE4NvAF
U5o0LG4h+h/OVAqJShrKmKMEotTyNQ9mcWdAUP7KhT+9z+NGgZ/Y604RbCniVgkWnTLs2UM5u9Vb
+9e6XY3IS/0tDGELc1fqAXNd35iiDTOKXMkO2Q5CQZDO265nzMrPK6NgNm+ldnEDsRfJbnjh5rdr
XJWXslkGdCtd9JexsMhiZL7Vf/n7g/5Q4/39oP2NGuE4pidtEMk/H3SVjZWwm8SOrMSv9WWgCo17
BtNgxUKkxxA/Irbb9FuZSI3OoK13GQ8eNquOEQ9LTEkUXbTp19QwmsdffLaPLAouE1LvZPBAzgiX
j/fzZwPi1dW2IWXUL0Gqj1LjVIjc1mxu0sL0eAytRR7vTA/IF+51exbsX3tzjeBV5N+o1PLuEyps
qn9Mo0BF4XmJLYnVI7f6h48lGWtWPoVfUbksCB8CdY6bO6X0FBqGpZl2Mp+FQyBZUaLt9xWLE2xw
GPwGVncsLNd/f6I/SCc/UTze/isOy3X7DlGif38fr17a/w4MlYCb/n/+b1LJnxgqHHRTZy8/MVS2
n/g3Q0XYv6FgmDzRTGglJBqBFc3vG0PF4k+EbcLd5vECwsTnT/5gqDj2bwj0vsWbAhFtw5v8H4aK
HfxGZlf6vmmaNs2T/j9jqPz8NvIgM1FjycxA8FsENRQfcCUmaQWsJspkP4G7cS91bo6H3ErqGF+0
i+TFMhUjSoHC9TmONU85EFoLrjPR+794w/8M/vj+UaTJmXJs02Hf4Xz4KMruZjzvphlOZb+CdPDi
/dT3t6ufiF/cFr/6TR8eJDzpgOAmvHbrwBrAkSuGJOQLbvPeU794f/z8oP73QVnwwHw0Zuoz3Q8P
6tKzSJ5VlhkmgRscmZ/OISMOtr0ZISRcklO0qGGKPCcILraN7O8/XIl/gX/5qyP98dd/OKcap28O
nssMU4+ko5RdwA5jUrcesbhfnNTtX/Wfdc0fR2rDCCJwQfvt96f3D68kpq/VHLdcST5rX7Jukoki
BAIDYP8cAPS0Oqtfj39/eNsX9fF3MvFyuBEsCGMfr16kpcJ2Ug4vL2gU2BkEdffCQOEbGEZ9MgpT
4JrI9Onvf6v4i5uGBUFAozTIcG6h7Uv/4VBXVkc1ZC4iukI1j74F+Jk4lM73g5rd+NBIHqghYBWB
p8KHzUIhRmmiNPe+ekYmr9yTk9jYzCoTQ0jU1MDeSTnkxt0wauMzjVdJe932BWaBvGLTcSvtHnXi
7w/ir66MgGknxTO+DcXpw7qmLFjs0UrD1NcuBLPkIi5OsOUgJUuW/r+4DP3vS8kP35RNuwXYk+2M
gW76cMq0HSw1IDKWmiMZS4ycDI8wRdQ3tkWDyk5OactW08bqFM6J8C49pxNqN7YYAFhXxK5HmyfF
sGG7DDhkrHRsL8Gaul40e6iRbO9rOZ6YJEoatXuUZpgRsINRp5lAcd6bB7Xgpn/QmZ2lIbGrKgtz
Ikw+qTNbqVMct8zrGKgz97B8qvPSqlh4O9eUV1EZm6/Ix1AMdl7r+OIEg6NnVph3qo1M3JDZ577x
7PnUkplIN1INEwijLvQzHQpbDS6+RueqBw+MXwoSw13vKJvlNbNXODU1BpyhwMYVSpJOkQlHiKmn
Nvw3ixAXoAluHBbAfuffWouvjj09Ft1utAaEZP43ThFh7HHaCwFbNSL5UjyNZhd8xk9CM0DQ2+0D
XCjTu8Jr19w4BYab49pMjUcgUhOaGNtkCZ2sFNdeP3S/c5qcZHPsTF99S3rrAbEz66NKx3jGyXQ6
77OdouHPFgAEZjXl8Obaq4dtZ3KfpOWiwTRt7p63zqjfyB3pFXNPI5+cotaf+nxO3q1VzDeq6T2x
01TdPxfSb/yor7XeAhvreDMWCw6xqmkZhw4BcrFq3PUOjiQwqlY35p02jCTZ+3Gj7kCN+LfaU5yo
kk3xDPuWaliGZyVtnk5DL4tABsLGavoMUFd/GOFG9B4iuRF4CSwcpbw3nJ9xftSIgN9GEiIZFmmj
uLTjDtP+XBaorno1PXXtJIM4R5kiK1HxoLrlbUkQlIitYJnZeIGtvyz006gjNSm2y1y8se3zzFeC
FbHGv5cf2frkD6TFccvRxjdMLLKw6jJ58fqHYVtYYmYL7PZk24EN72Gq8AV4is46MngpA6w4y4ks
kzXv0iDd5faQiU8zWVbyo1ufzs7uHZeZZNUtN4lp1jAneclQ0cTDDKkv3laldGGWbzItsmUPhhab
G+7VnFtyVeNzO2dTdzAMAzPPqDxnPUG5R5fKbS8PNm16fJC8xNYQEAyDOD0q4n2adb+HV9kbXsou
TqzLzoZIAccAhVrpfC5DGtSMT0mVxs6JmThx495N3PkKHbF30epaMR9tzKgLBPcWsk8nYy4FbFWm
STwA8lt94WD2zB+azjNBIWOZtqPa1V1wXIvFX69iZiXGFcOkdX1EWwrUHoyR0x3gXC/LewwTezkj
Hcx/d543u1O4Cm8pXwU3GSNafGSfGIhU0xeGcZAuxCiK9NpkFkDehhvlwk7WdCC0lkyYHzpDPgIf
I2urGfdDIptLIzRHrs40NKe2qiJmfNgucaz04ycugeDRbNcWPgTlWgEOJIcGUvZIgT5bFpTckAkm
VzBWxBK3V2rfMYYktzl5NXKq1/bys2KghIzEgIKRFjIy+JIuMKaTS/PNuleWyROEh2bjWI+OIdPP
XpvMrxaJQ/WEJTTDt0iaO+6eG9ftGeA2uDVq84qQeYdPWFjMhC5i5tHeiS4/d0PRqJGY667tO0Fc
1KzhbF5XhQEcPgpMkmHlvk+Yo1pnMaqOirIkc+9LQlOKGKj2eAvWjs0cI3Xh6oipqKrjbLdchBPw
1SaCojbRH2kt430HPTQ9VbmFS6s0feLATNMyCR5vKR5Xx9QsQpF12OSNk+sSiJiSIynPorqy8bGL
07COQ3OHaQ8lBxOT+6WYXHVPfC+4NKw+veI1pKfdUjBOJz1G0hUa4nJIwYtHZHgJoZt42VKt2oeh
AZpupwvGwaRTTjRry2XcBbzzJU7L+LAA/mDOWq+3dCcND5s19hKK6hi5s6++xAYKjZ8kcYTPZt+L
YdzPxkL0sFs+5Xn50tjUsEJHcft9zXQuGsZek5umCWqAmnQgbgBpjlFaxKDRA3/cV+X9gDHE3FHR
ZV5QxrmHNlDgxCQXN5PnyRnM25KqXjb5o3MispYdqGMIngoKwWmSSm5Ui3JxqqR/WQRBfGX2o7dv
UoO8UEqdIzbx86Uynylad3Fpz/2Dj8tzh317PvlGrl4claMA2D1FyCEZeK4CHxOknarhgDsiPeBv
OcVe99jptOGh0y7+y1AN/sFryuo0Afo4K6go/z3A+3uaG1sdq5FH1LI4/jFIANuF3ha3aO3lrQ4a
IlxxeeqbdL+ihSIKshkt/Fi1Byht+RWJ8XaH6D5coKpLM8qt+NmebetYNbRP79A34lcWLmeMjuNT
UYs3n/gZAkllPSPOGeG4Yobzhrw4AojaIBI53ro2JjS3zO5jPOj2XvJ8C1lNEj+hZXZfqWbYSW/6
loN/JrSQXgxD97Z4MfCijvR+7ZwFSZMfDZE/Mj36jLkGykbF+7jYzlVB/eMe4gwNWv06BZuURAKs
rNUZ/jXzkDnpOQ7iewFhKawbtDyMvN1hRmA85TYpdhwxeLezToYZJQqoEGZNHMW2zSc6CxH3iVFu
FZpCfoIHQRiwWzEl9oBDMH0qURLp6p5tck53NXaCbOebY+dEPdBWSA5J+5l4lXsYAT+fsWa9l45n
wSx2eLeIrr72Xeu8z4JT1TII8ofmNZ3FJ6wC54K6ht2YWwPIOOIUTeIBmGtQo6bhknwj5mN6QUKn
3h4gYNDWPGKhe9mqOv3GmtB/9bQGkhHoOEzdYAlNw9YXOaMkIF6TWENTISqxEKQjjeQeHvmZNy8v
TqwEMLJWwER7u0/hp2l958zymlqWd3PiZ8Z6FSdnIEjUmN/ILh5Yjo3XrWFSG1r7RwTfIQST9hb7
eR/ZGlNSLwlUzYl6WpzBOLN1elNoGr12gOaYh8A6j3rpE+1ydXmQg9cfqhqZ3Wdi7g3dfqKMfVdv
wYl5EOTwR7jTXXyWObPAsOWrfVavN/TxJYfUq54pQPXvyOCdFz7KnUFkqkqJsQSxf7UB/EavfbFR
QHexMdwZKj8bg5USlfSJsOn9OjWkO7r+guQNFXdp8lLRPoX7GO7I2MWfqtLYu1nb7WuseRct6XQj
Zlkzjdbb0CFKdzN4BypIzGNasB6WFMaxHVnysFxx2QSD4C+rxI6PSZ5DEFybzH1qVsJ55rp+g5KU
RWm9RsNUacT/17aiXwAcSR1RgRY2Le6ozFufbTOdqASf9toIxkvJhH6Xrg0xdh5qpHpJO5VEEx/8
Jcvc/bga/bHupUJDppEinOnwUKxHegM8YxKMLEOJh+toZHH4lDhgFoikpCuelA7H0TKuyQ3nOvdD
v+h5uE2GviHaktyt2VI/prMraI93MkB/qkqo5xIypdVezcJ898YUmS93py0XxqXW4WZzUQVjYpkI
ZOACzvDfz07EAsStz6x0EP7OQcaZnoIOw9TRzJwuOGu1N37KFVUtByu2m8+FiY87JC0lwSQM6bng
FctWLnbLDGO6WM4QCUEHLjihQq0p+d7VA755HAypBMYH8Cd0zHLI9rmU/TdOY+nxDqjNaEhXqEmr
j2mojyd73hWEELKdTuwZnYb57nMwLbbADb866qwVgfVpYIzDaWQeep+bFVyXMvXELRQ/AiaIavkn
c1yHAmqE9F+subaoMmHMJLioHYg2tuUWOFgyhxBr2zOEj2RgErPTFFlOOwETQO9iGzhrRI2D+YW9
7V1bwV9Ei/X5YObclQWunTRXZERb/lnZCoM39qL0W0uAEgF2sPEOtIPRjsek6YDDuWQoziypmucE
I/mewg3xZQycUeCFN4bHOQDrFy0rDTmhR4wwJpRQINu3fuJe4hHFJKOF6vm/MQ9zpStv8Ni8TVgA
vDX7gqWFC9UStXdv+QtvL59AMRknN1FlpOO4fx7aIedcrRUG1diYurBdPYJPaxfY+2SKU14JSQEn
xcNe+Oyh97m4daz2ZAkA1QTt7O49Fl72XM21uglcc36miLM7KyeQfFzbdSf3Xhk4j2Mfs8wrawxQ
sMGakdU0HLiwnZmG7QSpxzHM9GS9qjQLHm3aCbGCOwl+hLEwtqwzZqqHoTVcVupcmGpXynK+tb2u
+YpDFk+8l0BLwM3QrZeEtBig0bWDBbaZmODvg2Cw66PRWM07Rgf72YT6cS/dLabdAKHAx04/Zkyy
IaAH2ZuMmQfXspYtt2I9f8XYhw9E10M6MF1X1q1deuNNEjtVBspQTbflzJpgx+THUEeM3AVvydkt
wzEdJmxS0tevceU0N6uRkNvrHMzCcSO6Nzpr9HWxubS2uwzDljsl3T1hQowTo5s6c9Qhj1FublDP
QePjoHMG+HRxhqPWCYwRmHfPLu3ZK8eNRQNOr+fyoo3B2HJAw5aWgV9Rk3G+mSSc4p09egO52BZv
o68JlPB2ocwFoIda6+Mg2vJhYdXuEeWt6q/GNNnwjRKIwAp4LXqOrolMQl8CjlqWtfmVNBmUWth5
Myknkbj2fs6aRhO7WVlyaj2vOCWcdb3M5CbTtDRU/V4qn/C0pQmJhz2VDBsLBdnksBQ0wO2qovQ5
yePKrskBNFns0xkjbjiWvjywteV1kc45TRD4JJxbWencJ5XSiYdy9SDCWIOPr0SPbYoHEiLseEpd
s+72hujbMzXh4TmsWHApUxxdi+DRmlg4m/HNHbQ75jC2lAgAlpV4YIAHiPyL0VBCtvNyO73xWJfi
4yGXRthJz0MbdZ3fY/Uh2AilkeaDNDT6Qr/7cpjSY0D1A4t4iu1u/RQawQ63IClLEfcehr8Wd5pr
9C5WyYDDZAVddzcEFhL0o5lh6WnTT6ujiXZ+QyaEWk69DGa8778nGcZUMBxWxSZdUzfB4zzmzc1+
TB3I22AcnlvXf4wz4E2h1/CGAvIYi+kwWPGvq3eZWf000wqk6W/gcWo0v893f55pIaK7ZNrx/Jb1
Yt5iDc3PKqY+FbdOM+8Neis8UhA4RtjKmvkQsUEmx4up4TApgkWbW+yK/vHUOvz9aO9Pk1g+F/RM
gUwXIPy4H8aTWeAM8INhCQu5/q4wT7Msb3B3TNB5WYaZn//xr7Mpe5C4Y5jVgXj6+TSQfO7daYG/
B0S6gOi5WhFgl+zk+vKb7wTyn858KddAOve9QNieZX70AdiCyX1mOlk0auwwLwM2xPXLTNdd/yIw
U5YvtVtW2DJH9xdDzL+YmDJ0YT3MBAUlzflwWmuzapggohqsPL4p4Iz73Tq65tGgw+IXUsifvkEP
jRMdHHEXYpHvfBAoMKEWetp+1dKv+tBVsogk+bDIIsp06igm3f/9V/gXh7YdlDDxV3guJryfv0KP
aIvpbLN74fWboSRdLrjleQgbxvKLr+9Pv4pKbOaGkrJLDAeB+eFXSTl7fQp5KKRCxsVyzHqmdtgQ
SG05F9+P6v+d1vhTDcR/p1YHYSHk/teK5N1L/T+uXmgda34UJb//0L9FSUv8xh1k+VzOaImub3EB
/iFKit9sE72S/3guulXA9/OHKGnL34LADtAphRQs9Ta9kvHXVuzAH/k8dITPM0d4qN/2Pyl2+NDM
iXUSqSxASHKZEyLvBB8uf9ystXBnbKGet2Ijd5fsGAAI3Tn14NOnNwRHQdontnJ1Ta4BmGl2Zudj
ezBFcV+CxZzq+c7J6H1wgFdc4tv+Iiv46rLClGX4Q0ljdwecmxjVmVtiUWZ3WUa07zXMhthdALF6
LwV5UKFINra4bXcLBG8PNlamgurkB/Uj5qcW/JGPYXay7pRrngz21qRUBK6hir/jDL+3NPDU3TNr
Mgp9Rxcutx3fV0r828bzjy7z+/+L1pKf7oL/qiNl+zQ/Cvp/fLpNDP//VW0iNovY39wE0/vbz6r8
9x/4jyrPkw54gMt1HLjbJfjHDWD+RoWH5EqnMwOZfXOZ/HEDuEjv6LAuup9lbsUm3Bt/3ACO8xvq
OVsnsXlTuDvEP7kBPnjEMGSx87I8RF+e/4jG2+35o8DYAbUvl7LWZHth/+xyppMQSkTLGrBlfJTu
2LvObyTVMsi+LeZBaoOm4ovJytn5hU74/X364yrHFNsLgdc6FjEX+O6Hm7Hvsm2o36Z7xfj8Gqwb
tMeNMImiC/zA/VTrBexvoxuMeAIz+2tlTIyyW7gH1wsPoTxc14GZByAxn11Qin2Te3jGyZmPuSvO
WGBbQ6gWnAo7UcxecoC9amyjtIZdiIQfeL1BZFQIyL+Xvzi67Z3908GhfLGR5XvjtbT9w88nmnYm
VceSYVWWat7kJaGjfdqJ4CvWW8OOgK9xVNLtzCzMPGS4cAna8Rdy8ofKGL5trBc2Z5ZLDg8RPqcP
H4IJ+TKMDU13ZYBO3InRDeiqdFwsyR3+PGrQWXodkKjUs7YG7E6exmk6M56XZ5KqovEXUr4vPp4W
1/eQa23fZFGHZvrhO6divWniEdikR2m2edcZU0PgIZ+cCns1mk84OqzgD65mIHQOwH59qAfpmedj
5oDGwIAc91eM6uB/UbVJFe8KgUZe1QAAvxjVugb7cvRRtz3Sua81hS53Bc4BBptxRcvA0m2km7md
wUXDV/NJyU1kh3dp6lsP2Ux848RIU3TAcKQ27mfTCNyd1UIMugSAI23ivubinBuDHO9hhSUv5TSD
cJkBGvvYV/x0QYtrynm3ul4209CGee9grkbDKFKS1z6bZVMG+62wdWKgifP2uku9tjsQlzfuFuzT
xt4yN6xw5rjzdOFU27RQp0TJ7pjiF+zWpDta0egvZfk2r2VRPQrSG9kJV42uIuk6aK8W2g9BKj1A
isxSo/7dVTbmWmYSlYqCoKwZ4FTEEXaOPa+PFU1DPvkx+mIJTvUbLtnThQNMyqrmKK4bCEauTIhp
QbxM1hPZ6qQ+qKDT7qmEQIYKQtHmZnfP3Hknoci5v1iyWk7wp1UrK3pHsIxkgS6xRXy4mfDGI5jM
WApiRS0iIpmTqtMwpKlLxIBQ5y0aXrueLRaAh+sinsR4SRn8xNoW4dtn1qqN+kvLnng6jVB9mMpw
rXSnebZI14lceflpaXNCN24X1AMY4wnqUWEwhoBOhugQQnAxGK7JaTYOruIbeiKcITartyjEvgJx
YoTc7IyMRNFtdInB6YF3j7Y9MRknj7onU8aUgMniWBytKquKYwYv4XffmeF3Mi/Lhtu1YB8fJay+
2JlSSpCc5jZLx32Bhb7/BEw56R8MbesDVxrNQ6AUNZPQviGXLqG4cvZFGzDQx+LcP5IjAe+52I72
L/Rgk5NdLACJOzVYEFUTGoScPXH6KT9f1lwXJ9cmmxYFnUxu23owykOLMbE+zlk8s6I2nO1mAaLr
XDIqHoBdU6b7msvV4/yxzx5vyFeY4573z8q1CmyMKW47Oo6MQA9A91TrSIIC1lqMgpoUW99T4k6v
rU9C8YVhB36wfsLDeMsSXpufytJQ57MEabwHHzFATs0X7isBCaG9YoiUvaQGJSERPbkVJTsUHa1n
zF07zchjJnHGhgSJj4YZMFN0guiBO93rvAjaKfLquBAp2DVxM1T3y4KXZV9Ju4sfl1mhoJZdwkjS
ai0SGklPiBXBOejohilQh/eU4IB+SSmfiFJeJMxFp7FURwODN9I9VHcjWoB6vbaFSoYomNWAYSNW
nALShzl38AySxSo1U4ZqrirKOHB2oLR0zM53Kwmh5eD1CTjxevSZHCWG30egVtplp5RKbxcQcd2t
RQCyYsloQczRuZe9pc1UERDMFJVLKy/sNMLvTDHZNufdo+kStizJRlO5aY8dkpH2rPyoaCORwG1G
WQJ3Z68dwl+ckDEgmaEEY9VLKGVea/OAcjJ3+2KcIDwtLifi0jC8BgjXTNAl8SiB3JvGTJNVOWLp
j2QHNjAKmsD97DoC+IzjEeOjjqpuzb0Z2xm50Lg0XpMAHktkeahKWBIJQmTW2oC/XvAKwM0BZ7vr
kOrnsMeLj7JbpROPt6Yt2zvfAwJJas223oWsjXI/+MpXu2lJyFLLcmh5ny1JfmcvxLceKzTONCyU
QcXMYpmXEx7n4TQ28IuiKbUAQ1HeRm3TWOf0alu+kySRi52fwdFgrc9Vthj0BYvSfwKhxkhqFGX2
WuTCvQnWIPP2s0k0jG8CwFBkpWlQRGWQLY9rjDUkDOhGrQABoEiTxvTiR/TY/gojzSAPKSPtYU+a
HzgcT3VrDEtnRlqgOc2tt9w1qCNHjuKzcBVzp0RmwS1CHaBiLkFhbMkE2Lz1WsZ21CaDlEe8AHl7
7lJj4u62h5CzHy32Dp81TctJFC80pGO6FuCSgTXV24c2rU9powefPCMT47A3YSeHlUxhS8F01MYh
7SisOORV2wGgUN1TEKwLW5TG28REyOnkqnB2VefOMBKmJjMSmwwKLQckuVURc3ZVfCxI6gDTyUwP
3djpks9jWvXiuFQDmM+C2TzgmoQX86mEIFQ/QvXprAtBQR8hJNrsNoz1SmZNJLFUn00MZunlGkC3
3C0TgUpgIC1mBOHRTg1eqmiO3eriM6boUp3ECtE9GgxSZjsC52BW4a6PryZhlCVSDj8KAZNxcLhQ
/3UFap4eKXa3SB5q2AhtrVUw/s9Bgi1AyaBoR+MM7zbivVlvjVNddZurGK9Sotz3KY2lf4QEAPc3
tbBeCkhH7lk9Y06jdwO1ihYnTuVOZhjRSRDVZnK0EYIhNEkXb0yGWNSFJKXrZ8jM5KgTSsf4xYQZ
aW+JNUXCFa3umOgz/U3NtWHvvMri5W2UtX8LRzGzjo3abjE6Mev71QTYS6AXg0445ZPd7scE/tIy
NfygBg4y4ShKahMKhSbcSLFSJiPcjtm3Cpcb7D48EGShNVj1cVszsSFomj5OdlpNMg5dT7X5kcA0
BraKkMkjlBRy5/Ui/FvQagh7Tgy3c1eQac923eKW8gzSMlKDlYzxguIup5rCBHq6H1h0rv15odLm
zUHxn85Shq3lWYbqWoBt4cSHw7zFpUZjka8GCarxmPEdnsQQU9YGvcIkHDB117oy26/WSFvZMdZd
5V5QD9uCtXHWwKHbo9TGGTgQUmmgaszPgngbdsA6mH4n+yyBPsrg62ICRQlLNKUCuQ3f/66blEWF
wTDBZtJJLb3zqpcZecskzWGHTBurnBJ0FxKuRaANA5SGA5ZN7nmA2d3c96qjCYxwHWvqpYTqFtor
1QM7v194kHXETPydTZvcE3SM6kzakC1wZcTLvbIU/1J7tIJPMjPImFfj4JZ7fIIyOZBUUbdlpsya
p1abPgArQngzQC3mB9+sFQB6nJ80W0Ds9iO7X5dXdB7Ij40y5AvleKyKceIhDxA8kZjkfHORp3Xx
3CBqigx6NeWgzkgTjVzdvd9MZRyacsqeIP3MzoE8bf6WNbEsLjJP4wKwebXe49IUzX5xJ8yFJJKo
ZF06hxSkkQR9uytoqNfHuM17dUwg7hCTIokHAtHLzDdDuaA78F+Vd21jAeOpJ1L/JP6q9KJZenjC
arHbN2wuVXE2VbJJd4lw7deiXZyvgvjeGw2dMGWyzNEBLoPJh2RtpcuTlArNjleqa4R+PuRfKtqj
8Wx1bRHgJ2Chdj7OaKBc8Il4GFjYA64ejR56oOZL5zgKnAhlI+uXcjDgk5LCb2FDmx6k51ysKmRs
PjxKzyb3hcXBpRNHuS7rU0tT5VeyMKV9hScR1IRaDd3ODLBwnOBZ04bRe8sTo2VjpTfQyXlFphS6
Gbll+WGNBfAF8y+M7Dp3kbNYllBM5BXuYu4rd6j0pcFs+brOJsQTUkotVkSYjMyF/BJEw2jzcRE5
Owd6fcISw0+ICcK0XUFloSduYgfLpPvJUAsVhUCPvgl4mICJTAoMdp3VQaFniwDU0RSwPF3ea8+8
kDADTTR2ojW645hFdtHAD8/ZdFhHR0H6pqUFCE2DxUJH9mizvQqyinIVtTT2URkGWe0KCA0vZXKP
azQuI31bniYAyMyMVIngt1EDYw7Lt0Fh/Qgbz2wHCCq6egW1qTGw0WcGx2jVxkMtITLy2NwMXjoD
NOanARi/xpWgAvo4PbdaVeHjsJz13oEc81BXqcFfQNfdVL6kQZGv4uJbWxVTuk8Ni3aQdajZDgdp
gIQpOasmzArV38x6KMSh0Mt06VeDtddpKi5zZWzsRyeVJ2FlzdG0hjFSmvBTAm/grIYCiqcL6pJy
NtAhPPRrTU5z28LWYUEKGpcfoxdBx9JhUX573XDCkU/zBzkVwdbQMdzPXsfEUJnFda3jE2Uu34lX
cxrBg7DezNhJ2TRm3RmRQ2pLRohxhSyzMzENV/D+7g3RAuvR9ZcKf1/E48E98+vFPqun9ISQ1nxy
QPWc6pSoVmLTf8ndbRxFvbZ7kGZJNNu1FYHh9a64So1ITwUuvmAdjnbZ9p/auuhuVJasZ3PdYxjq
xFOabQnvbcWRzcteaae4gH6WXqTTdBw6Htpj0dbHBk33SD6W1K1q3uLNvkPkvTuHDpDcwcMl6OZf
pSoxjr6fDi/bVNTe1UW5RH7vM0/B2cGeul2vC7ctj2rCVuNzrQRj8lXYPJadClJfMy+pjFwqDgGN
+UeLTOthdforhgnbSECfscS79sGNQi7w7WhmDf08LSYv+NyDJGgxdmjM7nyw9RUdrrKjtHWi9LLT
yIP0LZJuksnnpq6OTtBh8MAWycx462ENEkRts7zWLKtOfmeaFIR2nwYkkZ3vY4PUA2sCTIjmDlkD
IMs6PEC/8y+mfq5vuQfdU8oQOtSWRovsy/S9LsWdsPFwr3lTYgkvqSUBddorJc+QA6fLdgiKizht
ScsafX4goQHifnIAlef2XoAQ2DMCAZxtQqPOBTFQT5oFBlmbndui3AOVX8XBGopzOqkC1seZGPeM
Mqv9gmP3YLXUewiYCazK51tQed0n3DD7IqNtSND2/VCauKz+F3vn0Ry5cqXRv6LQ+uEFXCKBhTbl
PVk0RbI3CLqGNwkP/Po56CdppLdQxMRsZjEbhaQ2wSarCpn3ft853B2Qi9fhGrQr2a0hVUenw2Uk
hOat61ijl4B0tDmKqu5XY5/Eh6LifDd7zm9B2Fj30rSebcwnUDI6UN5VU4+rYU7x84HM40/w7V/2
dQz2MHJHEkglYSleOtu29QYoZENYr1MVPbicJK6DI/J9Q4T7YAUkDPvcDc9EmSB9FCxPJcgAwFGc
Xfha31DTcIVmAhGsdI92OiO76ZyoaoY1JTuOLptKIyjmU5F8cxTXvxQKPwnzq8ON+OhM2vdEkP/S
CGWtQCCceq27L111AMH8PBC9OVoV8WHXjlcWu3jamw4pBEXkqsj14ghDujwlfryseJRBgQ65AQHh
ol7DcVBvQ5dZLaNanl0iW8R1y3WKHsk65We3rETab+FYpxsnCKoNIlza6hoaGpIwlNgXYy47AiKD
u7ZhWdS+Hjy3rjVcMg68MIoDgzuXob3lFNAh+iBe6QCGx6Mgw25MYj3weZW42lES0rvnYj0QyxL+
vHT2b6PAqdOMrDbouq5Re8ulWRnapgPH89rrtbHCiUvUGoTKJWXbIjMkozYmxgVzGO/MmTXbBMgQ
t6SXF3mZfJVFhkNSI2HZp1vUel7AnMoRr7kjd2Qg1SGsDfyrQJwXfChZGLy4ZVvpZ4DuAhSRPUfH
R2yFJLzIbD/DNfSYwKBBVga3+taJ5ULniCHnCZJyW+fYOOkzqTt+Fzv9c+CNcNV8zdt2MVsbxaxv
mWMNADgZ0QAiLMzMgR2jnjXZRzUaJFSU9wn2yFomftCtg9pFGRE1SC7sniZUAsx+4dQMXsCPA1gR
7a3tndvIrmub5Rx7IqR9rPbhO+mVER3tsncGdBzuLQX1u2xV2+Kr6sdpH5SJi0+2nuvLIDKwTcl1
NIZPo5BHIZkPJB7vHZZH/LiL/kYRAH9YkpwApfeoj+1wP1rFR9KRp09sH4dA+qFFWXRq7PaSdH6w
SxzFNYeI77J1NPMwhcFuZCrIpLYtVlDx2zOh33EJkAGMYRqDb8lVt+azH+i5N98jenKjyswenUgr
tlZIfd/sA7yzPZqiKunvfGbghNeNN9O3eDMJXeM9V/IVSnsXJBoSObSbh6qLLk3TJOvMS+MX4Xju
MfAg3Blj9g0R7kcnw3Zn9Jm7a+Le7pY4merVENEtrM2rmNL3hqUMUGmPVwhW3sfKDIZns09tsTTi
xOBS3DK+oB61rZGRXjzFZ0zDAGqhcB9s06ZMDhpFhLs/rDyMbZej3xc7O8jckz1xoykB3mzYNhBB
T8kP+5GmgTpzTYbs7Xhs2TqAgpcrI9Htna7hOohbZRDqbB5iRh9wbbxw19r5c6WZJLSJM+XABvr6
JbNihzyQFA/VWO95ixAb4zi54LT1wzILi+QBJkWmGIxxRy958bnQLNpU5EC7bERyqJi3WMvgteGN
sogJM5WtYQmuItckAF1O/nvmedWlbqx2qcVNCNpeH+U9DZ5qRTKa+1mZUcDsLb7sZjznTtHuSe9C
8TGrp2qq9F2FCP01Qs635Erlb6COd+Cn8mrv62G3JX9fM12v9FPWsGOC2j3Ya90OvPs+zndugPmw
a9VJoc68VKCIulTbxImXr+wRKAdgbLyXevKCNhztk1FFj0ZUH8G0UNhxeFLy0SxxlIqy3JtGec9V
iy0Cx7FjGFXgCJOJo1JiGG8adalJoMZkALxPHPe14sR1ZFkCWqJiEhhP2gSqMXbu+RubZcApUpCG
WGRNqx1ABB3wvzHNdTOhLypGJ+VSOg2PmAGkAoS6Xd8CeUpA1h4YMXBQJPJa0npcDalUuwk2MZ2b
CIVl7k0biPX71q7NJykAHy2QHuYPfpmcIQb/hLOj2GYl1v2k++YiD1xzo8Ctr/ThvY2Y7AADKnc9
2X8oVnsPleAcghbP1LGvde1ZG+47h0y2P5KytckSBvEDT/jmR0aiE3VF6KxtLPBYA4YXPSJ3Ucb6
h9+8wqSyf/iB9qxsyfsyxmpRWor5Vhg1+ZMR6vl772jUAnDmpjz17pCHmozK6/4OXbR3FlqzoguC
rKVl4B+yzdz4Gc0qvNhL0tLE4LXMp1vm8sGci8b/CYdcOxp6XzKUkYfRiQes2zGWujxjPecwBd17
U5fx5/LAetdYSOJQAko5duN3M/zADLsUov0KqvqGCPGFlvC2zr3nQZ/obI15fKYkJJjh6n+IgZn4
YwnurAZjMBXNNj0UWmuP5xIxZfkNxroKL/BYsQ0T8mLYxIuCPV3JP38e5Y+oolPKUG6RaNOZxDce
7WX1S2kMLGvWG7ez6piTdBmAYMYFX995jBStVYlHTXskkJ5o2xgE43QXCU93P0rzl03Z/aVWngmU
eJaV65HLY4hPYN9oIdm+OHNu4VBpzNhX5OAC8wmNV5lfaKJBp8sZfOvPlWO1vIY9L7d3+CXq4GL2
VPQPipku5FhVhK/a6FZMD355oqs/pNEzkrY4lrzywR0l0h12jtFNlNo0HHDFN1E2M0cZJRx5wQOT
4KUuvRJJNRMiwQWym3rd2IkhoXKjGCDEV7Mhe/8TSAQQOoqF3MjocrPS5oeeS4ULGwI6LQlqSDwU
fcQTKf5qnugvqLHTapfVvaoohM5+bf2XaxtE1zTcWMmQ3iagNHc6OifB4OFJZde88jNZrJkwCWi9
adoViiVU1ynBp9sv0/cwW79HORvAAWo6yZZwh9ne+oIWxnMAcgskn8akMX7tf7nEkdzgFTdkYFp8
YtR+g7FMgHJEwGylZsdIxDFs4HVJZeo6X28rxa775S83Bz3HZa4lRrVr+1JIFC4dYep1wDgXYI74
5UJ3FJX4j5ZXgmy20scvtplkhD29CFrF+WhKPVoguuO62Wv5y7dOJ5NjEbcbLink2dPmTvwhaG9+
2dq5Z/vyOFQ0BLakPrvspCelsrc5967X0rdb1hUhCUW2EgwOhiqRP2mK0YBVIWK7VZOExRnpz6yQ
d2ed/Ky1aWm9Uvw7il/G+V6f7fM+c12kbMNspefYjdi0cIzE29rzQmxvNJ3PefSX0V7/Zbe3op4j
5qghGz+i/YVO0qMpHVErZ9kPppnmN9H3qN9KbqHxRVMwMjcOj75DbqfFj7RVGjCpwKGX52nlBrQf
MGIG19Y9GsD3cNTQgth+dxMIv9cAD9M7w+7SD5xbeKdj6ygGzzrm1XxJ8H0eNYGDfzjLjdMQgayM
WvNe+saB2P07I/63ZnDCNSVJ84lMIcWSxMUJRag311P+5R40tyJxKFd3DrPxKlJyD3VLgz0faPdt
VmJiHMbQ4F7vue1XUtT+2QjCJNjzlYgPphi8ofNokg8I0c07Hwj/LbRL7cRYgkpJVr1RUew3fZG4
H9kAqS+v8WXB8QJH3GHkolpTUOpI8DcUhh29CWfsPtjpptsETds2gsXyADOWz+oY48BCFBPV5MjO
443u5N1xak3+pSL4bmpCrHh5lrk5rk3no6M3vakJEymTSgXAFeW5h95W9ZZUREBKLgb1yvx3hwMd
YDtI1GEwUKh8OoN3cChs7Y3Yi09VnG/8ImKCziZY7SgPJusJor3LB8OGah+bjSqreaVxNVPMp6gb
f8EPORJDAYQappsxdDvCHd59iDN4R9dvHSbae0H8A79dykjf9NrrZE3BaSyU4v+EdbqpHAOTxaTb
tvM25Jo1LVGAx/hZjGGCwQmgMNjWGlfKBZtN7ztDJfdM7IC2BOJ2FgF0M66+VlRIzH2LuMX8gZDt
4qrMjnyMswF3ZBGDboNtzFHJbQ1rHzilLHaBxeETX2dJIBx3qfFlZJ3urOj2ROmGALBfrWPfwTjS
seq8Biq1+q1GDQlYVjZxNUqG2EOi1KoQJU/jGSsOboF9KK1ySNYOCfx3vPES26+fhPkSmG3UrJvI
mbH/bpPcKK0RljSsMUeZEQ18ihgs0zimZDqDfka5mrOVaQ1Si3KFHy9cDMbWRoDTPmgA08olUzcK
yH4ZsgRSfmW/Coo8P1mMsHaeJtZSy0BLnWBjSk08cQzmstkGBqZvnxcEdJlGAtwm/BaWzP4ijnKO
abef4YhGe8XayIj3YdZJexXx5pqhX4oMA9FqnRBHN+nmgdNLqe8YEHqo5Ajz3MyEssVypv0Pi8wg
n7BpRAaKtnWm5EcXpqO37NhaR7S0ZRGugHzX6V1tudFwMKqClzUBb8atRZqw+dJylGlOUFDrp3MA
eDpy6/wsSSHTkAOlPh4BtuNoz/vIOBgAZBE4T5HIX4YBGP6OtjMnRcGZ6dKia5gnABOnFhWZNUs0
jkzNwU1Act9yYbLQZ2HLaFL0jnGJITVlvFMDXuYxVqMQgq0TIyudWvUccYUmBZ1FYbUuGorWIPrA
8gMl1z5h17L+YAY96nvCCV574z7E8N9x6WEf8C05P1Gxy2Tlt6wF0coY0U1KUYfURTlIvQQEF+UJ
b5156+WoMn3xG3WrvKCYi1xcGr2xtAKNMmKDMmUf+TFgFc92+ldXZcbzbyG70r7PsP6yBi32Nro/
JOcwQe71elbwxc5QvP4WSOmbceY2ax9Bxl0/RcNSEpvHf2nV7ddvQBaQaFhds2b0YzWb3DK7z6aw
aPdPtuQbaHT6tJn6MCr3/x+3bcb919/+SgbqPycNo+nf8D+/fv/fk7b670RmbQcCDIwdT9r/TNqK
3z3B0dEj3+foggAXv/KPpK383dUFIX4YXyCiEUH/M2hoi9/JGHKddoUpCKyBj/sHmOj+j2Bb/af/
/Ze8ze7xnzb13/5KSPdPSS+DwJk+pxrpiLj8dTPq5F9QJgRaAmVEprkwKUK+JraXLHUTqO/CsGPQ
8rrS8cwkU8UbnytmF0q2y70m7zOFviaclL4uQ2ZXeKHrC0uz8jG0hh9l3Rb7xm+NO1gD3jHR0uDE
eLtDZwiwcmXWcXFGK0qrd3Lsc+dVa7QS5r6EkUPct6u7wxBN7h6lDVt35LHMIzqjP8Iqbbet7ySH
uGoaJqDFBK0iNkDoCLfeo7Ycj0FniaMRD4/0iqPzwJ/eWrLiBJl3PY9FKj2vjS8GWpoNrPiyvBKW
QUkFOXcl065zqQ2HwRacQLxOWdTPN8iI0eJIl60KASMrk73aIovQAMSlzlbXAcEdeIXJDoeznsVI
9CAbhvsp28dNZsrus+cRs6ks+7sC1rDWi4g1LsHsJb6G+MBCCQ2HRmFYs6ruDMOhOxgpC6JFbhhy
33cm+smexzLwXStoMH/V4auej9qHqU0kBgl/LroMbLkwovEAiHGGBpAdepsqw/zIqMnumsaa2Z6E
pt54eiTUe8fysW5xWI8c1HZktdKfQ4B4LclZbKBbALTZjjtSM/medrcP3p8JHrQypgOcsJ77qoad
W4ngHFgTGPdQcMi3k7rbFWFdTwszSpFMSfA/LfeZPfgMjZ2oDnzfyQrKQXq8GosYKyyHbbIrk8YW
HCHh7BIhGtoK8bMIlHOENwgqDWX6depscTVzTu4OW+B90Vre1lVUSem21UdggLDurMQ5cBtJaUoN
+U4yeOIMlFfPZkqqwK8NBuamYW4VlmTIzUgQhUswSVGMfDJsnY4ZTkT2vhG8ckEmqRxwkFehseTy
kl/6rNwCXpUfvZT8Lj7Q+dal+koO8sUzM7rbkOeWhEa4L8RKHgDt2ue89sVS16nlppIAi/QRv0J4
lnvckxlPZsabpUcyyOk9blKdfqMy4T7ZKHw2PYcyjcmxH65TJ3XX0A+6dVjE9muRsgmqkEmqBXDr
/OgjyyURWMMfILbATc+uY+M1TEHQjfiIPmFUj0s/sBDqQnQxiRcO0PIJrLDazKNwG6QV/V9EsOs+
l9HanIg+0usVPr1OsmEWt2JQwS3/deRn2RGZNI0122OnhZY//KAUri9xYg+QbUPxxC30RwJ5YclU
1LoYVXdMgy7jcGIYW0sTxp1nV8hB0lHbcsQj8lSG+ob5AsvlzjHOSjFTB3Ne7jjWsmnjhTYTOMg7
ywWytPameo91jm/q7toX7avmNNMzN8ESf4vdb+oi2+jDUOxyjYG2qVU6a93ktXCxq/bg3V94q7an
OHbTaxYON+l7ctcCzFjTduPVOJEUuBvsmEU9s6YRG9EGJ0Ry77etzy6koTmewMG/KHpJ7dorYqDW
eaGSm2MOw85yMYk3Vie/1RAax9FFnZkZjJ6WsUn5E9saYCCDfdUpQ6+mrfHQmMAxGm7lIH9rtSKw
lV/CRMXHMMwEqMCk2sKNqBZ+O31ofTWew7KYvhSEBQ6UmTNuy7JG+mA7AzcHjU0yF9Zvg8AWcbZa
bdHON4c8zfqjmRCeRfyKKyZ5TjRbMGvsQZ3RvGwz5NkoSLy7qGBdu9RUm7wo3urIG3QdUYKWT9dC
y89uUNkrCxLbnkdZSH4SdxGgphpmQ8p95Ilupl3udUKn2xAaNfY6c1jzvGH7k2kHU8LPHEa0hpwn
551KBwQjAlWwdiPtRuXQOU5JFj8xuN9kXu+egp5QgsQfs2pMXroJSpbtACjZ5ypCA5ngDtmLEOoW
5/1FUNr21iwbe+Ul3aelGp5Y3OX29O+8jWFwdORKKBfhwLgjlTXzuZToVFTF0zly4m7dRdm2yOpo
49k5IpDqLa2zvfS6V5mmF/rtj47GWnwRckTdOLkDIco0DKj1wVDO+9H3jsHUWcOde6JzwxdLlXun
R2m9bq3Gggk+BMYOtp4Ed1BfRq+1XjXWygDu7OwQunjQwYWVT8ncpo9U5q7jkd2CSlpMhm1HDsWe
ijczJdDVjZek9+7chg+oqqu+GtRnm8Zs6X3OmkUuFgxq5XCZNGS2AT/WfSrqY0MAjMqae7VgtG9M
rf/Ie81/aWpM51aSR6sA8BKPbS8nuBORhHe9lg+zsLX3nFAZQFmu9xD4ZnBHEdVeQY52r2kakUJp
k1OLDUktBQ9gMjYa+H878vTHspPJezYVcYwAnsYqwxJ/TwqKYX4EPDBjBUzqLhkOlWtMW9cZ2Z3V
kb/0XVm8tmVBDjo2WnPBJc/ZG6TcP3yjRFLt5Byep8ZilTLW4qtgt3fnpZl+rcpQkq3iS72zuZ1T
iqgPphuPB+oE/o1buYiPUQGHefD9T6Pv00MF92PpFFCSgL9iezPlth+mYhPUjVgoWcq9lxAOdxsR
vsHCFRhBSksjexSU+1z4Q75mxrSXAOdWfC7TSooFPl/WeKu4EMNRmINzl+BxI5yaGuU1AIzznpvp
fWc4erfhWDUZ7BO4EPEj9uk8yzG/7wHn3axEf6kL3lED6mfSBSmxh2kIFsApUmJsDDiMrLWeEW5y
AVad4ALF0RMHgI3oSlUcIlj5Y2QUaem8gmrnOVha1dGHdg3VPC0vEN47hhT1sGeFrFaIQ+YLO0rK
JSJEnt7eoH3yNaY2hP/B5bnSufJCw9w4BqGrbTwAXQs2GUtTVGQ4g8w/TciPt2GqWWgDTZKB7LgI
O7cwajcedWCtLvNd0WVnBL1c/ajEB4fOZlekdeHMdxonh1UM9HAGAeR9uyrx1z3Qgx+NKwhZmq42
QPfBqUCNTX7lBF92+LfGS8HNeTuBdz5w18Wo2LktjxDgYouOwj+pRl3ddwrcwC6VjmD55MSCSIZD
NmDWgv9wTWx+xKWBZ2PwdbdFFAQb6bvaYxLimiAw5ZCM6p3yBiZLvVX06PRTykj6O7VUazyGfj6I
RVjKaQOFnZjdxN6rijqgzsYQ2eYmDyJtWUuVb4UTu892Uf+sLO1n0TjWIxUJF9iEUzObZ4mxQCWW
vXtWCdRAT2O1TUTjXSpbtpxAMveGwhnPD7+qHajPYeYNU04kYfFo23W1lVwZNgoc7oOIeakoNwIv
1JO3bJuKZkNFUzzi8LgoMjNb2WJoNg0/8DsWVS82Z8nNIHR/k5EQXk/DEH+7GV6RuQW4b0eepNJJ
kh277XLNT0LtkJxOzzkmgHWX/VCA7RbSzxNmVPxsZJScco+TGO10jqpU87I3ydp0IaPoRMj9MahY
0pQAvN7jBltu0lT3dcp4jnPKtbLVJnXKC6P/b6jLa3fMH5TukaeYHlATfFqJCcdAlwCFJvMkOCz1
br9PU3nvg2pn7mfshymrIWwRBq8Vuwk7dPZV4PDsGQK0MdJMWMJzpu91dMjh1kTv9zEQUeBjEwX0
Snqz6BIqfv0wDsrwdn5U9OU+botMu2J2FPKqJdGn5AR7NTXaJRJZCXjhBjIDg7zgqgU1xns97clB
mWwIBit79FkYLibAWKtWNe6ByUew7icUxR50AHxpXsWABf2Gc3Qnh2AusfJgJQKtv/azZ3dDI0gj
kVKxNmr5LbQVvcoYzyxqtF3txdHOLSduCyHDKRaF7I8Rsmn3xOEcSlltM11sXLTfOkAarlwFuAdR
FZeQJfjSkpG4t00MnzQbGXViwNb5MLYcMhoXhQRnC9tP8v1MkeiErWL307UViRHSRJyWYF0zHcnX
KbWkiKFqdCLYREGLB5w6xo3ZzwLu4QxbfTn20Stteb4RdT5o+zkIzVnb2YI2ofjbZrTDWFkY9yVm
hDnx8kDwPl/lEPOzgDSVbB+zaNLXsp2ynWP51cZ14XSR2jrk5KgOoWU125755JXq1im11b2jqGvU
TqBeMOpYDyoZZ/oYFXxgQeGZAkK4tnuFxClOs20Vy2AvTM3fFsT91iNH8DvJNvYcGgO7vsyxt2AR
mKDHUl3jjJf3ZPb9vq0zcohQ+DsRXaXojJPd9Noevld69pn+LMDvefEaF3pGZD3qsgeiul9tXBjs
JnVCNYZmFovRCkJO3K2WnwRvux5PCm4CFoHRszRhIBUoRR4IeCcvlOrYfDU+yJ51T2bjqXKRjXCn
8uz5L8jkKYhs/iOJgmsEp2egA5CX67HyplVo8ImgwTRbBgS6l6GdvwaW7V0gaPJqI7nVnQT1vHoV
lNprVRDayhjhEu5Hk8kOaDpMqFeXZmrtEgTp9ygLJdfIOLhHV0IkQ+XZg8DktAFvhbmL4ewyo7X7
UeHWWMWNxstu1Ev1hZ6leBHM0XvKHXwOQaIuyPhERbgE/mLdBnI22yJGqt6pUYfsKQivTlW6Z4qX
nKPYfuLFwOGnJQlwmLRaZeuqtMn8D5raN63PYE8fC57PMT/fUBEI5f5hz/+WmY00DHfZ2LiPJNg5
E5p4el4zXhjHuncxCXDAOLeW1JdWNY5PLjSHpUQQw3R/BMmU19FPKrzuq6ON8T4h8Pj0WyEyNTWA
GJCNGuH87qqXQEytnfCY9EVSfzfcuD/+1sp4gnRlC9BNXrcDzQnIPvCGC5TMC8UlpE6OF3BaiK5c
O+OLMRjjH4iG/68IP43l99/++lnQ7qrGh+8gKvJ/q7yL/zi4W0bt1/vXX76+07/c3pvo8/1Phfn5
T/+zME8502YNo7u2Tenxn2M8qvS2zXTKM9HhSMf877qwbfxOW5Yqu2QIBA95Jn//vS7865eoy/P7
6fnO7dP/yRTP/hOP2KSLZ5tSQOuF3+BQ3P/3IV5TambQDxy/5gtX1V4j++rT1+JcCc2rznejvpXD
I1el2NvdbbLywYvuTCtY+6G5mn1MWlZuLGZ+mseYoHrK1c0qb2J8DvtnfbqE6r5t1CreEpzEurB1
fApLV6f4nM+Fw0n6D8J4/J+Pkv83lfb/i211+Z/b6t/Vx5/a6vMf+Htb3YL5zkuLdIFBPdiccfB/
b6u7v7uG7XGT5tcc0MP/PUN2fscOQUAN5rKDSmNmevzj1Wf+blrwyKnMQZb/9WL+08z4P82QDced
X1//0qI2DUmLmsyuLQlt0RniC//XITL+0QiWbqWWHFO6Q8TOcM29hQougN13OODti1n1jJBiMLbN
SDLdK7RlaDbVnYtg6BT1kf2Bko8SFtnefRqO4UsYT9MGhKl94kzG6SS0pXw14qLe4k3PWYgDhb33
zCY99QWfzezt9KuWRoAZp0a7CD+pHuhNqosRx8DTor691w27YSDcljd6pgFrpzBeE/QTK3OQGq25
iI0OmNrnuFEsmBo92DeE2bDvRhX9K31QV1eM9qNdlegdtCT+KKRL3TaM+j095JxqKvmanirWcWgc
sRsgFXEzMqZ1UU/ZRjhhcipq0mhCvw8YogWDfEgNP1pOpvHo01Bfup5jzXOnlm+D5b97bgiKpeBg
65MnsQkRot4yv/yeVjgbTiy5BGtSnsOZVFtU2FD7uXlYDntVK71zgud+LB5mGesuDER/3+LpmIcr
gQegre9f2MiPJxrZTFKstvmGmWlvoxR6pzGZ1iKlHLHg9jp+ULvTH9l/qb022k/FlPdvCbw7jDo2
UzyD0HkIh9K0cQYaVX71s8I8T4XLmDjXx7V0WmcnC617CqIa8KgDE2NhckKmUNk7S/p47a2x0H/D
jEyHdWAr74474yenzbVBh5McHkyulEP0UnM5P+Y4Cj+pkoXbTFnN1bIoUoDD0bYlSqtVWdpcaijZ
mUWD5q55nRUp6D+gsY3UgPU5SZ8FND/Vqhchh9x2uAUlcp1xYNeatB/Sih5EYhHATpIzca/y4I4x
JORsCjeM9sm3iOnYdMNRwZjXMkH3qPqASJVTXA0wamXdc2eyuWRB2oYnTQG7WzRovPtFbYBXMwnr
rWTCZkNJEqYyTo4GCpYjcV6idZi/FrWTcTsdM2ujd2W2CmBWxlG+7tWXqbgltt4094eDgcnDwYcI
uqRNCBx2KLRtxT2H0RDf3tD3DwUVCUTIybny+nYZeUy8ndrduqSYFmSiYIv3mr0plE2mrQ6lu+qY
ad2PQE9IVm8dLtjLUY7biF78QoxkXGOB7LjS1rrdEauc5rwjrDTA9ahGhx2xGnUwO++7qoy9No8N
ZNwcKb7SibMogwWNHKgIDOWavcGmM51gjYjs2IEHpqYgeMOhAGVKmxytknVwl7KTHzR9QzUS5JuV
00crLetSF+UFoqZ9HdiYMEpQn7VWPcuuL+6og15zE07DnA0llZYRPKKEs5YSvwlBiBPYSnrLM+k6
HqHIStB3pj2QkWTEzrXLIR2t27M/rLSr96mxnWMVuvaWIY6kEaJRf/SDO7BjA/XEkIFcplPNNfpb
C3Jg0xaqfYRvfG5cje8VoN28zA8S2wO2qp9xFu0rO4zOTjDYNzjo4DzTu6b21ModOcNXrs0sru8/
c4xeAIh164atWK3ayo2OntI2VgT9prE1YJQ43HJQayu9Cp/8qSIFQJUlH7OdZLdTk8aP5CmKovJm
j1a+RIj2mYbxVeSivY9qIAoefTfLoN7X3LikkmwOYl6TLO5I4X3lo3yXrbqIjkGRjGbQSAq5OCvo
sqRRfBBMWXmpO4Sh06S7kUfMzpA1NEJyIDzNSckNAczk02KndwLASB1nSKefUMaTFWiufl2QZzgy
6qy3beLwcVfrOottRDNLGlPaoSmNlD7EMCziMOX9pICmAvyatqS3sBH3sdgMpBXgZ/os3SPZ75iz
wnyr8SSzXLpMve0sHADQm8A2jBVmI/c4WtV09OBQPhA+M39EBbG3FUQ749I5WUXOPmJfk1x9U9Hu
xYKMTpQOSYqDy/dcOHa54YRf8FacndF5MVjSaLzIqq6+PbY53wM/tkMyeVeji+2l6/bDh4g1950G
KhVt4R/5hzBNSYE7BypgpUk+nVCcsa9Y0z/SpvtqGkOu7II6gtYY+a2gCPhQmll6q2cwpelMe25V
CdddM79qRUdSeYw9wN1cKV61QdAa9LBTl8MP4JU0C6Ft9PGkcVsL/Uunks8eujv6rAb8IoL5lR6m
qJhHqcz3MozYhrX46m6wCujw5oZPw5VRkUVBn60VzBZq7FjNqePVYM7dbT1q9p4xkPZmdWV+4vhB
3J2OkHyydc0Viygv2zepaebOm0R+3xA623teUpxYmmmr2o4BmZtRhuecpkd1suI6YE5ACv65zHlI
dRGC2TUmge6jJQrnLvy887EhqvLG0kc8wYukz4fED5h0nWI/pv1Cq1S1UfswJ1MY5Lr5A46n+pGj
iAuJJMdb7hAtqXFnYt2zgOnofGgVnhjuKMxN545r4oFsT7kV/pQ8F7ZxKxQ2VB55xdErB+sQTdXw
zvcD4s3kqOIbdfbMXA7bnwG/CR9dVFvPcsQHiw3X5BOyC9i3GpV1n9CdMjyXhnjePZitWCuE8ku2
+gzdfe+RItmCKO5FVf6DljCEsAp/2TZ9vGm99NlhSvITXoGzGS1GPfW4TcUXjaQVbcZtY3erJJo+
dHPT+SRSwjCyY+au/ngH79U/uUkL/zju97bRoVokV0lwmvYCdOPyYz4uHi3Sp/cZ426ihJNfL90Q
zqvfFu+AobXVSOVxfvmieGy3nuQ9Stl/ZXoNDIUpEM+20eIe63sL6zIfx3oygO0hXcLQcAKOIutr
FxvOc8XbKePDf1CPMdiktRvbZMsC3LZR1TLmaHnM+KkJVXlKqEKzm9uHgnh9ZHH6C5qS9YbXO990
WD7GVE7PqWp7vjlUhkvy0V9iRHvL2avmCVpl7KQ5pNU00sndpY8iSeQm8lWFksvZMjNstzI0PmSs
3zwLaQbLxfxSoMfYBbHiUx2w/FvqRzt9VFuorl+CkUzgFluTnM0i8ohETaat35h6gPhijhQceQjl
3108ckqZ+opfLoOtTpPOWsRpHHypOnmXgCHuzMxYx/SFThb7lgdRMu6yiSHfGxDV3hS9sGOuISgJ
qF3f9W1T7xxkwavaGf6LuvNajh1Lr/SrzAMMOuBNxIQuMoFE+qR3NwgekgfebAAb7unnQ3VLqu4Y
SdG6Gl3WqWLxkAns/Zu1vqXBiJ3MUBR99oVQPQqGTu83Cxum5zEuakqBSri/jbIweFUtYbMFo5yt
awaITEUSIl9ze7jNMTGQmENW79voMOxG2ldGNtBhJSnu4rpNjsg22/3UEY3hdVl8A8UvywDJcBMg
ClXIW4tkwHLLOrCEv5cLaR+WkXjXcRHLRlg1uY9QLupnx7XJh2eXJoFJQDAmHjpJDSUw4a9mKhYh
+k0l+4DyuTcAZzta9OgV5xSL2qpYxAUX94sIZeYOzLXIPzxkxaD9zs2u2ze4ElHn9sc1euAkMXwy
MrSnfc547dC2jTws0tFfGSCVOEgXdqRM1zzwyuj1VNw/gBPcJU0DiY5x3tIbdZuhsKJzLDusAIua
xV6gpwhRW3Pqu8BcTAOlJXss3lJToThjvst2f33OWZU2H+2UKkFjgTKGwvc2khPJ8zGnY+nz4GNN
U5H9UUVp5NAoCdvoropOJS8aJJK8NVlIY0MN2qkCncIw0SvZOXnKk9fCnz8oDgYhqm/CaeB/Gfum
Ez2Qug7fHCnQ8nVsGV0K10jLrWlDT2K6LtUneC0s+PUuXefJWWFofjGqEb841X3RkAkHSVKTc94Y
ztNsx+q07b04f5gyowwVIM871oA16G8T3thssxWnONC3Q+MayPdTkr67Op+fitHBDGBk5Y3zP94h
FIqDrm8R/hZleosUkTJIsCBxZhMvNHHQ9W9SOJfPvCZTpmcUv5tq8TR0dYsxzGtH0MIUGmZPNadn
GgCxSBhXJdlby2yfy5UrYeRteTVb2R7xWRRPOm0ABxNNHRcIK3aDv8BYxOYHvx15AOOO/pN09e0a
Rr5rGsc6R518bwge8wuc4jnj6dTaI8hbMKavaOsKZe4Nz4C+nxLYFwYipG1PTE1Qo50/alzOR9Hb
S1iQdYGfFZPEqLjxVhntZScx4p8ibr4AgaNxqLJE7DPLVIIkw0eAL0iWb93cWAeMdcz/XXbPBDHP
fuOU854/4kJVW5qWkERu7dUehyX3aVgfGBFCUWM6rM9ok4ZxBgtcxoGCgWBrg5Ki+RK0RQn8A451
c74lqx8Qr5OysXFonQYbzvbjkhgPY2se3S4DL2JrdzQMH9L7Nqb4wCwcI+7oHfCWUeMie0zV8aGm
49sMxugd4ZM7IKPM9DBY5tmp9TtbHfU3/q7vEYlIoNvqV2VE0oNgof+0c/NnzJITWAt7uzDd1UpW
f65xmcS02i+akuCg5Ldh8VIoamNvTanTM3iDFThZSWJL45wnU754naIHuSTxySujy5LkwzYfZXlF
PAU5IS7c/TJPbuTTGlsXp+e4WulCGTLY50Yn6b6jr4CUA6NeJayBFFFjM1WYv2CQbSBIG2dTVmFa
adVJwGYxWtDLS2U9tkup7BSURqHQrPchStw3zkIsRGn+UakV2WXodBITyJSmvLAvW4JGr62QT580
E72z9n2UP40DTSKnW0qF4fW0C/T0yNaa6gEJFRtMMwaQgVNTLcK6iaMsIHbO2cZqDVonsrOQLxQB
e6LHNFu+YKr3bGaJsWLzKf1saKI74Vi0PMJ5MVK0bYDuo+xgepn8lQ2aivxrlafz9gSol3exlzUb
7LzK1XEG74GwbhqjltABQAobV/aXNC+LGyn03QlriL0TM8oLuzfR4bXuBhN7g5eXBsnoyNaZ0Tx5
FjWm6PHheV+ZBIROAhrKFUQOk6KfjBSjLcZEz59d8Yym5rFFz70FZ0C0rNa99z3YWvpKHlmLjwPQ
EWkogz3sBUg2fkLupDG+RppmHgdrXm7aVHwspgrBGUHNHkK3sqF/IRiw7Cie0yvanvgw0TI7Df8P
3U1DiyJ9o81tw1pa1YMsLsPU1sBug0XBy8gSvOe7Q9X6TPtWcrbqHxmu3gDxMUFhBoL9gTm8x2gp
4NMDwqKw/3aHEmO1K1hKF8u9JqtHQAsH0fCQKVBKfAN5xFaYGsqE2Dxz5SL6jh5z/Zeij0Noqta8
66Y2/YXeTAKviY7F4Hw43XDqqdiFphUsrbiP61x75LrobgBjGqxi8J8IbqLNGs1TFOnLgf3qXifn
YGuZ0W5o+ztRecHct6CpvHkvc3JiotEGDo9orIlX1R7z663orSHkcbPuW6hhIbxxloljM/t21sHW
t+StIwaIxZ375iF+I4kkC4GyLdssjy45Jfm+QeC+nZcYhUrZPY9ltjPa7FyX7XcDCxMlIwnkMT9X
OCPXPMJGJ/6rau/LznlCY8lOu6gpZUevDyvTHa4Q+3WY6MpemqI70KVDEHfq2Y/YTW4LM7Z3rH56
FHT9HAA/vvfalEAUS9F+0cH9IjAYLQDy6EMDaGGjd4ufiyjaxExhTCrpAJMq71OMUt8Y1GmTCsvC
auOJrcINTdCFekA/Av8hUdOTXrJvIdvIQM1A6m3J/C+FiJWZtnoh4TdiKp49I4W8YuRV924rTd48
pjze0NLV49XzVyvcV6rmZNm1rLI/V+YTopnqsdGnzx5i5KYsPXIzK8K+4xjVWtpMAk4Xg4y2bw/C
Jl26IcyYIYXyoNviGAuiPyLbhNxjxHvSL0Wo5jpJZA0FLOvovV3XM6QK9V3j7rmZpXtRqa0RBbFh
08Q2V/PTWFWvEt0/Zg413dlWm541MCIWerWRE+WqR/bqltS0am9MPOVJGXkhK7F7ag81sKU3c/qj
+NCcCcacB3MO6tJQ02NKXlDi+uRvpB7ujzsnX1B1iEPI53Izxi5QBiRdm1pFVSCEgWWbl5OSKg2F
rFhfe/0D8MStvcjVp2v12G+mjZcWb4aeicOil5C3EpfdhXZWleYelVWIUsL+7QJ3N1O4VM3y3o5U
FCkMAuSTqGcXZhYgIdM2VGzzrbf0+MPzBrwyJMxAyCd5JvlyuBeRhvJ7c6jK3rSSX/zAvMAuVl7D
MNzXUwb6qduZDSyRNrfktp+MMMaVArir8GOnqp7MvEzCyZxOHa5xLo553C2z8Ykb4Ei+3pkwIsLn
akRc6U9R1sR5rU8gjucVPRNobUOZjsQYkoIkrLB1gfCgl7mfBj4ub2yDqEuonsjIikg2CBKH7KM+
z2K6zirQI1w75VNqewctL3SOIVo/xGvNH2Eoqyzam41nOzF+A1PWiMqBfSQSy9hhK23P6MKUs9t9
qGJ4U7Aee3Fm+FYrvtnXDrumIxZa0g4i+sxKTDMNjB9zrH5xz2YU9fl2XIVseTW9o11qiCWZKpgh
P62pB5o9XZlDw7cpvmQ3vemZRSobS0y20dBVsjbG7jkmy1kTuvVE/kt8RZLG02K+KjL7rPXB2HvD
BReO3Ism/sJUxd5dqNN5nLvJl1AEd4zAqVy6jecMZy1VT6PkMpkgwcx5SwpWY1/L0r4gVA68JIdU
RPABSW76skM9r76TrorfRrcCyD3d3phLsGE/XR10PP9iQvXgBKPWhnr+e15epPo+IDVMuRuXvKh8
cOs/s1Xt3KaghoQ2d2cvXeFL1r4bG8UmU6zktcsK5RArCNbd5exwmj+tkUYbQqiK70SSFF5WhopY
p13umWgafqaQlJdAq2OKr1SYjFTYE7xZqVI9Oll0Bco2hoMu0ksBSHrbdNPzGFGkW9BY4pizXyqK
7064qNgavOkmMVtL1gX1oiQnM8+KC7/+aQdGZI90ir9onVRPLdRNn1+VfJPKm0XSmD5PQYsaik10
OWDqjZBim1r7aJbrPM3Vj7G2HHLexJCS5AvdYwCO6KS2+lbK4buK6qup8VDSIX1jjgz1WpBGUqgn
pY5DZF38xghBLfFiG+SKKQUwpUyrfTSUy9FeLHcbEduCy1IN5YSeDEWmDGqtMV9nCiVkSyMW1bEc
0Z937aZe1OUSR7UL6KGD7a32BbV2093rZJMdUpYGYmMWFQNcu+fqds2fziq2MwMWbZq+oIoj5mrM
6T3nZacHybbL+DjH1t5OeQjrTV+EMs3xzaVAPy2SXuhhnfcGRRjX0c6RtjySGDhf8IvFuwZEFwhL
0vfA88wMVZiMo6SkxSvlnXSM3exlj63MwONVcfmB5+uURQrjr/FBQhrxjWjkVm67ZzB8mxRew6Zt
xbBFDe4cJ8I5fPLLmfinzteE8W5rU0rMaodD2RHWqbW5qZiDtSdzroJ4lPPGrpkhCIcXATDCSTCb
Nbj1kPcAJlhslZuR5Em0TtVIssoC9WUjh1WQzwQQMOfStqdcHda055FDBfMhouq4u6xZPXVTtZAw
ieXcaFR+Aaio7tYjsw0KYtM3s7mCI2m69rNLEhnF2pMjFWPfK6XYK2AU4k2jUfdgNkF1lSBgsdva
u3RigD4jM4/3urISTtYM+bAAwfZM2ijhhdLztkgoqwOQV7DHi7ATeAKOrC6RVnMwcQfFAUQQN8xm
umcNRY/Pt/PuMsbvvxRV1FR3LgwttWaX7YiRMf9Sq59mLc9KafsREMCD1xnJq06+kD94HPPDJORu
MEV20CcP8enEt5i14bHnXv7hwxXBULkj/Bl3AK6QZ+qrUnTqd0JtA08igvRDCGdKQ8lQzJWyAVrn
5V9WZ6rnpED90eJuCe2qH9/IjZhecsbPK5qs3iEaLo5AhlCEpaTOkW9rvOumqV2YCllhRjrfo+Qg
vEVe+gzfLzpP4BfuE7qbX4MKlolwWI9sWty4/iyN5KVHcppv8mxYrpUo80sBl2OnTWjRMs1KLzMo
hDfpLN5xxPO/Y0CFw8wtet/oIv1S4UYm3LX6JMbjzkxZISQq46TOgomQdJkDNqqVO81jpcAHptaP
lH3NSaal9a5DHR4o6ePxZfKy7IhPV2PUFJm3uQF6zzhyVI9evZgnKyduagL7eLZxhVJ3VP3MVYum
GIMkLoE6tkNybgi0cVr3dQSr902Ij/RLHP47dJiEQ6Es2hEmiioVe/0uHRcfqpH2YOZufdBhLLxV
ujWfPQtIT01e8HerMz1hDFTFms0osTV5qkn2GR1m2SZpgn6zdM+9AvFgS7rm8i3TutwoqRah4p0M
MHYvWYf31Zn6iM7I7vd6qcr7DuyW7y4Ta7kqLcIpzzK0xl576qJu4gqjuMi7cX15xIzavJy23UBd
RI0n9OgujYZxr+qaedJi6WznyaqoEJziC4qwfVQnSzsuVlkE+DsIEMWqyj5HXQpou2Dk/rfJ29yW
LlPcJRsI7x2IRY2Wjmi/aYlR4sauXyhxwjljtv8N/dCt+ake+/bnp798Nv/n7xQWf00A+P8sHkCD
JoFQ4T8OCDh0xSfaH5Iy/k4z9Lev+6vyQjH/glLCMT3ASI7GfHd1Av5VesG/ghlv4elTOfDw+Kl8
t78Z+CzzL6YG2g7hrWEimfyT9Id/pZqGazkWhHVbdwne/ifEF3/Pr7dAqaiqZ8MgQErE4aASC/Jn
5UVbj7W+kCi9KakhmEN8Ti1eHd4CdwMXzLoHNxK6mGmw2jTWf0GJN/8f3xz7BOJyhpD8KOo/RLmo
uuKVcGjoweI229Yju1p2v/iRmq6JDp1QCwNht4B/Y9dASJBoICaWFtAedLqoHFKju5il4zDqzotT
PwL/VS31bZjZ0SdJImBxwclkNexgt3By3h+tnL7GUaknP1Jr/OJrLlTcWv1rq+oplM6M2KtyTvXv
VBtGmJKdMSQ7glRJRwawVAduMTdMKtr5HEWJd19ChfnoFxMVYqywVWJtP04v6z7XVgrrU8EiVWwy
lgVslZmyE4wlCP1qdaDKc69ZF7DgnvnX3+o/JdX7D6No/hzC8S//415Ij6yN/+yFvHx+/XzXVbq+
lcX/utZt//NnMZ/216//d0mUQVKNx0tGEhSp8v/6Xuo4bi3DRvy0ZidZrsf3/Fdfrf4XwgwQ5FmW
jk6Jd/PfNVHqX3DUmo6LZMowV7XUP/FW8kX/oIjCs+uZLg5NNBg6bt311fmTrVadQc/RMQEVd6Ag
s1NKtHM26z8p/ot4fsvibJNkNDMUxR9a17wliXKw7dH+JNl8Dquk/bZitEdYGu400eegRFko743S
2VDgIoD13nGS67sy10I30u61ufMNS9xxYLw11qqCiUngW4tMqvkWfSr180TIdfHbMLD2N0UXAXHy
0se+d+rbknBrH7o5L3E+WIjJy8xivQwKlkvcM+f8oRZtQP3h5y5WKTu7xRPtJAnOGB1qfTe7QHgS
qtoL8FBGeyatPoAiwuyq56JuX0S5XHoENRpsk5DBPltikFKQs8uUzaKsKyOYHaIpp7q2bxZLootD
wK1a5YfSo0juo4Nsi+c+xvbZmfo2TfECgBuEtkicHuSP7NbV4geQI5cirh4q5a2i9c25F/LMOO07
SbVv4Sp74lPIAFXLV2eAyuqm2hOQIGMnYxeVV2U+GtqaQyqpcstW2RXT+NoiHZrj5Qk/7o+RoJJm
4/cERPV9KZ2jVbIMMjL9G0AclZaRYHFT7qs0Oqle090NsAsODcxG1Bg1I2jLfFTczDu2mK1lsYT4
JH91NuJMN4KJoai+IHZrs3TissQzccFl8mTYyBkME/8ixyYOY6CM1qRX307J6MweM+ch0YunpH0o
dP4gKggq7FPBCHlyKTW97snRjU+498BaMxYvyJCylr9mqUF2QGpXbo16gSGL94fKB+RYq/c3h9WX
Tw7AEKYlXU+k2Y3fNbG91WW8T9rCZrmRB0YN8hwPLsnyTultU7XQwgns82bSSCW1PUcEOoIAYFHg
aVUhGcSPyQc+KkDGYMph5Tl3VL4BS3P3pLgKHlfEpTE/cKDpC250A9TbAO7dL+ss3tZN+SuFiQDo
sNvnTYszw72SDXWTLoBsTR/CWeCZJLRzT0QibdnkMK23u21bcrZLGntVrxHsVdCVe1rNdqnc7VC2
ET/WENnvutu9O4lCSJ45m35UdN3EbDBiXl0791nHvJTzH/mASXSGPAHACXnG/VYV+tZ0sifXI9w1
yCc4Y0692D5Dd/SzeMSURKF/qE2Ansojw7+h3wB2nfSNl/fI1VBCbBWlvLPqW5FE73XRbSIPzVm1
y5ZXmes+LtjAi0q6VIl3V3GSq5Us911hkvDhatEta/eUJRU9yHKYqzQgch6RXVn/KK1ZWPjKUeAh
8TAM7yNG2q7y2moW8cop6JqB7CAlZjbGp8JoTs3NgHseQB3JKpk5zXtSVMFjWM54Z9CohvUE7BMQ
fBEag/aI+CIA+LOZkmRfTTY05Nb5DXjvAlQ6vubZ8mnNkXNNGmA2jA2w8nNds+nf2jExzISMwl45
RgMiIR2QXaYydy8p5+UilM2UIZujgUWzhcOEbR/vlzd5fh4bh9ocGCSN8kugS5Kmku+a1gptT9Sw
dPh86nLFMevNF0YPw3cl/slC/Rna9CiT5C7hr7HPZ/wITGm9PqnQmhTbWB/UG/gG39QUuKwjCQ0M
Vj0sznXLO8PihodWC8mv+NAES3VXB1+6Mdye4ZVgCKfjhmbhSghTN7662XLORuwf4ErQ+S80+BGD
8SmBRobsdMnmB6amfKy5srexteF/j9NTVetYbyYyaQrsHwXRDTRoaxM2+ornLB9qjjjKcD7msjxN
apxC5quywLHKMUj7+V1LHd/qp3NMIAdez+nLi6G5m9gZ4Ra4yJkUTMWrJdDZtrW1j/vuLpWML4hc
KbeNHJ5UoNEggbaN/RE3GlDARrBhg1+zKG9TAiEsmZa9YI2VqN2nK9ywF8PTpLFMgltHUuhAcz69
z3K4sMdC1FZscNMJfwHgfImdUV4LwimOjET9JV01gbBe/V6MaWBVVfWFqklhhcH0ti3HT3KDEsSw
yz2BrWwrytRvrRtt9bcGLu4UiYqgbUf/6iZQ2Hb8MpI1fgGQO32Av4K6WTM75q5Lk4GLr4u2OuEW
W3fEY9q6jjA3qure45L7FJ48DWq/T23WEnDODiBclZBNx/iWFVyeNSD0oDK5Dm1b3NhAb+rpF055
1nExrjaPcb7jvLNeZNUDQH7nLkHfq4NHqoyDRie9puAPNaXDeGr/jhuAW6o9MMjxzGOa8VgzYE99
mnZzyxbrq0nZ46eN1xMSnjzHTq+Fwra/ZpbrO5xi5qO6KpBjk1tV/iFL1nqku/mqVTaiRnkuVv2y
rDTlj0rfB0STBu36wHkw0l7YrPWXLsrlHTjPAbtZKa72qpGmWleuMeF4h3ro1Pt4dJPf0aqq7m0M
qTA+kFon2NpALfTOG4aoBOzaqsrWID3sylWp3egwDUhewfizLMYvb1V0F1wnlBU5sjHk3shZWc6t
CnAHYNRr7KIKb4ViHgVnLIswRm3d2uF6a68bq3S9oK4IA1exr+87PSse8iXSb66ipKzQXLzlFfSy
orX2MiX1z0tZom/AxXW/Pbf2wPAC+zGjenhAjIzNnEn21Lq+YFN7NEuYOT2ZFqfFmD8VL+q/cy8n
oiQrxZMnGTlwbnAKT8gN7JkATJaT9yoZrcEIxOhLguxHpOua2kHMvcPmRayyFtQdGPKS5oRYAe2I
JdQbP0pyTIoW3nqtS/XRKlNxUdH0bImzRtj+aWFRVaYBpRgGzTQAC3gr9UTepsy18qAVtkgZ1rew
zCdPOXYNYVETAtNQWxLGpJltjleWvGKj5Ii3POJzjwqzCQ86NmunUUlxyAEUrQNJ4M5bakAPJDUn
CQmWasNi7sdfI5Y32h69DvuYEHF8d0qOJBQiA7k3VArCdTNyi1TKh1RS5dGfWe+50BFlc1ZCx06V
JcTAlZ74Gkhm9RUhGkKsbmdAHeZm80CBQzwIgRx8FbO6VWbbZ4dzcuZ26+GFPoDl7p8hqVwLftOW
O35kZXFSZqZPRK0csAxkNylLC3VqjMJ2DZBuwFHz+4X8iPo20sF2oD05l2yufNYeYc/cczO2OVsP
gLhTX98TfCtPTbEEAPYfJGgTY7C0wO14jAvuDpBaYzhmxTdaK2bck1M8z6DsVvDe1siBExOpUQay
TPZGVcW7GphNHWvVTiAAuClefakB3OKLeO5LLBJbcxD300gY0mDfe8lpxGMWLJECUdVCgFBV6tXs
EnRuXrMr3elOiB6c8EWrc0rTMfIFoC5+q+S1A4Stny0FeTdDW1OfDwgcN43qgHBo0jBS0ocxRtMw
oifexQzZyjR6WZa+9gfSk1TaY02oLxFeWiyFXAotB2XVB7o1AsjOYWPJ2rsn3awEfRGFJrkXrpW8
GHYrzg4+IrJPNHZAsprf2Pu/caOfCDVgL9Nbe939LWzLu+GlZQVfAxAf+W8/FaLd0FpwpTBdZCA1
+63df6FSWY7Se5ry+Iw4ZYdapwu8qRuZF2N9BW2WioVYpRL904K6P+9eoVgn25TKseg8n+7vTkei
4as0PmUtbpE7Hp0el6QlovTHG02Pgim7iH69ifoXLRHK2XDzS2WlSyDHCAFafLG6ZwOpBvvG4UIC
0Jn43qOxyGq7rCgNDOuPnoWc3+uPs6AfcWqsp5p3hJjBZar2jIR/CommZZymD3ZPKZv95aQVgJDx
TW1Hl6dL9l4V4FvOd+B8Ua5b1dEcqNS56JQYsQQ21aDB6512hNlQoIamAqeWpAwN3ol97Qq+vbnc
ugWNvwMnSfX6XWyZKXxEVCvtLJBz/PMOq/9pAwTcTyaE1f9shHCqu3r4u9Tbf/uiv80NtL+sNioD
gJbK3IjMxT/NDbAA6fwxwSd47v8U/Em87WpwMlQGbSasAKBb/+al0pgbODZxM5ipmNGb/9Q4bx0Q
/MPkgLEh8btAUsnUBkjzjynTRUZO32LnFbdfl9xNnTEfa5rBA5hKZ8O4N/chaCUVkuZ4rlWsFF3x
4ljNd1wXH8NsHHWS2iinvcBCPh40cwMPqh4MNijQDNjkGqyeKV1YuAy+U0ZPTiqgKIxftTbP7BfZ
4SpivMUZLaJRRS+jM/ixTSULKOiucpRyn7iAwkc6n3mVyqmxdtPldAejOt0Ow6pJVbSL26b6Yzse
a1c7MvaPQeYmz9C/f/Q/rizsWFcM81iSWWtB0yO4ydZYYVA1yI2dRL80b9yzILkCWDhPTv6Gj40X
qoxPGIQMvy/lQWsQxA1efo50tvbSbh50VS9DmIOSGeNU7MeluNJM64dIKU4oVt90o66vaWrdS6op
0jmIpZ+hNs1eDUA+Z4bQTGlgN3ayI1HzrlQM5WhyR0vyX0gOsUJTM6rQy0rofB3tZgsBBi83Zhp6
W91+6Um5Wlpv29IhbjKn2WYe5fxkGI9xPF1FQ96FWT+o3hwI2ezp0inP2kM6URA0xsFV4/OgGvBw
5HnkosMJzR3HNqHM0G9kzVORswyuhPPsdWUF3d14mR0P3LqiAqSytRBN9LOOXZ2uS9n3i15dZtMs
ggxtotJRX0DWpAVn1d6yfnGWsFnLl7xK9EMiGkqqjgCUJHosmahUJZGEZo7hG3KqT7AnjZAJShO/
nFOSkUaGBFrK/KAwEMAgsBeWfQGFv0vzLAQtXGO7IH0rzrtTI+LTiCMajjkENoVmnAqwftOIqNjm
Vd9vlIGqnP0MJfNP6oLPMpsoWIacWlvQcMvUAVcuvwaT6dlapmlkLG5ybloyYEKTYABWK0Wo6ijr
4DzuM4CzW5XCrlDnD6xuIXK0bjfL6ow89UXp8jtKhRsFpw+t7AmvBAluBRhQtjA69ZXe90RfaGHa
wEFJUWwTqOL+EiACJjdnJlwR5aZqFa6aMYVTIGvwMiqU455AL8BIhn026umwRvNuBtz9zL6RADZg
D3Y8Py9R5VypCumOpP2guRU/yFjD/RdxULViz/Sg2Ub0wfOSw335o8SlrCl7pCqZXgaNSdZKle/i
pg6cOXolbIANm97/Egy+myX5MnXlhZg3QYaG6c+D+bU4zmfb9adYRwmjworCLfKkr+smaaePjBGx
1Wtng62ZgUgJJ/xe/2MrNa/uuDTMbO3WVk3o5NO9p1BzubN3rovpOREZMFU9SGvjUejxfcN2K614
Wig89XXt5dnVk55hR45ybcfIPbRVcCBm4b0aNUtP/IJmF30u67IMuPp9i4yyifpL3zT7JWOsr2Yw
mhR1T7736m5B0dDU305fHDL3Wy+4T9Wufhw1qmIiu1AVs5JrWzns3IoDYjU+WOu+rhjXBITSxKbc
DgfHdMpdM70YanyK4trvypIeouWZ0iv9iX/It8QBBHMHGnfR33lEI9pw/Vo6ZhlkQlgbjcNGKMqR
dmUXoTC6iUyrDnZr7SDwPwm2iajTboOGeIP+M8xrRFm92pc+WaxWOHpUkwvZX1CSqI7TNcTxlcvd
d/X6Mjiu5rtDui9PY+579otXPSfuMzUiaB4Wxo2WsO4eDdJ7es79hQKBfr2c9Je8bcMefGvnzl81
dXVvolL3ZmHuUuAg+44da6Ahh15XRNaUXuHGQhQzK8rb1D4BwL6UDOhqNNHgQEhHytirsnN5tpzq
zrF42RCZ8JbgqEFqCyVB74yDJeU7iDhScxYmLRhGDfsOJNormx3pRwbDpCiGhg5O7cAA75rMa4j6
Mnx3tQGMMS7J06uzezkNH+W69x07b/383GfydO494v74TggybKv8BFJKVlTZ3tdC3ZULUyHdIpTO
mYfXUfJPnQk/V63qlHrSo6Ehw0xi2BnV6o6jYFqJVK/2unoepuSlM6tfdmyfvUp8zaZ+F5fFG8f5
oY3UQzGQNlvIVa4iX9RW7kFhg9mV7YFqkLeZxS2uQX1XNEgpuDsoQG20k8IYCASZpyPN2i/FVrDL
JbT4izPi7+svs+5+rThCn3kVA5/WeKns0gHmAu0xypob+aZnRiUIVmLv96i5OH109mKV0ECWVWkc
ZI49nGsRf0yj+uZmxXExwZXUyEe42LCEec7XMg0n+Hy31ABGuVQAuhtclswXMYo4cfVaEdRE3kx6
lxrzS6kqP4OWMH4c+wNJng/9ClxpyWyBhXc/OvnFxDhbFuKTufCDvqAxdxFumpqFBxP/T99NJyxu
6QZm+r4eNRT+q5ignPBhOQyGCSrbQvOl6jb0byfT7/g4nzm42nOeN/vcoMoeIhdxUyMfnJFQUldR
yUDOODJmMjNqOf0AS3vso4wwQ2XVyTZXro58UzR/aL3J52PfvibrbYRe71Jlvi9axklj54qdWed3
mmtCEnfv0zqHCblIiAgDc8LFRGiRjvEvwnVgeHvKzTDzr053j5gJia6sluxCNQPPz4NFyPQaCYKV
bfulw5cxzkGdwDxu0vohbco3DcIcd7a+B0+HD8DLm2Cx24AIVxRpVFy9POsFKUuMIxTP2Nek5G0S
TKBlPQVK654IxVwOZVPybo1qSMgOxO1YY0qtS+2SNu82ghBJiGaKQGTOh0Nvqde898KkH4Xv9cu0
cbSF44GcpHLeFauqBH3lwYoZQGr58pHa7q9ZK3uiJqS7kZZ6mx3YDSgo64jPySaQPQV8xgg+4yPJ
PzvdTE7GPJ1YSBHd6Q0PBhaDDcGModEAN8lmEqCayjhj4Da3ptIYG0+idpnqcgirPxQwpfWJBb7w
+3QkKwhSz2AzUMiNLixxBNEWIx4VS/YMcf4wi+pLDDQ+rZdeRIzHSStHwpH6FLRPNe60PoH+ZuVP
SqqeiSvIQg4yGUSDuRI9EeXE5HawXmqZn6NU3LUmGye3QOzS41QQxG4SCsepkWnHeWj/L3dnkhw3
sqXrrTyrOa7B4XA0g5owgsG+ESWqyQmMSknoAQfgaHdU63gbe5+LvFli6JZUeYfPLC1llBgRCG+O
Hz/nb5IdUkcfZov02dZOnkFB8KgEwS+qYfgfMsU1DvwKKKgMCK2P16cpIuRe2lucmZ+EBq0OXFYf
htXcEueuJjldE8lXQmJ+g7PoUwjkgju7D9PVwo/ylXzLFPvRhW7oGMOdt8wbsDkL5D/EsoNV+qeV
ih6Ntz4EY/5p3tYbZEevh6F4CsfQnPQhxGrwPNOpl4E8V2ZA3DzOKZx3mlQggb3kNmFxKtLwq5Zj
cEpcBCVcrnc4b5+AZrLwanD+iYtz3nzneLLYz518YxaLjKMEMWPDYnwqqdFiwlNQhW/reQHCba5q
T17SEECSfJRfdOiLq3CZ3246ehz86LR3om/z5se7wCK2Kn2Aeom3jIbAreoWhJBkazl4XdUc4TJq
Id03SKVPLaTTwUUgN17nT6vBtwgtTnjI8/XaY/ZCMO1PjJ72ebBawlfyMK9TRZIMuDHui6cSDz8h
KONLCylDeek2AK6BnRt0W/xNKEKmzXnpgpsuu/ENq4/rd+J9MV37mCTNRbFSr63lqaZ2jJfn9g4o
RUK1vnvXDKk+LVd5NXjrRycEKexIqGDULt55SX8NMeodLLm7CFW1oaFUjGE10zq/E5FtkAj1eQDC
alzIC6mzXMqiOl/VfOVnVp2eHthksE10QnW6FiRU4NAw0oEgCdYccbPupsbckHygAnFdxHepMjWI
xAkEd1tiPcGCRNB+746b2oNEMLuyTFAqpxqi4wszpN8SmY1nKpSn1HbeFw4V+2RAcKOr5w9lBOaj
AoU4OuWp6uMLx2+iazcy9VmN8v9lmQW38EaqU+sOQyw6pGVxQ7mfLkwMeSSzaDWijgudyq3AU/hR
OIGHcC1UN4b64GbKkjTnHQLL4/k60gjUhNXLNTMu8lRIO0hA8ptaHpPOh31NnarL46cJXUekXw0J
bjzQIVOXeqQT1WB8ecihW5CmQAVXOeVGfIb73WDAn1PWP0Q+dFl3Xj8OFfawoFDuMx884zoUtLs8
bqBUjaSpYRjn77FvucqTSJ4mrQypuJRPKOoVjH6I9ZltOvXxbJtkpIETBsOywUDNocHpYFfAlQ55
xi0fUN9KMOPFqPJNnxWfhZdtV/6oMG6Q6W7qCImLdM78Nu3PUBMAOBhwFQ1T91Zm9X2WqSejKLjl
KDkZB2murm8PDljV1n7iDCQHS4hyi1AWHci3DG8Cy6d3ulNsVj4i9ZNz8UvpwWcUxAoVN2TP6x/B
hOJGnT+yXf9EVuiOljb3i772yMr7L7EGnOdsKJU2f66y+hDIvj70sj745NbcYGFprjiugyur6kNZ
buKPTLQNlF8NbV54KwsRwvgKLPHai8WTyDQ5nOBVdR64lFyyt8b2ZHqD7sNWRXvgOu4+WB0uEDH1
+wK3Wz/f6+AaJMDHIoMBQq5QwcPF2wbqefNug33ONYTCLrKzkj694OiEqfglak+3tdgl0HwSeZH4
5l4jq1sD7RcJrbpsKh8CeRc3RbfrKN3gHQ1YEd8trddLOPOXgbvQW48URF8IIRRXr2KXlp3w+o9N
ik4t1QGC4giAELM0nGU3/41xPy5zl1x42j80XHK3Wl4EzQjuN+o+IGSa75Jue9+FAVkM7CeidzIj
NjnI/pCEEjKvQr47PIubmvrn/KYpE/DFJr/FAPoqH9wbIGM3hhQsC5pHeI7vaq3ewoB/L2ZxPmQZ
9tpiALvtw8dc3+EKgB5HPNwjwSfITDyyIFzQTivvU9IacTIOSK/revxYFLf0Xh977K72aTaUEILW
L5gXX8Iy9g8+GVgy22s8he1SjzCcFOLVyRZ4O6WXXdXDc3Jlc4mCAezQAQWylH18IhE/QKkPcbQ/
pfdhJiBOW/cmn9bsbEqrj1d1EN/Qe7+ZJoCdC6q57pTcZf1UXSCffdnwOX29yh3iNl/RubzWbkQj
GT6p7Va4imryCEU1BFAR5B+3Gp7+vdJPgO12C5iWfehMB6PJSej/7sYB7DDwy4vaAETAQV4l7cMy
YprT5DW9yyV7u8rQuXLn0eyNWstDN03k+qF7u4b+OxxbqPJSca35hZMVZMh5udmU8rSS7Re1eSmF
1e0WShGCOxT9x16fu4G41XAyRTKdB/3wDoRBf2jWJ1Wop7ALw4ty+VZUy0VBJaFu3LtOj9ut2kIg
K84XwRN98OFg0E/82HRbez6a8kub8C2iaZ1u8QgGdQaY2wuyeQ+OG0ReXninldXo0nEiDmGJwAud
YK5ZACWCwN/N7eicCUp8klI6Dt5slLjJvW89liYMmYXWeCY58+BTozoYOZdqCIurwEhEgpB/R321
LPc+ziO7YVT/hiTX/5+4tBhI5/+MEuU+hcLoU/PltTqXfdFzRdkRArCnB+IrcnF0oHxMdfgFIhp6
/8Cb1eXqJlQIDkD9N0Q0kv/gfA5dZNtcxeS6/NOAIGf2n/+hYmrUQkQIPvnR38WiHYE00eYKQMLZ
9wFe6YngCCHaBmaNXfjSNx1GN6BIxggpixMfTCOkHm9IpRNdA4NsHWSWhhnO/UyXpnufRBNuzT8M
3Iv7xI9uE+J1bVvxLKGvQsFjuCKgSXj0LMDyiiH2Q3FD2QjRdbamm8Ho59rg2A6aDm5k2Q5pvp9N
EY7VWbpS0PtAhzAiW4sQOI1NXeK5HcWA5OIpx9V1cLBzuvj1c/40ZOhYe+Rose9HUqkIAOGP4L1p
ccNkUbK6cVCqougYj85yQ2NKzh9av8lXAFSo5kDe9NL+BEHnrN8PAyfth7//GMCOmTnXrqHjmZNr
18J2rqqbGk3P5nMvJ8CsnqxxKJR10IZQK80SAENqUh1fFUg2m0ukNtro86+fQ7yWFwQV+R3CiN1I
5NKakO7ReCSFQd8rghVel1GSicugNdBkAjPWsXul83Tz3pm8nCFHdauDRWKD2+9FAWN1tySIgF3/
/ceJWEd0aQKPnkzMdvtxenBnTJO5kOGlrr2weTOmMlvJriwYAYhGPDT+Id3mMoVh6IAGhSkxoeAw
nQjsW8s37cCxfv73HglQqRTKh9SECKTrhccL21EF9fd8hlxBOwoBhbCuJoRIpRpwcz+tB4FZ5m5D
rtv+WzVVEpxhZ7oqPPh5HyMV4PW9McnJrx/Lzst/y/IpifYk8cgDNAd0nc7U0UBphWwUnfvpUJsC
RojjmU5fOmJLq53J0uB2yVhNENMzdAiopTfp72bKAsBfPwC+Mq6LuY3wJDvqaL/T056pn3GoCqcT
iO9FGyTGmpPxi+/NbnVDijuYe3pF/DVlZvM+S0vNvbWpCnVhajRmrtOhzjUVfrdai33lLtsnqHiU
RX89UsTaVw8aEZnp3RHEJeBfuoKvl1RI/QCruJWmq3aC6MAR7GGW3WXDcEPrtnrbANFZ/u6iocOI
BKggDoasHGnPhh/Xsank4oRzNiIetrnRLbZMefCYFKWj7vCbnbnZClg0b8EA+3i59U1S3XS98oHV
enXCDfPXQ3C0WGBFUhyTEBJsK9PlsHj9NJVEvATGc3gxBkMFKxsPlj49K0yqarSWUjpay4lbVevg
gTZUdfFNmd4hV//1U1g6xY8zAVbIjZAzjYIolEJipfH6MYx0th7C/naRrHHWwK2ln5b318odYism
APQBdQjP7Wgx3YYQ7lBMyvxYZz45ZqjZQuU4d8U310fTfNfgM1Osu9lBgRgtE8gx7EZUEdb1KjWh
g+OgVdk/7SMlIClMJuywLQClab9j7LTlE1Un/m9QpDDR/tff1Gp2/vhNaTATToPYj9EmgAtyLNqK
iddczrIaDhD2MHVoR9C2o8ipSG/1QlcrXbLpTaAh653XWSd2AWWwN3XRD8Eui8Lt01yXSfA1dorg
xhvcCpUduFUUD4JSIvM2a0ntRYQoFMg0N87fO5vswwsUtzwA9mQuGIa/niZBh2GGAdofUAyIpjcY
oxRhAm4SWp3aFuO9B+a9LXeQwvP22zz1LderMlLg/f/KxO6fI8mrhMJGsB8DDI9BtCXCgMDHEUsc
PYZv0F7piKuHfPHyy6WU4s04Sy/aFenUpVbcbsbvvHKF0tcIpBfpFZ1MAKjxgho0EpJoRX6raPfO
7e9m9zj08WTKJbPj6ZTP8XAUe5HZGwtYC/qQeWoaL/Uwz6gTVB1qHiLMkHako7bKM3QO6cWUCfLq
XGowJj1UhV+hpuYjR0X3N131W+unp+4W9M/KOyJJPVz+ehS/P8vRKFpuUwyFyCoSHx+odLipIpto
POghrB8NZcjslLbE1ONNMGC0XSMNCYMSegakymSmVRSsgt6vHjvxIVxlbSDqyRrabj3PB5w5skM4
ixE5zwQ1Jt/HapKiXOEg+pBgg1FyG1wul1pPD9zeOioIeUTrJVVTcJnjy+Wj1qAXpwBKHKYQgfsl
7d6GcsZ3K9A+nxBiuxMjDyo3gy3brxaUXS9HIxEpSLeUn+x/vg2SP9A2UvKXXkdqOKCFjxw3Bpjw
Pytw9+peMnndRb6p/Dp0nfrx3/hgCCgBzJXIwy3u9QebqE3xgJLjwTR1Oe9jNaDpSrUtO7h1042X
fu4mFQm6MObu15/8L8IQDBqWKiwu5WM39/qTw4YbpQcODjAnNbu3UD/CD/HS1183SJrxp3DFgHdP
PaMU+5rUh4Zk0lflb7bLvxh3Qr3gy3/H5ERHh08rUXByotkcqtylY48uK4wvDKPoA2kl0vkNlUd0
BmUJEf7XX/9ffbLi3mZPfjr00dF5I7pFz1GkcZOTAhAv4nd18m1gT+/yAXgdhIoIn7lTHcX9785/
q4p8tNi44EkGnQMXstLR+d+W5dgsFEMPoRrRlkqDYbH3H6BnvR7rMwpZWNttnkenK8UztTobJges
P8lJMly12DO1/8ZYhHgLcjHzA9KBo1koBko9TTYPxIEWA+UyivXXKqrj685zHA2IfsH6IEIm6zez
f5R6cJhwQ4WO5cHZgjJ5fBJuunEB8XMSKr+iiLUuTfSu197wbtYwTJCA6nS161Ov3WB44HZ7+usl
cHwt/f75AL4kybvlUFqy5o+7Pt9E3nubHg5YZlXA/tOmwxWqDAHV+8VGV80tXWovhYecELpryrlr
Fwzt29lsFLuJQ3cTZSysG9CIGU7gYk3B4deP+PMqtcPj8x/tCf44esKxj0btJBlPmKMEuy/LIFo/
botwENdMxPDRmREt3tOr7X8zNf9qbLiqo9gIy448PjhaE36dhcjCbP1By7l7N0IrQ2+GzZTsAlEH
1b7xm+VDiWQSYkxFFVyNgD+uA5F6b9wauReaq6JV2bVqy+zJw4E6+s3hdXw5tZNnU2iejPsF99Oj
g1Zn2NH4c9JhsbGVf04yK3oEixuq3TTTwSXnyis+5Uz8AzrExUWVRg3WJwiUdb8Zqp8DKbRaD5Zw
QAWIEH70IGCQJo3BRQ/nIsgc1jIMM8Q6Wg/DE68V+X6dla1Wd8Uw68vUw9yv8N1UPvx6qYijDNoO
iOKyZ3N4u1qOw0qsi1V1sdMdxqDd6j1GYkhyFhM2LSfoDAKfD3FD/9x2+LWfONRzP2FP7iSHtaqa
mxKjDaTItrJ5nFEBGn8X8uwYvA55cYiGkqU/w1jmZvp6p2VtjbC32roD2UggT7Mpqq4d8O+3nWtx
ObOqH0dTNI9OCydtrxzTo4OFLMSZaOf6K3bfgAx/M1w/BR8uqLGQSpKJQ6c+Dj6LO7UalG53iGZK
/EAJ2v4xiQdwYQrDzQDvLUSgxyrIP0cYed5QUocxFASudf+DmxaRwhmGbyI4dxiRYPV4gt/3emow
retpLtTuYRw99CV+89w/nR6AV4Pw+0wH4EWPq0OgJwdgiUF18OdA0+MN69n2hwRgdYg+wxo+mGXR
yxcj06Z8AksfZfeNxBb6E2IMxsF/Rzqo/f3tpyIPD7hWAJWVnjwunfk0zB0JZedAx7el8L8MuPvR
CfdQhLrzkioKLsdxcBxO95W88H3VbuH0sM24uqIFWLdbYQ6L7zft218/mGfj1KuVR0GVk9YlvscC
bu5RHEPEb5tCH7o4sq49EAbJDZrKJyKS5VyeLCEyh+ett2YwH6ZwqcunxvVmqjVrikfXYdSKvypc
zW2wQGnrltct6lwLo8y1zufZv1x9rhYKBbilWM6RFy3cL/D2Oz4K7dHFqX9zaP10IkQYiuD84EK/
DwJ20+udtG5xTvHWjU+3iLc/0IpF+MIxDZ7nZTT3ME6TRAIZRfejba5+PZjArl+Pps8YYhsB3Jkw
Q8LgHo1m4vXoXsd1cbbqDiLf3VIOG4MVz87CHwV3LAweFieeJ1hZcvLD6aLkOABgtm5Fcxeg/W8+
zd/v24UcuK9nYERYJ2LMbIFhRMN4iWBCLalbnLvaYGd/BmYazNe5VxK73y/N0hbfZKid6h0aipv6
VHScx5AF5RS8BReG4RoP4HaouuOXV3hAW7cpSSBcoJC3vZcrn9BiGFn5TM2wFTE+RjVq6S6bu8RQ
pQIN0qPZtMvDeOVX5rp1O1jUGEFV8RkUo5KXr2tfUhggXtqPTtSW81PUdMkQ7eswtotJcK8a49M8
ruzSQfiECoRGloxfXArgayv0rXQY8rMU0iOLhQo+zkkP+LYH87LXgzutfyB7uJoPok1XAa8goJhH
EEdzjLda3KCDjZpMjlMsuzSKvTpAkanBAHLOvI6vUXeNtJfLzCmH4kSVmNa1+3FCVR6P9jIYgtte
YTfF33G9E+o8QrcOMHDpmy1EB4nBXqo7JHQC4IfgmVLPPSs6s1Ld1IGfJAUMJF9pZecn52aHOqrH
Drt3xUT2fPvytHnHQhKHbYNhEx6KZYTljSjEMIOo3UCjbu+TldIWlGIcMxzI540a2J1J36JVd8ky
qub2CgY79RmVxxNAmwTSlQYNO6K2O14KPIFZeBkVJYZ+kYXLmLuOXzCwGQySkRs/rrnVbspMQXN3
S9FmbspAF99QRSuYJ/2y99sZ2U00XGqcq/cJ8ufMyctP7bpNDFCIPQPfPvC6uH3vpV6lHqJBVtt7
tD57FDIRavwW0BoYHqtom/VTPjUIm2mx1DDLuUqOCVRvWFyAGPI5zpjLsYQnjLVzFnNM7QKAwk8+
0pkOtP7cVoyXbrWz1Y8lkVxUjaseA4+i1QHS4DTvxyZbR1xoq4JHrp6fHIevtX0K26QBw9kXaNLo
N9qbnTI+g3ojBiAw49YiBimWMGJXmNa1cdo3KYUjQH9pF9zGsMpieeHNq61Ql3OK3MKl6zexqW68
Nk7kSQJzeFhROqyq9gpFjAACNXLksyW/F1MAuzZ3DV37NJ625bqbHAP2hkrr1hX7DtLNdIZ4hyQq
ZBjpxWqHXnKo3mHF19Mu7wUIzty0RCArX19iChB6Wyv/2Fr0is2uYC+R9OI8u5WIVupprsdLLkt8
x0PYoYW17hFiUdODW+mUGN+ortze68g0jDXsANaBh+EDvwangHk+ZL5CjOw+wiuNJVh5bC19EAhe
aXkKSbQMnNsKzH3+sOnEHiF5AxLpvEhSw2ILVYlHGBryk/2jBPXJcA6gA4tvz7tMGoyKwaVxeWbf
eluMa97bTQJjjk8o7uryaayLjOdUWb6yVwgxdtJzLIBtWMP5s/hW9IUsPgonAS8eb0AH/5gIfaiX
ZnNbxeewtvPkoZm8mpJhyYmHaDRKnd5XF54hCJQlTe2+WJQmdqYUYYHN56UJJg+IwWRPO6QcnWg3
FtQQ38Qdek3vNeTF8kx0FOkRB8+oMK4nvmzX4i0RcIofBLbB/EtYyg2314x0t71OOu5AHfSq7/O0
KU075oTfdgnt9TJx4D9/YYyCsNkF8yPm+GZcTUf/r/L1+GdoIKd9AJydhwIpzpnGIKbRzeKeRF2r
EUYUsx71KXRH5Xxpe9E5N6LvmxLefDhG/RszxFVxHuglyHCNQO0NGaZxc65KM6ZTto+qQtbnU0rb
7BbcuKCXlSSlKZDGc5wZQKDOk/Q9sFWPB4aOQ6H2ZUtIpL/+qgczfjACMEHx0uUx3/CqhcWW9T1e
F97a2300m3Fbr7q4M/yQtNjslSdjGtqjMpoisV6ZMO/BKMUkS+t+adDKuYA3odbpgGZwHT9A7x14
KWXrhTmlK2L7SDP6UgxordCtq3ZJQ8l4JLBsJqCUDIj7Wo4Tbows2Ka76BfwiydCoJ5PfW5uo+gS
sc+IDe3PBV3fXRYg7g1NYTCYoKIiNZCd7SEpDxVV1OeDjeQCh9+zTEskMClT9iK7r7olmT+jUGXP
65dcyReJDdcvZ3kJlYkEs0Gt1G6uFReD2noh2er6y/FbZK1NFF4OCS/B9hIkqPBtuvSceIHkt+fV
1MiOl4UmsEG8HpGOwSF7E/YsLrrcHqrNPNjzs0nSnOmqwBDbofJxnmZLPZ96rUThHdrOgki/988+
B6htGzdDBFljgCrNDLvEZdTB2arnplzVzN/f2QAEw30TzVDeMlWrbfQ1UeQwlkXlksSYek55K2Do
zNOuDwq2LNCYbEgfVjfZqv6xQFnPCXazW7bdAQxWqYnOqAawK7sIvrm88J/zUvrjC1+4T+e4Wffo
6ZeRvCwSfm6vjOl6AsTi+C0vCGkZcIa4RtFk3LnJYHMK8Xz0lWFt1w15jd16eeMHznI6eeX3Nsjz
J4Sl2/hQbFeKDoii5KiGRNiP1mXpnsUSyQduhkFrj6cank9nHkuvd3T1vu9HG6ziJHfc4o/MQ1UO
RcIt7AmXO/hXCTLBJ2pb517cjrUHIexMTcYuc9kKeyzjBEpd59DKBs7R7TqVgkl3y9h+CzLqioHU
LGn/XLuT3MS911U1cNCt6WQv7tJGwZ5B6W1SrgNwanZ49+ZkMy65HyRUMX0fqSYL7edn8NiTP3In
GLrq/UtaIPIyN5/1gFP74+pIyWb0k8zYQnXFlXTn15hMikOehej976X2bU4oLULC7ILMl/Sfcuvt
8h5yNITyc6D0JdPxknvkXt/y+53w7Zess5iM+C26/cH00EddymROcd0kJ6wV+4ZJX498HYVkK5sI
NIGDUXWBGcPggVs7IWC0vr+iigJ5FkSXC3cqQeEYDd7VLjf7FmFNstte9Nq0PJqSg+E312yo2SJO
l7W8jWhzBJD22Dx3/XTTPq/nZmjt1KWxa3fRCyBEZ3XAe8pakgfIfPr+caAheMuS0gftEtW1TfGt
H7Ie6W8y/HTD87NT9msWVW8A4yHBWHpXVZUOORJEbl669SmkujC9Je8HqxlOTt98jLMk6r6GMZ+3
G4En+wa7EQyjPyLJ69LX7wqLZwVkVfdofYsFxOweiTwFMr/3yTz3Ba2e8gMmZR3UtQWfWDAuWUeZ
ExeRYYjH+7bctvUDgpiybnBUyjYcsnFQ8kjDJjxtY3mTGVwkBuQKVZsjAdvC+wVwnqOFUD0uKYIA
FTKMfd0FKPaV1bhg4ZWAfDzpxqleTruFJhMWYgBGAPqWFQvqnvfFHRtn4Aq1ntxkk+l3XeZtODIy
NiW0KzNFbaEfIkA5bnWIYdkrc+fHJdZZZ3pqE0Gwy1P1RggKVua8jAf7+W4aRAvS8U5rf/IrtFPP
k3ItEbCuPW+s7/Qw5S6KqZ2Jhu0yClcDMYtELgMitg19ick6EmZ+Jw70BhM0XnRTtMX5MrQuz5Z1
DV3d/AS3YkH3B9mGxulv+qWxgW9meduIV7Qc4Mlz1vwSsnXuxcBiyG2cikgcBDbG086JBZhTbNiL
p2HQKgOclwxdKk4N16H6bVGvGiycKqsUG201qPhD4ZURMzuPaNQaOKqbqNcbI6o5OFFOCBwZwiP6
Vu4uCvPZRB+iTbBugjzpBw8gg8gV/nqjTVfrtrfXNvl8yKH3YbejV6wrX0E+/0rjpj6a4gMAelPt
acXaSxkXkIGQ8Xw3VX1j38sfXDrGfaPYvUWzyG25T5LFHw4s2pgjnYVCMrl9v54UcfH9XEApdL0a
tbRnvVwpi2AKI+1N18NsitEMCGtjvo9XL2mXA4XfpMhvX8IFDeyGE2HU2kZ9Er+kRzSzpYuZ9ddD
PYA2feCemEA1wnmhQLAVAwd7X+nDyYb2dXBsjllEtT2AQbazU4lXIZE9Q/UhMX8kawAJaR+05fec
NKntsLzgU9yg5ZolEcVixKJ5DDkzhsnlG8YoxTCmXqNto72oHY2OdDn6RV+eB4HO1ugsBlW2nLaj
23RvpJGwBE0+MmxEDVYNNuOlx7kqNNIx/zzGm6BYiJGrCr6Py/M1xhmGVHRIBAQDqtNDNGU7OkSG
yOZuMatst2XxxqtkC4jr3HsOyzl5Kxek58TZpDElm96RFszQxK6NZ/VzyDNZFZPPvByuqKfkTEiJ
vMh3udCaigpmQNHGGtbPmU9uEhvz5Ap9roUfB3WMe9Rzup4mkAfbi5Zujb1QrCC46ddLW2oQy2JP
ugjxBg6IaBA20XI7b+vb0yp3rEKEXhOsCFakhebtTDHAy7xnhUTxW9fvDEY+TRi76dcxHQxeOdPa
ledbnjkJKmeFAxnlJGb9wGP1s85fdyklCtGj0RCV0VfKBO67rk265Y9slhYHlaVM45lfT7m+8KY0
Wd/rpERueQs2iZSHNnJ7R2q1IYMzWIOs/BJBcYEOSV+2W4k7c+G4n7ykFiiTT5mXOxSXYdnCSBTj
gARLN2Mz9IC2zIYhOkrPeXRO3dvB4C7GRLlEZ3nxn0RSLd6F05iu+FwYT9BN2NrwrJFI9TeXptqm
4GIzkzO9renIJXdTmtt9OTRpwaAvHQnet2SbEJffY2jYgHcFIhRwZ6lKrc7XloiF522t3UbuOSb9
JL+xV7PkzEWvrmmokTFyJI/Q/FEqod8oqmuVdQNeWs8L5yXLJg2wWc9zkeD5vuIAl2Yx+WPGrTKN
NQl8KLm8g2TGTCvydpmG/wxZ6PminvJ9WzhRdv0vzzmU97yrlnWj3DhTPWJ54MBCaej5yl0mm001
X/Lcly0Rqsmm1Z1b2yzckWjOfKJsoD9305qHdFh8O++HTUZ6htMK5hrvTg/sFUZAsxexwvaZmV7S
EZta50Vno8VQbtg5GEpkxV2LayWOX7WDfvJlOCFAEOABttiQQU3X3oMcLgh8fOxrFHFPUGxP7GUG
GU4uuF0pOlLQEYos4EikkXl3kAsJe6bMR5F+Iy5VhK5NryI+La23fL7jVjZX79hSAZIoQB17F5dM
BVIEGsBaz7dMoJ5v07KNNhQDXbm5lE+wbkf9OU+X4atEoWv4Si4xFp+zqOsKrLliqwQ09KspPhtY
MSgOmRAsVcl5EfQ+OgGba+9T+TpbnNnWbM36h55rW/5amlYHXwsgJHlxlgz1xO/5uJYTa9x0sfG7
1ZMLt/G5eBTSy29xnGlAOMLkdrQdjqZbXAJpT8ZAbtTlih+mIeqDWyMTexKgMtMwVS8xjB0XUZ7I
hgmqh5ujLVbC+FMompwI1cPVuO9oRTJhwfM5NLqy5nGq53S+d6W9bSDSbcNXjOfV9l45HpsCYhxU
vW3/z0PaFp0Y9ra0a6AUijJIMHtj0J+tCtmGmaJppL3rRiESy+B0bst81yMZdXIC4dcWNLpADwMf
RmevRYY/lNOIoahCxb25XF6AVxSBK5ipDlzqYN9uoorjE2+EH4ktzHMNoIa55p8LEXOJdrqF/ZM0
Av3cXSzMai4iM03uh00j3HcApIbEf5hrj2GLKnKsd6kvUCp7OVPdRn8vns4APdfTJEz0+jnxEZwZ
La8JoevTIF1Hxho9eTtopNx2mJBYdIjMqCYUqj3hpajjcQTaU7OHCIPzCAapFIN3oePVDIab95Z7
NpRLNTanSywTB1FBPTbbfPUCC6MZazMNChAlwaF/qeVRhyVzMAZVQbN7uSymUzJwpajHoN6AlTRz
tKh93k0LCxiTm2A9C2EUR6TJ65oQTvpBzbY6lOIE2Z/nnp6ZF2FkYAWQ+jbCmKWcCvtHE7U8E8W8
TuGUtJYZoplQMxpbd8CjwCb4dd4w73D27Q94VCiuAHmYY3HT7dbnSk1eTqG8ZtxxWa0M9b6vW16l
2IYrsWy3fubNyCugrDIv3ofvHYW/JXr7v/D7Pvva3j7VX4dj9elXsrj/I0nhlWQ1DtcvT7d/Mk+v
fjhtDJp5b8avPY7yw1iZfyrB2t/83/7j//n6/V1+408vAjqgfwGU7Pu/vM5+zf/8j5v/+19L/ucr
OZvvr3ghHkTBP0IP1imqNB6YDeATfxEPYA8gdav8CHCeANLk0z96EcGVcBIEfAMLcgJtQebzF/FA
+P9QAGDpXYM3BwMfhn9LBfd1k8jF0BFhbIzLA5C1gAVtE+kHMBWdGJGDBe9uspm0cN/RXhN3pd+V
3p9On3j0KRwgzNTAPOUcsBoif/phsO6fu3uv4IFHPVK4FUDv/BBcm4pisEVH7WZ8xauMZg4c+qHj
mupNfRC/9VPyiotVxZm2BjeeukdHdhnwKSuWwL+samla2Gqit1XLYADZlv2uS3rUondDmnae5X2E
Lmibn57Lc6EhcziJa282FRrvbZAjfZhHM35nRYmPKPcJDo0BDy4gH9DrqVlKdK0BgE15cY/GRokv
rp85iNC2wyj+Xm8RGJYP60/QLIoYwZ+QDF3CLTP1veWyLBzosxochbtbBdY/V3VIfH/sG46Xi5X6
o/8bhMBRW5MWrU8JAvyRAkoPgOEIjeYEfiVjiseXgSOKBUnMmny41F5wh6h/tpw5BfCz0y4dnf43
X9q+8w8NYvvJQciit/hHEfwEdKHkA9ZQNvpy4BBxd52pyQ+fZyAL5nw5+83aPPo8NwZuZ4HxMEzs
YB/370sq3Z6W4FJz2l8jom3o1lxJ7UT3zuLW+tuC5xEO2iUcgsPkQS44WXz0az8T3Md+T+W7f0Dk
IZqQd8Ge/FCpKc7v52bK1f1vnvSodS5cy2yKCAyxANsCVP31PhYttwBn8cTVBgVwuZg4VZKLjubW
glU1WN/TLKibr22bjW9KPL3AB80dpnidv2CD8utnsR/14ySBHBGWkMO6ZHP/xMxpYOZi1y3mK0xZ
J0N5rR6qmwLpq4SaQdqqj4gmQG34zdI4QvaApAGMHoPpCGl2o35y1O3GFxPcXbEaQHdCTftx67sY
AZCSXVGbTXXvNtUXLmJWPsukfd4tDiamv0H2HDXdeQzmASR6APPFxzbYPuYP8ZQqAhbEna6vqC2W
2FNDqLZmnR2Keb9bnUeL036U8gHho3mG2v1P4JIaVNc0NHNHzxVZyEuykmC88Otiwe5Vt3n7W6LI
Me4fjBkADREL0mZADeiivf5yQ66XpHXQUh1aZ21P/x9zZ9Jct7Ft6b9yo+a4gSYTSAxqcvqGh6TY
SpwgRIlC3yV6/Pr6IPnVk2ldqzyoiBcOyw7RFs5Bk9i591rfCo1m+sZ+dOoPTggwjYDrAMcyNhv4
+37ibkmGFec88wJJpGk93TgeeXgETPnHqZqyjVdDzmZjpc4Bk6vtYOOn1LilVpVu+1Mmcue59gkl
rE3DvRt8lxQhXVhbp2uvRxlE98sUsxKrzA+QUu1q9iupOJkG0nYIKlnWrBtq6m9+G+jXqmv6XWhY
2TFyZnnN2viao9bbSzNtLzQs1bqSJsRLO7AOGYA/ibHEVmeNCmevZl89gGVSN3Hpw0MPQSeMFdYu
E4n4lR7BJdFfB2mQFMShh4ZdoOmPHx3X0ncRCMYl5z7dlZ1MTmTbhfsiyB+HKp0/9IM9bt251Jue
TTSIoMY9hE0Zfa669pvXYjlYDSKtScxKZ/zNBmkqTDihvI5iTRe3Z6ctGfAWUOeu2WrC2EaMim+1
sg4t7ePVIM3qKbAGukHumKqVZvb9WaedvQ8m6e0KzLsPIcKX7WwGxYbXs4V8ihH74rKnQYV04UIM
+20DgeiDVC3zK7e1PiicY3d9afbfmFeOa7XY308+Hi7oVBI6kENWx8rjk2DmCglIWsvCpYPYoYJ7
kQFbE9zHfg0JYJKnEQ/yWkZBu5eT6+8hxNFwLJxTGbk0qERNY6ysMY9E/GfQ9Np66yJvMM4M7gE4
M1J7CFQafUr6IiOhU/nJTUqL/95SgXODkaR/IuyGZJeoZ3RDD+BcuwK5UwwkC6ScsPSqzpW1Z3wf
bdnJkf2lgVS4G3o4yZd0lGfbarLG3SjPDBMG1kadyPy+Dg1urusR90p3KoPpC60yScBVY60yOCy0
TcLx3PvC+8jEI4bGrPPkECGnglQae+2hNDWSBDP76kxEzFeqGfaJA0UE5FB/XXsGFBvSxU0vZftt
1sxcx5bApkoWj0Ax483sc4V6MXu7zI7ZAjLs3CWdR+6i3fRrDXLsAlc3p0Nl9VtEkEG+oq17z4zl
KrGX8C1g+ySksxhXIYS+Kb+nZfk8WSnNdYWyCzMPhGuYsACr1b6XuQOYqquuSBs3CeXpboD2Dnt0
vuPWyVLa0uFIGjymZtq+wcRdhwuRxjVbMHYi89Kk9fc2SEGyeaoSddvU3LtzkF/HdRwSthNOV0no
1FuN9fVsVC6qs8brkVjMg+5qMBMWz2VlEw+ylaAQgbdPGZy+IIrGN4eeNkb/LvUZJo3ZxUI4kp5V
NGTZxygNMuNTTE5JwB+iBoJXJ99Lokvl007/agWJ9a3myuGCKRx9V0x0jjdDUbfttcIW6T77jMmC
J5wGtolHBSJ2fOpdkzA6VfY90jh7atx7xH/mV62YelEOdnq+hYATjns7Vo0JMaixst2PoqEw3A7y
lcv2WRzHSPCpwOQ525ExI7GvBpipeK0aGOi7ZbIRUWNGVBxNx5iOGIDSjo5DkwVqvcQ5iWMPpkmv
jClOLxG5ph7z0qpTVyCZZ7Fu4FKlJzlxCgqCS8cSUIqViZ6c2YAKa1uX4FBRPRHWSK5elI5sPAPb
I2YU5cG8djIS57eCdZSEZq+EfyWrTKYXpDT1fCuYYBEybwxz8DZPPB+XvErFZ1tT1JyqqZkfC59b
LIS+oimP4cdSGyH1COTHsbY4N1BeCY1tDIyws11WDlFlATwCCR8PUxf5TjTesjnYOVZLNzrP6zAF
C4/H6rYtRuU+5K4qAZE4/uB3a+5OiB31oCqFX78KUDnUlL3FWwHaGV2tjVzkTNy2jo6mTxg2YCpD
xQNDeJMrFG29AhKz3sWeW1zcdrCdXdHUzh26Oa73VU2OMHAAA1NJkl+srEEWwvwvJ25oXQ9jz9rF
Ks+gY3IGEI9c4brYCduEBxKbsLp59nviibaFoifNIAvAFlrViKY1bYDU9L6izlPAIMB6egl8676F
TOQlTe/tZVhnCAaj0IOM0osUkIzrDCAInEiVVxKJR3jyR0+IJ39ESviWFwOXxVBm1TcbSpCEt+XA
L+Oe7WeiFiITZIMruyjS7qUdhgLZc12aICJ5PQWleBO5uTQinJnkT4IQ2RXREbQcXX2gAWnORxZJ
0dzRSFcLDpeS8lBGVRg/Vq2NPK1vppkzFVm1g1ZZTwVLVtBBPL6r8ZlPgJXdOhPeamBTJeCUTvAJ
vyE4M8lrjbKirxkGBaIu203ZTEs3CSFJlzwYtR89E49kbY04GFeZ8ut+j6y/PoY6A6nd1YGgbSfH
F0n3+NGaev9UFRHDewBnSEgsKH08ykAM4yNfr9iRIOKREOswq8KwdUYcN2S7ujOnYFXlYNX8bvxc
9wyYMy1gOKtEXYw2D9AoTNxndtUc3TEwiFcLiv28ELjolpPLILySQ44mmEXSGv3G925iDxqMH/vu
Br2kZNpZWyvt4XEFhux123ruyx0uUv802Ua3rfwQyolLzOBalSO0JqD32Z1UYbYht6WzV0ufdESP
BV8uUorMJpI2y4snwyw9ojIyjzbKyUNM1szBsXpU6zlG5zganuDQx5Bb/RAAeUHirZkLee5HPZ0E
ciNCdgc4ea3IyAXnrpYt5zqqSpfE56KSr3ZYESWRBEitRigfTd4Vx7ZQ9Qdah6D70BgdNTSebdEk
b2LO9V0dymLVoEqnuYiMwxrL6I7EYMXvhd6jzLol+UGo6kqbReGspqjybpIBJKssHAl2Cr3I2tet
1a+l0fWPaPM0vXCa9Lzz8A1MEBBjgmF0O1jf/AD5IVGDzhOiZby2WVFm66YyanPlm0m86+KmhaOP
QqSG4xLIp5TuodwROpmrT0IjKrzuhykBsMTiy45INgklIPiXTSEV4c4VgY8UQ3bHtBU2aYtolvDn
+5iX9SkMY/vVCcvgnDqDfbTHrOzXvR/2C4/N8ldK2tMhBdpuEHaAKZTsXd2dxrAFT9Dq8haBDgUV
316hH2IAs6pcL30oUIGM9PR7+zlGuP0In2g8EUlZ3rXQZI/w9/NqI6axOZr1SKtB6ybezgjZUgJ3
pNiZblW5W/SGhG12Ig2+tt3kP0krrmG+dFVrrjralnBEBRsSeEZMala1ikqwigkQKUgGMOCIIQcG
1tKJH0evtXad7sJTDq15VTkO760+wfW7tmMdd2vRVd3VFGv90qs4vbcyJBGEJnTzs7Po8vEMQX/z
MPw71wpNI8YbM68HUDfAUcCn1cZJqal5bNmMfmBBJ72LMOzkRo9Bdmi7gYTzEVP5rmFMEm/DpKYH
b2DNBxJmQvj082m8kEcTNofEj4aB80uXl8l4KomqmJLsbE+hsbWiefyMWNfbjjq27vsOnAxylWId
pTLcQfuWew1udNcEefyQwhlB88O8MtayX2OfdZ45tbXcTLiPNgCsLOjts+9i1Y8m2PoNQfXsm/aO
24Wb2vEcJgg6i/prn/rwto7N4dGNvaFgOQ6Gx9Ep2pNK6vQq7dL8UhX5xSCl4MtQt8HFzWp1w9Su
3ZnjJA/YS1GrOYPHDIDoAEK0EnpMKelKKBb11Wwm3GKNjfuS1YLkJDfXN5Ks2c/ED/rwhMgm/MLD
aucb03GLT1k8VZ9pPQ970cFoLSgw+Tqd6rbG7IiOcmVgcxVDJBUx27FcK6PeMMZ5q1XinoyB50IX
sbVPGoKRpt4C/6WL5kIQhd7i3X0FrTOo3YgDFt9sb927tIQ2fQ6XnwZVtS0m+SZHI9pYTX4OvS7c
1UPgfzAD23xo2QOc4HR5axv41zVtbbGeFTi6wJ3JZuoT76MkvBHO5HdgaBvtCZ4BRwBu+yjNvtrn
opFbK49NoMf0yg1RE6pNWkCZonGsx6FBPMtQW6VudiqHgGekLqxPqOvMHehL2KKFMHFGZ+CxVXMI
AtehGusr39k5kopq5gPtVEzm+GymX7TjRajJDH/bM2qn0GmnQ+EG2WZyySAnsiDc5n7Y1vvRcoYv
0yAeK6HTU9q44UkmxHVRZd25meN9Y49V3vfsI68Zz5vNlvFCWhADbgx3gaBA3qimq25wjhfeZcp5
ujBphOoc5aMZxyhSlexIuW+lszLKyb2NC2k8kKzsq73qgzg5JEAI+xVy2uCF2gd8besDJJ7c/M50
TPvjpOtmX8YVMg4VpmzKLCt9UmMGvZvkDsjTgbwzUwmMKvWzY1zan7qhr+6GaKSOqoP+tqjq4YTN
gQQT7VlnMkCRSVEn3Aem6tdJiZgnHi1KOumo59rVUBudzLgBsfSUtJZ9cKOJBpWZRS7T/+zSYenc
Kd16pOUKPkRf5V9YyphdR8b4XHZgx1BEetlxXgAv+AARKCBkMbaZ6sfrUXvTFc92tnJ64V+NdeSi
xktf2RonH1K2IXgNavtDAVZn4yy+qbGwSR01Q4oy7hNCEuw6PeZIB3GlZfF94ldgVSn/q0OPZGCN
LTJ/EbVRfazqugYNp5w1hPP6kMW18ZmmHov4nBU77mgvPSjbmHe0rGcm/k5gfdODaNfQnrNtJUS4
zWjqbskkjV2QJ5DoWHK8hl0eK+NWlLjf2jjCrJ2Wz1Gr01s7zfSd60IPjRxmmJExQXsvjPTix9Rm
JrrKQ1X1X2OR6hb8XeOWaPfg8lZeWr3MHnhglP9sUAve29x/CJq2VMOfkfXoHB4mWLPEtG4x0ZYn
pC7RIoBozg7w7gvUbHFNH8r50PR2gnqPEI1DHwVnlN0CM9WceWt2NRGAdeLV9m1sDCO0rKK9jxJV
3HSMaj/7WcsDGM/mt4iGBpU9ISSrYYmqog8X3AuzNa9Lt7ftNexQ66oQdrvTcdWba2bq7glMpof9
wx8IfTeOvUnSMhlKJhyQRuarprVmsWKL3r519HGX3SRRzWNf7rNSgMITifvSpKb9eaYXgwGSiKkN
9T4nTDXeTlOybjkBb5nwn6HLoqHPhX8nZqtCwOzFcI7z7ABnEARqDVN+qHVyDIWu1xDjx2mlG2si
cM5Gv0uFKJ9Nu26B93s9LREp+QjemS2tfDT0NH52m6bY0Z3MyRpzNBBnw6s+5eEw3ap6SXchq0IC
xGlmiJI0OUGktWn2ks3Z0HwCyMKkc7YICLeKlC9W6FJ88fMQHG+Q9WsMsuEV/rYE7SaGpJUcJnHf
CYw9iIvMkrQfD2Clh72TqDEVDpu47NP4TMsoCK8CVyFoTOkcvZoA5ryDw2LXQQF35TNmreExSx09
RFCTI98oyK+x3La+AuoTdO3z6Fr9UDP+F73twPBtLdVWubMZYwKDRkrDcbgwmLCek972V2YlnjVv
2oup0/yNXgklR4XoWtymrVWPZYB0hyF4tcbBaSSn/vseRkd0Bq7xQLKXRKeXiT0dGEjX7jz6vBo8
yqRzbcf81MbeWVzqVBG7PU8BvzM1kCIN6kYsjTxhpgcZD6m+6V/PHVP5DT5i0T+EfisuWWsU7qUa
tOm+dIVjp5d5GKZgG7iZ8jYePolij5BzUYjPteL/muqMJmIUI7G58tEzyrvJdmDuIrbOE64JH4w9
QszsWuyr79tnFu5g/GJEZMsxHw6ISHnUGHwckLozH1Yh7s/fYr9p5ztvxhQBeHDG+bvGBjPp/YxG
KTqrOZwTUhYwy906RmvrNSJAfD30BuyIfwgLLwqVfqhqFsMxN73wqKa4Sw6L4fM6w80x386JDGJs
GrlDSzOY2Tx2YECBn5Zw/tUJZYY93thOw8Y/hadmn1EtLVAyB8VNvpBPS9oTZAfYbH+xmeS3w2xU
5q70REMXJKWWPtZdNuVnJNPMgUx/QFXQsdIwpeqDcHyWYVIosbbwYpRbOuaB2Curtds9pSnNgjAd
Tes4xbB5AKvqlswLIaf8ZNJe6DbC80V6Gb4bzAikqNgE9VToR2LRkE3OnYkDfUWPuZ2+zZbSc8mA
flbuN086SCnXY9dwP1lWtIxzypIT7xiaX1EKogOSJlGNBd3OmcmeG4gmvsqQribn3HI4duFR2n5k
MYadTS2UaCpkq/5gl5n1OY0Y/NernN2aZg/v6HEbh2yNeXIqhgXBUsuYgC7ruCVVwR+07IKV4xvu
t7oxrP7hD/0mAVqLRgWB7HKzSGyL7qqVVknxlHsBu5EqAJwSBZSYDw0QTtrD40RApjcPycluIk/s
dJCwSFm6nR3oW3Avd3VQ2cWOMnlKtoLcG7ki9maGwg6ll8eqKUm8W812EhWnLA6tj0HitdO4Im5X
RtRxwzCvXW6NA6/Awb+aKXWN7TKUEZdibkS94sU/2x8i0YBYH2IEvFGAvoI2l/LhmXZ5u6vNmW9N
s8M/W7ob1Upk5DuulsC/9AJyA81a0FIR7GLHHXIGN0kRbIbGInN4qCtqKxa+sT4VveD/Eh5Efmo+
5kEnpIWzOskAl9WRiqfvZ8xAy8ROfL+s2sFgcW9nnZ+va0x79THQ0kRSkRr9fGU0mduTSVi1PTEU
ubK3/twPxfXQ1OB98cEZZ24uw7/utCiPqF09fScSK60++42FD2Py3HRPIzupTmw17enM0KbDQKcV
waEZgl/zLkJ1UmxYCOW88fFzJ9fI7whdHITVFJdRFP4GsXQV7GaKfWrYwnd9qPNNDcWd0DyCJegf
JyfZArTGfODr5x/K9B8COdo0rb9Ox7lsvogkxRVtib5+nRAHAdDnEh0QPOrmK4k7IqUoLbncXQgU
dOM40n72spznDVkRmyl7DquvDpf6Mz2i1Dm0/lhOO3f0FZLKuAzAXLMwEP/BE8YSrdjUH9DIcGu0
STa9/ng4W21xjypT+/XBxKEYpaitYGUdit5CGR65No1B/CFzc7KTXA67jELR3bWaTiJDIaRs2zRp
kjP+gAL/neO0xSZC3zWd3MnW4Y1jBmV9Towiwzg0JosnronKhH1lG1uqtzbFMNN/hL4XbxNuXG/n
tX7akdNlJOd+8uvw6CES++Y15MF9c0ppzXSe7cBNOHGCzk4NkNs7MRTJ849kCvLMx3a9mHZ1vshf
GWUypyYWgy93a9s9C0fliSzd23Me7gcbX+GmyfpWweYNU7I4ZeuV04kdO6PLxdON1Deht5NCtk/d
9CJ7laBKkia36Y7RJJ11Q1ZusasSf3qqp2K6sqeUgS2DCM36+UN2NaYFdXeih5o4e99z85OcExPE
ggC5P0DrLu3gKfYiWe9JBlGGRaOcSpt1Og+Gm0zQE7vxR3CqO5XgJNrZbRs7+zHrmWdFcsQBvs6a
1OA7VLlBHhlgviw7NbkyvM1gquQwoyeXByvK2uTIdsN/hIcEJZknGMtiqMyW5xWzLlG2c1O/mj1h
F+u2iS25s2iJfdS1CoaNSJOM5Mfv74gfuoExR5i3LePEupcw8MMLJ0mWH0oxBbQsUBa0TxUYa/f6
x4rpEbJgPfYajSNAIJOMDDyOtkNskSBXfG80HRfO9xQqCBHh22AFNovoQDronBxtLuWx6iOREJjj
tM1XPKFBuwErsoyN3Uy7+4k67BGbsRIbog6bT5XlmYBHJjXDhPLKarBbcjc7l0qZi2xSs4VIcA+F
13JbWFNATWyAiKtusTnRPCHVbzSITY5H/8ag84lDpAw79QJuXmYXMabuF9oM9XTVGK2Asc9rsX+g
IpKIWal859vARlH8QGxAzeM7lv1RAMfur7KCTMY7NIL8EAmF29EG4U6KSVbSkfiSFO60GGUWWPjZ
wWtRv/E+yVJeKCba1mxF/3o2rmHqWNWStWeaByB2S0PY6Gwh/Q1b6GAc1lGP6fRLkOsQtx1QwvJK
acDy0bJMWfPGAI89R5tytA2cG5bPQGE4F+hGiZGQqhywiuRO3m9d/Hz2i857OWwCCD48VAwHfEYE
sY9GYmXRNqce1l5U9PeNzvrqA5uJCc8mZn515RH1JtZJYuf5oQry5BNh8RZ08BRf4dLDHplyHIq8
VtY1/ae83rLTa8HmMzSl2Y7Tdn76o0aSZudQdU0hHqYmTgteXSgGvJanmJyI69BM+69Ae1kBDNda
VIKKorJ60dJuBb0APM+XxRM+3qsKxuYmDjvus0IVXDRI7bI80rogMccwjFCvMzmm3f1sUtMczIxd
z6GfPeOJQVNzGAZzqtYCrkZyFfQSMOU6dPtpRFZihG+ex+zzM3tWo/gYQjN7RfmY1F9MlLrsA4cx
cgklGOpopAZgZhmZ6arN7fAVF/YQfRz8sQ4+EzrFvRHQ3vS/MWAZ68PURkF/1FMSb5zZSGd62BGj
iLNTAHG6NCGFPJEObmPeT/SzKpKfObEHUH9Ge1XgRiiuA4RJiJqR7KfPkjk/C32KSaZcWVEEoXDn
wMkRjA8pur5GUez2CtF+iZa0mGpGilnSsKNqrCjkvOa3DnZjHl9v9omK5iOTYdJB+58/IFLmtVrG
rdu85kWnJ4RV4RDL1cwUqjuDIarKg0ZjZy1Dlni+mnVr29dY+FWxMmB5TrBHB7ZnJBkYZTt9xJNZ
x3RHCjlc8rotxF1PNII44HJjba7ZoaeXxB/c+dT3WYFWpcIi7ZEFmk5NfCSwtvRvk8AT3rWaIXMx
aqFicWmKVNby1ANInM7sGbpuCzJ2ap89acT+ljZw3jXbP6TB3QCBvl4RAhCQt9TSetF0Tks3zLY5
mgqjuiGEu7X8i4EcNFq0+kvyGlGVngB3/veSnXd8lWX7LjEceOAvcIYh7/qzsENSU2u31+O+L3PX
uW8FxKvnIhFIgMdIMrTzLSbutwRj8Yz6mU/x/P0D/CNt6X/UhP5JOfr/JC/9tUz1f6C2FH/6T1fq
L9rSY5N9bv51/xmg3r9u4zet3/41/esS191bVhawrb/LV49f//f/+v7n/KE4le6/0XGKhZXFIBKS
z38rTvkRJEjlol20aCCgKPpDbyq8fy/ufQ8GtS9NVlrUkE35HXQtELAi5IJ9iU4VSapr/xO9KcNO
7qWf5GFQoHiKTZeDLAoi9It/vteE0bFZLXg1R7PTHLwhfuaYu7rJr7yYEYvAQ7BK5okWGSkzay+6
gypwnotA7VSf7KOMn7ACRAeZEM7RWohKBppoKCW2RGh0K+LazyKfT9hwl9H7fUfk4qCzb6ISa1Qv
5841TlgF8BXSJl3FY/IV8Mhx8MUTcxAkK8FIBmtX4nmcn3yr8tfLvyQhTe0miVihx/A1B3N9iL25
Z/CnxlXveK+z1bzlqW/QKsCJVffK2KYmwzusOR/4wteOKF5i0z6QGWNukiCgQKQft4ocDRmVuohI
lHKDuGC+zNM8H/DJ4OijmGJSySeIk28KOgB0TjqFoaw/ZlX+4pf5trCCU8sbbMVsgSQdb8c7atyS
IPJqEiqyRxZL/qJVVD8+VtzYdD5qulJ9Ua3LJHwkZGmsnNt5VukWr+PLMLnXUYiFv2njr5g+kfPz
SZAUlpvCZWIUt+ZTzqvgVtREMxoCzf5IpA6JD7QPvOQrOMyEnvurzsOcDrHA21J116K0nvPGwJE5
vPTu9NQ0XLk4dcfVlEevw+wdZ5WQq2frCqQlKRlNgK52JtIt0u02L7Jbw5+f54HzZEuuEZDRley6
D11b3aZm3ayTie+T+jMbKiSSlOELpMRCmtW1JxzyUz3Uu9xTHyGRrsuMELqsJ2fTjjtIQLO5HsUn
arqVN/D2h9xBanwZvwbNONG7yKpt2NnG1p8E5XrJptz3iCmYJ/HBNckXdJnYxpaBA7AZaZFjTmZv
6LQ7HIhY4aUznrIAdySNXJBeWmwIdhlJD2T/Wox8BCPvoe3gGKCYn9aG37VbSpLmAe/fiFPFgXvb
6mTNwxyvsdqWq0IEp0Sb4DpGsR8DaDGxoMLMetKDCWWYPNpKEozSOsNtvYpmbnaXIYFXWdvBsdZO
4h+X4aywipcZGgeTTncX1dbJEukdrYxbz+TqR3V7m+P3DpMdLfGXn1awXwi+38lDAbv66M0XcLtE
USutd0pVItlKEXZeuFcZydheKfdT4h7g0lBriux3osV3utgfRwO3trzY0Mu/18X2ncUWnXipvafA
27qhv9detzfK4iNo+zlIrwfJthHnFTdk8/Hvv6n1Ttr+4+Asqi7SOUmZ/G6pK+gX0Vyywz1S0FdH
muXGNaa1TVMFmg1rzfcLkTOYD7IrVeRXBqKuv/8I76Ta3z+BZZos6YuJgFnFu8XWkQLDtxUCO+kv
ws6vwsg91jX5oOSOlkH6m9PtvRPNL8cjQoH3BeBh2p3vydCFYzYaWWa4D6gyVq1GEjI96fSGhjD5
OSQG0N32HxA1+utIDk+JcEmUfLVruBlM/9OWEV0Q72RbwABG2lIam7w710n/pEq16+z04FT1de7X
+/krfuBiXWOQ9SZa9UtUbNE5H4pJKcpC74gC9nMyoMYLm3OAvo/ViPCe6M2tR4yKXfYyZgRYV451
BcJfr/ngAJn7dpvUFhhdxFVRNHyuHf8hhx7EpsDRSHpnY90P4qtX648JvsaV4BW2rzqLrhfI74xx
DqFO4CKgED3ZNcunIv1xUg/RbD5N4G5WsVbXmA5o1aroVMTdrqyWwa0p19+v+/+HeurXpdKfSq7/
WJj9TyyoKF3/s1dn9ZbFX97+VDjx3/+XU8f7N6rmBc2IfhzHzVIe/RERovx/21DPXX9Zt6Ce/3fh
hIVnQRIqn56C/F5V/d/CyZL/pqRGiy99y/d8X/2Tuokj/Fw1UaHzBxCjgOqDPwtzyp8f5M6mI+ty
k0KGio4qUpu40Gxo53+2Xvw4jEXJKJVAuv+dW/mTfH2aa9+356nZk2F1LluT6MLXwPnqjMBkRPob
o8B7uvqPo0l4oBxqQTsuq8lPR0v5ShZc42avtHcdEtCyjuvhY2x4GlJGTkyzqLYjb3g8ntZGw0YE
pvhiBTmo//hCnO5xpBPrEugOne0VM8dD2xhPP90fv3hbWX/dGnHilWABp3JlLPxua2QNTmCPED1Y
0UamgaRsOhVa54qN3QYNwD3zw4eaUTZYnLsqtZk6GbzWAL3dYlG8Mu3xiNmQuZPMFuRFybx+zH9z
0b6v4j+V1N/PI/cY3C3qapjm73T5CxNrTl1m+Y4nqGnqaWV1etcTBr2iuD3BoPmIz2OlGNeQU4xk
JhJE9dXefgSxpKNOrk2j+xTp+mUoivuZrL4See/KY5K9/fvT+a74//FJ2Wf4oITJ1XGXN+ZPV9xY
0nYyj7MZ2qSkVqSEgR8j3dNBHJ2S2HUQroUOWRfotgZz8/cHXy7VX06Ta7KdYFcEGvGdN8PsFGFz
QdXsM9ZpBBs8R8anvz/E+8dUUmOAr+R+xjCGUendITBQxCIiMGOfm+pM/N0hloC5Svc379n3QF02
UBwHO6EDVZ/EF/XurkSHn09JETV77eu3sFDVpYE6vIXRXUBe8bI9Um7aUVMWbuaYXh2YsN8YXVz3
3dlcPoLFWJ3lz3QFf/35Usq88LIsNfQePwdqpjgZtjTweywE07RrQXtQerbD9BxXsbHqjcD6FKYS
IWiGTtmUaRWtgbTGb30FE4AGbakWMe94nCccHzir82rnSqN5GXVwwd9xXdVefpGQFvYWeatzMlcb
2rmL9xdnd19Ze8jgN11ldKQXh+ZmCL2bPi13YzIHj+WS0kawwJVv2s6BjwHPVvdbxj9yF1hj+CBa
U6xH5FVMZDqCl4LyBrO1txUxliGZkmc7aCQLKIavhpQYRBJTji0NVaz7JvwLL1yDpzGe4ZKlO9MP
i20oxleRk4JhuYh4AgLeXUwy9mBvnb71r/A1/ubBct7Vmt/vCGIefNyUOMB40P58Ocq8UwzTGg3q
FmgxU7wU3MIQrVka7jxWrWKI79rIxyU+KtKOqyrq9l6hxTGqHfONbOmnrnOGm6FD51dyZ6+Rc3r7
Ji+nZZBsMLQNL00vV6EGZLDiKxvPo+aHlQ4x06PsfmGeO5HI3h14icgNmn5I4Kb69s8fMMm+iUEM
N6DtvCtop9AcJeEymgWkMR4zUjMu4dw8MGp++/sDvV/3l9tb8upGB8Xfwnm3pg64STQNEr2vzCw9
kB2HMQFplDHRamDVogPdbvsm+5RwH/ymG/erRcS1HQHcHQ8qj/efL6XpQMur2krvG6ATbxh0Lmwa
rU8BqqffHOnd9mC5aZCjL5411lXnL0cK5ka2mRlU+7nwbmVXYx7KxH1ImSFmgTmj+vqPT6q7GGdJ
sjBRwS4V1s/Lv2X0QTGkJnGabYz8iSEbpvVVLN12E1TWRaTWus3y33zJX5xODsrExiP1dbmafz6o
QZhUNsaD3uekLxPcnlyJAWiVLcbftVF/tSy7YICWZVHiF3XeLcuQAFCoA5jf2171Fk4QejyQMb6E
ZwdcbCOH8Ugy4rfabIp1k6df/v7s/vKL4selkvJswN3vblm3Vr2nfe4bTUcol/LioiRt6vE35/MX
N42L+XdJc/GByL9vFvtwtltSe/W+nImtsufiKdbZhhkPDojMekCC4f/YzbDJCN/KXxVh79/c3Kcu
u0re2WylPVe+v29AW84j8at7m9jZZ1rk60WKH8U+q++U3U3TGG1AWldHdwjtrbJ18kk11XZo3XIn
3WE+RtN/taz/84d611pYHp7Fh8xOQdrITd7fVy6gY0V+KRc7MHcEssAaU9Pnyv8CiytDijGS9mN2
t9K36c+B+vpN1ffLy+Dj/LS/7+5py/7pWfICJ5F6YCssh+SuRRwHIOrKdovricEPw/hw8/d316+u
gYNAiIqDNekv6ScTkeesmEyTs9k/2XX5zLb8N9f5V1+JOCleXmy1aA69e4fBg+6yYB5qiLMRealt
X6xthHO7wZo+otM8d8ZvDviXHchyDX86ovduqQ2Jr8JTOnHE/8PcmTXHjVxZ+BehA3sCERPzAFQV
auFSXESJekGIWrDvO379fJA9bbJYZk23XybC4XBLZicBJBKZ957znaL017Ev9bclLK9VlvffGqPE
n1mLHBxTYYFfRGRpsJXrzOQZdtpNapZbGwuk54vmW5+p18GCgamFNm5jEf38+O6fe7d1RePLjhGd
Q+DJxnkinU7O+67yEil+EjDuB626MYjx/c+GOZlUSYfkz+z6yoPCKK9geRGHhB3FRyhxYRU5s300
X1+Q9nb6FinR8jM6VC9CpY5KcZ310m3amU9tNl56yufe1N/fOUpSZPv9XrZfnToIMFJDPSWtJ9aK
lBIq2nvbpFWp3DSWcS1b6U5K0q0c6YWHo+b+41t67r0hsgZj+hIiw3/eXugwRtEgl0yxTM2xgplW
/9JkY3mh1nhplOXvX10i5q5RDdmZeRPCa2oFoFkv1VLP7IgsmQhFqhCAOrhnb4cYsVlDBtRKD+nW
dV8MzxAI75UmPorQf5CrjDAGG6znx3fv7CfVIn+NdY7W1LvUv9zsQIOXovR8olQ8KR+D9Tzdg0Ga
d6Ng8UPm7spmo9DNTQmnVvTHC7/AmY01FR+WNmgr4C5O69XxOPmjOmY8v1L5WlTpZwm9Gvz5wVWC
7NNYJc96Gf1q1TRft2DvnQzv7ce/gn3m5eesbOv0kPk1YBy8vfNFxPRKyrz0CqP2vblOf6L2ve/z
UTg1yEWnB9wLUyy9q4Za22eEU3ltD/Ih0rG8cE5dUUxJ7prJDz0FflvQ0Koumj7doOuCmmpiLBuT
ZJdCp6tzmlx1Md+gwwg2IN6QX4TNgXinJ2K3gHLiih5HO/HaFtQUseKJJyCuuYrWy6t2kHZplc9f
uijiTBcAssylBqIkT8yU5onyt0ITCQ4tDYmE9o+WPAxhmsI41I9lLXawhkNEUahCyP1S3HDIrslN
ba90GeWpOkfrrg0exx65c5lo+7EerwIL0VKCu44EPYsG/IyUD7mSvNKpLSBAmhu6SFG6IfjjwYwm
FXdtYO78WbsNRw1meRHl6zAZ8mdltlUHX9+hyurBa2Z8RI1lXfVIBTYTAALXLJFqqgryeYQxyj7B
HrMUKn5lhniJGtIm8mkXSXG6Chobc21RG4el+bArsI58PB/OfCZJJUTNAFhI5oN88q77ca7ZGXIR
rx3yGG8Klo4wCO/kJjoGdnzPT114Cc8NyIGLxg2bjeWs8Hb+kQZF0ltYlR7Ey8ktUwujXiivfSXZ
W3OP+qHNL1ziu5IWH2YLigcCRI29FdnLb4fUaxq9GGYKNplAgSqixNcUvuKHAmGV0+fRt67iL80+
sfFOGndZlv0si/aKXy2/DlRk034ZpjvFjtWVEY3TLS2F/EVH17fpFLNxYisF1vLxYzlt9ywbQnru
LBOsUiCglJMFcrKyZLLtoPQauBCWKPfdKGFyzsJbSyshkllkrfjxjEG0Un/1kvWg18OlmK4zS4VF
gAqbf44gS4P95L4NyHLbThR8bTLXSGmoD63hhrOwLlztMsleF9OWi6UvwXoIiIqKw8mapAHyhoY8
Fp6aZF/N2Nhw4LgQRb1s994NsegUCMZeaD8n95NqBdjAGiNHMqhPzVA3bpjnpNGEGNTiyFl2P2ag
3YnGaC5c3LlPnbl8cmQDZ5J2GjWbI0qEqy0XeN2ifUIkZlr6jyh0j1OYH42ChLE87q8/nj7LjH53
tQaTeDlOUDM6eXI4FqxZbhWuNjFqAvzmh8rI1iIiKQGX8oXBzt1aGgnUg5dux7vqRjfB/h6JjvNS
wzxKQKBxcmZuopmHUhBRo4sHrTIfADZfaP6eu7F0L5b4RHLGqVe9nZ7GYAK51tEY9mBxlWaN6hbI
Hux6rAQKtqFFoJAknz++s79PpCe3liIleDEYbJTI5OWlebU5Snp4vAYfNq+f7WSnSw1GN45remO8
aMkYkEA6mY41Zi+R2W4pL63yJDkok9kD1Jy5LcKu1hRVs00wTLMb1JphwazUjLVUsNzX8XddL6kF
Sg30F6yGuakZJADWDyIxXjB6PAvQBoDSlU9a0hkOBM6bWSTwW6HLOtbCe9FUfJ5xE1BrtA7UaXoH
9264iu0kXNdNRXSDqNXNIjBZ9VH18PHtUZf36N3toZSG+9wm51g/ec+MVDdLwlYLnPUZmykh6Y66
HMDKRnawThh7fULPjgtrPy27g5CgqK8kPWxASc4Pcqiv2i5s1qLIdsZcxGtFAMgZpAqFZqQ/m1ac
reIgsjfFEvTw8a9+5sMEAAnlGkA8BE/6yYMl95h4irrkK2ESxEqO1exAfVTwDIzBlVXyVDu8uRfe
nTOHRlK9qLnzPTRN2vsnZ7E0HQ1awUbhLZ6+TYdL2lVTKhAl32VKILhgojnLXHIv/E2ZRgqGHE4W
cZzjS/e1Tyh9X8ahfSJoD32MPN/FJUi7sUqrtVwAMvr4Fp35Ki2bBE0DRSKgg52+cmRGBJXo9NyD
ugPYPH7Ucr9FdUzTu0JUv/wxvybIAwWuCo2YKtsO6qBc2sO+m2MKkFA6mNw0WlWnK+oYYx/yrSH3
pCk5pJN8I8swThoi2EL0+pN9NURsYa3m0jHz/flB40OFfI0ip76E0S8r0qt336jHiLyXCDdgV0Zg
FGyvDGegF60FMvalBiPFLMWg2uH+unDN777FJ0OflDMqtO5hJqd8IjEIQ6PfTQX9g7K/8IQvDHNa
Erd6NQ0JxeYlsPvrPCXkqW3g81yqN7374C9XAyRSsI4uQMTl71/dyICoyE4jjcQbRr3e+SCEDqmi
X4pMO/+8VAupjqDbzXfi7TDqbKGlJ1OWPkWCJ0F/CE39xozCl962j12AjISm1qEiXEftrPWFd+Vd
oWC5xkU4SUIk+07tZD0pMW1wGAgYvJT2i5yk8+MfE4k0Dtb5qgU7QpqEa9WPBDftLoz97px5MvbJ
hceSFIVhwNgBshDDTte1uXRqOfRNuKP7/rHS4y+jJT2OTXkFo+2vLqXL8Loi6FtSYaXr8fa+B7kY
Z9xnuddbL+GkAqYNDkN1C+l9K3T7wmDLtbz54pwMdlITmbF7cIAWuZfBxe8t1UFGtxoMlap1+h8O
dTJtfSITCESzcg8TPSJwoKGsfkp/r1KU//gJnr8og+DCBaYK8PXtHQShUFamwgvSwbNelybeN1pF
I0fZebohVLr/O1dGq5nCkqXiYDn5DGV0JNEKcmWTXXcbCFyBg7W13Ph1pq66UUsvzNCz1/dqvJMZ
Ioak79SMh0Z6zFEowzV4vV1lkdanttu/cStZZ3TNYEf8ro8CYERVSCYiUhSlsFNa+o3dFG6dZmCw
k0vN9Hd70mUy/pboIUUBZH3y3BqAfb5tL9c1IeIyTXgz+NM6u1031byLU/QIkvbp4wt8/1Wmc089
0PzdQkckffIG6LUsya2/PLwuWny70qrxw5e2glEdlDtJz66qEPdfsER1tOIh7esLh6szX403v8DJ
e9Ghhx7kkfe9ipDdpOZWp0ORWsP9xxd65qvBlOEER8ma5sGpADGtzBkIFTe3wW27Z29eOUHSXZqa
CK7erygUCVGoL4m6pIierJ74pVm2E/awpip9jQhiR4abmRt2BLjY8nUzyOHdVI4EDmvT96mMad5S
8lslaqRR/JIfEqn6ZRVl5USW2iMWjetd21FfS6vyAXiAuRFzjY2yOVSFdh2P6h2S48KJIxPWqhL2
G9woEvpBiIUd0VUue3ziD9XyE/Wp5moq0J3CPxg3QZ3rBx/m9yJ5gfJmkkCbu53PPKdZbtcIEhNi
l/rM+lX0crAFJGNcFX207XPp2HdadkgYaUWcHrLwQd4rnWYBi9KI5U3aTb9E6cy5tB56O9n2wNK9
XHD1STb/KNtEvwGX9SWgvrUa6fnihgockbW9Z+nSJy1O0yse0lcjNceHltOxWwClclStnGH8kZqK
80mQRVPkDhjBajf0Eq4oqS1cFWt0N4/bokxTx86QVWLQqu7CWLe8Lhf+ra5nCsEZCjpKE42FbnBq
MpV2FYQGMVC+/Fw23eMg+ZKj5eqt8JVdApiwpLenGpsaqzZ6A1U8hwu+kKjo5ioTGsFHgTRdT4k8
rMJk9u8APPUuOWv1nma55RK/JYFOkgGjL8XDIUySn3BugBarU3kj12w9F+PohBEWY05rgKJX4yvL
gE8pZ/qulkNjrZutvBvy4AqBN72fLB120UJVzDXlQZuCb342xE48PESKNuzhAmVOX9aF21rJ91xP
y5t+rl84Zs9ctr3SqJ87tj63nqZhcBzkYjugLQC0N2Z8A4nsW4Q+W2KQQTnGyrYHSmrj8HBNe9Jg
H8XGiraxtgVzi29z5tkNPi6KaGyFM3eF8WUqyWsmPzDuDohzxho8l79J4xbQUawWA0CfcD/UUfNJ
QeSC6rwimERkqqdkgbkSs17s9a4ZyUUJ8GPFVb2G2fulsLBx4d9KkNYPwx34Qp/TodbtpMa/LjEV
fh6kwCApO0iOtV9qErkysXAaG1TNpPtXpiXpK1/XBwhtdezl3PhmjbN20DY9XNBq24+KdG0CHK8p
H9fAwxR/wroY4ikIwg2Ypuauy0GWYrdIWJzNxMVgNrrUc3Oiy8rykNGq2JFCuzaahljsojD58eJJ
YK9TsqH4ZhCxvfNj455zNHQbwdbHAeRo76rebL+FWonPQKWG7eRTM/w0wlCF4aMPfbW31Yqke2mS
YmiM3WM0KVtBwQIHb+i2/rgupQHygt1uUuyo+1E1nkU4KodKVtDdlSm0OyHmW0SBtTsEEpQAnsms
dZyQqwY8tNJxYkMq7KduvljeUoXIKCeWhuFKDYJvrTyY2OH5vmaaEWsrnM8zOmrkZV5gTcgLOfbc
iIyU0FIjddQpyXMMXC2bVaIrCsqeVlDPkDMbJEpBUKmeJLohdst6FDKQwaK8laS8vxaZ3e8bhXdm
o8TEJ2Sm1DxEk6TsdPgpYFoyPfoOluNWhFbjzn1jroseVmUv+/Kd1NNedYaClWzC63/lx8OuH5ob
shoGQED5D6MDnOuWYYSFrrLn2pUig5qkn/rmTmmMAPxQUg83Rm7cJxq8m5YTtE0V5pAkIemJpa+v
Kml05US/Tbr4iFTxblD0TeiXn8s6/lFPpeQQlXgw0vTGCmRyX4e9ToKJI7AOr4QIQ7erlc+QsCjL
yEgwOiumkoyReUJm481NcbDM9G6WQR+QBJ+vZ8CUK84fX9AjNCszN9tNIiufhcEXA2Bp6U6BdiT+
igg6vAXeGLZHanY/oAb4zthMw6ofoKqG+uDyyXlSU/7YbsUvBuqgnvnXbdUf/DL6lHf6atA+9+2M
ErPuPjdm9jmUOZNjHeKQLJcAj9sHoqWupSxPnKTFaRuJ9SDpiJ6q+77VXyAZRs5gDmvoHTSlo23A
nVEm+05qfV6xJ7urG0cy5TVeso1lddc5/ClhwX1Q7IG4SWpRq6mikGrW4ZWfG67fZj/jnhtoP4WF
7Val/SnPow217h3G7l9+HHhx1lwHaXgIjW49Wt1POc0/oYgnskoZ9nOiLsVSdvEmorFYexCKdODr
7yocSqfI8CieE8r9rIxtymsefu5LwkQTQZb0EFfukORHjNtb22QtGIM0v5cU3vRkzp60fnIGkqsU
o7ilV+yafWssBprvYe/3rK7Bja5kKz1SniW9udNBnu5YZxyYw195p74m/eQKQbbRqOQvNgW/IMwO
cl1bXmDfmz4oN2W0vmVFct1m5jX0wdSNe6bjUEvbKdX3rW+AVeQPRs0vjnEQpqtKN4iYA02bGNBv
2ZAAsGpBdU5m6+rW7OlVc5/k489havp9Re8eJ1IzBObohSZO+C9TOPbRnZHpYHzu/EKM4RqNJDiq
KJn3VDB/fbwNO3esXoTt5O0QJ8HG7+Sw4I8+5uGJSlms1lck/aAHROdnPavD7aTKt6hxnwJ92HZW
dOlM/a5GR/mcKYIt3kAqQ9fq7bGoAsUkMY0AUjXQFUNrC2XHTaSHIh1ubN88gtPf+TId1QYGcmL+
JB9uP9XirlXEYW6+yam0ai8pAt5vflHpmkw3ikLL8eJkyz/ohRQEVpd7gd+7A6ClOctdCTXox3f9
/aZU4aJhpaPlA6h2qpRKyC+0fQzETHy4aBEUT4lVYr7vyTySybgtIFV+POL7C5NRz5AbolLqQiuy
/P2rIo0uhxXaYKong2HuLCiabLavSUpefTzMmaPg0u3Cw0MHUtNOK6BhHMlLJGXh9U23J+bAy0IJ
NWS9kSv1whWdm7mMRXVXVpY2kDipoumFOcQt+Z6eyAo2AP7GnL6p+dOS/uoSe0RTSNNXE6VluJsX
xl7+1SdlitdDnwoxSUcluLflbk7pdAgi+gcQKvn0l7sBbi6uSQi0odjDfP7rR+03A5+8MySLSnWG
Gd/TfPsRdMvGyMtNh+FeHdv9x4/y3IyhhGDxhnJ8QpT/dsaMs5GMZU7ZSco5amrKHUcU3End7cfD
nFkFDENRVDx/Gs/xtAUTqIVizrT3vW7oHNP+rKZ4+DttS+7XOpHEX9bHa9S8jcXzhgWX6vfJCw4c
VKhl2vIeTM3elPt9VvTStraSl7kuKSFyewGEap+CKtybEIE/vtgz95RB6VxbeKr5LdS39zQJ0wQj
fcHjmzM6Au0EoV3g4Kw7Rb/wJr5fYmS8R0u9jhx0+s4nb8dUEjYz1lXhhf1sHEqDlJEsU3uaD0O0
TQxEXHMDTwZMgXmhbXTmZP9qZEyGby+ylHLWBsFFisbaLd1D39K9j+/jmWVmqQHxGG3WaaxZb4cI
ZqDRgNcL0gHaQ25uLYzUHCcgYV8Y6MzsXHzv1O1QtJJFtFzrq2UzM+06BDdReFZSf1Gr+3pKfhC3
ta6a4CAa88LbfW564IGlio5LhJ7kyds9S9ZYQ2nizkGKq0kEryGdLn7ej+/emQe0nA9VNOTk9dBY
fntRdZTO8OB45ZAkfK0XaaKh3/2NIWgJUKzHnUVF6+0QI7Z1ucSW7I3RdG3CanfU1nr8z8ZYJsmr
ZxOoY26GNgsUqCiXtqPTJpeaDmceCGktLIAGYga+aSfvK6qXoaSckXutLeM0jX70RPaG8vQ3vs78
+xc/IAdVNMMnt6sfLcCtJuPkYn7qs/il13Cboxpff3zLzl/Pv8Y5uWVCD/rKKKntIdWRgLf2q8Gy
Hisq+h+Pc3aGvbqe5bV69WikYdLQ4HE9WPzuiBq7k7LwUqvg7BiE2/z2U9nGqWWgm8zatKEzc3z1
152vbisym//GZaBrIu3JEiw2J7XY0pqsEVkCBeBW2sdtftX3lyKzzqxklBoRdWAjNLiWk8VS7m3U
iTblXnipv3S/g+YbvlQwL2b7Ujv/7A0T9OfY1moEzy1//+qhKLUPzq4ycm9cMnIXAkCM9/vjO3bu
clDHaOjfuW/i1Oat2EVCprKZe+iQbmypIEHT6jc68E+yBi4Uqs9dz7L5w1IH2UiI05eT9DXDLmTG
auW7eYkguLTCnHtddOwh4G8Wdeu7bZ5SQ90xeh7OlF0tp8rFGJ+J6IL25dwwSFBs9C8qsJXTRnyK
gMQKCKf1NAHKoxgpUXLqgQDy8bNRz+xa+VwKdud0TxS09G8nwEwt3PJTJgBF6NtiopoYblRFABeu
VqI0NlKMAs0Wq7Y2dgblHCVQgTA9J2bk5KbiRFXuJt8zEBK2MTt6lcGEtL2kKFfsh/f5oD8AEV5L
II5rrXMU7Qau0oUP5JnP8ZsrOPnuN2GDEsDWci9tNarLL62uerFcXKt6vdbV+sJ38uxoBlI2DJU8
n9MzU2B3ciTA7XkQ7SG730LIJ3sTinvxKyJi5OOnc24SsNP4c7CTpTkjH06xIgaTCdTle+CEnXCE
+fnjUc5f0hKHxsYQFeXJDoOEpraxQM17ozE5vDDuKIfAk68QEbuFKS6sn+ev6V+jnbyhfU/NuSwY
jYzojdAmz5CeQvXCdvP8IOg4wEvw9Vy4Sa+XNb8XVZqVyFgsaVpL+Z1sk1tcVxcu5dzCxo79z1GW
G/tq8Ux7soeFqdKWi4mftg/zbyLFuFb0//ByTqZ4iTi6nzQG6rViZWXfU/XZqNQLk+3sNECppFl4
hCj+nxwO+NZZfdYpyz6g8aThl2ZWXgG+kXKXS7TKhUPX2Xv3r9FOvTRoF6KuGRgt0Jv1SPQ3wc3O
RHM/7P6y+HSpKS1fU2Qi9BVPJ4NZyaUmmxOTQVZdrAibzBIX7t3Z+fZqiJOZ0HQQLHtpZCYIdUVV
2Sq6VQiv7eMX9ew9w7DL5pOPGxr/t/ONfk7k093IOadeG6GMc6NYlzKn4ksmyPMDkeHGpwe2w+kx
P9AnkZuCr2hLy20UBCAorduqIEyyx796SdTWiLNlc0C/910JKlfLJXyFrc6CFtK0atc0dEiq7jbm
4P3xUO+/dAyFXQypuPbbqfv27vVqGSodljfPl8QGhPoT8gcvVMIbKQm9TLuiXZvH7YVB308MBqXG
Bk4IoS5ambeDJrOdEqU5s1tI5rUsPttFepM1w4Xp9/7VZRSYfJwT2TdyKHk7ig0hdRZEcQPjnNdY
SmgAZiDFPke9SlXBvPDMzl4Tx2YqojiC3ynXK0xlBE7xPrVSsoIX5qUS/UJA/h8/rzPDKFTyeGGp
HVKgObkoupAQR+MpY6Oluuy4r7hyp+ryCwvR8q95W7aj3k7vDC7p4h44PTIQgSbB8rQyL2hkUs4t
4I2PRJjEl1Ti5y4HP5mwBWJ7E7X922cU5H0atTYci6zQH3SjXCmDccTc8pc3wIu8XsMLwTkefcrJ
GqHMSaqlQstQkCa1axloJCPJuPA9OjPf4GMCsEHWih78VCbZWnFfju2ceao9rQ21uMpk+6qfqrUK
g4Wk0ZePZ8Kl4U6uiaP14NO3zbxqmDa0JG4tlbAXugA2oSd10Tz/jeEgjsDvoViNSOTtk8rDQlYh
uzNcCerJsj3fmL2Q/Kk0smBxNRde3jPrEpIXVkATZwTn45OJATwzJEMgyzxYy86okLMxVySYQTM0
boDJgsEX2wUI+/FFvl/if0PG/hxVfXuRnUmm6FTkmYcawS2jGZUbqLkGaG5m/uNF/kt4qf8TiPPf
oqPeAKbOM6j+H9KlDJaaf0+XwjNHNvx99P3ba8LU8jP/S5hS/6CSgbEZ2AIOZ8wz/yJMiT/wVYLD
Q6cNPoCl5p9kTkX5gx9AlYCXh5WG9umfgCkD9BR7O8z+i99I0MX67/96Y19vTv75TQ77Mj1er5qc
rqlNGDiuYCVwED7Z8EgZTPd0spPNUPCBAOgMDG3AprsnAG8sXLK28PuFqXpTI9tdS5IZrhAIINkh
s+wlQaVz4Z19J5GjVgJuyaDJBHkJMOmy/L7ai88BnbWkt8R6Gi3lMWwsbVebjb0KlXI45l0feb0Z
2VfFogqqJtn/nJNheUew4fz46ike/3EPXt8a1Jun94a26fJ5pD5EzvY7P5CJ7bMBiqiuW1gODvnA
kmOQMLPLp0AhJNb+EdbpSDpxjQvBMid0AWPREETaizUqf/lqNnLlaCCIcKdZ076ovmR4VQ0IaiZ5
ZyIYdNOFbZuuIoya160Ixk2DtAbzhXxfGe13X22CdZH23RW4dOsagWd4Q06ivOco0xKppGVwleuo
PjY4zu5FWNAoyoRxsLuSkBGkVHhssAH90kbd9LKk8w/keebXyBMFUPj0UAwoxnEiFG4kZZ03aPr3
rEWW0hfJV34RNEdGOP1Aq5DjsZAQlTS65gYiuNfT9DDagf6UtmZFakM2fksUPdyM4U1KEBcGA+27
kJJnM5ZvhrD8NPSt2IDl5lSfR9dJEaZfIH9Cxi6V8A5hbugIlPgwAhWDgMCAwBuiTNZDUzfXc0V2
gjb44yYJjeZTPuQJwSN5swOtiY8zVbSdTXQERFd9IhNZLRMUDtqtPZCSg2opWhvlaCJ7ir/DBR9L
DiaSfOt30oCgJEayVmh+iNpNnogODdBWZXKYOkTkqIQKGA2o99Cs9W/pUEXpHr7JlaSEkb+tbcVN
hpmNTLElfEd2pf6pNOQvpuDxlQER5FnYmKgwshdpqvdaE/6ib4uNOGzXfNYBvMatvA2AsCAdK+pD
LDfmdkLUuxrN9LttLWmSCoEidjHsyGeYHKs32utc11qvM6LS6Sc9dgxjOEAbDz8RO5u4id5Kq3jG
zdCTpRgW2kts+5tmVOQdArpsRZETU6Cmpo8CpY2Dd/YqTEMY5eX0I0YKtqYUjiFigOxEyqvs1mb4
UyG+lwSLL0kzK4jT/Ja0qWRwmoTUQD8xHoIRsJmeVlshyQgFhZXBHxW3Gjqk1JEsq9oR8SSv6TTe
+12tDg7dchfMjXwsU+Adm87ybVRmpn4M/GDaTnNnf+JjxyOtiHicS5lQ5Krxo70fycptYSbjMSIV
IiN5VZRkiTTmMSdF9CpHQrbMZIw5a6KvoIl3aomgp5PMOSHacQgPBasJcQ4W6NO8DHAVd9O3SJaT
O6kyPclY5uCc6JKAf15oQFNFYvoHk+zY8LboaUW7EQopSmUNMRVLKveE0m3EfWIR5liNyp1cGOO8
rYt6KjbCGPl19AEIPVqU5JZIztEIki/Afnfgix/lqDRWbR+QmeR3PsEFqe8QMIHMyphl/q9hudf0
wbif4rl1yXDJN2oFMtaRqhoScaF+S4WtfGPBQ3tnhGnh+KShEJAl9JDG/2R8zXRf+imHorsjkkR+
lAjUuNb8DD+D74vqh1T4s1uoSbWRYLaReTrB3JfL8LpVBuJhx1GFz9zAxSBAauf7UbgSaTt72pBm
RO+OYbQlcnv+jPSrc4ZRbj5NESnelt1vVaUZtuoQiV9Jy+djJStUGIk1qx7CHLawW/eZeRjqMorJ
slEQgsRIGXu22okDdbxfRQa1A0ixVLAq9D7GxESr1XqQHYso8/ucGcaaxnQ9ZqPRPoUJsi1n7gFL
bzpDineyAYz+icgw03qMNSWziD0hWG52rNCoy5+zVY2L4C9W/JtI1+ONbTcUSuOW0HrKhDJ8GdJP
SWeUbTdDrWs+iUJWHn2Rk8Tho0Xj1H60jKGunTqIybFJdOXLpJI6UxVIv+q87r4PqUI+piK0Xazl
w4qoQcBiCmrborRLjS9WPBAuYwzruGsU14I+sdNKwW4t7+KM2T6S2GP7477ziapcNHbKI6ZNIiQq
wnYRdomA2p5cj+MxMIKv2uiTTV8TS8E6kftXVSLST5R/sOZ3Uadqbl7E8fdJGA9RTWUFup41HnPc
UUemzHgUmG2v8qIMS6fKQ/KamqZUHpfe5SPU+fFoW6mxG3wUPFXPgiEHHKt1tCUPoVUPW4rq2UMw
ZemDakpH3vdhF3L/rzu9o183+3J9HRgiWEdkHIFTRjZJxERKWi0pFWmcsz8uusgb654J3s/ZvWn2
/UqrgGaTuCqsKzvWduWgwVvWQL091nOlPU8IDTo3G22lfYgWs2GrTMEmKPo4wfTXohMNC6uWEdfp
5bUIdfNzyTo0OmZH9GjPLXalIA1iJxcG+LA2C/pV1ZFXzP+qvKEmfC/KSfUaijK5I7MTmWEuq90S
2WTe0ZBUOgcdU62QW5Fb66Aq51vSdQUScHDMiilp6dpMtPSegLO1apXJJ6PIjGBrTAXLQD+2j9kk
rka91zZMQnnJuSp49ftsbacgyFdyP5AnKw1d9ziRV3EM4nq+y/tCc2xiZzyiSearTCmlJ6zmKVnk
sif5MB1RGBp7ZZgHAHRJ9ZySUraa/EJ7VtticOUutreFL5Fdl4T5Y1PH1XNQyeY1LrXyOMGPu4ml
2t6YgY5ebxqJa1F47wLLMjcTn40ITa7Wqy5oBQEJE0GhH2usWlH8hR5dcg87Bk2TPNTrYK79w5xY
7YNMcmHsmp0sL2wxiQzbotOQXsfdgBhMNJXDibR8tpvRuvKH6lHO4/JbpHfMw1HYDi+D9S2ZVD51
UlyEBIuxSUVP3FQbktTS7TSEwSdTyXs01rlq3ml11RFXSe7Y5xheCAL7NDP2BulJq97XfPSrouDb
b7ZWvTLx9vp8UMN6bzQQ+FdaozU/2jEIVklrritRJxudeLxjPevWZiiNxlUULb+ziWW7lgFw/Qgx
5Mqr3++gOqdMljA3oQTqqJjJ1gDjzufqEPtdvLKCSd6qaZW6WqWQ8Bv26Z6sk/L59wIRRFF3Fdu2
/0zUn7VKW9u/KRWiUtjBybxpfpJHu0mRQt1lZhVrH0i3SaKwLgf7edA6/VouUvWxbjPQxn2kPqZd
Q4YrCS3laK/s2NLaBx9U8o+oJ6LPNc2BZcZqxyMAnib6FGKUbdiJhCS09ZLJu6bhs1tlVs2EH1E6
gwH02dWZuToef3+WK7UB09Y3lf2LdAyy75CJ/8gb2e4KRwt05TGJZe6tMhD17th1rRQrTSj9Eg3c
kkkPwC8eN1kQTMe6aa0Vyq3hC3UcLJl94B/DzEQ2g6IVUKLWls8aSVHXvq30SCsrfTz+/kN2GkzI
2ND4bxPhucbbMpTPwEPqflV0hhW5FLW4AIKDWN/sit1COJbm99DIkl8kaeo75Av8mG4i97fIUQzW
w6iMR1gf5TNy/PJLg6N74b3HOIqV1uSvzL58nuZePvbs/L1yrBg8Sq3KbbvKVpwm5jv0kBE5daiL
HvSILrMwBVPHn1p6FxztGIjB79sf2L19qxvVP44qf+lgfv40/ebA/W+P5f8Pz9xLw/ffn7nXKfEY
af/tR1G/PnQvP/S/h27xB45jCpvUojV0MIs16J9YZ1v+A0Uaxzr8rEsB+fWxW/+Dc+cCHsKsv+h0
tD+P3Yr2xzLJ8fnJix8WK/PJMfujYzfW0pOzJWR6tvAEQRiqbCAbW86er465Qp/HiYqusYl7/7Gj
8fWQjFLxjYy0eVs2qr1rciMl0qImB1f2jXbd2YQlOg0Bf5rb90vOgZLVx5YoK9eMrFR1iDlgXjaq
RGZPTmjic6E05NGYMNiJcQjG28ASfujKcDMgpLTjilTnnP12Gn31TS2/b0xtxnpGFtAdFiGOobaS
HMqCIGcRBFhgDHU0nWwEBSBQnq2yQoiXurXjlWosmXv51Jvx2q+Jhe4W9SRNDVn7HEaSJjiqJNOX
PG5ICCMJQb4O/QY0QjVn0l1cT+1dpmTGjzLKK31lz6FaOl1TQdcjgV0HENwTrgoZoQmwUMxpsdVS
DjSuz3WI/2HvTJojxdY0/V96zzXmYdEbHEfuLrnmKWKDSREh4BzgME+/vh50K61juHXTqhdtvajc
5CIyUi4cDt/3jlHh5F5wEDzBPSVTpluHBqbzL63y1qvZNGTcIGP4mvdAKrteK4hvosSNKkjGZIpf
6Xd+k6WznJKi3Dqkq+kri0FC5XlnKf5/NHGRBEDrpV9/p3duRbVjLcS7ynozM/EFlBjZ0/6mMK2W
X322zgaUq9gTJKGfsHxfVFN/Yp5wo9X1P/TU6R9TiuBE2MNzs6jRd8ILzyRoFqlmeTYKTVxXdXlr
47/9TnDCjM+odcUKJ6k4BrF9ULDhaIX+lPLWTeD1B/Wm5k7HJzIG2aGvSBjTl/51lk3NSF1ph6KU
ddjXpNP33dRGiTC/lHZvpREpChoHqXadOFvCE+2J6Udi+Q5RcwAHjTCepNFSDdbr5zYZqGVuA/vr
2GZfsWjQ+0e1kcfkTMy+pzVZGo4F6d3NhAW1YZq18vrEDlHFE2P0mSHivLjDdbolNXiypEWv9OeO
i4KcAGEG6aqlVix3yTaV0MblhZt/7hEmRH5zesLFnGUq8wuHtsWeG8j3X9bVsECEBINYvTyumUpj
7PD1obf6hOq6yidwyqIeikaTbt6nbc/OLTIHW1khHkbSVS5m39nRksgq7vdb9VL14U74WbTZHPdp
p2k/HIMcjLkb3tpKiFAf+tfJXO4KRcgHpWeIJgyAmYy9UQlKR81s+OrOZc1q2FVRZVjv9F6XOztz
qQ0xiXfwOkChhvU4TGjlo+plWI4EkxIVnNVdXAVdG00Y7eY+uOsSyX8vjOpRNsEPQBEWXmWW+0G1
t7XTy0gxJYSq4z7VDC1dCR8k7XftoXx3pebZI9XamravbWM+TDLNv9IMrL+2trnGqTlNTHJLXV1I
15Qs7+ad0qXa1XQR0hNu5Htz1qeb3galKkr3mZaSghL12XpHpOM64Wh01isLo8MNlLQD0ei+rHdN
JQKdxcplbzKN23ZweJqkZnOvLnRHOorEE40sxZ6gagqVcey17jLS9a6Zp5SE971M7CIUdH2i7TaD
ew+4IPQaZezbxQ6Ap9ogXOy0i1ViqBTLiKslIStl8GzOGyjj11tBKzWje0qRfSuySEN+tPEkOtHa
5H56rVNXE9sL8L9m5VZH6a13b9drBUvkJf0tOze+r6bpXvD5JA/zQnv7LbkKmH8MTE+Zlr/TvYxn
QF/kKZim+bYohPuAVtSheHliOJF5Ro9kamAWW7tOPaR1kDz2o7cebNmzHLd9F0nbIzlLr7tIcGrE
aN7zXbkA3YGPSUwQMypekjyEi0sPDX+1VAHRNWK+GZlQrtRc1AvNF8zn/HFF/ifGo7B2SUFanTk5
garOt4sQ+M8FY8gPZ9ieMFIDqJmim2YXzFXyMQQsJbcJFcEvLWmEPMFu7T5UjdcZV4XXEyL401v5
X2Coxh9kGbwfKgREjyZ5Ud72Pv35NWdiAVmcfHTiMSPMO6Wmr3GpR+vlqczNk7s1fcpKYuDy2RM9
IlNrORAxQ9SCal5kBS3k+mt3++8/1adQ7WfQ29nYSNh3amjYZcmj/PVTWQJdWIY1KR60zNrNWkKN
3fS8qskN67yx8Pauj8bKnj1U3yxuxrApVIdvVXuUOQXClstwrgRD5mZTD1QQ2U5ZhpTFPVqY1Rl0
hw904GuINfG03Tz//uN/Zg/+/vEN9Mrwg6R9IV799eO7rdfVaWLz8Vm0LwLE7Ojdzymux8++qC21
yg3UbQGaENZmfkGxow3yNFOR2OzJMb1Ix6Q8YNr5G33gnzONBQWL+AL5set4VF/88mXbmhsEPSqo
2Cvqfoe/4LnISivsHdbmFPGB1Y+Hz0vx/2zw/WU8/q+orf8Pp+NN8P9fT8cXw1v/o3wrfiGktr/y
12zsQy4x8ZBvyaiLJJ3h86/Z2NwqT5DzbBoOiOHtj/6ipLx/YBfB2bT5ObBXbGTxf5bFMRsTDoyG
1kFkAtFKItN/Yzgm4Jkb5acbnHA51FYmB6CLewo9yW8ckJxKiQW4kvjp5nxffb7uthcfw8QtPZpM
XdtLUYr0w99ek5S7a1to5R12t4MQSxuZ20uVpO+UdiBzOSaOTI+m9Hj7+ryHE3QiEzVbKa2tRIOQ
e/9urqTjL3bN6LlMX5XIZZhumHDlDDgwbUYQzXN20Mx30h9faQim0iiZ3uCksNlKRidv9sd9syzZ
zpyaD4dBFe2GS1WdRWUwsZcXNB5QYILZjCRvxo5uWEgZ9jsVDhlKoLD7nFyMbYipUCHF/aQ/ptuA
Y+WeFRXb0NMHjd5HRWpX9A21ODhZruW3pScpczEWK+aP3bM5zstdLWo8/BYJ6Idke935nzPXlHAk
kdF57dXG9bwNZv42otnMauPn0OaTuSiSFrRhm+isqe4ugVWZ8yoqTC5orXO+Ntso2G5DoWA6rJkS
9QTfcymlS5q8ln4Qf8U0WQfBtUoxlA/Y01OwCJPduugig1T2UG4jab4Np9M2psp0Ip2AhuuuXWO7
tJ2npVyeHHLkD82kp+cqG0q2Id98U21Fs0WzUMKa88r+WkzEEFTGasJsyLE7OXPxBfv08t3xmu4q
twv3iMWZ3s9G695N1bzp61LZ2/Se9aFnNY5O4tk8XkCgDxyOXjCtMECTtxNzmx8nRwtucH7xynJU
c/KA0Chbq5rH3tTyXe12WpgDvna1WbyudlIefWkM0Uj38aXfTe53BpshrFpXfs8ZlJi/G4JU7jK3
srRzPzVAbP1s0t9K0WEJCNZrYu84mTytoyOc3TgnYwu3SEwqwtJkN8xpUx1GpeGBTvxCCuQEZnWf
pUwiIf4wyJXJA9aHGrxaU8e6wj5/z/KJQX7cfJ+VB8i/ZmAtrf/iTsV1QIfholkL7aXFi9lPbHRL
/cxQ2UVWuzyArdoPcFXy0lNZxVrVSFakgTTZYQe1sCwvNZkczeuoFersNJZ/6FvmJacaupdZm/I4
N3Lvmz8LUUfgZeuD28mElz5fYJq6y4vOoBzPU9k/CHJEr8rSSR51VQYXQvMqUjNnx6d5i07ZQaAx
91BJ3kvVFjdzl5ev1sIjWwxKv/L0VVj7fFiEujGXSeN+KK08riZfe6HUdL4dKlMD+mOF5NnH5pzx
HWriAtJOHcD27iBvP/Rk1HfLpIyd1wde6PpDEa2GYVCiYg2nHJCeWrDypkiSV6nPkTZ6+kGbbhpF
kxvduPKIWSHHoVD+GOZpJrnBquJm1ONSEKFEkeEQWZUmQ2x2wc6u7PmRPvQQFHXXea25r8o0HgQ9
QkmeXpui+57oVv+jz1q8f3lA0XZILy0R5Zc29brak+xcP8uv2lQriu66tmXuLPt06lax7DuIdSL3
XCcx0cl2Uz08IxO9XNnvv1kkLH6H3nVfHVW5tzQC26emoSCl7WmC1ODM0t7HtU4DoeavxaFp7PJQ
ry1U3pYydydy51vfQ0GIOXB3JkkiVTYG+8I24MPSbHzussS6rrR7GokWd5e4Xh0R+Tidh2ZWYcES
dRX4Mvsigj65oSVkPCd5mZ4HaHDkRqTTxVmrbQXxXd/sO82KyXq+mqf8qk+8S39oVTjP1bu5wA7q
rBNjVxG0VA87M5+pu07aB7zjRtQF+p2zzpjtK/rKWRh3ltPIXSfmOdZkI0+q+dLM2S7fiqZTvIKX
xMD7t22R5Pshq8ebQJQy1NjRn2FIBsBrLK8AMFtHhiF0LezRz8csgDJU+uzNYeJ5SG8MpfI9uSDR
2q7fCgxXc92BCevWNB7rsjbBWjLrY/TIjiwGiOFhXO62MxNpkHumt3Ikf9K45PuCIndh3XKawkOn
aWDs8Kg8unB1RBsYN36hVYdq1ufvpiOLeOqgQIN0MU5znz90NjG9Hgzko+VC4yu6SnY1A2SEr3oi
c7NND6Stp3vu33pn5Pj4wqrXH4pWU/djB7iTz82rrvnFZd8Ibw/q851zKp4bpUHp88SpmdYdbwhK
iiuzZn2gpviZ5BQvrqosZjqQZNIUL2lNxq6y2RCZkxc06Et7i52L+3Ge+10Bfdq2yZVD+uZXlGf0
5ODJDq2k0GN3nS4I3KwiNfcXiTEV+6wMWEYN/HKmfLKLMb1oqjGneKaZY9+Wftzxrnz0+vQpsZuW
r7nzIyW9h3FaX9dxkg9jJxqIg4mq9NEpD/bYZTs1D1k8kEYSMYMQP2iTn0FICWE86jqdh+uOCnXC
Okz/MhA1eaEECR/RzC6XGTLbAxUw7Q4qAkyAZEOyxTbdAWjxPl9A39BAsg2POn4K7c7XB0CRfqko
4ExuZGJcyw0GUEM3xtJGau57I/2CbjLDaHEwtSsnVS/BA+c1FoP9uhJDauWEnjT3lM3TwB26nekI
+0THvT3SWJoBLYbmYtTZHupN9561IpXsuP5oRiZISf8Go1fdLIG6qQwzNgFHZFE9c3Q7oe3SYN2P
vbGfc40U8zYTRM6agEij/WL0pnMxddlhDoKz6TV3qhJEn4/L2VI2Yro04w3onjEExeRrRxUZG2D/
IcvOESdxGxJeXlHGWsViIuIof+G1+gbCRObKDDUQSHZcbgufbvl2aVpmLaTJek/9awJ4mWRQ78ux
yvL9TK5LN7bfhjrNzukYzA/alN0yit7nBDDFGTvSQZNKj8xO0jJl8bZzo4KQDlrksdtbfiK/NSoz
HghCYi3Z5rRMUBc8Jc6TM9VZhDxniVI1BA+TiZ7GnIIfTjBU54E+9XCc7W8zfFGsZq+909ph5CWS
9DXpLuIKn6cOpT7Y42RmUbAsudgPBYP3vh7IYuhDpbJ8Pbdtag5R789KXtuIdpyzHCBWRGg5s/CO
WtBPU4ioZNGO9pKJ8UUGUx58W5ZuIUXkf9alzzLsx6X+8b//1zc1VH273P9I8197sllJ/t2+dFDV
96F9636mEj7/yl/7EtC/ZQekOvj865d9iYpIlHNI+AlEQD33c7m2QbEkSjYbg/a2xHgGsr+/9iXz
H+jJeE+B639yEPZ/Z1/6Ew/Ax4U7ZqPKLECN3z3ZGAKHIpOuG8/LtOxBqEO4SOey18WdpXXkGhH1
PyQunWY+uGXzAuPqnta0NI8jiQN7g17qlbEpLo38/qfr+C/wn08B8U+bnIO2EPaFqEKbaESCaH+T
F+ZeN5m9zbm9TkbypUiqBLFUKdNqB3cnL+qpS+c9XHx5BMPUiyuYS3JvXAJ+j3qiLQ9rTs1rYw3d
o5aN3Zbc39mRrRkMbxDet2bfG2Srpll+K9Ta1xs/YgMsqtIk1VmwLg0qSX6g1QsItspaGJSEc/hK
swkz/fe/6mfG+m+/KsJ1lje+AYPou9+W1i5rLUK0ZuYYuMTHuRr6KU54fZOIZJCglg85iWHaevQ1
QqBbbci/lE6tjWG3ZCwK9OrlZ603xU1O7MwFyij/O6pQg7Gs3v/NJ/0DlLPQySNR3rK4+dfvPrGM
PW/Ugzy7ENM634rSK598J9i3pIicIMammxFFydOczW28tqN9swa1fxSrh/VK9emwSwb6LftE5Zfu
ukzx33y6TZX9y3XkA+HtwC8J1gCB99t1dBUaOPYGJ67rrn9QfTODAer+bjKK8lDmcnwGhb1BdpYQ
YAUP5uA++hsrwT/zZn/7EIBYW3wwnwNs43fpeKewgrSpBW7vasWZ/pHUOqWlX++FLV9T1ErRYhXL
Dkq7jVAm2kh5lAy99GmFtcKiVhmXsllNRvJJv9Ic4nmbadpZ4wonkY7qns27dkKlLQcXewQku2Pe
WrkzXcy2wXYpvi5da1DJoYtngueLTXgmn7ulBTL2CA2bTHvXatMj2ov63ICXhDZCpJF09SF/zKwp
Y1RITcyto/LecHkYyHalWcSJRpf6DqFNFbnJkD2VelNc6K1+RZDo6odoAMGgK3rCQ5LuxqNqA6mF
6dLrO4E782VImEEwyWHQRGkKLFKMdRAHo74PDPFI2NIcMbqbBtmZ9reJpsevviGbQ97Q/dFBpjMS
pjp51Ovs8SxDh+ynwgEDqbOp/KFphbFrDOkQTMn1nfo2Cb1aQGqO+AOekUQsbBr0RK70snwNEGZe
a+UW0YKV+6I3h2RfJ+ztmTOrg2Y33VtCUoso8+rKJwgjbpaxPA3SJGwNZCSk4aM9lp26nitZMps2
DjrCUZApXrgszsSX16NGM72LRC1bjOqKBPXsR9AXEmVPMx4NrX6w6NGLyhZACAIwhl6dLvRhWV+9
QtXYd9zgpmiCFh/ZmIMldUHwtZ+SLwilbtdFH5vdODjWo4Kj2aHZesynuS6izF+CR0Gl3Eda1CK7
nLXAvUbrOyNkNIzQM5EWjRrJReEiufYo/efr1MygabTWLB/cBR3dUhnuhdMq1FVz/7CUtYql16DM
6GhtRKte9CH+18csE0HE1rQMO/qD5rAoFZX3OV/ibKosRrJiHFnT8x8Qyc4u0CvKwycfKYTa0vun
L0UWaD+ouSUPb+4yBBrq65xBQrmKi7wS0bh3hZtcAHh90xa4lGQOUF9M7U2y9O8M2OZuDmpn53uW
tlMojJRIx72jEcFI11yzX0XVRTk3UtnN5uW4andZI+6KxOluJXO+3brDsZCrteNpTGJ7SPrvsnBu
HSNZL6Ymuy7rdIozvB4kQHrftBEBIjFtW9SgD+2el1RlBjnfmJm3O5MqpTDJEoMEws68nMck+wAG
6a45a3R4tiEzv0wr+Z3KkG5sJGo85Cs+oJ1aW4NK0nQ5tlPLelcHP3hVdyEpd/2Oe3K6qRe5xlLk
/eNSwGOlqrFvG1oEKmgcMiiLMapbh5CjHAzvymlaWYZOletQT978lUTH4N0qG/uIVNJ9RaZjfyVw
3g6XwM6vkhLqdzcUkoTcnFazg9Ot98oM1mt0jyUtD5Z74zcVyafLS9pBF3HeOVdo/NIDgd9JrNXK
fm6ttXvIsuS0JsV6UmWZ3MkZ+rwvpy0M1D0YW9mLSBaXlgbDFAcZCNAMR/g5RLnKhg/JM/rVJOLC
J+LPBChBVXPY4qriop9YrhZBBvpUREa6iou+JRITzcxcvwwVCj9RTjxuxK0NxTJ86M46XbNhtHtn
bauVsvoCNjp1pbgNuk7bgRu/inq5ahPK3rOOY4y4yyZE+NmcMrekT0wCWS2dJq/9NXVfcrT99MVP
c3WpSKphacy/dAH8f6tl9zT5Ndd2mhYH9tYhC8upOhkeIgTPn4LHqSIkiXPXuO/Q0UW62XWx62aM
UDqqywChQVZHTprfpNlgxcrLXxQeuzyi7rKro3IciPi3cXT26aiZoV0Z7YVYURsrr29PutXhOt+W
JO6JcoedTaUh0kT0XT2FTnlXRjTfZsfSaMTrJIz8SZeV/gGsO51ZT9/xI+aXnhPUR7S+zuOMsDKq
0sA8GpP4CNzmYSgC6oiC4XX9nKiytK7ijKiWc0qD8FHiCkX7XnvnxoOcqdoxuRFueVeu/bOwFfu4
4T7wmspOljUjh6b761gEQaybqj657XQl3O7GWxxrz/p7XQNThVqnnJ3M2/bo1SW4mN0YB5mv3qWd
ricAtrtqKAZydqc6JNsLg3Xb9trdSPUF8W9LsrPmHAFkm2dxIpL3itTZKEP7vSsbtzikSwqWPNYv
bZOqN6Np6qfcFMUeyaAKA2tsIznYzgUMIg3ShS2IDbLnnUVq5sGVQcoDapv7ORizo5013p3d+1mU
rU0RlwWKY/NTkeq39s1QCsR6jc39zZtvPBCVKS8VE9/TElQUo5Te99nUyArMnwaBndpYkttmHOt9
i97xY7FL1JEoy84i8VBJz07F+p9MqCOoI/hRdXnx4aXDdN2MTRq1dY8OFQIYUr3Sb2cR1B2hWFqp
IpOKBpQSWs2C2I3JjEY57Tm+DCzfQ+in80hFFUtrG2tD1fmXbT4S/1v5KeRvMy66DaE+agZ1YLNi
KyfftbAeltxrgfXzpKhoE2uaLJq0vDJDZ+hJlS0A3IuLobbKbxUvp+LcjGLyLt3Swp9u+DRqfSdy
FTA3J11K3+ncQOpQUTtqI4gre/kA4FZeGUkxcD4FAMaj6/T9NX0pyj2kTbdpPJBrpUddnxs3Nier
nYh4XSAANMJsGXm8DqQS8uls2FP6MbQL9HiQZdODqZivrrnNBxaYlp6lOavoUu5mclBnroeJaJVq
BxTTEwOYGK9oPDHLaDWX7sU2CuNpaOFf7HEsruvK59BdHC3y8jJ402VvHVBPWPtK+B6xKaj3PB7Y
OpN7mB/ayUljhiogJGNnDZm9H9YFpdXYpQt1aZZHCaQBjb7T9HGGFjHVqvYZeawEvioPZqnve/Hk
Efqk3Zb2YBPY66a3Q5bLeETRsueU0S/xX1lny7Ug4CeVfPEQarf73vRkHY3eqJZ9luWcTUEroHjn
Gp0EAERy0ko9OUmQGT1y7a461pU7PVij3ZzMYSC22dTBKrKcivrWHpZ3rgBz2lAlNTOocO9Vo5JT
lo/MZmtJb5xJECxNw+M72rP8NKya0e7aJM9vTTOxXhSA0VdmbWvPf7K+I+la94mXVmRJasr7gVA6
83Ze3tkPXjk9tBuHMKjquWxaFSVB/pJz3QgKQ4Ztimvqt1+6jYlYbYuBdWMnsFzPe1N292MzWleq
WuAwNjZjyEnW7itdQnG4TXVPYmYuDsJcfUiQyVDVoU7GBEVJWkRCIy19V9EM6CBYccSpzPpE7G1v
GMuruiBw1UmSjHRgORA9nCV9Z97la5BhRchb+X0KSEfWGS+/g6w3l7pPNQGQWXlsN34ng+hRG+Mz
r15OGLVbP2rKhQAilfVUj3TIbcksN9oo4I36FgZpqSGTxCexZGwck/tJN4lP6gndFzSUaVZv0zR1
7z4uhFeaKt2j7cFbdbJdvhdCfJk3Tkt90luZqhHU0cn31c0VC/DaypTQkt58E0jXjtAb6bnHv3fI
k5F0u9Z5sjY2bRrSc7dpwoxNHVZ9CsXcTTOm9Zt8zN6UZBX950Twuhlocf4pNkPnjvAMq5D4XiJG
Q0wkrnl+y3P9KVUb+PgpDJ9lRZoBUB5CNzHbIHCjqciNSiRvI9I34G39hGIZOVywKePkppHLnKa/
aTbdHFcCCZ39KadLPqV186ayw0lCZA3CO7Up8EpLaajBN11esCn0dL+/s5IUBV4FDRvpokpe5Kee
T6v8/gIqpo68eShvFgWNuhl1iN9xQ3pSQCQFNht/HLUdrUQUtQEXz4GvRdDAxs5oAy20a+0Hbrv5
RnbiyHuXUy6p+o/8U1xYe6MfHAbX7r2o1XqXVNiqV4f+U5ZYFBOOMG+RNMoa/doda7vuzlzzj0rP
gX+DxTlYqtN3cH/7VrNV6KPfnzorO2pO0KMtL++mPi8iKf2XtGnWHVJ3hkmrfUu7dEIEz/PljOg6
krm4k0Ia55lKhiffXAnqsTd1ZfoptCwCO8EHEZQxYcfzOyfKSlinjCC1EXQCnR7ZseqdqCcnDFx2
1G7ws2PKARwlVO9BVKU+wBF+Q25+MOLUJZs6CDIwpE34mQtPPBdTJnZOw8jJ8D1eqU0hykgnL+1N
Ndr08/RIUf2xmHskqk3xsGC8DM2iXPZJ7bLMoU6qnupVzVE2e+OILq9zXLK3Neuhn+UGFdM3gYJV
L9twxv1zmVFEFZoNp3mwGM71LGxz66e19p1JrDBvHNBXQUBCi5U9VjmNlKSHem+A78914XrXrkzE
eynL7rKcgmkPH5QxsnbHFC2grfnyS0KCv3OhFyI9Bq0lvqFq7F6y2Z/i3J3SZwZb7VIFg3FVl+P0
Nqxde7MuTRfpFpE+2yeT2bHuc4tu88pifMD/9k2fUgB6Y6n9uGxdb9zpvAwI10autqX3RFi41GUu
TPHjEz75H0XM30G8W9zmfy2JucaezcMy/CKJoRj+/2hiTCQsSMHp9Qp0tNlb3sJ/amJ8pORb2pm+
ya0AwrZAyr80Mc4/UDvRaU/kIpoxf4up/Qvj1f/h0dHCQvV/pYn5HRRDjUOqKXAUPx9lzG84qlfQ
cA/k1cUsRQ3IieM8ICHvYyup5N+AX3+ouNDF60RF26TvoQL6Pd9CuVbtiDxo48lTx6bsKSqTF1Bf
jzbunt7T/inh+sWR/rPN+s8fxyUHLzVdm3SfP8rcZK37C+UWbewO1qOd+HsL7QzLsKCyeSnOqyjS
v0EY/4A/ty+Zb3grl8dB/ztQO7ad0y4DPzHjFcQp3OznsdkzFv9diOGfdab8JJB/jP/cCZv9n2/1
J5G/g7dXVP7Sxk2adIeNgSc0HPE1rt904dWeyUvH6/pHjI41JOpIYf30wP/p62jXr+XiXlQMHWbo
TcGKe6m90e2k3rtmcqw4xO6doWz+Jtrxz9hlQrZMPQDL4h7b2IlfP7EwCfkpgrSIhdafXdVcLWV3
66XBQjIei0qmj9EI4h+W7Cx7PKvT/qen8l8QBn9yGdsHoAKMh22Lrvq9kGpmmSYvxic618ABt6ug
zS4VtGQc8I7KPa0KSQU9Boa28wdtt5beFWnbpzl13nR9ulTprO16ff1G8PDfFb1uv/ovkDAERuAT
JoCSFibj96SE3M9QkHtlGSemJAcfUQUre2rhpuiHSgf0qonssWpAy8l0CMcntsz6G+Gq68Nb/fIh
OIiIReBMgeqxeGg4wH6+ozYQHotXkMcls92HJnD7rsviZAQ1bH0Y+NFUmG3O4Covyi9a0j4m07pG
CYbECnv8NO7HeuW6mb5zz1+rTwAuekznoR1b3vg4bIbkYbMm+zwhUVCrR3aa47LZl2E2zNHyH20q
i7Q9OKwNPUvo8ERskPDMvVgE9c9UGa7DFWIreFCoGP3drXtvvE+twnj3qwJ/Q0KsAi9GLfjSNnn/
0vHPC5Zk/R1ccaqhgNvViypWDBQfSwM/UeWlybyZLHFXCyTRQ8sskbrdJifTK1pPyuramxbGhYx6
a0qyWdVoSBiSZud1rXzraEZ4biVFzRxD0trjcF4vqr5YYgTG2gUxgGp+QY9niIsl0ZeNAxkDcHgh
j57bbkslMYHXtD+o/Si1+kfJD3u0KMxxw8r3i6usMTbdst5/mAvmk1AafnJddL1CTd61VzSB6DbD
5dI4YcHYYIb5uFJvi36puLJar//IzAkaQFPBSxXgtw69WStfK89NrmkImc6GR5fvaBTmsehz2YRa
bY9RVVuoxHr8fHLXkoh0yrIesGm01XKoigSyv8P2R2BFOdCmUND2yGzmBtNFBgM/XHSTDyLip/W4
g1x0r4K1oy5HFGb3XueZdpMOTr0cM9rHFwph0FLvEU6CK7Szu667xBJZH3MtN9WYDTB/Khu9PZJu
V/NLOr6EhEd90ixHVhFDHgGIsJ7kfebs4MS9GCeG3I1NjaqG+P/SvzHzfAGTpJMgiUZLAgQMrlp3
qOeMNrSt/slOHaFHidXNb6bdwOCTTUBXi2yNwN2Pa7+k57VLNcFOIIgxkFLcJdKuAwSIpfaYKh+E
oGU2jaqGwXY/yBFZtrP6AA/QTS7x2XS8KErUPOdu1qhMP/obUKM2yKb1FvuH/4njdA3wttzAnRU8
7tw4fn/mwomPdgOBnMW/TRYUYFaRPgV+cJYbYLSCHNUbhORVpbzUimA45BZB8vij6wIjDLBTAoQS
EmWwhPkGSk2jhaMWxvZu2SArlOjm3tlgLHsDtMhFmHf0U4jLbIO7ig348jcILNvAMCZKZDNroJ66
DSqjNfxFg7zamdZSHIoaIKPcoDWUDO966mOb2WC3YgPgVgPcr9tAOaIjUY6LDarD7c+1Xuw7Nc4n
36q9y2kD9rQsG6JiA/uEcm1Uh6TzkptwTcGCtdfM4Qaf8JWxgYUlqGEqyvko9NbYr1m/HlbDfyBI
FLEFTolw1JBXVIV2oyuLHd1Is/3c9cZxGrzy2Cu/Phcz/n4LwoxMUwBN06VFuGrMWxOoExc1mGfO
/u9sOKimGzVMJdjoLOR7s6GlemWtH/OGoJacm6/thqpSh1RGY1/d0enhIvwsOcnLDYc1NkS245pE
9YbSEnLjEsU2tBdwdoC4+YbnVhuyOydLW0f1J+A7lcWL7egWDur8xtxQ4a5WAMTOP8FiFo+43RDk
Fih5ynNAZRig4BHsxo4INMEgZiA1dj5xaJaeawRZ2b2kk9cDrLalaTMaqerSdSRQti5W56VBf3ad
0N98mW+YN6k+zWnM+iFSOauTNinvaC3TVT0RKVOpIr+uyvxuyrHGhe4nrF5vCLvf1dP1uKHumeZb
m4SsgwyZKDn+BOc/cXpzg+zd2sDtlhbHcoPzWVi9OK2779Au3s432+bGkG1dsXXp2gVim+GjR8/7
H+ydSXbkyLqcV4R30DdTANG37Mmc4JCZTPSNA3B0e9IqtDF9yCs93aqrc58016xOVZHBiAAc7vab
feb5xZ85wTK3BTwJthV+g62WYO7rRHp4o7rTcjYn23uoSm8+anYvKFMxs6OTOcZrwmKxoxaT/iIE
mLPWTwhMTDLydaQxrsMN8hULhprl0aPUY+8qOH5kDZFCNyZGQss6HhHroCR2GJmUSzO/F7BDjsU6
ULHbfvoBqmbZeFT8lH6q1Ma5hyzCwzPlueLCJ9k1FDDdRc2uMFuHNyB1l622DnTcooBx4xjZZsBA
Seae4c9IAjlIdRW+r74Oh2ISMdt+6uqNli2GHxnJB+Krscs7uWApWydLPJJxF6VeTf1zC1yhLLqN
m+rkmqeI358kyy5dh1SmIb6GajkO9fKZN8xNcY4WQcNbQEaIvjqWp41bVo9eZywcYo27IfWgSJL2
s6RgZ0cHFMPbpkaUaOONNqTtfUnsGxPXp2qdq4lG/xkbBOMHxIRNUq2FY1FOZ52mBag+WP8GckJW
VuSEy8TXvM7v2nWSFxHJp8DqaOLzZXYV7apcMvFLeW4X9lgFfJw/yjlJmHVWkMmaXvnWnewxpoko
9iCbNG5SbBqNZxvt2em3LRrt0K/6f+ol3oMErYT1zp0oUCK1hEWrN8Eg0Bvlqw0LVWHacpshDNhE
xL8QwORn8mcKOlsIw8s6Gk2oS8N8prfmO7sN+7osKhVeg84ts59kVrykSi+wVzN6bdYZLG5843ko
XClADMl71Nuy2SS52UK8YpTbxsDVkEuKJ5rLhx9eq6SY6tpcAkyq0/TEqR8vypx4H0u+2CZjRhO+
Tw+l4ZU7IT3gJAccgoFTfOeWyyXkJVb/vswwkDRlnHZpE8UOtGUqVvxG5lqEWmQSm08Hg6SmtvRE
5qHYCPYSqcGeLm0AyRA8xHlEdZUHJFDPY1EGzdzqNyux6rtC0B+PZ9nWr5GtTGrYWJMuGJ97lfBn
kabPdZphGoDaQl63a+zs1Sgr2jDBe3S/OykBJo3KBGjJyN209lura56L1dWAlaYAZ1TJ0FoKVqFG
0c5MCsxrivhhHnMjdiJGidnU7eyytS6um2a/sHUU8YYxpXHo7N4400zn7pvY7B+9uYSJnPJ8fstY
A4LO7KunSdYbozSnU8P0pvVtta9YstToY84pTWBMOZ4IOIx77D/NJSUU8IXhkR2mb3WV9wP91f1d
lGLacZUvD6MTR/uKRjstbDph7MgyE9znvte2dEnNns8AxwHuUS3Ix7JY4o075/M902N7eEw9d05C
maolj0DbCmOnN/i1XTYEk3S8Bsd3GW8WdjlNIHUWmbrP8nNOnSQ92001vWsjgC9VSCvxwqjvVcNv
EV1B5FIEUL6gUU4/HY5W34105ycN2dcL+6JpqfIRnhVaU4yuqbeq+pXioc1ws6v1k4irAjIGeXCs
vp6crYB1g6fwXHt8l9FcP4qCC2I3Y9+9YqJBhhTlVODAHKuNriXdu5Lo3nvH7042uOHK0O6L4UHj
jHBM66R/rNJF2RVz0Z+dkWRkR4YxZUO9CJyvzDtemxnsDJsqSRcXKdTJwiTs1fXBNOrYZN+5GEtQ
RtNgvxapxUaM7vSL/oeyQzzc3qyqd+7z1Wbb8g+Rh2njjOEjsSD1sMKv2J70D8PHaEgjPatdkRSv
5I4ZJv8h/niTB/2HVvb+Nf+DBPpDB3JWUJDQV2aQueKDxhUkVK5IIXymEL5jGDNL1ke5P6U68CFd
4RnYrkQio/CsU/yHU8RRXDwtK7wo+8Mx0lakke7l4z6f5V6oM6eQFXw0rQgkZ4Uh9WmTQj5aCUn2
CkvS3SoJh9irD/aKUmpWqFKiLK3P5iG5oPAPPBOQuuOqFdtoBTJ5K5pJ/welaQU2uS7opiUB4vT/
BcL/Gw8orOB/kiLCT5iN339+7vpZ4h19llyp//2//UUf/PMj//CAmibhNwLODnMcRzVIwP0veVC3
/gNjI9MdFyunC2mCI/v/VAdN/T8A3/KfsIXC8sVw95/qoGHx+3DhrQ48hDbskf8vDtC/qgJIk9A/
YVXw6ig2vOTf3GqOJzsbtcEM8ib7kMl4HgrvVDJaLaeRd/yfsun/QaABZvoXCeIfLwZKen0/Dh/E
31OeuJdZ4gQZ7r6GHvlUZo3WHLtKw+Ike54Jvs6cSLsklsexiCewuysxpLFLZdawV7sSkhmoF8v0
XXZTzYPisi4e8jjOurvOgYp8Q1r3ydZaIAEcKMuwp5Muol7sbWd0LkZaiPqWJ72O8S/t42tFLdkc
jsyYBP2Ecyy2C/gEbj5qF+ZQ7xer22rKOkzQoCltcqET+yZXtf4QY8fUNyMLJ2ov+/6e9mA6txxA
K+Mom5LgSFGJktjAaBKoaPThNseS39RP1QDeiGTHh5e7tvCBQuNhEh1ber9ldYI2IDsDT2rs0r2Z
j9Yfd78H3ohfEIw6SYath+FVCwc1A5bTu2qiXMZpUg8m0V0ZtrjC0zJYVIBOu8qutfI8NODRzLCQ
qrPSa+2oP+helUUc6KTl+WOTStiInea1u2SpU+rOR/pRgy7mS4TrmbHaQDSMX8dZLtVhqXH5Qy5g
NzHEyhdHtI2mKQ/NYNmhpfOXdiXhjbxrqBVOI/B/LPzrkKYjF7j+ppz4RKPwioPr7NJRUmhbaUGh
dVhuE7oW7d66eo3zGGNQDLWof/UUGm77yU42PHfeE+k823P2SDz5Qnti41t6/ovAHTonZ/PDomch
lYgEElC1xOxaB4+AGB6nEtvg4sU0CdJ9mqXimNry6M0q1q5J3+LjhP9o9Lu6ZCOkWNiWHOU2TON+
GJYRH565pxYas0g+PkzUF7MhTMMkU7ZoO6jqREBlOkWhpztuKPieR4Abvtp9a6O+VvdSRzmh45ZL
qV/0yXo0KxAKsx5/Jp1+nJ340rgFabfOBiq2RMSCKkKowrq7A+PpSTZhpinXQZPbxW0fZy2+5gtV
k4WmH9eJauTiN1CdjkR81l5sM9sbDE/DqZp3CE57dtE3beHVm9o+1/Zwt7AjEpIM4qRtn4kmPBlS
JX83XzGm4mWS0Qt56xOSMWZIaOKSoAGfXXRYjCw7uAVkLt1JV5cEOSUEEP4mDmf9mAY6PktaZ19K
z7wVq/stJtxKVIgeV81VbN/MqU1suT3CokremPopvuLJ2+DONXYXpfU9VQ1xbviV4v3SFA44sYdX
IxXZLrG6bw4d9CDS7OCzWX5C7QzbYsF8oBFWz7tLo5XknWoOxMI7jfpyZkt2r/WYomTNCWhquE4R
ud5ytkZeKDe3ZZVVQdTU0zYy6tIno/OqNx5UVVBXcNO6nYvvyLL7d/7Qs+7yVrxe/ekp+UbQYXVf
0uT3EssnOWJR0SjkbYV9IrP3bhvTvjdSgXVLgb1tdV9J6w0BmxS5NWRlBjOJULJVdLV6+gnyJ6Vr
zUKUx2AQmORZdukbsYSznd0NfHY7r2nui4L8Vybilxzx1bbZkPmDWPZSWS1XifMNWmBb1m59mvP4
kbPRBLyKqlfd+tPJUre+bFsX7AAn55gKmRLHSYCP/jelEhW/yfta8jkYeoX3Gl3yabYOkTdEm7Xm
tS2a73o1asU6gBWPILJlyg0ZFMUfStJmreuh6CRrhkm/DYvBv+nTU5eozS5VQPqXgKxnx0VZLYft
ki2Bm5THhDhezOhXzfCj5l6/UYfoocOL5TOYxoTilA9ZlIFLxNkcDBaHntywXmNMwfw3jB/9aJJI
Xcw5LCf7CXvHnVwbIhq935se1OYmq51nk+n8PnHxYivTa4eXL+hjsecIgoFGHKCGmr4BT4Tjjwn9
K9GWR0gbNraE7iLdxdulOYaBeCqLHUnT3zP5J8bDv6px3lWamoSLCgPCwcMXwIJVQlaNnwtJQqxC
uDo83D2ca3tYf/qa3J7OKsO3wDSH7FANynECRQoDqKeQMha5+pqUUbKXjtziUtiYmPwCcl4PhRNf
OQf9BGbLZm+AMJticvVcsSk7ihkcl1SEOqfP0NdDvSOljkEuQdZtO9bd+EqF9Ya4lLOxy2Ta8JCo
rlz0SAtA93ACFLTCs1dFQTPKLvTkmt0u0KGNRvDdDvm2sLsjdcnkzaPI8jNvOCHBH0VjkLP1nN8G
JfJ4BfOc52KsY6pzNY6aiyoObqUcRVapJ3RODKpmlO9lPSV7ML4PcdF+mLpxqUvtuTc4zACE2rX0
c8C/WByUbGF8d1mpXCtd8wBPFhdc0WuYG/+fsdDpZs1btxNfXpM86+B6vwFJqqFli5tjy/khF3Ox
m9Yor11/MfX46BuWaK9EU84UdR/pxYTk1+wTAr5+VjXuph0hM9uKSiQz+ppxoI7C+s2hgkjl0Lj7
zEya+1Bm40mzG2ODSI/cqFXlcxzxxJQEeTj3FQYfFF9SpU4vFQgeXw7JBoAs3mi7edQtaDbUDV+W
uvhNGUSHowpiACCva0qbpV+aEIMtMFYB/uzeTyuLx2wrb9LrYqr+5rYK47J6q9iroYd07pUJF/sF
T75SGIttGngnUXsO+1UZzUenbU4y9tqD2uY44cr0lHFt+FWsqjhaso+qr+SBfOe7OzfeRq2XH3FT
PiisUxHEE3/ER3bRS0sPjTQ3z6qRL4E+QezBI6ag2mf7hbA5tXcPVt1ecMk+kQ4yNuA07fUBiE8i
0c3HxeNMZpSgUWPiOU+uvXxYk9T9eTB3UQ0NsIbPCdVeEaFG6cyDYERzMrFINl3jha6tfsTcEYxz
VUlgLptZ1m1n442l8ms0ip8SYvZVm9JHK+1RxDHlBXhytFdcu2S4rXRnNoRP68X+IKDUbFXTcrZ9
grtcK/naBXShm9H2O7oue79a8nEzqNEBUx+CGFZPdGgm95/weS5c4ebZHsqB2APY7SJGJrW8qyxn
7pPZrYO85ylR5hpbZgcLIPaq2FxOWu5VPpSXX7VabDxDO3GUbX3Dyz/BfN6W1rtlffrcDGaoYZls
ExWvclP8zD2mNBGY4bi21TBd1D2ywt3WjYe1a2HWzfeJGXfksMVgI8cy6ArXnwr1s19lFjCGr7xb
1D0xfREufFHRov3UGU9lqz17XIilrrZHU9pD4BajEkqkqVtZQp+avHaAVy8+iE1Mvlwi/UpEU6C+
t3iy1yEUndxuOzXJQ+qiygeJqzhTMKDXfacjpsNDkgic+PlclI8xFM/pwsI8akGaW2DkOMLTNpqW
KsxkLaoUTFWG4+xNm4qZz5yx4xtieT0gLuFkGAIz9oxLJ024AQmk+wAMIr+EAvOqu6ktJbf+vz+b
/NVKsJ5MMJUzOeaIthZe/72fLq50Pr6CPp26dNjz4gmqw5qL7lwNSRQHczpPbZBZUfdftNz+qRb5
36Ph9YUdD4qKq3IB6tgg/zbnR4sdpGPYK/i3xuEEfJpoDP3FogkK180N0M0khDEFYtEL8FnzvVOu
gS6bUxoRGqqTPzFUH3aKKIz3PKK5bSSCo/pO2RPNy3uXcvpZqVV2htS9JiqP65IG9cxX5srQwQFb
Kufbmp76WBmm/2Lo/K+fKidb/KeuiplF/dNE8M8jZ1E5iVMMjgz6si1eO8srXge12CulzlMYgdh5
t0Xuqv+VEYCz8T9Nuv98mXSL4UUh5EY7ibGeef/JO5ErC0YJFRK5nVG4EpoMPF+gqJoMU6aJHF+r
DyQDatiDhV+uWMJwml2F6aPtFAHXPIa+f3914fL5+x9k6uuBXaelzqac5a9/EGKOxQyoVQPJ1XzC
fueeJsCfl4wD6F1pGuUCEIJicWWEB/fvX/pfzvd/RAeTokIDA9K/lDRozGekZ8BUKpwx/hpit2G5
qBaKBA0941tvHfiC4b9/TQSNv7xdHAar1WjlSwEY8f7uOBr1qXWcCHgLauixdPZVJCHQvf/7F1lj
sH9/HRQGKFyMQ8lurE0Uf/1Yke5SrMR1FPSJOHl5/Yw1l3B5LmFBw1x5mhKwhYViHackvzWlhdOO
da8EELifi2al3IAbqOIE53vPGlM7XnecHID7ijxEMdmYoOwzdi+1kT/oEFBCjcweG8bkrYcVzxpr
NjvTLjDkJYC77G3HiR1eM0X11hHmwr0B2M0UOmQ+f+1b4vFF0/m20h5qgUO1yah4x8Tv94PLw9Iw
8DeyPzu7dq5vFoVUP8n3uzSi91aNNp5VPtVd/XMxypM7kEHgCHFlWPLWWtPRwuPFKw9vkRw/9G76
UMk7RIZ+BCR+UljaQkDlG6fhcDdp4jAwjfEJhz3HQBehVzO1UbfgyXa1OR1UTdy8wXROnev+zHRl
u/QtVieA1cTQSDoNWB+1pAQfsjKex13nuMfScEN7GimJVH+MEcj23v4kuHdmNLKfR+MxrRFxGR9x
h3UfRIW3ldG+8ak814Nk7Ka6W9BRu2xOj3D33tkeXTolviblHM46/7MS937byLfB4aQAtcnndLSN
TWUHpvknaCYKNVK8rM3wXZv1M4skxl+E1JEStgi/GtkHK8Qmgl+Zggi36Zkld+RNnMfE0N+tPAlG
Wb4y9z7KEo+8reY0MUwdWAoRJA2xmignzaiH5BU/qsk6xAv3cCau+py9jXG6bkz3+YDjMxo+sYkO
vjTqRyMdnwo4DaI0Nmqn/VBsZ09FJZtHvtihWG5dVzwnsXYsTQZJ/QDC3xxG1ma3rrfxUnGQyKoP
O1WmIM44/9vskQJHTZ7Yzb2MfSdC5DARFDgogjVV/EBjwZlajltvVM8xpt0toIuOyEZb/Kxqw9m2
qnaOaMZedObBpdyA3a54ObXE4ZOezcU5Th4DHVRkMNCqt2wEigFee6aoc41put/hhD9D5CM1ZnQP
ijT6K9WnbDv77Gq43YnT6E0RHZc8I5kt6OkjhMATZ8Ojt3CfwU3MthDvMl8bFmfHkI5xf6yn+6TM
5xttoWdA7LsokgsyQTb0QImyfTFAB4F54CvGMh/MVnkxkaYOppDKAxLJbyJwy3pofeuL/kdt9k6w
KPMSqGXZHyR32yat04/e65/tMsJ2PZNm7/gsVGdhRmv1wTwzoYLECfqnPiuVTa1CfuNzDau6ZpZF
+3dgL2An9LkefEG8ePW5EzrQZywxM92iRXpxumhf1Iv+Ok9Lxm+Uz97anyLmKCytoX5zAX0F5IKq
czt6UVCzR/OthvRn0Y+u4Wu9PBEh/R3p1rGShCwrpU5I8C1EglvzwkDzcezkm9KNj2PSBnGXLIGD
iyZwjHVix93u15H5braqOALf2i9Y3le6R6AzOGog+5D8eVZVYwNfwgmJyitBxF9vD9ZNtYcrE6KP
Ltd9qYldq097cLq7JmIb21kQSRH6lnq+plK7RUyloVediYZ+1k1/xGqw0RWoVQgECkyVxtXgTuY3
OadfZaVtklrdE8a9TzaNIO5y6ubY8rWi2DLp2QlX+5DLp5Zob3JpsqOX9Wa7M8tCSd66Vh12/Uim
xjHYm48EQbpKKuRH26bhDcf8cSkwQsfbaaX9bSujB+fIa9QtcVTHT7N0gdpWGd3Glo3y6VR65kdt
PAY2jsqnwkmtR4bbLXosH7rH2hjrzYnkXfUgGMVcISFPu9mj/UN0+StQsY6Lf85fPScZgftOUyCz
mg7JJHeeeQBwFs/dX72iHZYBsmjuaSH13L8VCfE0IhlrhbaR9uNhyaOIMFx/TziNB0pqGL+nBZni
iPdijUgWSGGTq4JFYa/u5sRjUivG2TG4vpUsy6VJ1RdLH7RHVc26yC9T50WmitxkndkFhAj0e5Vh
vwxA9Ywnt63ZUBpO/xXnxHoAac0XBcYLoes4ZzjszHoYu/1tRNHY0VR0sLG9gJ4xA/xu0EdcjFpL
xPlmHu0LXjBB1lo5u6N770fS4xEHlNCx0QCSiGNZLLNjFWs4O51aQ39gc5nk7WsP7hW/XAEmCkQp
ZlUddKtQjgbJyW4aH+ahP5tzhfvCcfr6pz73vwxcIjstsjUcXgp6bCkiNCYtjfoPTx3qYHJw+3wV
icnId+6RIbFvIfsCZlLHpjlWve1qvmUo/Eybm+ZWRJ2R4kLox7PHsa+7tpgrfkRj2jymSqqQg4nb
W65St+CDbl5IN6hMlw8tUXfG92nSjpuFx/Emos2+2kRx3u2EnZeXpW0EohQljnTEKKTf/M4SALuG
TMhvi7SzsXepXQDYSxL0mrVGrwSz0jcpyn06HmLOOLd2bInrilJJMcWJmmzZAkov9AjV/GrHLHrR
RrN4qmdcPrNmxu4G3BVJIjxxGwT54l26rbsRQLyewczoZ1KxaMhcO3bLZpJLkXIjx062cLSeee65
Z533djQUKmlQWiftWlTuvqZ0Jhw5FWGPy92TvfZLN+20taRyY2ftUJ1bvw5IypNrKL676FGoq1W6
yZAHg2Fudm6i5EGdKuMbs9dHMqN1kIwsfukw2g9CkFTpBsd7JzOEc5nmUvM3AH3zuW8zsORiNnej
rVxLbKK0u5CmT1SGownbBMJtLVI0ynxV7yJk9kNntgidWPu6R0Ux94pYXKzMc/WSR9aDbQw1JzXd
61+lk+PIUnt3RXwp7X41LAMTbrP7QM2EaQ+XzjQAjw+CJG88TX7cdqfO5DqwWF8wro881ugUB4fV
laW7IbRtfIzM9fY6fsQbZkP05coxuiMprfFg9cpejcuBsJv13atxHWaWYp4NQuDsD7lCnTqDLRLR
DHAoC9AK5OgNYCvqq2BKbyLj2/OOiKtfGOrJsPof5lz+6IV1lW7/E6gTvNVxq2sZFbyVkW0V2yQo
UzgJEAFwcL8GizxjFIN8cshNstdRp0Mr22gXe2swVQEagTtXHyjd0lk8QcnFJAnL9sRgRviEZPmq
sqEOzXGALuJaOB8JoCtLYeNSspp77czwRNLugeKXzbiU2t4B3FanBVY5JmM+l2h9kuNyGapoDjxN
thtFjD1ewPyTp365l+q4mRPhbtM6/+zjmHmVV1ih0Md7VzYQC7RVj2eYPcrv2LYebV3pOC+0R73K
ziPI6QCp+Z673k+ReUuoYN+cEURwkhOoZwaC7THW9pnIwtZY05Q5F58Sr9a9Fk/q6B0zBQVXSfqL
cN17nCtBil0VmJcngmmYsOqmkJ9j5mhMEngKpu0+rvDGKETVXlwtehFFPgSZLPgfqpE+nUpsDKvm
eYvnUkP0Z++gcbz3u07qP0Y2X7m/7iSNMVv2lMQzlctSbdw0wlz4rD0rvcuRQScQ+4JdAJwpDD0r
Q864OFIxd8pAFxgaYX+MwDKYVUmkTfeKTS/Yt/oMBTm3igL0MZosHuWltZwDn0Lle6YAKVI5+3Fy
F3xPi/qzbZNkiH2mN7/SrCt2ChrBra+Mh6Iwp2teucaTOhJXFpN7b7qi3FqlWf3AdHAZpnIAEwDq
1FCWB1GxQ42t/EV4GS6KdCYOmUmESvMGOIzgpEbUMjdmeNyIrvHY/nDtvtuUau/RHEw49lbLefhd
QewM52H6yLLBOWYuAOROhX+RRxwSljw9l7G0w0gV8x7HqtjiuWhA9bNVHWOmTYRLs9CMakJRhgTU
PsT3dc0OUKGutVoXvyi2mR50UK2h5jQb488RP6oPiyV2eVo+sLtm9lv22ypTXpfKwZba8nE3W3AW
gQ0ID9G1c4Ns1Hg4dBiIYbt36tSXNF8l/W5SpPvVA49COow8dnHrZoSF/JAUJDcx2kxFGhTcnk+G
MZBcM63x1cYnyh2M+C3vg10DeWn6SgknWrtIw7KNlzMCHSbYAvlaiyOmlDwfAYxdieJvJE5y9tXN
fjFSTKNsR+vuZi/iBkqPsHfzKE0GxGgpO+yvcts6zDHazvvd5m4jib72b+aoAB7H/oh2xoI6Rcp2
1lKecnWj4G4mqtERgwRg0RCNwJoF9IIKXGp79hQHBCwtn4MG7oQH5KXWzZMm6yNyzk/mB+aGKMEm
jR3M3TaP6BFF0LedBjvPKBY/mdo79bQn2XEFULD0VFQ1fvX2uSR2uFbT4agm4K43DLGcuL1SlNje
J9M7eU6bP5pFR8taxXYhcorDIMZ7Ycedvx65BPq/8GWOta9s1DesW8sB1M5hGlQ98aNKI0mtf+Je
erGUyHpk3M0eyuzHD0ebCcOk7cQHg18vG8u3qNQt5oj9R60k0Cf0wjyk6fKsQLx78OKEDT51H5vR
omeppyBry+1zsDocUqkeN1sjQwqwo0QwAcUeh7inXZ2a01qWJO94OWGuDBXzGSs7G3MEgd9ibz3K
C80dOtR17Ot2FdknHMnGVmcS7Xup/hB33iN5i082Ar9bXesCJ/MenMkGcA5INqAzLw5omjt1VnX1
qlnfUZmYbwp1DGbwxli3T5Zdl4fUBA+QUG4YZAYEhaJJceIPcXbk3q18HKzet5GSK2cHLherDSyt
+jQ6+yTKrL3nNZrA4Lz2jeZzlGA3xBz4UHTGUauY6WjEPLl521cxU7YBYDN6NN3snjPcuQxQjlBu
xzowRnkeFGnt4hzj4oh2qUNMgeggICDWHeGR2cZHRZvAstXLuQs6+Lz7WOrzPhriJ0YKZGp7xG82
IFuyn328VTPlIW2tg1SG8p2UC0mojMYrOLS83yoK24TxYTOmfq8OT71oMTTEHaWSnfsMFZfRdL7E
IWaIdAOYU+PZgNlUmN0rPQ3TXrrSPnp5wlmqm6t9aw1WkFTRXq/TL3Oppl/1SPJ2rCzyQvnypba6
e/TqGa9s9gHtFPnHaT5KA38spr1NH9vKgTh7scnHpAthFj9jdfmO0hyUD2ss3Fbj00pzSGb0JgQT
g2n6f50Npj/maJ0I8AMek07o0Hnje5FWWeDi0WSvoWxJ3l2deRqCVXHQzeEJmyshADsNB7vck8/Y
Y77EHmjZJ0NPQFRGIt8JlmPU3huFMSSjRePdUEd/qDOmssV0X2ap/WbIJ30FD56qm/dEG8y9nqfv
+NpsfNmTAie3FYyg7CqYLB1n+1jc5zhj1FEs7t4rE55TKdNHQxVwAJCq+54pNbv7a2ead+RhEVRN
futEU1IuwudvKdaX5WS8BN2Dh8Ve4kA0zWNOTCjApwPxRaqnqoSwXCSSXNIEDn/Uql9FUem7nh8Z
7Oxd6tyc8eica27VS9FMT3mCwC1cTuuya676RN63X4gpJHrzIoQKi8O5xyUFjCnNaKSBp3DtMAkM
U3/WrPQmG25oRSUobVg/rJ69kGdlp8aY5mA0BN4GmZ7oi5kM386LlhtGT6g11G5Wk/+KTe6cFD5E
khsNVw+z6zXawmEVG6ECf9KfyaRgerE4DIwDEK4p2hBcgsbUen1o8u/8IprP3dy8JISfFwdzgsiU
5w4yam0mez5FC1wN/zAXdxD576NV0HfJydZRVhmxnfJwxkTBNeJNhNNlGSCfMVjoFZLLDWTT9qWg
fM2npAomb8F4qqFAlPy/oY57mQ3tPioyfOwqDuZIO3m6e8Fq+VhlReO3nfVqYuwBHUbmH2DnW6Va
KKzFLVuSF8dkZtSkw5YM0YEijU/TnV6yTN3ZHk6o1CjfbepTXlVIf/4I3jjhgzkj0XdIeTjn6RNh
C9hn5wmsh68hL/KNm2spo/lTTE0WJH22xYJ/T6XD6w7vJKggtuYcL8pspajXgS7sOlAIPMQLStJk
7ZhV32xYo3RpYWChoJVNz+fQ1vtZITneYWvfjgXFk7OCKAul4onCzleRLN/c3ObJrIssZPQDij0S
m7yrof+V7kNeDE+A2L9Almn+SEHZ1h3gQsjsZk/sKBWLCJ81KdtYQchn/8UQnbM8eOL0zvg45TRE
wMBV3Du8F4G0VNRbxpSbsrfzd0jnoy+Mog5HlqBkYvTttoqxMexSbGbF5XKqss8iBvNAgcyuLNJt
o2NCKKuRlqZpuAubRH/RWVdUg8fRtd6Fh4GuMIEisvT1lUdrDtUsE7penfKD9Mcd+Y6hjxg2NX9F
zuaRcMcPOkh/wueicHhxF1ZFcpHmEiPFFIYe6WFSWf1xZCkOyUtAOWrVu1tCcjYiC5RPFN1mqzjD
KMPVnV9igSxltLLkTDa5j441v4wTBzGjkB9lruYMp4ydakdHjHSYgxcehLXGhj6Sjq+WbnJNloEU
hbQ/XanNPDp42TJqoo0rxwfNsuiucvA+WYWg46iojxBQX9U6foYBodAdV55tkvZhqubP5mxGXBAV
tUZ2G8ossoA4tMih4wWu3LUZ3WsTGSe1VqgHKtICJ9zws+9YAhJZUEKq7gqT4dsyuGyYxHAYzeUo
8o49VMLgdYhWWGZNgc9Sq69gK40tuWd27Dqgr//B3pkkyY1sWXZF+KKqgKKZmhnMzPve6c4JxOkk
0feKdje5ltxYHmP8zAo6o0jJGtck5DcMAgYotHnv3nOnpaVErordiBh4AzbA2sUNJxm0faTJ0Vyd
KcqIoD/OFgIPpBd3CsZBWNC2uRJ29bC0E84fagDHWHIgsNNq5VEpHcJF4ZsqwKA5b0SEmxfRUjBz
atC/GEjjE3xh6Stx35OC129ylVrnyxx9HTsUB4oMrS9zCdDEM5jJBhGEcoou0MHZFD6r5R4WGuXr
YLiA5OeiEKqbLRSQ4CKpCyTsjdVspy696TNBWSzS1BtT5pnFGx77yGKsFIOFeK+Re6uzIP7J5iZi
tGJAcN3d0nsjW04fPV2fWM0z8tT+0Y3q/nYpRHQ7AekMm64a5svIRbcgAa/YBCpBgUlGb44vfKPD
zH4JaN7t6wGvb8C+HvvrzlXVTVaeoghF611aCSs7x0WQ0uy9hSR80/h5CmGr1Jy2TXavI+rHhHW9
FZm/HMfVj45s/XbSES/VHL33kFrOWq2fVsIkNsihTuGTxde8xOWKVRZWoTth2UB2gS/mNp/FspNq
eI7dQdL0idFsDnRzk8FEmPDcVyqVU9gG5mJsesjg9BJCgo8ovhPFuROLjDZOUr3TJUIaafz7aSIw
imWO5V0U58atbUK/1R6xUAXbDlZX1DHvWa21daWRB3K+ACBn4xevTM88OKm8RsBiBKcEK8KbFVeH
MTGfvCtXdu3InHQvX1eMnaEX1N+mMvo2WYkXOmt9MXkz2OuYBMfVvnTG8Q3A22tzQuCnJ4qZIwDe
d3U5Aqyg6FlGME3yOXEpfpz0dc7yNtn9fWshA0Vb0OFykfUWS4u/z6pR4wdfkIj1+XkzrxfDYm75
vu/Wqk7uYTsFh9heRl6XN9KNhczzpSIhYWdJhTMlza60JpOVqQGdJTWNe6fuvy4cqykD5m1fkyHG
Z3fI5rqEVemmNHp4Nqo86DEtq5CLshKAc+o47dpJemEJI3aej0YzOhWxE9lzeM2bY6saHLREdWi8
2uHadiuBV7Q+jGvftg1NK+aes7Hy9k3CXpxyz4l96beUAFNd7jE7bhpJcQWr+7jxOBsSKL2Eqpx4
jeMnIjO/lM1AK9Gr2y2GvyfV9oys4MGigI4BlFLETTCUxfWC0HU3LEF7ZLoHLh84xxnlGZoociRU
4tSGuT2nYgbAk1ATGe3mFbNhsbZnJmgobJSvOgoOVMMJG9PFVaUdUptTnGCeZc7KFZUYicEIrqdD
VwePnc2RJV8VI3V8DqbqanQ5X7icmKhdQMnaLj0hEciR4k+AT15ApXOio/o5l77YyzV4oi72MEmi
b5th2VF/o3YbhHNVHUzCzjLuP5cJeQkrpasQCl+1M2j4MscnnCqqnxGLhGaszoCEXg2jeJ9tdd8R
X9XYkaLa0KOuXUy8LezxukLfE3jrbnIw5DYA/nWd3xdl34W5QeXIHX9HuXotAMQcimi8yyeyy4ha
RWeJkYVLFnyH9jFe/Qs+IsCWWEw3eT6+2SXRyckod/ZcnUWtTc8N0Lhuxls7+YxNKdlSpjm3qiD0
SQnnzj7Rcn6M+m8TtgyL41NiEd3WvRN3zAIWUEa00uRYe87LxPCuvZa+W8w81ZYXMTXUXvXnnC2P
w9x9livMwn4Nm3WgmmTou/r3Q5tRQjTmKgfB3HvJzUyRgFFzxunloJv0s7f2GLnQcgDN8Y7EJaGS
nM8S6ZyVXpIcCMx9wF7TbXpVX5hoIVyCOjgHyRVZRJp9K6L4e6PL75RTbyPt3LA1/5SnxYVs4mrn
WfZzLAq0neRYoeJy2MCvIFqBmsnpEnYFKlrNvs9R01NWLndsxQymMrnn3HERlCCa2ibhO65rF5a7
6/NgKP5uc7HeKCcdrqRZqLSV4/jaKpezwTC09zpuogfH52Pc5FOabxdHnucNONuaZGFMPU25czJL
UmHAdlhZ3lCEhWXc732h8E3HXbzP1xY/J3TnbTWIcsJrSHyshtOmKBardF3RrEpkanR8uwFdwiRI
m8Ctiy8eK9wJfQ/51m3E7nSQh9wQbUk+f4/iqX0AZD+eQndckIOFJsoQ38eAhVyH6Pb5uRkp3W6y
YkUkjJnkSi8FZG+789YjtoR8+2Y82I74TM0UphT7eJ9l9mb1QJl5jZAHtnfvPQHtN5iliYWhlyOi
9NokfbVhRe2RhvnZXpghjBNH3Kex0jt7cS9XlAYIIcKFno9xPMTOTdc8pK2boe8u+fKcaSNydMh2
Y31VTeoT6RnRq8dpvJnhjFwnjSRXwg8OaJQPYiYKz1NrgqRVv3ecm67H2Hkk/vMu8tjPEVJBPVOH
sm6tcHWAS7lJTA3wdBKyvfjrgKZ8Z/VefLYk6sbN4mcs8AAgm4e+0QRbDtucTD+mSVG+VXgq17y/
IDewOBTMTxtE7ekGh/G6C4rgnW0KBow+pW4k/K9xYUVfMui1YVCpdt+0Jyd8S6AuUja37DfomCn7
+f2dUxDjhGagupjy5FgIK9/RprrEfNBuYjTJVo3CNYvc/JgYHB4150J6ev6LZVlPq9vciMWbtrOa
+VHDTP/R1Vtdz+RFapItVnqwThZAbZjybqcVh42V3EWr3hkrBlKZ2A8l/Ew6F+MutqpPuMLe4RSw
c6tpDHqX5epAItbZVuZ8s465HepBhV7h4SQohrBYJX0JFyU/EVDdxtd0O9mSXmQNLgs7Xryt8oFJ
CKc7X60Jt361l+QtQ/2j69uswbrv2+Fs8e0y5L2fZ0vbnnWQt/m91nU3ZueWY38qK4SavRWIfdrH
tzAvxiuCO1+71DzVk0diRe9HlCayeJsMRMY32tx7ebUn0KjeFn1CB5RgUjpBzh42oBdqCid0/JyS
4HYkB8MIA09CD81WhtopHfLEUrMwmpLzOTnlenIhexeZsfbNULkgAuLoQfpYKEmxeEFPg203LW6z
Qu5Ja4wQ9jjzVzFYn5Z+4I4Hgn2kJAlliWiwcbJKDjwN0kV8P3uZHfENmLp5cMYKR0HVMynnaqUr
j0BkmdnmVzxf0ZQXOuN8ZZcWkYj5eptisL5XiPHNJu81qw0d7G2Hdn6bJDg8meaeSHi/1KtHHFLP
Frz2n/uyI+Sl4+Saw/u81i0rY0sxA1IcNDQqn2dFnSjEVu25a60uie0wJmZRPnIAvstJrN6lQaEO
MNwrouK1BUqOEZBtO2JtOOeTiUMc7thAzHQt6fAHBwdmA9GVY3zBu1+Dfdp4KIoj1JPVqyxOGb9T
K5flYnS8mBIrGBh9USSnkpcYcgBtaM3x5eQlJl9VCJ2TrFpzkQqkts8HA/2+aQeRPs5E5azhnGMC
OafVH3ih1BWIv1EE0GpbmwZ5jhEp2bERWt485S11aGrZuKF0OTqFehozxsFCXOPqx+TXwz4pv2Ff
VAhEGibu1vCXXqbaW3oI/hXpnE6b8yn2ARsMzlJZ9s1N56x6ruZTYHaZICzakTA6DN+wurPcS+Rg
R9qia/epo+ZamLp4pkLKc48Hc/pnbJA8VjZGXIrQmh1T1UrLPs5lQM4TBcCvzmArWjlZk7LoDrAm
R/DFl3Pij9053SE0RjJeglcSSbiv2R2JKY5RmX9ppcmW90mNo/8+ozx5TqZIpKHDN8BtAQI7rnE7
VfcjjElnp9Yyv7Ll6C1bqFT1YcbksFyJISicnY+kujpAibPbEC0uLgykWOg1fA5N+VZ2+GcetBzN
QUUeuNZxSPzsyLo589xXMUVEXbqLdwsXKwgu8lX4wyv7vRQHL8rKegvcUfibKfAn6yXrcXxv4K9w
gE1y4woqDgmVOKtfOVR0a8GvS9G2hw6iMaAwfhOxL4PufIgXbLwH2pfy0fHgcYZYKyRgwKLCAA/N
dEivGtezkrNgwIlPwTity68UZpL5kFCgQWKUuQOb22QaGpuSbF6N0TkZpnm2Befd0nXFulQ+9Jbr
sq2iYTzf1WU+LOe0ZMtqV7SOcs5jJ0rV1eThUKNAQtcjajJUz3lnW0RCLIJz1Cyn8Z1SVjWx2fIb
cqJHj/28gP9J8VrA0bmX7qJfTNydci7aAaUCKPfgJOyzigolXTbtgeB2dEWTXiKjaCWBxCfV5rkY
ehK1mMSWiPPd0NRwdJ1RIVBRnC/UjURLPt67Bc79Yx+nvJlsXPgYh8avvUuSY9CGoIPttjxKxfmf
3OFxZyF/82l0FZl1k1bs2i9z5bn8XTAZLmATrepMW27tXa8ujO4jEzqyZMB/I0ZicDXNVgBntOhs
wundpHXExIGGMHlw8pVajMjd5olknUTTNyvW+qoVjX+RIe75ai3NwIpJ+NKR7sJ0iVb+KgNL5W9Y
/1CbjNDO74B3/kg7guGz7fVinlardq59QSx52Gt3CvaADuGiylrBA0BU0DT7sq8K+qCnvqU/g35J
C0rPUGBIhNr5SVWxDdJxlo6MQ1l+QSUiv6QZy8nGHn/oMNlRWTvHNtp5bvQour2Dwre5UvDPZywu
nNkQyPNkbkumsVMdsvluV/1aHSpi1gQBuzMatQwZrX3m9676ZGn8A1BxPJwVyURS6ybu/SE7Q07K
yT1TZYGkLzOjPjZ+ip9ggHNwD3iFoNYZSeyscHVNGxVNCmWJW07fY66bX1fUTai3JQWnlc6px+is
hKBPl8txHnsKHi0SrRx1g2oWC2u2n3Y2RVsneffm1gf7BB9vM1TSfyvzormdx6C/1Y5FWSdRGW05
ilgUmeZ4efIyUt0h9+dG3cwZt7Ol01UQxjr5HLQzx7zXcGBhc85EB12NaPyOTlFij1mhkeE/06U5
Z7OQ05LpBROngAVwPiQdQea2Z6PcYsts9bD5AxqwTqp4vraYmTYlgircBT+05iQ0XVZLCd/K76uI
5kd3kpIv0TzsqEq11ziKmR7prTwZ0+M1sVXvhn3dnpIbFslrCZoZ8R+IVetRY9Uh68m27WNE3sml
oep7C2S630ETLL0t8Oax3RuvlI9qCYaRmxUp5hCrOOujaXkYklreLraiYt60lCu3najKnV+kTXxG
ECef5UgZ0KFURZ3t4A4Vs1pbxuMNYqz6BZUt0welpT7H2uf0Cx5JmEK7dYqZGzk9wTcuy8X+hucD
hpLdpc4WZpYcybWEAbKzY0TUQ0o/j4JP1e0b4daXXQoHCsrpUp+V0h1fXEivHHo1uQi7Dmg4Cpua
xbb2eU/kUU2fO7fOyq3rlH7NGUTraeP0sr9KFld8QdvEnr+xamoWThLfIK7hX3OYIfCYzKJGhcmu
ONm06EW+lwiOt0GKoXsLzhh/rJ+lPsialaJmyNRCAEtaYdraLLgayVwYgtENm4o9yLnwSwtHJF/D
Jk96661Ys/EV/RAaXn8inxqRuL9jf1880zMslnCSPTJPYaETpdEbI1ohCJgNrJidaNf0NfH0fWOu
xwCjFtve5toEPYumLRdTYWUo/dexnpvHVbvDVerhGO5aBsIWXwBjqVQFntE07t2HvnJReqL8wzzn
LP5btKbkmI0Wf7ZS7B5uCS9k00GkUk7rJYJ0FHRNjRqh94rHKOkvHQM6LeQEzh69N/NjZZbkJejb
DjGpVzpITeZslZ+9XMm72RLiiy6QHcDtLb+krmzhyWrM0lYuOUSZtaHmUwzlPe0TFHbCauwdsiZR
n0JAx7N+6NzvadOwiVoEOxIiD9ReqLl4RpOa4P7RRJgC0EObU4pR2LtJzhq0fttbR4deyzW1lzFU
EyCznbCT6Z5T7qMptGKycmB+bIxesseli6pvw1i8DR7lXtcZyxWZ2D2b/fhWsRLd+TQO84vM61CF
AwTCPJ0E+GA7t9u2tEaRmACytr02uW2Teri0axKnwZVkHhZNy1yv6Sm8YEpk8k4IBCiJwunrp7RI
OVauiHu29Ppy/LcjuA4h1+4OnYT/lZ8d3zl2hMLIxLV1qZtePHWDl77XSE4sCoBgd/YjfWH6fJSl
HeRl9XCW+tTN2QlY6T4hvXtGQigY2lnhsJwp+2SJLbqFUmKPP+E64zDRhSsC6PlQUNTgg/phVVj9
YRwOts223JGlvFXuyrhkp8e4l6BKXJShALBsv6DnsPRBrM4tU+nvdOgRtQHupaovcBD/9e+NaUD3
FhtGu0NOsV6MQRN8HlIj38WKEWxHUa65h1gWQJExdkfpBNHRWW4J5oyU1HVm0cpmGKMQTA52ZKO3
6T2U/GQHsvjUrM6IjjR/TJy+pyKuajSYCnOtErT3px7j7QaNI8KrliNMDBzJC5M+hr2TUiFA7l5L
jRYlA0nWoarZaZnpC9G6zLqjUwTLJqEcdg6LEL2bQbL1Pi+j3e/NoItqC0el/MahIrqq8f3CrZ+X
vYi9fJcBTiCKKaMX6K0UGjezyH28MNZ8On6zX27pC1fZoQzUSB4JltgqxA1ZfJkqzuw7Ggu4eZao
9/ayRtdI8EvgfkehrCCixdJ9nviQmcpk0U4YZT2n2XJISOaHXnmKHp5dEYNotbLdBZMY1Vfz42EZ
sybrMzWU4pkPmBC8hmNIvPEKM1NyjbBCVaskNK9i7+x2QFLYYfBEjKSkxX/0oytE4tZOTH66rYJg
vu1ESqj9BkE09gPuDZd/Xta4ucosroInl/TIAyZv50HVdE7nYdbPiWuzsSzZcYkN4bHLiyPnCjuh
4yNdck1yl0AEukZipe6m1Y27HWShk1Qdz2Z656KNpYSvReuEkMXYHnUwrO68IZD2uW3KdT+0XfNS
0DR6TgIPP0HaPXU18uTOb/Ovcm1jVmPk09R1ifaUNbv1VPRwoi24TPzbLgbZFjt7sa9AGlAhEyPD
BdQt388aca4jN5CW4Abu5nAvy6U7R2KYXtPmfJfwNkjfjWXgh/EI6+K5Vvnihrg1eKFFmbOO5J1R
DoLJhGC3v1b/KR0QWf9IQJMpyvZd4yzz7TokAL396BSJNlJdIV42ZpRugllzmvR+uM2C01JzVfVW
TzYcIwV6VZVQXP7xF1D/5ouo8cSiOcjqfr5125gtlx2cTm3uAKjnfFI1/4szz3z4OSnANB2gUQiQ
i3VimS3CLPElP40V5PUYC7UQy964a6auXC9w8iuz+FBHV+noCz2YADJnMfKA8qjlL8FsyQI1GcIf
QOsStBTC7dDoMtaBU7Ey05gfm2Tmz/81C8TSitxzHyP/CfWVtzj1OyfHZfljAsNf4C2a+tOY+tvI
TEjmCHyIKIwUYN22CfpYFDE1URR719P5ChV0HZUctn411I44IuJESI9ggX4JOxTqaSQ565xzxIi+
TuADdMvF2eK5paa/9X9sCIluKsVTaaCVAWJ37PIWgRrhNGZAkkgkE293H4OkCY5B4pruIN2TIHLi
Qz2sUcXktax8F2cCNtuzVaZtv6XiS+xsj7yHUY1Q81vQsZ7SdZMKLsdoXG87GDZS0L+iFRx9wplq
m8JsYycomqK6bJZZEi1dcG148TkQI8uqu0+MIZdyZj3rOJyLeaAeFXXIUGxgws5WOUH8YIjeYzND
d+q8Ib4WT4Tbwz3t0hwbR6vUKcNM+1h3V0LVrUMiUxzgG5SByjzpsUGly7aIZtHQukilsPozcjJv
LJ7/eocd5fd+X4CrGo5jlQu9afnTxD1jS3qnTTnaB+o/NIWF3fe3KtWkLhvpG/ACiSC3l4RvHEFF
Emn6V9B9UUzjGr/jvBB5B3dOBa6EqSzfbZfSJnP+spRbtS4UWvVkxCOcJqd9mJHnROec6hl+TjfT
fUEVRSybHTDkU6ou1a708uiMtWtSNwgtooIzYgIXg5Ii8efsrmniBcNcBcd+lvZndvn+S95GYeZb
iKhSfDUnOS+EzusxtQ7RFMTPcapmlpDiepwcHB42x54THBtmWnwfZ7SxsZgZ5Ermu+pg6nrk9h60
ZrHeGzF/+uHX+/90+cc/BIgGgJb/B5P0Czzq9q16K//zP37KDz39G//OD/W8f0mwzb6LWyPwfRzC
/w2Pgqv5LzjXMKU1wh9PYiL+H3pU8C/X8bQjaDBxdFKuxJj7b7Y8f1/gKR8fKqIOHJr+/4oepX62
YGpO4D+I1vyDDFEAdtz53622lcYzidrICVuTJPtAO/KBciA5e6vb7iCmKHL2RnM2wqG1cTuq4D5o
CP/VJCZcUr3Jd2ogADFjRxYKz9EH5gCqReVsLGgUKfqhhL8HYbi/9Tw6cn970rd/uaz/zo8/0ff/
ZlT9cfe+VBgAlGcTGGl/8OVKvKFBEAV4oyzXvy2TKL0IglJl2zJeUhQz+rXOeubK5ZQkSAk8OV/I
4aKRQvcXUUGKyojKxn4UKVgTHsLsgBZqTZkDtWompvLhc5/U92yi2xcQyCAdU/iCVMOR+2Y27lA1
Z8EWwN58aO1kvEhY/ncRuMZdGXCONlVSXwsQKxwjrX4PkIjw58FXe2LRs4sO9cMfgPq/Pg/FGgre
3sEFj/Lnw/PQnShrbK8wELpyfkQ3Sh9iHdr4IgroMS+pnb+0CE/AA3Tjl9+/C/nrSHIldl7OvADJ
8MSf7u1vpm3k9GXsD72kI8c/VsRJT6ZYl13tp5jLSOkrvA6r7YmhlYzjswWoGWNM8/772/jZsX4a
EafITs/1SesN1C92/Doh7HmcfRMCUkbN1DGhi6n4bnn+s6PK9YznkG5+f8mf3dI/LulrJyA5wtXu
iRD/8w9HdhYNbN0NSBrhbhWzetl29z2l1D9c6Ne36/ma4ALf1VralLl+vlDVwAbUq2tCh1M9vTZN
DzmqNYr4Vjm7Gek1Yi4f0/DIGeP3v/GXcACeqx8wGVCX53fa4sO1AVRRs2wGQ7qYqQ9l0zZIUCrk
X33sIWDuHpuKWsXMQtfL9fmEqf1/+PHcg7Yh7Wn3l6eMn5gsl7EzYa2jFxHVb3PrvmQ2mFX8KtvJ
SEIU3Mff/2om4A/TC58R7jFJtCLm/49DGlvUJCoOk2Ez9RpxedwDavGbp99f5dfxQ1+ayVwqXPdQ
nk7//98+nGF2enwfnH69PMUWHjgIShdzci3CNPr9pf7hNXItl2BqgYbUZ674+Vq0/CdUNniB8si5
GFrvqZX6m4XWdZsKgUE860IQl4QiygJ+Xv/XFuL/mvfx41P4P7CM06fiK3aEmuUQTY6vP8wRvbP6
HiOMkDNbfe3y+lKgm/CE+WzHw1FG0MCbmJLvTH0U4YOwgs9TFqCBXlXD/4qgMSYYbkACts29198/
mn94Cz/d2ocBbrBYjPR1eQtoxFUV3AaO+cKrOf7+Mv8wTfIIPEGYhs30xHz58xtwrZKAY7VyQnPm
B8+AKKvt5wJvxcZHzdBbGRnSyZU/IfgB4bpsOKv6f/iUfh3W3AITtGRgO7b6gWX424BLM6LpahQr
Ye63dcjpPthNjd3+4Zf+DK7497sG7BAIKRU1vQ9rkaizoqQ6wFUy74nGN8Ux88wZEoZHH/7+of46
6fus/TTKuKrS3kcGC2qgQLQa75q9Nh39O+8lrRe6O5ziDhjNNNGTavnDQ/ynn0eZnclB264jxYf3
GHRQQuYMwZLTDI9xECDSTbov6Degsdtff//7/umzVbYHgBJkKPp978Nn23LeVlDnu5BEVFKHUbpt
sbWU+JeAjidgKg6NoTEzGf+lRk4uAHv/4W3+47hFO8qvhVgqSLD/edwOU2QhTm27sHMxtbPEX6TE
RO5NtAJfGb4tvJZLKXFSocw/sG+9T1Gp/uGZ/+NNOD/mf8E6QLf655sgB6FuVVJ1sOvqF9sWkBTV
1SLNIxzSZ7Z2t6xd6wb2l5MgDpjrtz+8h9P89HH+ciAOe6cIIZ9R/fP1QYiVA6lsXTj248mSY10G
uagPhIwlodHVHi83OSFkPLonBs0cmMgC9Kw5SSsrNAYkfbWg8HJwWEetlR/hx4odmWhi9/sb/XVw
BrTMbPalmpuU9ofBKXzAPStQCRYu54l6HY4fpOSeTz+Mevz0h1Xl16mTpcQ9BeN4DmPU+fBUTmXD
wSD3gHHSj1/zPIVoVNvfR+tP21v16/M/dcN9pk1PKy3VhzklyyKZz5S6Qtkq4uwoS9g5MMaqv6Vz
TrEtwo8Z46bct2VFMJAKdjiRp2ODlm0QuLXx/RKTgfZsV+XeZ+P64xE4WLxpkD/RcGMzISn4dSPv
h1Yczn1IOLvGLLvRHhzoHfM7qqTz/9278gRLAYs/e5rTzv3jbDwNVeLiWoHSyQEq1BqXwhzXGrc2
3Zl0qv40L3+c/f+6HqQqTp4cJMXp///b7I+DMhsFvZEQwyyd6kzouz6O3D+MwI9T8ukqjpS+L4A4
nfasP1+lAJVXIhFbQxWtZAU0yZd1Tj8bp7nsSxLjYaH94YIfhwYXtDkHwmOWwuYA8mEXPjdTAj4p
R6Qbe/FL0+YqTIb2TXXyXRYkB5RjCp+ndqo/XPcH++nvc8LpwuyJ7dMm0QmYHX/+pTrzYQz5PnL/
tuo2DauQqu3HyAAYyidcd4p0mExnT/76PXH9B1Ihb1wf0zc7oLUuXxSx2hviIus/zJUfP0pui4MC
c5Tn0J0mgOzn25orut0V30IYtASmR3PsnBEyENDPXZqz349geRoyHx6BT4H2dAAKJIWOD9NNThnY
FGA3mAPjYouaKd7GdrNzkCFuyCXOw9VTZNWu8k1TFF16/IKc/HCl1A7wV0QHxZR++f09/cNwAFdG
xhvLBfss+eGtDHj6uFY+w9dwDTbZAktF25PT461vyl5esgELQEw7cv/76/6yVJMvxyLJSVAzBZ8O
DT8/d2o2zOdzhmu+z7+TLoRhP/BIoNwFM+AF5Wfr5UTZ+MItbAoPWd55MCRa8/X3t+H++krYKIB4
kLYGT/7LK6FPSSuL0iiEm8n+ShfxNR/Tm0mo4RB55ls+De7jyN6GdpcM4vsOwsixKNZdqYLkDq/S
GU1G/3IY8/o4dx74QEqLpIhREL5oHXrTjrXWd57VJTfNasHwdlZ5FlTrhDy6qF512eojVl/x2TSr
OkROHRyGBNX90FUYw70Sw+hM73hBDlz0Y3ldT3BMyGzZqgUojjtV6owQri8IhL1z7Pn2W2/kfG/K
mpscnB1Wq3pfKfXcTvZ8vxRovv2JzG7l4p5qSQAGYFHUN2UPRSohHi0kp4t8qBGf/i6epvmqyFvn
2viAZMFFddDcJpk/5bAegOd4xl7/8DF+XI+pDbnU6l0sLHwkgfNh80Rugu/gNxxDAk71V79ooycF
RBGctHjWXTD/YT/8D4OQF89ujSMWFcZf5iRraZdMDxhD4sp+1LHzxDv8UnvN56EH5ZKeknwwkZFj
E8aL9YcKjPp15uHH+gJMnhSeYvL/+Qso07XyE7cYw4bgjedBNvBhcSxQHhfRezoqrK4FssCtKtDr
uFM0fSosO3tMis67iL3a/T5mIwMR9cyFKXus7RbGjWGL6ACTSHSazXKxzPckMagtaSbplmBK/qvu
xaGxa0kw0JAefv85/TqbgF6H4w9shIIA1LqffxLdiiXoJkD2EK/JdW+wA3ZB6t/4zczYcZPozB/n
GBGvR0T47y/NRuDXtZR1BXiH5A4Cm0X756snINRhC1CGAKRSpfs8g1EhtV+eoUshPapp3Oa1TmGP
b8Z49s5ItNCY+YHt30S6rL7OfpoiY3Zxls1pelb1mhZgpCMqSNCaUSbXy4vvksyCnf97MYCWyRJw
YCqXxbU/SU5OLRBpZDkJKchmKOdxb0FRuZ1b/VpJeS28Qh6Vqp0L9HJEkU3l0xqUb3ZVxXx3pj6j
K6M+dV7pfSaghF5LXWNkmbE5FGSuHRut2luDsA5Vkwjux8VpridHgXKI2oG0aBKh7TMLRdMR/aR6
rE9+hN2Ir3JlvT0S1d68JtD/DgjCqy39KcS9VYNOIWWZeUnKenqibgO3jTStLiQbhbj5NouzLX0b
KwgbW/Ag8DjVl2lf9DczAXDgWeuxvoiwmKPsx/L5ZuWD9cY+Wz72eLre9NwSFGT9JRntFYnWRjav
M1E/u7WdZlKah2Lv29F6JoAx3BSRv9xJrNvbsUHFZtFFp06ekUeTKM8ju2iQ5DzbqHPjja9xIzTE
S9u7Hm7HNTB2Y/Z5C+YhWUAEaeRFO50Isg6yBq0ufXgLO/cSGZ4F6I/H0gDn2Uzo5F/XsWiQk5dI
FqRtBdcylQ1M1hnKVZdWn33cMBc6Ic2vqEkfCmKXrICRDMLR9aANdjVJehsag+UrexmMmlROJ+jD
GqobcsgQKNEQLnbdni8Az48qpQUu4nG4JRvGRZQdICeXU3JdlFi/F0elB9ziEz0EIGu+yOxtL0qG
2kKWFgYGUtnFDwN7ngDTC2hT2r0PraBI9LfZLFh8Y1fE2O858RLQYyhzHVJC95yti9TzYLD22WdL
x6F4X7sjvQolHfT9NJixPiW+39IXn4MwyxNCwLMxPaBMR2dYtnCG/XS4JvsRy36GRbPoCBYTlkKD
lI7BmOJPL5bz1VviO89l07LqJrjMbZJd1ix9kARyX7a6wSHVdOK5CwA2pi5UsXpaoj3eWlmG9AaH
87nL211bucFzjrN5P3e+95nOKpFMlQMJxsEFhjZlKT+l6N5YXqvlKgLoulXKMv5GoOQ4n9AMgL9B
zb34w26dXYuPTKb3mZqbcwf65fMyQvfpIj3fI4pFkLzWfnvVLUW0hzy+bcbF44kYeW2qGEgB9bCr
yF3CGejfeY1q6hoqir+dYx/3Y2DSQ5+Ww4ncWKN7dEiiOjcLkkHtZh1Gt+h18DqcUASm7SzOFAfT
Ke8sMHmAQC21jqs2RAxoy3tMc+NhZYuCFxrM8/2cqPW9wZzIdDX5eKC94j6nvnw1iMbsqiL3r5ey
cK88pKBX3bB6XxSrwHtQWby6qMxeGp2rw493OvW5GxZz71xH6Qw2iqNajfcpwDfqmTwHsdhx9FvS
0VxFzkS3KrUd+UjKEpsGJI1H6apgm6aivfBJ5b2x8hLSM3KGoVTzfQ2C/CKas3qPaszdKy9ayDf0
rZDEd3f7X9SdV2/kWJqm/8pi7lkgeWiBmQE2ghEMI+8ylTeEKlNF7z1//T7Mrh1kUNGKzbrbRgON
hlI65OExn3nNgF/0sSQbPsRp9NZDH0ezBSTQWpYasUsMRK3SmsuoqOwN+iDRXUiKepch3wYgBzkX
NAknabpt8klc940Z+atMyQkWo1jHNYHWMoQHvRXXRqgD4TGS/jmTyg3OmNNj2EdolUSsX4aoqJvC
GzWiGIxaVVVCrH/eglja0e7q2g5Ihxqqeb/xuGtfgY4pN+jkFK9qW0VHbOiNHz0Ev3VT9vlRmEXo
pjgUbtIMmc9VWMWyv+6ZiK+5rPGMytBlN3re7qrG6w6z8lwRWP5tZ1vVNiv08qBRTkQRPbHupQiL
sGyEE9Za1vQNuFz4xRi18T6zg8esz6V3YzI1zh5ct6ihKTdilNM18K4MseSpvTO9OlD2kq+04zVg
lAg4dg0ebciiwrwtoqhSdlOXWQ8UU4oDMH11a4wWv0wsZj53ZjeEm0G2EUhFlLEbdhlo6nv0DAd7
azZ2ix4n1iykiAqaM1Rpo8GBtYUQTjkandsaPk6lMYDbVUl7d1jHJfpaxaQUiJlk2X0RGx1OcbNk
QRUhyjCg4IIVh3Gb917+HinS8AUCvsTQNSofnTJ4X4SkBWDT0YbcghrLv0ZUx+FeAaXJN8GAIH5t
V9Bw+qCxj40p/5ja3IQ+0mwb4GdArEt0GJBKuwbnGX1BoS5x0c6NDMBolrXmlunvKI53YCOl+C3G
2+QpLwZ/m2YCu1V76NVmqw4qCP+gkqZXCXpN6WhxYxXQuaZ0p/sT542c7HtbJPf0R/O/pgy8P3rE
qGQxX/2zMYjxrpgR5rqPD0Om6ThuAHlGVyaIkHPNs/bYGfRk4sKd8MkF0m9pb72tgizVxfDseTZi
MYMiBTcech/vshz+WcARvvUbvfohFQlxIjJd+vMA1RCjgBmpVCgDUU1cWObzNMG/N3NdvikK3Hnt
qFUpPAISJQ8yV3URJ0eu1ARVStled10VIBRUIxnqpxCd/UcZlBP5Tr0WA0QdRPmPSRXdGzo0dhsM
35UETgainCz2VB0tsTE8EhwX6Cht7gIWhKQP2cMow/eRlb5xAjqQ3wCjpuGLWU+vY6gF8pZLGvY0
iuwEF1rHB6pzdmcQ2JD21YNPHL5Lh6ok5SDncatJv0PBPcP3TG9m0qpacsuJWnAEa4CaMFzL6CMw
J9Zw1/degKjZHAXZMPTcLij0fQ6DYEIJJS136OgfUMAeEDPt6jsO0gTWqfky65dCkMURyhAGEOCo
u+8VP4Qo0UbHoZmOMsIOTmOU1lNENK2ncu2aLSE1tG3MkIJk1/ZNygEqgd3BXmDVquh3oIbUB/Sm
WslUuJDVvzzW1E7XUTUo5FTfWIW5ScFsb4sghVLiZdiu5P1XI2pxvAF/txr6ggER7n1hhuI/03IG
SmayuY0t3DJKuyS6tux9rHcDav5qfQvN2Ni3c9GoKoPhi2Gk4aFOfE6gyhtfZDlpjrnJVoE0jtIl
pFQFnK/T4uqD+UeOfehgxXtZCLcEubsWdY88Qb4Li2F0ND96YjOjG+5PNzHOH0D4inhTj+KuMRB+
jdEdv7c8ZaCWCIZ7P4xhu23CILuN+2K8U6eiTrdVVQQ3o8IJqtMwvMfhD51enOFvpjG65W6DhsjM
EMHivOimiHxtesNG3NYELGtz0N3rQ0svNUn1K6g+5UMvfPvKUtLvXpeNxyShgOUYrWFdDfMP5KqB
2qfJIV7auY9Sq6Rps3mptanB9+/IgZDk7MoBwR2YNarvt8/8nWPH7jp0dNvmqr3SvPnp24iYKozU
uHdyVu2hjUciMqxQ3FJL8KlAvfNKbXWDE6vgG85KKqGX3gx6ptxIGmsTeWqU9tRs59Ue5Psa2pWn
2hq/3oOmkrLNoAfjTeCJydEJBvdyH4tnCRfwqyTzx4cuVMK9aGL5zsex2+1UmSQnb2PJwFOhH+AG
6PbA8amMV+aEBkBZaeOz0c9CeugQP2iRAawD9Qd0ttD7R34kz/Rr4WdATXFfRgo6l1j1E4nbyrTN
8kiPBA1rexwhHkIPYPO00DWhdmVyvLUD/D58Acps3SOL7kSgUd+NyCh6JzVsHLIn30PgWSobA+G6
QLB0kGn9FsEPeuykuNg3EY4WW98DYu9Qsuju64I8F6mdqUcgzcNrMFeHbalKRQwD3+OYyqspfWrh
B1wlQkNUGOlkAoBckagZUcMEXwOoeYK5pPPpZfwwH7DY0N+GDsJ3VOralkqW4KPLlaOGsgnI3+oL
BJzVscDwRtOtK0pR0gG962gLXTV6AHCL8kGp2K/YsGVf0g6hD3rCoZvPd74SZIQvCcqq8HhHDt7G
zC2nU4kENW7BvVQXPprDWUOIPYW7Gu4QlVwdmYJEKm+g5q0Rh7BnYddhRSHGciMJKG9HLwiZt3GD
30axVWwJbmrdxIjphjBeusBvNgZq7t9hkSJk7pv61kMScIu8VkNvvxnRWSkhcNzpqY9HsdQWVz/B
NOgNK5t4SqHtK14uv+XQM2ZYsXLwomZW9gusdUGdGzpYY22hGRV4hoFUKhPTqXudoE5AxJMjr3+T
Y7/aJiofJ++NQ2mPN7T2lJcJurWZQYDuehH+2TWyvJ3gun1vpRR4hxzn+PM22UOftP6h1vPgCmEi
znbww05QjED3tV710RyzlUdb8+FAFRMgU2l+pNqg8tIlV1ZTKfifzbh0+B0enKiuvOos1e0FMV3T
FNKuLOJyk6lme5CpXruDboNCRHzS9dGjdZTMk1ECnk1lKjpOKvy5Y8thtRqKivxFqvEexdRGXQdT
BU6EoutOb2wEsYkYTPohOU63q7j0Gxg7uJGscJvr0YLEpgrpswRBaU2+tmUqtJXQDwrWRO4kKsJb
X8CQ7UWu7fuhhdcFjx3BY9F90dS432OIUKpIP6KK2GaVvqHChox9anPfzTLsAVQSLThg2A10cggI
GL3Eon1TcJ+it1QR3WWCRCBC3z709p4i+/C1rJoKxPjo16FxGDug26Fl++NcQ0bsX6DklOFTtU6l
DIyVzJFkJzmkcllGFZhJg7rZmrCxiN03UdTHHjhlu0YXZwrG+rUdyBK5bdadLbrvPg165O69Vxtx
7psR+x+MDTXjDhpjtqYgoq1yA/2qzvOubBOcGWKZ/XbyIlDIEnqVU8VNrUlfkXnc10bwninI6OIi
SO7WozDWRJOxGSZ0iQgSbLdqir2GrcQaJPf01GX8sghQb0TiV977SriJZHpWpChoT8WdkyPkT/Vj
1kin3LApAnjnuYx4SYGNXECHYgUXonDLIUbhIaLQp2q5vvYsL3LQJoOPIjIHzxE0iBG0v4Z3BDc+
LK6QPQ03OAjg0RMoUFihxFC0G66zCOr55CcPXgxPSg/htQxFQ5g7uKohPzP3iMJGL0zUy6jHO+Sn
3HEwjujxl9clF7G26Sq/KJ0QW3kPoJywiUwm9F5WrYkrrYXs2J1IovqgqMQ+ExKrJgckMlqaLlnI
RSTjnTVVw70WIiO2KrpMetD0uFyVoF9vLBL5d5gL+lpWsi8Trckcg7q6x/eQmold43o1agiOeKHX
oihja9/ZRohRzaf9yBrBVl1AGEfArF/7pJRZZjfA9Yw7L8HXsVI68aVTxJM1IZkNPri40cHyoQlX
fQlTNcQ1YoyBeSnTESNX7Kz5mrsQI+h1iF8Hq6urCYBEjzGiTxofCvubWk/PwJjJIEnWuTwhN6A0
/4OaBGLldvisggEHgxl0sAibH62HB2KlsOQ0cmqqmuodAuLqJoxs6LGmZt0Lq7VuwgBlAgU1mh2Q
uPTGR8kcM2QLZ9sEDeOsx9lqBcfuxUMrn1s71lGkaFTE9vzkRi4rYJIl4oy9+Gr5CqYis6iRhwfq
tTGgsZOJ3tgZeqR9NZUBAcy2XkML4o8TEQDqa4Y/7V4qHvJooFkA23WDl990oLRN28AQFMn0wSy2
M4N4p6lqeiOVaMM0QWL/aeaVgvgXEG74iIFEES0BR4A+fplJXBCBbITPDbUdg+oN5sbfoe5zLyWK
gRwwebG46WSNONj3faeQ2+DNpBRyLNkT9ybf4IjcR3bMZPydHAsG6bttIGexaoKIbsTYNLssGv1b
0yz6G52r+McQRdJjUWGn5xXpeDXAyHit0T97wLG5U1amTCHLLOnTj72uuKhmIhsS16oTU6NB1iFg
8eQ+ch4VSsl2oVZffbUen5QsrNwBcYHnetJyKGttI4PwR1DG84h3/EiOrszKTzZ06ItjlqMivyHN
GdBHGI0jllg+aXmDOZmO5NpaBPnkzFzy6yYbQhpnVbuPygGtQ/KeHTwYa4tAYQQasGtu7NgQK78b
g7vWk9LHtEIcECc+ghkr9umSlthb0wogLRoeQgWtrG1pK9TXY6XS3/wppD4BkNLedOnAZ2qJFKKj
2nC8YPOS/InVFGAxsy8iRDV0+6k08CtAbAcaS5JqLxm8ny8SEY2ZjwjtxCWMAmpySEiUqJDNOg4q
3CbIkkVjipewFlTPkAV75Gh/oJC3xvk0wJRuICJ5jCk6Ep/p29IoMYVDOpe+594PubcsJPVMBc8n
Bb4cMsnJtyal5lDng0nvQfpLxIDJ5KCgsJ0KuAettqGavQvoMayHMMscycKnC2jj1i7j5iW0yj1b
t/1etdRoqqSvnTzA2AmnyAcM6CgEerPYchDqBzxLihWcEf2qUqTcDdDf2kxD0jhJFzf7gOK1o3O3
vsseN3Ojp/gHYp/1DsHCXuvtIJyW+M7oAuIR/EaOYYZ7xoz73FOml9a4auj4bXV5jUFrmq4DO0vW
Ab93ECXICqaOAh+V1/qxlZEVomrVXRc+BwV6M8pT3LZYwrXC2IydnqFunaFjptRW4hGUwYYAqwq5
UAzWfUk1C+VN8mwkLPpnfHSUKyH8ztHqCE4UQuk7K8IKZ+x66xjWxkHVLBxohLodka31VyWQdlfN
1fZRgcnndtrYbalRJ5jYBXnkIqNs77S+HTaqaIrXCBrHG+zp+GulNPUL5TToKn2ICKkTqUF+TLuh
/oGXZ37MaG7tB4nq8Eigc1VORnFn+3HkZiOa0VYWOSIbg5fP+yzq3MM5bWLPyDFeAeU0WvpLbFFP
DyoOZDQlFC3CR6FGiU9X7OcMmpBIitvMU4pHpCHTZ1ot71xPxCpqKsM0xcxOf4PaFbq9bxmuWZLh
J3LyjAZ0fqjzCZ3zMAsoq+n2hWc+03jXOefBjwiDPi997tPOkEZhyetFDGgzj7TnMRxsTEMFst9I
PUEFBZ9VzyeO2uY/AsFGqukVHKO01rAayOrVpIL1JCaqLgACPrbLdBMAtiIsmywQftnpYwk5K/3J
9MuNSqW7BmBCG+reI69cZWWgIQIeI0wIJ/kSDmluhC0+IbgWqBFz89EA/XA6rqmjnWbN3iJTriTo
+0KxG42hixwvMJ+KSLyBSn8egRGvrSqCyRoQn+v0CVaos2d3yVQg+Et+RcUhvqb/aN30oZbvzRLr
x0miyZZOqHC1pTz3piqFHsKgDA49jr8QWNRWFLJNIrWCY0D21e9eVd54GdxMpVA2WdDbLj4J4Pbo
yl/ZWBp+R/hidMwkVg+GncbcC1NOtm0YiCXVwV7upu61ipXJqby0daWoFvDrlIRoJn21YBzM+smK
8X1i76zYevkRjc/x/fNN8QFwZ+IEBjFEs4E0GB8Bu/DiAYr2oEQLScdpohpd5AbsGwrwMYJPBkWg
0jCDp9aSQo6b+Eeo4BYjIh31ms+f5AOeATyFqtoq2B46N6a1+LQdP8HkWkanZhTGveH5Fi0K0d/9
HOW3OE7X4fcKI66/mv+cf+17XoxV6AfNf//nyf9z3/PZPL7+9B895Sn/Xf6Tkz9b//fPH/vv+cws
Ovk/m58W9fftezU+vNdt8q9H+Ptf/r/+8G+j+6cLHCd6+P+e4vS/M78NE7CS7z+faP/jv/5D4Rf+
ZjgZ6h+z0AFEG9v8aRzHp+vf6+a//kMyxB+0/4HhaBB8+HQKGzbLqybgD1h/gKE0wKaA6QeOPuNJ
/2Y48SOFv8bnw2BewHP4LYbThyVsGRxDeJ3Y9M81+QMSZko7qvCGrzm5kBNHl+mFU+PejEX+Pbeb
P63Qum/LUdkFaoyXfYcY7agRaf4yYXf/OoN+ZSp9QGTA2WAWhGao4Ec5rhdHokZh27R6S3NaIcvH
1uoOVsbyiqKnQaqPYSSRDFFKwnA0v6qntL8AYPiAvJ/HN5nlGZdBB0Sbj85fUH/2WBVKDSrKSTX2
qkMwTp9Ii8tbbLRQTffkCaMEIc2uVaNhygXZdYmjIl4bPTLLqLmnuonTOveQsFEBigIkEFtU/itK
3ElSFLnz+zvxtnjPHpvq/b25fiv+P9hFKpP673fR1Vv9v1ZvwVv6Vv+6k+Zf+r9cQfUPAJlEIDoS
riDXZsj83zvJkv8Q0Jnm4w80L5w39t/fO0k1/5jB78ZMCZx/Z/7R3ztJlf+AUALJcGbvwFsAFPnz
GOMM+XvNcvz8W/bG8gie8WRgLC1iJJXb1Zx//ssS0queoriiF4hSYuWki15fZZVRbH+ZlDM7ZQl2
+dcocB6BmCP/rM4//2UUNc3tDmRP4Sa1KrEubZRpJRQQbeARa6i4qVMW/gV209k3o4Qpz5xKCDiL
MGrKMegaNaNwU03NN2NVV2sEIup/Lel/O38fzgBZZfNzCAkduDQn4gJFZNh5EFpmSWtAsoyDpqjD
azhQUp7kfHyp2YY32M0EhynSwOxQAZMQaLnwpvOJexIizc8AWpXbnPBIB8l/Or19jlwEpcbcrSdJ
u0OqJiSBgA2yRmVVf7HCxrofkUF4mJTQJLssy43ZytRRlKyl1F+a/YVJ+Tj1EDZQv+PYmCFWJov3
18/dYUYv0efKiJ3jCki3pNHlqppLkeHyrUHnQlpTZP7HAgu7AMNKoZzJfu/TkgMDsbb6PDnIBgUm
at3VhRf6sH5nsi8gZLYjPEjm+vSFNL1RlVom3tfSrDxChB2+QHbC89LKs2d5GKQfio+O42+/IHm3
BjcDgq7JPl0c714ZGU2X275LJ9K8pbUp7s2mBWFCAnUhuJ+/yK9BtgyPmRkUTCmfzlIXN5mv0lpC
krl0Qw6dQxDOBibWGB2bpLQuvNWHxfFzKNRJOLso4+mLxeEVs3Rk3Zcu6qkABKGs1ZJZXXBw5lD9
8D78dQJT1h9J1GKQKFNByEZFQT8dJeSqQVJCbYbuNp1N1JMW1/HfPOCAEKqcAdAJFfg8ywMu5Iin
GDWUc8/lThXh1aRFNfLS3SYdpO+0mYvV5wOemUUmjyEVKFJ8tsWWR3qvnzJa6mSgBtopqDM72ewv
+U9GgZQDG8qYd9rpujfbTE0N8COuAkmczBLXBgVG3z8ZhQmcLblgZs6U+V+PCzNsTN1MsO3tK5QT
xqj/c1DM+sIgH0JGljj3KSRm0OMGHsjzkvnlDvKasitZlbyLJiYq/j2lFWWWg5mUl5TS3BXl9BiJ
cUR21aQN6ekBdcwBCTm/P6fsZuTGWChwXhZzqmYdelIeX46uXrGuE9Q7EdDwLizIOXZf7gBAwj+X
BoGhLhbDANwzrFrhdaHSF47VUBOPArSt0v5xTLunoCxAAgmxElCd/LDco2/5baBJAtVGT9a5AskJ
5eYLT3Vu1ZocZgSbhB2Abk+/gaaDlIIBVLijaJ8kDx9jDNIuBRvnBrGQZeRyMEhC7EWwIXQqjtiF
FC6l7Ax/tRk+pCFX9vlnPDe/FmE/wT/bj2vh9FXq2opRLB4K16syedfGRfhEl6I8DLUZ7T4fall5
mVeuhfAKkhFUhZi806FGPkbXVm3hdnlD9JRZ6caS9cwpAOqskUGRVkDzx00lY832+cgfNw2MM4VV
SqYF2t1YopQ9w/civFAKFFHr7jVq9eyQ0etwi7ZGnzsL9WNr9vk7nVj9ukc78ZCgQLY2PD28sHLm
6Ty5oGApChOKnqzPTOdlmCXJhsibnI4fJvV/of9ClwzxyY3XeGIVw2i4sEk/XPjU36BlGrw+55Kq
Laa89iy/xvc2cyMtxckCgoNPtZvlexOhJbSbFavofVOhef58wj+sXca1iWdmCRAyZW1xbzW60VcR
7DG3J6e45nvg2WH7+oXb8cwosO1kG4EQTZvD49MFJdk11rS06lxUcYDwywSAZdS9fv4qHzhUfKSZ
04fEAMUmYovFKL0qSckYD5lbecl3vwhvBwMwdxiGEp6UXejEXXYXCAny1LSh6IXtm2e4QesDgIgz
2gNgAoaqojVpX7o8P+zd+clgM9gmiRdoUHH6/jqWiTjVyJmbYuZOUxjBR9yETScN23zz+Sx82LuL
oeZP8cut03phB1wXPVTwvO1+UqoK3pywV6oa4Tql+KwlBD9dmHXWhSV89iNDrCQAwsnNXuY/foeJ
jtxCwbGq2dLEwCVh7uj8bhwyv589c5IIfchFF9cMploCfOy8YOtWcQWEPEdM3svnk3juVaizYjgD
mRIVl8VZK0t6GcpU6d1KsUpnAq+2yvteuTBh5z7VnJxy0lLVkpeSH4bAhxgNY1YFdyd4FS3+Gni9
7owgy66BFxiH3m86YPYSYg6//4KUcHS47uxL+ackzi+rBHZx2CbZkLpBpoUveLLQxqp6/cI98jMP
XByiUE4onJkaVWUEik4XY17X6E0mU+riDjk947064kectDtE46TjCL9ibQEG3wcpJhWNZCY3Zg1q
Mk3JAYw2nV45L8c9Ns96sUYX2CiQLERNPgD//my22tcUjf/7WCL6JbnvXEOtOZtjtO7tCHTlAGbg
gMJts8pk5OMkSW/vhal1G4A68SpLOvmYtVNwxLy0ccAQhBvRCFQgkVyBWEEoEoMnwzlriG/yMSt+
k7A7H1aEh7JCKQTZIW2xxPAxGcF+h6mrpqVxRPemByPSBk6OUSgSv1rw9vkXP7PYWMxUJ8A86oSd
i/HUoadfakSpK3W15OqiDVdV5ws3yi0g5y0dT7UzuWKysfr9taYRaXMsQ+VCtGNxLLes8EJqZ+fZ
UkMyD1Vg5Puq4ULkMP+VxVL7dZSluIGdWAl2G+BlpzHFkaEGwT61U+XQ14oecbrQN76J0RTAnxKf
t0K5+nx65+lbDo9YJ1UBXlHlLU9Xegy4oPBqnZfkjt0NBJ27CLMHmOBquwWa1fz2Mc9FgnoAyl8c
HR/ipAl+exBFQeLija3iQqbor5YVIZ/X0rGP80C7RTTWBsvDKv/8TT9GKgqcWIJQqKlUE5fEPECl
eLAbGGhEZXyra9DLkwJYAkDn4cjakm+AMl44KOdq5mJ2GZMKD8VHAmB1mXy2ft7UtNMLF+fO0sez
JtMMRw7s3MllG2gxM43ujNaE/tWYNNK4orQC0tAoI3NbKaW+x39umEHQSPyqswFIn+WteKTcIVpX
LczZnmuspSs62JJ610JopTsd1n75MPph8PT5BIpzM8i3U+kozA3X5VpRRNn7oe/lrmmC8X2gJta/
a2FV9McBwu07gnwxCVQllfX90Ab1NVmMjkosCBM8Av3B/jLgtrluzYFrwQCs8VrVeAs4lA2ltz6C
m4GZxjhgORlZFRYSLT6ZeESPzQP+LybENYDEESA/D6DO0HdoHsEnrl/w82v3gB3yb2UURVdpbGNE
6MUxdmtYMLUOuZqjoiFivSIOaQXIvffBtxjE3fvn0/MxVoLvT/CvEcPJ3FCL4yLVpzibZNBnuq17
x5qwbDX4hngR1DYvrKszH8JG34NklVoUAfBi02bYMKKCghKVRKXG84crNM/xABbZk0WnYwUAw75w
Fn6s3sIjn3MrxhMmSfIizi/lsA4seHMudPsW5k3vHUY5p/8rDB8bRqQbPewSNkNaQCCsKjW6rU0Y
o59P8cf3nh9irufPJThrGY6mQ53Hau0BtsA3FJ8wuAuHFpvHvTL407hKTV85yp41/fh82HMvT6hD
0X+GG+gUkE8PSQOjZB/QJm5EoRnDPMxlwHAWcv/sA2fomwYYWmR9Q/WgBvRTZ9uojCb3nzwE2SXZ
juDtl5VHLCHTrvTAgbdIu9yXzRTdD6ABN2GH8UCk68URjqC5lWKRgFLLJezaVePCMtA+nGcqkgr/
8wxiWUxrRhkemACLHrZviIFYD7o21Rdu/I834ukgi0jZloIqlQOCLykTxVMizHAGPDUbsy+jNfQP
eJk0KaJjFDT9Votj88JMn3tJ+hT0KilTssUWL9nU1OoB48+rTAR3daehi6Km4lKMeWYqoSkTxc4f
1FxeDajk4ilSEcmanja7w6TqHWwO68KOOfcuoJR1qiFEbFTzTlduawBFspWaD2blk6sm2XiP7Gvr
XFibH88+lc7K/wyzDGJEZ9eVZpWE5VGKJ5rWB48DLhcOKaV03egYiZUtFq8whPTrLENoYYSr8W5p
CTzmQTJuIM/FO3+EBQIrK7oQ4px9uJ/9X5q0Blf/6RwEAd7HrcLDZVqRPAtRZldTCeA30oIL5YKP
wRTTQNcDJICCvJy9mG2vqBDpRTrHxbVTAWWTwcQw7WCDUva3xswuZXufD8cJdfpiEvbaQ4iPpQsz
C0+3XMwUAN/bAwnAJwRq9IXPfHY82lWwGMGj0FI9Ha9ugJWGQPJcbID85xSmjSvV2GYGpdlQXs+9
C6Hx+fHmiQRMRTdpXty/JHu9lyJyPjIeQCJIIj1aizH8+LVt1SO2Qn33++MJFCwZjDgRjsri/bDG
koN+pE8WYFG7Now22Fh6/gamtz6aU5pvP981H9Rn0dASRMIqOrdkmZq+OOgkH5lrL5dil5JBN3NY
/2oKa+2D3s797FaSQ0BO2LwrYXwVSeUBFLljprlTKfFWyv2rnEaqE7fRNjSwGsqLLebLblp5+P9i
j/z5s37MwmZp1RlLoqB+xlOffgoFPCBYaBG7sZpl+FAZHb6C+jbov02+Vq+ssbGhDFnmhfvm7LAG
ly6qExzGSxkfVFcUGKFG7Aq56l2BgiyJN76Kch1dI61jHHwTMe8wNC5p6s1L6zQt4n2B5lBNk8GO
LIWBOz+fUHsZYnfsW92RMGwCWBs0F17vJ0JxMQywGP2ndBiH01K2STJhR+VeELtNDPUuoUe3NbMA
HYbGNnd9NYWHpm+mt7Ytyo2ttDL4/MHe60kVo2XfgX5P4Jd8/qXPnJYaT0J9h/IqqNtF6QMeLgzH
KYrdmW26FxlSxnDtcBRNrN9u24L2mI+TGXUK3GGZkZVJZ1Gq5u3jRgvdTI7I5f0m3UOi//L5S535
nBxas3gfMD6NOO50+aZqKWtWbUVuWWLGm4uyglhsRb8/dYR9nP1zYUrAADkdpZZHbUwLsL+AeWPX
6hT70RJW+Awk/VIuduaF5gMK1w+widT7FkPlyIuETanzQkkTPreSZ+88qJj7z6ftzFqg/gFoYO5p
0lpcTFsr5ekQqk3kBilG0yJHL2jCwWhvtJF24er8KV632Ao2UdB8tnCHfqiPohaQt21nhzQSlP7J
Bim7ttFfcvWiq5wqTutdJVcyehEjts4lKoxgUrO9oAmK6Xfg3QehpgHUsMof+HjquHoNOtBC4NzZ
AMsD6kqMei09EJGA5TdiGEw413a32AV7jo5xyboeq+RCyeHcVzKFidQo5XOhG4u91MpGXNYT7zTQ
sHGMrsD2UW/jC9fW/BVOZ47C8ixmqoAkAW24iG+U1KvDBDcONy+nbpvrGBl2utW6SEjlLsZ0kBuo
pl64vD4ujbnyyxoER0NAsGxFizFoujQJ8DEmB9mG4A9BYVOlMM3u6fNFeCb7It9RVZpMM0aB1XG6
rQYpQhPWBNfdVrnk9q2lbRXRqIcWL0eo2Coo3LxsbvWecmgP436Ns8klnbuPXxL4JtAvClYCvNlS
NrAjqwPwl4ZuRaFlq+dJs9EHPb/wJT8g2rlb6aFRwQetOWseLV61bVHVQdk7cNE1wO+pg860qSLZ
cyTshGg4e5APx7q5grSV7XHY9G9HO/vme4V+NfWdwDBorI5inEr3wjeYB16sMQ5qMm7QWxoZ4OLB
lAIzHkNV528geXv0FoZ1Ofj1TgcUvhpxx7vB46rZ4EOMpJk6mbupQMRxwmBs49Xo+H7+OOcWH2vO
4uTjRP/QuNaNodfK3AhcfLf0V6hd8hbaqOoEA/yuz4f6GIHMpAjAI1SgZwnwxRbWYXEaotFjV2Z5
U5StIdK2lOFHtFhXRqYJPKTg2VP7uFQ8PLfugRiBPkfnwDJZfqfrXm0hbI+ijF01sqXNMKCUaAhF
o+SCi2IzFVfaKF2jZIU1bDGqrhWI6vHzlz8zz6QzlmxZ3J0szEXUZ/Yt1EyYUgTggOAFDQfo9SNi
ZEjnOZ8PdeYQU7loACECjAbiPucCv8T6IowCYxQicsHB1wcJrcgD0GV4OJaFHIHelTB3kPz9fNAz
u5qrBkQ9iAGQA8tukmlgEBnFDDpCz4J+rGCiMtB3+XyUM1EeMtOEkTL/sbgGFnG+yOBXTKUWuYRD
N9MQoZzWRNLoREXTO5CWiNxlKdwbNaz6NiSczjy/5B9y3dJCSvdQKIqXz5/p3Jc1EUEHXQP4A62V
0+kOhJ8Y1jBF7pSMN7GllVf4RRUrKtPahX7RuTnmipidPEgcOLxOR9JipSmMJIUQhaX3tMKW0VqZ
Gp6kF2Z5XiCLEwpfEDpEM2WDdtgiIiLykhCoyYi7BCLDnoaWgBbW75Eq33JcXdLjP7dcaQ/OWRvw
A1LG07dC7EkOdGBQLjkjPk21RoAclkjXa2m5DUw/cdCb0C4s13Mf7adULpAHwswlCyRKbLvsB5v4
Eh82+KeGvzVsQlnRiUvd+J8KocvpJAGAwwYSF+D84sCX7VAJetljgUjKYwDdMKyaGzw3rjxdxS/e
3EV6uUdOcYsoMfo85oNclnhE1jdWWDuZT7G9r240b3g2i273+dr9iOIluIblRD1r5sSAwjydfBOV
n5EYL3ITSoDrGMzn2hgKeKpK2DtGGuvbPqqKm0lX8z2v6G9ab+pcE00WkED+parBv3mcGagFXoua
6mIvlTWhECbWkYtvbrEJoSAch7R6S9oivusz09+R+yBnAOJ2HRvNgBqcmW1xEKzcIKan+PnkzNvp
w3fT5RkJq8sgoBbfDUebQVZ7zhp0orQ97Wp7hV9WifCcrO4hgoIKCGzjS64G3W6cin8QJ80ICvog
XBeESYvhOzhgiHvxaey+IGtXSm2dgz9z/8FLkixwaLPVWQ2nC8DLMwJePN9dAJmIO1B5fJGtUXGo
feurhC2PhViHBR527Tc1aksX5vjckUZDD+MiG7YkHYnT4cGvqmnX9pjK+jgZ1FlNkyvx0wuRx9nd
bhJZz+UvTs/FwWmK1i/7nmWF4jtiFmKQt9heh07b2PbT5/N59oVmTWwwn2SUy9sA582pteP5NpAU
C8nYEbZvm/w22H3etmTfdG44OPEUOZ22MrYj4GAyRFbfLg+9gRiBIan5P7hvZqspGslUl7EoWIwy
iERNDD6O1sIe9D05cqR0+G0Y+FwEI0+dNctJ7ZbhSjFgfY0HaOTO9EGASsW4whwcU/PiUlvxzL3G
SAB+aUmwq+R5mfwSGOldpQWRxlofDWu6QmpHWyO+Yu1FHkMdjov8wrI7sxbgzAjyrRnxBlPidLx0
lnmKZd5sgKjjQB1Al2qW+fjtFcco7HyuTmu29DodhUy4TWVCITdtq3SF8pOBIgw3yD8YhVMIAA81
XaK801FMQq0+mecuM8byaIR2Rze4Ti+ULs5sVEBySNeTGXImLGuj3D+TKoI2cttI8bdak0IV9f8P
Z2eyLKfRtesb+oigT5hCFbt2o25LsmRNCFm26CHpm6v/H3QmKoooju0Ia2IrskiSlat5m3IV25bR
+f4D7aQdazccWOc6BOQMXj+Q0mhhXakWKloWbSbpOv/0SDZ58Hnfq43sn6rWMQ9i7d554F4HCLWC
44xtk7qJYZsXDv050RXKaWqV5RyjlHLQKfkVMzf3FuhgUg2S8RVpuP6M3475gAnZiNFt/JDOxD2E
CNF18x2RtOMFkaD4HbJD1XJOdJE1aCHEHT7hZNzjU4MXNQ6kcbg8C0U10UaZjAobDlXPvjSIyn3K
FvdvK1yWszJ11h8aMzbVU0WXmB4iiqhWajMgBK9Gi8986i2pY5di193HSB173Cu0cRgfptlOScqF
NqM7RuH1QwB4DbLEhQOmRqZbPhHLau1DqDcuki9DMXy1mySFVdQUaAbV1oAsL44A9eiX2mBDHQbC
DIe60v9UKavRdqzMAgfuQWfQaFg/0Bi2Js8o6PWXoireNfUc6KWuCWTDe1QqKiT5348OkAnAn3r+
TXYo0PD75uliRws/tXOtIfNbp7C/5lJVXzsbtzfPQRv3C1Lg7V/LwuzWDwth2L4Ty/a7nU0P/M2y
96zcMs9QRa3ec6WVdj4euvafRpYaq0p6Z4G2GrMMqSt7xMo7E9nkzcKuPjTFYl/6QpPpqV167YU9
65enRqbR5xqjnceZHuz7ApOYcz9D2RbVor+pR60PVGsuLm4iEhVBen1yPaiaNBuFXS9fECN16Pjj
lf1v/RLWIQZ9OZcxFu5TVNfXx01VRxVTK061rEusmMEqE7vXKQwCVUtghM3goRyUPYyF8/nff8J0
dgDRwSakcbv5hEs8sOmITMkDqqhdoESG84ra7RSIYh6ReNPVv5DNDw/ixt4lAmuEPJ5GI5nLJqjn
vY6yMTKiD+WIFiO7PDwaxVQ9oFzzg9GNehAzdiIincjVfIU7BN7m5qZvwl5ouKFT86GB6Lv4ip6k
TP5e4OkcPNhOQGQlxgd0P1doxubBVGRnlBA5xwf2jI5UnPrDjEQ0omcup1MpHvNU/Xn/Be7l+1dr
bp7O0ZemzSoqWttpik8hpkQPqtNopxp0iJ+YtfA05u5no4UmPIaR/dzosj1HC5DNaFCPmCK7e22A
ylhniHjzbM5T1/Gxi4bbAA69ezatWJ56OVvBIhDRvv/kO6do1e+HOqlxp5L7Xn80xK7IIUaTkS5Z
fgHPrgZRmq7iuRj/qC194Pvr7bVDrxbcJNqjk/aTDtL4QSwAwqJ0Au8RmdU5SZrYt1HWOdcF+DlB
M9CXk4EFFC7sj1ValoEuR8PvcuEirzcdpEg7NdZquUkCw8RuLTGu92HEVcdGHp7XDifihCufpA9a
fkO6SD2n2F2cu9asH9QmUy667I8+rhupFmIXqGRSs5WDSNTf7AogH1SABYriJGcZc47qXLmOj7Pd
S2f3/yzCPptzEthZ80c4po+gH15It3xOB0LV6LRr1Vehh4+5XbwT6uBPef9J79354f6720kbGE4x
Sgdb+gssfL1HA4yiqF6HEqPdYoqSlmjQ99X47xM8hA3YB6hSEF6MTdaQAaVXSyWiLT87o9f3Om5U
TqYdPMsOuWel6HLkAQHzbrdzMDVHi1ImWhg0CvDjsXaLs511GQYWU/jI4FG8uEqKDliZh2e1iVEd
tRv1oWiTg9Bz+wHSRwNNSr2BARREyutNHcO+nUVY03CK9eols9rqUiuG/kABV32vawQl77/Eo/U2
sUXt9ahBuDUMxJwi+JmC6JmWLDrX8Wz56HzVb+6vd8vFAyTrrgAzey0VwUVcP6Cu5Ck4JeEGaaM/
ZkZvKGgJNm7q4QiQ+uY846dXzTNKuVjVa20mvNjUJS8+Sd45NZrciassyCWi9QDC9gj/ciMjoa48
NnrUumD3uW42JXk6NaiB1o4btKLFFyLCC3skmTFKC60sofkkyq9UpCZ9+lEB/5N5lux5ApOx6as9
g5EM22cpyo8zZij3t27nVdHNBUOyViB0Pzc/Tch61nBbX+W945dxMVBmahT1Qxa602cHX6KDk3ET
AsleaEvg2YUwjUOlff2ioq5O47hekEZFcxMXBtXB4D0d3jgmLjZTij5lE6Lwm2l/TnLpDu6h9Z65
qhXWxUHY0udlKkHD4nrxZSqMfojb5AE6dOwVRvTeHss/tAyLM9nLn5Y5vL+/ubsLMm0ieYKxDBLp
esFEWZx6lNgmjIMMH/Ks7D7aM6B8d1ads1lbyK853REP9yaCgiUG9/LL6Y8ep7tJUdG7X8p44CnV
3uYWG3MEZlGCPdjLm3OzrsI9ZlHj0TLc8ujcbBKuEvFodaTJx8hSM39R8vgct3N/xkLqSMlovZw2
745yHJA0rUkMvLcjpXLCkDOP0YEeLYFXEYRJ2gAORgwl4PexF/6gS+t91I5HXePd7fxt4c2hqdFM
RQOVFDjFmc0rlmgIwqE9QkLubCfReeUMYT7GrGfz0ibbbAc9mZmTIgj/oCyZCDqs3842nj1vMuuQ
VXZ7NXHtrRwlPsZ1HLq9AZUoUvQ0rOOHUOr6xe5z41VGk/EkI05q6yQIM899/oAYXvis4S90ChO8
VVM3VT7d/0Zu3AlhKYNsN0l+AInTPdoMYPDosRrFgRAVYpXiMQlKfV1p/6EwBLRPZPdo0z669RSk
keHP9EtOczWnvmDY4blh6pOzYyfKgPA0Zip2DeoJlcr4PCfOY5ZUnTep6oexTd93hfvOAPjkJbVo
PPoJzzRE7HPbde2/zS42T7R5mXJKa8yB0ZtX1flHaRnR2wTsz+P9fds7MevEk1SOATNbdx1b6l4O
odCz+KFtUf8YrbI9Z7b6GTTMcELM5IjUdFu9rA+FmKJJyYAEw7b+nEShpEsnood4qP8WSa6f0tk0
3mNsjdJ3aL1axpydgarELwTgjtZSmAdoIinPw+rkef/Zd+Iq9yiAKVpzhLgbwKXhdBUk6ejBlfjg
KMYYofrSLn6ojxTEuW0GTr4clYw7EWjt2ULXXjEzqB1ebzhFRFRoHW81absPJUq6n9yoLz5qzCg/
abFZ+2VPO8/LpQgPXvWvuncT/FiaIpwEjp7+lr9AX2/R5iRBoVBUz5G2xF6GEirggZw5mqA10mUJ
BL/p6ySQ7C3CD7kQj4Zd/6Dc/Lu2Qj8b64Fu6fDTjjNGSjnkbmX4Tp/6EpGvnNqmfwOcOkWqpv4u
rKo990XZnSN8e+6/uJ1guvKAwB3xKDzPWpT+1q3r+8q2Zpc9hMSF1rDoRIB+6pHt+u4qFBC8J4a6
1PjXq9AFpdCLwgh1nHo4caJ1XxnmIz/onUMIBh870FW9a0VpXa/SZxmmISPiMUzjFx9KJwLmWa49
FjaPhjUFosz0VA6Owu6jrfo4QLZoeN70jFW0pAdhRA+t6f6oO007W1FSHOSEt5UiiTRfOcqFdI1p
4W6ytKoJzdRh5AlJPpXvzNrWPPzpVXzx4j4oIyM/UWBnZ1BHymdF1p1fN7l6BjKWfAQTM/rjMJl0
8kzr3bB0q+9gppHDNmLBNq3MvSnr+VNBITz4D8eLaSqtI2TwbhQ00zRJwk5ReSW4+Hm2jjoMcrE/
/8siDDFIyEGRbAcdMqvCxqlZRLXb7sFIse6wm1IehLi9F02WDMabsp1/N+HdwIhpZArBi14g+Zaz
aPx+zQruP8tt4cSbXkf15P4wGxkUXR/ios9cMxQdkTRS0z/qcTEfc5W2OU4FqJdQp5/oI0i0nwBT
LnL6gASGONcGCK4M2O1lnDASqDKUp7Ly0HL3FkuwlnSwIdaUj6bF1o20ED0gSAXlFppmQ+O7aTRi
eGYNEq1wWoPlxAk4ZU4bvWr1OkI3a7N6n2RUVYx229XNspWL55QmIHMlBwuFnAjWpWmV5JnfMziD
Oerk5ueDPV1fzSZa0xhejXxXGDQKKdd7qkfSLiJIxwFXYP8dEA6S0nBXfHx96ycMF1OcrLgSAWKb
qAbmMJUwfUlT2R693PUzvfkha26wivOuU5jrH7IsFRZqWacEM/Jw7/BSeKkjxbksamEGVmoU70o5
rjrJ4U+6RcXP0IxIjpZh+iCtSvtwf1d2zrODyopFB4LWOSnL9W+J3HZsWqdSApnP9QlJJc2LQzgI
/3YV5nXMO2065LCSt03NttJAoS+cGDvXJw/PluYxxhnt4Nu8jfysYjNGI/BTxt6IlamznZXaEgZU
1vqpkfN8ScJhwHQumS56oWElX+rTwaL/73Vdv06WdakjmeYC1LA2W9gms9FYEwOHvEc+KNFeJNLh
P5aRBvcZ7W/c7EFxup50q8bw+6LNX61QYFrRMJvVvFFdyB2kUF/BJ80fgNco5A7qOzt13Y/RYGbf
pgoM59kFkpg8GItefIpjQ//hMO7QsBpLKtPXJ2P+1udaMZ1q05kVD93uwnycmgnpT5cBGjq7YQZ3
NjeW9FO6WuhBzErc2UuKOIxgKQO1OrVa6k6nxKqi8IR8HoLmjqI36SW18+jNMHfJS1P04Z/TqCCX
ObnyexL1c+5lKXw0TwdZ+GHopYlQ9FT8LDu9/CuVETrjS6RaI1Mia+A4uwnljJL8lfHtv02QtLFP
bYlzJQAvXUyccnsicRSjBBthwxFehiz+kTo1X0CVtcl3ZXQ1nBiVCd1Tver/sJcZsrDT0y6oFoJK
g3VH9pDGeon/TtePvgQF+GMytf6dnZQueDXLbi4zgMUPBbm05RWarrxojZmEZyMezUvcG4wMdUXN
v8WKM34ppdl+yE1twbZFbT84jEEQLy9esr7AbaZxerX06kXSJyrHcLVesp6JLuJTTlvvAwTmEKMY
2I2npnSxJ2cK6V5w4WJamSGApZwap5UqxmEZrojm6CYJPSd3sjD+CN0xgAQbfdPKZahPvab1b9Mh
zuaHxpKK6f8v71I0ZmqdQVciYoiq0nQ/KJld4iVQWp/RHiwLD4nDEGtTt3uNIKzhyudk4Eu1QnHo
ZeEU89nJbeXDmBTFH/e/+DVj3H4UK6uXYQ4aKVzKm7jSuGIKszQMolZWfhiXhd9Xmv4gWvsgru+t
hFQRqR4DYtqoa4T7LXclCar1Jipo5qIr8Szb+GfXZ/Vb1W2Tgyx5fyWkfy3qDdL+zd1fpVEUD1PM
SlQxQR0VzfMiQ8tve+Xr/d27xQrT+0N/CuEX4uUKDrx+qMyRjqNwKAMZtagVGTgrKYJhK/HAuHB5
zFylLcNWsJinOBogkWXFUTj9JWy+eYf8CH4AJBh0qrcdq1EauD2MoRsUkb0E+WTj4ThhYYXt/Gd9
7p/hd+IQFDqjb4UtYvgOfZjerZ4bpfsncr+lyvjcdeGfiWM/Y8hr/+zlEl3a1JCX+7u1817oeYHg
ouim82VuztpUi8VUsZsIOmV1ooudv/O26M9AeMODDsLODWNCXQMDBHbexf36+rU4UQgqyMCAFA8r
bHsLi+lUL7AhLScVmnxuTJ7JMP7fnzsawKto0yorRZP0etUoxCKTZeiii0j9OnTa7EV6Ol74f+3/
sJXwQCBV8eFCntzcZULrTDcuWQo3YNXrE5wrAG3UqAZ2y8FT7Z5x4Gnr+YaFwG11/ViulfUjQgdu
MDR4yHsV+IUzaWV7bhfdPee6NTyOXLhnxdKGU+3I8rEmezi4vtdca3vGUUuxGALReyY5vP4RNgIY
syZMN7CNZHqX28N7Qprh2Z2Jaq5oaZ246vS+niimcqs8erPrdt6sLoCRr/XqSjK7Xt1SizhVcrr8
GKoNZ0w9aw9fTedJGRDRxCsk+jxXKY6nGBYfvOj1uW5XBqBvMXoSNzm8E6E30UTwE3tAwciHS3IJ
jIwOVtn7MjWSbl4w1SpUm+vnG+usxy4Yk1JccJJTm9oh3EflBfiWOJjh7j4PRRMQkFXT4QaWTvJT
Yz7gBmZi128ZdFWc3uQIPGXv7RpQZYuLBk3cLS/eAoHgkmiwSolw0NAYbWBoU/5GlWnzpqRRfBBv
9k6nvuo4G2D31hhwvX8DsiyTJOYGShnX79wZVZBIdvJcVVg3mcuA/VhnFB7qxyNUUr0+eH17x5OI
Sn3APJYqdPNxjFILwf6wfDvl6o/WDlM8dYskgDhUfJhds4F62ZgnRdif7kf0o4U31x/av+RVNQuj
XqUGuhnlX/RU4PaiIyMRp1V8qo04/ysrwgO06V6AB/6POCkFIviLzQfZ2dPSAK7hBTPyQ/OgqU6O
kecXtasbf+7i6iOEth/3H1bfO1UM/rm41vEX18r1W+5xpApRvnGDycr/mm27OE+CH+IVuRH2/lCa
eoCjcvnUIMzqRQoOnWFnEaJnHOEQjpkZ84gvltLU71urs9/qC748BacjAE9rX2rTHf1hqIuAYbP+
mNMGBBiHgCbIuZK/uloElUX0ev+hdk/uSrkG4Wbeasq1nVnNTcdGMoJKS69AhOrRUObssVet4bSE
c+PrfZg9Y62X+wWlzeP99X/dHpsARx+at8F0l8niLyzKb2lh3CyCAovbpcPC4Q32vPmbZHL6N40w
C38xyuoNP6TAsxDvsrZzsXCJ6/G9Qul2KrVMPdmZyB+LfnIupJTYjeJg4neLMz7ryqLiSD+dQrTZ
LugOoWm4FPabBGe0M2R/9bPlDJPXyhYXerTtzmrUYs2IZ7U3sbhvLxh6oayH85FmMPWeksXP+nNv
MN8xET5iPG/GXQ25SG/wguuptg625jaIIfaHftVKJwB3sn58v+2M2ue1ojYcIKtbrZYcfLHUJDYO
QtfOJwx+g/kJctdgmbaaRnFhJaHu1CSPSKKfI6yCAVNr6SnCOdtL5iw/6UWHvT29moNmw17eukIq
aMMSpVcXj+sHrBJtGAeLWxUIZIGlt1EPz3Ss9N537EkNkbyU87fcSrVHGXH69ThDqirHZguCzDTj
a9ibf+J11n/sJLLyeDIq6ouDb1aJbnDbIqq7Gr3GGIb9a7IHcH367+CoTcS7+Tivf3g2Zw6a8exZ
E6bGQxuPwhM6ToFNXFcnfPvw+baMFlU+qwU020YHG7dzW1NxANiA6gETeBuHIg0/8bmpSMgKoMGz
HppeJ9v8YmnhQXxfI9r24wRLhC8C0WaF3F8/KOa+AmUwHlRLhihIHGTFIjVSD47gr8T4ZhmdTio1
KDpX28QZL+mkaJfGCZJmHJNAaxOn8QCKToirkpLlOLf22Ha1gmGyN4eh/jULUy0GAdu3nxZz1r7O
Ey5dtHmnDKuTunM9isDmLxii+ldoM2Pjtb37XWnoZnj1kMzvsMZOf4QgupqTOU1vlhAC8EqnSiuv
dOm70JmJ9B+5miQtqq95kl8SJU+YAdFKpbqq5g77pslNPt7/5HcmVSvdALEENttmwrzee79985Ur
lDQUuRuMnX2qFffblILAwy/7XEbWRVbZ81Dlb92Qjktkvhaj+lc2LG/kXDxFjcRRZjyPMvEttfw4
MB2QneFnYrooWnXW0cRUXCjNEcezN4jtvdt4OmIeB29z52qmhQhAhY447bZtuZBg9puBzHcCSi/Q
mD3t5EL2pt+a1ovmdt1JrIDJ+/u2c4ux5moLgBvZChG63rapRzU8Lmcn6NzveV4sz6ixFo+lBE7s
DIgHN2qGo2PdZLgmAgS/v/jOaHeVfIVmypyBMLjVA8pDLRQSZaIgZYzsibR+1sIW76zmkxo5jOW1
MlD6/COWvK+xrfw04UToSXukDru774KJE3UKaK7tRaqhDRxlNa7DS+S+xR5s7Z8v3GVlEp3dEF85
Ef5z/8H3ogMw7rUsIRNDg/t611ePT9h5vGmpjcbJLRzhVzEh4v4qt2KORFsiEKr3sCIJu5sgVCUq
uhM9108Xzd/gGjpBWTTg9IH9nvSsSDyZMUOXzGEep6xsLmBXe9/VYuuzE07w7hJhPthaVD8syzrv
TcrxUiJd8TIjLfeMapsR5JL26WTH+Vt0tP/9nHP9+XwOVD2Q4bc69+1iKGUrDSeoBz17ZjKoBzAF
Wy+O9ObBXVLlTaQo08FHuPtquBogaqJzA5f8+tXQj17QkVicgC5JSjextj2jqq2Di2jvs0OjBLs2
ppyrA971KvbSyMbAeTzINacKIHHYtChHN6iXKv1sWUn7kiyJ+1yUg/Oxyev8YPn1mt1eGyD6weDA
p0YdYvOQkAVqN1dYvsnWsXxuo9Uw4CND896Nn6Bh/Lx/Enc3dQWGOcjHWZz868fFbFtMtI+dQDGa
9qVvS9jGrtIdPNXBKr+Gy79dAYpMgIANkxM4salx2wnz0qE4cPoPz4K0wi/JTIqZdW9/W4VGyUxP
o+VUaj067r0mMPRGXeI/rALaBSEWsssbAG9uZUZh9gPHMIkjYq/9sUSh7SD+7p1C1AnggEGVcm44
4bpTdgiaEvimuNTf5c6SvF1cciJldnAnzgViBlMLNR0/2LMLHu3gGfcSaESUmFgyViKN3ZwKYAyx
HOqcnSzw/7bSXiP5IB7CQhsvKaXduTN6y59UMR9kC3vnf03KIPyCPCWLvn6HZu6Az1CJh4iPnmit
/8iFvlygsvjLuCgHx3Lvevl9sc2ByXS9thl3E+yXKH7fIHh9qu3sq9Y0H53eeY0FHm73D8+tfsNK
hF9BU3DufuEkr5+vbvqkz3rul3xUyq9FU021JxETPtct5PKYO/dlwS75Us7KH7HduU8jAnKnyXDW
6XT/d62J+OBd73ybzIGJOcxiUW/eXkWY3Tu9Qis+iFBnupSlOTz9f+TDO1t9tYp+/dzLEDdRtEaA
eULPCuVfM0Czy2ae1bbvs2hO0Kj7D5k+WkkO6TctFesGDmdVyqi4a2wzqmUkaVxm315r7PuvdAes
CPZrNSKjbQ0PS2w+llAYWWWaveDGiAViUWmzZL7EPPik1I7zrbPd9KtpZFPl4e6kLjjQW7iUW0k6
WU9WOiyOh4eQjLD7KcOf/UBb2HOVanBOwPYEenjq2L1va1v/05SkB57RuBCd+2WuacjQMl9dz9wC
v/GeP7EwrtcBn3CLV7KK6NVw8/bb/Qe+pdJwhoEwrCoc3JE3/VsbmWitAjFJU0cfPli9G5OaFPVp
irX43Eaa80eTdnMgwk76QDiyZyTGzO+M/YZ3mhXmT3GmKP7Sg3C4/8N2giYswxU2Cj4JGOB6Bn+L
/yhYmlh3oaERLzbGwQIY9dCFlBH0ffwiK5hZ4csYDJbxxVGb4fP91XdiJsRWmpUrI0+96eaLSbeU
dFw7KK4+vpn7vniqlbr/w81j1AQG5BEEjZxAbUP7gOqw8wXTSl/rTHIy2rWb585UjUZQD2Ocfkj/
t5ZOvb8eqwNq8s4qv9CGv5paIBE29Yib5ulgL44ItBnfRc91pNF6limLgxB5Gyng+oFpXGlRv5oo
129RzUWDIfcggrB185OqZPFrnDapb5mTwLZcE17hhtnr/Ze3s+g6KAARA3xD5QdcL8qxkjLTcKAw
Q72tvcVx5/eVq30Jbb15qeRS/mjEZB9E3l/Qxutkb51sAn1ZVRJptW8iR1kakwT+ADS1J605hWqG
u13odIbAEp5W0NtWDvKT2ozY18vWqj4lYWt0ZL1hbwRFYbd/drHerebwpfHcxa0z092Mo/YkI3t0
zvGQ2vjIz60o/NawCpUOQKi9hhIul5e3yZTiWF2l+ovTzHWN8kyfRl7cN2p7avvJ+N6DqOoAJpUw
I9QmrP52y2z8Lmjnfk1E1cEwRlWy8hozbYZTt7TLYwOFpg7SdqF4KdXRyX0zQ0HB0xRlIfLn6ivW
t6rqofHeOfi2hllxCa2qdv0EePHLkHR5f4pspYDwrliLR1fIkivgYxl8q46q/AQ8UYJULSY7O1EG
5h+mTPQ4Js/Jl8xSWnlWw3DKfQGN5OscDuaHyUlq6TEknfJnJMQm51RWp1EMrRbkhq0WJ9tdbIRR
h2J6w69PX4amaEw/m8sMjGyvGuAF+7Q8OG87eQBdUNiPTI04bpSB1wcO942EdlosAuSKoyeaxe3r
bNG8cCLNQC4TScFak+HbxgUiM022+xZZDRlUNvPX1mHwbgr57+sr3aIGWFuzgP+MLZgh7h28oFvD
DnI3zC9GVvcPzdjWB22N2wSPVdamLA9PZ2MLkW0Nt+34wu0A8pPtt6pszu4AcFkVfXjSk+GoKDha
bxMcZW7GCWZedoAFXH5pSHpPKHqcsCWZqCGrIx3S2yiJuCC1MYNAGBsATq/fa5IrjbIosx1Mhmwe
po7xcS6V8SBy3N41rALaQKcAX1sIxvUqTWsbSPW3dmCHenYywnb6MBiRAWJQYT2cbV8EYAl/SaYj
Gt+af29CFnAMliRGwlbdtjXzSLpFPksbK+NM8ee8RevMzOvHJBPDgdb2zlbyeCBR2FDOyhbykqTW
IqxstAJrcZtHwkv4OAhdPTKU3nmiVRgH+wOAB/S/NweEFksRlUllBXmsRM9ZkuqXAQRUUNWiOrio
d5ZaLc7gmINsYb1NEmz2MVIFZQyhOlEqBNKW2o/G1j3JajnqnO0utcqXrW5jcA03pU3cxknbjK4Z
lFZSBcqIvmk06uODRlA8OIw7dyf0ShyUuD4t7Fg2LQuGgPiUL6YZYGYMozULUfaLI+utuiTZF63R
VHT4wLDdv7B3Bi1sI18BAgSMS28Ef1WNZBqTYQORUtoV9YiA2SS5Q3NhPg151iByOJivIx3v1DWS
j5kB6hG3jySYFtdFLcvSnhaUKE52bnZB5GR5sCD0wbgji9C/DD/f/7k7e/Srp0iRhf8bgNfrD5bK
MqQ4WMxAwTWc4ENsCHwTEN2lKcL4cn+xnZDn0ixlar6+Drgh14sxX3QdZJHMAHNr45ms03pQZmV4
cAyMLWalGA8EV3Y+1HVutNI3aY/f4NLHXI58wgCIwwWUaaPBJy6cIjl4qp0T/YsSBrp+ja7bnoRI
h7SWecIq9my+2m4+n6N86ZBx5/a4v4F7D/SLEs8sDKD9Fq2NyU5eGqmgiTo32rvQbSPo/8lRubJD
qdBJd8CMkHPiKbsNB3UhJgs9Tj1gIKc8Ka4TvrZZJFEAQ08k8xJTqc5OLadHPLKmf4qqmYNyMqfH
BmGGd4h8Ws+uzWTXSupqQbIlz/2aHBZPjyT2ehEvrb9oiv3eyuM5+LcbBOeJ7i/RElFP0BnXJ6wz
6qqzpaOjc8JMIpfhD8dpjkaCt2+BRehIwupCQ4pp3fUiWr0UPQq5eoDp9AC6r2q/2VFdfrr/KDuM
AiomVBAQXQItim7o9TLKSAaZTrZA5kHpnua8qYJsjot/xipLnuKXGIaj1g8+TXyB5ElPdZlMcYDI
z/hngbcQqaZwX1MbuRAH5GzAtexcWlnoj/d/5+1Hff0zN1tuFlGWIk/AxGDRQvrCfewvXQdbAWgM
UsXJkcfg7efGeszt1m47AmtbpWQjWWrwhkLgAZXVft2TCMpR7T1wDMbBadohnrKWjewCZBOwjVsi
AC4tLtAz/KGTSMt8KvvmpFWV5it1OgVhKRksoM38qMqqPaHzM5+GzFR8u6zLgxizc+RMBJOZRDvk
VfhEXJ8F06U4h1cjAjynhssYIhxuzExR77/KHfQhzwvxgekJtKQbqf6oXPI2ZBrPkCaidoESdonC
uPdqp6awtiSyK7M++jkWU88S8PbjSDv64DztPSo5KgRbmLa0rTYFSJXGVLxAGII4EibugHHlG2pv
Hjzq7iorPho0hn1bU6jS0arV6CdIulGcwnmcLyke9ef7G7p+otdJKeUE0xq0e/gH8d3r16b2zQRX
SV+JgwLsoqNNF20R/4yxoN+ia/DKxqx40skBDlKfvY8EDet1BLbWNFuNbYRDuzCvTTZxkeK5a63w
3IY5XtZaebTU3vcPoonUmzYjrfHN+0Iw31AkcNFg7KfyNKQMADUtSbH97bjULfOobtp9czZq1YyA
aQxvv38NGeNWmUYR2PpcPep9knv5EDsHqcPuUxHf+erXacOW/DloM07gykRTqRSOz0xI0oFJyktS
jJ+Nqc7f3z8ov+DYNydlnVvSpVuz8E0UzRjnqWHs2MHcVSUa373rCyuZTjF6/n4UGdJrIZtcEP+0
LyNN0KDrR0TJxyZ+l5ijc6l7lNEVuBEUJVh4SAsKqTk0ij+0heah4z286bEZeYl7Ksu5w0VBC235
4tjDeOqXFUI5RvOjoKDxAVuplecia3qRTYgBL64CRjtOnl05Hqs4djXh9pNaD/pspM/VhMDA/6TW
dFHSNAgpFrAopbK0T8hS9dBSRufL/c3aezcrAX/1ukdFz9qUskbdG3JeaMQpTa4HeZ6FAS0L0DJQ
IZj0GtoBjHbvKyYiruaRzJ1oDF9/xVKr49xK6KO3rl57TVcYf1idpb2rAST5NRkCDqpo9blAog4+
452zvmJqAZtSAWJBvTkVU1S5ZisSotRg1S/9hKC0lrftweVyWwMQIOibOlidQmLcSr0WhYHqch5x
1qPI8g29HBHlBwCtLABvhIL7aKMqzcGj7USoq0U3j8bdM2U2PO5gyDss9XJLXhKjepmsqT34lHc3
ERYEKSE5m9jikxWYGV3dYjbpWuX0ULpSYe6SHqGSfzXGNl8wSJxVVBQ1qHW561OSMO6JASZzdwKp
PFcgdf3Q7Snc8jkM9MiIHhdjUC8ObWRQ88n0pAP/hGUm80sxoZ1MqdedNLUzH9XUQF2nGPJTpyR/
w9jW3wBd0OAbWNVF6zT51GXDn0sOn8vVgC8NYdG/m1CLeFG60PY7DThclIYl5KIlfrj/7e2QcKkJ
gA/a6HKtRJj1vf42y+iG0k26ohCBEcWzHmiGVKQfKYbzVy6Z5nlJpdqMhrIIwYtknN/JYjEbL7Tq
9tkZTdmeatT2L/ZcAbVC3Kj+mnXqdNTL2ztcTFuY964TTWvbDIrrOJKmpImZNT0aRapS+mM16k+d
Yh3BE3eGTmwI4YjmE6UArcPrDamKvM9EbNuBYlvijStiGbRhlb2YEM6CyQ3lN6XKf6bO1Hkw4eKn
xCE77MtGeHWuNs99af/IYTYcZFG7O/Dbr9pkHrHSJJGl5YJ6IKtPtat/ZHKSXtoKHMz9E7FTLUJj
XYfiwEJoiG37VDTq2duBpczY9kYrDiRms4srvmnu8i5WgA6qGjWBCV8vTt8b/XQZ9PjNuAK1+yx5
P0vl0dbKPyqr82dDfdsKxR8XrN4PfuZeGCB/hgjPlU4cX//7bweXLodY2px+q6MoISPPfpyfXSsa
zl3S0YfHLSco9FZeInwZPLlU4wXLrfpEXpef58kYzwrq5uesmNOLkufmW7dPlxd7tAGecwGfU3vR
vvwPGoQGBN3CMVziLYyw8HgG0GN6sJWOsH87ULiVP0xuufZUVg2E6yeal3qORGbawSrH9mOW/8fe
eWTHjaX5fit1cg41vOnTVQMAEUFvJFKiNMGhlBQu3IW3u3kLeKvojfUPzFQWI8hStN7oDWqSJzPJ
4A1cXPOZv2lLHxmeIUxVU57SbegCxRj0naIXy43wJLBELyF7LwoLm3mC0p9P8JsbAWQeXSOUV/DC
OTgAMQad5jT17K1YAS5tUyB2pMfmzorMwk/zBb1TV0lgcSJlp+b2UzPIAaJ3DtY0ypE1bNR+20Ab
PXLRrBfJ4bm8wiOBdkMY4RLYnyVPAUCUc71vWxFdEDTJD3YW1x+6AS3XSlWf7MSpTgootltjQczw
55Py1qJDC5zWJHJea2N6f3B9HLLUTiN7S64zh1oCgYEwyTuytt8IiKjsA09m2hFgOMQo91o0tlRv
aRKW2JZaUT9eyDm/NyFJbNLO+3XQFPh4A2YWHj4kGM/r8sVOWnkSfdI49rYXkbOJJiMJax0h4Z9P
3RudKIZBvMakmPqMTNmfu6IVhqaMNGRklvU+0kR5QM3406LXXjjz71/GGWWOprHOjLhEdte9dBXU
FPrp48+/yOvZheSzerjR6kTm8NBApdFbzY7zUd9Oc/6ZbEsPLAXycYyrOYgx2R1Zr69PboZDE4D3
udatDw0hEVJeFculvjUXRel9YFi9P+SFONft0vzlTsb+WAeXOQlUQw82o5IVqdOFzLPvUVUeKye+
OX/4ojjEsQSY3hp+vlgueRllVmODxJxn+KFu76kbY67KjdN0JFXOfCy1f2sCufLZbVRKoAkfjIdX
6LwChLXt5FSdXyJrd03gJzetpU2bny+Nt4YCPaSyKFZ9zsMsUaoFCg7oZQGtkOqmT8DGqJ2LMZQT
ZUeGemsWKVSAPKDBBsDv4BhDERbyNnL/5DumeW2UVXXWRHW1icECnkeVrI8sw/Vk2j82MRcgq4cx
AsoP/MHBW1uWORNJyaMtKjWtkbrUJsGOkpywKzaRWhehonlqOOXesR3w+tBkaJ0xYcGu8JGDFwjA
PNHbONe2OHA3uxILMngCqnZkQt8ehaMFkTByyMOG6IITfa25iYbNqGYGXU+JBK2BY+5Lb60Qmngk
b5Dj6d2ur/XF4q/6pgJMwGtbRdGhWM0LxoLVHNRm3Rx5oLdWCBYKJHCkOvSeDqatMFH8Kpta26pp
m/tpPNlhI3o9jKkN+N0gpiN51RvxB3hgrlRY5oxHkWv/2Wovpe0vI3WbjIkbFI2SXSgu4kKmGlt+
hjD9pmAVCd9AGho0Q6SfqLW6nILEqINGOsew66+nmq9DKA72dQ36D7G8Ui21gS+LTVrrdoGj1sl2
5ALbgpW4+/m2fz3T+yMd7I2oJVmGfqBuSdnszVy6PSjJDJsroRYbiFaPPx/u9UoF+cPGXxVaUBw/
7NG1qBgUheTBVn2NnVdH4ybXZH2E5fnG9GkWNw8FQxIawqX9t+m2EsBL6S1o0rXyNLHyeCvBoZ6S
eR7rkb7xQIBN0XEiKsO04jCHbIGOdnppLdvFQqQZWeM+AJOT7n4+bW+8JUahUebS/WVFHBQm3Ui1
esfWl63VipqifH4ZZdGVNrQ2i2M+hpl6/UxU3UADQJ2AGQ/gbn/6qj5iyoxJ3/a6UW+RI8mRvmmV
+58/03OwsX8sU46EnE5EySui77g/jCfrIiZtVLd930ZGMKpT9GWRumWE9YhGkT8obZSFYx4txLMY
ZZ+nYIWrbdyUoj/jV8Z4M1hxZl5PeVO9p2USfypaJUMPiLMiBCwa36bpLMfTSC7VR7wdbAXnPS+Z
b1Wv+Q4qtLrHBSrV/Kjql0+Va8gKU2fTurRqJe/CeFAXxTfSMc+vhTuSPxVaWmugmBSWU9aAXZ6c
8l7NR63HGm4t4k1rjyX8+TS98TLIfamiggWxYNofbFAVf2tp2IO6ndqi2zVTopKcCvH556O8kfFw
Ta11yLXTuJ7w+y9DEM/DpkOwPZoUer3JKK6kXBqkCRFxSC+salZSv24Lr0XInfquD03DmYM01a1d
XEbm+8RWq7tuyaITJQZWdWQDvL7CqSXTosXhmHIak7H/9UY1S/RJZvPWmGx5vrI8Q2MUxVXTKWAi
oG3AhW7lNb4YxxRiX88/A9PipwwG1xUUxP7IuCnSufTo7jaWOpzoCJeFhiuHI8/3xijkbXjdgzda
CQ8HyRVhnqmMKRu869MRzdcFnXpzso/AS18fI8wc8Qg9jmc9y4NbLsMMXJ+pYm2tRJNnBmbRPRhF
CH/TnMnvjRDOkcX7BgdrdSBflQE5G1c6x/7s1XljDPWs01Q3exLjWFrZp5JWdHOWK/pS+62S1xft
pMbyXMkaGLjCGDHXiNW5VPzUUFx70y1m91hVYrjArEpEOzOa63uPeq4ImkqBp1VBYPNtq/YU39Mb
mrRdBBkyHGotPVYhe+s18RSrrxOtbKAx+4+jWbXj1mq3bOOyS85tcFpBYhfu/8NieDnKwaRlNcxz
o8HXpF7qPizqudx6BhS0n2/515ckr4aXA8sLpWzuyf1nGd1sVBDLYsllsvbLJjF8M5NLEHPiHMl/
35q2FbdPbYfOLzj+/aEUCHhmvCSsu8YbL81awSpX845V794cZUWZgS9E3OawOB6DBXWS2Z235B4U
6KxiDBUjOhbRr5O/f2s9k9agG69gBvWwY9OoTQFP0JxJAQ3xcbGGbge2Ld+V6N0EhYe22s9f05tb
aDVloRqJ/PYrTM642HnT07/bFgClz/NOH8pAS5ZPsREhic1i9KeqksGkWPIhYlddYytd7RzwdX7b
2/pJlI7x+6JbKsyHAC8rg4rCWVKCgxkRFDGbWqVFnv5udqq4ZyfLXz5z1t3C8UkwQSJ0WKu028rp
1dqcto2pjdsUSsJ5r+fGXWRNOpafvX0kwnyj8b+2f4hfUFUhmD9sXgAIyFuxzpeu1NFmFrr+KRFt
dDbp6r09GekWLQ6YKsj6nRDhF0jUVscky94AW6yE4jXGXTu7KInuL/h6jlJbnboRgKOsHoD55DCQ
aI/dlFXcfFcUaiA0lcdCbox6nG+l5jQO7lPOozTH4phSw+uNTirFqQ/NGH16qqz7X2bKE2sAqrYK
edN0Mxqnv7C0Wg+LOdd/+eQCXkIFYWUSg3M+LFA6qcBpJ2eoYRjjL1j79GEL3ONIeP/W9PIYyA3R
vaFgfAjsxq/Iswc7HxF10u8QrImCfKCdOS+Io0z5xdJZZ5MzmoGiD6dWl34luz8GnHojYyQOJ4eh
ukxcBg5wf1b12XKGfBbjdsyQCrK00sSrTo+vc9OofUppJTV3z9hOsi+CbpzbsyjFYaFM4i4oksE8
ckq8Pvv4Njg8EEqTJrzKq7KKSsOgWMO2SGzjfYX+ajj2ZXyElfTGSkLenbOVShTJ+aGLhFa7wOlb
RkHVpUYeP24/dAvIfV9VjPbIEz3reu8ftDyS67CMaEWtl+3+BC9z3hPXax0NxwmbHrsSAQAXF+uO
0V2mcCpNZfEthXtnVw85Zttajol5YA0KxPU2Gs0u9CBPndPBih6ttkkKjH7zLj+t7MgoThyvo4aW
drUBeDVpN1broLZv1FXyCBJw8HZxYjGAwIth8Vuj0jJf4Muc+iVgd+lT7JeaD8a0qgOzLaMTo6Ov
jSyPrl9Be18uEqd13qvmhJWxWneyDSNnVmMf0V8hA0Tb+42mI6QXaJHlTX5aqoPwm0FvL+a0yoMU
fZUi0LFLF6GUfKHQVrICr7sSN7aTuZjptOHUo29cPHRKAMHw04IoxdPDb0VjTmHuWv1wYXhFSzvC
EAj5CcBmY7AKGv/8gnqFEia+A0LIaUuRDU7/YbqoVlIxEfyCkwLcaqNzEX4W0YDADcnlFUxefAU6
4d7mkZV/cZUsPjXL0bk0abb6aEbTgkrQ1K5AeJw3haPPfpqp3seGM/EEFGp6QUMy/cV4ZP3GHmi4
Fdu/StccNOybqlLgfPf1djSlE4hlcYgfx+VIgPV8BLxcwQyzKhzQu+VRV13c/RU8jmgGsMDqrTaq
OhaQaZdvYaqIxEcuUSKapDk51npj0omQRLacgwzVx0DCSfX1ougx9tPByAbzCFbej4U55Qi2GHhp
dTWmdCcVXbPKpzRRxb4FSbr0kb6qYOUNJf5R0i5O00Hl5MNpzP7VfJFnAxzA/HHRvqHBk4MVEwOx
/bYUtrhy5jq5MHLh3eqd3ZxqCpV3q8OWD+eKpnwPHXV+nzrlWv6fgZekZlrpwdKWxu3imcdk1A/P
wvWrcTdQJyFIX9u4+9Mu59RSrQpf7wlbaRi9hthmZXzMbOIwI2UUmheMAkR+zQ3Xb/GiGurUKhYy
tBi2Ym7yK+Tc20voX0PQJ9K6rCJpXyIAm20EirbHNtya7B6sK/gGwFsoV4JrPvQOigod+Tu8Uba5
VXws7JK1Yaij9JtM7T9M2EpdRS38X7ONPleZjSxyNo1HruDDm8DiiqdTTqb/jN1+VcKnIKWPjjFs
h8Uog6Sx27O6EcoODY1jInVvDrW2rLgHwMgeBtwIkSpJ56J2tmTuU5vNxulcJp/sojoG6X8VOa4P
hZIY9zkMx5WXv/9KEekui8ophm0dYdmqCmx8nCwzPthzE2/qDI2WCbG8MBrz5i5T5bIxjV+GxfMd
yC0JGleWKQTXg1vPjlVT0wav3y4uIAIjKbpgqbtjB+Abc7pmsNhjrc43r2BSsH482J9Rjya7zIAE
tlFA5tafFxQhjtzjbw0FvchiXqHKcKPvT6poVbt1SrsHSpGroYbU31lZzvXZRFby84vocEeuUwfB
lH1BBQWk6kHQvVjGNIqYzrtwVAmOh4ZL71rZSWPgOGssRvseF9NuC3rlmNHiK6OxdWi0l6g5Qzt5
vSPhURrNWDX9Nk7mHpMxQ/OtqkdTwIsbXxOLLH2u/foD1vOUMtRlZ/fA03qtqc5n4VUnkU7phe1m
bQ2jyPDEM5e7OpLpkVzsrXcBHYJ6IjU6+HMHC3ygjxEJ5Ku36gg2wUYbftfE1bAB9modee2HhzDY
iRUuTFDAEQFp+uB4JMuYe+zD663XVdi7mwt6nWM0nfz8lb8KEhnGoj6n0q8kWnzF+amzOIuGpKy2
WlPXVpjN7fzVUFkFfjw77tmEIQ/8js6zrvKpbREBM22AsKlhjZ6PyXBV+pnRWsm2krYe5oLCFOrk
prNJgMriLKPhurqLSpWwL9Vm46lKZF36rWW13N5YOJzRLVIux8hUn2AGKxBzchF/MWjacMfndU+t
XsVD15+9sQVQlDZJG+S2dH8fikx9ssy+u69MI47DdGgHuenxvkBZcLDcKxdvY4TJLDF9ThRhkctX
ZvoR/iZGdro9DGLrRdaqXCC1/tYaNHxbYyNbNXtQxVdFsdwVWQR+iTyMEp9RBHgYL/ejbiTb1Kx1
x1dQT4oDT0ncDqZD1d6YERSYXwy0eD1w5dcY4ZnMeFj+y90ut5rWqrZWIThWZyyh29SUR0ZxDu7D
dRQqw1yGBFushoO1horKDI2tqLYAWJuw8PSImBkzv7GhnV05ShQCczx2/z8z/l/ewsBUSPvWepNJ
4sWe2j/Y2jKHC4eMykqoMAe/QrxzDqWZKGZoDIt3bdU5dtVZM6Ygh1mkZuDajfrNcoS2cZcZEkZi
z9EXtIGWcTPbyXxV91lp7cyya8XW1FGhjZrIzmhikdhsJvTs51Pba5L3M6xUnI8FlOVNUneR7kt8
FzaRJ+LCNyguTIGSGhPWRGSuekhL14W/XnQxlNzY7vqtM8ZJhrKEpqISb9S4kuI3Ni2beuyrIpRK
Ie/Hyohsv60dikoz+9ZcaemzipEXg5n9ncLmt5C0R1k44DjWuiPv9Dk43pteD9DIalD23ISi67M/
vbLu1EKp2oxyDS81VVKarEXfLzfJUmVFYOB67+tqY0i+hDu4N3WRUTeWLTY4S45w1am6DOWT0S8J
iDjqan5fsGMDM1HTOkhrPLDZaEtOjri03SatKmRZUYzqPoF+8656LuHEJxX2xnCUc1kcAcm/Kh9w
XDlgClaI09pUONTREKI3uqxvkm2H9TJ8nMHsl9A0lPommj0FQKUr8JaqXA+efg6HqwmHqfKQUmVS
QAbZ6cfRE/kfUd1/fJv+M34qb/6Y3vYf/8V/fyurGdyk6A7+8x/X1ZP80DVPT93lY/Vf60f/+tX9
D/7jMvnWlG35vTv8rb0P8ff/HD987B73/mMjwSPOt/1TM79/Ignpngfgm66/+b/94d+env/K3Vw9
/f23b2WPaBN/LU5K+dufPzr9/e+/rf2s/3j55//82dVjwcdO2/zxb1ePw2PbUm384w/++NTTY9v9
/TfFsd5Bk0b0ZKVGkj2u3czx6a8fsRDQbqcj/9wTkEjOir//prnvOB1sWLscgUj9rz600EH//BFv
Hl0KnA1g8wIy/O3Ht9t7Tf98bX+jUHSDcUzX8ocPMwLwwTYZLRXW9SyCKLy/WdCd5ZDttGijCdQo
ojqxgnlGum+C/OePMrrXplsh8/59A4fF61Lnj5TklxbOv1wOe0vop8vr/8OFsx77P1847d+Cx6T4
7/+zt97Wj/1YOd47gHTcpmRrHGaskL9Wjqu9A7GDNMXaSkIOdk1Vf6wdPkW4TDriArhcMSD/XDve
OwihnBy01ai6YMDxK2vn9UG7YrBoLaDdxB0K8Hl/7chpGKWsBJo9SdbtZKwX11n1McPJ1G9iXeyE
jZBqZ2jJZygDv7ujHt846oRNydKGaq0tyDANERdL6aGiPZd+3Myp4VeJq2+GYokQnlLnAEGTEzGY
37BOaZ+SCDmWbAE0/WLu/9wWL7fBM85p787gUSizAN8GtEAgcFDXESjEJ40BomAxONTi7N6pKJDo
9YjNgT2J/mqe552o504PdFERlKfVZARlXA4nVMiS61Knc5Jrk31RK5NxpqoUaytXTsD786H/0LhZ
9X5aqk9qfkzS4tk6ce+rYwe/IvnokiGkBe5i/y3obpbUMfjobYverdhoZnOHwdb0uTRrfLe8RlMD
e6rKx3I25fuqHu/xZFUvZYxrTFLIwghMQ6Y3g1pUH9N6yQkSWy8Cpm/3hMJeMT4JVM9PnVn/qNZL
lwCnBgyKNaHVXk8SYy+9Qe5UG+moe0g2+54gT/DLDnS5mctqO4vkk2rnURzSWI4IPmZLeL6RUFx/
fof/Pkl+s9lY//okCcsikcm3vetn/cSfh4itvYOiAnGXowImKViBvw4RfgTR1eUWodqFnNN69Pw4
RKx3gOcswhZg2+TeDrfgjwvIekdDyFGRGaM2CcDU+5VD5BWWhybMehaBgzKoCULu3V++mjqmoku0
OtS7gu2HVQxG9aau+JGSTwDliXYW36lQNWM9zdKD25a3IcLTqBVnhVP5Y6e6T5lMz0y6RnWQe9UN
/E5917c2sa6HROJ3HVJa73v0Oio/IzOL2JuDtqPEql6nCc5Bvkhj86Jxx/4idYf5k9c5mbvpB4AH
ZGz27Msh1c/6MlvOvDqZziM2FG6e6OSnQWE72C7I4oaOQ91v/72ou3mNkJ79aP/1qj55TLr//r8v
Q6rnD/y4GbV36Pkh9byuPzo9fy1px2RJ26xm7kTYOHDd/lrSuvqOlU6+pcOnpsG69gZ/LGn3HdhC
CgEuGQ2RFVCdX4ip1rti70AmPFslw6CFUeUEd7S/ohe3MaB7Cmcj6WWONF6Scpdkrndazglm9rHu
lZdTpMecsaM67wak8LPwxQnwxn32qlzz/BXQiaLNSdHmEK2vp3UGCLZBXV+WGXwSg1NeSA27mOhI
YWi9XQ4flvBkpXzpFr09go2XxWyrbpSoUEd7U2jsYbVaSDFkXhx5ntdTimogyTqiTVgHEG7sjyLc
XC2BTuD4M2TqdVPOIBGwFKc0n6qdasLOzbuTupbKlT311qdhKvXkj524l+C8DBHWt7b/oMRZEFBp
/cD28NYD8eWDeo6sHTBr5mZu6nZT2a19CafRA/rdFrvJtiSJZXSMOYPpwqthSQLAcODgzOFNV/Ng
WL2IVoactVFlhf5bKRKhnipmblDdFXrlbbxJa+LTrtFWS1uvlo5PhX1GpBLb0+sYkNt9tajjjLhc
bl3Iys4Rdx/s+jFLOo8CTxkjaJk2nnFOQIabd5Uu2exPK5rSn7okoyvoeqnnz7OMPZ9vqgElRCf4
TnVLKlwJWAzHbxx8636nhc/561aKBAuoIdIjjCR94GWl753cML+6WZ0N25lcqTspUs3MA7v27Pfx
7CVfFsRW7NvOEnlxb2ZTDm/Smuv0BPFT+3NszZF5ZeSe6O8zc84pdKRU9V2ZaXqg2dRnMY4shk/O
qsa60SbTq66iPtc/xLYj22BOnPR+sZde23kmvAG2nfAIURrTXjZSj/pHu061b0ZsqaEK2t44L4dk
mvxoAisAZU/tkHtTB60KTG1wLt1+aWcU8Jh2lNcFsr89xOfYT908rwLktyJjK1OlKkMkHECZDd3U
F9xunV75RTnWIuyIME9lAydjY6+8Y8ogVoHXgdNogE9nJNTzqLeuXKRM7mI0fT1fA0Puocu3uBfO
WCQNMj6J+63IJ5BDyD02NHwTzQzh3aU7NUFGEJvSZZ4Cm43S75AAelIos39YMj1N/GFK6SzpbVF8
r73EFBQ8J0o+TOdwI5vha5kmc+3naWn22BhaAqyNO9XfIsQ6g0VptZNGGQcoT2aX3OadIy681vYe
mngQTyO9cpxnFNVD/N1djIecRt8Op4hu55iKe15kszOcp4pnfq4rJb/RazgcftLq5pnsPdrlzmTo
l9OE2I6/LJp3O4BtakI7mVYRQFASW5qdSRESaLYbpBVqOxilai7B4Jrj1aQJ6qZmMUkt9EpMnnxL
V8RHsgxxW+VZrmwSs/J61DxcOwlyAOwbF0pq+rGgGJetnXkns8+wq8Rsiw6pKakCp9Fy4WVTWoSV
XnjvE8er+0AoXpEGZZstOxwjFHDDs2sBHItwgMPlQFmWsBWlXZ6YYx5/JS6x0fDw8pSMIqrQ1euG
zvRrr0y/VU65lqQ6HF43FYiwMtABGxvXqTF2UTBLihabbGrLK2qf3RQkRbS8n/u5/Ox2i/4t7kpA
i1OtRLe4gbnXIksd5Byp/97XvcMaT0etfXJKV954CUJKAaFTejsnmKJv0kjNGyT9irTdupZifTQV
tfjSgJX97slOcX0PBeAv7eJGX7UYcjKHiyZoTozSBnxpZoV6Upm2FV0PeTOrPtS/xAhUJ+6RN83L
SfM5y3M3UFXaNX5TZuwTzUm9G3uwRBfqg0S+s4iMLNBkH7MGC6tEBzOR+hUmsEbm224HOjrrV98L
u1ZUVCD0nhdDJKnp20QtKzPUR9rnwZB4y+dasRUBRayTj1ZcTtLXRVem6Pb3k+17hrJKkQ06wIE+
dRs9TOjtijDqm1nzF9kCAEUYMI+vjapN28DICkhMtluNxa4fjEogUYLrVFAJDDKCPAHjvGW9l5E/
I4vQ+p0eR/x7BHwCerM7PU59ozhhVjoVRq/EigB5HANMCIFDTEMwbYwxJHtWxRl6GpkVVGNqyHDM
XPnoxmZxs7B6hR/VQjeAXZXLtT0rUkNyZoi+eX2Vmuvw/ec8VtS7WrEwbS2RJUG5k8J+6jeqPqZB
m1ZaHJIbNG6gy9nAc6hpMi+EJWndFWXaOSeyNNImlLY7lGdj37Eyp6yx73us1FK/UqVbBJHdZtqx
3svBnQbrAZ41tHSwxFSdDhvgbskJhJ+4tUGA17rN29sSKMtZuuTVe9Nhrn4eC62xwcuLex0NniYC
EiiKIFR1kNoXkRIr4HmtjRznL0UrzcsRLjCiTIq77fMoPaKT8Vz12B8P+zcIiTSdqdJirbJ/YzcN
4HeOEHMzLHF/K9xECvA/vTMFaoNMqG+l0mgCofX1vEmSPEru9c6l09ANLPxN59VtHtamXc0hgg3m
pdrL1vJLpBOigCNZwhg2tHlnUDaxwxELuDng8OlszDZipQqdfBiGLYxr4RypkbwqFRKIUJGkhgkg
m/7cIRZXs90+6dC42sAaV2KwSxhnfDXF0HIzLZlnnxM8TfppnRZI1E6aujbNFl2xtmRM9p/g+n9n
+7+RCb9Y4GtBe6/ifPnYdK/y/efP/Ej41XfEiuQfNM5WvP5aGvyz3rzWAjiI4UGQwVPyXRW0fiT8
5juXCjXWpbR46YAT5/9Ijsx3HEv8aBXdeoZO/kpydJgvrAL7MAmAt4JSIBlbM5cX4BeZIahMJClD
y0ZaM7Ec9VSdFfdIvvCMDXi5CRmGtjpC44TOiMc940BfDJO3PbavpUBECAkS4dNSiU5g9Ey9b88z
Hc5BYKiGZAVIH2PBJ7cfP9lLaz4VtogeK8U5Aac9yFCvUg87xUmvP2mGspNNVd5Us1a+H8sqrNWq
erDSIgKIlea7Xh/JBrJKfkGOTb0rx6R/aivrNo4dvFAQdRiQRB7q8xThh+u2sKIzoViAecvGMXx9
bs0rt+FGcQqvAy4yuNrvuB9YD1Acm5t5MLhmlqn9EFc6vMapw4/eXxKj+5AqOJeDGci/o33g1X49
a2hOJzDlPmqEV79jdOYA5ONEv22mogfwU3W5r0+mSayRG8bgYyJe+DkgxHJrDK17mpfavImMeHmw
7SjxVTcvL0sC4C9RUVPfa0aqmqqHrkg/O/HsZzQdT0sv03/PyyHe1RlutL16g4y1dm/jQ/M7YnXd
R0Mh0PGNWFVPHF16AcVQruG8cuQaj9andmMbue8gG/HgDgKxxHnqR1/Qyvr274rKHxUV+gE/Ozhu
6JZ15d/eJ9/Kl2WV50/9ODoo7YE+516Gc7zm2i+ODucdXSL6DAZnh8N1ylg/jg73Hb8KrNp5NhDD
d+CfZ4fzznURlwNX43CurHTcXyisvIJFcoFT34ZlC1iHVPgQhSKxhBvytC02ZYQKSbX0Y2i2hZP4
upMnfi8FNye1zrNZdz64INoSI5ObykjFGY1w1UclJDlxEoJI0bmoeKWKe2Hn4isCAP2ZEOictxIn
rT7Dbl4ZvOuYdt5Znc/d5sW8v1GdOSwlgGZamd3wqVazMsTx9s/AsTI1GhkJ7dkywkt47tuwiJIb
JOBbRBXxb+1TbTxyex9WhKhFAXpfT0XC49cVlNhSlE6Sw2+iSkWT2su/64784qlQXX7+cIcH/OFA
BwWL3puWxI1IrUwz/9KkcYHwpnf362PwNAjSravLPFSH6NBQlRSN441Skagggw5fp2uqI6/p+ZJ4
eYnwKJSdwDhQgSHPPNRQsEWllkuF4WGDXkMY5/l5WXifoLjuvL55GJr+vmk1gH6dBjtFuy3c6Uiv
fw0VX32BlY5M9Yea5qGqoF3CdarShMZrVl7k5ZhdLp1O3Rmj75DS4i/DQ58fGKMFjbuZMtfadX55
OScWpZRFRhH6IfUclHXyVRTYJbexu/hIN19Lz2r9xjJxFUm/U0T68PPXSsn/9QOjD7AW+hCYA2V4
EKsbclLMhZRok3jVWWXVV7my6BvTTr/HWMTfZrZ1m2Sj3BVDZVB1yr+aRvodZMlFhTuOLwoo9tmM
skypLmJrIHt905vuFU3t28LB0VWxr5Y0+65y18rEzcJyptAERnryy76GBpBxKcNTFTeZpkF60rXf
hxyxnkblH5R1bhcjM3z8pD7AgvmSRfZd65q3aHjduiojm058T95OWctKvzoVEKt6aeh0MhrJvPTX
rwFhtIXL6Nzh8kqrc9JuzT7+GhFy+xgbf3ZnSm3D+iMr060PmI52G1vPAWYLtzmx20kPRMpQkNOp
Rs2oyyt41tyaTemGScufrjCuRSP9Nm1d+ceT6al5OQ/1fG5id+MPiZJtJKq6Z6pTZ5dJ1j5klIgN
KlnTcimXIhin0Q0V/CM2kEWuamOk6GPZnxWnlZ86b4xCdBO9oNSYOQU/r8DKUEMEPePt9KgERFYX
X+3cuSKAuQK2Xp5kbblc5lnvbWfLvbMjeyJLT5dLF9x+4AgBCMhA91smcgi5ea40S67hkEcMpDgT
ThvGLaidr6B3P6KIoYee0z5Ehcg3BUVFX0vkfL++18iRF6S0Lm6tubjuvWiTp44W9JXbBlQW1HCA
J7sxRQNXEcfXYFon+XkaJ5OUOXVrNxSwDe+d2NA3KkyRcDYwPJWa9HazgCPhJs4VwBlvZzX0guvZ
dv1KJF9NicynkaHioupMcOyN+qZVxLIdW2M5KUvrFrsI67x0WQrTMlnnI9MgbKi0TcZI6eLNl1GM
j1ytGFloZbUeUBeh+ii54uo6/+6O1QMgz9Pn747mgtwhqHUqC0w3yml5HAf9ux0pd/WEAwVtrNJX
Fx4SkbXv9hwv2wxh+SBuZy9A4nd4Qp6lo+o11yfZkN8WNr0Jt5z0TWLwvTMPpqUXtQ9LKtXQSnHx
SDQ4Jnk+tqHWMk+eSOKtkcp5tzoM+o7sHiAyshSs5LsSm3KHt/NDNznZZnJt6Y8KJVEiWunjis71
6iUVDTrt1tNA8ScD30xJaz4dyYt106gDf3js+aWo4n+v271fCShr+Aup36QFKNCUQRcU0aEi+24N
bLJ8Kb4CI78So3apR+N1rXp3wL1Sn7pZdlkbLPiFc3uH6TBaa6N5C6TOC+oWrxHQNXDVtXEjc6yb
OuldAdW8zVM2km7HXw2PicGdgjGi5sFCON1UqgdFYaZmJ/nktJDU1JEXplG6CHRPKHcpyLxL4YgZ
RiyWqRYGjJigL9/I2SmuuO6duixZGBXKnaqzutf/g27T967Nv8qYLQuC9G7lIG7Ww7ejCxnWbfOQ
Fvptk1RsWlgdq5a44aOTSkW0iTbU6qag00crrEtF+obJkbE4zXRWJd10NhWo7q8VRX+J1Y4KnCmu
jK5fosCMeZ1Oy6uxWr6kqijppUoZ3h9zvDeGKv9KUYEnAH5JhXaJYW5R+WyGsvhWLOI0M90k8Cp2
fJs2D40jvg5G/4A5y0NernNvlnrg2KgACOd/2Duv3TqyLE2/SmGuZi5CCG8u50TE8RSdSEm8CVAu
vPfxTv0U/WLzbWZmJXnI4mmhMZhpoIHKyqpUkuH2XnuZ37BO7Ij7Lu3oVxbXy/ppn0qV9SnPADTT
kItpQaP12pRNuWUyy64IDd7bwCKxB+kTHHMWl+TsnTSr1nY5pzeDnmT34NDn1JWDZN5givITaHLq
qZMm+ZLOTwWyep2lcCI5MoPHNjGokkTaFzgiNNaTctSsUopXkKOUDdKuNYa11nipdHxLOjfTla0R
BOmgpj7jEW0nylaAoSxtrE3B0vJRpC1qr7aXNdLjPOFRp9m5irlTWW57lYCfGuUXk0qMbYOS5FFH
uR510UW9UZY4EAt6bg4DwArf0VIpB+ctITmbRrAFUqWXtrnOLStmP2/AwXAT80Ckz7VrsNjExQnV
8y6FpbEK4qT9DHw4ukylIvONxngEO5aC3swR5HZa21MjTf5CxWcc2qmu1gGV61dFsqcNHj/zhQQl
x/DkJPrWhlJ6E8vSo1KnfezGifh+iZzlCF0skq+OCsicsdZ/MNmApahog5uGbBZ0D9nhYZj506zC
V1NwdbMwCvxCXfwNa58jJEO8gUtWsMaBbU/83mpovjwdi+St10j4qn5Bx9JtZXEu4lJxyEWykdvG
R21hHRYW26AiYGgLrVk1N5qDrnSS27bjJX3z+AGtUdt7ihFpbH6U26q4lYrkW4j8/b4K6Vx3YiZI
iBdnSvYJphPtcdMKPRGPp6VXXSYLv/pKvaq0/qIpre96lH0trPSQznSWl4UsoUWmY8Wonwp3kFW3
idlwKiFu3ccUwiV6fsj9A76kfzwfplpOj/NkUagEduMBBQ9WbLqdmg63STvkazWTe69D6/VKHTlD
2rGd9gVqIC4Z5ReEInhMVW65KPsxS+vloY8dwIzRtzjk/YE6+lWF/NtKLTatSDCe0oVCab7MZvqt
TnibdtxqSC/C+34/UxMVysvEVMgrIcEOBQTsoCXyuGftFS2n1CumJfIzm1hlWtKnkSsRNJNfY9xA
0Iqt2GUOH5+57pPg1osLQ1JFZBMLN3DhlIEnCeI0F23fKqHkWdZwGWHH23XRXtOH6yDNrFWloIWH
XYy8khtc5IPywuyke8WqvyR6tLFSwZzTOc8XXSNlSxM6srVfwObDFPA2HBl2hhRubtS2u6ADcG13
yLgE0mc6ZbdG1TAitYGKYwyIF82d0vY/EjXbKqHFhIxlPWTBL2x9OzfK4z1eCKRp2TB9xAAl3ecz
e7kICNx0VnejyN3HmE0j1pyRMNwsiDqJNkt+nhEh2y69nDGSQtkv5txE9oKsMXPYkmO7IEM256u8
SgFrV4vm95J6hqP1qkA1xciZ7iE1NlDCUzJ2WVnMt+EneHDkJR/dPZI0xdwtVvgrAdW24mD99f6C
epIpOfmwMECR9aEBwZLSTkoPtUdSpEaEwCvEm+Lj6Dvgqsu1Fjlwctvla29btJY5VfJM3wyB/VGk
k+pCQM+dQXW7jgJAWThzRc4kj6RA4is3JAOzln6bIo7SnBgyFPZuRh4UKeRmV6rZr7pqvmgInyIA
Tl2TaNcT7iwrp02BtsUVWRDHPsTLzGdmd63qpI4i3ZQgjBc5SXgrsztjlUOCceK8imjik7VRtDzl
dENTOS7O5CDy2CIS51OaNtJWYSJLr8H4WC38mxRSX6ZEaT+VUE7jVTsmBaBIzuQl4Bj/42Sk5gqF
1fc4yxLeOdGccosNU9yxIrDmnMWZyqngOLMkErvWo1T51ptj6ol0S4tRGDZxYyF5DvYhJK4/6N2/
1Y3/VOb85xTR/QLC+x8D+m5+lgJc3Z7+qv8PMb6oKz1b56969bePBd37Y//93//tBTzv6cf+6rnR
rsfTgl4QeCXRtSeW/t2uh5JGMQ4PmGAHPvLvnpv+gQIZ9L4McpzevJih/dWv1z6gG+HA8WRco4Jo
sn+n5/bkcvh8Y7Lm+B06ogkw1ZgRn2zMZsZEoULszYtnbQ2rOnb8dpKodsoILNxkfM8R0LkFUdEd
M6UZDTrdbbZJ5/JAc7/4iYSEDlO5s9CqgEaur3AiWh47O4yO3TgWx8WUE2bmZQ3mHIpZf6lOzVHL
Hf0qlVTnsQji+CqcmXpLcay4IXCE+qLFAAaaA+kp2smtdB3UbfSg5LO8zqVhLvzOqIf7xS7oFcg9
CWIW5NsJ9+CnT/lba/6/Giad6c9761WwGdp/fOqb7/xtFuj072X7olksfv5vDJ6QlsEGmg4ZdFMB
tfuL16B+YL2YtJaFLhXNq7+bxaryAfUHcFQA96Cp0mD758Llj1hjwroOYjRydUxWf6NZfJqigNaC
ASSYffAuaJ2dNFlnPLWCqKNuUce0u8eMLFwpNF2Eoxhay138a2iS6l5TSnbuP2GKbzR3TxutT9dl
ywpYPDDDU5zYMuPXXqFOsObNqd7Qas1NQtbtxnKBAuX71zrttYprod0JpJ9uskA9vkzDeJU90945
XOPLndJnpTZv0fr7Y6H/S+QbX+RFsieuwoCM41akBUArX16lbXUrNxWuAhIz93HNGDEPVtItJVWB
AfaUH6Uy8FV907Rjvnv/CU8zES7M2BlpM0gLKgN8FtLzRNMY+3CxM649gRz2rQiQrrRclHIfrxHs
UvymYoz1/iXf+IDiZQqjCeI0j/3ykpoR0LaSEX4cYcO4QSFjNGYnCw6nRnQGPPnGmzWBEgpnQ/Fw
p8LYjhNVzShJFKxtFV+pwSR7zlLEO/iZ6UFq5wcjlQ8Q2LNt1plnu71vrB52oJjFKshZ8GVfPqgp
tTg9Swb1yVDablRZy0aeabswHLW3+ag0nqaib2EXc7+Ok4X0vsP/U7FHKNHpF8dQ+SE5Ns68k7de
P81fpD5Z1yDDRU/8WWmxKEbU0pujV6fj6mDCSHCBruEMEZOnv/+ln4Amz882sawZWjHs0gH+gmZ/
eS2lTsY40+NojcpRCeovML5FpZ09MKY17qhfB7wAR7eSk2LXI+ta57Kr9XiCxPWEIe/Q0ZFWgrPC
oE86Uye3BTpGY2HQjyGMnkBN277RQ5C94XoZSyQ7mszK4WPNdunFlaOUHH2Z/YlsU/kIXVQLV9U4
R24eBPNHp9TG/aiO0ucetnIOPCmLvBacoxvC1KmPao8AdaFZoE3y0GsbWz/GofQNAqTmIg1JQSIL
K6+B7sVn3HfT8kzAek13F3QDIZRLSiPMoE6+bmoh+gHEV/IbEvK1MSz9wXKSnCq3lCfZDcpI/jUF
JeYZszRNnqZ3weQ686Cu8FWqQJqS+l7kKJZBrxkq53Oeg8736jCMYL5oc3lmBKSJ+3n5KRAsAg8u
JAgQpzqVkAjsvtcCw0QVOS2MQzEFWuGWBbRXGhD5IYlK5abFQbx0a1UPAbySy0R5Zu+LcLHmVVzL
/X2WdJq5SuZASldKHeT0+LRO43nULkR+p+1g/Wf8g051gM9OKjJrK1sPb7EdHa/4DdE1/kPM4aVy
sg4x1phXlITZTZwZwPkKdANkuwPJ1ukboGjqnpmWgaRmYE+u0k7nDF5exwyH4pujGd4IZfip75Q2
GAinanoAPiAe7rJqljcwZn9bAgDMupAIYQ+QPQBYebkvK8SIAsmRA9/B8tgb1flnWZn2mTj/OkHg
IhbPgNwAhOEncaJngUaiw7rUxgjzcTQ7mt2L9aVRtXwVosnnxQNFfV+NjTs3hXrmUHs1xxaYfDIf
BXKNGAGfEueayISZn2iOj3AlMg9w9a0IRERp+uo8WNIK9eQHycjT2JMZ72xLurhoPiRq1dIxtqpj
lMrzj6QNjvVIi08VLhertEBbJFAT6TBElvZpkUK8382iiG6ktMi/m5mEYHrlJFdTnwab9wPpG6+S
CRX5jEKxglSniOnPXmXSds6MWrnjD4aWoHZFVzZCWGo1N6gdhNbdGDbRParYf5JHfyMzcRRUHGAv
4Ugl66fcIezZkTGqZMePKmdYw+Z2bhkaYtPZEc2tqV9D9fhIfzHaONJ0TtHzNf2RLiocD+HiCvUO
HsrLp04x1ZVAVzp+mVb9pmv0yA2konELWtubJK2Hy0zKy1U1MzSTkpLjVDHS9ZLJ2lWuBrNfF/Z9
asGTm6IABre6TCvqQ7TlS930UdhAE6wZVa+Sq5+hhjdSnzePWYzteKdqZ30mxJnyMtCR7UCdAfmF
SDSiBC8fJpwmZYgGy/LrULVullSDR6A78SHKO6UTFmsQH6Gl7+Iu0L0MydTdlDflVdC04f37i+nV
2J3dQc0J5YEsWnBxTvKSqQCVFKclq6lJG07fvnkc+gWhVq1vdzaGdJe4p8qrWkezgOnIsAJUflS0
prs5cyMiuTx9J3Au8FB6EuAXpcrzZe3wNRl8RdxI3RyLXt0tiyHv4G3HR9IxxC90U3YzLTzOraRv
gQ47GyUpM6+KVeNMsHqdKXJcopuEGQa2PUBaX95KpKnMjMji/Brpq7swSu0LM43HQ4sEupfpobWx
QuURU6r5wKS2PiNy/0bUR9keRTIObxKP0/1dIitrJTVXx8kpuAhax15rOYZWT+/7twrq/1iH6L9c
2S0yy38WkW+1if5xH39HPeAnVbcowTfNY/H4Iy4e2xfVt/g1f7WNFBpAEK7IkgFsoC5AzP27bcTC
A77h/Flh8zn/gmppH4BwClAyejAogPEnf3WN1A8ghJ4AoDSUaM3/56jhnGpAxCBVc7IidntaMwaO
1Ni4H6aeMhQMiNArpVljOkNbupXT1oxe2lS9k8wp/exEpE6rqIzsq6HL2ju5q8lC1ZymeqkGawr8
NtkkiuRczL2xnag3fVvRp5JBcmwAhlnuq8hut1ljWJdyEbSSp0uzdYE4zxl/+FckcfFQsO1VlHSR
733lPhKjrmHpSYGyfNy2Xjjb+ZVejXDBEy1yjbltV0HbMr918H5Ehjq70JpWv+7tKt3gu6XCqMBY
cpCYShhO4lmkhIJlo7p9pNylZmj4AcyibVc0v+ttyI2D3eMrAGLSRDPvZfSw4YAb0pymQBryfN2N
y+SHY34/LsUApQRdoi5oxzMRSxEnxvPoKS5K3KSWQxmeivrkRAF26milraIcA3f2Lk3m+2rs8pXS
q8BHLJIRI0SbRm01FCedcY3olXMmbD3RAk9vAd0wUd9iCgVt7+VzWzWVkTVwCxVOc76pRTEyTkrx
ZVK0HvvByLqQW0ZzyOEsG0VKMDabVVFudMy0zDk6RIw4V1qVfq/y8UlU/Jy1pXqaOfGSUDgCEAhq
UrBGT866xUIypy8sXpJ2H+NOyqSuYdAIwGs1FFgONyzz5JJhjLvImCXm5jHTfgCzXCVS7qaB4c1Y
m4X5hkzDXXrb06wCcN/XGd0ySf9cTcjBtNI6dm6bs+bBp6XR062r0GXpHaCYeFqo11FSFDkTP6/F
O4Z5dAMtqyCPdVIIbIO0VGey5lfVOiNHUKnIYbLzFGi8J7WjjSeU08NwI1WS5vVoZwd5rpJNOYwg
KdGsumCI9K1HomQlg5Xz7RThamvEfKBlmr6yoYNvumDIztzW69fAXQniuoEGAzTYk7sCitIwx+Wu
nGYaXCkiUcqjsdoSa0sPGeM/1W3/+5T8H+g+v3dK/tGcvv/3f2vCn8XP9h+MPju0U1A+eHlIit/y
1yGpf8D1QQxIIAAhyyh6eX8dkvAdKL5sBo5UEE/n3T8PSfsD+rKUFdBc6ELRhfn7lLQ/oBLI4mMR
PnF7fuuUPF06wC3pn3NW48zyRs494+9YIcjl0KFpgPONEwquiL0NYGKy+dezd3X1R9B7Tl8+bauJ
azHNRfROdDPQj3oZCuU2W7KhxdygKwxUxcIw8U1gIL4TtffvX+mV7PzTpWwKI9EiQOD0pCsNd9hx
gpjHWsbILTTnMNj3RT4hEjLr6TpvYBlPw7DD01lCEbP6MlsTo075CmhZ+ZBrv4bwRlL0xDckYHvB
jDHijGCIlqoupnC5H53TmTztMYv7hdYteIN00hHOeflq4APmxjgqjtfPjF+XtqbLB7+D2EH3s1IC
lO+Zf5zpLD3JcT4/m9CVY1Gio0kmQUA79RzIGIxl/Zw7XpXYhmvX5XVYD78y1cmuzalBGTACrCCN
5UUUA/CaNMXXZ9O5GJimwXgF7VUlXhzb15He0fqXNdypByR06otquJ+kdFzHijIDRTWZyC1A5I0c
AiOj7YfZMIGTVOXt2JjX09BOfqeDD5tBy7q9aUdQm+NNasjQI3MgK0oVzG7TOGDUOa/bsso+tzhq
a9MQn/Hhe6VsxiuhF8KHeOIm0XN7+SEgloQjSkKOF9n95DVWjg/znP5ATiCmJaJbXt+GX/IOOrZC
70MOnH2GmtaqqkLzTEPj1c4Ud2KAQsZGkvhwqpPr6H1ppUPpeI5UpVBm6tAbNMbtWn/fjMs5CZ9X
Jo9PD/735Z5SqWf9k7lMLR1Is+PJTlyuOM9ab67o3SV4XiHimlBqZnQ5YtVLIwUebdvhEqs37mjU
n8fBbM7kTSIdPFma5IuUABbahChlnKSL8RTmujY4tleDyFg5Yzf4YWUOZ3bAUwL46jLUIqKFohEB
T3KfXK/mTIkHx8ukLCJPcfQLVW1pYC6bebK1fYW46CpQjP2MGJO3rEwrMratmcluVFrtxpzymwqZ
a+jGw7YorB9a0QNFcy76TAkullEOkSrq10GhDn5VxhtJl0xaUy1eLwOYsnhw68i5a7AwRxpTPwC2
wREG2MeqDtFCB6la+tByIdLnHbBQz1bifleHee6BvEQrUrI2qow6VNvbEQyxtnGtLHiU5ORHWoxf
w1CujzbAOckJF8+e5GZlOISTNL5DdHRZ2WaNBnwJmIeLRX5aAFN2Btxp34/Fb64s0EHMEoTALYv5
5ZaKpqweMfV14IVmMw6+bpmE0JALPLQ7Q/oUDVF5UNArZrIfSSvQcPMwM2YY0r3aZd/ev5nTXFes
cmId4mTkuxoAo5f3YjlV39lBYHsWAhIrEJfmKpdLsFrfnXFVAX8DT92dy7DfvCitC8S2YTbCfnl5
UXkZc+IDFy1CysvOWYfm0K30pr5YcG9d2WkCJS75+v6TvhnJEGZD/oVOGrodIr4829DFCNZjqBNO
dqPftWA7fHue0g0aHKtygEIutf0DksISWH/rYcai6pAPxhaQUHSuChPPd7rJsAAlCaJLwH+dHG5B
Zyxl1YfQVxpsLeZcHtxABk0doSPhyjXw+4XmgluHU7MPmmQCb9zZvmpJHysSkr1twgXoaVEC2dy+
/5Ke6DOntyZ6A+QJjFbA9r98SWmchSEmHbbn5F81q84us/njnHZIDGDmjAMRe0euNqWu7ZCvWcxg
vtB7IHqDEfd+khudl4YcT4o8rGYVp+yycr62uWYg7ICkbaLdoEyGX02bOJvJWfhtFKmuVZiuZver
YEguMDWwfeg9X6d4xsi2wcMtfTTlwUGjjNUBbDUdky2UhwBFi1AYycfJqpNqJKfM6BFAnIwzwrxu
S2U5WuElgqcA8vIcTdWwPUgyBkxjLiVuxosOwynxzLm2PJDUSB7UGdgU/czk9K1Dy0KEh1QXP0H5
lJ8NMqYq+sCyvTFxBk/rJeAyna928R28iT99Nv+7DKEMITD962bdaRnyP33/H3d3/+tFn078hr9L
EGGTBXkL3UXRTH5WghgIUhkosKEWILQYRWz6q0/3pP8J9AvcFQKOhti2fzXqrA/orqm4tf6RJSEK
+RsomVdHvYhRSCsJr0uBxjnZgyS26hiigQPDbFir8byZ7eDMGfQqAp1cQkToZ7GQMIk46sglpogD
vkIzqKK9Mji3z77CGwXOq9X/dBkI7BgVAZg7HZp3KEOFnYy7X4C7T6nnR7TivdRw7olfu/cv9aqv
JCoGRYDu6MVTKuonQdUxENeSlznw7GE4REoHu0dg9mWvDmAGIcoba8OhnMONHqX7OJ8/drO+nUNt
K96uM84bWTLPPP6rc07cElgZZCDpRNDeffmWlURXsnKZEAKJJNKibCtMLqERHELxYRv7LsymM0oX
5y55kibqajiD3WG4lcvh52LmsqhD4lrkFn0Crwdnkck5UyK8tVyfP6VYa8/WUmdDCWpqnrJCRzNB
PiXS0zPH0qvxk/i4ZKNg0Cj9tVfoi8SagcOEHR83KK8WuXgobH0rcS2m4hdmrl8MZn9ou8R1uvJK
1vVz1xdp0ItjkeszlhZzTU4keksvn7HRjV4FJRx45vBQ6c3l0uXe3GbbtHCOdhDv5zDeJ4ZzMzrZ
ts7tu6jtzhwkryRMxCtgoEk3i/aIUIt4eQtOMNuhNuRw/XJQX0vyVW3yY8VEHEXiOygKHmZUK7kf
fS3U9gjDIiavxnsb+nWPknABTyg0+D5sPJbCETHzQwrPaJDT7VCNK6Mvr97fkGK/vXplFBLYAj+N
1U/6vDX20qYelXyy2bzoWs5cCf6x2lPHO7dS2x7oiVwUcvvt/cu+FdkAxWpAFakT0UZ5+ZrywGLD
oZFMe3n85jQoQJaD35jRzfuXEVOZV49HkxjQBQxuhVz+5XW00FaCpqN3kyIrkVZXhW7DjAH5X3Ul
PtdI5wz6HgzMWk6lowgxKF/4IMGP0CiPY5FdV8WyYXa5kuLFmzC3NdPRz1GJ6KSeRBw2ozzDBUrg
eJXZ1qnqS4glHgJiHg17T57Qs1UGn4sj3bp5/9mwPHvr4QQ+ExoJSeBp3F4i206lznK8QnE+RVZ+
pU7DITScC7MNvAyVTwBc6LVjGLPE3W4y8Tbo0kc6AT4aXPtE0wHGxF+nCdE0YCkVwKBxuqxZflCJ
3WoGFhAYDF1w4MbO0LeafFtYwxp3USKkuV2W5GZuWJdNuVpSCTJ377bI6yAosJ0oHCfUQcI23BQ4
aMGj8cWblCHrBCqRtWVDtOM3qx39qTa2DW805J9HzvjRqOvLIH+oreljpLW7BJDkrErrfopu5hEe
I8WgF5TIcaRDAocqPzrW4Aet4Tp18hUGgi8uqOflFbv82M+ha8EiDqfM68zsKzLEh9yyf4yatG7b
aVPHpjtHyX6Z1D1USmFP4cmauhXAPUNuHlU93sdJcTXEIaaFUXNJJ+zCDpGeNKONMeaHEsS2FQa3
i1M/ShXZdtVMH9WRbavb97kS38BIuozrzPCqJf00zJhfNEV2lTj6FkErXwojvw+7S9uWwMnFP2xY
OBxGmzKM/awa/NjCSDHhi5r2fSLOBUNfObPjd5aLBZxvbAztIm1snD0DXwSS0vwV8W5F3BXvGiXm
tVb4ev1A4IaVUfCPNOPHFOrbQuCpOPa2llndKEl+bILMyxfrVhrHQxZL66aQjuJ3lTRVw6W9dNJo
b0WB33bZcRrCfT52oNONedNL+idE7/0hjPZtPaLtivastNwFmsG4joUnLTsgTxdd2LvILx4rZ9oU
qnNMCnOLKNi1iDpSLG9CRbuws2gDfxSdL2MbpsKqMroZC7pz4G8KlzbXtzmX1gjNir9W6CVybLb9
LsmcW1oldwDK/KlrmALJLJBRyY9JLW+q3ljlFvtWaXctundyoDMaivYSXpFFmuxNI/RHazhoJZSw
dvaqoNtlg4E6AmJ0HS8W3lEc9jeBntBtbC6BmPmlPnvanHlhjXfDyM+ELEJrxDfeUb63RZ7CaUPA
VG12favvxaeOMv4/iLvUlu6loduN+uhDFtzK4eBmdbhpS2mth9MaDJK9aqHuFEO/6zDsITnep/MC
vjV4WgOA9/ezHv6a0dCrVdja0eJZanhrAuTTM04XDlZT/WQrPVzzZG9A0g15rY34NKKCauKvLXBF
PR/hCOrbIc+3aALf5ep0JkK9FeRBrNOywGVZGAS9DL5LU5uYkaiOp9nNpWV3ICmnTW+oZ459VRwW
p2eYmMgLbweM0U4xFkmgZ1WNMDmMzfRXxC5uzBDOV3mVGbPXKvo+nvMt1myMMMver6XiKi3CL+JM
lY3gczSwklo6YsjmfbYoXREBdZNp9t4P16/7SWQGkFXhqiAabWJY9PJtdGipFHlgO56kzAbNcTnD
oWb5Phr6NlG1/cTfsYfZw1r9tqDkCIN1YzExX4Xl2abpW3kSMFkxvuHUACv88lZUIxszLWPMMI/R
DT5fn/Ri+dan86ajR2daVL5adyjG+jG2Ore2CBYIALz/Ot5cG89u4eRtTEMu5S0DBc/Qpo9WHcKW
LavHBAzA+9d5a3FYwjUOIJIF0O5UmGPI6lhSO02MVLKvlaxfQLmENWxsu8V52iPFEPiWNdMhT9xa
i77MzaXuSGuNKOQEzU6Sh3XjOEe8mvd5z7aN+jM947fSZs5vRigA2R3+x8m7MEPM7BAwZYpShjRQ
sIZqCDxg25N0xNFowGcpgKro3Ekh7aec4+39d/RG/SdkiYBloOIvbNheLgdcXrSonmTHy5WHqY18
O1C/x+RBWXGu/Huj7hHGvMBvngBRp6wLqUKkMM1qx1OTHfLkvpmoXkKHsVKR5at0IvIf7Lp/CXOE
NfM6OAhOF+NK6n6EaE5ebmYi3dXFXBLRDD/l4OgNZkYNxA8S3UZRo5VVg+PnD0XVKdj6vWZXq2BM
t2JFoCPq6jWNdA2/IB2r10XdGnO2NU0sbx1j3y7Nru3CLzS9YGnLmz4f/Hoc/MTMvYmfyafBt8iC
mjC8sM38mMfSPY2z2ymN/KRuL5U5cQfbOcYph19k7LsGXElo7LFK3rc5UP4muc6TcWXR5KzNhI5n
8QAz+l7Gwr3hpsXPdxPawLTCsancdpw2dmms6NT5o84ZN0VfRDbWcz0IwAejjvwq63ZDEV5MSeIq
fXepz4E/kAXOi75XkBWwKbPFLukd/rxtLmUippPpW5EsjWPv9mn4JcTTRHBXii7Zg6n7NdjpVqNW
1vvppnaWq76YUI1KhrVZkSLG7Q5vH3yhk73FYdsNA6dbtg0iyY9k6cZOw42hhBtOu70+T991tTss
4fRRxO+50feB+hDXwc1SZUATpEOL6HcVVJDKSUWCwT5qSbjLpgszKh6UPtwEaM7UZXAvt6Tgpn2k
DeHitYSUB3+2dG5bsQqc+Dok+6zJeq0SnmznHGdLX2VNtB9RiBbvcOjqSzkPbxya/4rqbMTPxQuJ
ISeqPBnbYdIuJIe/Rul2rONfE++vTDD0sz81w0ylZ7jALtadDPmYA19NGcUE6TVmzZAjnJvFcvym
I3/KMm9EzVwkMnri3Ns6jVDsci9aaYLNat0F1COB011axfxxiIeDnnLgJ3xT1lroDCs5zY+GCV06
v1ys5CZpSLrbB8gCLiDnK9EzsgPSKmPcKJW2H/NhV81QvzmFOh0Fvzi9XubYDcvxUFCclkZ6XVCw
YiKKmk3Da+OHoyEhSa6iW9ELEWvExIwkJEwNI+GJNSiOWPR/drMFc79dNrqcs15HH3OnnUl07QLW
JxxGtVk2TWS44ts0Uo+Ks4mUjXRrlbwgibIzzrbGlG6Vhkxu/MSWvns/2L0xYAA0QD8RVyGYFPQL
XkY78GlJz7MzoAylW1EPqHp/WMgqxTIoEn0bp+GtBaMn1udNG5AGas6ZsvRVwAW3QNMS9LOBFhf4
hZe3UMq13MgarpZCR3koOhjI+gqnXjyGO/f9x6XSPQ2AohkDH0CV0WQR4IuXF0OERyoKtEc93Uj2
Epo5TPK6BuXo6MaSF09bSOMRJb5GUdGvicNJrdzX0fRQ19FNNdfIPmrqPqik44DvNoXMSprGb6Ye
u/YUmq5eUnISGxSAfIjNkKmjJnxM0niPz1e/6myR5oiXS5HGNGnTx8ZWmSkKmNba6rgZzd4Vza4F
JV20UKeNWaFjMyL2X+bpNgj6A+jefWlpF0gt7Q2N/pEV31B/3LRsHVDeHx0QaA1AcZTpxhXC4CT/
s35RZmHhxRFuarm1ABMMPyf2giGNuXwslBlVKVGBZsQoTe0QkymIgkt+1BvzYuyiL4UWX0tpedU1
ebGyp8BvDIqKinjZ5xYxlrXKNGRWg5tGCW5llESKUfKJw09P381U1IV0K3HYIkod3fRqqK5mOdvq
evdNaqKf82Si0WNrW7Oormyz3w1sX4lWBDIiN2mSMjoagtvSNFxF4wuEtXTM0/Bzp1ERUjkWQ1Eh
pTL4RIJ9GOcbRDD2AVLVnUFRB9tuH1GsqQU1cDmsAUdMbhuGN7i7ob6x1lLOus4+QhK+TbkmLbNr
JejW8pIda1nbQ0C9sKmnM8nxxb5o4Rxphb6dGOWyzPYzxb5mskWpM3p8ybsq2lfJuE6b8EaEWfS7
7pQRQZ6ud4eG8RKu097TL3eSLbOhdJWhkGJB4cGtb9upHIqLUOjiD/o2dWEn36oVoP0AJWba+z8s
EwJybxs7JWIC3UW1tgWBYK8Q32JM86vPcDLBe51RcoBaoZSimzV91OzZM3A9buXiMU3t27jpkcEX
AJF0a3XlURTeCUF5oZCq5O5b1GQ2qlxSs0qlZd4zX79GQ+jeUKObVrVvaoKz7/Q5AQvoatgGd6LE
jpIsdSf0OiRcSBUimjoxOTdTZEtC38w4KUvIJyOAuoraupR8eFg7mToZxbIHEzq4yLczxQHfS8xE
fSo4lIq2p+W/zyzzU9uSndTL9DG10A0tLYuBfY3UJ9aqX50CN0oNbfWeEclBnPRNEZ7Jnd+IHIIg
wpiFnBAE2EmvvqO9lc+tbHmATMmOeJkcvFAJDq1eHFO6E++HqteXE+qK5PwM21GgPQUTybEZTRpK
Up6U9QeRn0RUzXZRPIqVXk3jmcu9cRBgAQgcDQ62SQf0STDlWUd8BuIGxmy0vJKgn1FgNzFyr5i6
I3fSubGSPshzdDva6TGO8m3c9u7kJNdPz/x/YRb4n9GIELfz/Zn34J+3J9D0/6+8AQVQ519PCm8f
8/LxH/87/9mAUSwen08IxQ/+OSCE9fvhiQgG7V0c5UI99U+MIuRxJoQk/QK+/JJGLyn8kWDqoPJA
LSJQiv+cEAKO+2DAaYMVwFqEvQL84DdGhCfnPOI+oN5FZcWViIyn5U6DIvmgo7R2qy6KCupdQeRo
RBM1zQp5B1e63T17SVd/tDyeIxU1cZY/64RwzsNe0Cmr0Rd6Yiq8POtJqtomMNrhE7gNPd6QdSLu
2iiRvV+ctvfsUVePBv69a7nWtW1JW2rTzhJqzVhER/skAN8xcULj3GwPqDzH2vyzqPqvSEmFlCCw
XPAynLOHEL29TRhAJ6J2HDgN2jzezcmQPE46znOu4yToMaFGCNiahvsmTQKUg9TZOPO8J02Ep8dF
z8gggWd2D6Xs5eMqMHuCOR+6T6lq6S7md5EAIn5ZGuUcrfIkNokECoQyfAxgODINNPHnz2KF0+H4
oHVm/qmw4u4j8AtlZ9WR4gXIcyQrPazKQ/9/qDuPJbmVZE2/yl3OLNAGLZYXqUpkkSySRbWBFcki
tNZ4p3mKebH5oo5gJgqduOSxWbRZd1vboR16BsLDw8P99//v0di4vJ/P6LXz/bQQIoI2GPA2iMf5
LAhCC+gxMLbxvio1hSZza22TxqnQLKUobxgQ3eRwL23MJjhm1vBtNOth5Q6YQ1KfV066DH8JbBBM
vsxqRcjx8QJT0/Q9krXqK7+swsOAtjNcpumr3BKyIhotkUKy/X0A6ZAc8Ipxeg353ziOd3FtqLsm
lvqDmVTxZ7jtKlcqVOkQRkpzo3Y/9AoJYQHnvUMLY60yOPcPqAEAyZFgM2NIZWU+xOBPrYb0TSi9
i+SPpupvcolkZ8015odcGKHliAEDYy8OeefXpRT6sUT9NT2Y4VOTFgdO/gFxlP9fd8V/2pCXRizm
RF26D7L/Euz9//f/nAl+/vnv/YUX0f4lsw8cUoqrIuziqn9B1rV/wb4BwoHRSNgK4F45xYtQnbYN
YF7g3MS/9vdtgJQswYWhJV3hLxYis79wF7xEPpjMOjggT3SGTGh4z7Kp0kN7BKlpDaJSWhkMQNJZ
yfbgpGDMbrpN5Cm7OO++NBAJul6evW+zsQfh7OubOAkhdW+T+jBJVrep41hfqQAuPBIFkh8iGui1
iTOWcPKT+NYn1P8yo9O2RYzuWoMu+pVRybeA6b+CjZJ2EAF9kRpGa4JkelMUFRV0q0VVMP8wTihk
WzTBEgO258J+UJRKdnua1Txu74BwJiC8Et5ZLU/pLLXfTJNXb63egm4x7krw0Vq03/oxmlaOLcZO
iBEb2AIPKkSRpg3zPUxtI5QW8i05frL99TP1H3daSMbZn//Rafmv/7VnHvJb+Pi/T3Mokc7zN/x1
btR/gaMS1RDg2ihZOJyAk3PDYaJYAjhAhH9SpZ84K+DNcGUhOkbL5Rke+RfOinMD372NZCCNaUMk
WL9wcGZBnK4J+RuUSHRWgYORuJ27ZjzEdYOksrYdSaKu8jLVN4E2yTxJw2HlGLxsFogziiXgSbSt
nj/S6THQDGTAhsjRtlE99VcIZaUVg5hqHOgbLR82fg8zRdb50aYy0eEoGkopQ7K3YRpk/lzTD82P
UPZpLcSTs7V1RvbkMNjqVXa0YtnYn+zpQrKnizN5khyID8PYFNkIoc0iAZrdzKrdWHXH5m3r3Prg
x1PMbIidHG07uMuBBQ8FbBglBxLdOkgfyytZHrNDNECfmta27BoSHKRFGytuqdlfUcJ9b/EA2hQw
g6ZWKQSRWm2r2lG5jSYJQaZY2w8klIeBvAdqR0qiVmbtELWyt9ErtamzTcaUg29X5aaHxBL62zzc
K2p0Y8vRbcWwmxaG34cieO+MmXrjhJVrBfImJEt37dK7Mbzc+OOF90uPq/+0wy0urX9/sv+7rRvB
VHD+IuJf+eMoM/7xL0a1kCoQlx2dHP7kj5MMK9C/ON9Qj+DUJMzicf3nQZb4d8SkBlz5XI2k0SeK
6ZIOIx6TSPxzwgIAGgLALxxlcVR/eiymZYsxId5cOrOIjIjN6p5+mluNE/TqET58WG8DNxw2/Sf0
YLL4j63/t30fcZlesiSCysl9NvH8iS0opI+xrbihvAP4BSPoREP8VVXeSvqvtdBerkyc1RN7gwJH
NIJ96rGxXkMydN0lW2+I3JO9Xjjx5wf+DyNMJDCdzmvXMuaDaIWuR4aESM2Rfuc2Sr6o6bcK1cIA
2t/Lhs5D7p+GBCYMPKRCcJ+tBrLPcBg7Xz1maNqUcIoTUzZx8cfd+2/3aMEKtSnBgUvjk4ti9qZK
OhB8eZrrRx89t/fN6EFwLsNLGye1dnV5QcKxZu6AKaAXAM4ovc9hYBYQ/MxPKh3WF6i3LCsBzAUf
+sqU+8L+8M6g9Kg8P5fMmXt3uVrQ+dT0I63zcAvhz/vW74PdVNgFOgL1WtL2PIAxXxUFUICGTKfo
UFicO11n+1IpKAuO8OVBwiwh1PCQ92A+3IFBJHhNeVImbmhUHRKVfSffxLFfPbZVOsTcGU5tMMpu
eD3jzlOVbDrqto9t1Bf+XjEawdscRNH7fGgmMLly9CMoqz7cojLYfUbtUW3fdGPvXEVFjD5cPPCH
K044a4s/e6FA5YphSN7dRLXz5bV1L+s84fSjFso0j5TylR6H/jaQBLhpsjaDJ71O9fYLcJ3pJqkl
RCMqW1uBzc6e4M+/gqSYeCrLCgQiz5twcrLNwivNBo3MI8wxCgVe2dWd5i6y0Ymtx2jPsMLOIBHI
HPmatv3akV/6CA5cZhbie0Bp+J/zj6Dnluw12mQcdeYON5pfQAaqvK2retrpDe3PMIIwwZZLOorR
dSxV2mvDGswVUuOFX4GQCwkiN4HAa86FABu4CGiit8YRtt7yk9lm3hVZ3+eui+IrJiRojSdyfIf+
anuQyqbYKV6oXNVDIl3/4jnmTkMxmVwKpxezn+dfo9CcWuvtXLo149E8jI41vJvgoVoJTC/3HDOk
rYQmWnSkWDPMAOXpWqvVVrqt/K3lTTeDVXx36Au4sHqjIhIwxqJAE0At5M5/9+srhJeSS5IwIpjs
zlc45ErcV/4k3drKTaUkzMusICJeBCmxtp8G9Fk7cJz8So6hubtV1ft0vOmqTetcy2uEHyL0nIUm
NLDgvTEoiaDnSOA9X0aeWErr1I5z2yDfsFFC450uVXv4zaNtFHnxlQ/Qb+XKX1jYmcmZb8BGUaV1
bDm31uuk/KyoD3b8UGsPl7fnxZ01W9fMM/o48Olxms6tL3/p0UtVrvvk/rKJhXWQvMFPD5BdlApm
GyRryIZKMCseJWnaRL69cUBjD/59B473sqUXtyKzNaeWZpvU11GmqFMQHIGe75Gyozk7fLxsYsEP
RCbKkCp5HwUGsdiT6FmiSDGkZRQc+6INDt1UXoP1qHeZb97GXjHe1QGM85dNLq2Ky55et6CABBR4
brJLxrYpCyqiUKcdyrH/XJnWm39mYuZqXeWPZV5iohorUOAWctaFsZZSvkhh2R1orcXMhgAu2TMj
ELK3VeG1wZGD6vndjS0xYZS49ID30L3Y5bvG1lYC35Lr0S3RIR9QrJcduBYOU3QNMemrd7KvCq+T
+vuQVvlvfL+fduYursClB56pD45mXB30Xul4R6drj/kXjw3x/cgrGQVD8Q7E5bkfULGqQqPDiPLa
zMDruu2YvO4QPEGyUSrXkrHF3TqxNnP0NI6tKczH4JhCKaO26Q1VsO8pYjY51QQvUtyqRgmgt1aC
3vPNOwu0Z6uc5YDKaHZS7GG3Ct7KZXOonRZMMv14N1DVT10J3tg3GPUE8IG8dBrfBsmTH1yltbcJ
pS99dZeG3/pOh9aiufN71C5zoGtQTTjxodaMw5A328wGKoFeSzX+RqQ73aFZZadBR8tGxyY4FohC
K+QUfMLtAKGCkT5edrilMHRqaXar9kZjtgZg12PQ3ldy8aqcgu9+9dEPA9WFZ2YNcyOO5otNER1G
amZUlV9gTp1W6q1JC44M3AJJuarzH079RZkqdxrbz1pnv/d5kA7lJynagub0kvuoyNygAjM2QdWQ
MZVyb0bjBrZZ17b2vpGsHMCFa8yyTn7g7Mt7URugbe0Q+XOYgmUSzFftIAcbfRrXruWlcCwG6wDJ
U1ugjnd+DEN5MJWiVQJE+BBNbylNuK2ur5FdL0WuUyuzYzAyjsG89sAxCB/rFg4Q6QuDgzepmq58
ucXlQBAnSvg8COb5eJTURszjODgy0xMU+bZTpxULS3vD7OifFqiZzD9YNPVVx1IaKXFjp3Lt6v53
8hjrmWZeoz8mwxV9bqTNG3pu4RQcPeXeH2kFyyWUD8XKs3txKfRjoLkygLo9t6tPbv88LDKtAPl3
FK4vdR+K6UtfrLxNFm1AikxNRAhsz1WRVTOXzTAyA8ZJ7rxJ28T1ITLKlYvx5QOIy4T6999WZt9L
0yZWWAbhcVAz2U0bXd3Wph9cTx41T1QD70yt+FSEPTgr47NRN+nO16ph5VcsRbHTHzFz8gH6YA+8
Q3CcBoBQZaID4B9CzQ1H4EE2cGa099aKNIs2AVDT3KfU8EIN2gtHGUErtvA6HTs4FxCYgexGV1+P
by+H6MUTfGJIPfdIYzDbqrNESOpaV9IeDepCXFITTbB/ZmiWwkfi1dINdnDMnXcNAm2DDQJRu7GL
NRHURc+k2wfrFW9VnobnK+JuY3ibQsoxkx78yEKF7EEK1xKAxc8GSQd9GAgKEU04N9KqpdZXUhQe
I/WHBT9JHL1y7GSrN6t0GIuRz6ZITKtUDInPNmhoM8mq6jA8dnByg5vd2umh7O+yr3FA+SO7GjZy
5NL3kLM9YoWutLJtC18TbXZBJ04znybNzHzcJ1FoDWKhzkOjPQS8v9ZCydK7/8zGzDXUSm6ywcCG
qUsHsmDrxhzDXbFvAPyPZX2Qku+M/e8u++PCd4VaTHDVU2Kh6jALLa2l9iSqfsiEcn8fQQgOiW3g
Xrax+PFEE09FdEygkc69xLPaRmIoLTx6rUFP5gH8zq7yypW8Z3ElJ1ZmL6/WlKJmoC13DOA+aq3S
hbbnN0yIfjwTZfyXu+t8IXnZBQyqNOFxsu/arNr7nbliYeFA8VCluk53DQ5lc+YDDgrqfpPV4bGS
P4TqXT/kbwP1TpOTlcLi0pYQGsABiHkYTvD5SkLNq4OkNPBn80lP30r9Q5OspXkLjxKaLT9tzM5M
XtP9iFBpOOrB1N74sVaCSNULpl6Lm7SwPkZodd3LdnnfRwh3/7rLndqefcdmkkup7bBd22+c7kNk
fG6cH5dNzEbqqM0iLHBqY+YNkx0qAyyA4ZGZEMU8GFfm6E6d6zFNpj2lYwlk7aC3IBGEkurax11y
lFPjYoNPkhuYxPs26LXwGLdA3DMmST6Gqew68bfLq1y0Q/qMlgLIjGe04qkdvWjtWA4MkqhP5oBm
LdO872X57W8YEYx2oNxAw1izL5kPCEXr4lLUrCs9PoQ0d2+TNZdYXMmJkdkXMzNFonNvcSGOAIqN
OnxrViokhaj5bsJBX1MpWDaHXIC4e+l9zswBJJHSUiWwWkGCEHexNZubpGQqQF1zhYUkiQ6Bw4wh
XDSCYebcFQZdL9vK4t4Aagnt2r0a9RszbLf6ULnp6rjgUpg9tTaLHMroeWUbYW2qttZHAVmvkntl
YojDDerbNhLi2A99Tvi1dmKGehz1lRi5GFfooskCLwVeaBZXsgGVUcUiRsI6mDMsapmbduyRk5c7
fcsgI+TMJdP/1Rj3h9wr6hVnXQydJ+ZnocUpVaVRxOeWGGZpQ+j2pYfVMuxzPjN7xFMHE+TCRFAG
CmabOqWBLcltJQJ040rS67JjjGu4i9JPoaD2qz4y5ZBfkxVt6aetPGoWalcox4FFE1pfKgy55w7V
yiZFsaANjx/GvHYDZmWSLtjk8a01aHvN+o132pk5cZJOQlkOs0CaVJiTh8Q1rPukepr+RC/+z7u9
xOrTJc0SVeYFB0sFXHwsups8fwzb+9FY+WpLx/DUxKyqYUtBUJadMAHP8V2mMup9ZY9PtbLi/ot5
IgJp7A7igoLM+fx7eZ7SMV+C/9cBnBdh6Ob+Wx/By6iVvrdBcZQzVKKz7rqJ4xXioGXTKn6pOiIL
mpsuGNxWcnGlp4WvXZsT/J5OD+VnqBT2wZKTzvW9sjpQ30OkGVWxg5mm/sp3Xrx3edfQCQTiBfx1
9qEjCS1qWZFZv3qfm2O+j1sIIDvtexpWdxoboEH5IMqGWiHvEunQ9ddhJq9025eiwOmPmNX05Kaq
/FAfwmOp3DlMGcn1/WqzbPEcQjOMFp54+cwL1bZRowja5CRQlRJvMs8xrw3Tz3ZtMhnXSJfoLoL2
t7JR6CuX/qIr62SFOpV/MvbZfWz2EJh0CYabIpFvlE6Hxl+ZNnZmdlvLN+wtOlrj9eUcYHlbgTLz
CCGqI4Nw7tYtlC9R0paEdUO6a8uHuLtSNUbFmr0ibR3qka39wYv1XagkzHXKu+7z5R+wdLHpgPkF
iRPp/TPj+0kY6qG4bM1OvFIi785CCYD21MrRXXSaExMzp7ERmTernieKnH+YihJq+DvNLN3L61j0
mp9G5mWvKghQqA8wIqUFKuZMQ74bQMumdXjfhd+SZMVXlvIcnFMwTxFjYZ0637bJ8/RqdArWlN5M
4wjh7Q3V5iBduXUXXRIibA0AGU34OSioU5it9ExccrBHFxjXxjK+JAajI+H6uVtcEvwUJnhMUTec
eaKSRNWYDNiKBhstYTSK8x9wBIA2XAtliw4Br6qssmGE9NlBc5ATboqaUJ4nKER534NxryJ+ZNxO
ibe5duxiQ7MtbKBLMTdw3SIL1e378ftlh1n7EeLPTxw/aywuE4WDF0WPQRVumvBmCr9etrHolFSJ
RBEAAJ4ys5HaRSAD4QiPMIy7hn2FbPImKN/4wd5C1n5asba8op/WZjek78WTUVa80w0mGCs4f2sF
itr7y0tajBcnS5qnFJmewITK3jVquTG9L37xWyf5xMLsorM04E15zUeDBaIx3/qptwuCaY82+cb5
UE3+SnR63oQXOeeJvVl4agcrqgYPevAu8jbq8DqOS+ReXufhtWgFteFNMeSxa8hvIyOF+qndBnnj
+nhkvAb5Wfm286ASm0ofhSkrDwRdoHXvebF7efcWXQT2d2A2AKyoS507/TRJTmAlI1EybH/UrTVd
T6bxKRu0fCVnWgwmJ4Zmnl/2pTEkJh91iB+VNN4kGSl1mkJkW68sac3SzOuhmtPByGEpm2DrUPMb
WjfAHLbZmlLu4u6cLGnm+QzFtoXW9ASMicG80HyKw2rN99f2Z+b7I/xQedViY7Ie0kCDPeSrEqe7
f+YEM4envAP3DJK0R5tNib0fIA5Wk7jlXRHCQ4iE856b7b8c6XWqDzhaqiSHPpsY8/4xysOxCVcc
bfmL/TQ0237NzwImKvliVmneptqTPdo7xJxWnGzxHrYFayJM88i5aOfnpmh6Kx9Vku/BNyxQXAxZ
gvxGSkkxdlUSKre2r6wxRi2v7KfN2VnNoULvGPQIac48ysq4w+OKoViJfos3FChHIM6MsULgO1uY
7Ae87CdeFfmPONFcs7vSw6dOZthiPzAw++ueh3bEM/RdkJbOvALemjZyBodaf5DJhzKXdDhlov5Q
Q8+yYuq5CTMP6zQQdWZV6boC0D9fWd3GaAiBiQSSNF3V0HPbXFpxsquD/JAXB6fZi0ckgqa7GN4Y
a7o3rPZd00IHITebWJJjd4Ls4vL6l04F2r0aQDOEuV5QXqt2Nzk5VH3HMBy2pHJK9iNrJMZ/d5ft
LIUqRliBFdE8Bc84OxR9NBbNYCdwmcIO4f+gCXb571/ymtO/fxYKo8Cj8iSl0THPQPaYrqbE0Nx9
LMZ2U3FBIjl22d7iCxxeAOCZEKQLitfzzURFVi+nRizI6ct9Vcb6foqh84iG3LryCxWJ9MTxN6UZ
O27hD+mn0QGje/lHLJ1HgW8DGkbZ0bTnYROCgtwwWbTif1AZuKYVJpkfLttY2jg4YRkJZJKEMCP+
/CQpjbOpbSY1j46IiDzUvPZd4GHFbwQzQvLzYDEcaHPu5TIsxzEfs+hY1hkaKnLQbWTQQNuuKL7V
Rcdl7ZjDb8QZWrImtKlU1JHfOl8YdeFqlPMxOo7ynV8/dEayifPPipdu0vRudNaEm8VezA+/JZDb
TJ3Crzaf2ggThx5FAJmvHVkfCqTA28+RejVkUKF4b5TiDe/PFe9YtAirH5p7QEh5qp0vMNfkEF0Q
Mzp29Y6cB4Zt3i1js8l1n5KpBZ3M8Kk07P1lf1FenkRm1Jl8YOKAXiZNrXOztVGkRTD4NCq+WXs9
2ZbprZJs2q/eExWaQdk4w7EcD3q/YRIBlYzJRGIAeIu/Wo5/6bn8EN50jI6BwQJLff5DesCESeGX
wdEZj628VbIVB1ooDYtpfEGZzGIFxPncwBjIJYTD4CTjnidHE26nK6ny3qBSAJL6oR+exqzY9AzC
aZL3amzNlUOz+KHpTAppDkYz5yMJZWEhOTLVwZG7xvXjyu3pyHdKtWnQI/pMX3HF3suMgxEw8gji
txiMnKvKwq+TVVmbBsfSqmEy+1IXw6brvyXmPkijlWtpyRYk7ICG6IaLgdTzT5sUUhrkPjAQrSt2
avpuei9ZE1BoF/bwy/76MobqtF1BhgJLAwA1h0A5LcrRSOXy/tB/xBFJVHKjxOGKq7w8ivACED0B
TCCZRqw+X06qNBBHp5SCmpD2SPpQDpCfP47mo5Q9qR+dfuVFvOAZmGNUXWCtRV/53FwFh6tRj/Qs
8j6hKyJtNe+j7u3V+NrOHRKq75c/4dJBOLOnntuTQKSEWc0zXzGTfeEpm64wrpPAOthK90EDN+wP
P6bmi3SdhI27VtFYqFeKj/tztbOPWwX20NsjZRMpkK4se4DO2Nt7VnEDd2KEqKHTGru6sK+8vtmr
cr4tIKfiDbByOhYSAn6GaBAxq4RUxYvhMtmDLFBUVkxnuFYbdaPLX8bow5iEhzqpN5r2eWx9t9PW
7s4FB+b4Q29BfVrklbNExEtlxXfyhDAHy7cNDyAtHPrcay68UJQARg/YUQwkUF+c+zDl2hDGS9Du
0/hdPgTytgjGTYxkd6ArcLu5D8a1eZgQkpLcvF7hRl0IB4RZiu8WGG4cehbKRYAoYe2namV9U4Ya
0df3VfWEFHsUfVvxZRFZzu9p9vDE1Cynsq1Wt6UeU2X/GI1PufEqRILc9N9CBaib0Kvt8/zjik1x
Pi7YnFdZ9MlSCpopnNe4dutXiHSF+W3kHYavTfU2gOub/+gOFbTDiuGlxdJCoupC0ZNH9uy7+l7F
5x44OkFy1LsnuXyMn2qU8HxI3O3mvQ6bCwS9u8tWRWI1Xy2CSiRdYkKSx8B5tPBypWrHgffxUO1E
YRcyZAZyp42arYTBmd6pAIaAgzyxNMtd7bieVF/U0dKp3TDFKNUfs0qFd2mnOczMQgQDoYZ8GxTB
G1VND4Hz1huHXwb48BsETolJFM7pc9g4yZ+H2psiWay2kyQFadoeRjsLgIipRfnm8oddPKK8ScRg
t+ApmYOWRq+eglQZQ0Zp842uNVdJ8RqJd8O6KnU9dqGiV3Smay1vi1oeZB6dqybxMYimXaV6D5d/
zMKVx7p//pbZtzfVLtLanL5cRsmwyBzXcx5jq3JNpHenNnWjAEXetbtgKRaeGhV/fvKxHcayxHOe
GKzED06BkFNm7e3+6TeWhhCRoJPmATj/zHVhGgyROBzXSbmq7IPWOls0FaF6qJ4iezvp2iZq5avL
RheyWSQuae8w+UWqOe/45tDAm3KgUHtJGJPoCh1+Bk1rV26xpbN5amV2mag5DKElvA1HVUoOTaBe
teW91lN4WMMBLBpSCNxCQ9ahmXS+U+lgdK3XSrgHhbQdcD50ygzrh84BhELRt1eyvMWvR9UBqVhm
gKj3nJtrJsPuy1xnimoEITPdwwC/vbw/iwsSk4ekxxDGzQtJcQvlGgxQxJoSlUvjTpFzZB1uVquL
S3mGKrphfxmafbl2lLJpEIaUwDhaKWytgQpRfXdNl2Cr1J3phtOwl53oG2WHz/9skTP3GFAcrxpx
D5vTVTRBA/umyCNX8ccVN1zcLt5VlKToA8PldL5ddsGsoGcwOUM+tWFYR0un3eWVLKTIzFYwiSge
T0KW4NyCllR9wqgIkw9qtqVJ6pEpm8qnpAn3Be1m69dEEP64ipjlQBAVDD3mZpFJS8qYf8zkQNTs
RhNILOwwKx9N/BXze/XUxMwxRohcIsY4w+PYvI26YVv7iauOa6Poi35+spDZ1mhGJqswfjNX+SNn
CZZ1zzjHVDxe3h7xt1xayywxKUh2YRxgLYMKFWtS7srhNh5eDVG7KaIVV1hb0cwVUiejIQys/NgW
9Z0djTd58DSUH9Woent5UYuG4FERrM+IWj4/o05upzaWOgUWcFJLedzq5QdlhNxb3g5+tZIILHrC
iaFZhgWMqzJ88dyslYLcXBEvQMf44mVo7Fxe0uI+MZ8KDMoRk6LiIJ8sCdY+xcli9glegM2IQAld
wvdNRFtNz4Mfl20tHtkTW7MjpAAcHaYIXIil19NrVKPkQzrarxtLeapgg0ZhaPxqylN+uGx2cddg
vUG/hISVkYPzJSq1muoBypVHS27yneUzK5Jn3rsMHm23DKJh5RQvhj7EzA3LZPYfPqdzczU8anpp
YC6xqLUaecxlzwjfis8veQiVa7S3BD0Q/+fcylR5hVUUyR9QP85wo92vR/E1I7ODFcZ22tkCZRMr
N42BvigCRvkaP8jS9xKDE1T6KOGQGJ2vxCtKsPkOtY7a0sp3SleWUFpF+coDdKF3owPq/Wlmti2R
3+rNmA3cuo6TX2VRqYG1S74kVZTuk8RBm7SBFxsq/HY3OK2589RY3naeFGwz0zR33QSDXZ+Y2pUS
hA7J74TEgWmujq6IPGYeN09/5sxZB181/wABVeomN3tQA81u8CGqQOnE1m9a71Zz4g2vvWa1xrW8
24JiHnI2RsRmX0hB6dpxQjpa9Y5Ba3vcZw+XD+JSrKFS97eB2do0AyKbcKLKRMJzC8TQ3lV6trOM
LqW8E0DcHq6c/MVUS+SntkLQFpXec9/qR1p2/kg2bBSFsytaKd+mvQy3fdbDaapWsVu2yNpmNo86
lOSKz5WRr1WZFz8rkYCMDwZTosL5b0ii3mwDT+V2Ur4wO+lElRvEXy9/2aXISrWe8UxAxtCYzs5Q
5sMEonoxTUBrK6s3pVZvJV7+CDfmj3690h5fGKLkKJ1Ym31VxclNOdOIPaEq7y1vI48jmfJ4TxNo
1zXFXqq+pNpIUtaiZbbGjbwYLgy4XKjGwm1gz5bqKGERZDoxKesOlb0Zfid8s1d///2zxXkdfOII
pZC4eOlWUdHEC9eSYxE2X5zxExMzj5CGSRqtnhtCL2HbV8O9qtzWY3sVoW2ofTDgIFxLXhdP3olF
8ecnt3xj9JGkTSwq0r8lg2S7ToD0Sgx91Bg8Rcr+sjcuevyJtdndlMqSavcT3ggX6nFCaE1cGq1f
/UZhhjsdDjyYK3kVzndKsTs5ep5eiB/L6CvCJr8zEYKrUxSGhZsJCeYIzj8cF0PcViMhawq2tODe
Q5JY1u+HNdaJxSPFSwlAuCgDkzic22mBUSSBTKErQXemyfNNlL6fTAC7jekmyNnYWg+dQkCJImwP
Y2qvFYeXtoxCHrTQGoFfl2dbppilHuY9r3lD/ZGAdKKJ0mL6sl8sRCn+drZKKIbSSp0tUtPSUM5y
jFTwxWoaYvftIYkgp8wlNHtzt8+uLxtcOGgY5K0GGoUbYJ4kARsZLU+hKw0EDmLe6LWOll+kQiM4
Oh8MI7xp5ZvGWmvbiuM7O94gXZnKF3SnUNXNIlQlmVXZmmV0rBxqd6Ypva/D+A7VdG+byVby608F
ghWQdgCh8JYYs8JIrsdDog/xMy4joUVZKHe9fX/5Oy6EjzMb6rl3GlHGEIAXRceGBuWoezcx/KnB
cNe3H6rQ3l42tuglok8BWxrNkHmX0uvJ4TS/i44IuYg+ftq4paEHe9WTkz1ijI9S6ee8782ny3YX
jgB42p92Z9vW6HYy2VIRHaVmo/t3sv1YrxGKLJlgWUgaCwqlFy+RnDeW7CR9dHR6+873kCzK7rth
BQotfufc/WD0ZeCApgoTc7N11GbXyo6PEUsFpfOUW2sT5Ev+zXABA6/Ifzsk7efeMCi1wYCkFR1F
lghFQ7g3QWBm3tvL+7HkdKdmZrdkrWUeDzfQD2ECfU2yV+1r9Sqs0q0efbpsacnjTi3NbkfKbqVW
jSzIGvdSV2VuIsufBqOk2acgwbpLtF8fadRhb/v5CcUvOrmPkWHsCwiBo6PmPBrWnRnuujJwGbT5
Zwubvd8ca2xqssXoiMyB3sOcJOVHUeyJP8Rl5SZFtRJvF/3757LmrZKo04zG8jT8e6JLa3n1phYc
j2364/K6lq5Lvh+NRAaXKMfNgXgTovZxJnkgYzIQWlb6WdXUa7mvXkV5863s9p38VD0ZASXBKZfX
iF0W3QVkAxhU6NAAHZxvXuV1lYeWEkg1tImsusi2ppIxhh8lbmExrDbB4fTt8oLXTM7qQRBteVOf
YrJXlNdJSy6CcJQSweRR19eopu4CP/+NmC/wG3+tchZG4OvMig5JqWNsIjYcmP6+SrXczXtFcqsg
uUr7Ll4xueg+ZHPioQ6XzbyvWEwQxlYCRKwmu5Y2e0R5sjZXGgmLRpjBFsNRzPjO1YkGqUbdWaYN
o7ePYDaD9mG1bbm4Wzw7xfwThEnm7HQnBXpSncyLL+zVTTwyXCZ/9RCMloA1qleqt5IBLJ+GE3uz
Yx5LeZBlJfaKMLr3S9TTiht7ulPCfafWO9lT3VS7jlFNXXtfL37Ln4bnY3WOVMoQOWgUrJXrTGdG
0bR3NP/fXHb+ZStAC8WVyXmbfU67Sb06HEywN9TDrfymSiqopw6XjSzdmlA1ymJSiatzPjgPfZ8V
NilGIkM5xlVy2+ne42UTS+sQgDqKrdCewKB9HjdMNeipumAiBiM/Zo86QrBrwKFFGxAoMVPAL37R
rM4ga2+NMCTjbW4kJv3SsXIjqu+XV7KUAYA3/tuKcr4S2+/gqjF94nx1n2kTUt0wy6U3hrQmDPQ8
KjhPZk4tzWKtOSQebOMNF2Xgo+GbGKk7ACS7atpg2FVhUW19rbHuZQlGxVJPzTeRmtzXff8ZYYrA
lXyECHPFD91Ct/NtMIYl4mzt5A4BWp5JZX+0TZ8x+5zJ+lrznesyCpnvC1HZtoamPTZA96Hu5CEk
1GFWju3yVgmtXsisgePNnpZeoUFFQ/35OCFHaCXNjsw9tNYuq2f00IsvyIwv71dGnMH+ne+V5k28
x3xgzkayB+5842jjBmVSMQdi7kY1elCTd6ouUM+gvKr7wIw+KFG56cw3Wva1jQL0lvPrGnlG+Tq1
hebpXlYffEndGNmuSV4h+E7/0Az3lz1sqVyLdBdwIQCLgCHmr4A0EtoQAdm4WdxGfXofdqB7p/za
CKKtPE5HdHLvmhSMeFYGjtsF0Cjn7aGsa/T1wq1qaTdjqKKtOMq/s20nP2x2imPNjIraALJttsNm
iAoXfV/du7q8/EXfODEi/vwkP3SEdkWigdmuE0QJP5TDU2avVE8WAx6TyaC1BV3RfGCyLMcSf6nI
DYe3EQLBsrwS7haDxImB2RqCukSSLMRAn2yhPsW9VPVd7H+4/KWWXglIr/69DPErTr5UHnV5Vkc8
tgf7Outu+uEGTofkVdSsOOTSnX5qZ/ZGqBTbwZkIRKrxypK2A+hrCEEryaFv8B0PvLyqpcI1eGCI
AYAdcQDmu9NONrIHJV5GKqSp06a3mJ8dUgBPb+t6G1XKLY/8Tlp7MIhg8CJYnJid7VnuSUo+9RRM
UO21obHUSWjdYkIjJLDcWnM25qC4rVKuYesXd/HE7mwXwz60EwRiCPPeaxnkEwtTGIgzEFYmo778
bRdtMWEthngEOePs8hprJk1Gg53srJukiT03VpjKT7qr2gsp+K7R/4pP9uKTnpib3WCRZYSdXuGg
jv9IXwmigYc8vb+8pMUMkEEIqA3BdqL1MAvyTpXqRj4wm6B6g7lREHKd7I0yPXpMXKewuPjNAbHy
D5DmZlX0cNn48vf82/b8HsumMkV0HNt98sYb66tGrzcggdzCfnLQu7psbPlr/jQ227ygk6q8sJj5
QFs04FmS5IcW2Ox9Fk/pb+By0eiAS0lMPNFp1c5Di64EeZX3FKJuC6PcqOgZ2/Kw0ktZ/HgnNma3
ydTCLpj2CoFeRmS5sTdj+mhW0baHlp523298vBNj4uOexEqOw5hDpB0dU6v4qEjhzjOs70i6bS+b
WQ5eTD/DqQLLgGzPTrPZln4TVIykFVrljkbyuvCM2yK96fL8WoqnV0V2Uzib9OuKWbH3L04a+lao
fpKbAmc4X97QypmVTpgtESbLI2uTFg9wbDXd+6FAbBdJa40W4GFCiPmy5cWrlC4BBWbelYyTnRuW
SGCiCZUNVBVSa2OFw3Dde3J9+GdWZsvzFOacK1VYga92I1nF+P9IO7PduJWkWz8RAc7DLVmDJJZk
y4Pk7RtCnjjPM5/+fNTBv7eKRRQh9013A24oKpORkZERK9baeTHh67qV1QMGEmSmSUW7YNlJBPXZ
JkPFxWPAWTtLJUM2PW304ufvf/Gh3thY+KFaMt2QDjxSlCiQ59q85kyJyCU3Bs7ATNL/uKSFOzbU
2XS9ZkmKd2f2L9IujrdGXtdXBJEWnWaqu7MI4tuTFbeDFigjJkTkTJQ/GkRlzZcoS//CBeZCPHi6
WRPXXDjaqKtG2PfcJUkzAVW4HQN1//7P/9bCwslkP1JiWa55LRg/8xrEg/ehLDezm7UDA2IUFBUY
GbiXF9eVEA5CIvRc91V9xyTy4O/MKN7R2kUQ1S5GZ0jupfRGEKtD5n9Ks4fMqzZ8Yi3uMuJGcwga
UohyFnF3jKcOlRc+mIqDw2AP/1ir7ltd22Whvpu0+Otf7Osbe0uXT6zGQiSceys1b5ldd5S2uBfy
cePdsDZKw+ieojKlDOcQPa9zRyx9JCbTgYdD2xW7yri3+tEuyjuKajABdhApBqad8n5Tsp0wQE/+
BW24v1npf79g4aNhJBZdNvILzOyprbTDlFqOGW1x8q560Jt1Lvw0j8N4QP6dV5h2CA3bFDfu5fl7
LEPU231c3P1KMVXADOZ9rB6Y/ueO7IVswwfX1wAmDdoMjSLHwgc7uRO0uOGJa3rKj8DXTScopOmv
Psd/RhaOF8HKkHnzYC4FobCU70ztZ+NlG263vlv/GVlE2FirM6Wf5hw3LG4839wVg3SziThftfKK
EoOeET6E+Yn2Jn0xuzLKTZHcL9dLWD9aKPTqDnLLSRDSw3UnXg0PDNXPwh3A183FMSokRNj9CFOB
pO+Nb8KIJmN+o/X+Xv2rvQNwhTPP8nxLSt8kyDXKWtPcoxZRXvw+w87rdKPovXY/zaiu/zOyOJSK
2mhcXmR+lhzqtjT1qM31o3FQ1DSDG0zZQuSu7h9CnxD7ykCflgxgoWFWyIGJuLYuSBQgm8hhgiY4
CFJc7TJLpWUS9unG22BtcFlhUvpfq4trRQ3SYmqQoT1NdXUn15OjS+JxlKC2yrP91Fm3xtjt5Be1
s1DAtH4xHfJgaP5Jjz5OcXSnCI8zWmlmlLnuTKt+ywws/Qbwp9Kyfg0UoJQnyyTtpvoWG8dK9R2T
jun/ZmWxeC2p61ErLW40kbcenVLrqz5uVclX/Qicwas2JWOwCyO9n4kpmW58ymVzB/ujJ0K9Zo3O
1G047Pqe/Z8hRMvOz7qXMyQ0CkL0WiuPO/VONBobkcG/iY7/rgdYyrkZHpFiVHesp7CGnexbN7oa
75JNiuG14tEMz/j/28aw+bkZtY6EGfgCO4InH2jIfmRs3opCp23u54FBZj7+4vqCVhK+B9gKGGVd
XF+pF0eigCT1KRAfhk9Sypr+wt3eWlhcXkXfB+UkEraC/nMw/R67+zbcql2vOQHTI7NgHuM4tHvP
t03Oi9iE7JpkNItugly9Yc460oINH1j7OGAzmT8mcZ/JHc6tCIJR+20cxacQoWp4qPcxCAC6GZKQ
OUI52VG08XHWgqM2q1jOs7gGQufnBhWmfZXJa2Lmf9rQztrR++XPQrtm2ZlOYSEtIHvS30RkcF3o
kczjOHCVnxv1hsQyuz6NT6r6rcgOXKZH4UkLnLAqjtcD0ep+vrG08AyEhKsh86v45HX9YZ5BDbxD
ZXbQVxDzrLL3b0RlyxvXbfL8YhKNAX1t4Sld2cu5MvXxqS3BTNOYzY9FoyS3kxWjSRUP4p7H+z6M
I32jir5a64C25l/Li4g45t5QZNCLnsZqZMRX8kEUj/dtKyEt6IAOC2wZJacq+gGye+O+WzseJCdz
DRNiKIaezz9pljAaK+dajMpB/Dxk43irjvG3cNT9jWC8ukjm7mbNeySJwUKeWxrLwMyTkExV6Yt9
7pFyB04X5wftR63oblc8pb21q81f1x1p7Zy8sbqkkJBHz+xSldQ1l+6Dxs0KAaTx58G/A6i5sZVr
99pbU4t7IO1lyDDnLkIKZKQG0lZW93Xo0xT8en1Nr2Kny4fFW0uLq0BgTWI8o7Oq3M7CZF+GAIyG
9DcAt9ijQmV0h1hMbHWkD+n139oUpe+7vH+Z8u6h3zqq81G8+DHgaKA9gF8F2MP5d20NPzWCnNKt
XhU79K2GtDhcX++aj6I08q+FxcaGtMYgk8ECnKO7Njb2bOzmw2DdP5kDpE1IrnkxxCR6BjllOJBD
B9oxYSI9FxkmIuf0vF0/dXauDLLdtK0rJFsj26tO+sb04hCalRTm3sRLoUoOEvHbH2wrrSCPb5xe
36TmmT/I5Qf7b6GLu8o0Uo1Unrw6sL6CX3V0Pzw0dYx2oSwea/XYDxBaWuKHJhI27vtVV2HYks6p
glzDBUDYiwzZ12Zol/9ien98f+NgrJ7AN39/EWKKEFWauAIRh/5NUVUfjOyoBfkeduiNhawbmqUs
QXvSeV9chNEYW0MyUnFX5Xw/JBOCddJxyg4CePzrvr/qGmRgMEbNbHFLvIemRmSWM/quSUVnbuSi
vr0Pa3NfKtqu2hoBWT1pb6wtHDFQ6pgGJRsoWPeeCfIDLn39+/UVXTiBIQNVYNqWQS2Qb+oieAV6
IscG5VtisREfRM3LD35AKfJvrAA8I3MVZUizz6OSGNdeiy/Ibt03w5EH6x89C7dKqZdUC/Na5okz
LKgoA8xf7001gWYjvGhqK7s5yUlhV000fczEavyo1kW9D9DvPXgpytqFWdmFxwUv5Ang8QGuhWCI
oLzyS+WuECfdFr10i9rs8pp4/XWQQs1zNhQgFgmNGQ5TVTLT40JTa9MDteXAOsa6ddvznE0T10Na
sQ1bt64eRfOYlbSjp6cqPZqynefGxv1/4cj8GII4DxOOjWUsr39BEKNU0HTJzX2nrV+sNLKr/EgX
1dbjDVNrHkb8plBB7wEI4GLdgT9pdS4LzMMIWnsT42sOjeHiw3UPe4Xgn8VRVgQXPOOZs54tkmjn
Hz/JqiLtWh8XSxP5Jp9k9ab3gu5GG9je0MzET5PaRLvc9J9zj+8MlFQ89kp7q3rxFyZS2tvW7IcD
oGFpLzVleRhkSISrvlMclb9sRyBEbSurhJ3ZJPJh7L18B5N/sjdNZh1I//WbTis05LZKadf0ZOJK
nN4GneSxreK3uh1UuPihBri+7os0mWXDdjEj0Jn1YHzqfNmlkcddP6myW3pRcNOaoueqRRH/VIP6
n55RzxtdqszdkFTKn78wjIAws5XUOvGjc8NBbCl541uyOwn6gdHVhyzIDkVNmBfHG8VnYjuRPl83
ueZJc08OJodZP3bJ7QYZcTUEaqK46Kda9izTyazTRtp42XdnQxFsg86Da1GS5OWGamoBA6oiu212
HOtDeQye6n+syQ49u/+l/4i3Bggu6/sLg4vbq2lEqZU9DEbKYPvpXvohxHbyon+OQ1t58T/6yq71
7PxwfS/XzaJhIDFCPVNULdI4tYgNCVU/2e29j12wSz7E9/qpUw80raUH7Wg9tR+rZuMauCT/mdfK
zBVRx+DZsSxiQCQ5DAjJcUjp0fjTfRTucuSGxGcz2tO7YBrZVvInCh2wSf3Rt56UqyF4FlmDIoZ2
Cr2bc58dciaAp96TXUEwp2MaqdWzl5TG5ECqlN6medEDM9en/WRK9c/KF8pD6YNOzX3V3GlW+TkT
eAzqUhPv+zCrTnU1bHj4xY0/7w9lVEByAGuJY+c/MLQEiFKESHGRDJk+5Wnd7mWl0Y650ifH6w6w
Fjj+MwUb0rmpeBwzAGm+4k7KXufxp6u3lgyReZLfkhSc5K263CUh3dnauH3ODfbxiKRUzNpatbgb
y+5+TMVDL5QPAHQOUZU7hexKSnIQ9NEJ+tKpspe/WDH8e9CkzdSbS/AHI9odr41QcdXazO2mrL8x
sAGucPpe6HFjw9d9zMItApA1n5sh45TGeSOKeN/5snXRGwQ/MkU3hIlhMI+e5jvqKD9Y06/m2X8s
G2WnDPe+UbiknLuJH1Ia/XHsfPKXreO34l6c93nYylRh5zMXCZLnW14WTInkGml6CLUvXi24Zag7
4T7pIMMUbbkQ70T4qfSbKv2kZ95H3/wuev7G1bGSfOALIPX5BozTLdW/AsOvEwVtcdfLH/jShB9v
P04e2N7fsRVuLXrOLReJAdZM0LhUHJkbnP/9TVaYDX3ZFx7zuKZf2Zo0MEMN7KeIn3tds+X+VmE2
MmySfSK39qC5huHvstR/HKr6Y5g1e4GJjOt+uHbFGHMVl1nnmQpymad2ox6kuWBIbiWWT5P8NVA9
hKbTzxZT89D52dXA2JDlD7eN8ixnW9iJtd1XAEARBhldxxPO96ONdb21BvIxyM8O6Xgn1fE+o0Yy
9k+S9en6UuckYLn3/9m6qGcpVR6YTYUtqb4bn5DqYGLJetZPyL2FW2CatRsNEmsya5oYgACWVC4R
n95MipinjP+i5nupGx1L9u0A2IMA7IEamt6Mzoj8atXtS+9xVLegbPPWLZc7Qx5f6adlaVmRtfQ2
itXW4nz5ZrMTMt1zLCPxN65uec4ILszIJH3W60jNssYjo6wkmn7IQjvvKPk/0Nf7gqCUo1dwoSjB
XT5Ubuftuia+FcvM9ga3bKdDURR/glE6WgSgpEcwzf8FgZkzTOkt6MJjV4q3kb/Fhn15y8w5FHIx
EP4ymKMugn6iFjAOxrXsNugV8Ojal/7XsNnXyq3o7ULf+H3d31bMkYrSWNB42jD1vEjeAHILUjXw
xir8zgJ8ZJV2pd3AAAE3rqk5TTVyf/fKVs54+UEIprBWWQRXvvoyMZWsICPSSbKb+NY+03+kXuGk
1s7SIsrGd7rxFE0/k/KX6u+llEJ53AxbQW79F0CtiPY5D7oljMgMPEvohVF2h7CPnBpUfVR4MCx7
f0bzRyr9CYTos99rt4ZQ//ZCmWs+c7qh28gpLo/7vA8zZ7hqWTR3FqFlCJLMh5ZIdvWvqWbsA9WR
x/TQRrLTWqhuxI+bEvYrsfTc5OJ6zarcTykpy64mtO0uREf1YEyT8kluoh7CE2OeLVWzX7Xapocq
URLAs9D9Cm2xxQV4ebee/5DFNZNHcLES02XXEiLhMCQI+IzWlBzUqhMfr3v5SgDA1itxOYmiwhc/
D+GI+dZdDsu4WwXqIVJVRtLV8Cmydhk0ukL9IbQeNcXOaXwVXu7o+UMi2NNTo6PE8yEdDubwE82r
UXKivOW9b+dmvL/+C1eynvNfuNgN3w/ipmpk2fVz75cahLbfHBSr24+D7XnDXcGAiqQeQvHZM2/T
lMq540sPIc+sVtr6KRcFVuP8pyySnqkCXDqxmW4LkPNzNx4k0emU2767SUrwpDRyNrCQr9Ds8/iM
RUjAwS2Q4YhL5oegABpGz052RaXu7b7/QANr6k9VYdqMot3K5q8yKm6k/DhodAyaQyV9YYwJakeD
rPQw+m4bO6a/8asu567YB34OKJu5CMMz49xpSrlASaPg9Vy3XfJFHsN6n/lQ0jF6c195ivBhQl7b
blD5hqmuBsxrZbAqNNKj5BmQ1qn6P0hV9zvLA9VU5kGyC2k/3gRW/cL/ybV4NX9UZfmb1BgxDAxJ
9pjHcvrQNkm7GyzdcJj9H2+7tpb+IuhYYIjmTJKu8msn4U1+N9/4etcJrxWQvrMpD46PuWRVjETl
gpObTD1ZvpHZOYQcttEh0Hfd19fuHIt+IS+LueyoLvxLNdNGVibs6yislpUTQKhgFqEdZLYwMhxg
pVsjHZeomFfZXCal+ZbIP7zGhzdL1g3B8MogU9xUb1s768Tq89AxDdcy5vZTy4zxpKgdLINhHWc3
Wi7GTjEpJz+Wqhs5Cccd8ozWS180kuOHZfLbyuGHzhJY+SG0UDbO33zSF4eBq5+iDTBafGeJx4gH
BtVKRDld0Z+OpSrTvC1bedcO0BnLode/u9pIAwDvpjoP2I8k+9zLs6GTorbpVFdovskq8p/l+92N
gIFKGwgWDVzS4nN3oQ/YJ+lV12PkM8rLXWmatqI/6qHn+El7kzDg/Hzdw+Y/udxCSPehApkbttYS
zgBGpjOKJlLdCaqom1QRo/ukrRRbCUzJEdEbBgOvb7X5LjtwOBlsJ/Pk7AwyW5LwC0EmUAgINVcd
tW+eFVl223OUvc9GHT8rNeBe0d+3qg4P7VZDZ+VI8U6FN4c34iynOmc7b/x7sDKr1DpTda1Ktm4b
dQr2Ua4Ne6sb9EMYC8hCdkL4uwKTsPF15yC42Or5XkV3AD518shFAukZemt6vFjdpLPsOE9x1qdq
3Li/L58JUOXwSqGBNFcz5UWaZIJF9OCs19y4EiKIa0C7MnetbDwz1zaRqXdaLlxGsCIv4v2QCogH
j5rmik3n9vAfG8HL4N0GfrAvRo9S7fT5upuuVHiomTKtxMFgtJuZ6PPP1gmS3jYFAo2gv/1Pc5OF
wCPak283o12mTvX9T7pVPl05G6RAMsmmAvfGBTUK10LdFnmqu1b4NUsPIgLpU3cc/dTJ4mGjx7Bm
i9Il5BQgv0ClzDv+xi3lofRbmki6a7TyMdSFvVQinWIKRyVLod/6trGdK4kLEgKcQsTE0Olevp1a
qS6FhplwtxHu1elOa/ZZeMxzBfxJ/Ni15slSd2keO9fNXrrNzKun8LxkIGFmbjhfZFWaYaCNnuGC
Vdj7mdQ5ncaDwdKR8R36na7QhLeqIdy4Ji7PxMzBChEveRM1UH1x8GorAA7RxKYLg994KKTopooj
//b62lY6hOdWFoFlFCALytXMdNsy+Kb4cGhL4ScO4Q6diINSe7tSKD/2z4q/T6zArT2BMeRfXRTu
i3fTt81UsAR1KlLzjNHSlwyhBEDY+qZblOI+De8peaOLZcsW2g1b2pWXV/C5rUWrxrPqstO5LNws
ABeLGEfh6XuFGa5k2go6K7fGbGtWNpovDupu5+6TDD1MqVVlutK8pUIXvoRxPThiXMQ7+OJQas4r
+c5P9WFHnIUnp4z75+tfec2VAAJQdSWUo+uyqGwPcT6CU6tNVwg60xabpkfsWt3Cza6uFNAEIxm4
K+QPC1+qe18Vp6w1XT/6PBQFupWanSgf0jJzBhGMj1cS+cxdFP68vry1r0mcpZhGwQERqTlKvY1C
Rje0hc8O52Va3k7gQx41X7w3gmEWTO63xPjWzMF4CykPwj+UDBcVnFiorayLJ/P1RhSED331PQx4
vUhbVZS1z/bW0CICWKiLjoywm26XFg5v5sjcks3csrD4YpBojG0PPbErqq5sPY3B8fqXubwfkFag
tzAPl0Jjvrz/hravVKERTXcQJtv75ZEXTkfIM7WtqtplnQVDpLnzMCY3+7KVkqUxw3atYLpW/o+X
2WTSrb9Lxr2TDXavbYyYru0aHk4iRsiiz7yIHqFZsWeJbrpp7EGjlnuVU0il5lzfu8vES4VFELmc
V80TWHbOvbpr4F6ooIx2M+FrPojOaOZOMm4sZcvIwpeL2PISMWwMN5IDu+7EmVnvfzay9GOlzUyv
aFlJ4jNi/MAw8i7cwm+srGTGbMEsSRopQ5x1vl2WxNNdRuzMHUP/BtZ8Nyxjp1Sr3fWvspIM8Ioi
0lDAFWcuy3Mzldz3WiikoquH4c7y8w+Ff4rVXZWoz9MsA1pvKbOsRBuFlHUmAINsiUruucExm9KJ
gC26hXHUtS+GkyuVbW1VaNZ2D90kFcAYePqLp00m+kM7ppPokjp3N2aY7GIBUZJg2Gr1rBkC9QIZ
B4h9KnaL29DwBVFsZPYv0vLvlV46yNB+7Kp+I/CsmpnxPOifzO+WxWei36nLOaJTrhLn9Dvug+hz
q319vyvM6f1cz8IXlsEtKGKxUK1adNOysUfGOLtu3xW/u+zZbOyt5vRKJCWwwSulzGX1Cz7CjDeR
SRtUdP2HxrtvynxX6jrFurt2oyq2EtwY0qI5OIcd6imzP765TCPZnyCcbURX0H+o3p8+f3c5Avbz
N39/Xuibv19LMmpcPX9/Gh/M/OXv/j5p1lwQImt/TVLe/H1lkKJELzvRbc2yJmhGKKxa1c31T7/m
XtS3JBHUBnWPZUJVamlQFZEkunH+O1FKZwC8IWUbac3qJ39jZBGbPU0SQPPIrKQL95bXfcCPfS14
UcTveb9VQVsLM29XtIjRcu37cdeIott09VGRX7KhtWM93mnCxslcC6CEaCZCNJCPF7wJCvPdUcen
c1XK7LZXPw3TJxWT+iHdKl2sujJRhluB4q6oLO5pr/F5t9YWsRo1cEindGULy7C2a3Ds4WezYgr1
tXNnVrVemnjhi26Wpi9yo35CdfZOieAiiQ/XPW7VEhGauwdsEjHg3FIgaJMRgPZ1deWQIrVW8hq1
880Bu7WvM0dnuvGwddGYOjdjAp0LUjIfV2upbj000l6gRix1BtRJAb3q2+urWjtHNN6BfvK0Ru9o
/vc3h7UI4yBHf4v2sCd8iGhU8//Z5/E/162slGFe8bzcNqSGwAsWt0EagSLSDNTGO6G8z/zBDWNt
tKPMPDTanW5BShLCxVO1n5rcPw1isvO2przW9hXiAvRdQZmSMy6SOY+xu7CSYskdm8ZW26fc/GjF
mBqPlb7Lk8frC96ytnCWSS/0wotTAKZpYFdqsa99OKHnEXL/AC37vmyUd48IIE9MRYbxz/m/QLKd
f0kxi5NKArXvFt5RDeF16bujbP2OqsTp1OHH+9cHbzLvafwBCNHiYItlxLRkDIKoL/iMg+W2lGBM
f9xFpQ0E09bCLd3MtVjMI4YiKIwD4KUWFvXIV6Qhx1FlcMFyGttdVtpKekPVmSRzCzWxdixA7BIh
uSjJZhffz4RphVZhLblF+KnQ72TvXtuaz1tpE79KG/5rY3HS0ynMLSbzJXcg8wfuxfFTncb8Avnq
blRlmxlw+mFd+LPZYpJZ28s59yOfYRzxoj3FjdrKdQ+7F1W8KSh3uf+z1wVnGI+kmxthc20nLYal
gXNSGOD0n7ulFHRKO/rY0ktv78XaU1YWTlNvTWWvm2FOjX7ePLe/MDMPdo6x1NL0yx+V1q5xkD55
N/8KRwxnoFMJqJl64Lyvb4IlZchSIBGFFc0vnT4++sJoV+bH6d3c2hSr+C6o+1CLh8Fk4euZXtSC
Or8FhiSGRZJ23Y2c11sMZSsX2hwm5lrRzOGxLNpMqjQOeTaIrtmmw95X1HqvTBIclMPONwthIyKu
fCDeNtQWQcRzVy8xzHmfo9PWk0up0efIuJ/qT8W0kdism2B4EM+W6DIsDq3HgwmtQG7oBDSZLfr6
fTbWnROU9fvf7KzlP0OLkzuYdVyULNbViz9t6BbB46htJOmra6ERM9cMVdLbxYXZ0POWw3kt45TZ
5njH/WVnWxu2kp6xWUiM8UU4IEs/S4VQCIM+kFxF8pr7dLTUW7qmz9evilU345lOw4AwIC6n0nvG
W7RYKiQ3UftmB0dX7Aiq5t0g21b/Ci2QtdftrcXVOdtE/oEhvcvxg6m2ei1vM8kV4eC67QVh2qla
CfUkuhvUioRgb8AFdZTiEkfvIqYqJLnYdUK/hYBaW/lcbhapjMF6tnT5xgrJeYSIlAPxQ1++ry3v
qYOTQmg/bSz5si3D8cUQuEYapPrFDGsv6mM2lpI7HSpoKe4a5QZuqGP8hZSx2fDMlctD5ern7pir
fcT08yA40DnojB5bIL9sDSKWkQQjlmx0wg6q+vX6ylbyqBlRAHoRVotLfffC78dBrPmWeeqmmSuY
IHL171Nb7Ezlqd0SoFi3Rm+L6A5RzrJRINGyLoOKpVXcwOl+oCHpqL/KaidtaZSsuQaX1L+WFhG+
aSKCf4olqP8F40eRfu+13tGzjW+1FkXemFkmvUlvhZHQkzTV5nOnV44YvKTWRmCff+p5e5oc6b+l
LCVT/aHv47qb/cE2j1Cdt8b+oZmc9lefbKxmzfNIOUVQptBqXqjHQG5SMg4+kEoohbybmN/aazqc
49QDEztLC//DhBTt/roHXiwPjCTZJpQGYGloBy7cvYZpyojAQLjyNNmy59/2fvetaQ+DZd12Kry8
068+Dp6uG734bpSZ5rBMjgFkDoz++RkTq1Dtqk4WXCHNPwjlbSSmnyxtU2HrImzMZsDCzsiR+cG5
fDIksHVaqie4SYokrPVF/6WWdsmYFJN3/qENy9sh25hWXVkZVwF9XOaVmKpZvtch0GSmQRWDUwwE
KaqPTTfZ8G28e/vOjCzu55Hg35WxjCyseBuEez/eKea3/83EYus8r5OVVMNEoNe2TpWOE7yl0ndx
Pc8P5Td7tXA9obR41MFWeNLvskP17juDvw6mhNNEyXke1jv3sS5M+PMGX6LPHqjp29qzZfyTDAd/
uGvyP34Kf3f3free6/YAcZkMRP9pdo63+bOuFnmTTsFp7EE/W5XNgK8zbJH6XMTWeWHUleaxEn64
uIitvR/QCmr04ESO7QgiquIz+U16N3Z/rvvARTw6N7QsdIoZtFO1jPpwF3k8fp+RHPX0I3OHjriF
8Lo8NlSCmC+cgcys6eLS9QQl1ystPYUcm5IOXuLb4btvC/7wWyOLz9PVKgWSCSNC4N0h7mOHQn1I
t1iEV5fCMOyc1iJdsWwMeKMWdV2kpqfJfFGH2smSu2xLAvYSVDEv5Y2RxVIaRuIpFyrpCe4JuuD9
vkuNXVXE30azu7eiFN4UyB5lyBiDERSiUjFhWJQwAOGPVcEs0lb5Ym3ViIMx5fdKVbushAZBkw9d
hqavFZwKaIv1+lhuTbRv2FAXt4Y6MZcfoBt6GqzvlWg58xlGeNK+7vVbVhavLDUOrLyuWEmlf9Xq
wk6lzy3iy/+bkUUE77N6LMLZiOV/CsXCkcZmp4X+xjvulTT6LHcBHsuLlAcjuA5GbOeE8E1AquUw
zKtUTE8w/NmxGdyMnm/Hqg1ewmzje7GFh6bNbYgBTlL+HOq/0QM/dHUKXjt24uQ3znMj1uqtHBb2
VPW765twGch4n8/iLuCPeG8uv6clBn0BjAsxJbUGOmwI8aGV9NRBQaTej0q7pbNyed+c21t8WSMu
fCmGqeVUgj5Sp3rntcfrK9qysPisMWzaU9PH+WmIfUfXf4db74XLbO18CYtruRO9MdBg9DjRz+za
yq4i7Ai/Jf2xyvUdZdG9Pnz639a0uKXrOOZJWST5Scm1naTdd4a4sWsrJ+7MD+Z/f+OlVg9BeOtF
OdKux2Gy3Em70+JwA0i4agSaWmie5prgcmh/1MLAT4YiP430VBwat9+6ghjiZdXv9+/XfP/zROfA
0VU/X00cijnzrWV+SoNJyxiZD9UHpsO2sFArh4d2EMkNlaCZSGZxtKUaHLfA5PAp/aR4sJ5962tG
LfuNCLJmhSQDlgOJMhp0oeeLqZvEakOymlMs7NNCfCxz8Y9a34JZ3wKjrBwdvgxjc5CA0cNYzslm
PXPInZ7liJ5luevpgXxARfnp+rdZcYK53SlRQyA5AvhyvhyRCZFCTdX8FIl+fTtIlf9DGPrIbijf
bYX4ta17a2uxdb0Zy5SGsRVOX8WyutW0fwbuZDWTtgpCl8+cua9KHY1IClxgKR3QoLUrKp3OCTWE
Q0JG4Exxe4T+x1GUZNeJ6F2U/ock0G/r5uP1DV2JR2emFxtKUSmdiSE4VXTFbXxf3iWkolAONcmv
WaPZEJJTG45b3a7VzZUVCu8aySLapOcfUoq9Gg7UPD/V9mA+JqIdBDdGd3t9cave8p+R5SsVfgio
RDpOstibO6/4ioyPaWdGt9XZWnN9SiWU9ZkMpr6/2ERgolAstSNe2QTqnZLnw25Myi1F5stsfi6h
wR0yj4bABDn/+5soK8MlG6ueX5A90RcUUncw2gcqYT9DxlptS5U3+BlXd49hEPxRotO0rIsqOdJ3
ioFrmCG8sfE45XsBrSi0RwPZvv6h1jbQoG9NE0aHhWYZC+u41fRKiYuTVXrHWq4Ze/W0FozMdTNr
KwJWRPAAgcqIxNLpWinlF+TFqTY/jnq5C3gJ1Wm3v25lZTEUD2boFzgp4vviOzVhYk5K2RQzAy06
aFj4i7yLwggpIQxoMLosr8IAWrMkQDz4FIfFRygJ3RzqUVUOfmuZ8u6rHWINhmh4GcB5Qvf23Ona
JI0zyQrTUxS9CPkzrwLVeLy+X5df5dzE4iJsUkZkujxKTzT7hi60mbGQsq/XbVyGOWww7kChFpwp
LnC+jCkIUavUsZF05a2nu2XwtezvTf+TkhxF6GnEDU+bt+U8bz+3t9g23fNom8nYs6hXiPejE2df
e/NWtHbX17W2d2RDKqS6FBz5RufrQpcyjqngp6eituzM190kvFfhZnivFdIhDTIIZvVeDZ1bMaPc
14VsSE/DoO6H8VMHcfVmMenyE2EEJVGkt8mKyCLOjZQlwbPUedz35eTkg2GrPaMG3Z8wGByGLfNj
nScb67q8hM5NLuJ2M8qN0Xa89CNNcKT+yQClh0Ns6kZffiXsWKCPUfQEDry8hwAWhfogytjp1X3K
gJQF08AmhnZlNSAPZjuvLBVL8tex4BKKdSM9yUXioPfNqyylaCB+3vxUlxGOKP3G0iKOjlMqFo2G
Jat9DgfEFbZIhy4NgMhSCGzMhoqUfRcfRjYFiYLS6LllepPF9WEMt+B5lwd0nkaawZ8U7AF/LpK7
uCraoopzy7U+C4yPTOHBGEbbSKCS2hLkufz6czvenAnjmEdiVeeO3We9Witi6bkwaRymvhttRQ5/
jlr26b2nlGoVKiKAsmbg+XIML8kzqZ6MwXPHQkD1ssmMnRAhAJjJsPBeN3V5ViGNmzmw6P6Co7Tm
7/cmFQmqCGBr3LAkBUUtkzJDDAlnkL3IGfMU6XhkjPmxkp+vW13xCrZx7jpYwE6R+Dq32sOdVvNu
EdxC6XYTigeZv1U7WnELSi2g9DR6GrwzFo435Jai9A0V01L1DpY+2EQ7f7QOY/C9VV6uL2fFL3A8
GhszHgACzkXAM7WqVIrORwc1mn4kxvdMeowz7em6kZUFWeSKoNoABTIYtzAiJ205jZSBwbUh5e4/
KPVDpD5KaXenjj+um5rv6fM7j/clvWRjHkHl9C7ucTkNoInxBEpiZrdLg/qWMrCn1AfUWZyk+FO+
W8EYhNA8vj7vH96+5EhsA5LTKbBQMPbGGzWYTlohuBaUFdeXtdzBuQ5MIYD56JkFi/957nWhOkxG
GKPGXIVp55a1UNKsSbODmAtkqRB0Ohwy5Z3FDmbcKHGA5Qdhw38qizJRGvmJynsPPbTsTpC+zs2b
5s/1dS1PEyYYOmUYSpqpEC9aeKj8GZmMfswpMBiEyQf/s69t8h5fbp5GWg+rDzUIdIuXDZUQ/TYr
HuF49wCLmaAYPHQMx67/mUMNGPVb+KflkZrXBHQHni5gSWgqLY5v2CmZqEGYdjJqiqGRTZkwNP65
vm/L2Pdqw+SlTvUGV192b4zWDKPKGuJTlhXOWAB+yV/04SOsAfbQfoHzuKu+v98iI7TEdRI8nkkL
Z5hSOUwLM05ORSX9rNAX+Bjlav/B1DNxV9ZVdBt4+ngcyr4+xmW9FeuXx3peLyFeI85Dewy+8dz/
xQE22EqM/h9pV9bcuNEkfxEicB+v3TgIEhQpiTpGL4iZkYT7bpy/fhP6YtckyCXCu2E7PPbEqNBX
dXVVVmbqyQaYImKmb8pWeWd6b7b94EjTdjW8uDXDQOPBweN0z9ozlxaHmsmRCE4vT5/ExkRrrUT9
ntkyX2kk5ZKYKtCEtbKa90kG1o2V835Fw4IB48ULFDDcGLJmS5wq13KtPihp7k2tjrAwqmpHEdKO
ypCoMbUG7OM8KysrEct2A0X6GASU0Kl182FoJZKr+WiBoLt7Kpif7qKsLp7SjI9W0jY3Du+s7Tfj
on/QVwtf2wWKH2eSkHpDqiVWysn1R6pw9UoG4Iod7GcqACPDKoAwR1zSGUCdPteFSk89/6Uov+MD
kIWFo57AeOjvE5GWAy2/JG5zf7vf8BkzgB3wQsQWOGKLQ2xIvi5OApa/FL7r7it8ELlt9hy/3Ldy
Y1tfWFkEgHKrFRkqKymUVXZBQ7qkJIJ2AvNUpaQEIgn3ramLu/E/E/nPmBZHWJGYFpSxlIIDWxlo
L9YBWGIU3vJTyIYHDQvM+/ZuOEKgMkC0gaMLepUlVXEXJMnMtJN6YwFaRNz320z+l2CXeUj4B5xK
M0MJftrlKVXSpG1wglKvaMuQgozd2OP5EW5zIdWOhZhOpKzjlWvx1qIBDgJniBAXeeaFTeRqIpZk
2I+tfxwtg0zQcPobVt/x1/3pu+GBIESGDAveBkC6LhN6ox5WvFbjwdt0HNo3g0B+UlW12Zd+Xllj
D313JDbDh7Hg/gCfulaEuml9plydX6eg8lhsFi5BGzgIaDKvGhI7TPtZuu6XVgEJXVsQfn2emvAj
T1Z2zK0dirAXmT4Dy4pmi8vl7OW+AmJUxRvfT8hcZRzCR79+1lcOwq2NiRsaVQ+E2eCznH//7OWQ
RwrT+hpmUrZtQPsiBftyrbh+y4GgSfGnZIrevmUBv5eUth/52UZEtA1gAoNAtZr0xYqj+mkKOY94
5yMgIz2KYA1TB5zy5WCiLpB7IytzbyyPUQQNm4Cn4LqOm0eJJ3wOZrvCzlpU7z9qnxGuPBSG6XMQ
c1YD0scxCX0JcGamoQU5OjT9uxBu/C7cltO/lfBdfug8Y2ez3pb4/C5uck8CWy1Kw2SS7CnJVtb2
eguh+xQq3drcgwQUweJ08i1EdccEiCyxe0meJHEEU0S6AQf42rV0vYmQBgdAQwSaFLQiSzfAqha4
wZLPvSEriAB2JE74U7Ux4aeCzuQbSg/kDgtfhORZ5zlasgQ40Il0rWKH3Od9V3EjXNAN4HjQtAPS
EbTGLl5YeY+2q1H1gXyp7Ta3/IfUcNj0GWVbBAh2yPpNNokgp5Z2+vBZKtFjJdV0VL/7yL7/JVdg
ARzbiy9ZzP+kViUncvgSVTPl0QK26NBand3ZqRse9W3nSk9FR5KONKldFg9TQtDpcP8brggelt+w
uFZLCcgLkEAjmWu+91ZIE4u07+xh7ej9wFEuj97lWBc+MqoZ1A6ZAR9ptZZgdx5zZUs4GXaxxV23
TR6j7bTrdmyjWUfQtNqcA3peB2fLCQ7fm+y5JmhA2nROYeYWaH1tbcWdXt9U+D68d3AW5vebuvBz
1VDHFShHc69KktpOpAnnX9dqKqRt6/BKLFlNqPpWnrO1JbhxCmF5zl6IeDNoyyeXNKWxKsZx7iUT
R1jpVC2tIebD3PsrfcsMaJIAX587rJBavHQpGYewgB+q3OOVNMXLB/IMcrGvU0hprSVKbs2litfH
j1Y96FDn+/LMexnw5bpRwnsNNbi0FMAy2w4ixjtwlgH5Uv1SkjUHM3/8cnfN0dPMSouugGXfwaSn
I8BKYe6llavwlc31XxoGFn/4aBf3BbRup+BjDTxF2PQrzdVX3QHzCTqzvczYoO3QZ8Cf5l49/TVC
pxGQKg5+pRUz/YhUxWM7/C06O2hXXhSrdhfew5/KOIkL2DV01dYgZJU1xyJ0ha2BfVRIdGrBtDh+
FNpa8e+WN9fRfTAnlCFzJy8ij1gsprwbaxwVro5pmOQxSt7IGQlNsVbNurWTUAid+UYQWkFS73In
hfLYozVRzr1IAaGuEYac04KOhmh+P9mFwWIrVrUWxH95tXJcfkLG5ZY6M20srok+q6YUiPHcC1SF
Son8YqgfrLcFI7Y7mbkCUwnAfhMYLZ+N0cT7sh+2kfg21OneV2tnZEekxDfiUa3wyrx/lK+aX+ct
d/5ti6XX5EjSwPCBpTe2omY2wiYI0RAyk2bZwXg0LMgp9bi+jJXb4qc8dT0pcw8ZCB+gnLIw3Kus
Mqock5I9IZHiHkA27r+qBf2qiUCRWSGMppZISvL2C7IiNDHR0EFLGtmBPf8adHomevZWwph5E1x9
FHJHSG3P8OOlMhKrmWpANBIONHfaqKDFeJgyu0hzJyQVGP3qaY2P7foEoCdvXgRgQpHyW9alIZoy
iC1o0rw4nRSi1cHOB08g4cJqc3+lr532uSGk0i/3f1xLjSgnDAC6Tt/5ifYWgDerlnVa8yuTKF9N
4mxpBgRDYmWuR11aghZQjywKIBFGG/5BdqmlXZqFK5fsjY17aWWxf5pWbUOmdsBQaQaCQEbF8suo
KooXHR2LiYRKbQktVAQ4C/oFDSkVeSU3d3PpkPWeSdTRQ/XzhWd3kyL3EzfMM6oZL0jU1sKeF1/u
L9q108IgUe+Av5KQQVjetFGlN7nP94XXP2psW9FSIVNI/XfInd03dP1uujQ0r+nZWHSxymMNyHeP
GWhAN7nS6VRbOfH1yrG/aefnvM8Zbozo0s6YSHIVtzzmjCk4TW9C/Gw0LSQ4tzooZ++P6eaOP7M1
r9/ZmEKfVXoZwBYDD49kjUJIg8paTYZc+wxM3ZmZ+TPOzMRtzcm+PgBGpdFAJWhSBtIosHozYNYg
2vfHtDZ/i9ecHuh1lo1C4anRtx7GSEw+pcj/ceoqpczasBZX89gmWV6mIgBUbYG+qXwfa0NNRHEg
InDFXW77o3AYpWClB2dtgPNnnc1m00OYKlUxwHqS96kvb7S4M5V+gxwFQUHz/mzeHiOcrgb9ULQz
LZauEYYASGUFxoZvP/pUREaUjGAzCllEteMg9Ctb8vbo/jG4WL58ApJjrDCpgvIn9kmjV7Rxffmg
Pt0f2G3vCB7T/x7ZYvXUDqFVCIY4SKp77avC6aeRWX38MdadM/UbA3G7kbQu3uloRlrZoz8NH5e3
6Hwi/jG+WEM1NVIBb/DSA0g8J1HZJIRTEmTyawAcSaCO75owolgxa29acWKANVKqIrT41LEJpaF8
qzMOXJocOLNXpmW+eq6+TAXFIV5JyCLIiwXPAqPj/B64tuwh2lWU0wj3khzbZzEj0/H/Ymvujp61
m4D8Xrg6RcoaIxpxPYS6E8nvEpRN/YGqz01PGf9L1BHjrImZ3niCY+Yx8ehGBT0LGhEvT4+R4hZp
FPgiZo+8YvnGe1c9i7qjSk9c/xJMX0O1ckPNo1jOKPjUAGNG6hCNWotruBSExu8yONmpzI+hYeyZ
MFr3Z/LWKUX9CyiKOed8xdLQ8ymYAnMde1nbMLiBPtuFbU97/pj5KQnZRyWv5JpvHp9zk4tzKk0g
3o4zH/PYvvNsoELt46UgQHPIgFwItCzFqDFlY9avfdKbp3D0/y2THMijZkbE/xn04gAbQRWxSOaA
q5dtXP1JooRgXGpIomU75B7NaY15aTnLs8TYDLiBDiSiUaDsL7eOVOgpL6Os56nJYPWotLUl8QMr
USSSihpSJmXwb7FlC5PLHjUIDQHrjNZ2T6gkaiigYaN5ttbNfFXIWlpZ7NAxSH2jlLvBQ6u0Lb1L
NvvjKdvxnVlQEaLF2/3N+qMlcX4g/mMOHTFzUzgemot5ZLXMMrlvB6+n4RGNHq5iCwQdjE5jK45s
ouNz1zi1VXgPE0poHrdT3Mws7M/7n3HlCS4/4zrcx7NLL9thAMLE7cYAWV+VVjUoW1qVJLHJB9jP
EwW/x+t9w8uIdWl3OdspXydBh+GnbnnqLf9X65VPa9ohVzfM0op4uVmhhRFPmQE2Rb3x0sYUQATc
R2aSdB9V+y5FEM0dFIjj/ZEThYwgtdVF0iflil+a48f/faWBHLr8CB+tW5XSYqinI11jwVnZRsiO
LH54kddgkMAPD0SZcL2+lxPRVMM9+HbEmKNNrZNJM/3sqQotaThBvRftbmVFUoOCoapqna6yi853
5aSk0+Tok82MBwQ8/zKg+c9CIMqAlM+cElxcqJAV6kZm4Ai3EF8eQNazBRiVIRW+VkVdRk5LQwuP
DACvXpcgXPBqaOARd9tuFPf+zv1fNtU/Y1m4XG4QO3TL48gwU6QxTq1ga0Qww9/ovwsfTYXEK4+h
24cUIBnU3uaGc2NhUReCVvZjfvAiAQiSdJbgrUnafbWZQrWBdP5DzNDqbqws2rwoVxv3zOzCRU1q
MIKiEHM58M8gKSXpWwBFNS7YrEzozQPyP3bA2ne5h0PgLPhahh3J+K0jb3rkwDT/gobneQeHv7rg
ozHLTiITE/HviK5F2/M4rsaJEh249yDJwC97a8RSCcD2iOnVI96TIs7qy29ko0By1uAC72xueOH8
tV00n/p7RhcOMG17FvYpjOZi9qhzBVUAYo6LrZQSaAsEHdXFV1lLXR7nNcwt0LivZJGvakE/RwXu
XQKMbOY2XLgOYdKrHigKuH4lyx2JnVopsZjffAgVgDSd1WqjWyGOglAqVIcohIB3ifDchRwVw8JN
gl09fWjGvk39bRasXA9Xqeblx8175ux916PpkQOfCvyaqtiKn5nMOKKVUwK9eb3vMSVPwuiW/hqx
7M1rCYgIvPHAJgFOxkuzaFTN/KmfzfoBhXAlk2iaBfuaM35Pg2LpOrdWR5jX+WofnFlc7AMJ3Jz1
1MKi8sxtTv5R2A5b8ViZhhuthBy3HdeZqeVtmEHGphpgqgGE2T75pmoqzoMFpREnffDWcqS3vdaZ
ucW9l1dRDnJTmOPARDNRYTJVj/vmMrN8zOkaR/hVjfVnw5xZW+zmUDeSCJRag1fmijtN7Qb0ZpD4
Ioqnxk4Y7hsZaPf8VeLn+m9CAo7UidtNuI5qybzv0G76Mw0dJJBNR8ZviU5SJ40rykDEp7SO2O0V
8VRKK9vmep+qM90JKtugo0Jn6MI1F005SEEhjN57ajMLHnEtsLj2iTCg4qejaxfUtNJir0xjI0Vj
CQNakJ+4mjZoUsmg1ixbVYXnjPxLLLvP+9N2c0woCQJfMmNOl8q5UPPu2BRIEFl674GqjulIuGML
RsGVa+1K5g05HIhZ/mNoceREHsWzcYQhnG6Rsj/BQKTN+CqZAom2mjVYkdvYX7WlqWiiJ7VpHPs/
z+r/ZQWR3ET7AqYXQKtLTwNCQ3VQakywqNK5cAFlJdNfCRyuL3AMFLha4CQB3wX0YGHDr5pcTdXR
y3Tqd62pV5YQm82wNqM3V+7MzuLsJVI/TbWsjF584lWS1w50Qeu3mn9sxbU+yh987qW/vBzT4mLg
hDQqGQ8prsFOiG4xm5myA6LErU7HBzJRxTLmv2ht5USjiVPCv21zsgUGmyAQXo3Arw/75fcsItsq
MYpEyHR8D55KaWz7eHxra6O+bQS8KYhSkOZfgiyroUuloIcRVbZZCXqjCavIVtzWDYc9D+UfK4vY
2ZiKqlQ5WJHjt1x76h0I/8iIgVLpow8sQ8uoNKy1hF/H6yAin1uogUJQgI1ZnEU51MdODGBTS+zY
+NvHjsYeSoMa2VoJ88YmBaMODtvMqIdqycJljmjslMqmGjyA1+qTD3rlnX+ot8ZKPu/GUqGgBVgH
zjWIaJaNXEzQRyNpkskrYx5z1h5Kw5uiyrrvK2/ERygkAVg53zEwsrwA2pKxoQcPlacVh+Kp9sDU
S7JyI7Uk4g8DqqJch3VbuxWE6+WCWZTGUOAH5gEl+UuPoiFg1BIQYHn6niOH3GU2bxXWhEcQZ321
thTS0ROsNSbb66W7tDr//lkwqGbF1JcKrDayQsVil8dEHqginYI4pizarMztdWh+aW6xU0AaCHwA
g7kpsf1wLwMb09enrt/6T0mKGgcqhZLFyeNmDNFg1P35/5lf7qAgUbk+B8WUx/7qL72KR8GG0+wN
o7UT2GwAoxEV13rtV9ZVXxxDVk1hWeT55OVRSWX+vVLfxndQU9C+/74/vNuWUO4FOQO0jPSFv5Sb
NsVtwWGbtM8x98L7H2H9LflfxVp/7Y2EHpZxLtCryAZDYmdxK4HisY3KEU0/cauZFcSmkioiuHA5
JBKbzq4KWvqgTuC8UeAey4+ONSs1KuH6/p2/AEhkAOPRdbfkDZ7SSSxHlk5e6IIsITSLcFMKuJn8
5/DJ2Pr0uX3OH8Ov5O3+FF/HbrNZ0EToCh61yvK2gC4GA/MV9i9kMlVgRkRHmGxZJoyltNK24tN9
czfujUt7C6cgZi3Lah2+aOT33PTc/C4o8qe8qUIRuJxc5EtW4prbE4sJRaUb/NNX+h8lWLEKrSwm
b4Yuqta+PiQUyts0cmXik0/wpJJg5Xa86YPOTC6cgt5KQxP05eQBdbSTTW0L0Weylon44Vq5jG4w
lf9YWWIiag36CeEEK62VH0R6Aj6BTpvD05+O/ApMAF4cPEiBSIxMiX7eX8abm/XM9MIFaCOfsoSH
C2BTRSOQKDYT6rjSIRzd+4auiM3Qs3MxyEXoC1ZqJigFLIH9QBYDU80mU5nshD8V6Xvun8pQsVB/
FPmAlqXg4qVAx8Zl7Yqjnc//vbleRMd1k+vNYGATGf6vyPiTrJEq3fR0ZxO69D+ThHb1sJrXMiuf
dP8VKmZiZUK4xLk/oTcyOWj54nEUEOZDzFRdTGheK36T1tg1gx1S+XXaQIpuwzapqdmHnEhbgcIR
2PlWiaGhumr91nV5bn0xj33QogUihnV1q9ioHtCMhna0r4GrjegAjBYqurQ25X2851wohOHUrKSy
rpSh5x0FkP0cR+LRqi7FY7PcF4qgwVQzu7G4A6S4rcBWzMYq59K1YKqopWoEKWcxtXuSF3Q12XHL
PczanCD4lRDJLhFhKH+BpjvsJq94ZS1NnupTfhR/a52ZP/Rv4o5RiXZ4keS7/sBWvKF6cwHObC82
mqakei7z7QSgc0VGR3Rqtz4Orv/dec0j0i6yWRLJCejvXyV9BXjMbOknFA+sF+fh5UUnETXoU0p+
B/SXc2qIC3oNwpGGWr+9gA6W91A/iLZCmfP80u/Up7WY8pbfOZ+5OaA+C+7aKdXEIsPMZcjVsB1a
MmRy/3xclWl/tocOZVHQ5EFlacmJDFxwOqbNBN8dpHulCDPKpEbfQEQqtUpx4vZAojVEykG0Xqil
lWpF5WZ1G6M8FEj2/Y+55XVQm8YLBFhGUGDN03E2XMZ3wlhF4uRF1V8tPOTpine99joYJHr+wBmK
7mB+GXOkUFb05VDRPSbTY+K1Xr5d4zC+8QoAszN4KmZlJ2SflgFGJDZyqvWx7+kv1StvhXZB8Uq0
IUdpi+5oqsQKSWr1b/dn7oabg1lwHaJLGFDIq9YuJQScqBFr37PL0Jresoq43R/5hJAqbahTktGV
30ZGeN+c0Nd7HFZedjcuZ9iHYgL6rtDqDVG9y6XjskDq24z53s5IKQQ1XrmH5CP/BNLJNT6MfW8W
p+rInHjTbIDfPfIP+cpJv3YywPeBbgktxWhtu6IN0kPB90tR9b0gS0ydQx7gqHBHJMiQ0OzXSKN/
0pSX9+OltflrznaqwErBKBTNR4W6INwh+s2RwTYOotNbih09NSS1E0c1B7TYReT0pJoBOT68qeTt
QaDZsXcHizdFu3N4gAImQHTX+ieuT9IsyoQc7tzhjxrGIlcPZdtEK5LA90KoqAAf3Y5P9zfcjUDl
0sIiJAJpZ+qzgTM82eFs5b1xiheo4Lx0b8ZL/VA8545wDNdyaTei6Uuji8vcz4AniQYMq3liu8nB
TrdympCcrsEqbngKpENAkAfOMPD2LC9NvS/DbNDx/hnEiLTVQ2ZJyaMsJPD09+fx1sFFU7iEQ4OG
TE38CefPdpJfsJ5pocB52Uj8fXhEm9EufS72ELGWXd71N+iT9JQXeRcc/AfOq1bCg+VAZwm3mfMG
dF5zp+aSEVDI1G6oSonzOKTogugzLzuSFpA9kRqw5q0M9pYxBAHI0s3Np0CPXZ4anx9FtZjiYM8a
Nz/idtlkwUT0HFRi0woscekO5nGdm1rsFDbWNXh8kmAv+b4bDXpLuIqzqwaJugCUwTGyBHyw9kRZ
Pi6XRhfR3jAGZZ2DfGJfnw46uBP2qpvA22KL/rm/a66Cuv9Ygjom5CdAyrVEXSIVKeVlyGE/pKTz
0Epup2Zs1jukdFMELYDQWjVB9+TBODabFduz7zj3fUvb8yqf7Vi1aeW4bWHbkAbSBid1cvp+E+wj
dyi/AyjMlNHnfZM353VmbANLLk7lFTVTIfpaw2FeBeaIilkNaA99B6sWGk+eRleLVs7E7dmF00TF
Gz4U18rlCIukR/91gs0zRelzOkAJssuJ0ARIq7nSS5g9i9FL4IN5cVcVhzh9TDUQ4XVOl4ckBBq0
/BKniNyfgqu44mfW//mmJVlwKgw1hIQwB0ZIkGA8+Nt2n7yMPbxE4gHX95A+tG65j3jCrU3HrbME
aA7KdQiQ5pzq5XSgBzNvQ5AH7xUi1Pv4b/nm/yoPrQOstjds0QvbhITzpBe0Cbrxisu4avyZx31u
fHnT9lU76iWMz52K0OzYsUP2W6UFTfaRp4QUwfm46yz++YE7dhyAjSsTvwzBYV8GpdqsvTIz2i47
EQsZ7rHt5WAf5E7WHprwcfCPojD+P80s4icp70ehamGm+e62E13xhstw4GcQaPmHYjj0oJDvu1xB
UJREOQIkOF69++VHtRu0yUpC7yf9snALqFGApQslhJlneOHcQ/Q64p3dhfvY1Z3S1reTmW2bvbLZ
c5b62eyLiKRbw5z25WNM/IOPLM1mg3IDilTp3kBN/98fmIvvES/HnOZ61apCi+p2/drpH6gDkqI1
2fi3/qVXL2NjYvPUvcXVn42XtMBwkyh7UZDbuf8dNw7PxWcspl43Io2LRExL6vvEgOyhIT3KnJm0
WylxYmXF2lX9Fis9982CskoXwOq0ZGqss1CrgmKI9mFBeppQ4Y3lZEQreYj6NJkywkhpyYfBQsLh
e9zxZlgR0A03dO2WmJd7sR3wIUjvzn2JUI5fRKC9lo5SqPbR3hieRYXk0kMf1FSLBhJukgOSn3tl
7Qkg3JhryJwANg/YL2KqZU1XGAxJHYwx2meNp9nVUBDNrrVtLNvR45BvJMOWK1P1T2n0GdjQDdA9
vIcKfWUNrpLr8xqcf8Z8Gs8uSA6kn32gTtFeCn73QkMhOwQZ1kN29DNU73dteQKTU5lbqtxSTnm7
v99u3JUq8vpAIIOzGjW2hb8c6jCAq9bifaK+6aEGIliqCD5J0Hkak0hAz3Q5mvdN/lwAF2sNXAJc
CzpARCQv0Wt8OWAA6asyAWPvPoPgbIP0iEohmkJFqzuqdHrH//74c/w1muDUpxN5q9F5CN0q5E/A
AIWytEq+ONqRt4lOFIDiTUsMs8fDiJo8gvtdYJZIlMVIja29J5b1SDyVQbk2gwyQmEJ/9OK7pxL9
Gy0gsPuuPEVcAMYVIM1WDsKV651tIMJXQIkHiaGfPXu2GdIw7AK/6IZ9q5Wkb3Igh9eyRGBwWR42
GEFuj59Z6iSMY7HoLXo9UrTjjmBK/djvOnND32tz+ttawQZZT5H+GchbRD4yzOC7bJGDnZuO6gLX
Sw+nA9RnCXE/Tu7fjoTmW0dq6/nxUSLm1uvor++MbHtbJio5IjWEB2xKNzOo5kFw8Mva/O7o7+/W
AkUESWlPv9WDjLZXCf/52dkK/iyt7WedDFQniZuSByTZlANS9I4nOW+9+SsnL15KrHYlHXB1DBYz
sgjh9JoHEnUMMCPO1JwUzuT/Djm2Jk9SzTXylZLzDznf8gScLcCyLsl1Rd/KGszt9h97npoJeS2I
u//8cJ2nvbk/uLWFvz1ru/3teF+1875ZOYM/bd73vmBx/WbREGe9gC9AX7RZeyp1Pw72l20fLdOC
zyfPVkcclTjE2lgPHn3deBYhR7Ilzm9Tp2tbcj45975mcfmqoywH2oSvAUmG9a7RZmW41yH65frq
i2u1C9UoNnoYYLWLZusUl9x3+8X9VVsLBLE5Nr07Wc1OPqTRI1cS3szf5WDN0a+Ncj6WZ2e70fVI
yCp8RFEeeYBzgXUWE3C8EcTo6ngKPzl/VyjIGXO7ANgflI7BcteuykitfcYiS5x3vh/kMj7Dfs1x
qPfvh4LwdJeQvYETfiI4fBR74N22nxjuf8+xjlvHe36TKN29POIEfq4t//VNLMwM3nO5AYnlWUX4
cmb8rjMg8NKl+0wEPsZtmpemyM3qI8rfBFwSTWxmvBdEZj7ue5/yDdD2DWFImzWmEa9p8/ww/C12
IwilgNcDDTOajJfMOhqnxb3CTen+HW1ypsncYJeb3EN6GMxcJ8omxs0EgTSn3uguJog5ekB8OEuz
Rqm0sr/jPXvJ12D/N+YIjc8S4jRQnABk/JNSPds9yEfkjZCHzT7KQRAfQqNgj8soAdO+zzuG6DMQ
4QWVAxVXZrF6Yn/lXARPnlFkD4mWpmBAzkM718XIyo0xc/qmAEeppgbWFPFr3SLXN+VMTYqOvzm9
imzVYqcPojxphRiDwqv41UqN2YFRDtpO9+OIq/ANM4GfDr06xC0qniqXm6bSjLDqDBhR56ztyZgI
CIlQJ1eLFe8B/pirJMZcX8CeAEMe8A/YrZe2hkIsQCTEDSdENaFMUkD0JtDyReKj3AbC70Du4r9T
OKQ8BX14t/c5jn2NYIJNHbQm+RBqHzNQjPTobDejOhM+6rwSHsaRi76LNFEVUha9gaexNLR2WiIc
R8Okf5iQ6nut876ECFGvJCK4LjugKLua64KNhKKK03NiMDgCWDVOYSvFCo1VtKCSyk8BtFF4yFqM
E/YS8YeCE9xU6dK3quv13EyleghBCSqzz2qI9de6qELJLXNOaqnAuig2RS2dXvmqaZqEalVWjCUY
X5uhgu5sJPDxN/hgfRAC67pvaB0gps3M6SEreeFGrZGNdpTovQjSrbaN/4wtmlFpIkk1M2OlA+vC
GI2gelMDNo01QYt6BCLPMpEhzKaGkApIobOoPMiFXmRuY+RoiBPKqETmFllJ1AaA6hPweoc8J5jG
cuS0pCrRM0ec1Dba4CMAvOGCgn2yAPsG+GS5SCnqugIA9jzAcOAkzhXSxSp7K3R/wHFWWKTu5J6b
9nnWCKEbCvnwVKVJnZG2UEovTFXWmV0pNI9DxgdvU5yxP7WciTwt+lrZi2ipZcAvTfpzBWHFyol5
ENYS8Nqw3hTGTjGVIukSGpQNRA4H0IsGNG77+msQoGFtKlpRpybYaStcTdIYx6DglhIfrz5ecUuW
iV+VYvick8s5h8pzziVWVOjDZOfavNCD1GpQ20wzFtKm5VjggAIiO/kaj06kliksJWrCq46W14Jh
ohGlmUiD6kuLDi0tzu1KCoR92hhwY32dlIc8D9Nn/KkiJQHISiI7q0swqk1jWj8WfiTEuymUIW8l
lCFzor70BVpwvDhutMpgu37gR4EO6LT5StQi4lyp8DMkVWsmNnaBxpOYjAWvfMZFrRWE9UVqWCIn
pRKpB156rKXeBy9Np/jDpq1brSV11fCCaUBp7G+R6e1fQ+rQjxRzDatIqwzopilynb1yjdDFZFAn
LFoQsJYHNYBYR0i7TV1mpWXYAjUvdwYS1XJSvySJqPGkQuVvNLmsiSSzNtSgI20X+egM6tvqsR8k
8V1pKtmJQz78VtApGVC+HhWnhLCaQJWiyd+UsW5wDCIsi13KrAhNkGxyIoF2djtu+6huub1W4xG6
bzi0rllCDo0xmymTLFIUY7rfQ18bp8Hn1cceU/nY8sxw0JEvjDSPu+GzC8YGCvcRsuRU4CeU46KC
Sa8TxKteMi5EZlFRQ5+IA/qs8fFQMCaFj71GtKFV3/isR/93L2jVF9ojcjyTanDIBnGE089wAYIS
kAEOAAA/a1I6+UXBCDJYRkq0Ji3QNjT0yavQJiyBHHxQ/xnAu+oKXDZGJMiUcJdroVFZpd4FBp3b
1TZ9nMcwiI6cgBqRjxeZpoQNCUbOFx9E1pcpyfJc56zJz0KLr+r5fi8Ubj/GAlIPSZJVL2WpgMev
00Woq7Ek4uDQDDH7TNGJHNG2bfGN0aSmOmVKJkSUKyMxgJIzb4zAaur+CbiOCuUQH60DpG0VvNQ0
OVM+ldrvGzPvQwPjVVVo+kH0T3jR0Lw4mkhAqH9qjSHqm5oimWjIR8kpj7Lhd9lXSUj1aJSUjTzG
erVPIeX8kGtx2ZCsr0Np3mNwCobI6i3noweFJBBtTwgTUyW3Jm3ipU2MLs0/7VAaaIAPfHSKS0IF
NnLAX5stn4w+Kjd4Dfak56VEoLI8Yg263uhVSxDiUTEBJO3xSpYnUJiB70V6VwVWyLT+L46ubLtO
XAt+kdZiBr0ynHNsx/GUOMMLK50BJCEJgSQkvv6W70v3Q7odDBr2rqpdlTu4zNEtJnRQYULyHmN7
8+K4QoXJxeTuVDXz91mamlxrp+Q3qnKy3TV019czCW69ytLotOXjiUC5RUvaPM7w+eYvyE+asp7s
MnMtaJjjIbiJf6BDGORq4RixPO7I7aquZyBwUVoF+QxAWCxvR0Z2/onAxCKFTrDIr5ibmjBkhzP/
O+hoGGzm6Wn/211N7QCAgP0KEKW+IRV7z9vMN+WLc7U1XaPq7ctpF3Ai+RrKssNMcY7ppVom/tqg
ZDyHhTrgyWwKTt4VxbiX+BLTqq6ELRXckyejv2wCtPstrRyprjvcvp5Cinumq4THL00KWf8XdmXE
01kabzu5YMLgDa7W4CqKfDTrY9jX5nGtVg4dvqmxvZMNkrlu28cUpkhHOcUHYo957uck9VW7x1yp
QU2Wgkof8fRdivW5dhX0S3iNnC/jswtj/QV1xgFrM9aU54OcTcTfB2ugiMlvOyHgMAOG3M35tv+A
DLp+1eyYf6BjOziu5zRnbUlZ2D7tx2jcTUgSXgQkmvxiWIIKaCmpBqdzRjIkibPiAkfKI+23ucmw
vUVT3mWTXY8uz3hC3zEoAs+xZsr81Jdqc75tiD1/TrDhDO2IF123CTmKX7lfSd4p5Gg+zn6V2WVW
QHHbMU3GcFeajfoO5CBjqM9dnN4AwlPRS7fPR+dn+EPgRNLVcj9FMdUvnlGsolUmte2QLOdxRHxo
s3sc5yUkTkk9K8zqYXF3I93X92aqEPso9kAgkF4my6+FXQs1JNM2/QulCOsgeVk/QU70gZvk9SH6
5SCLbffqMNigDFqxfgQUuvVIwM7c0q41SWwH2y2k+LjJQO2QERQ0Ydtme49vkTyRiiMUY0+dnG+l
w59ew0h9dfWptl9q1ije+XHdk4uppDAPiK5DQjMio/4oXi6vsfQx9HZeICpAtn3Ohv3UeQ5MUSMS
jp4FklA0ic1yKSZVU6zIAOBT55lPEbqb+pelsH5607kw21Oz7vP0pbQ2+yqtbmi7gznbkXGRRSQm
bxERAZixMwl7VzYkwHKLESQTqg8cNzbAKbQvCGrULtrTQtZhV/dNH2ny7/TLqrqIuZfjFumKo3uu
cZ9fYOSDSFmFChQ6Hpn7GT2yrvzFiZTdw0pZ0UHX8PrB4LE9ytuUZWZ6PRXN5r5ZjUKnJly6vI1h
TKc+iSP/ikETDYOeZFyKT7WvT96fu1unK2x2NfSfBX7kHdoZtMBpEF79IhOtp7cRe0i2hEAU1sPi
6khQZQnUUCgWmvqIb1pon31WeCrd+zrk3yxWx89srNL1Mp74xzHbSb5ohgazpRDzfs9TEuYuxzjN
606m83dpk2Ye4AEsXyR4w3vtG3QqiEMWb9NYcnO3OZm85gEu2e3HfYvScsmaP4ATEFIxixhf5Sia
6aLkZHx7uK2cL/ATPNdudghf7cpVT7xjypu51WRPHumUhN/F4pumPdhuaC8sGyG1q3CuYOHTmLcH
wVEAGcok/8wjItUuUrvtn1z0+NXUPt0Hg6Nx6UKxEKzaZjwrlPK2GQe34ikGf0qQvFF5ecFBluyw
UqynzxxaoxT2AyZ7xh1SfQScRvVDxxhhUUo9WorIDuyjIM4ztnLCW26bg80U3cfi49/U1vwFSXIn
Rv2s/E1xqo2D2T0ORsYN7nhUGfRbpsoK9z+p4PNXhDw+IpUQAWY+yU85ZBy3wWpnClvFWr6vIR2v
QmXgcwgtr+JMmm8TEfKTJ8q/JHCcH7ulGNNiyP2W/qRzAtxmdobjc9im6BNeFuLW5DPcIpGfVs3X
ekqMHWbjgrrPXLL6gZXHmLQhOR0KnrgVRb8Xdjs+4xWhBmfNBlB9oRsB1wQ/1/upRFs8lEGY9zFz
gMDnBqV+ey4pLeEQFzBNt9usCYMNgtYDMvVmNHdGegy/lWPB+tLpRPdoZU6F8v0ETQQ4HTNcSz3D
txsJMdT8hS0i3nm+TzPMQjmT/Oo53S2OLVw/j2i+9HbdeCnvymlj4pYTX2R9lmzr/lJDmSmxMXFn
LddiIh7JrBH+V3u95EunEseftC8ApCTTR6WR5QvKsyTAcB6dEtroVqdNYC3uzuq7U6r8lluOpmMt
jszAMpUb9FjWH5+J2+iHLRNewlDOBu0SupgAJ109NUurp/UcSpzUaZdtUWdtNZcKpd5hUArDYds9
TCXmrSU6DYBbBTzOMsckRWWVNveGuQCdZAWZbXs2BE7BIqEBVCOrv08Zg2nPrqKD7DZEiRq7UPQJ
rkrF2i5mqkBLuVJUbbFLIbpmYTDHAi8Sf49TjVjD3NOF9/83qcOsx6petBDkT9K4Gggb9TL23m6L
6lzVKIpFuUC/Shmb3zA/WLzsCzYRrOu2em8NmcLUbjKrH8lMS9bFAjRJi5FtsCPGMlSiB0Ts/zYQ
N3CBKHyBlDOSnl3iy+UJE2Zo2mUu5F+fHeJzKuZJDc26YUvySjWsW1A1Td3CRF73EwYfMEHBFZ6p
LHx8TpKZb5ckw0GDE8XUX7Dy5jd/zA2QumSeSJ/SRUMYqLLtKQQ9bcNyYh65DxovAD9DH89yKhI+
TEYwdFC+4fc5fJGXLqlWdXTV4dRnV4FamFJeHvihKGDRygZftrM/khmmXM5+s/nCXxEZUAFlYiiH
Ey0SfZWgErN2XhMT2wy7gbVjAVuvVmar+MvlliaXopxwDM6+ofCNr875d3T7+WrZUcQ+HwFw4H/h
/AFvdptQDVb6syzRuOKt1+QtZkvxK9W5ToZk4xWmLFORV30GxcHUpn4633FaB9mLiQt7G+s5Vn2D
xu5HA/OyBJZblXyS7AzVQBHc9yOiWQUo5EpbtmZFOdQu89I8YSxXwY9giTh1s40w+nqULtfXggmY
YGEQJnHD4Uo2FBmO4JsEjwpd/aaXtM2KZvqRFoVX92gmdNrj8AFqyRqCbhWyyjNDC7YYPdQxndJh
yitxWw8e6+E4lvm3Wbx81kCj51tmRG5uRu5mfVvptEBYjWwn0VG/UlTMRsrpi07Vxi4NkpKLvtFC
+jubyu17ELrBzbiX9H2Scj27jysUMW5nsqILRl4UrPdksaY3RDcZcdVjafNLOqPebVhIl07DMuZs
UZqnZbeTNH2qJo6TG/kj+9OWpRrFtSAZHDkk7th21CSbP+kt3dxDuTn0ihgQBDsCeSxFrQ/4/lYd
dozdIbbwcVJmmJFd50KhiLUyX9sKSxBAe+AjXldWrL7f5/BhhcnQB/RAht/x48IVozbAm+apdN+K
PTWhc8agGYOxjp+fJEl2oDAWYFRLA2Y77vMyDQwVld2aPs1pjYkurIQM5lHFlLa7wFRCW9d81+2E
ztnghNoz9VDxbEx6nRzL55xKisxyYImwI0tUkXdHPhW8y+sJanexT7oeRn0KOKxIZaDOHKNLcfSx
fDhSLs43dWjUkupjpKWN+UjgLrdUYBCAr4O2b9Ce/IVPOvlxmtKmlwrVtcWlKYq8HbHWMf5dOUuf
1nmiiPlYRf20bhPcgNkWUoXqUuDX0PkMPxK9TVlzW/JS/qSpOd8zkkXMe3gS/mXyDOhlcoeOpChC
0zVjHF+pIVjxRyZw/9X5hGvcQU/wjfDGo78oEX7VUsBWBjtZxcva4IhuKexvcOqdmLJE8Ciu+K5a
ir16dDC0H68uLvXSkozhjHUCX3RYOEEgyxxrt3cHD0nT8RHuH90cKvsj31XQw8ynrWjRXgPsmQ93
/moOl/9RMa+A3qgye/Mm7kc776iNuloV2MwaoeN5GystcIfSXP72oqKqqz4qfECDm8QBvk/5hxhD
O9VZm2IWAA54OMcOhuZplJEgSob4GvM9mdBP4xGbc2iSsE79giSX/CkNY7CdwHHwd1kFTVpfJPpR
byoHPMj0/i1LEXtzVclpH5vGaNZHDYimZfOeqEcqEL1xq2q/p5csHnl24cSDDZ5h4IhNlo65v4Dp
OeBEUuY2fDpxsB7XgwGmgtnyzJ9pyRfSZ6xiiEAkdc06c5aaPU1HLeP9Hnzxly1+a7rpdKcYMJMg
8y4aZ3/ns03XvlwT2Qw0gxq0W+Gc2Awe9mn/wf+zxqc5hfEdQ7GTDdwwXg2NpuwvdOYGNWMtYf6Z
TWb7iegdirp1d6XrM78oMBgbVlm3p2v1/Sg/AMgABeSdpkQfdyuCaOGGGlOEARHlyhutRx57iXGA
FFEMMr3VDq3HQOki2VVFKZsWlA/FKTqR5rOxhLrWzKindOsDDoUeMag55kKj7jiJQGbctC2vRooF
UPGhq/rKEQ1HO46SqmkR2gwvzFToPMBnL2G6jSc2Q5fKKQGoLMGoXqjZMI9v0JHNMPGm29PJq8J2
SD4OsG+CL+nzXph6u03TR1NhRMDmGnE5QOQOJBM6uVpu+M9NqE3vVBZ+cqwvDSvdRaDcXRsGxJPO
a3/4jN8DfZYEIhmSA37BSxT3u8DdhwKrWB+0FwBxAlDSz8iLObaOol+7bQj/3XuhQ3IA85awuptd
gkcoHYQEMI+ALc+p2e9mbtw3kKHJO+AcEftUxxylksKwJ4oYo3lLMWYJ990R9RowItv8SxmttpZo
vyMEd4WlccsjJP49zDsSdUMJInWXYnX+9vhcqAdiMdfXOuZ8/u7ybfyFWizO3cwDm2W7mjXbbzqk
jAHRTSS556kyx+X0+FcLBgncW5M7k8HVB6jUh89NA0Aoulj3UPU326VUe/UmTCruj2mpMF68Fsj5
ARSNc2vyQawvZPFTmrTHmSBM+SO1DPJIAeG0CSFGUFUOfvMn8JQOyEpetsmi/dlvYgxrXwMb/h5Z
QG2kNT9ep0qO30uEx/82Iz/Vd6FQYD7viIUuv2S4ruPdOYp0fsZThrk/YdaISw3+dNlDUo7Z+BNR
5ic+mDLrp3Q9pO8URZJIh63lYWqW10b0ExxCfmwYmMJiKFTzxRwNxgTGxEuUJUkY1VtcxYEDTcod
wGq2x6k5usVqCdOEZq8AwI/ID9JPRxF2fTdlVqcwuNKVUW9LJCm+xeor9iQ456QvUeDiS2+avS6L
ZlBfoU/yfxbFbQNkHFQBGnyIO2T1actViQmt2W/y4nO5Vm1SkybrC3cyNRBmz+bqfDm5e4QY1xlO
bTWTnqBkPe7hEJJ+BUJuH02NLu4qUErMw7R5Xj7G89j+m5Zmi5gJV4X9nC8JjBLyOUog2GgZ0X9T
3YCox0+Sd1J4b262CmHp3V4Hf+9BWOGs/rCYQPmWuke5b3F932OFlJjE6goTvEDhMfy5r8UNbpOJ
vFmvIVFuiVNz1m/ZATBe5oTgv1xdg24SrglIlBAnvp/zJPmBshehc7wRsEwuGlkefZXm58eTFfh+
k5jREYHmqOoHwHb7PoyOn7GfREMwkAlkdb/R5kS8vLC+Wl83dErLwBocp30+idFcSp5O4xUzIvnX
okatgvfWMNIzu8SfM9IgUEm6dRz9cEJHZq/p4Rd+Z+leqIeQNq7qZ15z3lfCSvbtOHE83vERRc4I
pA/OyCmA8NyWf/OkSqCsO9Pqzk4FjOmpzpsfmPRNv0uyr/EPs1M9/gZeF+oXXLK4CIqoPtSJm0Sp
NKfm/iy0rsFisQW1rAJegwJ/Jre9KDTgrm2G+S0fAXCBFoBgMQZAZFtBzxtOrS3pTqp0/Ld5fcoH
Us7yuMxrrZ52lhoGN/x4JKhjBGibYnIpSI55y5aOmVWdrwI1yTvhKPaQsVItX0Cng9XpBNGR3FNG
ffMNhsbwRDIn6ooTFlnLXTzxfbq1SeTaT3ui62slD10+0SNlcBVZxf5fyvIK2tx4ILJoTYukujVu
sU/1sfOqjbtNh4oX5+OYMZUN64jyb0CLJh82UxnwfSPlZVuojf/JZpHUj14bh99hBSiGgrUKVYcj
aJ/vc8AK22upswC6AxajGLXkAoXvJGQBeDo0EminbeBDTzLMV3glz7vMNPzLzLBskQNXQQjq/GJf
jdPIaUalze4gbgDUoHBbVu26anRH85hk73ilzTO6jfAo7FH99BSfrNXF7K81O8emrSu5/zhLavNW
lgvKL6Qz5xPWQm0g11+ZBViKJKeXFJimBHZQ1Zj/MKYJLQCBiFyeoyJfBOB30kLPiUAprkbcDgcY
gNDSNdYSADUrNjyNxlxKjVsb28hkcahxfn85EK34awOU98y9RU1Gkk13xXmWd2wBDjWsEV0fblKL
Z2LFspleFj75p2Sa27ZYTfp9mYn+NWWCuHb1Qb4WKLaK3qEBD8OebdsLspvysc0rf35zi0LZtjaq
HM45osrXH8UmuIxKvM/ViQZdVjNonyqbx3ex7CU0Dx+gvUUTPgTIHxjqWsOPfkaC+dF7sVQUu6LY
3ijYaOBVlkVoCgGqqG6fV/o9ztBY3i1oBD6fGCd8m5gHlTemyMBoR2QEPy1kAxydxtn/mhCaGduZ
LZBwpEDR7nfFRXU5UsXvxh2RS1gr4oRbBWBNfEc09VijpKA30EElShwuq+fD2PE/j/CZb1D8gCVq
wIuDahvP4gvhuO/RPbn1PceLRPqdxC3fkk2SCPidZb8qJL193hezgs1I0f50pLEeR22ebe+WJuNL
+hG/2tiTfonNKBLQPD6SNmUbQP/FLUDvAku3Fwy4lXzA8Yg6RU5T+c1lx8yupg7zdS7KhLUbOKlP
4VDIJiIisvs8UAumRhfcb13lMVAZaIHQpxNMzZ+pBh/SAgiVX6sJZtPtCQDxFaYQ6hgwBLDTTuiY
wOAuBdiN0EgU1Ogn/IgvPcf8HmHPE29NYP73nChMVOKaBmiblocB9JzmvgBgD2q7w9y8BIG2FoFf
1n1Mns2IeLj2CMC8ukYHfF9XJIe9bqsGXGEZpoPCkUnQyn4JX4Uf+b9jRdBFNylbg1HitvqiiNI5
zNpy/Q72/1QtPdAPd2pfGn3Fb519nuaCgRY/GL3yHDUE+IgRI9CSsdfNIBnzzgiLRVWwiHZYGvi/
YZNHfVsNX0BzxFG8zWY/ZZ/ONKihdLCL6pI8Nr9PnmMEzcnxeIVgQDxLPOaTm0oEruf7B8OBBtl+
1wS+1QAJpj/RzzvaSNRxv6zJz0cpMsA5TazuZfoxxeItLd/yeS4xu6GW6p8KZ0YHz12l3kIO2g1r
MK53zmJZbUmRfUOf8QGf+xpqMz8p/WDcvOwA37IdFVKS3c1LHOthz8sITVol5l90CfZFrMAYWovO
OV6AVYaxC0cefpFCKXWJblu/QzWBOqiZSlb1KDRJCaWA2++PLMJc88AFbgBJMmPuhIzHeuEogt/q
GVbPPyA+dQRjY6DQ5TUnUNN2siaI/gnTZh7cTkE4V3n8WGXc+BPgQjYXN3AX2QzWPJHyzq0+qkuo
Qp5fZ0vO7MYXKr9xbLUCqO1W5v8Bl7XpV4zX5tsPVJsT1BYH/HyAM+P/PJG/Ezoc3OkPgPGqutqw
s2RY9GHxArdQEfRU+KsB7NeQmTmXwsMBYmhbPie+/ggqYeNq7ssTtW2fuZX/QBbptPUjzqhkUIso
oJ4Ayw9ROfoRdkOTNh5dE46RXs7TwqOpEICqrpSni8GkWTQALOpD/21gRI3zx3P7XqNNa7DaK7xI
Dwmj6LAh7O+laaSETPzEYBN1B0nvDar97ZJLB0AcKa1GfVUTCJvfDf64flhZQli3rTnFxQkhgQM1
Mcm8Pze2EtZG0CB1v534gZ9wphX0YR13/nVxwNJxnoz1cxmr4p8zMRkH26RrCjqf1T8bJKADl0hc
AmYYrPylKjk5bnzGxAiE0ehOIWtKYIYc98IL0KdWAz5oZkH2oTwCDtlAAFVeMKhc7QOWHRAC8NYF
FHVnRJw6ijxsVBWJfM61YMjsKzVw0gpICgQRBdQ29yhfC1iFMT3CupUV0BKNuHJlt5QFU12+ZREF
rGnKtySlpweBHNFcQtEhyOMia4NE6ZnOgNXyRCyXXByYl48FxEdgQGslABo26VeRpR+cxwK3nbsQ
j7FudeOrFOc2LRGYM1O0Qw41ftOSGnDpQcH3IsSSNP9hHwfb8tVZsJPB7lMPv5Imfs3Ehhu/kYcl
A0RUK7/fWMKbdj5nUGQeaopq8BX6WIThJLXDvNQUc9T0M7peF7nUvZBZHoAW7CnY3g1c3TmQbOfn
BwEU5+ewTRX8jXawUc9lDgkgjMxXX7vnA8ja0atSn/BUX70UT1uVzMnVF0t23NHtAHQvd56Q55OH
MN8YggVqNKBBPTa7nixstQn1/CvAPOHR+qybfs23yJII9qdY2Zd0LAW9a3QNAsYtpCzxhgE5I/lm
Tc1VpRJ4PT2T40uOhq1q53SLHza88770IdIjXumoa2B5nGAOXZM1/IFqDNBYkvPaX2zl6+2HSICn
fPI5ce6SklEhVE43MXTk3Ma5OwoNaV7Ec+CWNYu5gXVFlYTpe7QGHgauuJXUMYYHCO+s7KDRA2I0
I68R0DpAKGCX8lC0cwi8bjpUHQfmkBAJnbTSnhjra+y2rq+TnIHV43o9ziGFT3zdGkY/lEXJgWxo
YRr7Ay3O9FKHCYxIVrM963YoGQwQENhvDVYo/7iB6T8vkphpgokCyonvSowaIFY1S3LBp4UQTi3g
f1uJEQ3br8eqKXQV2UkvEKiN5hPlMxNt0eQHH1jQWELS5gG0gketiJ5Y1ngT0Me5d+zt1bz4Dzr2
UrgiN18dkhLYFVpcdl7djC6qD5xmZ4+jJTd3TVikf9owPPBoiGT2W5qdfoXrUmWw0zwu3m40DBay
U7rD0HaFdz5eyBhXzt6kBFPTjQWGDGCaDZIX4NZ8jo9R6QK0UV0jSgd8RqXuoJgMxb3aIbYdAFyz
cFkdxUQo0O+QXlCdNtUASEehMmsqvdwXmQUrDzJL3yKGWvibo42v35NmnbN7hWtn/uNU3diHNGJ4
ueV1UoZbPET1KdW1na/TGOTZqTmm8CqtIEh5HMOCSW1oK+FY5c4zmfqZNCe6b5AL7CtJ6nz/lEGn
Rj9bShr3o1hz3BqkmI7s/kSNA9vXsdg25JAei+xPe3DQkhCOOLhDLSluLDHWzScIRmp6dQE8421Z
LBXATCtUcp3dsXeuYIR31+YS+RIXmFnyOJi8HCnWmq0hzCj3Ajm/DXJw2wM6q3A1OqnU39QkJ4Nk
K4feza6USnBjuw7ka1MIWQ7ckZFfodYIoielT9cnnMjL8ypTXIE6rdfjecGvR29qC8v4rhwJ/jWB
yzseHVcVEqePEaVtkH76nRJMZ39KRY1TuQJWTR7AIiKsYAHuCznmOqf8zxGqzDzgCfJtmIIuwKIC
jx/vOAM2AOXGGcBM4dAOy3CGY0kvCc5l+4WA2rEf9A14P9SaDaSJAKvH+c5N2fQbYMShSAvxTR57
tcWxaj24vOXOzfAOB40pt+xCFCXHpUQyIpqAjDfTfUW0za7lmZ5fajUymPgIPPa1DHOGqR0snW+w
pNvD4DB7voAtwZWtWyAzAHghfUGjgQ7ZYdiqJqvrwZBDk0+8rXB1UFzUEKlt2YekZK/tjWhHtgds
dggamlMW4j+1oBdrY2bScjioz6q+8K4EaJRmawXztKD4Q6Vr/0ANR/sXLYE5ky3OItz5wJF/k8iC
sAuJAsKRvNRF0WV7Cd0vbkhcqcka0RJsI+poI8DGXjUUyKGVKHi2NvHIcekhsIP1tRszaPAYcB/Q
GRBqYc6GggIduDIV/yG0TX6qwngD1GEbzx76C1BO21HXP8AUF/W1bHT6ht4ITkfR8AIHIN8N+wzy
RB7XoED53HGVf+xlmwTsfS5D1VpXBVzRWwFprhHbVj6QM0mQyqQwB35PJpJhEZwlZw9ZKThCq4uP
3mpzWR6hX1Fpc6cwBhBv5NQc1KycUIyRAsEuuOV29KEYwi5pr0bIJ9ACLs16l7lzKlok3uz/pM7O
f1PFgXhLcCwvp66A11CnEgwDj/X5jpMD80YGPehLTkGKXs24h68HmTHmT7XaXwHsr0+0MWxE+7PH
NwZbj+PKjNrOy4LG/oSq0OR/Fc/msgXQg6qGpXksQJ2eFUjG6kihMqKN/VeSPRa3qXIpfnk4fwjg
Q5HBvaMuyS+QKZZBfbdWr3sE49Y5yjfZjcpm+LRT4h/hlOHhwYLqJL2lkVI4FtoYTSuCnb8ljGY/
0Jmtnz3iWLbWHTQRnYfyOL1tqSv/kKzgK+Tjldy6JJZi6sG/7pgsrLl5hNXxFDokWbEJq1TbrzUE
gfqGKDJa/7cB/HaQCNZYtlCRS3YPiKIw8L+UPmld0A3UZRPW/ADt2GFR/WVYcGIzCZCFvQp/a7+c
BpNx+0oudvJQV4R5T88rFGXJJ4/dI3pFywPlK74FGCgk/G6XbWfZFTagFBIB1chsUDnQtd5BuYt7
psgju42J3jSgB2HVVWkGB0BsV8xX15XlgHOaObk784Zgvr3OFw/ThqZ8SBIKveK2Io4EdwEuLSgN
wjxdKsebrPMZCg5ssF2tg00yyBJDBSIX7dWHjrDKXMCAmsaFCY7hSCPyO0Ys8NFHNDuoi5Jw2yX3
n2eoxhXAONQRsMTi8MPYADQfA8pifiOUpusjqHT6hUIHsAx14QjU8rusys6R5czvOGSpyJ4sCHYD
OaGuHiQ7UBEcuVHQs3JAQl3FJgPJ4VqHr02F3qgDxJlO16NawOWLnW5s2CpZpF1y+gRsn3TmdeMJ
yo2ybtSPoyqR9yiiH6tb5ho88xb2z7kVzd9Sc/IGaU797McNmoN1h+rvHg8D7CvwbFm6tTo8lOem
gaMTWoD429amVN/DtiZrW6uYISCn4lP5DOoin2GnJ4nMRL9PSF+8W8DVYdmBZE6hyIfceNiSvTy/
zg2w2xboE4Mxtc3hdSqK1S2XvTrLzym+Du10uTHz6UNT8wsAuVw6eRq2d7nS0+vIN1TzEivrHrQJ
1n5eop+8KLbvb7MuMaBRRpCKV2snYL1xT8bv1aTO5oLy8xx7CecfgB87dnhXn0okj6rO4y0/9wma
22gVymxmgS3jNxfke12fG7pOwTA644+8GH9a8EK3jyiJEoINLOF4LRO5Q+//P9LOo7ltJlvDvwhV
QAONsGUmFUhlWxuU5YAMNBoZv/4+9N3YlK9UM3cz5Vl8agLodN50dDY+GIbTTsveB+54LVtbU6uo
mhg+0mwNiwx+dmJgjGy6K8KpROvlarpQeAp3yca2hB4PBVvcI6yM/11LVI773G+6V1pIBvGqlg6r
S6AzHnaJ9gqM0l4z9XdVg5P5WsRTE794zhAPG95tyTbY2sZz39Seu04j9uFlnbdyPAxVFGoPjYdj
Xw94OnpEWdrG6JhIOjuCIMz9xsvCwN30SVadIZksePWU5b+VnRgVauDSfjQK3XxxasPEqAVNla5L
N+ymZZfM/l2jsjRGJ0lBvMnd1DKwsUckTSHkUNC0pZ/Z4S3CTFo6tb1PYBnXDlk/wK24JO1VGGuW
3uASLG8qBabdToX52jl9fEqbmCbutT0BM+Y5pdqtCGalVypKRlQxg1GTMV62UCBn10cNejHqZzGU
AqcILaMehyGEPtVxkkQcCWxka6ri4qrwWp9DzYlAoLlXYcYYKzN/KU3V/sDwk403VabBa7yh7/y1
oen0tk/4Cj9bqbLs1TGxhoBHsfOs+m4AqbC15ggNlDGPq0ZGcbt24ybKvvEBYyTaVKf0VsYITwYu
p3Gxcm0n+6Y4Ho/mYI6vaHEzufRn2VfL2upls5wb0/3WjXYtNy07Z0JR6NbGk5WdvXJQ0JzSZRUG
05uNleGYKTRnb1qno7FvUEebK3R7SX2Vki44P8wRxOYycVMQhYUN05uuNR8h2YMkh80PrkGOuWl9
dxSHbBxLdTQsrdnXxnk4l1ADDInU2rZQPFhhZl+1k2zCFULBDv4panvnXqrRIdwjZRPYoX11acER
QX8fhBJ9vNVzM2Sb2GnqfCcbOtIdeo5oYw8+DB1qVTV8PM3dWmvF6Ribm0jQP3gRUZKBd/hRe580
AZW6KZ36eYiVOy2U68P/WminHtygTawVh2FOdKrA3I7EIoYcbQu/ZnOfXXWrJgNNuQv91G+QYlv8
6nBCHk8vjhGh3WyzaUCN9+W21kblXDMdvWg9ttTwy8gCBF/UmC2cLfvg3C0LXLTGLjAt1Hwt6jBe
b6a6ZWQOxitRDvUDFV5Hxw0NPoVgUHcvISOQ6VaG8Y9odEJ7EbV2ktyM3mSAw+DJiq8FmchvABrB
W195VL7ZaEr/PqfIN1GbIGrLthlkGSpjKMPuIewxDq7zuGi4eUo5sgxnLzQ3TdJO8X6QKIDZougN
iHrdrqdNPjR+eG2aIfdhMfhCneiPEierTjdnCV/qeo3/Sis0mMmuzqeXzCm6catmbq8rP1SBdd27
M6TPWM6TfRM6aGA2lidm7hgRsD+Vc2ZoAOQl7HSCuDyAI624mCbleL6HJ5NUxlpXlgINoKs7KY9Q
cwxoIDcui8Axbnyq3/p+ANcyS+rZ4QyG2EjM95XhGM2mMYVUG2+kzt3o1rfzK4kBzlz7tZ081S2V
9cJFmw+4ZWng9oSF61znQRjXqwmd8wyLTB8S9FE+ppnR1NEuG+PU3fdmz63bcAYmxcBa7e7sKOES
k6WtGXAFN4RRXbVmlrFB5ZF60RjfoI16s/o6q7F/1ObU2ffBGNEOCtqy/CJ00TmcMhMKb+jmJnim
u4BCP5qg6V2IeCwYaR5qQMSUq5RYDqOc/I3tE4aBWcebq804NeOVcDTFD2K1OT4OYFTW2g9Gwo26
whiS746agYxbv2pz+lFBABbrZvDn5ykO/FOBW0lzWxapdwNMFxUH06jG6Do0JrPdcNQ788ExdRnd
jXY525rLU5AUqBq4XE3IKKvRv5sQOvdPkOTW18aEG1oLx2MOxy2KFzbp2OOYnV0SsqKyIzuktGT8
SOJc1u96C601BM84Fkc7FGfXDe67gfKPfhnrMDc4M8I8Tr9DspsAewgIWC2uJjDuIfcJjVwyGTld
EFn7X9smLR4zD3YHP01RAMhSvVqbJgtcZlIYt2KJHLa9rgaP2rWpnOIWFfTZXj02YlgIa5JftWfO
xQn+k7vTSNhytPKspngFsWIfLGEhUQB1ssI/YQG5924apAs5Jy7OifIsczYTa/Cv0SZAsuWd1yQg
O+UZ6mh10ewNvAFv9B+SgIgAv1G0x1LqVpvERbDEnQO5PXtYazEPDbihm9DKY2udcN9FEOPnPdLI
3LSL4RhxX0z2g5fO3ZY1oF9TRRW/cmd76qn6rZ6/n8b1z1GO7mts1oqdorTSZdr72akKB/+LhSHk
1TNSjRwxsrAZWp7fyFXZVVhEtVVlr3roDOsqkRZuCQTtSb8WUdDss6GV/iJEMSev7XZIui8piyhc
sHw9+npAo+qV5ybonDvHQAOsAptU/rTMbbjwevRfuFRXeuFiTSDpKYwwpqH7RxUZhNPIF/K6cDw7
N6aYBo8Nt60+a2W9xALemlzRpaYje1NYw9eusQEG84LZuvMd5eAbxaMAc06VwsloQB7FOCGnQmCQ
8/Wd1L19A1bRdqCrefu9HH0P140EAwVswkwz/+S2ND6P0GzdJlKKy+gm8lDRlgsqqWEl3Dgn6Y3q
joPRycYO21dIC4qmrkqxCmON2aJ04uKhCtxYISMpXL1s+7Qmut/qjQrtRlje4eBksgWiNw9c00N/
ZRp1/ECXA8e4mkVh6VU6duF02wD0cfPVKnBWAfB+xAXMbYoFiwKhh9ZW+0I7rcZddh5cX0hcTQ83
548vYdLFw8s8zsDQWrgJ7b71eZoOUeb8BKzhO6SYMMOd2XU1N2+WNV9pnG2xhDaUfEmnp7OIg0pr
5dWOQd7GcIY3wvl8UaojG7duE8BnIqtPzKspCbC3iyJxHuuorunh6AtEOW4UNaBpkWF0NCXqukco
3xJ9Tq7ZdxX0SLjyhB6uaBGTsnvzJo/U5tnRbUOMReBQVbGUKGe7tT+nJs7L5uyUloYJmZvg+XQW
EJriCmSke+0zqx8WY59ONwUlX8IZGIbjtuzPwk34Z/NuNHkpt30LV7GHUOsVQYFN+R0JvaJIl7K8
5QVyfM0tClcIkMTWGyvIKhiG3rGwGSFuxClRzfrUGJ3KV1FeUe8bAT9iLR3tf7PtDtMBQCha9MIR
HRfxiABaunfO+L5ZDkWNLuEs8ByMguLR9EsTIy9SwSWgZvDieoH7Vpppxf8Hz35pc9O8pohN5mUF
3/QchVyYl7Q4rzAQdGF212BlsxY+2kWQXqC5BaJy0BU/lyh/FVDzd3bfOtqgp8c4yCcZ7c2YhKO1
kHY+sd6jgDhw7kqdd5PMZnuKEmM6xcIqzRVapqLeukUw/ipqfCmLVLYwhz4F6hMMhnrCiMQxxcma
yZ3VoMW/0nCW34ssxLswZ3Yv17EbZ/dEq2JyULXd3UoFQX8WAnTQHU1dPDijzsWapDT0k9E8poeQ
Xm348kqTbBdXSY/D27LDsmQLTlRwwx5sIAQLpUDvA6meqFcHQRIpOHh9mvRbkpYR4kVmRHGwHKMe
VlrKAPtIRM+FOyzXnX9y6tLXB/au/hfJA059TZnVxdu6kOXLSCc0idYrrZrHVDmVsUnK3L9NQCc5
WxOTD8uDILDrTYAR4gRsRAgqdaDyKFJb58rCGVljespHZ1gXJTjm81zI6DSMUHrXAJ3mfWb6ub5K
AxdMu7WVndwOXiP1VVjaZ3l2F1jxOh+5u2NHyubv+IhhjqhyQhTcyoZyhiKOvvrNQNIWELH8ZXug
ugvDzLEc+Pw3OVAYAsSdngc/WJa5CI8ETCXduh+D5m4wRsveS3hi60uoQ/vRadPm2+xYQ41OqVPx
wskVBStShaD1kE4UmREvOjpCRzvPQ+2z12Zuzld4Yir/DpP19GCXGVKIMa27YQVTHrWHRnnxyGfM
Mfvh+YBHG/PUN1ap0jViymSww7UwCw4LhFThDqKgf2pFab8AvKT0DuralHD1xvURuMaRfp193x7Z
R83JXGD9SL7pOWi/BmVmsABHB1PKiBD1h+CGBIHYgOIsEUmP/ctgZB0kXseuuIEDsp3rxhqpinEW
tdc5FliMckHEdkQJn62CqRqdReQXCKd7YIiKM2GGHOxsx8Q7QUKmu3FMbvl3wTAEwcnDO4Tizxui
ewPMsD+O7hAQ0GBT2JRg7ga6W2ydIdFURomcpsCq2i7NutL2zrFjRGgZFYW3mqD0gmXtRM1jmcke
F12HWQjO1wvXvUObyn3dVIpEgBh2S2mjabZ9keNojbsuX1k6cV1277Cs0ejTU5DrlvlV9bMJE12q
Crg1tYudBdp7NrPpYg0uIRvWzzgXyz4VVHGdI+Idfd7r6IApPkTlnmTG8IXbTkH0EoRXcpshnWl/
UsSVBGnkIQFBCxDSnG7h8CW3Ci/B8yDaAld6y11iYQsx1A8TiW4I+mb0pfxcX+bPSeB1yZ58r/5H
FmNTWiBVqtkflGd/laUx3WbmxCSskkplm77u1NOYjsWDl+QzgMRQT68dh/WPHoGKe7ZLdacyTgy1
Iqd7Emj8TRS+nj/KBxlOiAil9u2XPFbnrWDywmKJ9a5E5YwwFS+CQme5SOqWNJ3WQRC2Cvid3mJi
L3qW5E2gtdJJ9NyGcZY82Ci5YP7ZV/OHWozxU1b444RYse1OYMNaMRVnLDVdZPr9DjoIGF5GbSE3
poVpd6GAH396E/fMVWPP6W07hfh05y5u0LpgkHvMyaEL0esK4ltoNzphtZmS/LWdlR8tqsFAusrR
+M1keesVgtLy1QN9J4EKR2K/wtJBmEE5mN4Scnp4ISVucnAkpumRzP6ABny+aZjblivmDaqI+AUd
Erp6qeaUiFXiO14wevV6Q0xxVG9D9E4RevEmq7/NnOPcwczMfqDU9ONlUakg/YlMKeLf7jCWe5dU
GfqN50W3q2etmRqwSAkT1nFRQsMFvBDZz3v3mra/zebKedUCqenCo+kx6bl6AN02Arw86IdcRFKg
wc2jQ13+3a+qot0WobZ+EdtRi/VI06dpN0HJ0y6zj86foBMJ4nrSzOYOUs+cJT4RpeB3ayUqe+ll
aiI3vbBL49bTc/UMJibOZN9QvrDTlrcjFwFzCTTrc0Vqkk4vPCdOvrPsO2uBH2wMrifyKjDjiTQ4
ABFj9EcAW2T3DoEAPY9ZAQDqrvW5GwbZcOM5iLHY5xTxoUnNPWqRZDm7TJ/Lxn3qCWSLvxmQ8PG2
dPv0GrWUHQApEmnETEWKocAoxx14Sg09HXeEKcgUzeTSFSnNtCbH9MRyVt6ALUCWwY+zoOqmhzgw
t3PjD5Jbej3pqzN8/C0RdGtEkeDZT5kUAXD5iE3sWFlDU99DUGEvK/xzqoGRZJa+ze2yzdadV8ov
bRpNpA1zJTtSCWZc4NE5fVHWhJ+lF+Uc7XojmUp6G08E7AR91gP6V1FertPxLNUAeGciMP9r3I1m
r7nke/Vk3ZbNHB2J7EmvO8vFgo2jWOvsocCxF9y63lBaXM3aFNP30nRMwzJvyWChdthUaS1Df4k+
RTZvc0EjPr0CsEUjuyh8xxvGDY1eSX25Q49v1dbJnzqsVVsrFkmBnQcrYBHdBxPhCvWVb6MEpjyk
yLKjtYuZXnp4UzCGJ3va+PkGDZullRtcTnVcf3OVO5uUfYicVlnSKzzppeuFmySkb065qrQQ5JGm
Plduop96s/ylmqhGiAlRPQw3RhU4wQMi9dlfi2oYuG6ZCQkKdtV62Hpsa/ppE91SHeaQWwasgqPK
xyEJC3WI2f6o4mk78RqQ2oRFASL/bNRmZ/d/GH0xRCfhTQFkjS+ygGjKMcm7fWbA7W9Le6Dx8zlF
RK3LISqib/Pk6mI/qSG2dy0wZ3QTDMJ0D8T9sVGKZo6L1WCm3vjQsqbpQFx6ros5gzCE57oT6XzV
+JkMbzAXYbUSVKUYuKBBB9o9sfpbsUB/pyuqIFaX5LKKh2QN3KGN+zI6u3bGDM72YJCtOS5M0l9Y
PTPxBAQY5WhxojaY+LOw5/2Ccns4Y3s1jTCHokQBF1jWifTeDGl9N1ozLuIAZgDBRfoke+1+ExYq
EHa0Ibi31FzSyViAck5wiviE8iLlOsNhU2KoCEK5yLxwOjkhhsojnBQHFyvSeWpsn96bEWv8tjf6
nqwDPndwMKQOvo9xHb1lvIB5HaMGN0EXgHPWnXab70U8cGccnATs0ysgjkJ74G8m4TxgmnPE/FXN
kRHuRKYMvYO3G5/70hs2peuKZts24djflqMmcMVHSPDQBwB86CUwAe/GUGE4JfxnYK54GbGnPTPw
dq44Vq9iD70PWkl2B/KC0nANw613czG39bpq6+p+mn4fcrY1PtU27BvK+Rj6EgdN6S5jxvWW8RBY
I+C4zDCb1J0z7sIqi1/IG0koFboiuMbJStjJ4OTVOncs6S2QWCBNTSQK9AWYbVft2N4Ve5bTk/sz
x/EdCJelF9TqkowFk7LrjFZZ9rrBhPkAdw8nbde5cZziGKxWRwWu9bAPul/D4LbUpCwgtU4RUlCf
AxFXoIJY0m4j3KEhmQ+V1e1HgJMrf25RSo80Z6dzKuk94qqzlY+2OmoQTZhwsjULqhjTdWyrhkeL
wna+Fh4gKL50HfbLoQGOXqCnn6lCGnKHT7m2x2TrN358dmjVtXktetwEcAYGYJ3SYz+uzIIya0nR
ayKamFIEWF7V4CiJejIWoOLSRdQIu1qJLBp+IrWh4AtRmZKOGXuds60aL8JJwiG9rcgUndfEgsl7
nNQEQhHa0d+Zgw+33YUh1RKiPOZZjsjtqQ1rB5Y4aJqV5wAyo5cz9R3ZLwkgFjEN+tojYex5qoYx
vK1oN/vim5NeZUJ0/dfJhusGQJ+ClMsuRP2iCtBq72M0/POKqk7uSrtoa+wAAI9rVCYoWm1iBZBY
UIhZuDS1fFHnImcVSpKB+amuKvaBM4dP2vRwOkPVygdPmdiSpFJXjqR/9YysNUI177Y/MO6j1sEO
AuJOMh+lxQzMa66p2c0jETPB2aMMM7oAb8xwqWPbttYG/ibiOlAdoxhEJYGhVM1Q66LQ+UtWDHl4
5ee5MaLozs1VkbpEBASWz78DJck1G+Qw39SU6N8rTAXY040hvY9nLcVaDyGYAnrjzoaZREm8SS04
fSZY0FxVphUKep0EurxXTgRqUppl86u0evVWiRwkBmDIpyQHH5jeelloD9S1Ho8FQNawSMrQDn66
pgFpZMPGbyMrC2jYNFntA8ERrlr0sV9QA7UKb53r1vZhdDSsSVPKONpXbuPPqwDSSa39TtBJx0dj
f2Wdw4XWUxX3R3bUPltDLaE+s9gHjO25V5t9q4puGq7Q/WOPGEgdsfZ1gjcsoIRG9Wc2zVvHpt9d
d3Ch4alqjERSlcxiZcIB5At0nGTFLcg5M9KdW3SYwBLHi7/hD0jR/zbB0B7jaHQbPs+IuCttOnfT
qlpXR6LdxXBj9uEIRYJ9Jck2KBd8ZuyQYQm08P1+T0B8v5Gc070RAthka24SvUc0UIDLkX+L6sbD
yGDsqVF6gSO4rfJ1De9UkQKBbQYIIunRFoVcooxlQFexbKNzyiSWVAIPuEy0bYiVm4d+eGB7I7tT
2sZZNkScHgk0/Tx0J+z4RJcj41U+MSbRjNKvXUqAfPsYNUaJaAUPcTJwmsU4MfTSYpcu7kF8ZlyZ
NBuTm6ENomoXyAxjIvRaZ29m0jidq2mAZjvjvoK3w7m7ohCd42WSW+2PoavtU+GQZJ0vgw5M5wbU
3yZ+qnTNkL0ymtr6CllN4XyxWuFD+0rDGO4ApGL9jDYyjnCzoxtwVikCF/QvAkIQJJAslfI58Xr3
e84Og97DnvSjN/cONM/gEveIiM3LV4NGdI72G6p1U6isDff5gGBySz6PbrbBwE2FkxDVRrA0U50p
lM1uQIbmqNPuUJUFPmSMZPbNOEZmFIBJx5b9NpeOvhYlWP4XDwmXdWqRHJpLPU+tf5+qtg6vA0yS
YBXKMEhGR5o5bGustsYXy2n6ig6+/LWH3APd3wW1hr7H6yIQ3GEMh1ZaiTCq71qjLcW+A0nwiV0S
4iEVSUT4uym4VdfZgJbHOFshaytqzYOBqibbj/i0ow07MVKAVlsUlYFuyRcoPD9+pZ4cmy1Jmd2p
F17drJPB7XpUya0R7bETR+ZS9dWEhQvPgWVc+WD1JHWFQRzehZkS31NlRPVe+bXyEaIH1B+4et1X
9pSWUKEWko4Ip8jvM7AFz/YhzRpUMPWXauboU7jmijg7xHFqtq++yU0bKADz+7pKptq+lSTSxbsq
RXxATwoioxYS3I6ewHkaZS+kswzRFkmuNO+rulHVkba/dJXQttM0pyaoUbjNfDNzjy0o4rYuDGnX
j06nXFjprgHj6Ic0GVdFEzvFCZR8HA+2i9LH6G0X4b/nVCHeta53uCOOcrghZ3r+4fi9TFDhtunb
xzmd1jnt8+88VUF2IcIRaQoOXnGRNZz1heUjdmpvkAl3yYPIi3WB7I4B0TOZi9mIHqM533SVtfd3
7XLJl/okcNn6VyCpL1AUmfQDoTHIxU+o3dJTY8BPoJHdRMJ1tCY9ZIUU5KbY06NiGW0+bShwzqx9
99S2oKcSbUEwJ15koBo8Vp97UXcz5PW07jVNTzSqqzX1AR0FsQ2go6Ap5zYb625juN7XEofa3uxj
cYxwJISfpA+/a0xhiQABKS3uPZPU1MvwctkRoRNXVXcD27Hup11a/AyiL2RzffKx36cLn8ch352X
TeCPf/Gm58HqBFak7sa/G9vHajmNe+9GGut26VmPSXmjV3a0LchgWFY0cDwWn3Uf+ceX/mv8iyhh
8I5YEKyA4/QbtbRqaWIq17j3ph/yZtigJN9BlMTWJg4+ecHWP58czDKgIbbg2S+f3Evovme2HS1X
1HLubmeiMihzInNL7EDASSkVBoJfFJygzGt1Vhm3+8n+JQZjo6rskyn//j2At5nm+XOfm0v/bv7+
R1ywbnF19sSV3UDmHKN6A2N2k9b3H3/tfw5i0a+B+e251uWkgpK1xxy/wo3lFHfI967s7j51Hv6L
QShSQf25monLbuNZGdmt64T9Dfm1z4Fr/cS2fufH9idNTy6fhWXBHQT3nxcAI0r/Yr26RtCYvlQE
KCUv2roX3pNffzLE5QxhCMtET+JaluTSaF00ubBUH9BMXKRHpKeqXWvco+5O57u2+ySx+HKxXw50
MRW5Q8vW51p2TNVdm91n4S8RvOnu+J99mMtRLpZaQpuCOddWemz0m0h++MFx/qwv12dv7CLjWcZZ
DjXJG8udZdMdbQ6vaY3m29Wf7Bv/+Pp/fZqLr6+MMYzHxE6PXvIUytvQ+eFUn7R2+OyjnH/CHyuS
/LXRCXpe1xCeZHTLRzHT+6n5D1fL5Ue56AwU9zaeKpNRiA9c5lZFxM8Xx737/33582f741ESrAFc
vmR6tPGcZMZPH4U8H+njQc6v/M8D9H+fhJulbZmClXPxJMgBlKFMNz2W5EMu4MkOZovv9uNB/vlR
fLh3yaHoImz7+0mo5JAw0wPlGKujT4xsSs6olfzQg/pkoHfHw/lxhGSDsT0gFNu+WC1eX1pmPGX5
MWmvwTWS5hpX/ZqYl9Wsvk4SvA5ai2jMzSyOofclI9PbLvzlCBETI7ck8OiTmXKZn375gy7W1tjO
Dqm8/KB4Fuuc5LNECpjdaKUNhYOO/ikv//m7/vMNXKwxul6EbgMcdOyDrfhWEipZ+NCYn77py7D2
ywe7WGizVwOX1lF+zIguLZApY6xDDETSW7AlSS/AaZmNGw+7w8fP93tGXs5Y3/Y49WwLZffljO38
zDKxguTHoDSO+CRR0p3I1UP8T2af8ZDde2+Uiv11cXCvC5KaAMA/ay3yr/nsOz4U3Pmy57gX7zi1
Y9lNaPaOahV369igfQpGfll+9qjnE+Tdo0rLFZgKpPDsi3c8WX6I2LDNj3V7D9i7ICgtp0qzvoYL
787ZkKWF9jZffvKCL9u0eIJmTVxnXOR9jO1ebAkZii4NwjSdBP2ZTArZhhAIejKn/b07PFrVFZBg
CmLTeVtfvI11fjp/C/QuE8lgagfEuJF98cmvendGXfyoi82wTZJpJO1tOnX4LKfxMSH3ICBVrAO+
sKrNx6/g3aZ4Hoy7tU2yTiBol/H3fqUI/pRFyBvwonugn4XWP//zAVz+/rkbFAlMl5USYCWKIqmm
0wB/Z9tAiMbXj0f4fc35a+7wDH8OcfEMRj9Kn9J8OnEfWrj+dez84JlvnWw9kNgNC74n8aOvg0++
0/8xLpWY50kuYMHF2gDtJfaw7KdTVt726itJiCvj7NQLjoZPDtLb2JE0+VlDt3cLkoflNXo0BaS3
CVfYvz9Yg3ulhsKfTwY50m2BG4I1iVDlxok/WZP/Golu2BbVJl0x6BXy90h+HYZ6iGrz5ESC6l4v
w3RPZDi6qJuPP+BnA12+x6AcMyfKzVNHmMAtnlIDvJLQXBZuvm+nwF/9F+N5AmT+dzHjX5zRE+AC
FfFonkSTLfKWkI+TJBO/LvYfj/PuQBTuGSNwhHCZ+kJcfCoZIUVC5mLid/eOrcy2bf0Y1XrpNw7E
jDj1lfnw8Yji/d7BkB53G1AJio7LDa3Ayt44w2SevIpI1dwx3prQ9Z+KGZKnIPDrSjp2dWgg7A5O
M1s/RD9OG7cNfBKK0+a2SCGzZgtj8CKM0uJqbBG2E98mDwSHLLpWvbaYXHBiy3bXk0OxaCE9lsZg
3Ba+TPfEecZfcZTHn6y0f71IG+MLiVjMeCEvZiLamQrPiTBP1vBQfk3Js7SWc79q9a36ZCr+Y01T
2xIPCc7Cdmhd9l4F/jOqRgUsLwLDM2VtlOuuk/lg++NSEaYzYssZZsKc5mn98bd7/+nO2whtzH02
SY+L3d/LrWoyQb+OcT55rrEh7ICwD2PTF4cYuVpjv3482O/+h3/vmX+PdvFKcfVbnHz9fNLf0aG3
X+cf1oN5CDbpJlw5e7HvI8IPF0jar6PH7lEd9Cfnzu8ON+9+gKD8pm6V0v3dU+6PK79jkNSD9nQ+
DYfo3lkiG3YWxq28d1fzVj3fJqeCdq7BvtmlNwiwPn56691tQ/D0ju3LIJD8jzjvSH8MnpGChCDY
m09RQ1YTdqqr2KUZQ1p8sQpYXyKeCYdr3yrM0djEVq09f/lvfkEA0Mq8FjYgwd+/YBQS8TsxI6em
MVhc+hncdh+OqyGV+yybX3FGI713/WzRca/9ePB/zTRuPHTbltY5kPViX+qSaE4b+P6TXTaP/qHx
lkFZPhTzL19t/18j/Z6Ff7znGL691Z37e05XCwebPEz8oZjzvTFgavLL54/He3+SnGEjagKATsnx
ePFdSxuVU5ARzMgTHjo33JD/TASEuvf7T0b650YB/IvFl8OYw/9iKEDneHbMgj3pWLsVVs3vafNI
K7gUf5sRqkWdm+u68j7bn/75hH8MezFvCBe0i0wzrOE1G91vk1YvDVfd5Gn4GIYCCfk6jpobOoGv
fbTTAOTGcEiCbK1A5/VnHcfPt/LLRcxpA0LpSbLY3IuZNIqqr4hmNU8YFpJt0I+/6DM0YI8nE+Dj
L/uvOUsFJM3AooORvJxJhSgl4lWe24GAy2aymXfoJNXwJDEsfzzUbyjz8qn+HOsC7Zr1qGonz8zT
IDssXrSTWcI/7xyjfEJOcTsI21imDjGstb6D1boqZuehyOfrlPAq0k6zdN0UaJ8lyfoLLyA2pLRs
/FvmMSIhOp7buyixSC009LyqQBCJs4CYCa0fsS+3AjXjshbh2u0HNNii+WTjf0ee0ITZ4xB1kfYK
0M/g4uG8Ok1Qm2ouJUISZmy3t13WvZhyTpdFXtLfyS7fSEHeV7XzCjl4k/jxIdeVwDRs75Bhz5+c
7e8LEH6PzQkAWErf4ODiMsbVEwQ87MxTy11iMUiRLpHSOp+M8o/l6nNBkD4KBso9sMq/91vVBTTa
ygzrVC2IdD0M22pYp0fkv2m9IePu4xn0fpH+PdhFMaux7Ru2HYmTr7FLKHFdeLczXdUQapu7j4f6
94PRLcCFF7JNEVxsCDbJj7bCv3PCBjK4m3Tlvca35G7hjn8a/6sHk3YghMnlOTAvHgz985x0INKs
DOpRwhNjolNRGuC8+fix3m8svEGusOzkAYzX5Y2PDKF8dicGmrtGHw1Rz9uWblbbqLKjT27p/xzK
NZmEARkprjhfPv84owxrKlRHAXTSEOC/cIglyygZyu9u4n7/+KHe72E81LkcQOQnAtO//FRkUcsg
YqQSRQaaDXyIB/dEmicNzPJPqAHrfIH7exNjsMCXfuD6FoXIxdac5U7W0KtEnBTsEQZfFB9PdJTa
Od5j670WqAiS5JnQVwJWdxnOTjv+pCP7+4WNSNSlCmG79qEIL+ZKGWMYrAe6g/gTynWuOMWqNAv3
v5goVHGew1XGQrV5MQpZZhbU9CBOXOpNpDEOSkJRLsX9x5/uXyv6z2EuTntH476nW7M4VTmb4MFI
7ghxRQX28Sj/uJfyzs5XGJ6IeX/J8apmVkZI9twptX9OqCKN7LElP7Usdln+E8XSwiloqI6k++7j
gf+1Bv4c9+ItTgr83fYmcYogcJ3CufKGnaXazcejWOIfc/LPYS7eou0qe5gLS5zK/yHty3rcxrko
f5EA7ZRetXi3q1xbUnkRkkqihdp36dfPYX0zHZsWzEk30kCnUei6Inl5eddzCsAYWIEG6kW0sjU1
sv+sHxQ0Hm2/RRRUn4DjHe+ANJkdKaHxYQIegeBrmDDugoCl3tZ1vD14FnjWcL3NMeM/hORxQusO
cg2IfAGp44Q10XxADnf+/cWz+8aJswlicxvPD06WFxegjGJSHWh/ffJNA6A4cmVuOJ7VEhrbYpAn
7PZR1Qju4K1QW8Z0vaFbJtJ7CDPwURe2DZMzPabWKHmMK2Uj5c78nGqPw6QcaPJkmTvbFMhbOGHA
U+g2XEENgSze9WuBWpCM6KYc7EdV6fwKcB9NfK7oFhjuwJ6rnapH20n3qmuKSzDiC+Mh2OWFuBbt
yRYmMJnlg1/KVPBixTYmZqxEn6Jz1n037AdMqDp6slbQE0dB/tBvohFwi9hyUBtI2Rmz4PN0JBiS
AvpTBaSwzsxARvnTNipBzmlpZ4iFqMTWNMtEzMvpfgFER7TyKMEjxYQNeqnkBv7jDi3pmGqXI5Cp
IjGE2eKv5ioWMTTfdKuwhwB44AqLtOFP8fzs/ay16LkNw/PQqW9lvS2p23YrJBgBgH8k3ejbQGKt
JSBO2fO6yI5G/KhImzBuBFdu4VFCAweceARncFngiV6fDoZtMBOl0PCMEUlPM97kGVmV+rn4UNG7
cUTrrlyELoB1vKF8J6Hg+b3NIl0L5x76MjfaHkAZ4Znm1qqaslUAhAVb/wa8d7dE258SiIh+mbZf
33lsNnD2NbxPsq2b3G2IJxltsYYWnoHXhDnDGG1twI20N0BIEdVpFm46cy5w7dBaqBO+TqOhyXwi
EwnP5hEoknq8zccTGWwnNalfVO+SJbhoInnc0vRkrIHUa4fnsmPFKEDJ5IcO7HwY3veAGXrfdt6m
NTU0nqDXCMkaxNvwcq/1Bs18qgnQk+Q8T6dwk+rbKTzqye8eB0iTl05HlR2Q+OVqMsNTOiCF7Crj
R+IBiElyVWltS/sG6McBAFOrUnKrYY3BwAgA5mkSiwKNmzO//lSNi2fAowhoftol5+IteseBW4/V
r+oV2HDbdIdutNcATeqC7bnxtDiRnJUfQBYLysIhOTfDuwYW7+7X/e2/eSm538/ZVCDJkcYM8Pv1
PvAGq3IxF1zF3/vu/e/lWKqJLK+J91HjXVarr9t8mqfk3A5f9Lo5WSVMUmZO5zgcJME53fjiWJOl
477AccS7LHPHlFfG0Eo0wJpIlq/lsUiBNVohBp7LYtNMXb/FmKfAy7qN1TS0A8HbgDmANUaK/lqN
5QmBKdDi5mPngsbEH9bQzi2mHmJh29rN9YQkJFc1FlAjQcO7xZmBucS4D+UjMtbeuJVOmPVdyZtY
8Krdasa1GO5Rm2wSZYkEmutuN3p0g+ZVVRTf3io3E2GjqIGuCuY/Xe+ZHZNMlvRYPrZbZKc9jC05
jfcRPro74Esdfv6tBl4J4ytDyFeCLG/GttFN5NmuelC29wXcqt21AO6qpsw/muTPcxn8yLUOaB8Q
nIl6a4GuZXDXtZJt4CENkXwkz5gIyTDOgsmbp/GA7fsSPMRugJUNXvyIpPdp+LDPgTNsMX2yIodO
cMluXtxPLfzn7Czt+uxa8P1W2ZDIx8a3UVewXXsXe0Sw3tugiZPCNOjC5RswV9MAVRQa4g0+IOpW
lqd/OKqDXJZgPcu36s96uEcPKGdZ1ydYDybP9oknueSsbiRPJGbRTlzovMVdK2AVY7g4xwk2Prp5
PCQEYSfy7/1apI6K6IQ4iwQYDMAH95AUnO1N57NLjAGTM30t9/ZJ3WputVK/gPDL9jTBoyW6CZw3
BuZ6gKapkKy6kVvuNT8U76NodZztmKueVpjkko/zyl5l40b7Affbzfe6o7jAJnXNk/0IdFa780Lh
+pbVEhlNOGRoZoXXcq2WVZ7osRGlTC07P9ilnrqtPPSRrED7JLAqt8EFuwIXsjizoqoB2AfBzHBk
hzj5dEM2gZdvoo3mF17q37dhi/blQhhnX3LD0mY2OXXcPm1ELyT7f688Zm4hnMWokbSqNLQCHHto
Yuxn0PvBG30XcbkXf7m/juVrZpoE3SNIAqASdn1CgL/JJCmvZPSQ0w0AWvxyTx/LY+AmArshlMSZ
KF0C9HykQRK7YI0TeID72uW7wBXdKqEkzkQpQDaWK7amwe+3jRP78Ac9/VCvC0GD66ItvNg8zkaV
IKFJw6lkNmr0dJc9l2SH4a7/unW8hcq7qbAMLAhQiNtxm3ito/x2gd/19B+1gTNIgP+wlUTDguoV
YBucxrFP1FVcsEkJliTaOc4qdWC6zwOKFXV4FVMMjcAHdNuzLFjQovH7c0B8YSUopU4zbaxn9Njj
q25RxHdFlmfBiqMrEA67AiOHWjZ3OmjVR3kUo80QErkJhEyH7F9c0ysZ3MHMCdhfO+tTpQEr5Dmt
4xRbaSt6dRf260oMdyylDb4rDJqwYwFdryvj8QP5hODsb8tvaLS72DCTexVCoB/Ecwza7srB4L7b
HkAu6iWw1TGwxjFMkrqWSKR2a1OvRHKPAzi5dF3tsDDtwTwzuyq5OWDjnc6Tvd1vkV1YevdQDrYR
3SDnga4xbh+VoA2Toifs3Ru35Xu5H3GLyPfYA2GfYGm32T62m39k8d3WAwhHSdl+yspOPWCanwZY
owbpCJCGHdTn4EFxi5+qk+7kffAkNLbMbHOv1ZV4bmfBzldjOPJTPDPrqYf20c/bXK1Ax+BGiPME
Ror9xhuJaHZEpyb2F63B+PmFr6sqppICkQ+bGzuYLN+Xvu6MLnjeXQAaCyz8oq4iWkVfKBKIhm5w
D33bIP3eNlQ5ZhmmrCOGen82EIJ9nYezEe6a7KyiQ0l7AS+uM2Dmm0imaL0LASYLmP/5BKbbF+tV
oiqmAJZV8JypburZp/wHJqyH92CDuqprnaRD4BY/ZFkg93OEkN/nS7ncgz2PhgQwDMhtfOkBMOK1
F3uWOx+GE97Vg/oWuxnwssFS5wUP7XdAUHmNqIC38EygcGabiHtRCr3JhgD1BXuPXk/E1gYIfb3o
JX6Kn5iVBbXSKjuApA0UY9FTfqod6okM1eLVuhDPPx9SkyLhBtbRY3QwHlrvWB/0XXuIN6uVclqD
kfc76Nt+g0nZzdcCHV+6VYZt6hjxxHAD/s2duTEUqjw1OPMzyOI3zTHCmx9smBlRHXUvjhM+c3I3
p30hkTNZstlPoRa3yhFQeiAn9geXPA9r5tLkm8adfASWSNgApGo/boc1C2SDzezaQG//AJEiJuBX
4vhIXXCF0eryzzYY3EuRSDGGi2dsg70xHqwzqvvnbjevQPwCZwvc9PmP5gP88+vSBYkFAvoKgYXg
JBY8/atP4OzbEMQJoNDwCaOXeiAi8Ipj8KhuZzfZ5EewUbvSi8ihWAplrmRyRgfhWmNKIMXGMZSl
QzfaZ6CNoXkP7SrDs70RrJFt452z5zsNSK0Zg2bVyvGbto/gl49QstK1PaEg0XlyJqUFQXyWyliY
hutUnBpXcgEB6wIWZfBAoL0VrEtwiwwuEKgBwxLMbF2Dz+L6AE5GtuuxvOwxgL0I/1UQenVyXESA
OIvUWcJODpeFhaHjoXHJU76ZPPSmi7xooaJwricjg9GlAMoZHXovO4HD6PP0Bg8oRLtS9CCItpMz
SmPLIOIJTESHh6jfYkwNtGte6wGlyle3wSaAEZDOBlzs0iVQHhCDI9clPNXFR+HCKHCWygqBY1Cb
OFUw8H7mhYAv5fYPzFjpnnRU3OaR2QHbk4TJPI29tXduCu+6mqAotDN2M61zsKtOMIU+KDVP4ZfW
Q5s0dv0Bab4HtLxtbNDIOv0ufTNrb3ZBUN87ZNd56Sk9gan1X+YAL3XP5CwVuNEt2+ihDIX/1vgN
cpyPa+MsO6JncdG7RdewrZiY94BbzSk5puxp0tFBOZrH+YN8WgywE/sgBNkIE7lLzt6lLE7Da6kb
zAbwJ59pQOV5XA3rftt7zP7nm/Cxdcg6PbFnMcGFBmaMc9+EMJW+Pe8/S+VUHlDhHWgNIL7bAfbS
ReIYj14iamgVLZLT6MTUgjjPsaFAz8bS8of4zMwiOAse/lUkdLGh/JMKW68AYR6yUHVHXrV/Cbye
vZ44PtXR/12whzZLjCygRRbNZZxWplqKBNOk/O+2JgfrOHvIrvo4vG2P+2CtIv/+kS16bXAZTeAx
6ICwNLkzywYSZjkYHI9gSfw9euqb1m5fKk9ZVwdp8oG3tCmPxSo6Fgg0pbUh8lmXDhPWCdAQRAUk
H7/B3QQcpAzkaUcbN8OChqLv1QVKlgcvXRSdLD3cl7K4za06S05bM1SP0xoR+9F2x6fWyXf/H3EQ
u2f8RbiUxLkkgAMcGz3BqsgDsOG/9y9kk+BBtQ7t7/p7fqpWOooAgTs93T/M27YNNpR3sZtc8AM7
A4zcHisEC+i5OPXwSY194NW/yS50tV+y0wJpRCBz8QTRR8e6osDfyRv5IAgUWhudindOcvqHYhf6
OMU15qTl/b8xMPaFLO4EFUDIxNXcQls2rBga/2q2aGgXOLFLL+alEO7wesOoFQoows87z0wn3Pq1
AQfv/saJxHBnZdTNwOhf2L5R5N77HcDfHXRxCy744vtzuRzmp1wExCC9V1Gw7lUUdvuH5qztQ79A
pqpf619iwby8aEmcB9mqg0pmsHV/1pDBod14IEaGtotOSLgm7k2N8cZZKMereFOZvx/6zCyPbuAo
x+rL/WNayo9jxuqPfnNvKgV5SqGEWFTtYdjmFPsRygvRBs7bf1QIzhIX+QykJabcQOc/sJwUs/tY
lMgMslO4MU4XC+Lez6JQGpPRR+KVZm8a3ejfpxMLUgGj6AFI35uLtf3zv+0i4WJTrQ+UtokglJVc
ZSRmMnfeTR5GRAX26HMMjFseoFpkDalqCywAfM80yQB4nOqTijLhcKIbNDMcNO+jRRfA4GE2/Psr
LppfPT+H3vks2toFB+hKNneEDSA1MwxGqMf91/JR9el+dgDB7fYuBBsucGv9bJWuRXvLLMW9FXMH
2pJKK9URK54PKPsCKRfJ+85rDtnjeDLhZGovgsNcyLFdLpPP9DRAtlONFMskzlHxwn25etg++uWp
eXzd/BTs6YJNuZLFmfxkRv+znmBxna8jkxUjS5s43cYQXL4lP+hKDmf17XGMgcSLNX0FVvi77Epo
C5i3219o9HXe39UVcDbB5Ad1FbWq6Qunp3w2+ZgEnf58m2cT01a1xwqbqXenrKpfaUrXggNbeKNV
Bd1LOqYVMO2ms2+4eANi9P0o2tSwK/+/sgs9lvv2xKr0wuaK5fX8kcU9AgD01gCwzGS5nynYyAHo
NfPsWOoJNVnPloRB1pJColeVNUrb6PeTufV18VR3nVKrx8RsMALpS/I7yX6bRAg6sSRIldEai65J
jcGqXW9kl3U0UxJdPerrHpE8qphIrm2f0B3rqyvkGj0ZT7jg8JaMyqVMbnEG1UH4kkKm8hCcs6fu
Ld/Kvua9gB/Jrf38LT1lL+1J84fNfcFLB3kplztIhCKFZBaQC5hR8DOsGuPXfQFL7irmgv7sJveM
gyAmJDqFBAlgjAwJmXhBuZcDMLEUft6fmn5dlz+6XNqWxher8mrw/Yr6z5fsy+U3cM87EDSVvMWE
wVF2gx3d/6B+6MtH9j4BvRNmdPBQxgDHJrpNRDd/qZfmav3cc9GrHRjkek09gh3Wp6d+qx0UjDT3
Tu+kDtCDJ89caX7twty9CLZepFTcm6ErpYohAvZS/Tj+ADKt8/K0Xj+iMDCunwdHVIVaqo5crvTT
+l4YoKyAIoFKBqGXa65n70flPHxLvS0wUfA4gugMR4t4ej84P//rJn9+2oXoqAUmtTJhk8HdhDqt
5Mzbh5f1I8uCfAddEpK3Z1HaQKBTn4n6C5F6rZIR5VNmbgeITFZAFkW2XRRB3AI6AYgUaBsMAwCj
RhqPdEhqKQYtlMH0B8QRyaFfPaweYufXr9qvfTAzfQ/d3wK9Yc8g72tciuSeSa0FAnocYjdRq0V7
RbGrkOZpd/WTuSldYUVr0QRdLJAzt+A/a7uowgKjCBnp1fEl/Lwa6lf5w9hJXundX51IHPv5xbmp
ukTiLIY4gxbOLJ/0IhFI+HzN7+0fZ1TtPgHfRPB/tVF3dT/2CxfnxW5Auqnd36AdEshcvOqYYrXB
rqZjuICzcBJSLMANMNVj/jXMwGjhlV/QdltpPviC7+/fot5fSOLsGe2KwdYqSNJARTO7poGcR4w3
8aP7GYue4sWX+EIWZ8Bks65roALjdQLu++FpAF6zIJoV7BsfsjRNOOsY6VSP4NLEsM9EHaAE2U4I
TE+RkRJsHA/cacRhapCIsHg2zpzmCCqIcnK00J024Me8f0hLAS3MhmXaNoA5lZvBZi0FMHFhJNox
S4JVHx0wUWT3+SqYC3DA/bTjkyW3nlZmK4HcpTDlUi6n+mYz5HZmQW5ToS5uAr47dCtMta8s/EHK
+gGUMgLVXyr5qOiLlTFehgk6IPld32gDVDqlQiPtOEx+thnw0ujwmpoPkFnrgD442u8ikbxe4sXW
TEMzYZVVhQ3uXkucVTtv+hHcI3ry3Mqepn1L4l3yen8veX25FoLBhGshGBcA+R8o+g52+F2qj9o0
OSoIlsdfSFRsJECrp+BIvi/yprfjUyYyfMAe0RkQCGdGkiCPatBqgVRlfBmMR4mpTQ0iGwtcoTMo
pg0ZMIE1KX2j0MD40LpghvNLDBPuyoz49z9mcZPZxCsQXWWAgHCqFEgJOHAbfAvMtdPO8bHIwMEO
eAcK+Pb7opjNvzTYn8u+EMU+5eJNKKcBaAfUTg6JHK0bGZyeiiIIz9jO3YjAlBumlBTFBovQtQgw
SkYAUY/oQWuOamR5ZpY5lTm7aczYcd7ur2dRGMYcEQ5qGgCt2Hov1mNbXS+1JYTVTfQ2mjsEvSsp
7NYS3VolqMzuS2MHcbM0G7MrbIQFyFbc0jT4Xi21IQ2jkwGhbo10+6y594UsHpFtoWhCLCyLB6gA
UmZDDRLTQ9ZK34yETI8yySLBa7CkckRmqG1EtVgD8PW+RVFcGeAOpwcZkOlJdkQU2jo9GGec/G9R
bZnKEQX92ejFNHX8/VpUY89BmQAfH/0zSuDm34ov9/drSQUufz/3TA9GhjGpoaIHonjyrK3zFKWX
dNqVcuEPabK6L21JBQieGRsQWajz8CUtu0p7I+9gq0bZBOnB7GiJDXKjTKBpN8/a/3btjxxO1UCU
E0pU0ZNDmh5ogY4+GYDfzZcK+P1gSV0pFmKb8lcDOu7761tUDEB/AR4ajHCAm7k+rT5Ns7KNYIvy
ftcMqBdUX6LsZzqLXMclLUdX3f+T87n+i4tbg9wV4zEwRHn2UMcPjagSuHhOmo3uW91kOE+cglsA
fg2aOKEHNJCVtPbtdBfZohz3oupdCOFUu4/AMAO+JXqguRfQn5GdPisUOZtO2g2tLKgU38w1farE
hTRO0QMUNoduYrZuWoG3AtgjjUNDV3kvm7VZqIdpth5S+dlMZ7A5nqMWCM8NKBdsHwjuXhx+y2oM
hW+JxdDjmvRJBluOTFBrroyn+zq09J4TwE9hEAI4cjc4H3GuAJdWx96Dwc6Wvqmm5BugshmII0nb
RnsN6fm+wMXDvhDI7Yw1NHpsdhTWrEbe3y69pKXgKhNUdxdP+0IKdzVIZJExBlX5oe1+5WHuS3Qj
2y9oCE3Lwbu/oMXbAfRCwHhpyMx9tqJc3A4NRIbSCMrCQ0+CD5tu+mb8uC9hecv+SGBfcCEhAatt
a1UNPQDr0C/Rt+RpQekmLXBn7wtaNCjojMdYtqVjkpF9yIWgKGusuFFbCsrdbwHGjemwGwASKuyj
WDydCznchQc32hAaIDU5ZOlu7AdgCezHeG8N1bqse38Cm1T6I1Jfuy4HhcLeHsojScJzWzabHGC2
Y9EINlj0PZxtqBHnK62JDR49EiWbwSDPjBa4ApF92IJ97v4uLx6nCaBmYAURBMfcc0F7sNkDDxpX
zmZ4fjtGrD2IcBT4EPLTANnwT0GYCBeIn08Gupw9MMa+g0GGr1WknzUgJBQJ0Le9rgL0EolbgS90
E/EwkZaMFnf8YRg63M2ewYigmz1EhiCZGqQN8CCD6qtEACpW7U0QO+s6OMUbeC0uGD/u7+mS5sIN
s8DFgPDyJvZB9D9lUppDtvQozf3WLhgzUOfmcieoCt2XdBMAmbrUSLWM01MAiRHl0grc64NtPCJy
EeiJSBJXf7KmpAVBISTZabvX7OkhDdujlHWuHAMf5P7+Lenkn/0DNtf1zbcpzeJISukhntHjKX2r
rccx/35fxuJ6kDdEjzggrG5lKCQqMIYAmzysdT3aA/qPFpWbzo3AIqtL9xl4cf9I0q5XY9SSFMpq
j/s8gVMzBkR3QYAb4knAdUIJ+mc4TEdQP63tLHsEVZybkfxM0uIxSmZfmeVN873p0lea9KsQLOdA
o1rT4T0a5s0kN4Cp0MdtBBZXR7FUhIDAWL+/T8sXCUkzg2CQHHj5bCMvzPCQh6CbjPH5+TC/JoYG
4qB1PX0ooKe1DLeR6L4z9JORWfsobB1Z0QTey+JBAc9MIcwhM3iYtg74LwNwO3CZMsC3K4llbntQ
zL5ps1KdAJBfCp6dReUDICPQeAB7BxC16/UCIHhMVEOH8qWg/tNlRrkGSi4YxUo4os93Yn0aKdTQ
MKXA0Id55NrenDQtkSCrCB57qVzPxCrcIi2fgfKwk63p1QqRwA76lZY1j/fPdclRADz+P6I5rWyj
diwxI0EPqWIXLjF64o69KoIxXdxMBq8CKGzg3vFNCOocJfD1DBj+smI3uQP1FJDM7y9lSUOQMUDp
lo194IG5PrEZsCGg7Q7g3ubtdib5NqL1hnYdqDwVUZ1sadsA6a1YGEs2GQjGtayCasBTziUE8ip9
JiN4KQsAYN9fz9KmXcrgNFBtpdyMBraeEM2j47Gdc0/oky5uGnOtLEybAe2CE2JVmZoZqQ2r1I6r
NPwGig83irtVAmLX+8tZ3LILSdzxTEB/60AnDEnabyvPHbn/fV/A4n5dCOAcJkCOBjQKsV+xvEY6
zqGM2Vfkwoj2i/MnOtC/BoRgFa101FIkierj1K9UOV/9i8WAJAqtqEBT1/k5NYzwtK1cYjF2fS6y
1Kmn1zl5uy9j8UQuZHDxSBBadEojKHEuvfYN6lZRKzjzxd1iXQi4I2hH4EcZ+6ZNayuj6aGihV83
7brVgGbW+qEpihJuiuewoYh1NPTt2hibvCGn0U1wcIPeFSamiYH7GsGhkyQKblwDY8lgLA/pvgcT
tRulteTpQftVm4JjlyY1OMFo7BWylPkEHCu1JZm/7+/zgmJefRqnmEQax2RCY8sBpNzuMO7aFIl3
SxDCLm+AgbYPlvUDFixnkkBul3VjJyUHWQm9sEA3dvg6SChsgcs+eKsnxwTsIukBlFe6sYn8wh50
z06kzoIzX1otmmrAB4KubROuwrVpjInSy6RAlgH12FUr+TZVXa14/fstvRSiXguZ8hBkWj2ETEht
xRo6swH0jTnWzX0xC/oL0DFNx9uEbmy4F9diUjBQockmg5kHlzUaL5xo9CSosgasw7+XBFRhFEow
FIE4jDu9IDOa2pQgCd/hVxK6bLtypZC9gUrefUkLfijYBkGqBoAoENLxlgW86xrYPRFPIyMee2qr
70jeo74rNe9IhhXgMShD/77IJZW4FMkZGrs0s9ZQkI2YClQLg+kJ1MJemCjefTFLpwW+DcIK8hqA
xTmloLUS5rMy4bQGdXB6gJttKgAWdg+GAbay+7IWlwRsXfDHoXqI7MS1ZoBu2KrCBPZZn17bTWq8
iGpaC8YZdA1wQAHkhfFywglQ8j7tDDD2HNLIzB10NRjuCD7Vv1/GlRROweW0rGQlj1P4TKuxAys8
zGY7ikYNFjYLTKNwzRgIFaB0ubUYFVCclTlJD4GCtOL8VNVHq60EnuxCcuFKCLcUNY3izAozvDUF
Gfx5oM8yCHi9CHiWTqyD07iVOstL5kQQQS4vDrluQIKjq1DnPOgk6rq5t5Fll5Ux9mRQ2xbtMHjk
b0le8MBhfX/kcBYilewwNntsYl5iVCp/iwjoJYrRJb3A6C0YCAhiiMOmwagduNs61JU+x3WdHsBJ
tAmyFkZCP6mpuuklRUHdP9r+9VUCoCXy7OjGRKaEp5PU7K6OSJ2nhzZTVwiMPan73aREoB433UGf
+wdTjvQEhqLxl+sbm5ZgVUsbLGsYQxhxJXTaNPUJMH8ihTpTF5wG68eQkK9hG7jtvIvMfkWT1KEv
NhjRm/LVykUrXzBYWPmfT+J22rAjI0D+JD2MYIBFSESBYoF3rO9iQVvf4pH+EcSPFSlFb01T36SH
PnjF1OdGaQakuwo3H1cA2hfoz1KqwJAZUCo6a5k/zl33SG1abG2ZHopJat86UAtvq0GJ3B5os66U
ZfnZKq3uKdfC3p8TCtRURf2uD3pyBqyn/fVfaJepYgwelO+oF3HXxsyUtEhmaBcIa14kQCM7JZG9
HKx69+XctDIx/QJjpQwAJgONyzzEpjWr7Wxj6v8QYOYDfHZuB8NjgB1cL8+1GqzkpFkHegceabDd
y2ud/s5QBKbPND2PkUDZl2zSxbfwGJra3IOmE8TYh6RBVIe2hGgs/CITuJxLWnUphfP0QA+rFlOO
c5bpFwnsJKC51tea8S6qmi/1WlxuLc+xVoxZhNx8hUKmAxattl7/KoEqoDpa6kzPBED6gfc7EJj1
pbt5uTjOrOtakzUYa8fiSs3PUAXIksatslcUOAUO2eJ9QbsDawqA2QW4zbVlahPTDiUZp9VXZ4Ih
IZcZpBmUUclWbbxIepaITzGk2j8LVFbGL+baERAw/BHMOUwAE8ejHQ/Y1zFYSRi56vxZc4oRhFaf
BUEZab6+SgU3ZVE5L6RyO1t2NZAxrA7mAfwHUg80r4CK46FFKQzuFpk6hYD/8XpTwyabmn6GzqRo
5AobjJsPr9Jwvr+DizcAhW70OAGeGA0410L6ppZqk+LOd8q3SKvXFJFO4wCD3hmFnBg3U17MwDDq
FrgYYPJGVe9aGIgRMqnX8+xg6Z3fqsoWXTKbcF615rMtb4Oh98PKN6pvSfsvDgwoKojlVA2y+Y7J
GP57SOImOwTlaQhRehsssL4JhCxtJZPAaMpZQwn7+UV+2aiVzGyInR1qYv7sBvmlKfvVmKkvJfq3
xljkkt6Ig6FG95YO/j/QZcs8+1BOk8g0kxCFvPJBkpXV0HSOTY+hpq/b6W/Zn9mrgHXhhQFvLvJs
+vXaLKmlVhwMwz5QSf+zkuvYVaIo9JoyiiOHWkMhMik3N5tJBHYUuqAhGcjZ1xKBcZAPhQWJk2lX
eJEKKXOSeGi2rWS9mdP4sxwkezfLdX/q+iB/zzXy5S+vBr4AxowR0+B+IIi+/oIhBwZwK0XjPus0
JGC/5bnhpHa1tjHRgMr+fWE3xhoBMzqdDMTOFqOd4za47g1ahpSMezKetD7xqW4c0QGziXNTUGm7
feZZ1xOaE9CXhijzJjGX5mFEJwJR7Vd9NxwBYerGr+ErPeqPyUna1a/Fj+aHaJJ5YX0QihQtkipI
Cd+859I8ZjWxxv3EuE4GMOda1Fcl6mSRqCVlSRQUBij3qLXj+DjNmebG6oqsnfYjxURNtUvbyCmV
Y07f7h8ZO5Krtwf7CKRqjCXaBEkrfmiOYAZCmZJu2qvJl7D6moiaLW4boCAAjYrIcSCJKt+YSxu1
tEyj1rQv6niVBpGj56DHGM0HK829KFd8c/4i2bI/mNb6/tJunh5OMqf6UVQYBEjV0z44q8/xQft5
/9cv7RwANJg3i3TRDWcYUZNB6xQoQ9AEimNjAtwbJF3klSzogYleUpTbQIzEaAav7287AsqPtuh0
kOwUiajyPZrqdRUVYLhFHuz+iljoxemCCWh6MHiAJggsQpzOqeqcz1UTTvuhlmSPVKbuxYYUr7qo
7d8krUv2+M/goNaaaBJn4ahYhh1RCsNcQMPR9SqjmcTTlBnjvkwBBaa0TNUrU1C6XBRCUJLCFC5c
BT6LKGtSoaRqNO1lGjhNZbgQoqoCf3VRiI0+azwx8Eb48DafC6MZtXjal2hqUBDm2AP4NkUwPgvP
JhJsqOCBEAV2ls9KFWqo110lT/vU/CDSykCFLU13ug109F7UksKcJ14rUC9nUSR61dG3xp1Nife0
TeJ5rwElL5qML/2c7SbtdyKrrgrUx/q1s0W9x0taD2BAdBoxFm2MUF7LrFGfn2vMn+6jZmcEx9p6
6gOkWajgCi+JgSknBGYWgTKfYrHRwISbRHBY6LZRzAwd6lN56kqyH1IRscWCuWAVSqDgAUkZBpG5
CheOVSHrdU3red6beppvUWBvn4sqIU/3r/DSisC7pLMWCkarzLnbYAE1C+CMTvs4asD/DSyXM4DB
tIee4hkplFb9dl/ekiJinp3NtKPWgGLD9apC0GdoWaTPexQwvFF6SMr+Zw9IakJXXVy93Re29JbA
w2DJPZAeYIls9Rd72CSdTageyfuBtl5S+5Ey+zlFM5b2ZjbrNNpMiYs6l3tf7MKeQipBdzrY6WCf
OKltlzRSlkCq2mV+Y6c++Kvy6pdW/f1eEgVxEspGCjwMnmVlmgnSYWYHhM9GwdzQlOjfioJEq9KM
rLWU6umDPAeV4JFcsPmsoIIGaDRoIcnNqSWY3OImJ+q8j8ez1XSrIN1TxXDsAGTcY+Rk+ebvN/NS
HqcwJaJ53cg1EDjHTubPgd+uE9E7tqCUV2viIrRpSq06KKCUvbEl6XloB99W12Z6LNtUsH0L5h79
FKxShF5yTPNwhio3DALC9mzaoyNrLTXoT856vx6C01/vGoIx2ELWQMcaoa8Vvx0rMIro5bSfRiVx
4qA+j7KfdP2+LUVV0gVtt8DcLCNzyJgqPuubF3cso7SO8yyf9l3p0pa+SnomO0ajepYRCsKFpc27
FMVdrAJEbfCgICo1nhSqOHhXgllgEBd0AZ1/KOgZOCW0OnIyDMSCcpuM094Ek6miP+gfXY/OCuKU
oszjgoGHZUfpAYZCxWPJaV2GFUQGhekNSs2R0Kuqzr/ua8GS/UPcwaBE8WKxTsprNZDaSFVGXcFi
wvJcxI9BuLHal1Le1kPs91XkxGRH5Zf7UpdOCeNVsH3QO9hcLrkCnZyzLFLxpBjS5EjxvNE0TGqG
YXf+F4KAloq+NmjgzV1KtEQLB4LVQR3CoIKBT13DTvz7UpY3ERQsn1Ex5HBX1jKHejIlnFOJOdpJ
+k2D78MqfsjdbttLp0nUb7NgYFG8gXMLzWCvMieuDZHaI1I679Er4YUy2l4z0CGSdaLu6mnaRZok
WODCBYZAhAxAMFAUdBRdK0kgF3OUNuW810cDbb1F8RpHaL0I0K2xKmf1Q7CdLIri3EPgKqOzFvRD
DOSVE2erYQTmtWbeV5U+7DQyUGdE/dEldBg28B1NZ9KTyonryNrTeNQ2mhznDyZJTfAFTXa7p9mc
C17shauIIj6cIDRQg5+In+9SlVma1Lad93kXyfBQ7cTtq1LEr7xwMSAFGgRyIlaC5m4jEtF5GFbd
vB928nn6GTj3d3bB77bhwukAYUHDPRhIr8+xla1Ql4th3isBWdcBJpSerPQjJXQ7BIDNpWFLt9pY
CG77gr0EJDc8EKC+YBCXrwJKHUyJSSZsnTk6QZN7/fSUgU6ZNrPXzT/uL/E2l0rkS2l8QWyoO1UH
Chh0dUe+Vm9j7ORgvZm+Wp1bbFWBtE/nl1dVOLs6/oGRgSW93tFgrKDDDXa0Ju2+VOUNZhE3VWC+
TN1Hmj4YwSvmo45a45HZq8p9JfvqkByqbNXaoZsZT33czauq3ARy4oMfXHDeS/cWuVCQpiLaQhqN
KfXFwxvN5vx/SPvSHsdtYNtfJED78lW7Lbe73XvPF6Fnpke7qH379e+oL25i07omJi9BAgSDuESy
WCSrzjkFii7cSZIeIT6SjqkpL8e0YMzCxpxD1wcMDhxTPGC1tBp6pDcSELUISOr4IhtPGkAAdX5H
mj94krymiWzpxn2o7rnw7x+SMIz6n4zxrW01KYeOIIGVaUqNxW5/1sZgRrjl6tDZUL6aH7Fixi0L
iXq9g4AKwT0GhyXUha4oKzOvTnlWN7hr8uURoRIV3R4LWR16NMms0SyqEkY7V2ZG9LmOC6vZFZKy
3gdQ5r5cyNFYxlLrEBHV/I2TvM54WhJG1L0+VFa8C0Iuj371yGVQU9n0OQhrMUyQ0pnnxJ5HyZSN
V2NegOckbvjXwGEN9nDvAFsSiS7INVwOqdfyllNkRAU+F0WfyCgl4yET/xCqhJGkucYHfJtCk1ck
qyHCc/XamtGmDyfKElS/yrr0Cq63e7k9NN1kdnVsjwMkf6ISjK04mNrj2NWnArR9ObdIHw3AD6Dv
by4wVnTLkeCwOvYLUH3463L4GRJKQlzgSBWKD5BYzNntUWQV/TY6oFMM+etrMV642KKAta9gHTol
u0S1rqYqvwQhOY7cHzAeexZK8fqAvDRBDQj1nCbMZAGTPCKd81P6+2cR2EWg+aCmCeog5O4uJ6wr
VLWs1yczIO2uIknYenH/Ch0TBpVvax+gdIqgibQlOPciZacHxzuLEj6IAZdWvR7AlV3VHCcvUk+3
j6rrcxEjOrMkXVqC3htiaQ1LYiyaqdC7hgE9WF0K5giC8gbD4Vjjos4COesTYR5gLeX2X1ChiiRL
mZ2K824PaitSAbEG+jPSGyJqipeDamalUDp9dYMSQrB5ZVeoJ04zS/zwurKOPQ0YAmpQOHvXCu2l
nalSGlxlkGTgEDLQwh2JczON59Kc4toe49+l0TwJU3U/ZpEncWabGIyz9aphL099AeXw2LtliFsN
joIudbm4PaxREz3s93Pm4jGT891rnlRugrYnuZN11sSzMKybc41uwZhnYLmgh3s5B2HfyuPQYQ74
6qgDvECUA9cx1AA2bchAjqLMsp6x1FNN4Ya8Qm/g9Wj/LJdHkKiYSfStyIF1BDwC/oKqDrUPRr7s
OpwTuKXYg9+83PbH6ysQ/OTsxym3L2QR6jbo3Rx03D4jj1V8t6gggDq3rWxuZWDckGnDHQh5gcuV
ECOUQ6skxBW38UNiKVyAwm8KPbPRvW1o69jAMxZrvhKAgfG9NMTPGuRFKxhCbeeOi5f7PMy+IErw
Kol+GA7PIh75pkYYacQtJ0C2A9sa8WqtGV1aTbl8yEY+44Mqa620gYrdfQnA/X8Y2pkRag4VPgUw
R0n5AN3GXquod8g0uNA6sCpdtPRMdBpNcwvCkozciot4zgF/gUskxCKoeJ/MLRL2Y4143zyr2oNa
96Yk32Nm0xTPhubt9iC3ZhI8sLXpPCof0CC4nEkxr2Y4K6wZ3fTeclHATZAv5dLdbTNbXn9uhhpU
acRdXccVHySlowxWkQZpibT2620rW84IEMI3LQNnJR2DIyOTUNFu+AB9p4WjWJvq7EIwnrNLL4oZ
4XZz4tZXK6qjANLTEJm5ltV6FHF8KSJSyHHkCOmbgePl9og25w1AcxSwV2UjGqpi9GXdgmvBB3ri
z6B9DdK9hoLbkDGSr1ujgf4NVH2QNUILTOr0akIpSpt2wGUGQUKOS1PAhAnpz78fzbkVytmaUirq
Ph5R2zj17ZegvXOzJ/41EQjHIG7WeN4jIarjmXnp0QnwoENOeD6Yxf08ex3UJXsv6RkTthVg4WCo
0IAEiELoOqFnL1kOq1/Ns8SDinosMQa5b60psoxhdtjlyfWTLx/1AiR8gFfCvwXUaairZjmJyHNN
3BAsC67M3ZSlZlo209Pt1bkW7UBpBp1J12MDnoCeGZdjwrfzTTqHQ1AXQa29j1AmI0FZHXTxgxNe
m9oO0/38JT+MqVeUQQLtkHw+6E8Jt499AqZTZoaW/FOCAHLOOGU2EpqXn0ZNN1pMtcBT4NPI57DL
7cfFm90P/qB83J6CrTvUxRSs+/FsWdPMKEM9hp0O0gfL3QjJOYnYmuGU0i5Gm8mPMTvJkh+/MOPJ
98XlepH/nX3qJM2w9NI4wHRDdgk6GoaeUiIDbYrCXmn9In2TAeV652LNnEM3LKzkmXAPlQvtm4bL
TeNxUZF0jQ6Zv8iOaHx1oteoh2a5i/A/E1N045f0sYrMsqv9ltuXOtjgixmWjID1rZFxaxiUr+ra
ODTSYAxBCyJ9sm/SFx3QEXF86QTVzFBw0TQzRdqpj91ltOL5i9y1BXEj7jFJvQyQ9JTs9OldqeKd
HCjRu1A/lKWtyKXZVTIodna+ZJbSm6X+knJ/2jEyE8hUsHorfBcibw1jPWrOHEGNJ82op2gM5PIB
NcKpshdJNdXIX9VsFjTxIi/xr8JsdlpoL4iXfWlm9wqxVKxCHeTQYIv9RDtyVha9zbo9GLtuiO0s
fSW8VatBh9Yp0y7ai46MgrzRO5g0E8vS7IXiibjkgUNvq/lePunGqUhfMu448R6a6T1Nr7VgJtn9
cFQzk4jmBB6heODDe6OwIZ9jxIxL0FYqDWRq5CpW3aqVvn05EdWsc+2ElEMACa7IjueiddSmXnZF
TSJLn0oxSEkOcUtJvc/nYnwu2h6CcNBE929vzauWRlAxE/D+RCpaxtUcLSsvP0TIh7ofxmQMFrgL
QJ2WoAzPA9LeSLBaS9MF+letyWajpiapBSc3VEfid8b8I1MMEzgmZ4IMLXIsncnliZWPmQPRMn/N
+eZxZta8Wffo8uX1auPra4IfxFu9CLpW9XmVcX1ljoWaVLEnYl0Z8bg+AubY0t4Vn8O2IPfoqJA5
U6QD1OtMk49u10kB7a4YSWNUKMkuE+7Te0kzZQ4dl5PBI5kVivZAfqNRzB4JRk06kd7EcWEqf32D
WxucgKmDlKoOwAo1/XFFhlFSizH4Ie8epIfbi7sRdy9/nZqQRIrxqMzx62G3YC0atxC9TgcQnlhr
UYMTjsawON1cfPTSoa0iPJpiVu72m0l/uefXjwBoCnRFuBp9/ulpk/JFn44AlsxA6nIPEBgzyRg/
kEzZl8liVmIDNDTCGEHdYIa8am2FYe4R0Xjs9eUpHuZfyN/dxY1emvnQ3g116KN48xhGBRbVSgTJ
jkCG5FxjEnw0N3I6yZX0QOsfxxL4ak21Io6xf68vkBgT0GDgYYoYGw0nqXg0zs71cgyatADGMrVJ
MaDm4YQofdxew6smiN8b9MwU5SFVI8h1EzUj7g7qYxOVYAEDukLUE2RGXiQFTWUhJz6qms1L890w
5u9DVtnlYxd/5W1nQr7GR7NUs5c+x2YvFbIlKpMnFoww8n39u1rkFWiASw7qowp1yQmjQSdtvIxB
lCeaO3ODW5ZCaxeRqtol16UHwoVHgNAR8zPZ6Tmltjt5SG2unQ2zzkvBWtBsAhuv790auBJXhq7F
IY5KqFlMZekktW4iShbIsywqnoyd6rai3D3enuwrAfPvycZdGvB8hGeIUFxGQzApoLNhtGNAoCKp
iVCR7CE8yhFlJy+D1yo7Xfem+VPmLCO+q43UhX5uKYyuLsy7CjeZMfsUgea8/VWrUWpuAbJBLQ9F
EJAUNcoDAOIT1qkdg1EPH0vD68hJiGS3bwsfyNd6COKlY9wM1+W6Ngli6VqhxJVVvJyHqQaB2ch4
mMwaa0n30KP8L4P67u4EWBveFtKlharTRq7LpzEocQGIY68Tj5qYW1DIz1F67vdkZuC+11m6GtKZ
QcpDwbksFUJgcJwcKVl7OEyKNyvOwNqxG2c7pOGRU151H1CVo7HejcFNYz5h8gR0ySJoFIouVcox
4o/tr+Z1yEM3EhhBYo3j12P71yL1AgxzPSyWCBaTFN1ayS/g2Xd98l+M4MoCkC1qr6CGXa5YH8mZ
rhJhDHR0OizmH0bIuUnxKMXDri9+DKxCwKbXn5mjHKSUi6UiMcaU78Y7XrX0+3bHpWhv1jIcYyOW
Q4Py33FRjjGL8lxnMwwN6YtICtxGf2vcAapfjD218dqCX5wZol5bfZurhaYjRkrvhdd/hR+FJf2R
QRg1mTrz64JfOcSZqXXMZ/fsXFw6kNJhKn1oHiTe5JzeLdB8odnjANEYW5k1gVR8WpB3rbQJxmar
eIQuwHgPWYrbIXDrJnMxd9RNJpVQW9Cade7u44ehM7ufw1tvx3ve7XfAtfVvDHusCaQOgixWmhYN
rHCVdEE+qF8KT/L4Q2xyOyU1gai4be46T3ThGXTdrqwng8jaPKLG4A/9sZ3giyyQwNbZdj6FNIYh
GfrOSHjs3x7tmtG92y9js1zsJRBLC34Rm3HAebrLm7Y2OPEPxi7bHCJ8DrUcoMHBKr70SG5Ci0su
RPgFI2Gft4j0k2CWLGbitp+cmaF80UiLIuE4bOYoWCSbfHUEfdsxIHcYXSOG/nyNyB87EMyyGFcg
1gApD9U4UUjT9ciUM0dPvVjx9GVm+MkGdwmOgowyqmFQrgKr+nIWq6KP0m4Q8Vwod7KXHqSA5KZq
pfdNZ6q9SXa5ww8md5IbxoV3+1Bb+Wj8ygqHwsml5Q5yLRkESeCiyIYM4uL374ZCHK0M9Az9VXiw
mqoPiLBZoxwy4ssG+gZdQaCIA8rkyjCh36j50rVVFyo43ur4JOdeq75pOfr9lYeFv1ckqNhGPxvZ
lFPIa6GrUJLYchT0rTc2z/P6ccYHb7iR7P+96qy24m0AbgT0cIWIUlEiTMgAzdkc5JPksRr/cMuP
eXy9HRquVYEubFxhxVIRTdCBu5mC9KCoPsT63DyIj6o5+dCvOqlP5riTvNs2t1wZWHmw48AhQ3qU
OhF5rtSiSsCw5umzFY8T8WTtdNvE1o3l3MT6CWcHlCYNYt2D4RWEL7K1+J1pHKd9zLqKbd0hzq1Q
TqtApQqPj2xCyHvSjMxUU85bcgBeVK/hd23nM9XFhG2TEp4OyPmr0Ey5HJhYjUUJmYopgPqGQ/zI
QXlBO9Z3yh7NrfxhP+21h+Tn4qpedC/tbk/qOhz61EfN5B/bVHRAV0xdWZZyClRvQPUE7L+9+nLb
xDWTf3VHVP1XBJEIpR7KRoEEkCC3sNHYgF37+i7xOj/zNKvy5EfOLVydURJYne1qUGcGqXtgwWfy
1FUwiO7IJktKaXPGzn6c8vRWQrvgtCswY8UIznx9L0w/Y244YgUZe+obfXRrHJTHT004h9OAcXBP
bv1YPbdO9AnRph26hO0WP9nXdrZXd/Vu8nJffE+P2kd4nIP2gYF72dzbgNVApwV6qWDsUf6ZhnIn
ZhixArnwY84pplCxWtlsnsJg2gDwtTasRLOSSyM68IiVtK6Z4SYv3ZO819ESdvCTQ3Nsd/3gMnxy
/bmrqT0zRx29UqpmhJTVFLR/Wt946rDzJDdxhKDyx4fxPT7mn0/I/zIO/E3fObNKBf+sXPJENVbH
hP4/GsErUHytn7OekcRjmPl+VZxFyoKfyp6oMDPoPtc8Dcv9Ih/BVro9h1tpJsAy/lkyGqgG5XjQ
fDQCM7VfFLbuVTu1Ns3SRvsOW9i3T7K5QJHxQXFqSzoNe2Gv///NJ323mSMCrba+xnyq7/zkxbFg
Zs0EXVzGdWJzB3xrwoIHAcDJOuFnEwrGKG+QtpuCevEAIkUde+ad27O5GbPOTFD+X2hQ9A2R4A8m
IwU69ShgKm9b2ABGIQ6fmaB8niTVkM46RlGcxtosPxTRzMu7cngEau5LRSPMEcB5htGrnqJIj10Y
pVxe1SJVyDuMC9nzyJR+Lof5U/caH7J6rnbH/8KFV/2V+nvpA88JrjJZmg+MUQNsfrl2ctdPmdE2
+ID5Ho0x962l/pYrsx2RzDHBrP/sWXKht70FGbFLi3PbDHxSYZ4hi69zXpI4bcc44bbDF1xR0DRs
MoNayiLiVLlREL50EDvU1yJ6qh8gXmwya/ibl3js4n8sUevHh/XYhi22WPY67iGviz5+wKSj0R2E
T/5TUMblSwNHdlVFpg6asF1iXu17BBTRvpcGcyGm9D4elzcjMtWDth9/q70V/iI2XrplxAhn2yfQ
mXVqk0dhXKL5HTw1LSx0hSF/DKT8dtFXJprIMupP9e+2ZBZzNh8qUP/5Z8zUvk+aSqwHQH6AU0dl
04gOvGRL7S69nyTe0vPG1OdTaeyi/C1WfxpxDF6yG467pPuVReVbVL6k03DsZsmfWVyidWWvjsiz
L6N8rIaaFxpWrqvRvMkiB+ElZ9FM8VeZnKLcyv7bS/V8KihXIwlEvhdhgKuFjlTbAk7l2tqhDI/j
EpUes/QPVWEnz8buvwTGf0dK51KEUE6XJcRI03qXPzRzBEbdm9q40fDcCL/r/Mcg4Mqlnzom1mD7
bnxmmooVPWeAL5Vi+flTeKeeWgvy8FaFVog6Oq9O+8YUGZFj85w5M0hdxjtD4aFKw09BpBPBrrkJ
5MSQkxipm80byJkV6gaeiEI+Q7ICw0r9Bk3m8LYwsr3MfOmu03PDR+lCoTKTLIv6NdTW6MQpDh8F
f98LspmGplSpa1mecPfSPDBOtdX1b5mlAhXuPDI/5xgehJgyyziGru7PnVm/3XbMrYME1Gz0W0FR
BZ2xqQ1RhE2c5t0yBWRGC+7JGyrcGlkyM5tGQFcBhw+SWbB0eVpNnEDKtJXwchf3RiVYdXcSFRY5
hmWEinIxgVyLEop44kqvUa+bvLrrysfbs7Xl2crZQKh4lVbyELUibOjhU5j+5NA57raBrYB4boBa
jrEZwZMQYAD4Kn22ejTzqRy13oEoMqHFfcs4kDbHg9wVeI4ogoO7eLkwadUKvUBgrtpxFksgYnNB
zn6cWpApVtKM9PjxzEdJ8J1jvEA2U1ArWeh/P55ajDUbOaGh+xSId4V5mu4n9Dsy61P6KZyi5876
g/9wb6/OZig9N0kvj67rY6cJeEEmL9AZAjAv3HdabfWFYustFKjaL+inlfNTVTeACPKQa216c44+
GN+xTh0VHEBDWQeOJJ8ByvflujVhJHepJmND5UmhWYMiVZ+6nsT7VJzzyJFzRZ3NZOQBKhNyvngK
40qGiEUqCNMuazTDH0BXzm1OrvkMOm+FvleUcjp0itFHgIlVLBz/1veu1FKsFmLNFQdKT/Wc68bV
rVuwhcu+4H6Rus49MTJmqwyVONAWiUUG2TS6Rhu0qQLJiS54TuLEJ5CQx4tqeBHHT6Pd1ZWMd8/v
Sn66vR4bnr7SyfHuQRocsIv1z8/ebgOaveRjDkvZJMm2XMeqn4oNsfAwMBhevzEoaINBhh0Kunj7
0isfSRXXyzxQtWgmw9cZaJ3LAV2+Qu5uVovn28PaOIIAdgWYBKmSlcZAeftsNHLYyiGA9wP/hswr
oFbGcaXkSeTIp4sNPY3TbYsbZzooVuhhuIpPSAattD2gUgSWu8CDyWBEbrFkhq2jW96uXwy/RcMU
7z+YWycSCWWwZ+m3fVzqJRlLoIcNaHBKKJJwnexlvP4VaQ3reNpYOPCSVi6LBCb7lYxrohdo0jbm
QiCTEGrEjRVPi5WB0K7Ky3PTsUpOW2snQKQPgBFQhUDXv3TJuoo1tQOgHYJKi5vMftc2hp2knKNH
2r7VyvdaFb7+fjZXnRfMJHDlUBy9NDloEc+Hhc4H2R+pkP4UXY3+Fb8EUfnzH+xgyQA6EUCJp3O9
XdJoaJHbC0GZvZRyZoGv3glmi3bHt+1s7GqEDrx8oTQsrGjIy/EIYq2UWTcIQUTid82o3HFRbOip
MpxwqwAP9jDotZBukPAqpZaKtFmrApAkBCJXLSdFKTq7wCvMFSZhcnRj0Jx56tov3Ug56O4O0W5Q
9Mm+PdYN71x7Dq+KWGhYdaWx0IvZFCWoFQY64KldNri5Xrl6FN11hujELJmqrRf/hTkqsghyTGT0
wxACLeWtCkXJSqttefqJEGrkmafiAFLlyJpK1Y3R2fTvL1mwjsYBgDgC2yhTD6JpFsK6hMBrQARi
aiGOvCX0RkMHXPquqrycl3/nXMUgwW5sSJzXkLxZeTfo8EMZ1SH822L2haAo42e06C3fykHacfwz
UXJXUisG6nRrQRXgGqFjAYMKvf91oYxDtBsXgw5Y4TIFuDysDkmduUUboUOrEjIS+FvDw8UVLN+1
axFk1y83i5gtIk/UQgyi2Fp4VEIBB4zquyGCFHVzSAFg+XuHBc8Wux+0HJQfKQ/q5rlXCWrOAVl6
c1VSNg5KnvgFUNmFmDAiwcaxBEbOP8boZLe6jJNea60Y9AO4P4NQg9CER22RJPFDN7AaNNJxB4wW
nLqQakDeG2ISdPlW5jssZxiSg5z7EFG14sIPQUK7PX/0kFYjuKmsTc+gH4HD9nK9pqUs9WkA1XtS
fuNhFgLfvSB7qrCC27ru5zfVbzvrQFZsgAxm/6UdHq2bl2zuCFqo57YuvhtWLhCguU3BgoSV+HMg
Tx0Az7cHdwVIWK3CHi4t0INAJyLKO/hZrhpukckheuW4fXqAEkP6zKtuAXaB5M3CZNa/QwBoaq+e
rUm2oRPG+AJ6//3PF6y6k2hVjJNKpMa9yFUocRo5jPv72gSYFP9IrmG+E9MVU7PbV5/JO+sxT2/C
b6M47SFrhDoanvWXRqV+kkbcRatDLsXoQnCfgNWPDJtVJJ4o3VURC/ixZQ84TBAXNdxE0VDk0l4x
tsrA4Up60KfuhTQvMknuyvy9rGJT4wx/arvT7Wnd2horsBmAU5yUuP5eGhQqpSIGiWtIdurDcRTn
fpeP2j5vZsG/bemqMLrOpQGZLTSQwJXzSuZVyCAn2mhJfVjXLfK7XeRHfrMbHcGNIC3ulbtqp++j
oNtlvmyFfhPfoakKb0/OeIhllkOvdyd6G51/DTXTQrNkpZ6n9UEiH4RLrVB/T8M7tAwD6oRzq1rZ
pyX6pNcvt2dhcyOd210TCGcvm1bWl3BWYHeaJlcu7KHQLc4ww+kFayxkll5zYJ2/R5ByfRxmSyX3
TdRZQEvf/o6N3QSkzSr/BGw7avyrX5x9xqCmeJSO+IzMGO1Uu0tRgRMmcGWVyJIJ4yj7ZrlQkw11
EIhArooyK+Pv0poRaZ3MqVV9CLR15752h8FWzMYlPnQEzR8/gTAwYztyYvd//s6sr8FarNkWnNCM
LMXibcGanNkWTd5ksidWH6e+DvLbOPNwtIPESV+zs3mAAv2EuZD7xTTa3jCX5GNRpodWW3Y8tAer
5Y7T+92Yzc6s5H5Xa4wJ2lgNNEFCrR6vGfQ8odXpM+h9FvpYtId+BKXd1CJ0kdvFIKswu81vBBjs
c8QXaF/hNUPrXiWQxlzGYmgPo37suMmW8rsW/ebLZd9Mfve3bVOw5WENUrc4p0AFvyKaa6NYDcPS
HsBmEz1gEAuzYEE7rm77SIGuyisgI6gaXIxWulVatDBriyo+oCmimA925utofJ73di5qYLfZQ1Ud
Q4Gxj9fz7sJnVqNglyP7ghsouAKXHp1wWWko3RijowafOcsglgdujoGTG5rsrixEYrWilFm91N63
2ZIwMvVX/iJAaRRofaR+cCU1aFZZnIfqQqYlPsx5kR6giKdYmVyEjlFrQHiOETg2c18wXjRrZKKG
jLIorlFIYKAiK1ObOJ0qGYLcUnwgIkh4ofAxtQOr8nzlnqA/AEsFku7aSQvvt8tpDeW2n0QNNuLY
KRWHz0zNcPG6z39EFeM82pjDC1Prn59FQAiO64sO4VT0R+6fEmlluz8owyNXyw8CK8vNsrUO+8wW
gSxsj2R+fCihaVU9ie/R73DY6yzu9tZWgCISlPxBWkKRmZbyH3p+1pVSgF+kb02vgop+1GovByvO
zoOiW/yp+rp9jlwVYLH7LkxS51kkDpxUKKtXVNMjUoYB2iShB6piq3Nn6ehBkSSd24fTiZ9QD9as
Rf6CgKh3+ys25/ds3JRrDm3XaAqHcRPNJq2L9Pidhk7ejCi9/srVBlglhJACBcFbp4Y6tOlSzSI8
po1nMy8WK9FOS8bCiF9hH75n9MwMNZg568oSGltwzNYTSeMlqKgbyOUKySmx74TeLskjuMcFS5Jh
3Vu3hkftPSIW6DQRwm4sfsX64iyTbI2Q4AU39PZq/R8j1ERDWXWuIfpzuR2MhY+6ckmSQ6bLkZNU
MkDFaMlmGQt5ElIBmPWs/BCq+RfpEnAniFFZc1w+S8BHMZK/W2MWIP+GXh84nfDMvvySrImncq4x
5kys9ivyQx8cY1xMVmllK3YibQ5xXgnN7dGh5dJOb9SJ2hI9PqD9ReuBv/qmjXJt357XreB5boSK
aGlBhFSaFQymyb7UEfygCsm8SEjR8r2y1QrM4tsGN2cP1QcAiCENjdc8Nao2k5JJxKgM/iGbPwwN
9HTV6sSn22auklvrjgAGFbcVKCkjr0cdtpAVVvXUGJMDGexY84QOSPh0P/AoBD0ttTmjV9mDOLDe
vFvTKUpoNgB1YDzraS+NZDAZlGaCl/J+PLkJmm7/bEKLJ+ZIWDCvLf84t0X5x9jHYZYUsCWQyhoL
/MPCN7EsUM4RhZM4TzMsGKDRcGlj5qy2h9sWkD9GqhoNAmkFQEgXiGLeLskhMUOb2932ga3Yi9Tx
Pz9OuVo+zKk+ry7A1401qT8UpbLK9sdtI5vn57kV6lEI4nZcqsM6hMZc3iCY7P/S3dxRTcbdgzWa
dSrP7gO82CggSGMx4uhF7pEz4UFXkQTn9nBYC0KF2Tw0ckiCz8lhyRQz6U+FzFBiZBmgvDaUVaKn
BNMVipFVxqcWFa3/vyFQXitBbwBjwBB6DfscIMsuYUBrtmIYsMu4ckL3CAkQKragUWaciTqWohY0
qxZnp0x1x2h/1BVjNTbDyZo9Qxv6tXkwNZRBGVq5LkpscV0GuSx5NaT7VnrE2YTXvXA3ZDPDyTaP
WQhh/WNx/aIzL1tEuVaqCBbjBw5ZFTSeqZ7yYLYVzRQstKodCOM82HTrM4PUXI6QM0tVpKwOgvYS
ZYWD7rGjyjJyBb5bTwPkEFBUQeof2sqUW2dN2TZ1yycH8aSqpgDBUVN+iRxoOzpZUPxQTrIL7ZTn
9FPbp5G5q1NXZfjMFVDi+xPACIKmP/IZ0Lm7nNm25opJbNXkkM/ueFp+gXJZB0a4X6oTGhgfZum1
RRbrnvsVxRVEJezbm2L1FPqihkfYP9apCWjjPBpnSUMsbD+lQbcSiDTx9Z0+fhWgvd22tbXFkTbH
WxNiTVCwpmwZMYmVMpTXLa4aJsnGwobKiMoY0baVVS2Qh0oX6DSX86mEqPAqlZRApTXxDQM6STMr
s7q1zyUYWBcMiQJ5/YSzzVB2ba+gmR1CO8+bMhRz3tX5dZoY6dTVw+mlUVDgXBs+oIsLXeEc0ahb
7KIQVnR7KU1cL91ORqNmdFQbAayfB0uKc8au2zy1zo1SQ8skbHNZhdGVrI3bScibjae8oRytRrOr
9vEuHF5vu8XWOFWoI4roeYI6BJ027kK0IQlTIzng1sUhmRs5y0F/gA72fxrcmp/8LuiueerLdcuU
UCdQnEgP2jThKeTlpaXNiakiH8/Fp3iS0C0vMkdWfvSKRbtucUh5rXCgtbhIC7aQtq1RDsMmk3Dq
JHKLhqaFaGkKMZEhraPj/MYJ93VY78XwNENt42exG2q3+UrVZ01SGLvwCpD//TXf9SsNVXoAyC9n
gdONvJ0AOz3MzvQkv6IvL6hl/WN0Gh/VnexqPibGzg7DCQ0Lo58oUNxe7ivWCG2fOkoSXUPHXAn2
c2KGd4qt/JoeJhsyraeuNJMfgrcEhsOh+6o5hEewb4Nyl/ssTtqm051NAnW8iG3bJnwNP4ccVq1y
DjJ0ZrNYTeGLmhujhpBHLDL11qGN01pDaIKgDR4Bl/NeRSlUtNM0RW9Saa+KVo9m4UNp1zF4pg8s
3fWtuH5ujLpOGckI5nIGY/M+8dOnXsTWYoXBzbeUCu1ocGLWqaSvIYnQ9xzp8/QwSJGpFKqlqN2f
KIQutiztq6yGdNbq82iwGX4kLUskaHtboYAInbwVCEVHelJFTdg2GcZoIT5mJzTYKJ/S96UzR298
aCK02eAt44M8cR/cx2gwzpnt0au46uHNjzItvZ5QehGWSEHOVIV+WJLZ4WsG8ar38CE06/L99+1d
s3kBQ+kQoieQadVRPr30nritMm6K2nSVJvf58TTe6b8S6EsR3eSg6NZYiv3SM5Irm5sEjgr9TtQt
DRrOhpo6CHnGkB76T83vXzKL3EOvqw1YYhCbO+PMDjU2dMAtwUxC8wNFeTUWVOt0uzQOsvzJ7YZm
YsSfzSNufYP/76io558qwmmTEtY6+w/SUs+h3R+WIwqWzBTquqPpE1yFBqqGmgWK3XQ1oVg6I8w4
zB8pcmuK3Vo2FauGGp3uqLvhdZK8HMpxr612J6JMGrIS4FvXlHPzVKAvuWUMqwwDdaefaAyAYH7b
J7fd49/hUYE804xwURL8vngnz6YBuT2jvNO0Z7x4KlUxa4a5/2Ph/rVHxex00kchAyziULbSV5pq
XlkVu05/CIlqhcounI6RBKYO67HFWEW6pDcIEyCzBcxKbnbYq87tSdw+Dv91Ep1yflImKehVmMXB
nZ3ws3OBBRZ27Sv3DnilF+3jHHrh5vwr/NB+yILJ381urpgiqzMba5TUrhCHoVqGFp8RQaCc534M
w31Ts3Ii6+3xakPg2oySk4DsJT2VXIoWetG69RY72n9o/mwpQfeWWGHQnJKn2km925O7GVjO7FFz
y8sEbW2SOT1kxCvk04IakNE+SuOdMt8TcLpuW9s+Ec7MUXOooA0X6mswZy9Q7R/M4iR7S2XXByDK
lOqhGRk5k82CyYqz/N/5lC4Phao3Ul6OMJ+jVTjzCReJfXv4vViROTntjiWsv7nfz6xRbwMiqQPO
iG9r1UG0ZHDrhz+K9ef2LG5GrTMrq6OePa6kXotmvZnSQ+HrD7MtBywO9jVsYr2On1mg7kYKgPdl
LMFC/wlQuNnfgRrqVE4K8BHw9l5vT978mLEI7t8gu1vOT4XjpSjxLI7hHbInDFb2QwZRurVbMwMu
IdsbTgtKxPNsx/Yb5/G+9BFbtUd8yBqDB6/YMRR9Z7djeBBrQ1IhfBlrtcx1LGkoF/+PtOvakVtX
tj90BUiiqPCq0Gm6J3iSxy+Cw1hUzvHr79IcnO1uDtHE9jE2/OANdImpWKxatRbsUKvB06SXwQFF
VhCzABXxESfxBW4IngP5xJTkGGfMY2GFDIPkoAsnF6gqSJGtBAVgDLrcNUjxoD4RO3jabQYF8R9U
ug/1dviVbbPj9BjdFEcHmZwWdBrtsdp2v8uv7TZ/IkEX9Pver26jn9VWmtpZzzu/4ucfxV1YJNTj
KEM791G5azZ6UPmt17lxwL5DDNgzNtfPjdAZnFnjOypmPa7AFhauF4nhxV4MVNvPws09EGBuoaTn
Xzf3iTh1fcadm+N866KjfGnmGFwfFP64m77+0jYMG5rdjd/JnRp0P5bXJsgPdKvtwrsK11ZyQrij
u+Mu2nbP4FXdKdscsB3Jd4k32z87gS8kxVncE6jPwQmrJ+VO2Rse2UNBOs/cBtQZT/EuPcwvZFd8
x6PvYN4AH2M9sABcJO8mmsLxDH2KfhJPvVePIO26ZZKN+qlJiZ82zmW3S06VMsUqEaCVXur1P8t7
W5BFPbynkjUSPhrO12idqzNfakdVVhsJjKkHx41dst181Vw0RwbfZW9BUfhwbonz2pRGgGGs5y8z
3vvsnlS/c1mqUui3z21wfrtX1AR0gusGh9dkd4o7uGBK2MybyJ+81Ef2Zvvy+/puEr4xz21yTrsk
jQJuT9iM7HlTgTM7LgA1A9NsF807iG0clL7dxWP3MKX9ne2w22EMN1U2+coyb4lWB5FmPy/9HXjB
JV+2jvaKc+FxOyCCTpx2xpc5jykAcHNAdn2Qb9EH5CneEICh4mtxkIkgCGPw8/ngXFo/jjUbF6yz
uo2/gNDLix8MP9+AmVUSK4qCjTNDfDUditWhqfYY3hjQIzRNXGebBKMr62kS7ttV5BRIdR35XG48
6O5QZyUHFXAaN36jbXOr9JJJcug/bp9Pa/XHysesnp1DYwhbWiosPWrNPk5+axPbWfbOwatpmof7
Ka5cZjqePlReUvTeQMYd07w8nL0OELdsyZ9GcFIXfbclYblZqg5FPmOX1koAqYigs8idozansM4e
HWjND20dXN9rgq0G5B0EbZFPR8WJzwNAtw6o3rxjR6NaIC/fuAZhnh49F+PDdUOi7YV2nrUNCxxi
n0sEeTcZ05RagMKBG7+0s7u22cRp4KhbPX3uiY8GG0/PZPkHwSZA6GBBpwTtGADc85tgzhq88Nr4
GAH81gwMHR+InstFAhCRmOHzVTPIUNs+75D47A4MPMazxrxOlfWWiawAwoii4NoXBcjkpc/HQvZa
YiDx1mL/BL36Li3VCrYDEJJ/LKxfcLaba8UpO6NFITVbCogZ0UNuT5ummV+WXt1c3xCCB9yq9b42
raGaA2WjS1Nhs9TLrKMqvOpkDbFvzxoJsgnioEkwmW0GzjJbkvRaPTp3VmGSQvBnFQc2eP2VeBwS
PF4xf+D8LfTJbdIR2tcmpAGKHfAOkjejcLXOrHFRlAa6EUsrgUUwRr8zv6fhj1AWEckGxL1KgeWE
0rqix8fOWqZtGFmOr+TO4NF8eu8pA9m9YciS/EKboDNeex0oQWfx5bpprGkVaMijett5Kjttemtb
L5tCVlEUXBKoi/0xw+3EtjIqPSpRO60b/UsxoisvCj0FWgLTogV1pcQrtkeZZMyywgOAzlsEmfAY
KOtcji7T8yakLQUYIhl/TnTZOjqkItMMHABoY/mLE4AMN9BK8L7orr20ZZatPtYdhhhre7BoAS1L
vArE/HLVTeFZO7PEjQo6OjNpC9RlKJoHoucGeifkmARzd1NI7kPh7jizxO1ItCV0Za+hfgpLaRG0
8cEuvDB9HmUsoMLTdWaIC7ZVYK4MO10NJeo2KQ/dAqmJWgLlFEXZaJ7/s0TcZh9B36OkC5aIGZA3
0umm/M6GrWkfNfIty7eFhXKaydyonb22kUzl+tufvNVK2gxJGnRE8I8+00gUk9YoQpDlfYkeJlmP
iez3uU1hkbDthhG/H8W/qfpNepeIft8BFSqKo9AR1HnZ6cFuLWfuctxWVf09Z2Q5TLojI/sTnddz
I1xyoKN5VtIq+ThDwHul6ABKjHu7/339qIp2G1oCV3AhEhCfymHG3EHMWkvBWOic0vS9AWXSdQOi
c4MEIgi/UC830cZ96QtmardF1mOykLsym3mrRooL7+Bq+UFJpA8M4dKcWeOiIpZafWinQOAkbIQK
ixaWnT+zCG00WedAP0gfAhBtdk9l0j4sVjOs7Ubjbd8X1B+1vPXHYny200UmQCX5LMo5RHtpSouN
K/YphkTHaKjGJm0gU3J9qoVriYQVOlgB6Pqkqty09dwNZg3AJpk8uEL5YoruLrTn/WOBO1lDX0xd
18MCMMuPZZZulCl0Y30EJ/N+MAwonBiHLpa4C8EOclBCRNWfIE8GlOjlDtI6tvIlAxyzmFDYGdKb
tq3u+x6q9d3aK8Si3b+exgt7nKe37ByyEDXsYR+5DC0eVnSa67+4jy+scG6egd+jZBqsVM7JmE5Z
/zuLT71MKkiwJcBCgaohKAcwczZ3+qB4QVK1RkxT2OEuo8keDWS2ZNsJNveHeDjk5VSC1unL9bk+
96KE4MWPcZPfA/hmpgbupTbpk00RxftWYdF925XBnMSrdlUBfSur/J0OaXpMzBq4MwKNrIYs+3bq
G1/yPcLNp4PgFbwXFp6Rl4P7PzOisQEFHDyznOymMOuDGn2v0vA1jtONwyDpVSEBT9C6uUB/Cfel
Pbt2tilTfWul6U1mjG9qYv64/lHCbwIiDBo0UDA1PvI/Z28ZEjldnhHMkaL48RJQ0NE8IXPFZKk4
mR3OmSZhXXXqjOAK6k2HIdN36jK4NaN7rdQgCFRurw9LcOMhGPhnWPyLXYVqBB17II7syQXMbgj9
MDzUMoIqmRVuQVvLqvKZYUFzVw3vv6bWS0gkDkRsArQboGf5QJ9yDiuhXTg1mDc9QWp2Oox+Rr6S
4eFvpuuPlXX1znZBzSyWDhmsxJY7tR6A7Wkg9VLCs70yG6OTcZV15I20hpH0C9BntW1DkHqiljen
oCC9PpTVC3EBIVb+jxXOSwEnYxcga1yDkINlQ56+JdtwuW/VxKUh9TqZJrp4Y/+xx21sYrUJ8gEx
ivK0u0nM6jnNvlXZvWq2QHHLFAWuDk5H88vlOuVaYyAXC1RTQsApaKVuDGlr9Wtf3qU686TpKKHH
h6oTKlcOek5554BkkYXUEMY2Vh7uyfZtTJ6vr5axHpFPy4UeO0TA4JcBWuNyRINhT2VTY0ROF8VB
koNpJbJZCc2JVHHnoUie+kKl0DRNs6BOwBAS2fXXiYC81lFiAzzcbQihQyyu0dW/5wkgq4gx4i3x
kHs4O463TON3mrW922nFC2Nz6lt5Et4A3AoJGUaiCO2dIdAbSzy/OH0VegP0Zu+WMQIBaomu06rO
QL1SD02ApAhIsyZzOmoMlBGGWliBFo2KWxiNCaoGQiSXoXj6/8wNt5WZXadLlUTJsWKjX7HBVyLJ
003oXdA4BnATOvFUvgsPXsfukZZFNptCHutI5l0GKQwqi7pEaU3cL3/srCM98y9mn1lJqcKOecid
IAtdhXqhgVj5EP9U9qSUTJzQ05yZW4d9Zq5cElQiLGwqdu/2EqYc2ZRxGxYqbp0eQrXkWAIxatw1
h+Xt+pGQGeBW3Ry6xixnzFWUhEFDnpvR8iL9fkpe/jc7nOMqMkKqroadMDt0zdYGIrg9qbrkgEtG
wzPL9mWvajnBdIXP/a19Hz9Nkgq+0CX+WWsuYvw/SxnKrAbSE2VYLXZbUAZHO/Zj7AJHNmFCT39m
iQsngV0g+pLDkpZt0Eba2wHeRWi3VGXd1OJz/89pcbhwXo/IjNI5DFmoy06xO7ATDo/knhSOZlXz
RuQHmgQ+GDXascfqr8vffHEAsFLMHqfSdq13U0ZZIRzP+lzHH+Q5eLYnSLkXZTEVAH6oW4S/Lpkg
TCvDkQnHY+nrsw4pV1RrLs88NAhxIdA6OdqjT9D4V7SgQIJ0Ipr/alMSLgn3HJKfyJGDM8vQOXfm
1GGYlyWSQm0eJHEwDRsg8MocjbVBJcM4CX3Zma31gJ35MqTjx0TpYcuGkgDekJIbQPbznDvTlyEP
jREQ5r5HVqhNDcvvo1DiBIQb4GwMnEtTapI3looxFNNtR99peahimTqwcP1BOGKsna064OWX8xSh
oIFXKxJDyLgzqC4smeY2GXNL9ThmkvUX3mdg08QuAzAYtIncokRVr/QLwpajjmJJMA/LrTXW6jZq
C82P5j720Jx2MuzZ8OdVC3OytUrivUVTupZs0TAMuA+S8JfDTWi7khaUmNLlVxI9TX/RIwrG3T+/
z90Ops2qIm0At66jzi9S07WKHzWR7AtR7xdUxrFaBIl99CVzi0YgYoqcJyqC1XiTqXXtIVt97Lr7
CXJruQ6JBiv2rBIIFixomj8kvb0ZaQeCuHtLSm4smlFEimi9AhXJ6kYuZ7QvEzOcGL5F023DR06o
9sosuxta2VNYaGglWQFknxKkfS8NtaUT6nY2o99n0d+XsHAgralAXRnnLrh+xa+LxAfXJrj7dFDH
OMjkcYsYl93EKqtHw1mZPg9Vf6zmu0Lds0X32vZriVbGJfeumxS5Rswg6JptG4h5HpVBpz6dmnbC
SzIFRequcQqXJd4c6V4IVvlQRn8gCi/OzXEjZHlX6o2mIb8WW3vNyZ+yKgfIQKvdRo3314cmnM0/
Q+MRGYNeghFgwNDs8qVHDxMbG7dwFnf6QvQHwhZflfUfiAC1IB/B4wjVL1DT8Huy6Oo4WWK0ZxbT
hmopaHWBk/9ifzBv5m6W+OzGjO/qeJQEB6JbwUK7K9WBC1lZAi63aKHp5gC+SGRr6jj6jXx85ylj
qf2FDzu3sr4Nz642NXEW3G4YHR2SXUXwxEk2S1dtri+baIucW+HCNohvzWqfwYqlz9/01kUQdwAt
mRcbMpiL6GCjGwfEV4g/kObj7tIWm4MZKp7LIdIFuzbPf6BRWfViNv1FDQD8Vni2ob8TgQ3PfTzV
dj6E6xvBXOwuABMx87O2Jn+zC/5Y4ZEA+hxZCjGQsFHIOzhRPdDCSCx89NrxHgrIExCXAO9ig0Po
cgt0BZofSYfKFK0DB2j/blM+q8ptHbkluXG6937az7/QDU/nr0lUeNni5eVeb++vbxFR7GCD5Ba9
pmiZBUr38ivIovSdVVdoAk738RhtWLmv49vBnDeEydpzRdsRbYfwkCDvA3kJ57EUq2m6qgGiYwjz
7dB6b3kGOfbBlMysyA+fmeHXjml2Xlnqiqt47qHhN7r2L/UtTO5SWZOPyCueG+IO8TQQWg89brP0
d/MGU+nkflmUwAx9WXuB6HihzAyvZEJPE5f05SrZcbuGQvD1d80jCOT+PewFpM1/fp27lRtgDLKQ
4tdzYFwW9WjRr2mDeg19a8Ld9e0mGgjI+9B4ryFY/SQ4kSs5WNbWDu1iar6YNf3Cym5Hlfe/sIJK
A1rmIAoAvs3L6ZoZfrUDAdAx7xJQp7rG+GhJdUCENRbUfIG2UvWVs5iPmsZUbacM4JqpCWoULUjd
+9R5Sk3bywvHzeadk29NtgXLiVuQg6Jaf+HeHduEvCvaPe1PEiGp2iT6MGMyrSbp0STubCpgs/w0
Lxo3UiL2r9M/SLuiG/2jhx9dbdysLr0S5pWDp0w31d7QgeixHndr4oRWknDjs6OAJVxc2JS2DkGo
dRed3Y5L71hR3aDtCg/AGAwzoJlR4yaY0BAYGtt/u1cubXEOcIHQRlslsJW/mJm7YBl1iQXxaBBe
r+3n4EjlDm9uK1XRUjzP0hFoz0QjkHgv89YdzNhxbSu1/0d73HFeCA5FO/TAhSjocHF+k+I3TpiU
8eTzUV4nDslxkFHhOWhx279r6qgcjBmvc6X6DuzqfdFmt0qUyfiTBBgbHfwYwLegGRQiqXzTeljY
uV1EGI+WFa4OGmsrV10Tb5M6ShDGQ8nYSXZZi9aSFnpu+66ygutbRLSA5x/AjVTJ9dFcFjwIE+dZ
o6cUQrrBKIPqCQJeDBOvItR/0VPs2NztqBatobR4VB+zOOiaCiozCLMTP4IuB6nRAmQwyIkUrlEH
VIa9FS3lmWk+5i0jAjGHtZesQC9etgV4Q5MlWwTvXZS1dURtK2kvdAG5U0AtrFo1dZjEXglos7Pf
KvTBo9IBYhCfzT+n2a/p4EWGT1Zt6hRkY+EhyfXX62spQPVffgd3OsysGiEBg+9IX94hB3hofHr8
Eb6xTfXiHOqNcjDv80frKfIldlfveBnuXdrl3vt1PWszLbCJopeoCArDW3EelavuK/2gdgF6zgpZ
nlOQq4HNVT2dIPtoAQ5z6UdVJy/HsMDJiYoOXfiG104uMNbBioUzw0M/1C7pj2yRPIQF3RqXdjn/
bTbdsOQa5rh0ldK9G8wt8437+hloTER73Zfads3IZak7vs4/JPO87qNP8wwqSeTDTDC0EG7MVZyC
hkOBtzWgVas2P52eBYxNW92ZNj0rT0lX3GfxRtcGDDz7Rgtod13/BEv0BZBDQXC/Iol5qpGmGsI6
YSryR/N4qzZo/3LaH4ixXutWObWD8XbdnNBxAGeLHAcyYg7ROcfRL3m9OOkCegAV0vU2OcTKGEFe
3f5Cn+3Ea9XXZtpTcLq6qSqZbZFnxN4yVx4E3AM8G05j1Shq9zpKmHfYy8UdKYJMUuQQzuaZCW4v
WYhjwtDS4P2Zb+fQfmzAP2W6Stx7tQwsuO6NT3vnzBYXC+TmQqLZMpDc7u2fnWO4saZ8ub5a62J8
MuHoAGjQlbaCz9XPRTMg2YXNAS0Gl3SQfZm25QBeNe09Vk620rul7GYReXeoIIGtCDoQBs4EPuks
miLmMqtsMRFNURx/8xs4njS996+PS7hMZ0bW/39mJGnKCsz6Fh7MuVMGiWNCjsFR3aVNE7eyOuY2
dc4kNoW7D50iH7wYSLpx93KT2Lg/cpocJ/2lUJlrpy/W9K0ECPHfjw0EzXhiERMsRTyDYwziuEpv
cMAmjMQHSnM4ziEdfGMZYk8f019ge9AkNoW+ey1MgwdtjT0+xcAhG+bcwZ08mjf16zTfm5C7b+LI
I4XjTdnBrh9yS3LWRBNqAAMIUn1sk0/aRGmRDAOxcZwZ6JgUL0yQglbujVKTXBCizXJuh9ssS2pO
NDNhZ5iaH2r52KZs67yCvHIzK6EjcceG4MSBZBdoyzUdjADkcmfWS1WmShenR+tVA72CjDd83WT8
gT7/ec4/kQqqg8WYp8d6+TZGoVuBAb9SHnvloHfMm6f363tRdJjPzXGHuUL0BPBrgXaykbrl+GCD
qk1K8ilyUudGuPVpnY7VWbMCAwcHPFX34Zj52vRAJ9+BMnsEyJcUSL+mVa9NI3eWC6WbpqaAyajc
Fs0uiV5AqusOyDFDjrVrtxr9mizGw/XJFO73s63B3ZwVqC2nvMtSJD7Ax6V9QUeOq2l3C3I51w0J
IyIkbqBtbDnIaPMJ9L7V07BbyhS0cdvGBO9Yl7nR6EB8pGd3sxJvY2oG01h6Tbof1HCj5UtQPlJQ
hS1qeaOGveQEirYRKCFtPErRYIVa7uWhmCDLTRXapMdZPVnGM56I0vYB0eR+pBRRStORneIS6Ybi
GPGU0fSInAREYH+vTNdRa7q6Jptd0XZFKQ0JMKjZ4G3BnXBVLxylXsz0WILCke0jKIN1RXSTrX3f
xYEs6dPQSFpURU4F9QHkJpDAhZAM94oYLDKrLTHSY0MmN8GbVApAE3SLr/S3a6gAEBrcMedYmsYJ
x7hGUdCO7tBt7yXKae0SHf0x/7bcaBW6qwhKE3iRqkE7bnrzX5fHYR9xw4c6wNr0d7lFaqZMVb4+
CtPeLjasUp4LJ/z3ic1LI9wJNFg8R+DHw6swLDakSd3Gmjw5/6tou5+N5eOyPYtOorZ2OpvgIZS1
+j6aHpCb3Mn3odAKQJYrITk6WvjYrqqc0V4RP8dkQaNGoQGAWxfad8XpZfROoksHqSQ0y4IkeW20
u1ybyulR+LQR+VRK5kHgcssc1NoN0A678ELbvo1UCASwu+teTHiiwbQOGk9sR6pyVqOYokSlruFB
s58V66ZG80eP5ar/anireAPoKKEq+ZEROlsuguVqinV4AN3vEmLtwKFFEzxuYrLJyxl6BLJwS7h0
Zxa586yibZaVFDFync57Um/7GZItVBJeCVfNwnsJzeYQ3eAbtmhTk7AbsD9S8yt6Z9oNDffa+FJX
uHwaSV1H6KDWyhJBhtqGW7zcIR3LmhxlH6R0rLG7j3JduSvzug+u7wjhiGxA5/HsxGbkU8LULC2g
tBBb9cgyrvWPeXRv+xYcOtftCJfnzI5+ORq1tdJ4ttFErwdvqiu5C4XbGk0kKw0prikeRjfQqC9r
ZiOvraPLUl+8bjIgk3Vf5pJwg4guKnD9EpTt1/Yfk99lOLWLjkfL0W5H+61TUurP4eR4wM6wQ7g2
qyZLhLRBtByTOtE9EGsw1zB6E0KvSoDcu+mrWW7s6kl7ZooGEaRCzzaVk2R7bSbolQ+rxW+bpH2N
u4luwFOhunaMDGm5ZF+GvBldK+2RimF6dTck+I5o6jUIllTxbsrG2CtNQO6gFjgHQP+k26HM2U2E
X3ZJAnAUFI9MydSvHoOP+lbtKKSLQJGHuOhyXUHyXNslXdLjpKSPc2c8IpVhPmQpyaCfG7E3pjRU
YlJ4rwLhDJgGHleQLuKunCYyKzMmE+KS2W18DaQonvOqPVmv6bv6M/+lWX7SeEDQXd/B4pH+Y5Uv
Ssa5lqokgdXKL532MFlvUfOukGg/0ufrlkQnHyTvDloqkZ8HocLlnKYU/d5tiTk1agAOGzV9akKZ
AqvwdYqy8QcVAIgh+PgROa5G65U5RUOUvpu619Rp7lXAk5xpWzu7vBhdNavdPn66PjZBzQ332pld
bvFi/KoyOIi7WKlU7qimz4sW13cVhRhyPkXFQ1RECdpextkfbarsQ137WkQa8ac5r/aADMjUTmQz
wfPa2UDB1Qraw6Ch5FZH60ekbfSfw3fV7Usoj0t2kchVof4GOVjUgPFG54avtK3W9QzGogQte80+
y9H8mwc95vr6RIsNAfGDJABKEXzNKmbGnDrwukdI7aioPmhd51rf2ft1K8JDAcwi6D4gfwU5yMut
2s4t2D8b+CHL/QFCOe+Qba8bEB/2MwvcxTH3TT8UAGahukegQfPQ7cBisiPBL+bOvuLb4A/6Hy1y
Pj6jVpoM4wASZetnEyDJlxn9m1J0O43tAJ1G6nK2T3QoXQJ9ACtzh0Km/CO4ZYDTA0Rz7ate7+XL
WUUbY7gsBJdlmYfOTTI7tkdyKCnVaQ4X34/NtnFae1/qta9ojSz7LQoJVhzqf9eUc+lZ1NN5WtcU
1Bk+yFz36TZ+YrL9+ZHU/nRznJlZI4azEHFW6jxMWpiZ4MNdCt1HKG9tYzf6hgKDu2mPaBeL/Vdk
IQMUIfx6H90NwfP7EsiAhqLxIuWHcjjCKTSNcOMdyAC6FD3EnV4vXgLOngZc5lX9MhtB3pp4F5aS
oymKhRCAI0UHHnq8ebnIDknK2NDyJEMTNPQ4HDX+hfbO2zyVJemEdiiiFCDL0ZzP381zAxAD4C2w
0z5M1cGw9yB3vX5YBCZWUmPMGsStkRbhFtFqlyyryxHqnAF9zW6YjO9X4F80vB8o9HTRko+78HKT
oODWV3E5ZWvWxQBmYVcPUKj09PDfL8mFHW5JWmOwCtMZsmNe/QbCG2QMUiy8wCEDzIL+fwwEfci8
XG8Upyl0uefsWGXWZh5Oa9Nsq75L8d3CJTGheQ5uFUD5+BZ7FjmKmvVmdhy1LW1PYxIABvQXq35m
gvP6kZ3ZU5PABHAzbXGACTDwXzchwgysCDOAcvSVvIpv8UCGuVOyHgigcEtvwk2yQbDgdt68+/Us
yz6JYpILW9wdgyT+QFgLW0nybI0HMoKT3AEhMildlfmF6YM4uymDMftCsp+yBAoRboyzkXL3TRz1
hVKvI1WY6/y0M3e+iW6Ho/q8bJAg9rKbH9qu86ebLog3vd8/Jl62q/3yud9Ccflm3hi7JkAZI15p
Yx/Bcyf11ILM7sX0cA6yMJuK5Ov0vGi+GkzustdhzfJMt/FC/7W8V0Ey8+K4LLi+B4Q7+WxiuMMP
yZ8lqRAdHrMx3DY0GFV9ay+b60aEHubMCHfypx7q2WYFI7R6QnCfK1/U6VXzZkeyoT/0g7j77mIW
uUt9iu3SoOtoNL9369v+oG3svekRvF5Kj3nJXtult9Vm8a0b06897fZbe2j2DHyAW+KDuN1XfWMD
Ajmvf4TymL7JHjQo47Ld7JqYeeKmfryRM3Kua8t/9VroXBPfuB/5HGblhHOtrzBaqJg3u3nxr8++
qPQNICEuXSQ5KQiIuaPHQrW3MgVSDhXoBIi75JswRd9z99JmELl3q8y1zPwutyT3lujMnZvlzpxu
Km1GYwzLSqxNN6HVJp30o2b2382ByfRSBQEGxggt77V2sNLJX15iJrZxRCjGmOrmPmm3yPFpRbTJ
dg7dtNb2+oyK9jNexkgpIsKAVAXnm404DGm1dsW2TeMlanGDzHrQlg+xOoFF+9/nw9ZuiX+McauX
Z9CNCAeAxgmbb6nVnqL+zbQGP25qV9XSzWjIpMyECwedahB2rMgMm/MJdoSMY1Wg5StpASycqxqU
zya6pYrG0NwEnSm769Mptod0MIVUBtoJuFPrJCBCcwY0S0Xa/ts+SRCvTZUsobHuNv6QIYGCUg6q
xEhjcT5IjadIb9d+qEp7UatqMyBppMePev2VGfux30c6czM0Hlvpe23s8ub1+hhFfvbcPDfGuYjn
JQsrKDiEJkDDJXJn4fIY1c2X63aEzxoAJj6S3sg1cYeuAvNSBFwvGs/Im6HSG5J0uyZ/1O3vtXaf
JXkwdDKSC/HQ/pjkjl4ErDLgJ8BsoVuj9UHw9m50QBjmZi0Zm+jYoRDyz9i4fRmRXFm0HEs4J822
Mx2/moeHzq6YR8zaVaBwcH0uRX753B63ZZZYCdGStu5L8CjFxpfe/nXdgGzmuE2hjr2jhauB6on2
zKvKR4NKnLBsP6x+8+wFWCdoEBlq7LuihzhaBjLaHreceg/aP5JmUHX6jTewe31YwnXS0OCCo6xC
q5Rbpxm5VUUngEBX9xOimMhLx11K3K76ft2OcPqQnkQyGi+jTxyKYa2m4bIC6JLW+jGHQ+qFWnia
JhlhqHAfELwnVgq5tSP6cg5pnVG76Faw3PRs9juFPv7FOEBuseYi7FX0+/L3Y9aXSMgB7TSC6Cqn
wM0A1aoOMtIDUXkdfVl/7Kx75WwvhOqcKuaIyoqiwVS4yVPwXII64DeSgNvR0gHaqQ0va+w39HZ1
btHe0xSYcn065ljMCL2518ct8vs6nDFy2vqK+ebGTZSpntNxrc8hU0n3KCYsqWvLZIjEVhB9Qj4N
JIC8CpECRWOFLhg1cMlt9aPDk9AY741UEnsKNyOI7f5rhnMWeWSOHUidULYCXyPkldMJ3UiZLG8k
s8J5DGsy5oKVGAyBSKsfK+ZDH0PmXMrUx00ayFYgCY90DbIBNkCLPFpypOC2G5veOCX2d9IfIqSr
Cyff5KEuqZZy/unDEMr2QHODdA1pOO7ymENgCZO+NU59NReBMbQQc7EUvHqqrNxStUqCqkZ3nJJ1
bDtMRKbYwac+/2MfXsoCOgEsdjwPVKRUSaMNk3EqY3oDNU03UZP7uWt3kxpDyR3MUGRvxN9jUEfU
aHKMqOZX+f2wyJCB3MJ+fAdquGiSMfEMQBh7eTatEI2xiDaNk+VkG7xUc9dy4hvN0Z7+1Zn7jx3w
wRKwLAEKS7lo0gEfIfphKnpyktxz2mU7q1kwDhFaRySWhCM6s8RFInrc2GWEutUJXVJ+BhGbPD60
quQK4K6aj+FQlMYMbFNQR/CNeU1VhTRCFe9EjTb26TiN3kTn59QabHTEmKY3a1KaNtHA0GQBRAsF
dhliY5dLZRRhi8jTpqdpRKQ4ztbko13b2IAsRdbGKTiGaM1CyIprYQVwcg+NjIFnG38Zp6iq7k0n
9xamHmnzq4Yow/V9sfras/B4nUh0zaGhAkjKFXvFuS8UN5lT1jU9ZdQ8KNYB3Wc+Uwu31n6Q5r3Q
N9fNfTQyfLKHYNQAsGpVm+FwTwTw0KrvZnrK6aL2/hDRWceW1+at1i8TVKeh+ncTlU761c4LzXE7
oBa3llIkUKc36rLdjchb3taaE69o+SFdvIwSYOHsEPpJbk479svQc7DUjRa4D10lQsfeDDo2wIkT
K/5xfTR8Iu0/s+cAOozbFVlgnoWbhHjVQoyUntTZ02vkbUAYlSnptoreJlv1Eq3xK/WuTzWU/lHC
qXrJ6vFP/I8PAJ8DsWAdTpsP+w1Sa43dmPRkRYlnlOEXMHa4VftKWHLbvVrqIe+R2es2GUP1XjJ4
LnX1H9ug+kKxDaMHYcHleZjqFG/yxaInffoeL9TTm/Bb2t47hulV8QRF3sQzdQBvrHZ73bLg7liT
Gsi9o4KD8gF3d+Rpa00Jrc1TOHSpG07REKDfX9kVAETuNF0tA7uxgaNTqikCO/lEguv2BY4AZT97
bbCGDK/KRxY1WRYgPgb91PcN8aOpzHyaOJVXx0T2xvoYC3de1gZKdIVCZGC9MC8nOWQLJTOz9FOy
JAFRDD9x3uo4vEvRURASEMu0QVr27hgNG7N5ihC+KcNuLnYVva2i92zeOkAra+HkrrCxjNku0TZW
5zkJ2V+fFL7Uu24HMPismQOwwAPgxX8piArwrxk5GdpbWMd+3Tq/gFn1bf3YarnfV8OmmcgOwhIS
n8LHt7AM37XyZiABhNL+x11/Ht8upWInyWSeKjPa6STahuEOq/bVrtARmbngm1brbGekdGuRzg/7
HYu7XQjmhIayXcbML9dnYh3o5ZKtn4OYD7c6Poqvq8TIsOQsm80TGIBG21dub/X5tZSJ7wmt4CwB
j27gCcRvwsZKF8oa1USDaVSC+FyJD2nSoKwGYq1NBDVtD20a//pqR6YGTfkooKKnFut8uRlnkthV
GMbWqWyXcRu2YeUnup67+TAnu+uT+PmMo5cROSFVBT8UcEdcFNGolYlGKcNEFOF4VUagudt6Y17e
LhPZ2FHvNRlKB2CEuW7288ULswTovTX6xQlfj/7ZVqoYZQZFEumkFE9zc8+mn1l0auFGrpsRju7M
DHfr6kqRzWpkmyeSgGi2rd61RXNJ0d8lo3GL/pd7Fpn+qEgwq7LBcScUB7fIe4QAJ9yr6W6yTtbB
lrVBC7blmsvGMwKJ7TV3eTmBA+ub2jIz61SDnm6rMzNC4bKq9xkIfXz0wnaBXbUyiqfPDnldtT9G
uVXr0L8DntLIOg1QPfehTPv/pJ1Xc9xKEqV/ESLgzSuAdjSgKFL2BSEL7z1+/X7gxsaw0R2N0N2Z
uXP1pOwqZFWlOXnObKt98TWo/HZ3+8NdueUwRdPKhB+ND/j2IL9zkLz1J22AO/gxt35QDv5oWEdu
JqRXxGMu3yf1XR8ew3LLX64u8J1V+XxXq7JHk2I5DVzmoiUS6/Z2MG8QHSyfZnVvsTTNRGuccUjG
sc+NlJIOCXKm6Y965krzkcna23t3fRH/+/tXTq+Xqg4TCn8/KZ6dtq+B9BlRtv9PIysfl9O6yYVu
OVmj5NaGbvux9lCq7n9YClwdC9SIySppOd/vvCCwYl3QC4vL1wqCHZToktNl+W+wWf84dLe8bYAY
mNYEtMalvQ6ygr4cK1kIjcdYS5OjLsWVg96xtL+9nmufXl5UnuBikxAkXFVkzEqsE+bYjcchl4qT
OUilC9BsS9LlMteA6k9jCpPEjWRDWTlYos+aHvqt+ZiLWbOrs0p0UgsSVTTXmzuKOLM9FNXPNDS2
uqzXDEMrDBBleZDRJjn/XJmhT5MgjuajP8yTreqZvoe0P3ONAGbrMTbSo9TKzUGD9nt3e2PfWumr
Q6WRcoNFWcgaKIqem1aUgdk7YQDUVL7O4uewDfdZNBxnpi/y6DsSiLtEOqqasOu1u55BFmIK26RT
EIO/tJriGJrNHUIrB7ie7oxGohix1SO/+hNxsSVkW3gl3nC57505S+PSoKT0yNhN/GcIivK1E0Sf
wM2vnlQBCRyzUlCR4944lPrMKJdOGGpWTNz7EiixUOn2FQNXTzCoiU4dq+an2Bp0J9D1yu0k4ecI
D9HHSBSGDa+98opSRITJhOSHvNxY3YqIzqk0pbgVjVly4klzxdwt+i+heJqLX231QdrCZlw5JkQk
hEC6iv9yIM4/5hRNVjn5ufE4aQKsoqnx3W+zrXnKtSbacuTBLzHUAssW58Rc3ZNG1RdFU/n6YzpV
j4W1y4z7SH5sszCzk9kOrHA/Tz91/08OyjELn4Lem6BPC3RP8UtPyod9ZA73DekQ1HjDrjZfO/NY
yQ9Fg3b4LgkjeEP1eiNueoO0rvycTWHGiMEH5C3XvWxBLRsIqHXhUZwlBo3ytPZfJL22XqNWbzNn
TBSUyjqjz9w4UzngqhxagdNW+fS3U6Oerr2iS/NeEscos8OwKr75kJsjQSn7Itg1I81PujoIkh0a
idy6ciZUXqhl7a9x1maYlockUlwpmdVfcWdpoSsrUS46DXF44/aR39duUrRduhO0JFs4k+Muc5Q6
TkQ3zCfru1Y1hmlrQlY9+qZVMmkT0KBBM1tLu11bynPqhtbU3BEz+h/NMpW+qmHiU4JoUPu0Cy2R
Ou4yHzG6LpWS2MmTzILSdFC/BLMCstwatfpTG2bwUdd9k39JjZZULWiKgKRFszo7lYIyccsBXt/C
l4XAEayIx7HJpqZzp2FIgzuduSp0WmuKtDutQ9zpkAW1Xp6atum+i70gyTsmOQv1oGtT9Z3ZA+Ob
HvRZvmeL/MAxunxGYbRgOAflPFkrdyki9i9ip9T/COc2oWxkpgL6MZ5IagBrEF6EdE07NwKVskgs
D4XUWiepHGPXKnr/PhrkdueH4r9Gnv/XqLWQvMKJTx/0/HCKtRSJRR/pj1Ny7D4DCHHnYic1+zb6
1/x/sYQaHq8liQINqNUBrcVQlmSlJEmwFNsP9c9W1Z0otPxjuC6Jy11DIsI4xBu10PmCMuRPSjFj
zkYWOAGaK/u6Yw4HRWk2opmLKtJiiTPL/UxyB7RtdZGmOXqdfd9qj1P8e2yaJyWuDkP/EOWZ3fba
02gqBzF/bhPrByQ9GwHb+hLHNsgUZj4WX2GlK9taZc3C7BNK+VN7COV4XyuwJ+banQGvkRTxTw3h
yUbtavlC72+rtdGVryhaoCcpgNVHJfwRpp+E0AGwsmFjHe4uNvB+thVdFP6wspFakPDEPCWPXYUY
axu7tdBA4DJu7N/F840dA1EljSPH7IyqrzYQel5fkmvJfJSK3DykjSl6AzBYRwhkwPZdK7uAsBCH
HKvmFIfm/LXRm3Jv9hayFHJ3P2WD9Dj5hB5prZX7SWuVR0HXY1tok/ikMhdz72u5vvelcIuh4K3J
svoMBhBEPA48DRHIKliP5q5Q1Cb2H6M0sJVkhhJUyD71gbgXfbgSD5V6b9VA7I3GDnzhYZjqXV5O
di52Tpm5mvBiDAFc2/D5hqkTm1u/76K8Sz2Vuhskqfw0+s1rgEpbJ4FIgdp/lKQ/IR8xrvbAfZOd
WgVuLs67eqC6pPBYSM1DwWT77dhxHW0s1nUuGbpUVEKYEz4//3Kb88Gb1H/Mes2yi0gQ7dDXv902
cnWNsMFQjF/OoKmt3FSQQqOsA42He6j+IhYOPbp89P8IvqMIj5HfvGrBsNeY24gRTghi8fW2/ctT
AsM4/IpMKIvUOdfsEWEh000hNnw01dwOxGwvhjFDWsk/H8ZzM6srW9H9MDD7iSHhaLJb7SCUv6XI
2DByURzgi8mQ3S00n2DuiOLOvxgi42qQ+JbwWJvJQR56u89gWPQdH67AvkRuHE0Kk9HkFKTy7W18
yzjPjxKQd/o4ZFaQqKnrkaMsboVezuPA86VDXRquoBpHrGv6Bx/e68mH91rRfqZK/wKl5YcuU3/B
gtO2KjHPeCfnOhXhD1HqmFuziRfR7LIn7D3RMv8iX17tSUjNOdGrDNRts1MGz2gSUDuRVxX7lNa/
YU9C7wb5x0wubS3dt1Zsy8VHNW6cvjddKTtKdWZ38ae42FnWxw66oDjfleMxjnsKu7UTlXdmo24A
FC7fJOJvsjZexQWcseZUK/o2hme/5DcL+0m0ICQw6SV1UbErYsMxRbauNAEe1ebGkb98lxbDPMPM
pWB2HcOEYQyMVW4Dz4pkbzAGezIqT1b1XZKFp9sec2nqrXHKtK1MzfxigCGVjEBKwz7xKt803daI
940qzbsg/z7VWzjgtw07987FmCrD40rARPB0fjCEelYEIchSrx7jhZIuCeAp8htTKx1ZjqUR0Tw6
6xD+FCPUKsQ6amilHwxBNmFTnq0JfmM/d8TZlPcKrIcljAnS8Nuq0+BzlhXNxmG6sjV8AGix4dFd
KsGrNC+lciFl6px6VQksgf7eMcj9O3p9jqplH29/hktXA5n7ztaqpG7IaVlJkpp68wQIUTf9wS2m
ybXUxtznofk1FtR5H4pJdAIo1BxvG7+6UBiCmIEme77gG618vJ/KBcSECL0Ee714QNTHtbqtLtaV
AFPj/HMpwhME4mfdZaaaXWdwY2YeuZnTBapd1J9K9S+Fh91Mpzft7SE8VLngaoWxEUVfvqLQIi4R
JjE5OfUaBK2YIzwmbZB5/LL2Ja1U6T7TEuX59k6uK0xMn4BjxccZCZQY+Fw5eDX7vmmMSeZpvR/d
jXTonLA3SlczRxl5rlBUPmXUEQN7rGt//++2F4FQrgtmhemFnR+u1C/EfBSazPMzVC3inahWiRMK
sdMPVAxk5blUyq//wSRUxQpgCNAz645bJXUyvA1K5gVt4UQzPqscjPgr+7xPmtZJ+s+37a27Csv2
ImVAKM0lAqvDaommPBW5MmqZl/exApdVNoSB4JbFOOQf6rGI5YOVoH95BG2UbIE1rzkQhPUMSfFx
YVxf3QbthIxM08yZNyPpZs9TS/dUUXP39gqvWaGvxtEg3ScUWu6Jd0U4WUgKMEli5iVtnnEVi9KT
VUrTRjnySrQHdkUlQoFiAeYUc3XdBNkgZknrZx6dRSiMkVkfDlPaH5kFd+AB3AtasGuZecjMF8Hv
HlNzKxC7EvMvtLUM+EOpTYFg7a2iQYvB0qbMiwKZESA9bveVkXmikf2Qtc7fdyMss0lhcB2Nre/k
6vzDqNpjXIvT3m8a/ZC36Ss0jZmTkDvavSEFTtDK3c5QMnUf0Xr994cSdAwleOoKIg6/2rJqrnPG
y/jBrSXs9SR6QqSma+oPtR9uHORrbwEqOBxjaNSY+Fv5QCVaiVWpy9bUe126aw7BLhru4vyQ74ot
ZdBrFxZ4H3IaALvQQS5x+Tt/ixuf/DcZMk8tkMAE7SzcmZ3lu0WqjR+CfpCeSmNs3SBJf9929GtH
mSx/4RGEwIeZjXPDRqdYuZ5xnMT0j2UlNiCgjCBkuGMQ3bltaj39RR1qmbNdLn3on2VrzfCph0Ze
qbPAhkZC+Zz04XAvB5J41AIrewhjwAl9WxSOmAn1zsoEruu0y13gwPEh1utiryiZ9UCGEjuMRymO
MUS9mwa18JwFQWcnUmMeJ6s13KYJtftAq5IDfdynAH31nRrn5WGIleBOVAZondqq/6Oa4URaXaRO
ITLEUVIZPE1yQ4JeGOae8p5/ZJKx3Xjkr35p4DLMcyzCRGtNoj6NhpzaYu51wvyHpOU1FH14vJI9
h8lRm8CZRCX85ziWjV+gpFTimP5dF8ozwfTlGsYyL7IQ8ZQmexYe1DB/NNpvtz/xpTdxlXExkyOD
BseRz70padtIyAcehoLoSWz3mZS6LbdIMhtPWT+/3rZ2eUB53SHHkCkvUm5ZTzP7M7mwpZe5p+i/
euOILE2S1XY9/FWD9B6qmY+q+um2xQu8HCgnukfQwS/KEYRoqwUGYxsNolSXnhb2Bd+tm9rCToTI
+t2GBe2AQsJtHF+x6sKhVtIO9tCkwpMSjsUXMSm0T7JRgSo3+nLuGD/Rlc4uxUQ5zW0ufys6v3yx
Qq36EQAn6d04VaLWznI9/CvHs7/Fz3DtYzFcBPTmDbSyfuP6IK8Axw25J7TOnJeiTVEcsNr0miDH
qXXxlr1rn4vMk4Yf28d/VlfNGAZNQrpYgKjQT9NjrT8G+bRPF+UZXzxaSrLv+PPtD3Z52qAyBxyq
gtdCAEyRzx1y6nV5MKcg95A2tEtrn+vfIXG5A5vQhOHOogBw296V0BqDaHCiyEL6z1TvuUEzkyPo
4K3MC0WhpSFRNf7XLGqnuwCo/ycILMzeyZTEfAlhktIJ1KCysce+CCs31EaAz7d/z9X1LyPrJjvA
9NoqUpvn1CK5q3JP7pLEUWNahWHewzDSJzl9RKt4DtQsA5EmbDFZXlaS2AgklCHGkimarS13tEpE
MeFwmqPq9ui4JMlBCcV/Lg2wzbwrdKPYOt6U8+32pbEbG3/KvUE6DsyKpvHHnn7PUMwOqhoHYFk7
SjH/iMxYLgFiewvta6DOePK5UdlCg1ecZu6dQaOy80RGvxF+Xts8BdkJqshQtFGPPbdQ5YHlB1aR
ezWDhQUBYPKYbvb/r51/ZYFsL4pv4FVXexcavgSzUJZ7AWQQSRTalfBx9F984EjB/PG2Hy5uf15x
gNSAR499w60J3M8X1AZjpUyjwpYp6W7uVaLcDnLYeSf3WzwNV8p+VPwoFaE0QdWPc3huq4qmGkrQ
qvASobj3gxex/CSqthpENuFb/mMyvzdWvbu9vuWDrNcHRG3xDAS8AMOe28x6uQESWWAzG3wmXbXZ
jQex2ohIry9tGbFaGkQigfu5GYSLGmi8m8KTwtJJQDj3H8K8QrLrNT8aYumWpmYnW9HDNWeEnIAj
zAQKT+3qSuuVNjFgAis81bgvUe7S7mpxqyRx7Z56b2P1NlDMyfuwtwqviZm5Ck9zecgnO2CkBpHg
bqsKes3z31tbfs27aLuZ9dpQ6qD0LC3ddYns5EZpK+XnuEHfRdmS1bzmG2BsQAwh0cXbsDrMjBfG
sYCKkKdpIEbilhjPDMytruGVE8YEF4R90GGQUK4rzukoVe2cJ6UX6DmjT7OhVODfO/kwjVl0zFNV
2TjSV5bFmkiRZWoOlMzWTwtEbkwnd6UnFGW4D2h+21Ek/6O2FTkDPTQwxEvOgLja+jCPphnFk9nX
njrK/lPf6QtiUTDc28f3SkVUXxQiYRLRiFuRfTj3CAFke1JUY+3lCZXk4bUcQ/gcX9V6IMstP6R0
y1tlOi3/DuN5p+hLc7Q9BGptF1m/p/3g+qG6VStbrJ7dKpQaKelQ9ONHLVJ957+K5LNfxFF0rze6
8Vs6JVHsIP9CD3GY1OLYVkokOkGn6K9mFqk/4k4LXH+eGpw5SgS3jzX9oCqFOrlSl1WaPUJO/yMB
L/GjnXz5rg+qVrZxyrpxpnhSn9Gwq5lbqK1w54tDYezUNhxGp6obIJyTViGj0yMO+VvoZDXYC37c
6g692+EPgo/juE91f+g+FrneDse6rJk1raqkaWxjsORoFxj9Us1ESYw/BhNcU1Ipb05gLDfgxZZR
dqNizxkAY3a+ZXJilYNVhjpBbaWcdHjUfDGjcN8M4ikH6egYc2tMdhSGjWw3daDse0uc4UBBgsss
qi1BgMt4kEd8mVAChgPYjlLK+e+Jq5C0FCSOx1eD2jBVTkXWuop1kFLFNeTgLp2l/cwAGNLIz/Pg
b8RHF3f3m3kKYGSaoGS1lQdFeSqZsE7o3tAE+7zSJVKWyAn9ItoIfC8u8MUQBQQ8dWkerokKqyru
4n4uda8wcwAymY0gPQlFZtftXprah8HfOLIbBtcchVZlKUC/Ct1j+sPuJPpR5aPRlC4MHwt5gGB9
3rgilhBl5Vm876CygaHz9q47ZxG60u0gchgBi/c7Lq7iHnKrv3PHrAcDBmpgR8WsvjYVUwx9jlZ6
OQz6QdDE6j98U5DcfFSuxqWocu5SWRaqfVJMAMxq+FWsA8QTFPA2vuc1x6FWQIGNhjsJxCrSIF7L
9HZke1vAjg1NWtr6PAP27U3dsrI6rZlF9Sbwc6w0dy2FTiM/bI7eXzoKrk9xnF7nwqkvr8IX1UhD
IHyq4vmMkTIfKEtHPzmVdeoo6WcpMjf88mL8hQAXKDqtX6aDOA3rGkgotlFea7HqEVFlDtjguWRY
Dt7rLHqWkw+T+k2UP4uUrUU1d1pKWHU/7fVZfAxURorSrQf02vLf/Zx1htTqwagEDT9HUR5UHzIl
/aG1Prfyfozvh/z59ve8DFBBWhGDgITAQ2l/rNwG309iQxMML2tF/WFMcgNqZyCSCERYexCotSdn
AW8BT8pzr5WTUxl+vL/9Iy4CE36DSS5I65aFAw47Px8yTAqgRQ3DS3ku6X6hMff13y3QFeBJBk6n
0mk6t2BCMIsmamN6pSioTsJhh+q2FDeO4JUvR8UCyCnlGfi511dqUzRdMbPXHjSIe6Q9AQU/CNGj
epKj1CVr/+drhQIJXRWwJ6D1FHMVgveRkMi9kLBtpninyZTVc21kiFFX//nQ0/kjReP/32SPVvdX
LielJIeN4YlTf583bQTEIHqW/H9kHGAd53bWB19uaF7Axuwlw2ybaUiO+xmA8m6T7u7KI79YAjVD
Q4I/vbV53uUTES5u9tJkeDmXwt7sGsUWgyC1O/DJrp/6wqlvZ/+I/rHmDv4o7Lsu17h+cnN32zHX
wmVva1449/iGyhKTr+JYMW4BvQa+7jWTYA9J62TZ51De5Zn66jOCWh2MGbLi8SnW8pdyHF/pGS4g
2DSpNn7JRbHvjUFIXV4pfg3vyPkR0QP0pIZGtjxSFnrMUt6cqtQYjpOSJzvi8J6BVF/aV21gnPxJ
lk63N+Ka+UWBjwsACD1Vh3PzoQ7XCnzTlicMluZSeXRLgzAwj40HRbROsyjYOvp8grax7IvM8g0a
xhVInXMB0a3uv6YuRC2Gq8rrflSJDYjGv4efO9soQF1dHXv6/6ysns2Iwx9Bs2V54rPo9B+6T33s
0DL5U221bJajeB7zLEi3/xlartp3ji2NcqtmM4agB6Ry+Dn9c/szXW4XfQKyYuoZoIQBBZz//TEP
MyMgWuep05MffdWoUUbzHzM/+dpGLnW5ZSrlOiZSQe/BM7vGDvoT/OXdXI/ebBWOhHIV+ueO4H+h
4loNKqVQwdHFrYr3csOcbx9GF/AZ3PbQhq8HXaZBCQctkEdP0j4CeSP6eDTSD7k+bbwUV7aR1Hix
RZcHIdnVYWs6sUE1yxi9ionMtpLszswZ3QeuL73AOP399kd7u0TWywLSTW0NJycAXV0y1hj6CV2L
yetdbtNvZmWPJne4U6l2p9qJDo9fbx++fXrpvtQH4S79DjK/PUR7NKHKP+Of8rm8y52tzO/SVdHO
xZGgSqHsd1FlKQOxa/whnjyGlh4GUB6lMB2CPP8PW00pkxkflcbJRT43mnEt0KWcvAZleWH4EIbg
+XO7rZ3y3+kElvT/vbHVC9aZDGXoYz55xhzino5Y1K4lBo9Kmv3N1R9189AL5UNRHiNhY5nXdpOg
Y+HVWBCM69FiURDV3k/ayQv1U2QIJ+QedVBJtx3pmtu+N7I6/XNeMFcsVpNHMfdgqIjnDtN99xCE
u1nY+m5XjiIAcv5HeWyZBV+FbCOzjpaR1LOnxOB2o29KIzui+NNQtsL/y5oNXBpEAUhfg+ACOnJ+
pSEJUwW53s2eUAORMw7mV7Flxs0tiPHdNt3l6UbcdgkigarqvcXVW5cMcgJvCBaNbt6bavGx+zBX
tulQniokdyweRrM85qMt9xuW35LA1UUAVgEyP6YPF2Lk1QdkPqeLRHmYva9fHyN7//h8X9jfnyL7
ybIzu7Ij+3F0CfHt0KmcYHdKdsnyBzvc//xZ2Y0t2cxP7T58/PLwWnx1TLvfffPtT5Cd27JdH0ig
D+GOMrcdubL9fOS4uYb7srM/Hh4e7v4+34f2399/b3vk28zjrRWtXtbaMkejGVgRdLT20/7+vt/L
uwly8Max9s3jfA/05cna+Q+6a31vHtqDpjnRU/vsHAf7DvS+fVTsjcf++vd9t8urRzhO6lHXg+U3
Pfl5tqvLQ0Ypa0+pX09+1M9A9Zr541aIcZlE0RlmPpRpgEWvex2/JbEwTJWUil4cUyKPhF1SJhtP
8lrdlmAVVUmmaCE+xoGZcz0/KoyewhynFaInwf37ExJi/hvD/5raXz79CG3R9tSPG9/3yjVwZnK5
994FNFRJ+3mwMKkq33QnOaau4NBid16/Lg77HW4Ou9lnXxW22HP+mp5yAsNn67vOll1xD2eHDh8t
Ccv+27DFKfZWiFj53tlvW9320hQnkSHx28RU2WlC6YmZ+Twtw9nD53oOXFnoHN8Y3C78YTUH0zo2
FQAa7b6OY3tGU8sQwEBHBNeLyLQHX5ENwsWmA+7I3K1RpO/Kvrdvb+hljsonBJW9qDsx9bJGY1EG
UXuQfqJXxHdG333oi2OenRrzZ9U8qpO/UV64DOIY3mViHWIuLlj5LQ979/UAc9ZTHQeSJ/Zu0z5Y
ZW9npacI7iT3Ti4pO6P5fXt9V6o5TEjDXa8zi08PfU18kc1q2kqJjsnDaNnqnNlxIzlJ8aX5E7aB
DdNPfq93d3A1K/5gS1TKNOIAP9vSRb2SYy6j2kwuUdimHrBmuFe0ziQV1yQvfxDM46xKrhJNu3H6
1UOrn7tt/lLp+U7akhO/fKMXs4RU4NJo/62bf3Hacf13puTFdBX85D4Rvrd9a0dPkfD19lZfutK5
pVUQ25dyK8WjwU63sd39EINXWfycV4mL2lC3hYu4UqharAF+gR6TUtVaME7sjTbSYtbVTLv5CfU/
G2oaXxvsOpbsMvdh3PodcJL+fY3s10L/SEVHVVdrjCwo3jQ1lz3TYHTU2oftB0NyoNProh+CuLGh
19aIz9LdF4GjQMWzuuxqMUJo2SxkLwPYPyAx0dgqWP3K3GU8ztWj0Cd2Om1pjF5esQutwEKORK1V
ISo4v2JLmB2nOU5lrxIfgbN2SbPLp9egGzZC1Cv+gp1leQRZ9KVX12Xlg46q9Fr2xrJxzOJHKBl2
HJVg+3hDLO0u3RJjunJBLyv7n8XV10vzsZ81o+HrFYkNa2tYFHbefwW6IyhONVaHXnDVxnLk0LAp
HsLqajFB4xb8sR1/NVp171uHNrOHqnES3KyJjEMe6IdUNhxNYfRnC8F61QMAk3JdwIdJfr36FgWS
9J3eVbJXCvvYpyAR126+B/cuVfsAMVbfgE1gS2Di2lVF8ItIGfWJpVGxetfDSSrBzfT4Xaj99oPU
Ga1oJypuSdot/iYfti0GSTujvWMM4Xj7hF3GLQwB4+9gr4BjQAZy7n2SVg9zV3cycb6pwVTUQCPv
p8n+tpUrD5Emgp1B0wUYEAwa51aGuprNLPTxhDh/8cfZq2bFKaLOFfQcBgaRz6lQYG92t81e29mF
nJvKJgBLPudqdXpYD7VA8d0r+l+j4AxYmAQ31WyFQNu0o9xW/jSC7P4Hswut1dsxA5O0ivPDvpLL
phZoaTD6M9X7RpjcUc9sczzp0tcyKT/pwl6OHmC13Ah+r33O95ZX8XjBpEZiJIHmFWNVQzMwNA6w
un8UISIQRXCcdcFeRygDGvr8cypppOSxH2pe7NPjT+AHaP9O1UkoVCfo+93wXMVb3PXXjiaAmoWk
EEw0Q2arPFGcNRrPHFkvaGxx104vctA6VXwYik8iqikDHLzSh9vf8XIzyUcRQFvWCxLlTRvkXfg0
QbYgzGYye6kcK7uui/RTIyDM9e9WQLsQKy2ckhcncArVWSnCcvbkmZRhiiSZpFTXN07gtbXAewZU
A/wvUwCrE1j7YpInVTV7uoCQggmtPN6oRBu3yeVbtswp/c/KyvGLDGl4PSf16vt0fDCiIN5NkU/C
IJvCyfLVYWPvrtjj3aSKBQ6FQc01JHe0Zjn1k0Ty/FjRvxeaNe2l3iQ80PywtsEtxRtH+7LOQ2D7
RqD6f0Pc1TZCAGTVZHoEXQBxmOXw25AxVOgihaJq/z1ZMLgwSRiYkeeYrTtMYT6CRRV6w6sz0TYm
CgEjqX78UQv+zCYU+Yfbjni5mefmVqd6rIQhs0CeA6KMHS2dHA6c02if6g1liCu38rmh5bV4d65k
mllqG4gGALniV1qmKNLHs93JtmyENtKzgqDFjtV1T6r/bVC2CIOWqOM8bcT60mKB4IMMbM0XZJil
biXEuV4Gq8DvKTjp38r0TwI35e3tvDxxDEMtM2YMpTPytfbNtInCSvAT05vr4GfGGA4PnZ9tvHCX
/ogRBmCBV1AQoKh9vpVSYYyjWWSmZ6XovwEdZk20r5lAaof/sp53plbRnJ7lpl7Cd0VH2sxtA6mN
XTRCef0fdu2dlZUTDsEc98XEgkw/26PyY8/FFhvdNQd4v2cr98trs8n7gA+TGW4ulLmTAS7ojFdT
T6F/ij/dXtC1U/XO2rrDuLAOFTrTSvQ00mZvdX7nBnP7MlnBQ1JP84Y/XOk14BC0wWHvoNJ4wWqr
zk0d9UpletOUuzI0jH7bPDaWtBNj0537O6vtDklfn1S5c8S7BF3LqJMOUtF9t2L/a/kx6Y0/VuLb
ynxQJJIfuo9hIj1lCtKGvmvArIYXHCZGfdAC6ZOekPTj7Q278tIvjixT4iKy4ElcPSJzHanTBGDP
GwvNLSLlFDXZPgl542W3HV3VP3XNS4IE2IbrvSEwz28GhAwIaSiXkMJfkJnXaaxPMDEpXjvVUFN9
ia0jY/pZ8ZKVP0RYhgLtWQ1/y+XfvG0fB+Vjb730yRfDTO97Abme33NyJyf0dI6ByeRqLP66vTGX
Fwr4PMAyhD8EJXSTzs96Iyzwd6FUvB76W5cGPQWrWNwCpl3ZfqY/0NClvshwEgH7uZmgEgSGBiPd
q5QSMQVXFXZkh8Zned/Ur8NTHtYbienlCaEJB70dgrPATyjWnBu0CibPAr8Gn9VLIsWa6kuZUa8S
k29CZfUbAfIlcpURAZIQWDto+7OLqwtG7RIYviIdwGMi76p8BlYg5wdQZ2TClvwT5GZsG5FJTbBP
T5nPCWrb5KDRiPOjkyKXCkQzaX2nSv10N9Xaz9vf+Er9jAkGBcA6ZHZ853WcZnYSw31+aHiBKd0P
gv5Qt/4LDBR2YX2WSZh0c3b1pjv6TbqHODlTHzTlrpHMndQ/IQW08WuWb31+IpZfs0wuL5o85Kbn
n2YQxsHyfTAu8ueREATJYf2bBZu7w+yr1v2MfkmDY30wuo0w8uKGhssRTBj7zTsMxc7qhu70REaM
JbG8uc93U/i1yOADKj4Y8yt83BtLvOg/ndta388VGFJ6QdhSYPv77P+tn8bCbdxQPlSmvTXutDjX
2X4uxmgULOpb1JfWFJIMdKhZHrcYU3SUt17akRp0Dss3jZ3i61b1/uJgraytDpYi9UHJPW95uf63
nRqbSVMoGr7NVO1ub+JFFIIhZaHIgMJ9ERVduYlU65OQWqHvpfpkVzzYcvjd6rZo2a4tZ6mPYWGR
L1uLJuhDECOGEfkeki+J5TIWgIK5WW6EOZf3H4sBmguk642Uez1+ULO8ITUwMwN1eJ6PbW0HmRPT
T+tTJ3j5952j9ge6C7Q6OfXK08W4U+NSiH0SmBp6IlfKfyrZ1p2yPsXA++A4QKYEhA10Gcby+d7F
2wb47kkakY7xh/SVJOkpMbvdJPa2/FrUiqMUhxzlksFwehNyAjjb7XRLC/5iV5ffAEyJ+51aDHWD
1bU7jVoattycz4V+T9XQi5Nn5o3RMCuMUyP3riikR13cknRaOyZWIXGGuYMjR5FrHUokaR2YNHGS
Z31Q7chEwaz824VbXObrh3mxQjfnjU7fpJS7WlsfBmKtVVH6HEkm6H/4veyiN4Utx1zfim9m8BMw
jtTSoDw5/4xlbKi+ZiIK68sZNVPo3wnTwvaUawdFyO2ymJy0X+S4RhS9I7c27/v0N5yybt0Jtio8
ZkwS3Pbei1br209irpd6KYefNOf8J+mhhjh7K6fPaZi+WL556ov6lwbhVm79gvUZ4ibfFiZAbH9I
f9pk2t+2f23j6TMt/VDq9vC/npsXhCHXGQXNnvNx4gUcp2mh+tpSiljfO8siidKhGiIwhN50ZSWO
1XyQsjZ7zrgAlCo6TfPrnMUvQvaf1kMQB58cZS7yxvP19EKU9aGqs515QdHwxBjghhNdOxDAcBhp
XxgamL07txBJ86DIUZQ910VAcj/ov/yxi3e+kG/iutcP67JtJk0wEL9MSxLSn5tK0rkquqr8P5yd
V4/cSLKFfxEBevNKlm2jFlvdMvNCaDQSvff89fejLu6dKhZRhAa7wC4goKMyGRkZGXHinMwdjyLs
hL1+iMfToLte+NrKH4XxrdwihVhZHIIzELezPOpQ+mL7wFlPaVryoeJO1njXdIJtCcpZlN/vu90c
lC9vcVZGPV5kKpNernQzRFtYuT/mMCS4qvLWnCE1FYHfWO9N+xRVr5W8Rf+8cu6vzC1qTl4VGVMy
Zpkranl8MEal27VF8zMcB9pRnVU9KCZCf/eXuOLz2KRzChiVysISz6R3teRJEzYj6efUJgdNLRxt
csNsCzG5zIjmveTC5Vzx9IKiZBnUPC8V1KTOXD90mshi9mU/vNMQyOj7iMrWE09dcxGKhTgHRSBI
yhb3rZeBRQ/QYXCjZPKfmEcJ914Tdx/lOht2EHTVx94Xh10D+STAEVk9lJUsOyh7jbvMj4eD2omd
k2tyAR2mUh8QAVJsvVQtZ4gK/VwOg8gkmAV/b8/sRxRE+SNc4dLJ8vrMYYASjLjetIeKeHUIrQE0
YDHG5ypC6LAuQ83uglB+T6TJcDw2xa7EniDuB9lrDLbkWKVUbRlv+9wLJdwmghw8xFVSPMhJIL7U
UwULsdG2x/uesPaBQGr/BvBRDV82pyqZ24Z/zN0RFO0RDHJ2EHgXOJoRRc6QJtKhq4zq3UraLb+/
qRPOvgGCwACWDKU/geQ6gsCcptSpKuYuuHBblZxOmkWez33oDtoxrqJdKc7XHaKoaXu+v+o1/+dR
SkaMXQty7mvThWBOZtlEudub5ieeXl1YuMYckzfO2VooubSzuEChDJJzatW565UHJX7PXkRVYAx1
Vo+C5eDvxvhDCOHvLb1Y18L/m7JUZ968HD2Sv8zutWfI23qIwcwUeM/9LVw7auChGCYyOHGULK63
MKcNFTamlbmlHKrnzgwhijGpS/VJ8/O+pdVNBPAF6ZM+69ovA2SX5shzsCi1e8oHzTFreCuj4Llp
f0CT+CVPXmpro4zwm3ZmeQcw3saUrcY9R9/menWCBXOT0gkEyGAnFWcfOgCz+h6qbz0zmloS7f30
ZGrxwcydHCRzT8Id2doJ5izoTx4QgCHLlsNdYz2hZAc39mC3GlQ+W5I3vzELt7/TIP3nWzAas9ib
JjCtILIIeMVubpw5sg55nUOi7e/Fc/0VkApVBHolot1++vOvAr/9/1te3P+AK83Q0+LczRoTgR/9
UMMQPtXxUTD7Q+GVe7EMPtPc2ThR88m8WTBoJ1xuhqksp4DMMpUCJSpy14QfqYb0Nch+hdYPPXmL
rNf7K1wLjUzl/J+pZfrZFnlWVTJ7q1VKxdUQOqqU9M+mjgy0MsnV3tASKq4JgxT3DW+s0Vh81MGq
lUyoc2LykH2a9NYepaeiLHZD+DWJ/7lva+1wUZZjTJ5XG+3DRcSIkfWZ9K7K3cADI16+5JM7xS+i
Ge1lK/zQJ89itXG2bshg5yBFi3cWfkeHh87X9dnipSUXehsX7iQZtV025SnTZtIVZZZ5pQf2aHUa
7ct4Eo7BMA2nJgjyQ2lBgNArE3zxevgPoMV2VyN9eTKlLjllXtGdZK54aKC3JNzXrgqqEvT6mZTg
nlSufy1NMk82B24pb7DgqknS9Gwmkw4rlgBfYlBtkVqsxdX5uQU4myoh8ioLe+ZUJJCCFe5wOA/O
FsZ0PpXL43P51xendkoSusIef10x64PUf4rTbxDdet6LFr3AU9jm3zvThzfjaBrufUe70YqbPztI
c+YjKP5Tbly8s9ois0YOUeE2U7EHOkfd4lOjWI4amvtSbj+18T+FstOHh6F6LZPWtj5OyeOowfoL
D2/Y9o+BeBTiU5P0D12SOF7x4Ed2KmzSJK9uEVVJE8g6bedlBTlQhxqg3MDv7PzuGFQDT/BEQsJD
ppocVXLyEHAL2QOU5adG08YPcjSmx1BprV2bQSNwf9tWs6SZbReybUa3IHm89ge1hc4yForCVQt/
X0qgXG3PP2fGQyY406tijDvB+xD/uG/1hgfx98eakXKMqzFzuSSK6rR+bCYzK1wxlA5CZ+e19OD/
kwSFbfraz6oYUhBe5l9xdoiB0gum/9z3vdMXE3ex8NWfgpmF/FQIv2oIyM1ua5JoLWoZcy5AO2Ge
cFm4caEJzKQPbeH2Rf8XeaPlCNAeAfBNm7MM4wF07WZy8jpB3Qttvinpt3YzzFyqPDKAdPFDrr9J
Y7aZYGZl4SLpMYKUHtK+sCN0375ZvD6e+lJH0UKppgw6pNA8dV0Jsb7VKfW5iZC5hTfZLx5F2O2+
FFnbCyDnhu5pkNUCojEt1vYClFjf7n/RVT8i3Qa+QVYzM0Rd/2Y9Ev2yUEX8SB4fcg2oUunZUUYS
Ckt9+knRHwPPmSrVYQJt485eqw6S6gPlIB9jonaJu5MSpETiQWa/vsaPiW3yH8WJSEr+0xr/tbO4
zJp4iI3Iwo6e/jK858DUHU94TYpvU2U6Yw3DmW5LZs0o+kbefRu0OSUzDz6vGWXu7VxvbpnUZWak
HJfQdJLes43gn3SrubCS610bWdwMUAWj0xITu2XXn3K7e6u9Z79nTqRC6DA6pcm78s3Q4GmhbhCh
NURK+KdUX8gvMcCKbMQMWQG0u0iLS6301GbsuZzU5KCk3VsnJueNj3hbWOJdBrE1FTlQ9DdAVlqW
Yjcgv+VKIzPKamkntKLBY59DWDH9whEMZmjEz7m3kZfcZl3XdhdvQjGI+0JSsKvrj1P1MEhH1TpC
qK78qQjcvImzfjIJkAL0TFwErzRXTJpCWenWmsVLJmg9R9CUEpyCr/75ycMWly7hcO59L0chq0Fo
PVmvSjfzq6ewUZ+LBgIaBjcEn+uqLE5FJDzKXn5mPPjjxoecM6PrXAPb3FzkG7wQqdktDgXUO+UQ
jqXL1F6zGwqufUNE575PIxSHVCYyR1pxegROua6ZBBvCCob/vj7ndVWciybfqjjchu35B5F70qyw
NKpS1z/II9ppIzRkrpLJnwQ9etW7jP03fuTaeM5UOMOGrf2/TSas3/U1jAI75vBcm9TkzksaRjDd
ro72RoC4OZJIY+9S1JbLccc4rE1bxIkRjcqAnpfeFpZzLTLR6p+LpuQ0kM5d/wClbdKQXhDOprfk
eQnkeQnsg9PI02nje99myqz1wtTiVoyaNJ9iqWet+fTXMESkCr/8PvnlF9LDZFROpfRPoW5B9DHa
EO091h140gAxCE88jtppKLZYq9fWTttmHjukD2L+BoRcNMbauLRQgU5Kl3EhW0ygn5zsWeji/rrX
ls1U2FxLRQ3pBoQcq0k8tFReXN3rjnUBjZJo/SzU4iSVm4DnldhIxQwU6fxBVXXZOVdLUQmH1qpc
0xP2pVg4Yme6CS3MIaVWNnXCW56j48OYyLO+hZ6fPWVxnOcpTvqj8wgcRFzXnkQPIDcmK6tcy3vL
9R+jsZGhrOwjFRcQAUADUJVZhotChidenNrKFZlCkxPbmp7l5NnfUoJecYorM4sgEKhtW2gSZqqv
yk792L7d94bVPw/zHGwTFMagmLrepaoeFcQipspNlN4Rk/0Yd+Qgu/9gZOaO5URDwbTEvdeiESLM
MFTupFZOGYRO1CbHXj7dt7LywWmp/mtlkU2VLRiVscVKtVPtPz80l3972XQTw67R+RKVG0EXZySC
Iyq/Svm7GfwXp/p3DcvJBNMXwzLpsTM1Z9PzufYq24qOBdzE9zfrN1p8cTxYEVS3qAwS65eFdCFr
oz7KZY5mEtpTQL23o5qf2qFwUHnMji8QrCXZkewzeO8683jf/OrhubC+cLskzOK+TLA+ToOjKBT8
gGqYDOD4AOfvm5o/+3Khv+91sLUUcJaPn2xQQy+vkxrn08WDUgrJUZC74aT6MrkvoMIqlMVdTKXu
WZf8YX/f+tr5gt0WZmAkuWj6zxtxEdMLw8ilXM5qd6xePWYvko5pz3FLGHWl841SBfIq4JRA8twQ
NwkQtLSyXtRuGUoRdbHukCvyATmsR01uD5YvPBXpaQzKs6W3u2hSDpombBy/G6wYeSK/gc63idIW
TYpFsi0bmdBIJsxQmeZ/K9Bo9RAbE8T9aM2q8Y8t5Y9iFiXpZ2R1ndmlVD4Jk3IKKv/QaW9IZ23c
8Kt7zwOHlHXmX1rKMyDvZeaD39ZumNiTBttqEqB/s1HwWEnSfr+i/s+IfP2BfdDBiiB1tSsI03EE
GWeOMLt9N/1XSTxLyX9xp4slzTnshTuZQSQLSd5grYElsm9je9TdVGag7b7brp3P+W34f6uaY+2F
HSURhYhcvHYbz1azN8uc7Eb+mm2Gofn2ujmcdONpzEDvBk3mtZ1OLNSgHUXWA6tj08p7PzgzGmjX
kroft9h91hf1r7GFg4ZprqWajzEAaJb1zTff6SErlHLv791awJlbxyqoOXhxlm43lDlJwzA2bsn7
SMx+dNrXzh+dfjiK8ZvsP8b51/sGb08/WlAAtmCoocCjMkVwvYuh0qFA6gs5WXvpIFCwY1jRLi30
Vbg9xFP8FLUlesyhrYF7aTfeoTenbDYOOTlza2C55OUMOfTsyCzk1LYS652ELqoau+7kP91TuM0Y
mGNUj3RSkZdFTr+BgW/SdQoW7etw9s+tfjC8oyQ8Kkm3C7YUy1aWdGVtkUkksdDGo6gV7ihBbNY6
PfPFpTxthKfbAsm8KF4gljmTKKG4cP3ZjMzyIs8yC7cUqMMYvV46iVE+DD70VrzB1I+9Eql75m7C
EzMO+VEWZGFvMtJ9qMbmkduytCnx9Ltg7n3fd6nVHZipsHn1g45bZmxWadZx0HmFGzhq/E81velb
s9Q3J39e/IWFxR6PScSwSoSFOuQ9WWQHplHPjEL2tfis+BvLua0mXltb5m9tqfkVBEM4aQE5biye
1ahB49KCCsB8RujWrqguNkhAEx1KQzrd382bzHRhffGhhaafkmYyClcTvNwO9MlzQqPYat7f3ERY
AUhFK4bQMxM8XbuTSZJjdh5rNNPjVJwi7dQJCFicUxpxW+DXVVvUZpEmYCQC7Pq1LXGK9DyIBCqX
xvgoEXUG79nsnmpRPJV59AYt0tazdfUTklggdoSo0zy9e21SKUa0qIe4dLVRf6iC8h+j+lT20r6I
ncjfVYa0r0dYPei57ctI3ugG3ZaE582FN5Z7akZMLxEY2YiQSVrxCQM1gCzrl9qqu1xt3gItd4dI
eO4M9SHo/Vd92hqUv7m1flueyRZBvc8KuNfrnvI8lbTYL92mFI9NVh+E71VtHTs5PN/30rUzP9Ny
oI+MwCQjtdeGoqAak6mi9CImFVNBpYmIlVkBk6CbuHEebw8Ep5kRc2MW22CwY5E0de3YqWYulW4y
JZMzGCXjPHqjbixoy8rCSfNM0Lom1Et3kHeeYJfl7v6GrbgkBVG835x5N4FdLE6ckCQ6N6pRusFb
3UZ2Do9anxxD62WE9l73DkN5MNMPifD5vt0bFdCZpBKWVJ7s9CZR+l3EzqGBwFSqQ15PFZMPRUCi
rQ2kaKFYCMc4kWS60XrkJHHc73rdNOxcMMeTZQbkI13yDnAXjXe/Kl4VNRj2VSa+TVlUncaizZ1e
7NMDevCH0hPJw1TxNVf94DkeDfhZeJvue0/tDmFlQpBgCFvDN/Mvv8oHf6+MA07DdRbpWUTKaSo7
U0kCijZKtY+qYM8Y9CFvdt1HKo5t08OB0Hb7+9u55ia0ypFPgwqW1GyOdRe5rlZ2U2ymBSWQyQJ0
Lk6x00xiufFOuBnn+s0sOueDwF3nN9L8My7MCFmVJ6AkKhfOHz9Ivgwjw/CZLYGDoZB0bIpopyPj
EkERJPq54/vTh4Dhn6YXHDP8oTCvnwsS419OQeU3Tl6K/ixZtJiL8uv9/bgNOAqgeEa7oO2fR20W
2WSspAVN97Ry0/jTNDz6757yMZFe7hu5vf4xMrNtAoOVCWoLIwAJhskyqc7J3keUD56isHNaKPip
Pu+sYGPE9zayYUzmloJiEYHFJUYh86xsGuKKUp0B5CguT2LkkWZtMWesmqFlCI3P3AhaNkqChqMj
12LlNiH6EFNuhjR/FPEkj0l8/A/bx5uWPjsoSIp3185UKV5FS0Kq3Fp+CC1xN2SnAPnsxP/iNxub
t3Yk6f4gijKr6TFQcG0qDMvSj0ajcqER+ycFtOXziu5tsQJ0IVE1F4svYrkF81w1+psJcp5ahhfz
2mjOmC3Es9SHjPboecNj1EGB9SbljkI+kxrHuP3n/obeonyIPNx5YHxmi4waXlsUJzGXhUzHIY/S
ORF2XxRHPYwHRO1sdPycwansZl8dlU+m420EoLWzcGl6EfS8Xm+KdBL4mIInfNKsEjKcZldUZWrD
epvtU18xP95f7qpJhMKpGBGKSBuvV1sZsBxGc62mjM/qPiG4NhLTEkc/3WJuXMmcyNpmpU9O4Ew5
uvAfFdE6WogUSMbhr5DE24kgcY91mP7PgakdSvHVqra4fn5Lpi7vkVlCiKyM+EKycb2+wq9pqIVB
7WrSLv+rfM/fx/foxTsLjrEfnPGrDBlhd76/p2v3CLBGXsIk4bOY0LVNM5AbRcrL2gWBAfCmQbXj
230La6cCwSpmU+cyOtiIawtp5eeZKg01SehrlP011KeEqQXkPqRM2Qd+5qjBVsHpNtHn60FOQKuI
Ahrs8NcmTSGO1LFSqKH5TN1+jfL2KL0mVrUzfOUzz8eNxHDL3OIurv2kNTxPrV0ocW2vV1Bgkw9w
hXyvlGdJfoSLfqOwsGqQNiutQMYnbtBTCWKRQltINR0qbTr4JvoxBRrrxzjL0pPVD80+b+iRebE/
bcTVtduC3G0u2tBnvWGtMSslqqFXZWdrJBaHMqgPvhGlu9xvkt19v1nzzHkcCjJjEhBmCa8/YheU
w1h5YeMmY17um16GMMHn1rhvZS1vuLQy/4qLBEeRJikWrahxddQjw0jbq8Gr77+rZbXxzVYNccnO
OC+DyDL/+4Uhvek0q/Haxq3E0pGFYKd076H0pbG2DK3sG7LlSOsiiIn7L/PssLCquDGCzpVTVIPE
uM0+GJ4f/3EBDe4P8IUzh9EM3l0EyC7x0F/ukgYdVOUdPJA7BeFB1IKNlGHF3yjQzeNpsgzKYTnN
lSaZVSmF0bgdPFO02G12TYHI/b4TrFwsoHMZip01Gshzl4sRVW+0wrR1Az2QHaHNkDzq618dwMdD
ynjgU9HrW+pjqyujiEb2NpeqliK4MTRpUikE2Az/boIXSPGF8PP9Za24HJcIfV4oiPUZYn/tcmOh
19DwZq1bizTFkl6Td0IBsrONDW1XA0/b2MYVz1MAfMy0PXD/oTx0bQ8okTXKgda6WW2Vh7HRp7NY
5PL+/qrWPhZnSAMDBg8a41XXVjRvMjw97lsqRpMjedVTPqFr8CqV0NMm2et9Y2uvZca3CGkcJMrE
y6ukLjox8EOtd61UGj4ETartLKGSXeYktZPAS9MJSqvf66UgHxIxROBK1rtDFedbhGhry6Y/xewx
yQ9HYrHsUo3oeRtR70qNjmKNAGK9koad3mRvsh6/jLj3xrW2UqEHbkddDrIHpr1QXbveaasu6tpS
hc7V0ejaGaBVd5UUhgeriBv6nkX+oW0ycUduIXzgvikeU9+imCAyziEawpZs+EoecfVrFresQJln
6Hq9c4cG1UEl95p9p1uCE6RWthtiJXxoC4UJu7ZuH5ja30IZrdy5cOqTTICEZoxqWcy3yibM0zTt
3YyL1qjMv4z6uUl1Z2p+TeV0Qk52i9Z7dcEXFud/v7gxGJG0fBPUK4PB9THvvpXvsVed5hknxR6M
pzH4ct/XV8IFJVjmoqnX0fVdXrhICQuZp+eDO1nfpcztrcFGJYPW4MaVuxL5ELSiLsgwzco0nGJ0
mlZF1oD0W3loy8SmQ/eQSV/vr2bFCm1d5D+Bl1O1W75rTTB4VSL3o1tp6G8ITAH7arIXmtraiEcr
UY/bFlUs8JSM6i5LnWLf+FPWtZMboTj7MOZGvSsLudxIvG6tzKAHeESIAFA7LeNQqUONbbVa5woh
5Mx5Zatb0LLbDcMCXWGekgyNUMu4drcy8AXf93C3eiz3VsnMgmFEjlBuSQythNTZEDkQEANyu6Uk
e0xa2klD07vi+CwowVOJhKk+Ra9z009GEv1bFvz0+h8tIsX3XeLWwelYze8QuGsonC3fj2qYyKqX
1IM7/AitfQcCqt1JW9pXa9s4z/mgRDynLUs2CsXvAomB18GtxnKXwoGTdLnTmL/uL2XFHQDl0zAx
ObH04xYfq+4E2fD9enJF/6Uo4C6e/r5v4Dbc4QrMkPDXYfHgmXHtDVLXRZWe+aJbGXm/LyLUbEV0
IT6C9NtlKVzYhQxOYEB3fePGXTOMVrfF6w0EHhfPtWGj1qQknkIR2L9pV6iUDbY+Cc4gOmEHTiFp
No7vyveiF8yXYqITRZjlbFZoenGvdsHklgNMsf1Jjzt7GI/3d/P28p7ZiKgZEijmKbDFTRpToiIm
pJObj6e0/jtQUPASX+Ziu5ZvmFpxclhTWQmFQ5xcW9RlxiIbesWqJqY2zMOQdK9Tr+/6RjsawnS+
v6oVJ5w5dyk/s4FQSy9SEurBlRmKneh2aWI5RisGu6oqi400ZOUD0TljgJkzy6N+WV33jASZPWsQ
XT/tnSxxJ790jC3extu7dkbDQx6Nz+sGfe1rr4vDSkDFShHdMt2P04sQm04IiXCgHhWlc5rUg+L+
+/3dW/lQGoh6Du+MgaKyc20SXDism5oguu2gBYeoTmNHiFANg6jq3KAmt/GxVlyQ9ir6zfALIcC9
pJLwpFJVS72U3PRDpWVOaRgHT3o0wTYh9nK4v7Q1W9DkwAA+Pwfgj79eWt7KVlF7uuRSiQ/DYVcP
oRPGwUshP/af7pu64SLjKmE0iaUh7ECbdUlFqYxSG1VJLbuFoB694TkQ/H3SV7ZeJcdC/BvKJt/3
oW6RDmqWPyedtxeDbD/1xbkNpA8FQpqiZ325/6NWYtjlb1IX3tRqjLXmQyG7cRHup3A3eAdBf2jU
Y2q+t2qzcUBWipVzeY3qGkVDvu5yenIIzImGayy6gn5K/NT2lLewSnZjeTBSBMnfab8yQ7nxjVcO
P9cDVFwEtRmRPR/bi+w0zCu1b4xMcpt0RK/C6AaGWT3leH8nVzzpysp8iC6sGKnaGVMdSe68rlxj
iktq7KyaHF8ebSXaEJdZs0ZBnX2UefkwSnltLaXkFcRlJ7m1hIhs4cjeMwO7Q7NL6w0PWTn887tK
mZ9VM93KYvdkLS5Ez1clN6yMvRZBih+UUYeUFXDWLNkqZ6/4I6UTmWiDZg/EeItQU2p91mujJ7lW
X+883f8Ak0akvUndX5LgPwu9e/+jrTwcyR8Zv4F9jm4oGdf1PvaVESdZAp5BpqBWdm9T/kvJGtQy
xrOm7YdcOJje320eP1mx9dR5w4bTrLRF5vyVQi6XLRnz8sqIjCbRTb/k/KX/jJH/ZZTNQ5mKZ6HR
HwpDsUcgSXGlHMmcDpEkfq+H0fH17lzmrmEI76iGPRWvzILf35bbeU/CLnsy81zBW8f3v96WNunS
sjQoHuRNtVMgB/bVj5XpSv0hMb9FUbCn9G/SqIp/tpbtM0ZRAdlO3rtismvxZ9irTxHzZp619cPW
Agg/jAYSMEO0lJffKwFz4AMfY794vIyVb0f+uJt1DQyj3futaY/IxlbJeKxbdeNbrYQR1EUAxpDz
kZYvcYdS2SdqY/ay27aaZXdCV4JSF7a6HGvHjeEs6JqgYZkHSq93vu81KQPKJLtq+Xnoo51WT5Qy
lIOXbfGYrYSQ+e8DUQcndhuL6yhUAlNJZTebFERg/R04FEh4EGqGFqfY0t5ct0aWbMqkzDx2r9eV
orMLEwkfLo1M41BqPGt8xmIPwyCY9kDJ4pfQB9mfZxKGztMDTm2gPZSar42Gug6RrDHKwB0+a5mx
Ayq9b4XnHlZcPduq+qzgDbldeJKSPs/vnSVJiFoFbYO4qOxKwrTPRziuYXfRfWU/ieMOigPH04uT
Hn7ww+9WET20/T+FdOoVyEHGLfbmNS+iMAJpAO9vBlEXuz3ovVRO8iS75ni26i999xYZn8bsdD9M
rFpRKVlAek34WkYJOFEtY2gE2RWj5KPUDc9KleZHzWz+9ix9C0Zyi38nJs1TTpDh0Ze4Gd8a9SjN
YyKWmyJOJ1RHKz6ADj9odfwwiPUnP3zNuh+FtW9QWZwscS8nzS5JDf6/sTPKranNlbVzQhFSZIiZ
0oCyuDimrB+yKEtUN0+P1tBD35Pa2vAGw9T9Pb4dJAHBdWlo4cO+pylZMsQYUh+FHoSKH+/GVmiY
mXxCLfbTaL7COFJJZ/Rc9wAhP6e18KfjzDOIjBq2yr3M62b58IyMbipmJUZ3yjx/HzZ5d4LAUnRy
ldGC+8tdCbKXppbgGKmKQ7GMBtVNc8iBh+Qtht/wvom1LzfPqYDEA8rJu3MRFNRyLFA6U10xa7TX
WqbFm/a5cB6GsT+o212ANXt8QipJvAqZNV3Yy9JE0HpOj9uN2b7Smp1uvBeauvP/VA1kxvpdGpp/
yEUGKrViHBEP2LsS7pYstHtzI12af+p12595WXyBoWsuQmqW1xbMtkq6Qa41l2ZQGXy0DCDUG8Cl
tWN+ZWOxXeNYF4aYVhoGhv1YOEF9toT4UfLqwyieCxlc8VRAgL9rh4+W1j201UvRvvfioWIA5s89
5XK5iw0VR7MLU9AT3JDJPpdrZ97U0Cr21tatv7qxXFIk8ioVrGXJftTqkTcjG5sksHRlUDS9y9FG
XXY1kpC7UIKjRwJPxSJkWXpZQgZgaK6XNklix1JNnllolDaNCgZuWDzOvWlCge7LzVODzN5ZAgSr
eMyo5K1RPJlqsDV3sHY2aPlxEnFd/mfx/NQsxOGzztPcoT1m7WNXP2nvm167ZWRxGUIs540lbIRu
Lqu2MT16wcfEQ3LiP33Ei8Us6oFhC9BO7CzNreLCTqO/VAgNO2EjpVn1lAsji0oW5bQ0jCt2TE+P
8nAKg9cu3nhbrsXgy4+yOOV562d+ULEO9qpWf/ToP/z5ueKLo/I0cztLy/vEs8DZiFalu4H1o5Im
MKHfJqXl6frrj+3QTfkd4+G1pD58Ha48uKy6UM2wE8AsVWdZvjcsr9rncVg+M0u2ta61Cs9cMqUh
xewncL6FBxhF3VRw9OtuL36TUUBGdsToH7M6Q2/Sd3S4auNR/xjqx0i3U804mc25e1eRcG332RYH
84rXo9/3v5nDTHy/OFqtmk9RBiWb6/GES/NXoULQoUKjamv4Y8VdrgwtjldbtWZB6o276L5N+9Wu
8j/PP3AUKjcAiSi3L/voMV18cfLm74g4WhFRWwd45r3+B2e5MLLwem0GlQZ+qbuV/DQaT0b6CJdK
/8fj5nD9AqyhbEtrHFjKwgoExo3pFa0+H1969Tbn1zCsjfO11rcCCcBTRKTtot/wWXaoDGojBQ+3
TKLxqde8dwF6sV1Xgvgykkx89mULFkCeTMVZ6kzzGE8xXOAAs7ak4FbCFY9LBEqAxMzigIsjqADZ
HfMuMVzJeje0yVb0Q7nZLVs1QkUcHKQ4MxrN/36R+IxhP/Sl0RjU3c8QQCnyo1d//HPvYB7g/00s
19H6RSzlmLAUymyB9L0tvrYJoynSBo597dheGprf0RdrCaRgYNalNFyl+hYHs4jLu9+6XbvVC96y
s0wGBI+hi7bFTn2eeu1T6o8fijD82Yl/DL+aScz/3bnF+0XLzKSrvNzA45l1Hew6MO0g+HX/82x4
wDKPCPs+8aS8MNxIpN/MPHIXPqTe7r6ReUuus18KoHSBeQXRx8Gdrz+N0TaenowWtUlDE/fEPdnR
41HZV/lkOSFDFUHoB6fAbLaKorerm+lEGHCAMYv8fVkknJQmaa08U9yKinwQvRg0n/vh85+vjtlW
2JJ5qcCluUgslGhQDE+tFNfsvxuA5HraEeFT7J2bft/lW2DG23IQ70VuSBgDDEgrln0Xsa7KzpAH
xaWByjRmhDBzm9R7NTR2hdY/Tk23kdTc+jsGibf8d35QL0k0rWGo6FlJitsP+6h1K+Y9suTBt7YE
dW5vw9kOHSWgCRTwlhz5ig/hbk5z0K1AQTm8muE286Ut/P76av61sjhURdhrTHTICsRBna3Vx7nX
MPhwY40b4WjN9WgF07ifWaputi2p0zJCh0NxVUF0Ushjw1yzPX3Dyvpy/rWyyJv8oSy1tGE5dNAO
ffyhUjpblyq71DfeQFvLWTi5EFDmyCF5cPE+u81eg/Kzafx1/yCteYA+i1BQL+HGW2ad0ziFWqNw
kGqqNo9RGnYvMynQRittLRhRvIAQgsoCKcIi68qttk/kqVHd1vpk+i8aQ7avFsxJhdx98gUFBWN5
GDbeHmuHFmzh/FIjFolL/JBSFm3UiZbiQoS7N6ufkOlNKZTS3bgzDPlwfxvXfOLS2OIiNL2hThBL
wSfk5yL8phZnpKg8bcMhFh/LkOYpKRITnt08vKFgu47p8ZjGnl8a0VP3ZP0NN+X9NSw+0u+/PpOS
QI+BPoGxHCOKAjn2lHSKnpJk3FdGc8YznL7uDmnxJoOU0zdcb+HeN/YW7m0NvlkCnoieDMr4KrjG
vMhtvfhyf1ULN7ixMu/pRYqSF7WUCZIUPcn64OSt9TzV1oveNA+dxVh0vJF5rX0hYGQUmwCL0JOa
13xhDT4va4z471OlTpQcaSQ4yiBNu/trWjaW/ndRzHwCEaE9cTNGQxecoogoRk+llkPschLyXSU7
ldkfJ0SLxyRBi8vc1ZHwZ25+Y3c+BhfLK4pAERQwZU96+sHq0L9GNbD42BZbC1zdxov1LY6TlsSS
nJesrx/s8VN/ur99q4538dfng3CxCsHqs6abd0+uEzsSkKcX92YsbRynVStUUC0GquaBucU10Rda
VA6awGG1CvitaltPVbsvNi6jVfe+sLI8RJYWGOLkx0+a9Fn3CqeRY8aORTo6P2vl/f6+rdoCXkro
IScxlg0qQawHxn/E+InHIjLV2izFSAV8J1PMPDLXpdljEdfH+0bXtpHkhPQL4UU4PxaVAT/zJNws
jJ8k9WfTBsgI5bBQuP/ByDzpTtJqwfa4CBIey00LSNmfGKP80GniB7/RPgzjFin72gYC0SXjZigU
+YbFx+rStBuZOI2fDGYJq++G+pT5O3hZd/EfTkH8PqiXlhYL6rn4VEEuYlzcPgeBXUYbkWD1s4B2
MqGYomy1vIr8XoHBuMFAKaZ7Ezab0dhZ/oZzL27V/13FhZHFEdITQWzFGc9Q1PB07HP/wciOU7dx
q64uhSuV6VnGgvGB63CgdKpCQaHn41d7sfwQMfUYIFh738PWlqKJFMuhOgCpuKyZx9P/kPZlvXHj
wNa/SID25VVSr1bHdhxn8YuQmdgSJWrf9eu/Q893J2qGt4nxzQDzYqBLJItVxVrOqWJE4VYeYYzd
nC9eHHjmI1geb0vhWyHed2wrhgu11aUzO8cgNFJbYEXSEQAU7ar90JZK7fw1tuNQKQoaNjbwhOd4
cIOhd2qUxhT0aPbxuahQwzCcpTxk5qTs+tZGwwT4uMPRWEfACowAYlqM9cvtrxYdwOaj+fHvVqtr
xHDYm2mMtOYAzA7NlvhlUWyDLCfAiYD9C6Qzbl/6McuSse2zKLHvhuG5Mcm93o0IBh2/HF4n4At8
YEkArgVFJZDw4aGvdarB0H41aFMWFV6fhWNvqXdGW+a+12aWxECKfCXa9P4VxS2tbc1szrIBLD07
Z7d8wImhIwFoToyQ2uNhQFbAD2ot2zeqJn5XOAHI4ANP1tgkvBwbKcxubhxyayzJinYVLEEHE3Ve
n62FgmT7J+gjnj5wLlADwNnCqcCPXUvqkC2pF2XMop78tBz0vD6Cs+62COFiMEGFyQWkXoDJcS3C
BtnQQnuEgFb2vIDaz1mB0+uBW1ASPrNz3SR4/rnqGzmc2TK9Llf0FbFYMRg7qwbBh9IEjbIEGE5D
k4YaeFoazKlkA4WhJ/oIWI+KxXwy51kWjP4CWgfB02Kh3Envp1Y7ANgaI0RHuyRBGv+tJw5obgaZ
Kgr1HO8S1MF1UPLyRJ4odSPpMyEQoAC4auI3r5KN/wrt0EYC+/tGDdFNiK6YLoUjiJ+n+Rxrsz8N
X29rh9AQOYy+DD1rjPTmWkaKLp8JqNFZ5JagngO6qm9oO6/bZwtouiSWQRRugErvX1ncUXXTmC9E
gawcLetrhbYP8z5ODo7Z7nVLSl8mUkfghAAsGll85B65hWGWbUkWhFCALVV9tSgfqopKSit8A+K7
zrO+TnR4IlrDy/5aiDPb7YSiVR4l1qPndn7c+h0572f3p6Lv+uqr+ZQB1YZ+Q9ksW5BqMnxMrs1z
WAMrJtfL/e2zFO0vUmK4DCifoc2Hu+loa1mXmRZ5NKrlrgQo9lihaQuUEQXydl5wW5hIOTHXg0YG
dJoiduSWXsWANUa3CdT/VKmgbfAuBcA9b8sQmRR2sUFujsQIEkLX27toXh3P1ZJHQ6+cs6zwjYLu
6lb18xH5LReBg1H0rF1Y1uUiutuMjYuNPKOflqd+7O281xrVyCJ1Kp9KnNk056fbaxMe1kYEd/Hy
wbQHlBEgwg2QCX3SrEsGZqSyGYLZMSSHJRPG3byC9c4qlpVFBt3nUx2h9dNoyT4x5whYVxJhIpOy
3Tzu1JRh1roshrC8Xu4tCg5uYvp0KnZO/KmjJQA9pGGmUBmBk4BeMlQW0Ct0rShF5bWpXnd5VHTI
c/jlgmRr0CkFYkk11ZVvpV22mU/BFFf66qB5jQ+Iqj6slkr/yyx6Bwm/tClqH2Ho8DeQ1LqHYslJ
trOmhexrBgNWxe30mngtMnZOF6tf0hm0xz6Yl+KHgWpujMs9tuSi5HSWhIritSEprqqWjhES5t83
XgA0uXk+1MzGUOSHND/pjxMS1re1USgEw5pAd8c/9AheC4mTNVEXpPMiJQaK1Yox1MZXzZ+3hQhv
FVoW0LnAXjfvuCiblRQKLfHiyPEIBI/4HXHWZQfyH1tiBdl+8HEI7D12C8iVGADkdCFzAXvuanik
AdphmMK42K3WGQAyH1gLmxYHRCbDNeRuVDp3Zec4MH9gvvaC/wh8/o9fwcg7ZhPQrA0gnOvjAPZj
TjoXv255z3n2yUG5uU+/fmAFGxmcAQd5YmWWBC/mbirAWgVAOr9h0FC3pfBgN/9/KUjRoDsABQi+
7rf2SrxaK3szr/uF+t/dy+KPSaCvx5b4NP8Mnr8iC9ThYD3fliyyeYxN0YLjQPqTH53E4H662NSG
gyLFsuuSoQOAabmelHGt0AuqRjqYl3e3ZYqu0VYm+/tGw9FEWGZdb0L3ymm/qvWlQOq6a2XMxOKl
uQAMQ1ocOXjeJJCua6fJySNUZMLYBblnZoaA/H/wBrRjSjnmmCbwNwrzzuj5RHCB7mH2OZtVleo0
gi9rhK57vjZ+So2wObflDlPQg33ovx+9L/99F5FJBrYPm2wEMNO1PGcuk4T2SBo01QO1daREweKU
yWDJRZsI9Fh0vwCpDPESJ6UmBpjyRgVnZS1hnvgLmDBL725UiwhkhR+wry7rANYxfsiKJddLqlaC
p+Rq5FGcjSFyCv2ECpq9u71vwhVthHDxn2LbACdydIRL1RxkY+tTsl+NOYhjNzSGx9vC2PbwSoG5
XVZaQGEdUyXcipYyG5sUOjiiaaCaHkE444+zJOEmE8JpXlZ5+aSWEJIPyIyv8YGMVmipRGKkZGK4
V7hnALW8UXBt+wHtKYdcufzHJoR3K7jdLc4pjcW6dEnLUkoWMGdGC8FrdyCOJHPInM6NM+ETV0ti
zYnRYLtcqwvGAaTIq+SRL9wpBFhIWqGKAOtzferWFFtVDMyPqEETnuP9lWV5WOayuF8oBZiX6BZh
/O78eIBWNr1nKFiHpb6V7SUhQ4AH3Eeu5EYIdyQ1oUPsUjePCNC8EH0XSyMvh4iCEaAQ/89K+AlR
zIVOTcostaudm580vsMwfSLRXqEMQDUyfAAG1sQHCzFo8boiRvCbfjOGt9I4TABbMCUnL5PCWTBt
cUmaTimMsnYpwzbTEE4/jKPEqoilAMYDo5lI8fHD0u2IF6yeZTTqrPLIOLt7b2/Qg1f9vG292OH+
cVOc33I4PU5cUjhNndMI3G8YNw7UusMTBSwfTuYT4y86qoE04JKtjYuxqwGV7j4vkAt/ybzn4ZOT
+DnmQG8vjJ/J/MfSIKuMdj4W9/Da0Bcm3CX2IirXh9XVj7Oh+0p3on1g9HivqEDNfa3XLw3Q9xvD
3N2WLrq4GD2F38aYNiZROUNqAqk3K4CDHVX1AUWYpr04MrArYcIPOTdGJsKm3FX2DZtoxM5VrfMy
VP1qM04DXaUHkyyfnLHbFfSzsdwPoAHDUCoeZDIKLMHDlpF4Ih+AzD2K3Jw3mirVoEMC47dWP5TK
nxqQV597NUB5++32PgpUBcgOQKBGaIJ4i6/VrmhkXOa5oVE2WUek/kBcuqf5sZRl5MRysBJg9ABv
yub2slkVNARrLcV0gvI8m93PcXJO5ZKcKzxHJZop0A2Gu/GvLPYtm3NL1Kop8rKnkdOfLbLDqtJR
YqMEAdCVCO6A9Ca3gMuD5YwNHGBB+tHXjeyhpfljPtMjwG4kqQ6Bw2Uo12hsZHXHPwh0CsNousqE
Lqrpt9UZfFdW1hTYqSsB3IqoSztj7hE3rgoCxl2jL0BBPbkPSZXu7bY7mPXhtuaJV4TUsgr4HAyS
cwLrtgcuC8bWoymxXxXdegDIxJfbIoRKh34PzI+hfg7feK0Is7c6yrxgTf0QlL/q/i7xjols1lm4
Dkw4AxfPhBuxOWM7d2rcKCoMfDkXxxFQrun834MtuKjfEtgXbPR5VRMvbgjF3UltH7WbPq4/cmM2
Erjbidy8USxgmY4wFdugfYe2v1BM/YAQVIVsBlqDTDmP/G1ljlYlFP6icO7qvwbvJAMQFp3EVgC3
CnuqFzMvIcCogFjhT7JePtEVQV0LE8OocAG5j7MraquOJsrEWIA61r5pJeBj9I5Ud3xnIb45gfpU
fbL09PjftXgrlrsooNChU1mXNErji9q9Kiby362/JrIyk8jf4d34e32cT52RgspsHevLqEuiuNSV
oO8nGo4WeaDWPV20+4V4L+Vk2iimx4WkA13k9LbiuTA50cbB1GuIb+P7lX4Zp8nHbPZSgwGpCjoZ
b6zINoBaBYyugHRjvEvXl4qMXUqB7kcjzPWka+frZqjQcwnGoA+cHjD+IME22HTptRy8lLXU9HB6
6LFYh7NVndHP7OW721JELg/+GxB4gNZirZLXUhTHzNpkhRuHiHh6xEqkpWqZCO54KGazHHQAY8PA
AAhmBeebg6w7yMYlfkF4ML+XwmOq5Y6nJKoL15qXrPUFEE0A9fM+ZIwAyYKIB69lpKOvN0yt0UTY
tCONevfZTdwQ5miqmw84bYwgYAYBrhXHr18L0RYMcyk9tsxQlDIsGhRDlMz6jwARLA5HoMherwA0
QF2aM3tLX+qVVkNKp9khDj9WHxrt3BZjqGsSNRNZWLgi1HAcFU07PIZboUzgy+41Gnl11YaeQ9UA
+W8Z8bhI00BoAQA1dE3DInBXUwGL10jiBXaI0Nk34h+rTkLqYfLp9qURaRpeL7iWqHWgUMDJqTHj
VVnUgEaj3+eQTz6oXogjeWcKF4PU8Hs1goXZ1zpAtartE13HzUQYMn7t1NDtJIaTOQDuiQks439F
OFyYsxjUTnuA50WFdq7b7LiMFzs5aKoTeLkslynSAEBVIKiCvuHRxy/HIHmzWmMRdU2yx8OLpZ1v
n4pQAvKkOHuMI/0xEEl1BW/mFLGIoeS+Ui+gaJHk+kTnDgjefyVwCYaiHmfLeH8edz+7vDiXwxtA
cRKHShy30KFuBXH3P00copslloJmxzg5L1loPFrPyDMv495cwnaSKLRI17byOIXOBsObWhbGsa1j
fRwgL5GNTYg2j8GnM6PDmlE4ZXPzYRlyG48rHdBcSmv7eZfu1/4lBoLobUUQSgI3K7r9cT//QIZv
iqp1Bg0m2gBtfPPgIatAMNXnASvktiDRtgGg9B2NGW1rfMtaChR1UzPn9/diR4wTlCGXujWRWm+F
cBcHViCvsx5GLbEtNtLU9fZHlmEAnxv/8OLhMcczc4jHYYSECfQkPWqSnfWqygYxhHu1EcIObfMW
wYyUYusF9sokRegNb+yCepMMF0cmhQt5AZ+Z5B2BlLpMqpCOrhPMbtMFMYacJD6a7TtvPEGNDesJ
ZjGQ1bBz2yyoARBVOriwz+N3+40+lSDePSqZ37XfZMUmkZkGtycQh9D+hDcpW/RGEgUqoFKuWREB
S9MO17KdfnVJzaYsVeVxKcufoz38R+CG99gAry04N0QH4BjiZGrJBJQQmhdwpTFKn6BvyTvfKMfQ
nl5vXyLRbbUAUQv9MxkdF3dkREmVpippEWlW1IETvk4fQa7mK60EeESkGmjtQqqesXyCuOV6F+ep
rUcvKYto2MVN8FfrhrfXIft9bsfqclTctsA6QBo8VBHarpPx4bYIkcptl8DdITouc1lbBUSk3+bp
Lv9ZTXfo0Q0G4xWlgUA6KSEyPUBEQ2MmY/gAJ9P1lmkoCZUGiJ1xZxd/tU1/+EBvH6JBlipl5GF/
4CDrXdvNSYsV5eCPHPIGMAnfyY+23btOFRS5JrmzQseKxh/WgoOZAli86xUVKyLPuqggDxPkXZE+
VigRJGp/l2W24s/0r6R8m8hei1fJ0Ym0fCuY28p2jHWt6CC4S9uDsi7+QsZ9XDxSWWOwSA0BQsqS
25jhA5bP9Qp7Ylnl4kHNleHgVOd4OHyk5IkunN8iOE0v1HqdO8xTRe+bRYJlOI/J221Vly2DU3W7
MbJkVqEYoJaZsh0lF0eGzSgTwRkem6ax17oQgZ3CnAR2yqwkAaNYBOuOQaYcaJdcXGVYWepqbV9E
upGsezzDtKA1nDdr0ZLd7f0SmQa8E5EugKdA6ZOLErKkrLVyhCQXcOaYydBGPOQsdBR7LfCqHQW0
ZkNsN8e16bWXddRlhX3hSn/L59uBakrszHJgKmz1BecV588fOy/gUiGZjfrNH3e3TxTK6pi4Qm4d
uFWAsfzAlI0GCO/pRgh3TxV3ggt23CIiyXRIANU/jY/E1R/qSZKbFW7YRpB+fU9p7Kn2UliwROWO
TaAh8+J0Hyg22KB1YbjY6DHm++ppDvzVxoqLyEhVv20vndv6JciRdxLXJ0rAwUewcqjKYKQ5NScl
IPg6xXhfi6L7ZuOnT+6XMb1IPZIoFNpK4qyb1dtd6Y4mPKCehGn5HDdvJh33fRf79Sh7hbGz5iM8
MHKz1hGMn6Hn8PqIJnR8M+A8LOutov6KUYs7I3xwh2CJffoCgIHbV5jHl3yPubbyuMWNmCQnWgaV
MNYhckbAzTdtFbil7dt9ulswPoCO4vkwea95l+/TST/3g/Xd0+egyWUT+8KNRoYDsDEOoEp5tiM1
HqdBz9IyGtTzlBp7kD8HTnnXW0/xJOOZFcjCw4DNKyGlhl3g1k2seXExuUoipfbs+2ZRbUAqgFZe
mTCQ5XRFFZprJSNm47Gc2G4D6xXzZQgDGMkEdwGtwumJkbQkwnBLEH+trH1h+7PnN/r9UoN2wiAP
Wnahyuir9GUGGvqgfdOqYdenQBAe9rfPXmB28DEs0QsOeACMcmbHnjxlsMaaRLrX70tgXqa+rRxI
U0l0TCyHZZPgIuDCufintKxULfWBYF4jA0XtQjvfNAnwsk3wDWDMTUbxy46Ou0LIXavsPwT4mIm6
vkKK0k2wDT02GTjk/prHJWD9QP50e/cEtvRKCrd7AMQjjpFBioHJ57Ldg/+rtOnpA0KAucR6pDD1
yBdxptrpUrOdSNS35cHRH4paOQGS+7YQ4flshHAxSV2UeN4DlTCKMRuafYmN19SvDIlbEAph+o/X
PtIxfHY5V4q11hysZNSNc67uXtclcFsZLdv76+CPs9+I4cwnWaxFX+OZREmeBrl2zu17YioHABIG
U28+uSh/6cmjVj4D9tHr7MDr5jBuutDUP/V4TLc7AKA62c9l8R332BpH3OVIybtTNWXojb+3Tuie
3Q21sou7iyuL3EQ2CY2kGOEDySd6L7l4atSnpko1g0S08lvlrjnlP8ZXsJvcPm6R4m6k8BhuRaUn
Y29CCkJQxHZBnuON1ZvBbSnCtSBPge5OjMKA5e36Es6Fhiozk1IaQYwCzwrM+oe4/2Y6Xz4gCOh4
iDUwqY0A5lqQNoMLsh9QArTQTv1A3eRX2xM9XONCOVjJggw2uBgkixNu4UYmd2PWVJloN2BxcBmB
XfyctTPQ9m6vS3RhME3PKB3QgIJRn+t1Wf08IRFPsgjFH78vLp3zV+UcpNC4ImOJeSV4AOThkCjl
lqJltNaTAmKanXkYI+UIrIUyjE/1A2jFD2XmJ77ja34VUL/Yp/t89+P5WxsY5+dxZx2ThzboABt1
cg5lgNsT5Kc8/Fr6gNc/0NP4entHZJ/KlQ3HZUhj4qRZRErEQoxG5nBbgKhJzNhuBncBlXnsqB5j
Mww7P6AeB/ad3h/VL1RvdnNhoI/l3FqP5hg6TuWXsgF3HqX2PTrYiH+fGt/k3OIpT0pzwAL1R+e7
Q8Bq5HcvaL/Mn9378Wf8vf85f2qAqPeIlN/tlYu31n2fekfpl6/IJmY7qhmtgPECjmGf0rIOU0eT
MuoJYnb8OLJhcGUYROHxhey4bOCw2ywC4omVvcQT2Tl2dqwHH7CWHfE1x/FRECyXsJ/pZ3M6ogYJ
QqI9JjyTNA0XadFDZKW2H8RdMq+Y4y5JMNHspKXfYu5h1oJZdwIQYvqrDOnoHaudd05AjkcchJ1m
w7nclU7TQk3BrhkZ3RKA/iZcdbAdxN8BXpcPF+NS/jXrlW+Me33M9vNF+6wu+0R7qJCxGWUtWsKV
b76Fu/dNtihJZePEbTt01r8nhfhLdaxsvwa93m3lEs26YOoRDEao+AI/nscGoQA39awJU/ax+ggG
a8zs9AAKvijNOV5Aw5MQP+5Dx/sCtpi5Pi5m6uvTKMnECkPv7Udw8ZpdE1QDNIyU4wU/3Y2wWsHa
XUBMUPnJl/7Nm0PtJfMXDDx86b7IZv9EDmMrnNOzFP0vZmFg+H9JinC2X1CyCrpWYr6YdfpDvRir
CoZ6sMl8sOgRUK7NK1bYnigCX10/d+V5Kv5SjWgcf6K14wMeCnMo6DUF2h4gRphR2Zgra61Lr7Rw
rOhcbAgqk+j6JBXyPrLOBFEG1cC7EGifSNriWcBFdUlWxwpa8LKozMegTD83mgOwftuPSQ3EZQxx
wErjkfhZoreCtzig0AA2g+v6Dk52vcDCyDOnSDHuOtfevllpsNJ93P4Cu5IWARX94q3P4NU4Z5JQ
mcfU/scPIJJhyO6gkOFrY5qa1gad9Czy9L8zoNMSo9pZFqDXq7syTcI2NdHLtfh9Yvt0XX2bdEe8
sSSZCFH8AS369yM4YzXHJck6CwACqvMNHXfBBJgCjHyeMkeiRiK1hQqhTQ2dotofCOLGXFjuoCdg
w9FDt9+vP3vqJ2NA/nZxFyXNByI/h5ICxnPQFwfkfM7qabNdKOtq46lDrNeqbqcgVTJHEh2KvJwD
H4ohOyQx/uDJ6PJpLeBToDbWDkSIabMzflZpBB6ZQVYMFlnxrSjOrqABDnXaGqKmoPqqRfSpRteo
zHyLrsFWCHf7zCpd83yCEEcPX4bJrwt/BF6+r2cBpmLTx9u3Trh7LqrCgF7SQabMSXOyys3cBNJi
Rz0tJis/+/NjMmtA6Bj9uJOoucgyg/qQEbkAqNTgX0OOSzLWIwSjORkkKJv44lH6Frfx6fayhP4H
PNegiEBVFfaZ8z+LnSRergJvBDCOR0sbw6IAIulhaAItvaNLlAA5nNifdO9rZvnttE8wbuxpp3T9
kmiyniXRNQDuNeq6+CJ4ZLYpG8s9V5PaAv0KmGdGnZ9cp892JOk0yWUTXWxcMnTQgukWUxecBSmr
1Vjq2cyidYwPKVV2JUG7ftqF3kz8vjx3zfiYObXE0YsOFMM+4BUDGhjeNJz+AAoHwx8ogkTp6AZA
e3DqHDQEElcr2sCtEM71aVplahN66KO1fazXr2a6Si6dLrrZWwncEcUrQ6CvsHmpd1/ZQxhjUN8q
qrMKUInSWcGnwJ7VxaCc0+I+yy8KItbc8rMmP9RFD+6W1fTxyt9NlKCN0/mUTbuErnvTOHSaX2rt
sdf3DpHNy8u+mjvyfGkVDE+zI8+jpdols+vH9IXQoM9lpk98ziACB20PWtl1pn0bHQZIhJVXHpwk
kADQr0R8BSlFqu1vX1vhQaNZHhPtiAIw0HAtZQV+wpjHkJK2LhrNSaDIoCiF69hI4A5a6bR1nnts
WaWhUXWyAzeNqlLWniSW4qAHDnlYDH9z6xhA/lwMHW6FMzvhiNIPy2FJeV5FttvTfkvh1lKQuEkB
PgCso/Wix6CKn15R9BtbimA0LNXkv8Evv8dJHnClQSKIN+UfOPDVtMxm4QErhJSfkM8r5vwyAGUT
nXqJ5DoKtw9tVYzTExOFf9D7tHFedvH8DxTlgojBm551TYbsym4HH8Bj2OBfKdztwVLXymHIrulQ
7+iwPLojq6KewQApWY/INLMUI9inMaeMnt9rtXbsvO2dGAdFbQJzUgWNFVj0O0Y1ajPfaeMOGdLb
F0loGTYSmepsrispnURJCS5SV41hrOv7xWsS3x2TY9Wn39pYVmoRqqKFzjJgTKP34o8Tq/KiyVes
MC9bD9PLrXWc7e5UlqBRaWhCwgn6dKBzJnusCFVlI5g7xBRImDMp4edtNmI+XHTzFYNWkvMTCgHL
FCMuYziFOrebaJqL1xhoubFngOPmLUcWpbMlkZjwyIAchhourJ/Nj8AkcdphVgw2AwVQfzCy0/zN
G1d4lQo0aYMkaBYVIk0VFH4GA8Rg883XSzLLeOx6BXbQrQloTtcj8Co9vLRGVMSpn1ZBelHPhb8b
KD049s5pPt9WUMHlQ6coWrixUryg+eRbmhiKZlGaIzeF9LuR1N+btAnqanKCOKkkQYpQGJKtmMBC
0lrlyWqcoZ1prgDyZVKXMpzBgBVUfWGELoDTdghIZcBNQnmgQ8JUGjtPPuAjuWtN1tQDAmE2MOA6
audi6QJ1LXc6Sf++vZEC3USntQ1QPfAsA1yPsy1F4+q1isuHcjmmBxI6I62E4fjQrMGP9H8TxRmV
bqmyVAF0TqTFyACQwdfmzG812byKKDELzYQtYZC6QJ7l7vSUkHpBeQGztfZnkHUFVZh/yU+qH99X
UR2Me+usBNVJxsokuH9XUrmNRFiQKYXKIqkgDRz/1Tnk4e39Y3eKczjg+UXRhMHcocLISVDoMhaD
gznNdhoBP6OCJjadftyWIXA1cGmYDgbiP6Mw4N49KZjHnNrC5KQJ7jUfKCB3apLv1mpndNquIsUP
QEf1ytttoSIdRGeICRgOTMyj7nxtTJaJZlVluIhDMZeVty8UeXxFdj4CF4PiFibQkKXBwATfjFvY
rZP1eEBFfdIFuafv1eSzdU6dQFWepei3ImVAxy+MBZCPDLQuXK+oWAZbUVcIq8qvhWftyYuRxeC4
KAI09H1g8zAFhI55hsP6B8pbXbcq4EWwrqwy/CRW1AOasIqgbpdFooDCVW1EcY81ZaV449S4wARN
AWr/Mk2fF/e+RZ6kqWWOWaTsGDyBsUVWC8ULriI5jPVAiwnL8pLPo41Oz8qUeGVRnhKuC+haWBL0
jp84yvIpdSYDPgRTxH7iNYh5F/TTLEFOFTDgrgdS/LKQ/PbUD8zEMqxFPOXBhos2NU7hDcXOpyTD
8HBt+N0PsAjjSX9bK0QuxAAokAuDAdP+R1LSmdIMGTXgYi30Cx1mv6qqM8m8HZGVwUWXdyuJs7Zj
SpYhswE7k/QgIdeIXftZPOuBa1EZY4xMFGcAjdXN5qoCDkmTvtXF29i+uKakHVO8bzDkuLpIztvc
xQUnjEcrB6tRzSyolCJAg2xZJXsynG4fkHgtaBpjL2JM/PL63dR0bWusBWQ0Y3WkCF4kiWnxUn5L
4JbiGnXSmdC0yF2Cv9AzFN99ZLoFHUm/RXCBbbwOzZAw+KRY/5HWfjv+XGVOT7ZPnM0BlEqZAssQ
2AH1ydxb3s473j4IkVEDQB0DKQdNMjqRrk21XS+ptxCgfYBVoh1qP24uYDwCA+Wv23JEBm0rhzuO
1siHLC8hZwSRAPBVlaw4/HcJAMVGgsVDdhRm7Xolbmx5lTMDOavVQvTDLMbX27//3qTJByBbAVwA
59WTosc5g1Wgfmd0O31XVQEKdMnRWZ8m8raWpwzl92LdTWMd1N96YDSvQUNflsLzs3OWnOoQ+MKK
DABEpCMAnsbYKOI9tHlxC18WpW87F9/luECkVV7n5FHajCs6PlSzUEADyAh8LWfmpsaYndHx4PvK
BVVXDX3FkvsqKjgj8votgltGnOiFVykJ5oaL7JjolyWbAnsO0al/H2foPjdi1dfQ9Dg3X/rW9Zun
vAqtxTlUWh4a6WeL3LW1rK9FFDWxnhaoFboA8Ni61qnFqMd8HPBNiVNddPspXX5pWXOnlwYYmswT
CFtkbepslX8oGdpb2LuHzZpxG03VVR8B6Ai8iOpB05p97fwaWEa6uLOL59sKLeo/A0kTmwPEnC60
h0XDmzRHHa9VVetAz3Iv9rmM1KN7McJ+b92NRz20HvOg2NlP5NLfr38BpjA0/TpYQgVtPX1ghsXe
Oai+LZtRF9Xftx/F199npdDsJMdHxToukZkdEXYHo2ceiQqWxqULe4BQmsNlXszAJeSx7OYHt3e/
odN3f3t/pJ/C2SxURvq4M+FClPviqBzzT8U53mvf4iNwJ6PsMJzI022J7HD5w8epYyATU+1AS+YE
mnFe6zPzWQOmWdPJ1+dvYw3YcEn2QKTVWzGc3yqg6boCqstoHp/0JiDVDk44P8I+9RJJPA8ny3qa
KG4AWhp5O8RJzHZtVExrzdHIHNQwh8Z88qz2lwfSb5NaPXhSv7hmmOe7Em0NceuEWmtLfJvIMOJp
j4cIXnTgouPizG5QCr0Bxm+UG4d4dYKmT/dzJetKF91YtGajlQGNkEhRcruZGIthNRl6+mAqfDtr
FHRjgiXbw4hEPZp/p50iKVUJBaJeC+BuaAomz673FC0HfT/b2NP05J4ssi+C9rGUpRGEe7cRwu2d
pk8JgJpNdA2iVjMChrDxXnRXcsNEXgWjhv+uhNOONR3RgG1bJNr7kqN/h2bgr9L2pzk7OtSdk9fs
p5cdDQs/vzMOWY0ONTPsI/W1eywf1jvtu7HPTmaA1+ID0BAO2vzck7Mraz0x2IHc+hbOs3kqmBBz
D9/ipWFyl/5KA+u7tUfXFCrhdBefjUjbw7GV+ylK+7v5gJ6i/MG8K37Mu+o+/ru47z/l+9yfnz00
G4S3TY4wqtluFDMWmxs6pqsapwm0CeZtB1RY2INdAlS73UKCAknvc/3D630XCh0sJ3KalU/Tr35H
+kA9OpJHgUyxOX/k6ItOVqbYBVJU9CsJs1MqGSoSWdjfq4WfvV6tooIYGCxUUOtwuNj79iLZztsa
jRrc9e8Ti1aqpeCo1d1ORjN9e3swL3D926UZT5XFTgpR5d9VuAZqKGP+un3rLb53yVPyGAEePt+2
79TiPNlHzX24rXCyHWJ/3+ibYq/gbWTtyMp4xh31O03GGiHbpz+sSpyigsP2CSy4BnBBwZ7wKwd6
D/Ibt9ciKnwDcP1/DBhs1fViNLi9ZHQhKoyrT3rwhkbbH1mYf9J3X5K76Zk0/iswGvV9/qDfLXhN
H/Lv4zM9yqZ2ZXvKGZhMjU0zR0tItLqXakaUlsqCc6a3/7sJQ/BwvdBVU5O2GeAOTPRbG34eal/7
AyqY98rkO/fl4fa+ytSQMwQT2NSMlsJxl9F+/jZI6hnC6s3m1Pjkg2GnXZuwxfS/lk9KMD/lB4pM
1OLrQf2Exx05tvWnqbosslBBmJvfSubMg5621aI1WFjl16GH/0XZ6CdH/Ud3ak7TwfuEUbYJhHES
PWX7deP03lvJN3fOHFOMhsZQ0xXYyK5fkX1n+WNYLm+G+5QOEmWRSePik8aZFQWAzyRqQ0xtfh+P
+SkJtCDd/Z+UhO92mFPFnInODIkSNmm9zw26k9LlCtcC9hDMAKHQh0m/a72nzuDVSLxhLXDd6Rnd
ZMYunYPi23Ing00Tq+VGFqccbVqmdpJh31QFnSiz7nur7s+zcxg9tMu0C0hSvmuVn9LikQwOGqHp
wXatg2uDAbnPZQ3gQpuy+RrO27iznvaLC1fgkDEL1tn5bNaGtNua/cofmrmRwumKYy5TrDLNjC80
XPfOUd0bkRsh3CD7cS8baBd6ho00zve4izHbyBbD+xO/wMzHyZnC2vlIULsRwrmfaso1b1bZHS+1
3dI8L4Ui0XzZ0XBeZzCtvik8SPDKl2K6q1RZx4X42bZZA+dQMIWUWtMACYrxNRvMXZydlmzYF/kO
vSRkOmvpGFagfHCRMbx9q2UXjnM0FbUztWMKUbyBwP5Q77Q75dlE5ud0W87/ctveexxZey1vE1sy
t7OXDOhG1XPg/5aDZesBGfKBBPVclFroqtVi4UGXL5NPFHt6zDQXhMLN6qygmqmM+jjoWkkOcVnY
mIbtCdyhVxoyKDW24D9vyO/v5G5IOqLKi4QJLFC8N2fE423t7xL9YZ4kOyIMjfGaZIwlGBf6IxOs
rbptsHmiNo8DTNj48bKPpyYclVfJ1gsv/UYSZ+jUkRhusiTo1u5okNkYm/EumfJl/txjkvHZBEGF
DYsGsi1De7otWrhGBzlSE091gKVyem11HlVKowBlo174JDM0f3S9nR0bZ5yzLF4XntxGGKfKxgpG
8mHG1EpK1pdlSoyTU86svJaqQTNiVGoBv9neXVpZQlh4h8CXC25blLExgX/ttEzr/3F2XbtxK8v2
iwgwh1emCZKGIyvY8gsh2RZz7G6mr7+LOsA9wx5iCB0b2AZsbBU7VVdXrbXKaLW4AEyYhh8WsqNJ
H4zyfdT7bRSkQBMBlHJ7WldHemFw/qCL+CLXJCGMOxgcSb+D2jHwSqcBajixhCqSprnxdLxtcPah
V4fCBM0CYB/wrPh1nBp0/gC0B4f3M1XK4yiRV10CH+i2ldXrAn1VFRUax7Mo33JYVYLGeuZA0nvf
QE+9YYeeV6lqR1s6hquVWIA15gUD0x5Nvpd2euAFR6PCaEooGkxgLsp/qmQ3CrkttWcQU+2qAZR2
C5P6xZPjJxGKptgfIL6iBMcNL2Fx1aFhyszgG+7HvX6Md/1D9Lv/YfQ2eywe9QNu4Q9ZsKe7el8+
jn6F9C97apjdviD1vtt6Ta265MsP4uaB9qmZRfMHjY7hW17mGU61a+9SP3tR/SxQ3tLHafOqm/3n
rVngLtM4H5U+DGFUxPjT80fotp6wmxzp/k9x3nrYrO2oyxFy/seA0o3RCl9TXvr/QC6zS+/2nv1q
EHhrPNzhn4iqJUkPEyg2nSx0aT5ZxLlHpvVOPrc/mn3tsD2ckC8dw7fo0B7ZQfx5+xPW9/PFxuLd
QYHOsTrDJ+QHzVV32ZHarR3i1bv1BFhz5xfTyT/kwlYOi8yCIcj4tPSxro/QwUbDsNfbA1rzNpdm
uPsKwMIJ3c7g3pAoF23F2YKbKhvbgo9FumhqTb3EOJSg2TNvQBEmdOo39Wgbp+qkHiJvOg475Ulz
en90k11e2qpXfqT+dBrd4RTf9z/x51G2s494XzraRmSwxvECyPD/PQVPc0mnNEYOE983lq8tgH8P
qlPHdpKj5ZKTnEpXND5C607HM+X2xK/GoZeGORc1kEgvoKMFF+X0jminjnGn2qZbHGTb3Dg4a3fY
pSnO+Uxl1xRFPe8lTzu0Z6QFvDnjuTGgra3EeZtIpQp6LcHKw/D3nB0Gm9id12FP/UObjYMVFBu5
jq1RcQ6nk+jYJDHsUVf3LJ+587i2ukJsHUPO5ahibSZWByOTZAun6ZjBxu15+wK03vBqPFhJg+4P
hgE2MuibyErXkEt3qqPs6a72WgfigXVO91CehtcK7pv9fUcLmNtfsDpGkDrnsixgSwq3PawpEVNj
wh1ttY/gxFrDb6K8GGwjPb3qCCCfAnohaLFQUllGAiOITlFYUADPNbspmYP2bKnlTpGz2VF6/bIF
QQCtXxFxAFK5NFVBSbIsFLAElCcD6vem34P5YiavgyT5nSk7KMHaDNwLg6nQGQJ57kEr3gsokNye
19UiKwh7YG+CQIdWrfNj4SJ2TMVCH9IQQ5ao09d/I91vaq9DV4lfifi7hZSSPg22lRZeod1PynEL
F7kmo4BGlsBwI8aTZi2rpX0499zUhhmdXqsOy/6o42Cr0Ios+33/WaR+j1ak/UEajoP1d2Poq6sN
7bGZOAisKa/4LJqxptYxUOSy2dnwq0P1lkAyAVwkQd1XTPRpsUMReib3I2x0qPoo0saextqeu6Ns
9dKab+WrIwbEAfqCQb8ZEhvLiSjRQU2r85mLlpWmnbfCE6usp4Sin54FSqWX5mls90B/Q2Ire9uY
ivkKvWWcu2IzWretUINxgUZkbtxKz6ry1kX3YJ8cplQ9EQbFtCLyqs/4f+gioALriwou8OYaRDaX
w0aWI6ooAy8HrV+o+ZCY930dDFtqjWuTOxNYzFkLFyeO2+VllbQ61S3cLm13FyXlUa4ZRtY8N7GM
1xJ9n1rpFwTi/tye17UddmmWSx6EZAK/aIJZeUdBTIjqwhPC0g6N5oGObOMor91tAO1jJ1uQqwWa
fjmTo64INZ0wk1n9iWaCFfi2m52j1u4z6B5BanU+szL/tCVqHscCEl7YGZFTKW+I+tSqdLPUGxnU
gSppw+2vZuwhyI5aO/K/YApwblKUm+o/1JxaQ2WUvEcNxP8bYpfto7VnueDXMapMYE2LFioIyb6R
kbilk2fW5nsdixvFs9UpBpMGwivoegCkyHKKmSDmqhBjPRW1tQXpJVPAyDW2+HerYRfUfDQkgiCM
iPf10kw/prWcmQLOBHRdlAOjmS1mBniRndulHkRX1NpJSge1n9vbdXV40FuZ1XSBU/+qVV/cBeE0
aUVMU3TB68y534I26G4fbmzT1dFBcUJDSyHsIyDul6OTJSrnSs2ATk+S6s4sRcXJFBJ7ViimBzrJ
1Ef+U7kba/xVZb4pfaPfMWTbN3JRayRroK+AtJ2he8DJc7EgbbvUEpBxvO/Gc5S5bdLb6JpoK9re
MLxq8jRBeUCjqGYiblTGb7K6D9UHAUmIau5lTaP99yf/8nO4nY7e2FoLwg2gpka6ZxB9mYaXUtja
W2uOEDqYoLBDrQGcec7Ro5Vw2fcNbpmCGJ5h/R6H9q4yQA7WIeJIopMhN3ZT/Q8qyrgq/muVc795
rudjhrad97XxWcidY4LDNL0ag2IXxYQ+xlvS52vRIhiQKAxDshvXCneXjmQw0ZrCQLSYvUCC2E/T
o9nEDjMf/4c1Q7MIMOO/iLLcmkUJCSNzhD8Q1M9YQK8VxL1U3qo3rB1LC/gt0OPRWwrh7/LARKgt
046CjFCR/EFj/1Ck8qPp3+2hzD/kIgIABBl9AiC5A31HlHfB/V0akScZyNM6Ek6aXhC31yrBVnq5
ONy2woeb/zEDhB2iTViCfNTSDE1zNWPg95/Cl/aMMEPyTc1h/ybId4z+Uf+hgU6a7qZNNan587nh
AdEHHJxhAYmGR8TSLlDkLTLPonAS2/s0jn1QtGySQSPVwczaaujKtasWW9cXd/9jtLiz8FhR8ZhA
BZO/vVqrERKtVqIAlEm7m/5aFO9N9mFIv7RNOj13Nc+2QDvDfyBSLqN7xbyLLpx3k3ZpBhX+OOjL
f0MiPZvsQcyYC71GG7xNBDkb/orPdH0ZBAZNwv8NCKvIt7RmLcr4U8WSQB0EuyDvzMnEoOmQtOzz
0zTdU+1PD1laxn4QQ7ML8DMTgd4xKqMDsV3UvzrlwUBBF5QHJ2o721I3GN8rkw/Z1PnUoKYIL8Bt
tWmc9NBK+iQwQ4REkS8nmi+Qf3X4S2D5xqX2xUxb7i9ZxiIC64g+eRAz5vxqp5G+D2slCcruKS3f
wv5lGqGHCxESnXi9hB39F8jEZLKhDFSVf8o2gKNVVeBLFZtqE9JaUoEqsmI3kbZxq1+fbNyx2Pcz
pQ5AY5XbGCIl6TgWShpISVa4pMxyOx/CLZf7xWDjZgBbHE4E9DboBvDh5zSCZJyrTRZoYNSPlLq5
mB3yAuU8qbUj4Uyr5sBq0TV+hkOFup4rx5mtK5VbRIVt5D+hpe4IaPM0t0VLfdrmjoIeSSzR3CLZ
OpfcLThvXWgAaAaasesW+GjcaklSEhrxKGYBix1SPqlV6+PSs3v9g8n9PgRfQNlwfCubEbLc6PwE
RdNZrobzP3GJLkYTCAJBax3j9lli5yQ6UnI/NJsgl/ky5RYCQkzQg0LdAoPjldbjqGiKRgzLAPUF
H7GPnWRIz2Kk0Iu266gNwszENgzdbHyVwvKhGbpvDxZzCyoBSrYmqIG8s2VJZtR92GgnQbCcZBy9
lDg51NIkOd+Z3z7lc49chMoAh0AnkF/KSB+zVjYT3FulRv2kEPCAh4DvfVhJeMmqRA1UphDn9jV2
vZqzUROtLmYpXLDql752yuOpSMxMOCW1pDgFSwTDMVKVeBNaYPjiSIhDZc14vW312sOjpyiSFYg2
ZgoIf8JQYOukGaB+Qrq6nZyyTqAMh4wZRNMNuYLCOBlDS7LrRCSiJwpiIW8Mm0/W4NwAEGzOTRss
C2krPlkDsd4CWjYTviCM4grtKGTmiVIX35cyutl1JQ5qlxelK4SmZZdF9lqA+LpPqSXvNIqGMLfn
g4uL8DWo2SF9M0vtG9eP0R4ww9IwxTyIxUHySgE647BZ2GnNtuKHFVMSBKLBwYfMKhKEnA8texN4
hdjKAjIoipuZDfK4rczsZhi3FMH4XCuGZaEiOIMKwAiDo5o338VFXgkjoIQsLYLajG2aI9+P924Y
t053pyNWgd+Qhxec43s4kW50y9bY0xxQDeIbGrSA28Efi+aDlI0jb5w1vhAxfxq23uzA0AYHRGZu
30tKh/c/LYoAHX+8vsdVL+26sXDD+lHOfkstcwzNV6AyR3fUuMsL4dsrboEnI0MJAWoB2Iu83waF
m8qQPQlC8aiWqlNaAJcbu9vb6upwgzYNhUK0LAcxFw18OVcdqQxnwBBKxDXqMVZlh5FHa0gdpgXl
0Pm3jfHFOsQmS2vckDRVYAxgjCqYzO5gNr0tQk93cF/ShyQfbUE7ycqW8NJ1ED7bRCZsbg2FReQf
gQjHSGcNbRWQHuyPWOoqL5XLR7Ce31t1JD4uq+QuhUaC37BidJWRpEf0Z6ReKFqVC2kG4T0uhXBj
cdfmHZ3xRITpkOmBh1nu+whYYTp2YxWggyJ2EdR7DxPtDHS7TX/Hfd54k4oWYBvTf3VZYirwHIG6
P/gpCNI5o62Z6qQnehWUvUEdjajyIVINyL70ReSj+U+0NyMw9nMBKEc9K8I7vRTeKskAXLSh5ufG
18wh6eLqnr9GB9UNGw8ty3k8s2j2vUFquQq0J2Ov3KW1S6FVYQ+fijNkdnKoqE19qdxy6/MeuzaL
jBbYm8jB8yoctThkitGoVTBM1b6RdDt6bMfaJR2xLSmx0buBWRBjcxvte/WWr80/6x7iKkHkfNWi
zIIEu6lPESpIjL4QNqIvC/rqOLI2qbu0BORC76fy4/YkX7lyzDHE0nDCkX/CHc75MLADDAW6jlWQ
tInqC0oqOHHNBKdVjS0a/FXkPZuyEGFCMAMvaz7o06eRINaS6sAIfyvyi2693B7KVUDA/XzOd0hC
rOllqtaBbLjha0qRi7RblE7yHTbKbVPzOeC2yKzbiozRLLup8/oVYItPaZhDgC/7rKH3nQHT7zbM
Yc/xN8HS855YWOKu2l4CeCq3lDrQrMAwD1CAoihokh/jk6C5Et3wvytOZ2FtPpEXl20iT3qfz+NS
8yct8STtMX6PiufNBMTKUqGbBxBT840+/7m006CGn2nmiKXSXQip2P1ng4hJjJ7kvHay4ZttLb4m
8dLcPOyLYZmWMCIIhLnJfFfSZyadv78d5lQU5B3wiILDWv58SzDBsWuwSLmMRDh51sdjFn6GzUFq
HF2bnA4ae7ctXsce2Bd4zuOFiZ6GqM5yJrMKnQiiDJsdRIGpfkggWZDYw31i63/DZ7CiK/OQQuOW
bNhdOcO4IqG5h2Q8JE54s7I+CiIxsEHM8i4WIk9V6EbuYMvC/O8Xa0VisUbFDxY6OglekUWVnY3J
VnVobQPiqreApAeZGpomSyuIlsQcVR0cq8iTnnP1oBA7z/bpuGPf7BXztfkghYzGwxCRwnUmL03p
aT5aWVI1AYrJsfkg5Y9yUdqDsXF3r83bpRluQ6BhXVsRMpvBRoBEaCzvb2+5NQNg0CKzixQyCvXz
lF4szED1scaDpwlMkzhS8VBux/rzVHBuFSdIhpbs3MYDGcKlibxELQ95qjYw2NGA5q9q64cesJ4j
ngW+iAY/8r4bAecY9hZ5SWLVk+0UDXAhFeFqkt87VsE29vts8dYX8Z6jTBugDIw2GAS6FzNx3ot2
GX924jerTfM2QRQ/R79AH2h4Ty7HHgnV3CrbIMHgp+ZL3t/X7UZgs+LcFxa4qyQtGDCNNSwo/eiI
3adu3iWIZ6U0Aqbg8fZmWQkroFqPZzkABdClVvjNIup5Uxc1DZhCBQe5RpQbSJrv81TdAjavmZrL
DTAyJ1759Eqvd4gcYwJdgB5CEPKDlEreNO5uj2dlH6AX9hyJo7cWDjE3HtgdzcmgNChCbMiC7uIs
ezeq8dj09UYUeJ1WmDOmELOEiDPKRFdFqbQncLEyo0FM4zuJ7EYDm199UownI9OdQgUCVdKdEKgM
Iui7OA/9744VBCNk54EPQCEQctLLnagWWlaWWkMCfIhjhv9y+TkU3EEhG3N6vXB4N1v4Bd44cgh8
FoGxOElzTSeBJAB4X1Z21co7YZMRPy/N8ggjM4IBIfuHpBjyscvh0DbS5LKbaFCqqd1Lz1UKEI8z
KpZdjaXTbHVHWzGHDBjE01Ciwi++njtQRaF9plAE1PqrwPwo9TroBbLn1pkacYugcn2mAdb5rzWF
W6tmCIcpTiUaNJ/RI1FPRuy/dPkWh3XlWb40w12XwO1VLbS0aaCXf8a0QzuRu7Z5k4yHLnSTBKFG
CMnk9O+396EyN77AJY38Gir/y4XrKzJYQqHSQN0prvGD3acvtw1cR/EY1YUB7lCjjaDFshQG5N3o
6I5k666yq9xk4zyt7POFGe5RHWZ5W7TAWgZJVDlqdzfnosItpZKVjaBCuRsvZdCHIEDOjUXKi7oe
q5AGeX2QE3KkPRKgANf0zWNo1Bve/dobAp9k4HUMDw9olskZox3yvGbSs2BMy78TOEppRCCbLbmQ
ytzyhvPx5I4vZI6QazMMPFSRnVjuAjqKeq9GMgviQ3SqD90f8dg+Rzt6hMjeZ/ir23BKa1t9YW9e
zYswRyxCYUhFiQXUpwdEHs/qofYUoHDp9298zOLFyOZZvrAk9WJaU0WEJfXFipqPycp+D9EWY2vl
pSBBQu1LkhDtOACGWpoBkyyvEMawoE8fwjTQlOip1TxBOOrtp97XtROh5GhJ+3QqHEupfpRbUA4e
3InQBl+AjtFAmkHr8YqXDkmHRKhZxQLLzG20f+pFxY6jO7nyQ+08Te6Ul05r2GPsavmZIgdXW/f5
RvCz4pYX38A5E1muwnEaOoZbAKlaCk2b/N6kZE/axhaN6W0St5JpK8ceEmboroqQAZuXV++smEx6
vcQhkcd9PP4rgVGvqw3XsrpbL41wj4uuNDRI5wwsyNGYx8idFk2YtMk2xR/KsMvBqNB/flMW6D+r
CfoR9hSwdVdBeiWnhV5IMEnVxFGaQC39ofwZalvllTUnA41fGbrCyEZCN3G5byfdAmtMV1gApcT3
HlJLZix8FOnPUd3k/a75mEtTnI9haDPex0RlQe0jLKAuNe269avKR8uOOHeTFnwOd3jbaqCxEunh
YABcDawvJCjR8IQbYpdKk1hjiFZa3YOxSVnpNRU0nJPS7XPD6yeUw/ENUhf6dT+8iCXZQOTPI+O9
6+UXcPtHIEOrJzG+IO/acyrTFy3eWsfVc3AxSG4dWWpafanCgUdy5REptq3uXtU3xsHTx/6zKy+s
cEtYsGZMMgFWlH3ymzR2/fcjluzEk3UH/Y2LzO6gI5YjfYws6i+U5Mm+/ld9lIOjU7tIbYIa8OCk
/zZxKFsTzF0nCtQ/Kqg74KqUS7eTPKPfmt91Bw8ZYguYbUhH84gGaULL1kqBiRS9nDN7lmx328Mf
efBZZ6fv2UH+cTtuWj2ZFwa5GyVRGJjG+jymY34YfNHplQ1vfV31m6+MCxOcu2Z9Ig4pwjNcGepz
3jwkIFKZToI+SvSIusVBy6ERlziAxh/KNDxBpPs+AnVXG8hBrFHXVztbFUZbU+A2+o1My0rYuPg2
LvrJG8RzvYnhN15NG6QnHvVHKXshiWEP+nls5cPt6V51E8C7IeUC0TL06uT2dkwyRhQh6gJGf4iQ
AaFW8oD+XUBoyQ/T8ANdQ/wJOcBCJLtWE/cDemC5tz9hbcVnSWMFFSkLQQv3zNDzWhx1eeohsNJC
4H1H5N5W2j9qtrHua74C0BzQTUD8RkWTG2lJQPzKLKlHlII0C1LrH1OzReNaiwQgMWggYQvni9hk
6XSVDK1WAIYcgmZqvFREayZvoOdhCN168LSNiVvbK2gZokBOG61WoM6zNFZYaLYi68UQCGi/Bhng
nRY3Ljx6Q8u7LoVWc5btxG9KQ3/5wkujnMdtBZTh8yIb8Fr7F2e+YQBT9UuvDni43d4W1ygnaP4j
utGA4gF0BvmR5fD6rrGqSoclo4qcNiFOabZ7JtLnWqZumH2o5VtJ7SYhQUIqP1XNnS691cl7JXS/
9cTcTaNg622J3pG5Uyuh3/R/LfYEPQmA57YUWXnw/Dwt6NWNZACQOHhM8C8JSYvjDNXyISjEPatc
/Zdm2RF4dWPuFPkH9Yo/ieXH/0rTG8I/YHZsNSmdJ4O7axf2uavAjMDeBugMeyGVD40hPJnQ97+9
IDya/D9jnOVX4T5RoOIzqEabSLnWNEMw4RIIQ/bbVE66Rh+KKognE0KxwNuxz8gqPGPStp5O82bm
B4jO7HPBGoh2ZOOWuyFnGlOVsB+DnFm9I5vjXhwA1gByPHwWkg7dFMdTH9G5UTq6woLE6WaACLvD
JPUb87ByxkFJwGtDQ9YdeX7uhurQnV2HcCu+RBXfmuqfaLEzlJOdXnAs9lu0NjQQ1144M4AfOg6m
hLQP//omkPtVgUoeUXqE7HY07FWwxozeGUDHmGKvAEoF0L6xfi/Un21jBe07i8JjnjYbYkere1xH
KhQbHFVJZDCWS2CWxMwjMo0BLYN0OE0MDUGVO6PbmYY3Uh+iubu6H0GOlQ49mnaLiS/qJyr9K7Vo
6+G+thuQdAPYEpl8+AbO9YG1Z0RMHMeAVHesRmwFjanOngC8PMmdZzxM5i8j2lBiWLsqUbA2UD1A
PA/IAHfGQmEa+4wWU1AbtTdAoSRm+6axRQbxohTgShMJRhCTo8muFXEXGtZWQm5lBWQk8mcQBVzN
tUyDnlRDa2jKFDTpz4r19+QdU3TXpFbjND14Y2HtCKJTj7YJHrqwjyBmKUV/u7L8G2cft73BtcNB
9x7kj9E/Dusg8fgJUxnZxGRxCtgAOK3eTAdLTbYqgtehwdIIt+OkrNRiQ5umIKfHqt4VNSpc3iZN
Zs0KsOrGjLQCnPhL1PIiVxJ3kKVoaSsGWgqmlSHbeWF/5t3z9ycM7FOsGzDCuK9nt3JhxUx7o9eE
Rgz0cbzrZfCNlGKLJLHyZAelEbcmnrZoNHvVgAjNV02loFQMYogADnsdDdCFB5qe8pCgkqu4Crhk
sdpuHMe1vTATeWcoEcAePJlJrlM5MUJYjXRod/XTCD0LAMU34re1ZbIAiMMGR2YAwdpyAuPM0HJ4
JjGo8POh3LMDfO8JPDaQzxLv+2t1aYoLciarzEWaa2IgqZPXjQ9Z9c2uF7hLZ4rdfwfDXWcmhEiV
plFhQRwBLWwqG6TUjdj+OuD94icC7oPKFfYcF1jHaSJDHqcQZ0xMFsa+2DxU0rSxKitRwWwFhRbw
FKEtxUcFSYVeNbWB01N2duxYeBMxWzmir9yRPpS/6w1z11sNeS9wyVQ0rwHih8f5GDHpwALU5CBS
0Y283eWgz91e++tZw49GnIFiDtAWgKEut5lFBIGkJFcCEc1w0rz1enNyC+Czbpu53s2IpPDgmgve
uMH4AsTQIkVb0UkNxhpS9iLYeIk9acck28LTrhiCLwDfaO5AgmcJ50MNKEN3EGpTg5I2fqon5zo0
PxUCLgktft4e08ri4BEHzSlQDUFU4auleL+VxVRmRoCb0o7F3zUc6W0LK7sNADZgolE+RO0Xon/L
1aGjqpUTrczAAE6vuKfN+EhCCV67Byk1ZSD86sK7lvRAXAwPVoFCxe0PuJ5NoFPggUB3mY8vX4FL
SJsOk5pYQUweGIO6Vfugt0jhJRv43w07fO1tGLuIxB2ajAox2vkmKeRd0dnXOnT5x+0BXUez84BA
gsdsopzOR5fDKMrt2GVWUFsPo3xEosAOJe0HK9+lSDoknfLjtj2eCwrPh+0xP8BB0pgVrbgVrHSt
zNCOVAjQcUe1M3lPpKNY9ecWvXlYgYZr0AxrLVdFx9/pEfB/mwh/615BIINWRIDQJt8P65YfNC/F
xcVsmVQ2ctEUAvmxyaHiCcX2Q0id6Lk8dg/tg+DfnoCVCQeaS0LPLSjPAezExQFKFOpzcTw+G5Xg
TsJ7xpR9KzReAvXxpAcEbxPKfbWXYAgUaoQECB0hwTDnES4GaGp9FMpRo4Mp9mSNBXWFCCnnzhA+
+z767vn4sjX7NDyNsKHkpS3asraI0S71xExtPCaEvJiE5YBKtoafakq+MZmz81q8CmEOkFbU+WfJ
HrwGlubaWkENt9WMk9i5NTNPtb7r2u5J1cNXvcu2rF0lXODUrJkTgtIk4Kwi50qjulYpkTrzxIxf
uvGza6I7rbWp0dhlitSVajoq25rQ6xHCJmIrnFDU17COyxHmbVghHZOZp7abdLdq6Bmx5a7tQiSe
8xHtQS2QzG7v0OsjOo8Th2ImmKG2xPvxPislkMapeWrasnRgc18ZOtlVkSjtge24U1g4a2cI0EWu
yrcKKQcnsbTa1uJJf6qs5ndjkjPQSGEQ6lPuNl1KvNufOK/rct1R6sNdNq87GoLykBmjF6wEzXHM
UypQOyomxYlY8bMuiqfbdq7z3yoMyRpCAtTykaXkYqhCkDo1yiPrpD9gvK/oDD6Vdle7Gn0BJcZO
npTP8YCcokq3Mh5XlyksQ50SzHEE1uiZx2020lpq3LHaOglp3vtSC+IiWH/mRox4TVCAGQhYIDzE
uwHTyYU7mhXVYZur1skQW/33GDHcNVKsWr8MeSIfDS3gpKHoaP2aJBMbnYVJFtkCfE3tDyNk7FyW
xEa+j6eq2xWt2YvfDfjm70OTEFU2Zq0EPu9jRkQs2NSHp3aKJjSnAWQzlsd+t7HOK7ONvp8zLwGg
YRQ6uGnQK5VlRA7DE4BY9d2E4B/anG0GXA1D91190qtdZoymB4K4dpIUQKVLvY4c2hfME8zU8Gom
555VZP3G+K98DoCdOpgac3YPYip8wEOaoc7ENCuCQpbzRzWJpV0U5vQxjCTioHMvNOUTKbQbsxnB
y6LZxsRcHbQv82iZoyOdDfjxPG+Xd0fMEpHV6GUuGoXllp2YeNkUol9C3nwbDolu0WjQh7gRxV8I
UHOmoN6Vp0BaxWdrIv3fvECADy2sdj+SXAR9JmbvG2s+n92FE5nbU2NyZ9rA/GzlbuJMLzWWJ1Fy
1skfdXjupdwdQO1KXmp5AmCg8UPBQedb97bZq9sYvQDhsrDJwMaAh+V2WhR3bdJkZnIuoWyylxs5
8tEZUfEiAXlNrZHMjQ10FW9w9rgbua+wUfFsxyiNu6b/0Qg/MpBANORonULe4i58PfW5OcX6fTVy
NPAW4K9IQmmcE2Siz72j+N3eQkuSzpVcMOvc3IVmmpc5guP3KIq+yVCdZJKjlU6/BYu+ujQRfczx
DsJZsHJNjRuzIKWEMhCkz4WGpFyZlU7aWc6kah9NmH9kcbTV3mVlUWeJFTCOgV2Yd+/ymMhMVYUG
LZDPEGmXptAWp/MLpDG2LuaVHbsww4U7UkPULhGK/BzH0Q6sMKOM7qQo2VWZV0Whk6P6zRRzX29u
oisvhAm9HB8XhUDBJh8MdEY+o/+oqw13aR40w0mUzqhB2WV+0tN644ZfW8JLi/O/XzieXsioisOZ
n9vxJFitS/fIIgu138ZbNbuVtUNG28QVDwg0Hq/cpBpCnXZyIhdntUVCvUt2RfKqFP1pksnG0b9O
z4GUAu4VOJV4iqNdFDcos00tqO5k1XmsDKegmoN5TAbHin1ITu4lySnBJtJSkOJu+5zr1DUMA+aG
DlFIBCBu4tavb6tE7iHqdzYI/d0MzjjZBGl7y5djjxYHKW/sVtxJSb7XBXVj1Nfzu7TNDdrK6TBM
ogTbw1NsxHZe7gsWOePPjTFeH47ZjjZvVA0VQ75xR5lW1EyzpjoL0ploilORaDeE96l1h4wxcqJQ
Sjhrwp/bVr8e4kuHt7Q6n5yLfTqio6RRoufquYODy17aJ+0je0yD7k51zbkl9Q6o6vvKF+9A3Q3G
+/qUevluOos/5B/jDh3oDt/394sP+tqDFx9UzKkDygh66lHBFTILxxV9n9qDJJZQ62qdsGdvt+fg
2jksLXI3WhsPaSROmPiOPEYi3Pz0UBK/SaDGfYoAE2Xq7rbBq6AEURqwKDhEc8IeMiDLOadFXXaI
WKpzK+pOJwluZMr7otyod61ZweWB37hBkQlUllYs0phWU031WQltRFnC7038znU2aw43sV/RAw/p
LEAYlybCaCjxXI+bsxCSyEERonN7S5xsRSGKRxv8HRky0a2GvHJyZSh+gu9TOCQy6sPtGV05o6ho
QsQCXO+vR9XyQ8oxTBC1aPU5UXu81yK/bI7gkthtuiVYsTKryA6gfgxh+q+27UtLVY1CLdJy9bmC
knEpDucWOLQUxJHbA5pnjjuWeDsBKYz7GCkPniNiqUWmTV3RnM0y79A+XRQdjU2Nf9vKys4H4RRF
WRFuB1hMLoIk8dRkbTI2Z5StfS3sj5CqeEzvhGR8kwTzfcynXRNtnLY1X74wOn/UxQFH5/aRVSZp
zqNQHbL0tWmRFWuPhdBBqm+wDY0BCH5Ab6RSEF6iNjnfHvPaAoJkiy2LmgIw7tyx6GRjiItOas4h
1Xw2UKfrmEeFauPWWDUz51iQGkfRir+xwgk5LatWm3MsoKDbAGcnUNMfa/3v7eFch8c6kMv/tcPd
TmacaD3wDs1ZMw5y04IM/yyVrc3uqzwAL38D3jX/NH5bQvMWqNMZ4Ars6XLtIsaKLNba9jyQctZz
TPVXVmWWg6ohue8qufZSKQ03XgBrbgagCTw4ZqbgtXyUkSPV2qhFe9bSeC9SHO7G1qQ/yK1myg+o
c+F9xaZyJ+TJhuWVyVXh2nQ0vka1BpzS5XAlQBTMGqpI50mrZK80n7vGrNyhzB41EFoTahqOJaAS
entJr8/+XBz46rYNsTFEdEurGUAIRS4Qch6NuVG5lMevRNfTx9tWVoI5ZE3wLgaVCmAvYAKWZsqm
EIWkUDG4Ysz2JB71o9ZYiasIGrTCQQr+UTX98JoKDPxtnQl+hvfvfuMj5rt1uaHwEcgPqQa+AM6O
21B6ZtIslyxyVtpGthXDQs6ttd6lQY0O0whko9HN+iGhVjhVziovj1oL2dj02wTOOYWE7CRe06jN
ALK1nIyKUHFOmpAzQybCA3iE7qe0aDYu/rWVvbTCRRqd2aJolSC5iG4gvYc3C0TXRkK925N6fUjn
seDihdTgrA/MWQnB5iZJgTmVWHOn0DCFlJP+J5XjXRRFmhPrbAPic+3rYBCCGDAJvDTOy3Ly5CYp
FMGCQU0crZ0US39kKaxAWUev2NtDu77n8SD+P86+bFduG9j2iwRoHl6lnvfUantvO34hbMfWRFES
NVJffxZ97rnpZgstJEgegmygSySLxRpWrXIRA5gALkk0wq0kZDg9tDDy7tzyv4fpw+q/N+U7Jys2
dWEDb6Qo4TdD5neymqo7I3WXbzIwFIZp4xGwHJZmyOwCbSHMWyOsUXUD7giKwigt4T3GOEc1gyc4
Ov6C3uFn4GbGqK4bjgR5aq9YtDtbqopR1mZ2NZunxgeg3W/BBQUypHJDx18Ek8PMNvbSX0K0R3S6
VP9SR1S5yrM7j/VEkSrm58D9GPN9J96n/OOxckhbcW1L/oiQewhPFKUG1aAlNirDtE3as1d8M9sy
5ICTDszaop0lnEEvCKbTcAaY/bHUP4T2qlhYDoBVJMcBUt63OtnMJa9rImCu7V3+lr2bf7mfs5fh
RJ7Zby9KThUyRnboRe2RJqf8Xw5KQ74RFWvYKwvFIwS8aruZYG5PCEFZJaOh85ON6TH33U1jOBvX
DlZcpzvkuSpMsdY1TU1wexvdOaBIIu10MAU0YcsE2s4GGw0Es1aI0zTBOh1sNnnuVjNZm0Zdz8ER
6ngOwQwuIxhk93pt0gNpWs+PaJGhO87NaJZv6qHV54PpUuB8rNrF0KlmHubfj09MNSJYBQCgOCmg
GlEVUVmzEFcmbkfn4WyJId9rKP9gWnn6hCak/EAEZ2tvnGpO/sgDpADuvAm2VJVRPKur0SopHc/o
DDRfsrLT3ltRekc3G9Mt0YYW5qWekVjU2yGyilrb1LWlhZqbg/4Wpdaoms1DXtfINWqaecxxA+B6
lasdN2oCAt8pCRlddNnDy4Ipv1XkRBMY04haxTnvSRC6ZvXkBLz9i84Gf6ZWboUT0oQY3FhlRzTt
GCfuF/MKEuv+Ckv0lyyvA/6FV1ax72xkVl1V5njORns8Ie3zqoFK4avNawwy1qbqrc/Iu5dYr0Y9
DCsX+U8p8vYiyxISLD+y6YhqVfA7NQVFHd2aznliNm+ckmmHqQwC5aMUQ4aCVsfgSrQE9oY2PAdz
Wb1inGN6AMy73pZJPX4H7T57LTrLjPJRAz0ndUYkMHS2sabWC4uRlVuaNrCzNfdOmA3egLVpKF5B
fzhGXWCTEAERSGYr4kSuLi5uNge7QR+Sgza4n3jVDBEaPrca/MNwLDsrdBirVsLOhecB1VjQ91p4
W+Hjq8BUlhQcQ8+y6ZwGP/rK3CRCY1H64VfFwS/M80SAxjJ3cAQ/4QsfX8uFa3IjWnkhUCRObWDe
xzMznVenIJ+4a3ydguK1HU6FhpT7Y3F3/q9UdznA44+jhBK14vK1NbjvJp1OZyPHeMTK3uQg9QVC
NqKmFVZaF1ldddRqwFYSe7ci+/6xv5Wt6LnNht7jmDF3HjxhhG2DxpzZ3Ax032vfS+JFZkA2goG/
w26L/ZjtPN2PAJm26Br08a5ADHZTGEHEwfCd5PA0ZRdY2Rui1YciFmDf2GdtzqwwCMY6rMf0FOQB
u2CuKVDJATzH3KiA/3eK9DgOzvgEPqs0Spx2rRlhSRH+RFxgyEW3i+pOBrk+Dw1mPp7TvA/RGavD
NxnQZyja30CBrDhESyeBZxMbiDgahXJl/Z4IWqsdZlz6XEM9lDjGweEB//e6DepJmTeyUFtC/86t
afWttAz83J/ObunEQ7pzZxtNi39jWGTYva/o1sL2oTBoA5sJGwp7Lv9+lV+pvKRDYcsV56xrDlnq
hNz/aMTRRrOQGLXQCOYTpiu+MQ/1V9TCsVaB4WOVd2i9nwxgdMbXhg6q8QHeEwTPSISgsIZkobrH
II4nTt1k8zkhNiLmfmrB5AtIdCbgHDxe/f1xSgwn1BiLh0OhRuwBzxOLzeV8LoiDYaAISLakstjm
sZQFRwjPI0wk+HgA3kdiQtnjwWFaknHjXCRDt6U06461bmNKtG+P+1FoZiwAJgBRdZLsksbyNujT
9zZg/PU3zjAPe4MS7zkvg3HnE248g9re3nv66EUp7xkBz2JvxQHIhVec8AVfFckbxIUO0s/o/FD5
PoaaCn/wc+ssknKDLIq9TTd98NvuQ7feOaCEExFo6csQ1BzZBqSP7Oss7x0P67UE54L5vf0UeZJX
aopavac5JT7FPbkR26WbM/+eY5Zws+Z+mfih22ddMuLbyIGj+wFIBOWGW8FYjIbFrDOe5LDcNidj
k+9+WifyxKLi02PFWNB0yEIUCvMO+l21xWLuKz1xDcjqEHOw+sPwtjxYg1Td+69YEApwgIzJAUBq
FQ60rUPa5qV15sU7bPAuF+2WYhh6mq5tnTRLd1sHF9PRJYYLaMfbM8osq/E7t7LO9C9XO3jbZi/y
PeM75Pm001xF48ExwnKNAHvhDiM3K+ddAacmU7S3UvMxg5Jms3PmjnsSjbAjxymC7b8+KTnP4w/r
PviRVBZ2yxwzeyq4f+6MgW+8oqOh4Px57rJ8JWe6oBN/ZpegaAoaJnjXt8uxzYGaU2L659zRso3j
Zd3G7u0SQ+VBtfN4UQs7hy5YHU0EoJ9Di5ui6rrVdmWae/5Za2w3RBLc36Hham1o7eKCpC0HLSZQ
faoUT2utrp40/1y2Fj8O8IwzvCJ9/qUrkEJ4vKI7WfDFwXgGUVAG2Z5xu3meltS0zmhwbk29iguS
VNZOM/0JpgoNg6v0pvfiEFCjzoxBHWhXA2LoVlyGljy/9jwN8QcNg6YOA/LNs8aQOPuxx0T5Yj6L
Zmejd9zlTZhwssf/2g6YAp8lKwjqu7OE/uPe4b1ElxI8NOUsjTFwsnagSSwqUHHMLf9dzMna4IMF
IWBCB1EyolL0QKipQr/JNUAR/TR+267YjrVfVrRe1wIDzz5+GR5HtPaM3VlACc25+mxpt67eDq/r
qxK9lmkssi+wJEfHftO+FuD0bsFzR+edZR+d4nOdvrJERCZ/SUz9aXIj7gcrjvzSh6D9AeqCaAmI
aEU9daNs2xzGOO7s/JBmFI09vKvRruuxsMjWOv8XpCE3iH8RnAIioDZ6acTQKNgi8rgZ5hAXE0DH
YaOnoJLfPr51i4J8dAJLrLDEzd3uL2xuXfSc5LHva0/zPB6Ccv6Bkb+Rl6wyNMgtunljZAACZLeO
sBvNsaq375TU9tH4m8dZnp6n+q9y3uvDp57uh+mHA0dRd8PceDNTtJfMyOMBwYqyRcirA8t/uRo9
P1753dcgDkQ0BFcVzhjMjeLYaUOHuWhVZsfmmH840xYT2SLz2XDTw/qwniVZGDGD4ANmFG6ZYmws
2mS9lo92nH7O0PINcrfE+rvshm1er6jp3WVEcz0GAiCcB2UdSGWl2bu6L6adCNufcjdOyMyPI7BQ
YU4LvqI1C+tBDls2VyPGAbJBufKc+6B1TwovTliPqa8DIh2DR5ULxlWN5D+cLPn6+LDu1BTLwt7p
aOgGBAGP6+2yQP1cuEVeenENc77RzNKJvMZ5oqQoIkfoKxZtURoQgZLgE4tTnaGuGNuqaiFNdJjZ
Dt7aNjc2k0OnPprM2f/h9nq6duPlCm4uh1whbjzaEmGhcVFuV9j3mSXsGfk+rXmxEiuay1Bjx5z5
rxXoqnjCVxTl7v2T8tCsjQYPBGzg1LiV1wB1EJQAH8XEGDdu9b1Mp2ie1mZiLO7klRTl3JjVzU1T
BVZszgdrMEKGroOxQv+zWOmNWVuOsn052ModYHKtGH2Q/a40qu+gcK5Dj2DC12NVvOs5ABoORFYA
2stapgV8iLJz1phWfZ7YMeumvT3HmsjOTTI8MQQCtHsNrMgUFSgt2IH7w5NwQDSKPpYIPvtcUuBm
mzXiprtUqvwgzB2RfZpwPNWyBMZscJ3UxIrn4KULyG9B0eXwmrr7mcR1W45ISK6RmS2dKwqPAASh
IIFOe+Vcp6YyC7esnZhaZujpbDcUn0rxK23XBqAunKslufjRhASq5TtUNyoOnt6hWTgW2quvAVW+
HdwVr31hLTci5Cdcmcwcs1tz+LlunM5ztveZeyx0DFUkYOXEMKagCh/rz4KFRmwqmylR/IMPr2xd
MoD/xPQJ3p0qS54CgWlXFiPV9rGUpX1DPwxsl2zZxOCK20X5wpiybiicOOnyMJFdeTwLG2joYzEL
DwEmJQG7DLp+BKlqANe6xZyJgYEg3d7mnrGlLEVpqELV512f+P6xsAU9hzAAGZDUQEO/qnQlUqnU
ptyJSTCgxQejidGDxn8w8d5S9AwDVFB8/AeJiA/Qkiq5JFSnuQ7GZMAcKCcWiflugTjl1JfWe8s7
1PgmzKjzaJYeB4ExEHPlrfHXLLwIsvcQ5Su8sy468W6PkIkiQTtl5cSuRGx9tzAmXO8PY3/K1/ju
l24AggLZV4OnAIH4raQGbhLRtQ63GcWM0vw2gS8DffhREazEeIvqEgAlBasJimK1RcwNxsm1Z+LE
Wke3nf6rs757/NL1424cV45uSRRshi8NohwlLK/h1a0OWiScYaLASRUWL5gkCIqzYPNYO+4TW5JJ
4EqGckIABeUUzA9u7GPAUz4274mL4Rj8V8VKMHRhipg27duEnPNszeQvnRioBxGYA0WA4o3itvds
GpMqmN24RGtIOCPtaI4kcrrgzTey3yvLXLJY18IU9eiQ/pxZLtzYNUmV7fXM1XVM/qb1s4eUwE9j
Ht1DZmXuOSiG01CCg0tr++KbQLC8Sw1/7tGna4Hwui3M4Mvjb1vcB5nwQ0kDJR71gubpaIyTT92Y
NNVP0X0zkz5kSfmtJGtEC/f1Mhw2HlokW5CQAy20/JQrhcpJ0/zvM1GBrcmbN5qxIQxTlkDsPRth
iiGxfdX+6qZyZxrfH69y6QBAqwNOHTBygMNZOQA7Y8KtM+LGY7Hd03HlqVjaw+tfV5x5hzia4VL8
eiLnbe5RFZv39P3xCuRNULxb1FxQisdNRI+QOjCh8+dW+EnqxX71mqS4jebJ91ZQ0Eu7hNDcw89L
a6kWBKhDO8r0yotJ+VRhLX23UrJe2iiA6FDeRwCLydPKy52JKfGMpvFinm6dIRIJ2ldesn4lG7S0
VXhpMIkQ3A6Sw/hWz4RLqqIVkxtzsJojSf5p/NfcK/BgQYHxjwhFlYXBSn8aIELXkr3nN0caZFvi
axFGdpsNKMwm/ZjxMcprY8VNX9pCdLAglANzMi6R4paMlMydLe1WRbZoMdkYKJd39sns1zjZlh7P
K0FqXiOgA6jmehM2K8Vc8CEynGfN8EMLs5N1FH8D67+cmhxrCGi6jFGVhfUWF75RB25cg3cRA7F2
iU/Cgq+lLReV4x8xKtmC0c3WmM8Qk3LPfytbUIZN4/Szzda6KZcuE5qIgU5ElIgxFIrJ0YDdbqyO
enHnJWHZ5dHI13rUl3RBNjVKigFQdakABDFbk0CrLGyCVkfm2EazGZcmilJsDXC3IEkSdYOJB1AP
zBBTLq6op1RDFOHGnv4xwt+e+RMxwpn9B2/4Ro6iBKSb5r7MsSLKj55/8fM07L1y46FG6PUrYeiC
JvwjCy2EigcQjD0ZmVQ4HfgQczqgtRcQosNjs724cXDWQD4MXh6kCG9t0SzSIdBzPA0wFPYG1dU6
zFN05hhcgOncRJf1Y3kLWmcDjgR1A4m7nGNxKy/oDJ/4JhIvTfezwnQHZnx6LGBx164EKAvKkxk0
3DYEZMZfBX1trRTuwvGxjMVNA8LCRLoKfrvaB42xGAkQJ8yLne5oOL/r+Tmr4xbtTY/FyE9VnlTs
1T9i5Gdc+SP2YBka77EU6mZk6/Cq2Adlic6KysiithXfQTXuHIHhCj6ltF4xd0veEHoD0NaEAAX0
Biqkxgr6lMxs8mMHY1zNQRzAqWTP74g4Q9/ihzT9ZJbfe+cyoOD8eN13XSV4vW5EK6bJbLRmzjyI
tiDTsLoT5zOgyMXGg5X6yWxMjibTNrHsAyZBvrWErrgBy2tHayT6BNA5DJLA253H6EHdbIbCj7sS
3NhTchI0PSEJsu3E82iTJ9NNgfeq8zD3ga4tvj5e/9IdwSMDLxRtoLK15VZ6g1npQ4XXJjYHVOMo
NYso09Hs/liKvGmqdgGjr/vwpmSmQoZXV9qFUXi0Khvux/AMw4n/lVd0N9qXPEcpONuN/e/H4u7I
Hf4cKkCawM6g3wQp8lt5Tu4WGiBnfmwkm2n6VPibqgJi8lDr5BAk2qZz+Wb2P2sDppyiAzRIN0Ow
Rru7EDJCMLCiqNzacm9vv6Fue2hrVwbxS9LtiH4YeORrG7o2FnxJDNCX6P1ESgFYXqWkVYCy00sE
UvTa6G7HYDgkCKf6ZFu77jExV6zEkjECARSCekgEM4Kyr17fuEU72m5MpxoQFGb0e9pazrE0a3dn
+uXaE7hkYJFD8ODtAxgBdODtHgqhJRrKYQhMA+C4dKe2QuT0wZWUmyvu/uLKULhF+AtG5ruBR/5A
KycYsDIxdIeu9TA8YawMjEp/TjN35R28RwHB5sgq8f8JU66806Exq4VHG09G5mB+jqDuoXYqvwg1
0N5sZuDYwqGx242VZNXWmMqtY+ZVaHXm54pUesjmSuxGC6zyI/GMs9/WzXaijXVCVMQOmsjzZwvj
Sh5fqiVLIbcGpTZ0U6Hh5fYsQLnu6Lx03bipxDuAuEfs1so7sCwCjhXIhlBNUwtBRdowAcSdG2fU
/VUbzTehC75i8JfuC2CqmAsA0mKJrLhdhpkU7dR1DvbeGSNKjL3f90+TT6LE4PvOTFdKzkt6hZy2
DFJQQEO4dytO0KLMKjTBxHM5Gi8ggkKxTgTj3jZT8YNO0xA/PqVFeRheIUujeErVLsWgF607BHBO
U8sNMfdtB47osK1e2oDtHktaOiyoMPgCsTC4dIoSlxp6KcZKusGDl+1EgGvpgg515bgW1wOnHpAb
melTX466dUTl1tLFYuO+MKtjN5jRXCMKo8GKp7W4oCtRirvoO1lmTC7KkFqHVHBG0Pbsl+4aWnzJ
pMEZBeMLulZQ8lA8bTPPBjNJMw8wvdoEVr9rw9Sbh50fkLWQaE2UckLjSAdUVaVTX7n7sXTRPpHN
FQgC5xU/eCl1CWJXDHpGDQuQBnXqGKm7qXDtHMEXO+fDb83rNi7d02mXeUXogKUjyIDh3DxWwEXV
QP4e9Xb4regFVK6WEYAAOIdQp65OZW+fuV+d7dR+wvizy2NRi6oBbwK+BIBfKIvdikobEHAPFLka
3aavVoqSoL7GMr60GkTHcH4xnhlVd+Vp7Wji8qCcvHhouuMY8F1Oko861Z9BN/nj8WqWTOCVKNXb
pqNfNDOgUHFhtyfH/ZVZX8y+2QUgx8jLFVlLy0JPCFAnkjIcPJy3Owc/YUCSxvfisdom+lOPcUjD
lmr7xytak6Jo+mzoY46UrhcbZljPFww3R/56dTDQkhTA40AKhVgZOU759ysvFms0MKwTFs/sy+cs
O5mJFYqpQf/NWm/Ygr6hKAWLhyAZ8ZAaEwwe8ALCQqpu4uzigIrqORWCrdi7BTWA4ygnSsIPATuL
onEkSCxh8TSIpzbbsxlj12ccYoRmEkwC73+VFqErjs/SssBO979wHZA9Km8vA9VC009VEGN81i80
f4JOa9KC6LEuyM9WYg1JggRVg5vqAwB3e0ptCepfDKMKYt5HJhgYj1AI0m5njK/5Vq2x9SyYWDAg
wJdA0Rr+xJ9A5EolSgPOhJ/1QWzkcx3quRyC42afa3uNFW/psJA/A4YLIHWQ2ij3iIAsY04tHsS5
8atlp4BrOxfCaGVGnvXl8Q4uLgp9uVIYJnqoFATwxGsRcBHESQ8+1AszXoq1tPTCVZLh2f8XIZd7
tW9FnmYAkA3Yt8COUB/ZJSkDyykDdcrarLalnUMMJMMW2ROvJlDMKSvBEY/VDN6PIbdO1TunHKTg
3+EbrjgrS6oHeArKyhIlD7z87aoor9xgQBErHrIwAya/2b7mJ1DSj59QSHp8RktpA+dalnJ7ReHz
RHAdO4hJG6f5h9GFwSUDcW2ITq+tv0bBtXRg/4hDk8jt0sC9UVWaAXFe9szbJ7N5nr64+t+PF7W8
f2gmgikFIEzN4Rqur7W+sIN4HL+12Ydhv4N7b2z7MEjeTLvYTMVKwLGoGxgv8X8CFYOEZiTHT8w5
ABAsCX2XbnXjK6C6lf48NGttkku3ykXvhzR/eD/U0WvVoBsC1bEABfi4HT8P1XlsuhXbt3RK8Mjl
pUVjLwoHt6c0u5Noy4GSeDDHyGCxU00bYv82ze+PD2ppLcBX23BiA2QD1KoSy2jbGS0UnaRdsamC
vr4EXMf4apPtH0taXBFoVxBhoEqGMtntipIOVY/ZJtA76wOg57DKLkippP+h4CINBEoHEgSPLtRb
MbXdVSAg4iTmZAMm8j4IS+/z45Xc99CATwl9CcAqIGACaEG+jlc2rwSjqEF1ncQg/sx32N326Btd
G3Gb5VHXpOzZoPkXdB/yLVJoc4S5CdqJVR7b96WhveXCGDb2nM77MrX0rTUUgGRZungxU7DfdI7h
bh9/sLRW6kMq8RvIYfmAlKsoycb2xNSBWCPuZv2F8OTMtGdGPtFh2DuoSIngr8fyli7jtTzFopE8
Taqh0kg8Yn5QuyWoTrfJ96TePBazFKz8waX8v3WpLqmuYb8Mh5A4dcy/A2J4oZeXGwxaOgHREmaF
gYiF7PK2CLm9lg5YujjAncmaHpKudxfHn2khCtBRxdn43YQ6a90Pv15LcSzdGfD4QwxCCSRTFEXz
RupbWZeTuMTIqsOgjcXeKKy/QIXThahbrZHsLZwb+kZAfw8cGiiJA/k5V3ptjGg6BfsliR3nYma/
GzQ54Ja6IFFg+YpKLjwQCMIkNAPqKOnDbkUF9QwwcE21uND6DViE9mkpImN4FgOo6PPILkg0V2uv
+sKZIdWJLiZ0VGACjXpvCfOpoLUn74EAKCxMNQxTXVHKJRmY+KUjyYmkMZZ3u7AG48VytNFrcT6a
+8EtQ8LMXVCsbN+9FIkQRK4Y7zdortUhEonRONNUQzFM3K8ktUMLw4NMeyWVKtXr1m7cSrmzpaBq
AICHxBjUGhG72qTDyjruFVxKQLUXNLIwUGogRnSJRhwZiWl3GK2vZEw3GsZxDefHlmJ5u/4RIxX/
SrH7EXOLrazCPWIaf8oCez4ZhB0qFqzR09xfodsFKY5jNrU2CBSwILR/oHcBM3v3wX6aVpRsSQry
qoAB6pL3V/Xry6yFAzKYQeyPaBb3I13feQBS5W0OPqyVUG/BP4UDjP41tHrhqUNO6HbzuDV1pQF+
k9jtdiV6scUQOfazGMtIozu3OFPzczJqOxpUK3nqhXdWSnZBYISGFwA7lWND5FK3tYPNrNofRv7O
rZB5GE1V7kCSb1qXOd21DYB1mf9GzuhJ1LWt5oXB9KanxVeb+J95qa9s/L3ZwhdhM9BaDGwCqkG3
e5GSAaMXkdqPef6NDVOYgb2xOuHxmd7NHq3wK+LkzykXELVc9HGDpQAdzWpJCDlF3sHDJnFCYRT5
oKWbvKrXGIEWbod008E8CggThi/Jv1/djlHTk3kcW2wzpmfisYZLGDbTx+MruLBzktVDEn2Bjh+G
61ZI5WXFqGkw+HMz7YI2osNHCnAuXs5abIT4WXp/Pxa44B2A1wxpbWB00XQPtO6tRMMa7Y51XIuR
g5n4ttHAoxZq6JApQn/uph/uwOVIWNMoP2uoR/VRA9RuF7ZtF/x7/IJU4AC8TvCxwcOvLN5ph0bz
maPFRumgJt803yfQIK+EDPdEDrIvTD4ICI1RLr2L7MQwBaKysGAMEjfN8mh7bAPWx9ASfhR0O8q2
bffiW8UbOhV2oD0Ohn+PGcQnSAAvcGRotlZDI4d5boJJzlo8mqecfyH93m8jZ43xaElhr6Uo21lz
UTgk8LRYq7+2/tkSDLnC/WP1ufeZsRKZCYKDgkKVeil6reMGT4rkgtRJRvd7b3zHhDzxqXJXrNzC
E4jKLgCkKLzIoWqKms5jb4yzUSaXPNkDM7wpaoyNyaO++OvxgpY27VqO4tx5rdu3nUuTS5oD7yaa
U8P51q9XXouFl+lmNYrJzmZQvjouti3PZ9RETtVwII4bstSLhrUjWlR4zwS1PF4lJPPV+arN1NS9
4bfJZa7+otaWgsDF8A8W2JMd+5jWdJPzswNi6CluzebYT80a7O4PIZJioNFf888XKIfnlmlSJ22X
XD4yNwQAwQrdcVPG/ROmHadFVGdIHUWcRM9R2azozdJO41WW+QF0r8MXvDVvjUl9PEdDcsFQayK2
ebvv9AgXbhIrN2FJcUBSjFBHclLiP24FzRrYLzTXSi6Uv9X11u/36biim0t34FqEkr0ZNcesyGwn
F5lE1CweutarR9N9465gdJZeIR8skyAQlCgl1ZcJSuZ7acbTS3cW2anNfk38qaubKEu+9/yN6NmK
vMVH6EqgGuew2eE217v0wlw3HOZfjZZvmVwgSaNZf64w8N3MLjXN25W04pL9Qv8ugFg2klQIIG9P
TZZbvX6G4ILXOwwAh5v0ZUT1GBR1mffi92tkSktHeC1P0ZKqK/Fuem16CXrQGYl4LkhItI1Y699Y
aLOTM3Th/MpXHf+hLKwBIReoZ8f0YhYHR3yp26fU/Tn6Vci9ZyDN4ApXyYvZhsh3G/O3iX1qtV1T
Dpiq+x/uxfWHKCv2slRH34qZXvjwRJNvrfmRTivqs3T1QLyMzibAVAEwV8wLDTCqLTWt9FJDTzpi
RnpRhR3Y8x4/DUu6glIYKG4RiKO7VVnJ1JtWHrhJdunSjVF9m+rmwygP+aXzuu+F//mxsCVFuRam
3HUfwzuLsfNTuO8+3Ez7qTDOKQ/NVRLUNUGKl9CUBgBHrZdesqzY1OKXQVlktwYSJ+b28ZLU/UPj
Gd5v2VyAhE9wR1fldbjNFsnHuGFbcFftWmNTNzugFTfpvA3IyhP75+pePzqqOOWN7Q07R3ddMcY2
XjzU+Uy2MdIfs/czcS9gRtr44m+R7ZxsBQCjPjiAClkgm5G98chaBur0ebN2Mschlh7PvNlRjJUJ
bX+88EkDMW9bHLtM//14W5cEItpCjkgWadFRdWvCSoPzwS1KA4DZIGyYe6D6h9fhtXMysIGtceos
SUOwhSQb6lXo5JDqdBUFmWPlNaNVG/FUZCxyWu8HYfqOcP9rP4g4S8Df/Xh56luE+eOIBtC3iHhA
spUqy/PLumprdD7Esw5ahcF5Ztb8oWvVCXntKKH92WoIKPT9lVyIVPtr7VHEqpgBkXmJKwqIhWPx
O4CTEujtx+OVrYlQTHRucSiSkyL/W5inknY7FDxXrpxqGSXqAfhzOfkLMLa7AQq8TtK697LkEiTl
bsbcbjwXh4x/ebyQ+yO6lSJ15konbDfIBkLhm+sTyJz0KmJWEJXGJ0qLY4qcRBe8oBD56bHQtaVJ
a3MllGYlMYcOQq0erawJAKDVNmiMldusWsc/Gyj524H+BKJNzSCKwp7ryYEUm7WhxZvIA3MKmkhp
vobGWpOkaAMJBAMpLEsunXZCdmHStxNGka2V1Rd3zYAHgtHRKHSrjtboMJDK1ZDizNaGBSBIaTar
7/GdO4ddQ6JSgnpwbZH5V9LWjVbrvj3BFx4nD2j6RAtbTI+v6LndsSL90+pcoGluA6qI+LFW3N8p
SIYSw21FNgxk9LdawUD70rI+wHmlJtjZWJ5uptz2do+lLOwishTwGuFrgHRCzV67zE5agtfsEpjs
COqEsDOSY+GucIwuaMSNFPn3Kw1PtNQsUgAhLobvb1P2XruntKt3WrPSwX8XIMrjQvyOABGpJ6Sd
5HKvBE1WnVt2CcfGIphSWu78FOx7LK6n3w1/LdtvvQ6+T+c4TujGGPYAnGwfb6f6pvyRj4QwUCzY
VHS33coHhh7414RleCWNTepkGza9i08A5q9530vnJoH/8mXGqAmVNddMSr8NUkQSOZn3bPBe9AFs
bfbK07F0bug/xCxuif1B7Hm7nAmQQZ+mU3YxnAyELiApJW+tDthzvRLbLgrywT8LZx6QHHUQUucy
7vW+yC4YftZS9wibkep15E1rgyWWbpUvp6ug61FyZagrSpqkkCMBL8RKv5GkLEJDT4rNYy24c9iQ
oge9kVRF7B60ULGA4CZgGmN1cSn791LEvVdvZqM7UnvnF9UO8I9obvIQIcxaL9CfitbtYy/h1/jH
BVeWvNG3J2b2QvcTy8ovmidCJ2Hh7O9BpxTwt0mbD42X7T3QGWdPttfu9K7ZcPqV52vjs+43WXJJ
yxYKZM1BqqRcd54RUmsZKS5VzC5rfDV3KRhsLvrdkZ1ALf6PWt4ukdljreVeQi9JiRaGY4CJMuQy
9f1zNhSHQN9idJ6bvXpFvffTfcCmtyA9VLUZw+KsJGDvLyE6MFENRtSNQ7YN5eHmdgZOnUGUF0F/
WvXfgEc244pFWxIBTQLMD+BSSVZ7u9jMnI0hAPT8wr82/Zvx8q/RadhN0P78I0B+wJXFTFOKOSe8
Ki8EU1W05qkODQGH+wWU4yvu7+JSQBKORjg8pJY6nErkpCv7sSkvYz8dR3JwK/ZKbe34+O7dWxJf
bhXceUkYh2TZ7Xr43PG2t43yIoeb2KhvmPSHTppzKf5+LGjBNYAk3DGZmUAQrSZcvKzWE0FMHA1t
owxzuPuvHQO/SnGq+jYyRB65NpxIsoaKW7oAN4KV6H1OXF+Awb68uPUlHZtwqN4z+1RP9p6WdVQM
kkw+Ah9WO28sPDy9+A3XFcOQu+DyeAvUMFjqDhjTUPwGIwGYVpXIHlxUwG7Pbnlphj5M8iRMxs/V
eHRhemzvRaAW/h/k/fH/gUkGkldZuIfRPB6SIrhvhni3687mIa0ZR6p1co+jZeTRbDC6yyt7WAnB
79912cUJg47yElwMFUVOq0GbQKDDLqndn1yKSMDb+Pom8+0vkzatCFsy4qAAC/AQypQXOJ1udRgs
8hwTsmaGm1LCWQHs5M3O62zT12QD9sYacxgzzOHDHPENGuC0feV79BmU8piYV5XpIelEsfEnzLj8
99uP4izuFSwGGJgUUzGi35GJpoZJD9izTZz30qVHi5KjqMlrw954DvjiY5GLuo4ZpXJauuTWVR0q
x2jTqc9cdgEh+fQ1HfeDBfM+NXsUfptkPzSgsR7OLsj1jTaUIJnig55qc/f4MxYeNJTx0HMkifuA
qVIUHUORqI+xgNWFJ+hjm0GRuzWGXKw8J0umK3AdF7lqZJbumEg7wy5NxE7Vxd+jHPRBvY2+coJL
JvhagnKBLEdwc9YhIYULkpl/p3O8Ri/6RzkVDwSJI7T7oL8DHWeO8ii2Y2eOSO+wy6xjHrV/sLWv
ZGuOP+29LzoQJG9scjBTPRzZlrsnSr+DGm18Il2Ulr9F9ZW9gpVhnrZjtx8RcTnmrtdRZXl8ngv7
gC3G+CkAstG4ayv70Gl9zqb/Ie3KltvWle0XsYrz8MpBkmXaiZXYSfzCyk5sziA4guTX3wXve08k
iCVUzq09vLhKTQCNBtC9ei0NTbl2seyXof9NTa3zM9B337Zz1aKMCIlqNNpYUTRyQRQnbJm1tkaN
mBPB096sfYe6YV6oEE9to9E6qv/Q/IWiOk6toExCRQpe2HCoC+v872dnu0fA40ky5MVV0FS5jyt7
VLRjmf+8PcjNyeSvHQ85UfTqC2mt3PbKBQBHhAWIT+cQMBjaMiwy2YvngxVUcCykqvkjHDwR6EcW
LtUq8RJFyRAK0vXQ08xX0k8Tcv+956+AW7HioaP7YmV4wTaB555IvgMGEexngV7Wfu4ei+c8/5TO
u2EONDr6lTfviRtrSXdUmOQ5sxEv8DJCdhgsN7ghipSi+cBAOaU75FQ1YH+yXLRCjrSUgYK2lhdY
MPAQQQ4cfYrC3ZB68zpPtklOLfuZzuo+T+6GZvUz9/32Al8nxVAT5+yeaG7iImOCG6laVbogy25O
rfPFA+A179/dpAxAQZ56/7DqiSW2ZN9sHLcXFoUDsJiHqshQ+ji5oJFrSdgWJKTlu97W4QQm2NvD
29yknEEbr0LA6/Bsu9wmWmbUxmqy5rSACr9hWKqXxvns9X0IZt8gze2XcrzrJhM5C/OpzSW5ka3H
Im4UnAsJ5wvA82KMqIC4QxoGd7mG+oTNvppnD4kLCVCQUjO6vJIm9cE//bWeez9Z+79lEOcxCrsK
WXDOBnTFf5steTJlgEmeiJoou35oybelV1RJKmFjS3AiWoC08V7CYSrsXuiGVEXVlvQEvm0nYu46
39VFp0muThuuiqwILk942fPeNWEue8VuPWcy6Wk0v1fpY06UfaJqBy3Xdh51AocBCTG93vafrZHh
scs7Q/FKA0vCpft0bWN3o9a0p7oc3MDWGiOYJlPGNrqxJWAA3gGCHCTrNGFk1ZqRVFH69gRelK9q
FeXpdHBSFuT2mxRpsBHRL2wJG56ahds2yA6crAXlx9W8z/rlaHlM4vnXiwWnB2U9RxAhUSCCGi1S
q3nfku4EJdpxnI2DqbfmrpuLY1HQRz3vXiGBre8cN5N1bPI7yOVRAsvguuVXLfi+CMGpsBEWTQPj
4FIfmwJPJO8RmSClKEPDO6mJrONnc6BgUEKxkGOkrmArbVs3wFl0J/YCuhxgtVa0A0DnJvOLMsr+
vsyERzZnK0ZqAnUtse+6w1doXkWGk8bae0DhPrn9a5nfg0Fyh2Lfa5NHhvSic70HuAaLiswd8Pm4
9gmXPtYxvXX6YsDkUWu3sEIPlBFQzds77frA89CGb/A2RORbrmpAk92RSqvs8dQ5vzxP8dGHCCm5
F6LLUhUbC6ahE0d3QAcOnJEuBitWtrlDrfFUGFqo5grurWV2nKBNd4Qq9ntJU2CP+v3t0W0krwFT
h0IK2guQT8B/l4GkYcTuy3IYTlZtfGoGD+BF486bUh+1oDaz4jXP/bIsvo9lFtpJHk7FY1H1kji9
kdbgXwH0AaBpXDBPWMp6hShfMjbDqbPr0J4jnJv+WEX98sOEBpui+k0zBS1aBCSjvw46l3b5mpxd
VpXSbRmb2+E0vjM3dE2/VE4U1D1raD1mL060ZNGMYhWkqkjgyF4tG4fwhXVXSBvV6WrhDIZ1NVd/
dtNvxqCcavqz1kcI6kt/AKUWmHBCE2fw7YFfB3ZeVoIABcccQrpJ8LUZ2U6nmDpYJr8t605ndyVF
gXP0176Pbpv6SEgKce/Cln45x6AELUs8COBhnJlpT5NPg/lCGMgMap+AH3ppFZ/+88Ngn0ifIsER
194v1CQ7Fs0SN5ONWnhRmwvK/D2ElE56Nt1ZHjgh5n1l/ax1N17MXGJs403K5xiZccQmzKf4Jh2M
zgHVYT2cqF3pv12DqUekj7wFGqFq9z6uI+sgf5wMa1SC4mH0wRk70d1YsOml7DrS7MyJjdGaFDX9
3A4oW6W1Zf7Tk4JWfj5XzpemJjoFR0PJrGi19fzJLDq9D8FWXyp7Ta1ovc8aa1Tv5t4ujHtXIdmn
3ID0oSSF8BGZrlZY5xVLE/c6PA4uV7gfvXLWrQUr7KtRs58PxSfj4BySoxrRO8XPdZ+Ne/v+S/OP
nfrWXehI8tWbQQz5of98gODOeWfMnUXW4TR8p8XO9NMnParL+3n+taqHoh19565rw1KTDHzjaEBO
+UPFhTdZu6JnU1aUY4Zxj/lYBdROEn/USX2YnWT65tRJepJsJT6RVxN9ZlB04JI0nQfGoVMxQ2Iq
bw86sDmOflc6TTggE1nPL7W5BoqsZWvjpEXZA40I+D+yriKPEzYr9Mk1fTjltW4EZVoyH/Ji6e72
8LaCMVD0OAVA685pry/dSLGGblCdajy19f2Q/0j0N92Q3P42Unt4dJzZEA4aJ0kdNR1gw7a+q9Op
rY5TF7GoaWMGGoP+HuCY/tn2x3u9f+janylA2bcHuRn0z79AOHKIztZ0ZOWIm/sxS8eHrjfCsnvL
SvRJR8O9awz3HRu/DqWMs3FrEZETgrvyPnpQJl1OL8163VO6djwpq6t+aQqr8dEtkDzfHt+mFaQZ
kJ1H4Qg51EsroKtJW6p348myGvWu0rv2zkJ3sQSyuPF85pLy6IzmAj1QFRJ8JemmIqGlMZ7Qz7cz
f7p7O2gC/Y6+GMHwSEzJcanzjSVuvHNzwtxlxjSMNNfHE9S8+jsrnyHAU8zjq8nsLFxpMca0U9ZP
aC9EG7+hkXvDTpAb0twxAHdPHq1rOoTIc6iPaOkuUNWu3btqJtNOzVa26xX05pp60r60pVc9NuoK
pvU0l7UVXd+yAP7nGHZUFIAWuKLlX/AcMvvcnU61QrPfRltlAWEQF2xYqsVrTxP0ZhsV2A4g2wAu
HroORw3Esr9ue8jVNsdX4On10T5tgChZeOiNhjP1S1ExQMqNu7zm+tnp3TDIiJOuHJGbgRsib2eg
QVsshyvZAvCWPjLsdKv6nkJfbgbFC0P/w+3hXB0CH3aQcgb1M09YCTHZUEiZsqVjpxaV6bAy6ncy
gRzQrBbLT/ImvG1tc/LAb/d/1viozy6seuFaJMWt6WR7JAk8u1KgygTC9w7Jk78Nxx8DQ+mJdx6j
jVY4VEnZdjOUs9kJZQi/1ZNjVU+hk6+Sw3t7nf6YEQ7RFkCgwgCF1ilzra9od0+O+uRlkri/OW0g
BQCnsI5OCpG7JldHRvNswrQV3Z5oc2S33ZG5WnR7dTZ94Y8ZEbg1embpTmg1PQ362zAdmbcEU/Gl
1WeJHclwRAVpp1yppVhYGhfdyw4qHEUPZc1Bl4Q9HtUuoh5yS9hDSFEC8YOGRCHIUq/U8zKZ2Ukt
2uxH4yQgN826ZPKZak+RCdx4mOT6EpoV9F1vz+TGCMGchYof6CkAaRLf9hWFoIFTV/NpVPrArfAa
tLtIQyf1bTNbIwSXKiIFhC5AssY/42w7ZVqOWdOaGQmuiJonvV/8vJq1oMswtNEFdLyWdfNs+Ahn
0Ud3JyAcuLMKk6rTHnSC+joDSWLUftuNje+oxVueNejXmIflcHuEMnPCyeV2hjEVNptPjLGd56y9
P4BTwKdJPYdW4krO5Y3NjKZ3OAzAHejjvYJUDXpHjEydT6SqD6Y67VHw+ltIKZzy3IRwwTBHnYE6
Tp9PdvXN7FnYKw+l+TNJZEo5mx74Zygfh+mZa5BuBFJbN+ZTWX2DPkmklS0kSZa/D0yIr7jIQJoN
cA5Rj8cbC9fpBwcOCEUZY/it9c/JerrtAlsjObchzBgds5mRRplPc7+gU6wMxg7Z4uTlthXut2Kw
AHX2BzoKhQUxWBCFAu7dZcsJL1r1SzZAlgY3wOLQUq2OlC7XH+1kYZI0+Nb+Bf8BUtMoAwKVKOzf
1hvGEa2qM2rLJnriUKyrsWezdll2a252v6CCan5rmpnuWKYk/d3tIW9dqIAIAYAQYHk00Fh88535
SKusq1IrmFmG3LG7HhQjtiokq6a7CcqJTC9Oo3XwWHDb7NZMo2SEgsZHvUFMltkWKG4KViwnczyZ
ShWNoDMYX5l9ZNnX25a2ggdKGjZadoCoQ6/t5fjyEpWjzMvmk+PhrggJ6R3kISD42tRqYCSmrEK+
tZogP7bhRmBzQjby0pxTlwsjirGcltToT17P5ty3is6edl62QJRx6lxj9pd0gdxJYjeprCi1NbE4
cUAkhUYQrKpw4zGrtdTIpK+nlXYxa/PQrb0DeAneKmX+gTgqCzGCPQfJcugd4y3GhdOAvhCmd2nr
th1XWsYARgZL+w7of29+XusQt/Lw9koKgfnKlOCpigK4Uj8TmNLV0I1HVXYx5UHkbPtfGRDWjvRl
PqpFU8Y2M75pgFrU9hjNnXnnVDTIVPPOBS16Xjh/SV5zZVc43xLQA84pwcAAKf89cPrQfP692pAT
VY1WsvHE7MG/xniZD+HNxXYQEl0dICZO6sIYxNjN7EmdA9X+TID4nj6R9KerAV67PjhO5lP7IVW/
pyDEbxQWzNVfSiNffYjgqRb1dGYyfAjNi0DTn3W7lDenb/oM6APxqAEI9BpXXuK5lE5wTy1NQ6fO
/KyyJW4pBJh/x3FmQli9ZZ0WW5ngNWmfPXa2FTpdv8sc83fd25LFE07BK1PCKQiJJpNNfDRAEqiU
+jR7o050e5dt2wAoF48MENKJ938LiB6msgGpHJWAvf0NDLM+2rz+f0aEta+8oaYj9lvsQv0xKX11
epiQdrhtZDM0oav3/0aiX4ZiVi/IiHswotde0NA9Vb5qTROsUxM06Y/btrZnDX2hKEGpkJgSYpOu
Tks6QEEiBhcCLsTP1DH9TgaP3zQC1DGKoajQI2N0OaApr9mEZq4ydvqE+cRi08Gdwds1UKk2hswU
//vZrYA1laYlaFaME/JCxjpk7ROoJCQvl83NCcA9iO6hC33FDLZ0ORkTg5Vx3znPbHXflF7WtvBR
3r+K6Xgs4wYFCCrSF5cDqZ3MNut+KePaQX2izKZHoAXvSV2F6TDu8nr4PGCb6lPxgMtf0E6RTdI8
6vMsLI00ZnYieV1sTuzZ9whrqGvllGT2zMe8+A176q03KhNd3IhI6KPh3GQmQHq4hVyOuSMTxjnC
T8g4HmbVLfa2TsFJVQFfDIInyWNGrFzwqHRhTgiAVPeaKZ2xjDUEEkiHcMH+0Vb12VXZN9IVCLlI
7t8pPehV6joiFIynsiqGcOv69xPA4+Li1QaslZjAgvCFCenkqYybApoJfe1byhh06hqhf+pzMT9l
MmKVDdfFc/uPQWEZSztTwRe7lvGAF7k/t84SmWBN29+OKhsR7MKKsAt7A4LfQEGW8dK8u0VId5q1
Z6g/USlcmMdCYZtcWBLiF+4ZYwE+SFgaT5n9RHMWjsbDeiitzyX2itn4SfcwkHAG093tMYpp8P9d
O2AT0XoA9n4RI2yqlauWvYFDzf5S4nRO6c7JfbXcl1oeudYSgJrwwV1Os60/4gYoMb+xHzFwNIqj
CsaVKIXrEJkLdSGlXsbrVIflcCzH2Veq0+0xblwsOf+YBWAACk8gxrrckC4FOyHy6EWcv9e23z0l
5n1lQSF0jXXc9mr77ba5j/ayq9X8Y09sgWz7Ju3UaSrirN4xcpfF5SF7GqtwZJ/UrvSrzHdm0DB8
XSDgpYGk3Hzr+t+a9QnJMWKFKfPpHGmfUICV9dJKv0w4+PEc1IbSwkzYAPNAb/ZHssdRlh+y2PtC
v6a5Dx6kJy2LFM9X2wD601YWqepnktTBgfjpD1nL7eY+xkMNyQtoCcP65crMTjF4k7MUMTXfZ/u1
cSVLsbmDwSuCFzYehVfQf6UY4XyZWsTmrN1n7AVcxXoWptY7EE+SNIwIUvh3I4GfFg95NMrjRL0c
C9VTbdAhrhJrUGxVvrE61MwXfVj9pUPjcv0VMLywMp3YbdJgsndo8MqsHZJ3oYLrv22/yqAK2x+E
Vjo8vwFzBgLv8oNyfGg2e/igUT1CcNimYfnY0G6X6q/AVlfVfet4/uSGhO5z81kP6fi6mgfgHX1P
KquzudCgqUI/sIamCBHc5YDpbl3ytYhnuwks64eXv9zedJt7/MyAcAquHUpm3gxPSvoXdGTuWTvf
Ge7Ran91pvtjNl4qT/Zu3IxdZyaFsKIV8AM6wSSpns38mBYTMr9GeHtcYoLoX7fiTKAfUktXAErE
zEYrahdWaNFE1bDaUYlE+05XQUaiegOUnnKy+ikE5MPcVJL9pOWT5CDcnFz0J6PpACA8cMFfelJt
s5ZlmYIASn8a3+BFEd6tRC393lgDKC3cHvLmbQL7iCeMgDASeZwm1UCDa4IRL6b1CdEqnJfF79nB
msix/DyrgwznuOmcZwaFjZKoTQb4h1fgTf6QrnhAgH/v9pA2JxA5RlTdALgFWvlyAsucalbp5mVs
KKVfVD/rMdD6gPxjl1FCaKBYsrv9tkGQ6aOnFvzfInlGQQs8lAzsfcfKEMfNGAQ9kVlUUVorQWGF
JhqVQcR5e5QiMOFfX8XzyMThh3SUmMBthyIbixQ4hGxgVQhimzxwZmqHo14l+3qcPR/6n1Aerpx9
Z3nFQXcWYFm9NJf469bO5E1o4PsHiOAKuGoQb8gBq8GV2Kc4tgL92+2Bij0dHwM9N8A/4Ox9lhoK
0+YG62nvjbD+mUZsr32vD84u+zWo/v5rExRrtMTWPjtZgWH4bVQ+FgDI+f2nStKzsRkgzr9FuDs6
atWj6wDfgiuNvdcaNdKMd/DM7+ruqRtftSTOKkmw3bw0ntvk5+7Z+Od1UkgCycL4Yal8+v1h7cJl
jUgeMrznEBYy/u/tOd/apKAB4U9v5JLARXNpkiXeYM5qhZxFCcq69l23f9w2ILYv/u+i/rEgbNKm
Uwy75BMJxMVuvhtBjhFokDXb5cf84EXGoU/8fJG2cdweGLAolwMbFnXsXABoYzr5hUl+6kAt3qvj
9IOgCDAPn6Aoks4vKXlOq95fIbXX25KAu72cnLzro/SCh/rlJ5htjyMGaYzYHuhbOUEl1Vm0XQWt
RGWYP1VOtQcnupXlgZIe+lQ/6kQ/SCafHyHinRm0ELwpGSsAnarLT1gK6PakvVNA5Th7IUXt28CY
J6sS1LZ+0Ds1UPXZt9A0OxbKbjb/m3h5bl7wrmpSMQEujgA0cgVmQoPWan39t5aZgWoEahcaTiE5
2TeD1NmIBXfTisJqZ1ACxPn4k+RO2CARl6qLZNtsHQQaZ/jmDKFo9hYiVU6GRl20pIhTVD8GdYpw
u+/YdyN9VZu4ttqdYXaSHMtmRDJQi4A99JFd0ZeXpVdaWa8iIjk9rgjfh9kLgf8GX1C4kjXAUzZh
61M9yapaWzsJpV0Taq5QfEbkv/QhJ5v0dnEcpIJRYXJn3Gplz1UeS0UvRUEX+RZwgZuqmJ2dmLb0
pYIgRL0HQykAoHwBW6c/p++3twP39lt2xAtXpg/gfEdynphzWA1JHhiVgYuzPuJYwQmL9wQAlLdt
bl27zsemX87egIqV6lLkUNdy57Yv82+3eR1DvWN+NfWSm8LWSuF6YDjoxAe8WYx5aMA3oJ/VIdQ2
70rS+rYlqepubS68e/AP2FlQShYG481zpzgr0ujrl6J/QBN8mEP27vaEfYCSr1YJRGwuCpuc40sI
GoVK0tSDfm2Mtnb9kCcuCKLzZgCr06QEvQKir4WlSjST3AuMqRpDhw0Ahlit5UNyg75WU/lUelCK
TZMkyBzGb0tLB9apzg2SHnR1XpXKkNZbE4NLEdeHRG4SeZfLVS5HIytyVcHVCP2kJfRAXN+eZH2Q
m0ZQAUXhB3sE8LlLIwqqzlNethVaPzgLOplfzeHz7cnf8iAcWNiDwPiAcErYIfmYoCsxy6u4QsZf
m95JU0qWd2s/4BXPteOxxOA2vxzE3PfUzFQMArmiQMHbo+7ToLcfEK5HUHNTGSB1c9LO7AneZBK8
X12khOJUf+pqczc1LJDmprcGhZs/7jooy5hI/l8OKrMmi+hOX8WFbvvokgssbY0sFfInarcbm+Jg
9rKmta2VOjcprJQ1KX2DRpEqppBWmVmouo0kmmzeX85NCE7tqRWA3wmr4rGdnL3dMR2S0hm791pw
LRC87IKuGdY9VZ3mqOQQDiYG3KXOKg1C7RCIl3yPbMTG5SRXa6WMjoURZ3jtoQfZh6zebe/fOtUh
6gQgPeglOPX3pQXLZWbrNEMVD80Tjp8k1IoHO25ixQqSv+Ne+LgVo3ALPA6nm0Qv9aWpwXZBLDjR
Krame11/0kYQASvPt4ezdawCteGgdgDd6ivO/TKzui7R+Po1XjAR5hfG3ah5oXSPbc4bDh3eXohi
hRj9gFqiywSF9RhbJFjndW+qr4X1mhHrmGRN2C1OlJWyx/+me+KYACYE9wb0DnB/OXstocNSUagG
rhO9r3yVWU8NZEryyjw2xlc2rZGxfKsdUGsWqJNmLEw8sIPcnuCt+wTaRXnDPfg7NVcIyDiGpkRb
Ez7ubPV5uci3V64BNbvHxSGR0pPwtsWNQAOGQxWdlSAsQ3OhEM14X3qjzzUqssoKwYJ7UIlN5qdl
LQO7es1lx/3G+IDBxmkD0jf0joqIyISMbcYqrGumx3r5jcy/up+0eVxlpb0tOw5gRVyKU+MisJcr
WZLSQRnYrmJG7s0kLm3r09L3z9a4+ujG/Hl7CrfSKbhYgIcDyB7IYNvCLi8hGOJM3Frv1DqabzUa
0n6hUdkVHsrb3tfKqwERrpwhaNAkH6iZCcXiqvtLrVMeAriiPIj/wRiFa44wasDvOlUb6zpG70cw
0V/rGLq4jY4ynqSN3QlQKyoBIEqFMoTYIwQCjJJALaiOOxNJTgaJC/euvQOTqbb6pvlGStl1fnM5
/xgU372s6UmbadxgG0L2HBX29ZuKjoUqkqzk1m7gfNWI1+imvmrMxV5Ppi7BDPbFgeS+/k4/J2YI
jg1X90EIh1TDt3U/v9sAqwWHqghltYCNAAsejD/2hQOSFnk95xbsFzbeDuoXBaxMmjf5A8QPbg91
a6SAr2PXQ0MTsVzwFSPVmEMmq4qbJFLUYlcWOgSG7GzHGu9AirZGzlqmDbhVAof2DlLxwMCCGccR
AqxOlCx1QdMWOxorHude/aElNsATXpJ5PqsaGri0rHdJ5VqPY7rSvQ6aqecZPaWhV7A1ooaGx/ft
ieCbU3gccH1qsFOgrfxarNxk0NMC3Ugdk3QC829djUGeISA5ky6D82y5MS6pH8EPUA6RbKoraQfe
Gq+KnfXN7pbjpB5ZiMfcflKkRI1bnsRBoyjYAcB2xYdBNSPXppzUMUiv2eOUOUmUgPse2MMsjdA5
lkOsqnGjHIiAYNEYMB84JaKZjTSqGNrTNEYmQCFUdj+vZN6pfftfQCJBK4MIzQmywVrNZ+vstB0M
8DMsS1ej+tqAv7ehxt4imbcrG6htrha6dM0kkSkbb04L2KMA7APf6FXKox9yYx2AxozRAf2YOsbn
Zfne2Wrjq1JU+cbt0sZZ7tgW76dEyfZyfFqV5ykjcHbaQUr7qQJ1zm3P3RgL76UBkxfIIXF087+f
TSAx0Om0okMoptZpyk9K4jNNC1rzcNvMhtdyekiw0SPziH4k4Sky5CkSKdqCdcpwnrqPlbv61qz4
iz7ctfOv28Y2Jg0da7jVoQiMxjFRjAFd1F5qZxp2I/lUQLiNqJJJ2zJgIN6puH2g1ioi0KD0UFZa
gdH0DXWj0tAUfwAqf397GFtLY0DUE0BxTrIs3vtLuyDWlMDKK5B0Xg3yQh/tu7dtbK3LuQ1h+W1C
87Sd+UiAFkKKq4zQwNIDB1BJ8oQbERJkFX8GI2zUBW68VCMMjSgZGPMaaPMzEpiShZENRziQ1B5E
pwkEw2IFkjP02IGTyL1bmyCXqcDJDAl37ES3W4WBuTNmy34FuP2dvrIltGW7c9PRAGUBkwh6PYCc
uNyd09KCvZa4deyZqNR3eCRGqKLJ+ra2HA2U9cjfcjVWlAUurfT1PDYo1zex2ic/veRzkjk7VrqH
tKL72+624QWA5SCbimcCpygUwtlgdLnRribWh7bOfWf2ve9kZn3IzVTGxb8xKCAQYIJz0iIvJbzL
286dM6J4dewqVbi0z7R+N6BEOHWS5OPWgw/FXrD9c8bYa4kGqyYUPL56HfO840kxX0b7n26NiQX6
QOXeDVYjYMNnZZDs3K3EOwiQDN5viScKrtCXq5bNCb9dGHWsNsNhycrInE4eYfdMS9EYlj4kVAtc
9cGxFYnlrZkFvhvgdYQ/tLHol4bT0UtQwoJT8hfugK6OtPkxgxFMf77tLJt2wBHEmZd4D5ewmanS
gUNTwwqm4KEG5VjTH8fugcjweFs+Cd5DcPQjkl8fTWkPaDYdcxJX+nvLHrz5VcskZdttE8A4cBkW
sCwKbj+uuK+qTk3iWXklzmsGXBgo6W7P1kaogLoxHpBcbA9lcD6bZwd5Vs9uVoCumA/DQhmxr/+b
5TgzIETwhqpzZxctiTvvAQjvdS39tnuQVkO2Vp1XsLCnAEIBS9TlOGiqUVIYlMSt9gDMruGEeKEl
skC0ZQU5BEi0gdTLBhjt0gqBXmhnawU0sad76ua+Wf4zpd/z5vvtRdk0gzQvcvDIKgMrdmlGWXQV
DAojiYEe3tdRn2LO9CGQSjl+3PqFBwgYq/9j6CNYnK3+4pRlpzQTPGz0fMMdIhjcVWX+hEtjP93z
d08OFubK+lpUYb4DPXMMbv7jOg/+9KZ6X/962IDzfFyP0UmPi9jlsK1Vowskm1HRIq/m9COxT4r9
Of9LcQ2eqbiwIsSHlI6s0UBgH1ceO3qRhTbVlf4tCcK/Vhx0NuBkhFfawjkClT89d6AOxREXzeL4
bI+5bFWo2lVHy9qvkNjTDSJpct8IGGDxdaF6ijQMkr6C34DCR2sLHWDkXN1nUPArlM/aIDm4NnwT
jI4eshQayLGR8hEWyekdh4wLWrzMJZxYGixNsyvRcJWAuuu2P/DPFbzzwpSw27wO8PTWhalFfbCL
6T6vBlxm7pDzChTylvXkkMpa6zcuaBcm+ejPNkRiELWfB2D/3fkZSuHNPVhk/N5aQ22Rsd3IRid4
e9atqq44MEWtKHlZ2uZzYd+T8bWzP7flj8SjktncShV6SDCj0gnPAE+ecABjUyTdogEQv/ZPhar7
nZL5C22jFdpeS5b5Zu6DnUZ38GCoW/fvSwQXxoX9gDdqrekUa6mTdwZSO814ssfft/1l6051YUTw
TWfIrMx1+QiRPytC+6eiBU6KZJbvZr6n+osCMq59azmS9wP/XdFRz2dWcFQ8klO0lGJw2tSEEx3D
1G4l88ej0i0TgmMuw5qkagK8RJ8FbA8Aoh30YX8nK/DLRiI4JXgJgRNLtTJmx90suc5s/zbuS5z5
HSlOITqhg7JvIKBUxsjR6rHs8Ng6y7D4//l5T8gVNL09aQmvtFd3YNDf12/10QuqL0CwfOqiY6ME
S+TdDYEssSYZlUjdXNRjT5mJTCJEdvvHPk36KNEU507i2vzrr9f/z+iEzVt7fdVVNUYHnLg/hLNf
+U1g+lVUBbctbYUljt+F6jJoI1A9vIyAClEhk1RayIw+oOCj3GcKIAAhyv/Ivvw/TQknMco0BvgP
YIrpjW+ggT2FpJHWIe2sf++HO5BXkUWW+ZMNT3BCRV26rm9hs0Etu2M7gNr8rtj1y3gg3v2ovnky
1Y5NB/kzoWIOK9UzBUHZxCi1fTns0ah7e8G22oUBg8ZFAw8RrpskTGMG6b2EJOjOcYzAi0/0vjwq
kfNPs+/9X0brg33xAJ3U8LbVravGuVFhHl3ClHFyYLQL0+g0SMa0dQyDtxmpSxMyOOiDvnRCPcfL
WTE9gA31H1rzoKrqwa6f8fipis+3x7F1nTm3JExe4mSalkHcIXbasMln/58WsdWsd7etbHrd2XiE
2cIDa8LRkPCDaQ4YVC5m637t79PyWSca+rY4zkKW1Lr2O+QyUfgHFxGwkih6Xs4h0dPcVSygX3oA
Hnaaxp5Yp8rcYONSwa0gNwvRDI6zEd5d9lK1M8i8KpTHZtuvlF0BBlXD2usTlHPTX8uILtg5v59e
Euvu9pxerxwsI43+kUwFhF2YU9yv7dElwN5MmufvdFRMjCLMJPlHiRGRc9LuQcc2lUA2mPoDqyr+
dO2N58SUmNnogb0YjMiCVc25Wq06gD1Vqx6a9HsxUjwuy6gErLQbvunts4asiTfHy9ei3k/EAf5B
o4dFoZJW0U2vQUaPS5Kg1+qqD07pDLurMWC7fjQ4wf/6fHvZJAbExjej9jraVg1wHA7oNchrIev7
3MhwYS7hjB8QT14Wv3T80jXGunMwl3pmHsre2tH+M1EfJvK5WEa/I8dqVv10kYk48P10eULDLMed
I+2Ok1MMw6C94zeQGWarCE+w7reufK7zOhpUN5RiFzdnEWqhHDLCt5+w7eZCI+U0c2OZ44NLH49p
yZ32OsBjOLz4gkY1PCk/uArPXkJFYunZmsFCmdm4QS/+iD7IppExesvM8IGemUECDTBPbqYGxIoT
JvTkYbHG/2owHLkKVTOegry0AjJ+3RqTFTWkuuct3WinVFLJ9XajwgxxRqCKLZ7dBPTDEIxUKHua
aomhPEIQBU0PXo9n42MxgnTx1eqNIOVKMEsJfpIUUHXJvtoMIefmhZksATzOkxoby10CvNEfa/uL
nuc8l6tUmg9SPeh9+vX46hZWNOjtwQFHe62g38Sm6/72Hr8+vjETIGrnwFobGEvh+Hb7xk1qEzvQ
3LfdrzTv0E7+VqCzXD7p1/fiS1PCKTenlaUULUZddGSftLssfVzyctewJajzsHFrX2MB+XV7fFu7
73x8QoShiT1My1JXPDHrmM/NJDu7+Q+IsQS4CHQ54PaDM1wYVdupjaquQAeqKlbQidr8lKbPqXmw
9/Ozokh2x1bkMsCD5yEVCJEMEVNTrSol5gJrEF7IdhoF+0ayKAsMQwrbHh1QIo1o0HecKrw9jxLD
IrbG6QxiuSkM17zecUhZWGm/ZmtvlV9AJiYxtrlof0Yphky302lhlzDG8t9u/ZAskt/fdPqz3xde
aFAAadO+5veRxvUt8zm1Uh+s2n72pBHJdXI71IBZlSO0UYEQ8QsO+GscdZ6qeEEekQ3vdTo80uyh
/9UoR934pRh73UgiNafBZBxtGVp3c9mg/AQmB+TCkTe6DHQct1dD1KKKDXSzpndIp2inPhyClr3d
9o/NKT0zJMSRqVBMWlrAfHbz22QGdlyQqIe8EZrQ/3+GhP1W1Ms8rgNGVPzIdtniL2GONhTJo2br
qAMcA4lTlDKhRcMd9Oyog4pEQQ2IpMdz/YpG9vx/SDuv3biVZQ0/EQHmcEtyoqSR5WzfEI7MOfPp
z0ftc441FDGEvYEFrwsDrulmh+qqP9QPWfD79jjW0lWFtuUMqucKWgo1mHkwFFYqk/PvBDt1JGcr
yVn9Ii8CLMbQAZdBhJ0AxUlyO2iToSNuZKDPBJlXh9+LGIvLWkCce8gVYuRn3f6AWcIZqPb5jbUr
jr9wRXSQP7frXeX8zHjfOo7pfFb25e63ehQ2fsnqB3vxQxbrXJwiPBlGfoiinaLmIvZ7sXx3+4M9
v1JuDXaxxBG/qqI6J0Z1L8Ngvivv4m/BD+V3PdjDrtoV+87RKrt4K7wzj6XbbggSPGvr3Aq/WPht
bAapNBG+3Rl71r0z2ekZWQLMNqc71RZsw8n3YOZ8O/pY7Co7ZGNUrvQY7qVD9m36KH9Pv0s76STz
N7dnZvWQAYQzCwEAYliqAbRprEStoHBcf1NcLJq1e+mon4zw+N+FWUyAHom+7JeEiZNzGjwo/e8K
sZjsqJQ/wdX+ywnwYkyLvGEaKnPyZmi5Nvh249ldSDFX2WjQrK5afLoRvcagGTWT62NG9axEMFuC
GMEHiHu2Lnysq25/e9pWSu3kXS+iLNatlELcjmTw6gbfJmzd1jsq6n2vfemMrzRfS5xFEMaLAa4G
W22h1UMOlzwoi0CsX5nlKbmXhYLHJwuldjj4k6Lao1lJrpRWZWaXs3jjxmDnU+3VLqEJz3v4+b5d
nHqq6Td9mJm8ztXJbUu4RHbixq2rKQ990drkn05Fuq89xT7tmxgchbqxclZ3w4tfsDgTJWTSfKHl
F4hOr32qEEKOskNyBr5hRFvp4Pr8/hntYgFhZ9bzlvA4kiZUSoJfQ/xO8FABiT7enta1JBepD6yc
4PPyZlruBkMD3ddE6b32OShPueHWxqcsHN9o/qPcNDu5FPa3A65Q8rFN5lacC1XarLt1vTVwD0Ep
KQmAoFiVeq57lJEbpYl2Ydf1CIrFKQpR+rTnkR+e2jEPdtD3hKPV1O1jHxeKI+Vdce4bT3ifW963
zEhbGubUrLVyRKkBZqmdIe2w69IWhlHWmucYwVhQSoP1gD+NdQeQ1T/dHtPax8IPC8EiYM3yK63I
xM+FGhBpci+Y9Z56rF00odOIGAeYf69lwuzNEt0zy4d37iLB7bSwj/UEqoHG5SRXOx991E05+NXq
zYyNnHk+CpqQi1Ux0wK9OuBgGX60X2HX5wdalAMZ5vTRqDeOytXJ+xNrqSyVN5EaxjK7itJ8Vp61
/KxJJ1HbKu6tvVEByZKT8aKDJrEYkoiPtOHPyPrJlz1n6kffLczui5pNoWPl/TfsXZK9VCWOqqZI
Unbj7vYaWS3SvvgBr8ZZdA3MEHDmhUshBwbMe9mxPnXf/c4Werf7l5oO4kamSjuCr7istshmqea+
yHjT5AgGddxr1taIVqcUFDWKLBBraftd7+RQ1Yu67AXOqMpF0226a9J9oj4EypP5Kc7s7svtGVxL
e2fQ9v+FW9x20YCRJS8q3ltl/rNKPkhed/DlYqenkds0G0nZvByWtw08N1g9aLIgOL0INjRNUVkG
X0sRnCnbCz+SerhE5kkzo0dwqp+GXNs4GFeHB1GWjhvoJjLe69kcPaPs6qBL7+O0cf3yTm8hmEEC
of8XxBs32Vp6ogI5gmwEDgfjjOtYVRvLIyLn6X1eVvtSKHZibp3zYuvOXh/SnzCLBWJM1KXSqJ3D
wBHKg0OH0gnYIlf2pnM4mc1WjjDfHcuvNmOWZtog3npLq0wx8FD7NOAJyfnHoTlGSFhWWXVUfRDr
ooPR1oH2VVB+buot25i13OBl5MWMyklAE1XP0/vOd2stccXU1fzh0NTCmQE4Vv90ezOsfUGNEif9
YRIijH6uv6CUCBFmlpAnpPop00MnCx/CfEsEee37vQyySLn0AfN4w2OZJMYxyCU7inK3bx0rPrTp
FqpvdUBcnypsPbgGS/9WSa9ytQ00ML96qjqdNGbOJCCAaWji1rBWQ+E7NbM8GcFSAA5jBMlou55l
qXT6XSRNo5uL5kkGsr+xp+cFvlyPEBlmDiIvAVq1118pV0Z9wrwenK9Z2EI7uG3wUUSELC52f78c
WPSMhbXAqbVYDkWWBC3cpvR+jM85krriKfyXobyIsFgLTZs15qgAlQ7qhzzedZWTeqdsq36/to1e
jmP+dC/KM1EsdohDMo5Q2wtT7PbdW1G1yw+ml+1MLIpvz9rq53kxpvnvX0QLkGtvjRnSzlNw2E2h
AlWyNZyhMIK9avCguh1uZXCsA0yZcJCj9LSknuhRr2WRyp1SB0jbT+de/47MpdycsxJ72I0DYmVs
lP1BcAKlo3i9lGGy8jYv+nY+kMrjWN/DCA90z+nMv1949HK4/UFYPp9G11MYQ4DwM3Bl9yJ8aM10
yvasCVsbduUcugqy+E60FwZNmfkAcbZrK2fsHhDbzkpEVzYukLVAdNrw92MbaZwO16NRRm0arZj9
Su8w8NWdMHzVhQRDmq/gjTdWw9oHAmYL5Jv2HpDpxVKX5TEVIkws5rzXi3dRfkbiceo28t6tKIup
w2Q2lmqcK+5T6axlCAvZcvkUbSWbK/CXuVMyO45x/EArnZf+i53UCiVqKVWc3acybV3lvWlSsWpV
bn0jv7dq9V6pfwtAzkS62b6Kw62oHoKDR1MjkO6UbKsNsFYZQU0GxAXyQrPswuKZ1GRjk6lQGOlI
7YIhsE0TIKlQPUhYnQf+GzVxFMttu8++ldleIv26vdGfBWUW5z7hQeaCBJ69NBaHpSo04+DXQLqz
OMQF9dz3p1K4qwKBpl/3xK2z9+uR+kztVEMrOlr2oRdL/AMeBh1ZhTtN+OUZ+zY+9O0lA9XbS+dO
+ZVR1BDku1A+pM3J3FL6WRHJQdBhhhvAjRRBFS+mrEpFoQ2mGvC+4SYh3RPdPyaW6kDxCRzjZ6rZ
hT/uBGlyDKGz+VUd7ifhJe4fpCGy68k48Fx97OutF+88V6/mUsbyE8c6DbGoxdISB73jzQtMW5Bz
fzeQJB8KtWw2GscrO382oGL1QkXlJJv//sUC9ge1CqwiBJKWnEWkjZVvvJcs481WE3xF7BWkP4Wz
+R0zK3AvArWSV6tahd6C9S7oz13ww8i+ZEjj5ErkJKJb9dPdUPuP1reo+oUdSRB271q5srn7DDE+
Qk7feAqsHBBzIwRSMvAhiF2L39OzFPB3QsGqkmIHt0zcauXDFBlv+2LrGF8LhcYjjFhaZgqTcD3H
nRdOXjm7GaRh7JrBScYeMR8ix8q2cBPrkXjYQNnhk76SrVKn0FQLgP+fG+vQl5dC/zxuQZ/Wugaz
7dX/B1kkdzRxhaxvS4D+sukmnuUIyXfBzBzN1y7G8LM+RBrVhLHb4/P5LvBqN/COjdLtferBfE6w
YMJ98/dQOgV0xcyGgvnN3b/4nJFg6lUxAQmcqs+Stw/7s158GbYIbCt78irKYk9mYqE1sAQhBRyK
48aCnH/hYr/PHkSzbyUiKAgFXK8STerqqfEA2Tb1GSpoetasu8q8+337iJ5v12UU9Csgn3NH0HBf
fLwRgSW6+0jQ0Qc0p8IGzWV7b/8hBtehRTfQBGu9SMr1Cqw/jjXUyOX32nSf+vCAtwgFayt95pf+
X4zFTTOKSeqVFTEo7gKZVJ0o3rPX0b+03NujWfvmLCuyVzBdIKsW34WDoiv0ADhomF9UnOJbf0t/
ZyU/xunqT4TFqvIsEPxpSoRxOooDkCprjw4UxAGoEZq2MZzViYOYjWALtFaYNNfLDBdpJq4DKBS+
1cLdqFJMPQcbyfHaUkZngH9/rnYj8XsdA1xPJY8eMaTPhvm9fGu0H0ofzudG1ro6by/CLEqbRsbT
02hnrN1XAbynrXvowYvvReNtvZUlrJTFyBGwPpqRN6A+F8stlzPfnDKQ21lSP+Iw+87yxUui038x
I/29JIgH2PtQWNJhY7+ufK6rwItsWUAbJAkLThzZH9xalanv1zYqtLYqVhsH0NoYSWPl2YUAMPey
Uuyrk+ELHQqnEznjJJ2s/mfxiK2E9EERayfR5f3tjbVCmkD94k/A5aujimIaiAqUO7lR7qt2mI5t
LEGV8DB8ijVaHrVVwjiYgvTsVya2lUXeOZNvjsewEzXHbIw+dgUrSyOMfPMfkx8qR2x5h9PG75y3
xOLMvPqdyy2D7qpi+mivmqlyH1gfgjJ8E3kI7np3oWXXNG2i1HfbYbRN7el27LXPP585rGTwWK+c
IWJIibEckDVpPAEbabQ76bsp0lfVhY1DW55P5VejJNGcNdQ5F5au1l6WlUYhk6UoNerC5c6MGnvQ
TBed1KOCa3h65xuRTTPQqc3sEAW2ZOyz8kcWHhvPcsXiYOFPPVA3Rp98tmu1is8Kxp+352PtgTPb
G/3vr3wlzNmMtZ94eQsVJd119RdKZfY4PnZKuxfQxwUD/inop89Zdaq7i9LGb26HXzlxgLPjaAfu
CPnuJWZMngqhDGLyq2QWDXvSvQwjekfqRtv3FBdE638Zb7HykqKPhannmzThPfQiW+nVk2+diia1
O7p+wj+FA4iHODrN++fX7ovHQCgE5hAbTC7qpLZgfhCU2taN3hbw+xDk961fb1xGz9DyV4vuWfNk
ZuZzoV/fFAWnWKaN+MpoPe3eLoaNGIV2oDTnStDdAqU9JTuO2Ycqqo5JL+5Dz3DMcvqQjt7Jk96m
032hKOghR49Nvs+tva+YH29/8rUdqFBP4n6mO4Gt1vUvNPXSN6oQBo3cdQAzBDj9stHsC3nc6ZMy
bjDt1s5gpn6efnJswCfX0YLCaOUcp4T7OM93aqLg4sVmh06m+G/KWrPrWv41Zfrx9hhXksL5m4NN
nrUa+Q7XUZsmQ4gJcDCaSe8FI7On4WhMn2/HWJ1HGLsztQtY/LJSkoslVPySxNOIvjWNPpMZZpXS
cMucYS0OLwDU4GaACCjB67F4qV/9Rz9Wjs6FNdqi4jtZu9f9rTrW/A8tl+7LQPOnfLFZBLlWMl8n
A62Ddp+W/vvBfMK8pFObw1B5O6XecmFfyaqQswLBB019xt4v1gaolrxrnoG/3ofBVx8y9UHsnMI0
zqm8pXS3GgsBVlrhaCyhW3Y9uFzsO7+RYGKYoYq8e9/ucpRKC+vSxOER064tqeK1LvFcffj/gIsl
WHlNMqY6UOow/TkJ+yRQP0jid8wa3Lx1Bv9pilTXY5sjRHx7Xa6OVKf3OCtRaDRSr0eaJVZXDy3s
KDVzE1tVnDFw0603xBpm1uLZRRUHuh1SpYtvhwqzVkcqGM/KsPxjJ8yI+LqcXGNqVfpKpnDIdC+5
w5Dev9P1cthFZvcUSL71Lixl7UFCFmHj6F3b85oINQvpDWSul5XC2ugCq0x6YPIYgrfWb7N6Gvyt
lHL1s9Knm6tY/A+u2/Xslo2hd60iAR1S+0uPF2E+GK7WpWfJ1/l/c5BDC3tr9ay1T3Ez7W9/2/Vp
R0hnpl5wmi75pNmkZMbQG7wQ/ATTN0/u3HIMk51YBLwa+7JzOPoaR40zz43awYTuNGROo/Ni7dpC
uBcnudtYb6vzDniN4pJO8Xv5nBTTIU9CbQaQtYkdR4Y9jV/jdkvgem1V82VNCa3B2edvsX9NK6vb
vJ/1RuvSnUB97MSosGwvbKND2aaXOn26PdVrAalusY5mBVdu8usPbenoFHcdVLw60h/S/oskwnp+
UKfqrIfxRkI+//jlyfsy1mJRTZbuDdPMsaqD2RNW9oSdP6rGxqW4unaxhOQNwsOf5/J807w44HPV
THrfYs9GVlns0aqJdkFgenvk4DBxHfvhqIntuFMGKdvpyWRJdpZ51f1opvrh9uSuXTUzGwrrANpN
fM/rX6Lk1ah3ULDv1alAgrcDaeijib3v/HhwEiVocC+w3vdh020cEmuXKWkg2lfQYI1X3uOZXwZq
5DHTnfK7olJvqQ91G7nmP4CdKXxZhKEoob8ygSjkuB5UjwGCFSLJMdX4SIOgdJvR33rJrw6JEpsO
xlBEIHJx3o8dl0BdcLNpCrjeqnmIFVx/49+8+zdOn7WdTpUUDNLsTMWpf/3V1EL1+npmKqTVW/j5
dojBl5yO/3Ce4NmkIPrLyqDIfB0FNjkasR3N1Zws/YHnwodGCYzjZPnexttrbebIESliy89YvMUW
l/PA8jWTzmo0H+clFumXIfmhBX8PfKd8+yfMYnePU9aFiYm6I61bOfzt95ptbbXbV4cyl//p+uAx
sCQdgfCPm2fgolU9BV7horhnYCkXpN9ub9zVJfAnzvK9SJcuq8yM6y+sq9nDOsD3o4g3Toe145An
O/3bGRupLQXqOJiKmIuE41BSUElKXY/Fdnsc6/P1J8T89y+Own4UMqHJQF8W3iHzTFeV38AhFP8B
Pc7D4E+YxVo2yf8quWIkCRAL6UNrnSrv1+2RbE3W4igdqqrNfchk91Jg2kJZOr5obBya6x/9zygW
+94DkiKo5ayKLRnIOFaBa8IzQzL+Xw4Yi+SGK1eH7bi09wB2bvmGR6BWjfeK/E2JIcaYv29P2Nqn
JzNH2gwxR8oe84S++PS5HmR+3IOFYjtaxtdaE2x4Pu4QNRvLeJ6W5a0+C47x+LWASC+Py1AvRm+y
0AbUyQyTp7D7BrU+x2QkED5Vg7+Thr9OWQCAA4UCMcd/r4AIZQy8w+jZnPEAt2N8M5m1LfqA+OX4
1Fdf/nYaYawh6P+sVknxaLHu4qFEayQDKFBneFz+HvP7ov/qI5N1O8zrTAE1Z0oVs7SwxNdaHJ5C
Ik+TXFGgkg/hjsW9K3aSk2zsoddfiiCk8/AfsK9Rl6IiYm6kllUBFemR9tBF1xTTfdUVXHAjike6
ww2CwfJ4vD20lXxsVqpGxBFFVoOy8WJfaUo/9mlADR7V2ig8aMpvpfciG1SbI6B+E6uxPYS5E0/j
vej99Z4mNoVHdjVTC2H7eheEiUgVKKFFw+V6KhQUovsB1ujWHni92a7DLM5ZNQ8b1SzmxyiF7yjd
NxT7demtbu5vz+V8kF7vtes4i4NW10opm+Bf35t9uotLcLf9Q680zjC+78Uth9DX5+EcbDY6ZMGQ
OywyLqmcokjoAzKu7DFJHqW6QQBhQ3xudUmCXwC1SV5nLat0qYesArZTZMj5RZ5m5WHhWyTs8tQZ
36tbXfb1Af0JtliIo1hNhSn53IaR+FYpLdtsyge53yqOboxpaYWTVmZuqjlj8jQbDe0JCbEe0I6D
RFqVO72/cXRsjEpfpHdlJ3ipKDIqnYdpUj8U0pNu/Ly97tbWN/cVzk4qID3S7+tt1OqG2AdIzd+L
0VH8Vn+1Wh+Bwl//XZDF52nqXu0ShSApFGG9fyuleHqosbPZGV7uIo5YtClM2jOzxCh1uevRRIkY
DaWSl5exDndpBdpq8h2tD/dq8l7RNmrz8z37css+B8OzVEfrmIR1yazzMZQSQkEqL42f5k+SkGUH
ZNC3ClVrQ0J+hWINsup0iRcHUM6B4xlWWF3ovqE1cTRH6VBG/kNXg9Taerq8MrREuRmOAYoYYElo
BC6r/wxZsHoryi6WeWprG1Nv3F7azI6bRw3pUb346iFKHFZ2anyNrC0ywOuxzphUADmzTARFokVm
I4p9PupKVFwSSCgGfoNUipXxhN+va4XKxu56/fmug82770Ua1ca5MMZFXFyyRrPDSrP7YgPJ9UqD
Y9bBpuNOZYTC0oxnuw4hVGGTGp0ZX4Dd7/OzdKeeyl/asXa4Ex32WWcjElxuHYbLLf2fqFSlEUqn
c2wuMo7Y1Hulkokqiclu4C6Ok8mOau8+NYqNhG15Qi1DLS6SVpg7c4YWXwq3jkLXNN7GSb/xnbZi
LBaFUEVCBQQ6uWR9ptd2V4TJgxamqOjkTfPx9kG1sgD5YH+mbvHBUupLaSFa8SX1S3vKT2XCAjTv
RKxrJnMDD7sVa7GxK6ileHjymcSnXN9rw8fmu5+bTpIau9uDetWhXX6l+Ze8WOnaMOkFfuDxRY+O
+eQMAeRUOPX2qATvgqByC+FdGt33yWPvg9fopb/NbZ7j84bAZ4ksFWn46/hW47UB2TELss+czK8+
RTXc+TFAucFzm/zD7eEuL+k5msLriHU3g0eX7abGGCfoInFyScqHKHtoi4Mau412FOIHr35SxZ+3
w63O7st4i8vNSGSsAjTigYm1xV3mPr79UdjTDhPDjcLSq3x7MbSlWJY81VjSx0nCjQNP6i4Nfg/N
oSXHj9q9XxW2QiJn0e0vhq0a+dpixSQATOr8AWH6XH/CuBpNZeIGv1SD4Ia2r15M4B9V9iMO9hvz
Of9T19cq3+9FqMW+COISoeScUMP0aYqcSfJsWe72Xn4Xsnzj8QCf3J9ogctookE0Cr29DgO1FrdA
YK9a4c/T/eKXLPZN4KnTzKTi5DmVl35Hg0hCa7PfIUT5GDzKX/wHvKt3mOSKoY1wkpMNDmZFt6dj
dTW/+A2LjIa6a0kHndlQ/c/cH9Nnw7sIg9O+T3+I2cZ9tRVrsZK9BBve3iySi4EFYlDYKJ+owr4s
7fSnbuw1UNa3x/YKq/88wRge8HREBgHe8vWqIn+TPQhQyYX+4rQHLzYI39MMzYnpKE1vhfancu6m
h1D/mLapO1W7ka7xVrfxFcN4/hGAa7B+RfSe37D4EbVYhWOkM8Np6cjKYbhLP2Odlnp2+XMacCVw
NwYtrqxvahuIqs6nBrvpetCVIMSp0STpJSkqRQIeBzDTziIpbHhHdFLr9roBSdHoMLpNIz+r7UQU
E4oglVH+w3WHoydpI3qNSIQvtlodDUMjopZ10dR6L6ZHmT09Jndp/jgkWwzMtW39MtZiM5VipPsG
B8FFK578+kMivBGsjSfnvBeWJwdc0medUHDk1uKeiRXQfxjDJBcr7t0odaDXuwhA22PtVsMXhM42
1u9aPDiPzB9eJLNq6PWX1Buo3FlXJhdvevCNixj+0vWT392N+tfeOm4sm/kfWw6OWhWAMzoy1JXn
ZfXiEg+D0MxHUSBY/RGxwpR+KNW4qBvA40i2iJQ1dR6h1Hby9GPUN06GtZFi6wKgG34VTlKLNZsr
VRYGtDQughg4KcIogr9PUYHp29gRzB0Gg7dHuxbPwOicBj1pA/L114OtfEUJB2lIL1UowuK6kyrB
8by3vuoameU0LaIbtwOuHX0G3Tz2AVOLqcx1QBU3d5qwasolXugRYixPvzBDsYuPfv3eV7bYwWvD
o0MEcF3n7MH07jraYODlIfpWyrnn2bg5SLpvJwV4/XCCdPMuD7yNp+orSg3fbq4PIjnAUUdnarF6
jMSXpKoWsss0hYDkuMNy5YKfjdLeNcr7DlJwYnoUnOxCU3YijFf53u/e+Kn4UEydg0KyO4U/hPDc
fro976+oC88/DCQAO4iiOST366mw/AIlcy/JL2YWncJOu6ua8rtiFT+17GhiltCz4DRP2au1eCgF
2al4iAa2H5C+Smq+RyvXofjzRogOTb6Vbq0kPVBRFPTaZ6+hV1A4lE97RR+E/GLovwZvfJzkyDYF
u8sn1xfeZlHsVk861NC2CzDUPapm6wB5tIXuNHkD1aGtl9B8HC+OABiBsDl4GSODJi+O6yitVE/o
/fTimZ6jqW3hqEb2EPaR7Bb+u9sfZnXsL2Itjuuqy0Tdm9Q5F3DhPpige0smvk7c1NA3JnprXIvN
l/p0F2vT4GpQgp1S7Eb5nSA2+2yLqb521bP8YTqaZJhcwIsEJ6JmZOYWxxh2z4csVgtbTHOK5LE7
xqLTxiI2gzTsvMA10vj97Qlduf+IbSJ0wPaD5LSYUMWQxijFCfbiwxvNQ+MUj9UHK9rykHwFsJk3
FG0h6PjyLPS8TC+kuBOM2quR6w2jh6oekP3r71v/XWt8T3zLBeeHFoLbe+HRr/tvqvohsbbYVfOe
Xa5TQAP0v0FqoCE5T8WLq6rEM3lC2Cq9ZKIUOu0QNM7YxP9wZJNG0VeZQRgI0Cxu3y6sczFuGGgw
6T9FqXxXj81d2rwfZeT6sAjRfPkLgpL7259xba1yC3IT0nqjfL74jHLRaWqZlOkl9zPHaNRT0vEc
0nFK8seNQ3ttxbBQ4WyKjJEG//U04srFF+obBliLkm22lrBLakveSd4obezA1VDPVwPd6pnWfh2q
hpekhwEoJFxUdoOvkAbW9X1IpeCfAs2fDcdljUztOhDP17IJjT69hIpq+82HsDfcJt6A7K6Nhi4s
mFaaHCAzF5edIqj4eFpkD4LcI79kyD/7KhdtvdFH9/ZqWFvp9J4QtlFxIX+FsUJftxALj7ShQsd/
Mp+QjN+YsJXEhPK8DOuU/USDb7HKta4zraHMs0s1oRh/TpGDkRwP54tDIYyNdwoEjGhtwRutCOKF
Lh64ncR0d3uYKxNK+VmC9EBpfUbYXn+1UonGKmi67BLFb9H33eetbU3B8XaQtVQA6AdNWRqJqAQs
tcbRKg7Adpf5JUzdT9aus39B7nXeXD582o12bH9EWc3eQuWtFbxfBl2WVKzCTNUoJWhcV25pOWVw
HEaWf46kZHRqLGfoMPzdeeqxiD9W4VkAbn573CvJ4LNAOB19TDrRsL+e3C5PUFVV4uwSV6K+N8LA
21WFOthpr++okhf7Sq+M/aQUW9X2tasCViO9ffTWZp7mYjOm4ZDLAX9cuK6Kb6XY9Cc9R6tOFPP+
FDYQjQRLig7FiBGClpa601syLvR4ZCD0Ai0oUbJ643hdmwwMzmjqzhBVftj1ZAxCpCSFYeWXUojN
uyq3pF1NMnSWi1I8+6Xl76q+GF1NDcS3tz/D2hqf0enAAWA/8EWuI4vB2KWpmRUXQZv2XtHhPI1D
sXi4HWW+HhZXI60i/Oioo+G6tDQQEK0As7Qpzy+ttyvLb3J3/NRrvzdroGthQO/hQ8hBO7d5F4PJ
U8x1xIppLGK+YhKRLw7iqZ+Ux7ybNJfKwxZefOWgonFEajO/aTgqFrnVlAZDmmGdfGl65SxljxKZ
VZMYD7kiAR45dgcRgYPbk7m2eV/GXNLVskJpiqYr55jvTP8hFL925ts2EU8ppbhEeVSj2qnlN1Oo
umn2vvIRj9sqrq/cAHO/DOouTxjedItlY0meUOVTV/CYmhxEOur8aWOQ8/5fLBn8gSUUHFDw1MHH
Lb4lxtdxVvbFpYyPUrQTLRfDEIiiXfexTz5KeBj4yfsk3vUbumMrmQ7yX+QClKo4+63FVuxGffA8
hSdjm8j1LlUb0Eyt4sRGiG58YW7Rh9fWj4ECCeA/ystkPYthCnHepuOYk1i1U2nroVhA4cqRy+5o
+nTWqYx1+VR1KIZASRQ3cq2Vc4dMlbxORStjBkdcR8+pZhtRKNB5tGpbw1QrfojiZF8px17I5qN4
Y3JXlo0B0AmFRi5UeEXLFMUb404pKpqP7SephZvX/33FhpIqvFgY+PT2l7SlKNFTuZvYjhGir0d/
LPAd1IbxTQ2782Llsu+mguwfTLhUG32tlYN0Lk+Bf0OLnD8W91mvDH1tgse4QO6gSGU19107HqPp
H/q3M+9XnmF2MP+W8hXAfFupH2N6/dPgBL6O2Mvu77cePAy8f+kjzS3p5RbI4jSXrba8+JlwNjlk
uglZc8M1vcr2u/xtgCK+HRud25emDV8GdFC1gb1dWygyTzppHiJX9OInjLrqW7hilBcvRlrNf1+3
v24PcivA4kHT1eYEyjwpL3V2N4ioCW6BlNe6VpC02dqYG/O5lsVDrRACJfX4UFmyz7pDdbI8V3Xz
+ijvtdSVShtXhttjWrn+ZpIF6dRsgkWCc72bs6BMo3D00bLyuksSYF+c3nnqLlfcId/fDrU2fdqs
fDyrK+u8Oq5DpXiFmjhulZfcqKRdXmPj7SfhxmZeGw+5CToUM6Qc8sN1EF2M5bwu1PKCkoiDKoor
Ih6k40OteP3TEAcbb475n1vcOLzbASuCW0QdZokmrPpoMMcury51QsfLH85Gqx4UUYjtv7U0plhh
MHc8nOba8qveC5VkcfbBqi5xZJY71SoR1m3zYxZuLPK1CeT+nO0A2UvURa4ncErGdqhbtSK5S/a9
EFyk4jAaPb394q241cFcWRLw9XnCyHgxwA5c7Ci9qII40pP6onv5x8kanCwqNzodayHIssDpoHNF
gXxxXcUpwEsag+WlqrvEzgwv2nVtstXfWFkH0F6fHSVANL+CHlke518igaaSUT1BhsAWpuGk66nb
hYfbu2glEskqEBmss587HNffR6DJmihF3lxgjLtq+LPJP4oRantbrJbX8zYDjHligg+jNrXEh8lC
irVJV+QXfRLNR7j0IH5Lapq3R/M6lSEKPU2QJFTiOBeuRyOGcoR9OqlMFnT3ap9lrtx5kqv4jXXy
osZ3BggCdjTUws5sxi0x3NdzOeu4UZ7ivKV2vazlDFVT5NyY+aXui4yCbaQ9qR5eLV4+DGdtMLb0
11fO9/lsp6YKvIMy5jJRHORGsgK1KC5K7xeSPQmNdF+LEdR/jC/vhzqLHqeaVMBE58Rz9NrTP+td
gWh61mvF/vbUv97ofFxOfH4RC4nPcD31oZ72iAvyigul8SP89ntF/JLo+7YuHcPYOpZXHtBEg6k6
s5YY+DM05EWhs6njoK9kUvOYAzp167oov3DCaL0N3lF+GvKcgraQlZqF5FuofkblQZXve7OXEfqP
q9zulA6Jwhzu3Jad8NoqmEndCshbegXLGlhtdakRlmJxgY83+k9N9FSFTtVv5Hpr0w1uFMAUKsG8
ZhfTHVW+FnWpR65X1/px9HPvoHmhtEviSHMFL3yHGZO8EXN1ZNRD2cJ4F8OyuP7E3SgiXRmRTjRV
sBcF6Ai5lp6NMiqcUq+/3V5Pr98Fc/GVNj35F4m6srg4pLTR8kwmWJ2jJUITxIowxRhRRIntNrZ2
lLk3Lt+1w4N0HVz2LIXPi/p6eDnpMzkAh24dv5PFr4W0C4yzgj/EuVZ/RsjM3B7gfBZd3/UM8EW4
xRfs29oSW49wfdS8MSrhOOhfgBL9raMOQHB4JNSxaOciQbSsZasRxAoj473DX6N87O/rYXwYOt4H
cnIRN8331tYlrFckiUmceWgtPls7CGFbjKx+M5YOYeBPzmS1vybF/C6OP4JiCym0egTy3OIUgE9C
rXyRcEooSVUICReX6j6Of7euvK9MN/5RI0YkOdKHD3//zejkzr0VOrnqsm4Xx61Qd7VaAPAcbKPW
nVT1bQvhqNth1jYaNBwR5SFobHQcr1di4HslYk4jT49EdbJaLNC+8r8Mk/pOUPWPt2OtQIHgRs8u
RXMJiaN73ogvjlKpNrxAiGWCUYeVjewY9Pl+kB0w9ojhThpPvGIvjx8N650Yq3avkbz1j6LxMG7J
C6+tHU4VxAZBOoC8Xgw7a+AiJqVZXspxJ+uXOryrq/eGD7V4vzHmeVUs997LSItVE2vo5niBUVL5
tXXDQdHBhr0Z2llgn3KIBa0d1lDFNz7rSheUqYY+TK2Td5m4RP2EzRQXpA/lZRJ1R6LoGwrpKan6
kwitIbGk/yHtunYkx5XsFwmQN6+kpHSlLJdlX4Tq6S557/X1e1gXu53JFFK4s8AA3Y0BMkQyGAx7
Dgqg40tcpi9zuZaVWOiIRvmAgdizqh2yH5y5qUEDCErxuTr26OpDcJGDP6jy2vojM1RSxF4qPWny
l1jOaME4JEVsd5nwMHVrccfCGcMxgqaZSHzDNHGfIUdphRoRdj6bdFtyMyoPuKmKveIILhhXGHG0
DwB1mwE4cQdsFMachr5QHTvZOLboEozkA/hGTrf1aOGeXkhhTu/Z1ZmKapYjgKwc4zTd6zooHnWC
3IvTrvHMLS4HaQhsGOrYcHguBQ1BEWlaVNVHs+8c0Uz3XSnvWmX8fXs9i2IY1wHA8DCXwk88CF1Q
jf6M9aQCoHFrJEdpUqXtJkRuYeUuLDy2LA74P1FMT862TgB6JCb2MVwR9lCAxNNAxQn65+eoFQpS
WTFJqpwW/lpRb3mFqE4aBhvivBqs7A2/VrS4PlpwUtNt9I+/FoMu6gSaDFFBYQPIfBeA5hdwu6uQ
BbwxwViFU8D7VWPLSYqV3MSSJNRxAXCHCB5Gk631bAu7qmmmKa7rY4B2iijVbSXZz3nkVu2f22qx
ZLcY4oKFfhxM8CMfcinJaiRZGIOhPkqFBGySYqpdgLHNv3JNbjd1WcSklNRDHxmzO4vyvo0KaeU+
L5kN1rP509WAniC2F2drjfW5q6UBX2Akqa1nIMAdT4HgRoLqVp17e7lLOnIui1NNXcj8Lmt7XLZN
r/8x743+120BSweHepeEOBGVC7ial4sRitLw/WSuj3nyEqQbtfhEQ6YvvdyWwowP98Yhc4lHBgOi
cKB5MAQAppdDo0j1cW43RblRlI/bv7/goEvo20XyACB5CtK0l6vQrUbQ2wROiiKE2X2IdX5kQrEX
Y/yrMiPTSdtUJFVR6Su6sHQ+SI4wjHEdLxlP3xj0jTDqA6a/0s4prQ8tfDSbh9trW7JO5yLYJ5yp
W92nXR5qIvyDFFWPHMSrIqqx+fSkWq0jig+pCFaszW2ZSyrOUnGI5RiPDp+86hpk3PH/qiNuUK/1
dq9+Ypxy7juq1sFKbnvxRmOAF04swh20g3D3SeyDSOoBE3ysS/lLiETJ7Q0zoLWqVTbGmCRXAioE
LTIghTUButy6dLC+/vv1apgaZGUShLD8EJ+V9cEYB8gMAuO3jKw7BDDPQRRtpEC6b/WVtN2SzoAz
CPlOgNhAdbgrF6NYUvdR1B5DKXXw2mQYgfGllTdt6V6fC+GcjqABhrcgh+2xjXIyxJvZehAGUs7/
wu6b6LvCagBzgQaVS+UUfNMK/a6Ew26NoidLGc0mY9/ElmqHQBBfuW1Li7LQLov5dvSIIml8Kc0H
hn5RjUizQw0qUsd9S1qpBkGwVm1Bv7yGKr1wUKh6srrcT78Ln9UXYwO17NRvjjWQ+OxGN8FdmBUg
AUGQsrKypSQSivQAfwaiEV5RHjNCUvzEAmVPezTCssS0xXceo5s7ClRgDY8z8N0wzuSas6Bu005U
3EbO8vshNHI3zEITza9lv3KyC4tHoQHgXOj3wVabnNmpInNqjDFu8Mqh7SwwidJ3tq6sGJqly48C
jY4UJTIriET451wGAENYh91R31jV3jedqDq0RoPC2q4oClc2Itz83e3bvqBGkAmkPsTpiLx4HOzG
MGJMB6fdMSKziRrzMS2+Vs5zYfeQVxQZ9RO6mnFDLjU197MRZgZYp8yl7LSnUlJIDGaF/34h51K4
+9CkQaXUc90fh5mU02vX2oX0MKBSflvM0mLgP7J+UkTlOKXLxchj7KdtHg1Hvfg9hPtQokr7z20R
C0eCtDHKdEzbEClxNrGW/EJEbWE4ZrMXRy8leqn9RHasvHNuC1KZReJcEaTD0X3DAI4RkLHn9uw5
bSZxHEKhGY4ilUH6JSq/p7C8q6s3JMcBMagMGcYiMW2DVHVqF9m2k2JMqY9bJX4u4wfV+ugD2slP
efcLdlsbHrPUkUq7yGNioDHap1nyXqvHMrZF0YkmAodH71/0SKeBhazJu/Kgah5AFxxTBD/ddLq9
uqVtRHsgyk1gyAX4FLe4KANR4+xLw9GIYju37AqjPI32EunRin4v5bpY9hWWH1YLrgDncU1TWqa6
0Q0Iz4BKIA3Ulw99pTwFUfHQlt+SH3gjgHUKUyFmtIasxBTu6gwRSYMaBMlf4LFenuE4i+OYJMpw
nDZBvBt0bYMEbKwPpF6dD7/2LDVNxBXWGAUYCLM43Y/6dASChYUMeo8WGzw17SG2o/CfSvouhe/b
p6deLYvh2DKqAcb4ofBestIb6NqMZITwGoieYf7HNbCC65sMwGq0ZpnIiiIDy+tHPVc66OhZIhuA
Tjbyb2RQoxQzFMOKj3PttEIQQErBkYJhGrh1lycUN7MOvzFGaiXVWyKGDTqXzY0Y6ZjdzOicisfh
HmD3K67kwgYioQReM7T1w1TxRQF/NNJmnhDvSmrlpTVYkqx8xX4sKD46QRB5YiYJu4hmjMuVjWJj
6kkEbxW46LOdzhLIsI3sXm/D1LaqNqa9GtV2UqPIJYdmY49zRn1zWhsgXFrqTy+uJqOeDXN2+Rld
mZYmsHvrY5FITiLkIKn9dVsbF44QhXJkxpCOVRlOzKUE1Fz8PmyQHSvLkmQRaHG7BOTXcu17pSoB
msZUv30Z7aDi2uTA9fVGFICaGlsY8iI8tJXQayCkUY36GAXpVsMDqodewPrekuBOUZ9vL/PaZKJt
T0Q/ClJzSGrxmiqraKbGaG1/nNAXCQihXLVlM4ztsG2nnaEU4orlXFgcYxREMgaAWugp4lLccgfi
wqwvIK9ot2g3eyt9uSNCAzQNcLPs1UR1by/w2oJhgWcCOU2pkykLSrnqj7llbGXMeIUV4G3L4wwN
TXxw6wj+5rZEbkvhJ6B9DrEwYnFAXlwFOJIaKMNoNoVXxZJB0EGY77QhNakqxfMhbVeJXzmr9iMP
SWTM0wCCGc86uytnT3ooDabmi0XpGZgIVFF3jVAbqIzP26viR/x/xIDVArOeLFuMNsFLMWCXMFPU
HCEmLrCFuDl7yQcmTxuXJZ2NQfmnndLkqR8CgJVMk3HwJXW05XwY9lMEDrfbn8PpEfsa9BmhIRN0
HnCY+KyyVaLUGcly4wnq1LjSHL3kRnzSNYC1WEGm7gS/HlZs38I+47lFQwEjv4Px4fY5z5oAnIRK
44HYEXX7WAj37RAOBxVjACsqxI8B/CwPLyASzBpmIxEYXW62WmRKV85y6wmhlBjupFk+2nY7DLxa
SSQgPoh0zBJpTV2/hUUCGkFBKvMOrFVC8I+vJdp71/TCY9JNtUmybq59ooMoRCGAEClqp65TjDYH
eS6GBBPJ5UrKhq9j/Xy9jgsAzj6gkiFZcvn1mBjE81SZjVdL4AogSRBX28CYM7sojDYhTT8IKG0E
udt0erFJhBGgS2bdyiTsQHAuVHHu5qA/28eR1byqfjnbfenXK8fJx14/X8lKMGh0RwnkKnmVJHM4
hbnReAZwQACUEdePjRCgr2xMZxqYaeUKTZdSDSw7qBDpAgmAmbly0D+35syXw0ew+BqpkJ+pW0Rl
l1tVTH5pBMijebOfmJKdyb4W2PI4s4Fi3xgRohVR84r77XduiD7Fzq3RVtqSHIx2v4beV9CbNrQV
PDOpr+7NbNJorWnxHiAueYBSizmVCF/HPCdmGOr5r2gagSydp7mPEKMPlJOmWnC1RMWfZycF4nhD
OmkUT7dv6/XVkdBypGCSGclP1tl8uco6mic9GabWK2SpcPK6kTDGjIij16zVDDlzvfkdxbsC/xgW
GIUTbke7isW3oghZYI2x/SCVFdo2cYg5DkCEFoEPmHqjQPelEE7bWulwEeT5I1Uw4HJ70UwQ/yGM
ZQiZLpbW43tzg6KOSkGDfhXGaDkA4DoBFDPZ5kOELFFMIj1eg2ZbkohcNmZjGVAlkLwvt9lgVHaJ
OreePpcFsQy4Xe2sxtTodEAuGsGwQRddu7u9TM5R+tFgJEgYbRPAizGidyk06sF8Y8VS6wEgt35E
xTECDFJe2EYFFGp4g82mk0LQS05TSP1Zz/+NeIbtzUYuQC/JWWURkEtZ1+G49VKvqaoB5Dv3K4mE
lvo7yZpsp6tCQ5O+linSumuNKnwtl60elRj4angRWSM7FwhqIirlpi/0ni420XOqNyWpVXEmlTnq
m6jKIwBxR5MzduALCOC9u01bCUB2V58U9AzRtpIrRM9D8Gb07Vphj3N9fr4NQT4aWNHtB0x37taJ
3YipLmkovSBA0sJsMQDSqwZFdCKRCjm/RxM1uIcytRR6WyUWrjvKliyWA2gLHAHuCqIMVfaoKtZe
H+dgGa2DBnOilqB34sZXcfFXVODa4cIoEfjckENDPhxHcamBs9GFA6hbaxAhy9VjqmJcTNWbiZpa
icGQpNSit9vrYz/I3WxMaMAyYqwXw0V8HBkFcRjPwM32BDmeXYEpHtLma4W2xWWxvBPSNEj58sPS
qPcM6GALGq8bfT2jrdQrdUKR8SqFh8hPZ3h6gq+AoPL24hbEoloPMFQGVAX0GW439WhG+yBbnDx9
SuB5E9A3ngnA/QnalRBrQT/hRgE5FVlfmWVbL8/NKCWrRjTZeFVb222qUUNvHX1CvwNavUqj2DQg
2rm9uAUvFk4JMgyo32C+DcmTS5nlUOdJ33W9B8tkvQVa+jbqaeGUaabZAHGdHGtUUtrDbQULglBQ
pNJQU41UrSRj7+vu7c9ZUCQNzWCwW/iDtRldfs0YF6Xf5GAZxiSw+hSOweymfbOWyF+w0Mgqaugs
ByakinnxSyklahNVFMm9l6jZfWf5bmKI9iQAzWjeAcM/JIZyGtRwxUNf0CNkjTDkjOZQ7DZvmEdp
znNjqHuvDrqehOjlkdrsU2zCbaVub2/jgruMqQqGcwYqPLy1PGZiViAKb3yt90SpjZ4VX+j0Leic
e4vGLdhZ9LjLnxLfBNVEqMBO22LZoOW0ravstxIApXoAeDBJ8IzdB2U0PiBv/lEljbSFj9vs6kSQ
Hnol1Fas5NIGGchHsSws3AO+ahugtawbS0DcthioGTSrR8NK/6WMVUnLOt3c3qKFu4bkJwYaMMmA
CjRvI0t9ULI6Z+/UWPd0qmeDpGn6uw3kz7Bv7aZEP6farvl9S1IBKYVJVuS2NUT8l5oXd3pndGU0
eLWuPTcZKPz+6dNN4sMPaR1NDFcGyhYUHTaLpdx+hgX5oNAc4lIY22Lwml7fjoEBKNLXPE7dMnEs
Jd/kv/1hWjMobAncW4AaB2JCFYNejBDvconmhGGhREwHz5hNYOVkk7nrUx20sng5Nq0q9ptGjYpt
EE2JnWnmO/zM1pGQ6ySZFW60yVwbIV9QK/YIwsyx/64a7yVgrwdx1gA5GXmcA/BU282EXPUGfH7y
TkjnteGfJXkAgGU0wgw8jGe2n7tREjo8856kznaBBnuCm/cVKMU7fNH2v78zaIyEN4OUHOtZ4xQq
a61Wn+N69Log/qiQwrHm71KbXgK9Wumw/gGu4g6W4QFjCB9z2Mh3cu9gjEcoFq2o8yZdnk7A33zp
mvhDrPrSFuN5PgRyatlhrRgnjLgUNB2a+j4Q5sQxxCgKiRVpcUamMv+jd/pUYdzBKp8bLMz1kcEl
YezLJC6ScQO0FdkdkHVYufE86zncP7xxqO+xoQREIbz/0BSCYdYNCMFj1YgBViB06Q6hg/kcBIqb
9H28DbK2fgS5eLANDSFyJBkN64OeI9KNMsMtQ2UEPKau2C0KKZu6ii23s7R2W/T5BL4IqXVVQfeJ
mJpPYRYLdmh1iHMwBEczWCE7KdN91PdoXO3bNQiNhdMBqwiqL2BKYVNTfPvviFEwq87awauSrrTR
kxQ9x30TnCKU65xh6OuMhI3ygqnkibazMri5MY2OPNWx3XfD7HQTOkvHpgej3xD6exMGitaojW0s
LdA3+aT5JBdByVQolejEXaGuKPL1y4/vR9cA6t0IsGEeL81GLcpJ52va4Plz6WPyFXyNdWusgQte
301IgQOJRx9m0fopu5+lBk2Mo4tJDlugtkJr54k03wVyMbipIfa2MXbyyqqu7T3S8eiNYTlCuDP8
aJGkN0ozz+Ho6Vkv08Q0hjsAXs1EDZXeMZIitFvQxR2HVFuDbVySDHQqZFHQgY7WNM6TSnpgKvsl
rFAzggwkkoOXeAbE69BrQIwW5emubZVN2Yxr+ezrJwcFF4XNFiN3I2NW/PIc9azTBXOoZw+kYfDA
bCAKjY+a3uwlYTOVtFlDTWOh06VVYvIAbfKTiLzi6TJQVJryOJq9oRzAUhYRsJgRJXisJJWCgXHl
dVtcHSogjI4Gi7sqc3Zsw7Vu9gAM0dm1BWKSxBIU3HTNAueqcRTQe2lPFcs66fq8ok0L2otEOmaY
WHSNNCLbizPtHZGbQR8j9naQ3WncxaHX15/mvxKCKAtT4gCk4jsA21JJi3wCwmYttZ+NlNlR+jno
f8LeWNnLhZPDaixAloEnFi0RnKOAmTdDGsRm9jApFNb3YnzUuhcxmSgQxW77egtBDmsRxWKw+6y1
V77cuHD0BV1MrckD6SQmB9Cq7EShHSe0QRJCpe1b26akltFTuUbjvZBUhe8FNwDpPkSRmE+6FO37
IIOUg3n2UGntKdJ07UDxBpkutEU7WGNYEUGLkJzTwsyeDGArhVUfrYQefJWSPX2AVkIqDGybDNBA
ufyKVO3qsTHwFblsK2/+CZkPWyeybRKK5ubbu710rueyOD8haLrQrFTI6qLZBivljKyOtNfSkOKN
WTnZBSuHMBlpIuQ2cR94SMhZGuVxLFTRQ97lDgUAc4Bfp+FPkIUN7btc1ise9XUmB3kVxvHGhMKw
sw86u4LIvY9FUk2SF2npTkDUcMqKLiJlLqz1eV5vIySZCONQiwTuDd9Xr5dh2TSDL3kNoG/lR7P6
3et7sUU1awpWdnFpUTDWyBnCq0Mph1uUXCugu0wj2cvNoT2ACgudLKaguF3ZCh+3leP6mQcx3n+e
QpQZJB5So62k2gi0SfHiPi8dVHvAGjqbawu6NpRoUUNuHQ4fu/T8QMlo5HkmDqLsdb36LIfFRqwt
EmkzrVN1c3tB1y8CRMGkYMQLURY6iS8VApGFrk+RIXsAYHtQRFsS76pZdIMJVPNWt6mRtcGg/EpK
6vrAWLcjQjsEWWjINbkkKyCjhsRqewWQ9z4gUFHMEEBn0QM3c0Uz+D5EGA5IYui5eAjgCvOtNXk9
B2mcYXml3kqe1reffYs5wC7XQbVYBA+SWqKtSADuU29IgZ2ARYbA/IRknqv7Kmr/S2y1n++BAw92
YjTmwrVhJ392/5Dq6wfFFxWvTHJSZ38U//X2eS4ksH/KJMyHxhajneJSgqkFtQmuIsVrVDEGkXqn
NABE8YEyrk6wX2Ij169RFQ25jTgDcY2i1SmakNF819ImErrRGbp2FGgoa0VIUzEEZJTVtdnKRVp4
WACFi3gGA+XgNMGo9eV3WtUYlvGoK55RNipJk9TYdEndH4rAquwJMyBUm6H1iuJ3VKrMX53QTStq
eLVXAHOB0YAZRFWHzRVz3+CXSgPya384mfD1SOQAIrbL6YdM9nFnd2+YnnHW3BMe3okByEAmIPxQ
TWUA3dxbnqEvCzSwkDmgjEP9b4zGhR+J85B+5eUhs1Pn+bZC8HaYl8dd8CkUEzS+QF6r/QbJ+kv5
mQOP98VqqxVBV3eNl8Q9nCjQAPCtD8fT+68A9OX0QbU/0u2wbbbjw/9vTdy5WXkUh2ZsDSdbe4sK
4j/5tFnpF77ST3413E0FcmWB/FkwnsTv5CVEgZaIdncAbuzv22u58m14QewAz0xCFtdyiy6v8RR9
v2dO7u4qkFjYMjnYK4LYzT8PNX4EYf4TSXKmeHw1cQICnp8jn3Mq7eQYbO8N+padYrK9LYYnGPiP
gp+J4dbTIwHbxibEdBpq1BTYJAIpNvrpLfndOtl7IxD97m6ISL8R9t9WSKqDvwKVyb9p/EI5f6Cf
azmoNXxBXBCdgkXBlTYm+QrWNpSvTPNy2HecnVyM+e/WrEq2oSGNXf8BMB+7j/Rx2EorCr+yIr4T
UDKTWPEbSCqc4BjSJ3+b7GqyxhqwJoV7lucijeOuhhTlOTzpNLYrW3Tn7+/bCrJsAf8qCG8BxdCP
S0zrjif/D5D7SLfJ/liOafuu8Jg6pbdfrRExE3dD8fmsdZGVTaBnENi7BrkvvHYbbJT9cSLW7iDt
bq9ubQ85Iygm4iB1AWRZ2+QrhPJpzp36vpYHWpPCGUAtQkXAYFdZ9gRkAklAxGfDM8laWyb7HX7n
WM6UpRuRcdK5mzRIbaOoUzKdWrFXnET0a8DkRMWmLwdrzVVjv3UtixV7wKIOj42t+ew25drcw9vI
xpNBgkP/UN5bpR3bKjE2gKDyCTqe3JAcABIefq7iSy+ZRnDU/69svucBXXKAwk0h201BguKHD73T
vQGU0HT8wrmtIIvqfy6Lu2Ua3O3GKiGrK0B98pn6JI3sqduhh963E/FBb2ia7BobjQTimre/Kpzz
PloffOZWk8KQfPvewUa76yYAHm1KRqfdjI71uLJY9kreOFQ+cJ/EOO3VDPJqG9yq75EjUHGnPeaH
1Ke18xHQ78KnxcoTtOjXwfVFhAsEF3RzcNejMhkBfcqeoCfPjZCupE86iXoq28/P36uzTovKcyaN
8xTQSpyAbBLSMHFxBKBtswk2PtnP05pLsmTHzpfFvax1EcQJWl7Gk63Mdu3IRCbb7bfv6Mdu7TIy
Pbg6t7M1cRe/FONaAhY5fLn8DpXUo/qlZMi29M6agqytibv1CRC6YWUg6OCGtH8zDtGu/dzaPgXK
CL2tjEtG82z7+OJ8HgTSVE4QFbyCCK25E2x7dd/WZHCXe2rCNEoHyHgd6PshOX4qthva0YvmZOBS
en7uyOvtRf2kiG6cFI+lPQemnnY9zMnhHm1Rzq9fFdl57icwmpAliyenu6Pi4Tmwt3T06Danj9ru
d7yys2sX7mdK6cx2+2GWKL7ETtEr3SSgwW6cCN1uA/f3tl/t0WKbeGvJ3BtbV0j4dDOWPNF3lL3v
deQCJYqJJdtacfHWjpMzJBoGxcSqgqSE2NFRtYOdSX6vYX5eFfaYH4n2HAlNd3hikcG6fPnMoUzT
qpZwr9Wv9j6Vne6j/4X05h0C0CeF6M7Wfm7un+lwCEniTmQg2Nd/EwuffwRnXNqxlgojxEe82l59
Fz5Irtt9VaTfPb1lGQ1WJ64WL/7ZojkLkxR93Rgx5JX263tvV7T650jp49q6Fr0K5FpQ9GCgdfze
Any3UcpMw97CsXCGXUjoGhH7svafyeC2DmjU0QTAc8jIvkB02G8tR7fvpJd9Rw5eEdO18FdlCn51
Ac4EcntntVY9ihEEip+fBpH3SeAG5OnpCW2KNNhnm/vdKbSrwC731fP39rH49bgNHfpCnfG7dwL6
sqXPj7B9a4rM1nnrszhbniYm6OgrFY+GDsaxaXfb0l1VQX6uyd9V861eaVhoRgYQ+ZMMoNqN+rzf
bx8fH//NjT8TwhnwDGnAqjYhxAZzmmrXKaHQytsrWTo+ht/FKGHRJsd7umItKV2hz1D98ElJJLtM
1uq2S24XsrqAJQJwIHx3zqIERVKq8ZhNp3yI3bIbqFYNaFfd5vXqi7d06KhdQho4aJBr5XQxDjvT
THsBh374BPQS2sIUhz5a9ncJQnh7O21u793ie3cuj1My5E6Lpld8HND75FTEQmTwOnipvXvaPYFY
wXn7MPD0aDTd7tEoQ7KcbIP7ren8XvmOJa+PNd8B1p/NNvKVgCLxKx31hun0/l6Q99lW7Iae5i2K
OGiYoeSOOF8xuB36zTPavzbfgR3YAzmsaNJPYMJfubOv4FFte7kCuIWGr/B+KehPJkZLsj9PGQ1d
y1EfNhvqPItv3/Vn8g+tN7HzPRwG4F44v1duzc+Y4K3v4K5N14Z9V/XgdX+3PYAMkftkD2AoleBT
BJGSDa3Jc0hAQUG+U29A66WzthU/qfPLT0BiHpqhYUgTnj/vgwyxHvaq3w4nAQAUdwD6uMscFfA5
h+iudSwEN+1G3gLvcMX3uXYRLsWyy37u+uh1Pw8axGoEfQrE3N0BI9RZc0R+hr6uVge7xNp4GS4p
d80kdCMhEz4NJ32jicTfB7ljkfwZepdSjEj9ih+qxFZpeYcxaRCvtV/BP5gXqRuC0dH+NR7XYpHr
AAHLPvse7hoK6HEU0zlGIJlYQFQpjMraSZ02fIM7BphJjWSAzKyWqupkTb15FAfFiIDZ1MkR8dXC
AIiHmmF+6fal/Blfvt4lIJGgiwntawb76rPDyIxY9gHMMpwUUjCe72Rfi0Q5yveNffzO6UvvPcde
8XZb6rWLwbbir1Dm6ZwJxWRtr/voBTjJm+qlcf37Zzii29sylrQMw6tg1wARFh5CZo3OZFiyOQh6
ZTAtm5zECW1tE1AksFbu8UIy+mdI9v/kcPc4zdqoqUrI6WjrRq+zW79Jx2xXEnS0rhzWT0sUf1jn
a+IOS0owLmoVkDXs87uTlZF7oMbCiQ8TR9m9w3zsDwEBeB/tDiZtbX0vo8PAKZ52mwDND1+zo7oz
daI7y4l923gc7iai2YYNm+vZqxkido1vfSx3yN2YqMDb1phmpbvK8U6mbTjyTif7cuPTlWNY0qjz
neFsSi3OwNtVdHba7GXxvnK6uiC2u7cWxIU2ftzNlqBi99k5D05DA6fdGlTwhH1J//vM8qVacf5I
ZUxVOADe8ude3rcH33UCu1kJYa6dnkshzFM5uyN4jws0rkNI5UkbauzWemGW7yAgQzAmLwPjjtux
FHN5w5QJwwmaGvxxvr6bw+u/ueV/JXDb1DWjMCUjJGDM2IntcothT/gNq2byOvZiO/VXDrdTU6cD
FNdETVBz799TCgfGNT/618xdDY2YvbjWsr+SuGcr8EOtHtOfFd1Hm9jOKPyxnA7b1RTE8gX9K4l7
kBpRjBWrgqTGiU/guScVAKufdUJLGm8CuzqscbssVAgvdpFPGk9VVmqxhV18bR4r+memx+w+sFfc
i4Wo51IKZ5HjUE16S0cdUiOz+yu0xQ//TqIvEc4qWXnIVlfEWeRIz0PRZ6cFcATHRT3891Gwu+2/
2znkOljTIyhS+a5vXRSCRpMjFvt/Bo94nzHTSgQkv4mx1jnGLuWVAp6J4kzpkI9GlUg/opArcgsa
vvl27ArHYEfzTdbQauWlXn5CzyRyZqLRAzkoc9Rz491o/0q8cT9TkLu6j2uh16I9OhPEWQsDk0aN
miC3Xjnvo0FIYqdU2d22SMwS3No+3lIIfR3FVjKiW+E9xW1K9yvbtbYIzkBohVwbfomc9iHdzdue
JDvU5Uzn9ip+gJZvLYMzDpIya+gfwVbl77U70c/w2WtoDy/BsDMi7kUq7TJS2wUpdzORf6sfBtWJ
6pqu86F3+EtjTw/Jbq/thrVWL7a+G1/GJzU6SQ+LqoK2eOp+RloDNJ84xtvL/0ko3BLC2RBrbNHA
o0LIa58T79OnKXwWza5tz3zwVXukIgmd4/6JWE60EU92/ifdrF76lZP+MXRnz3NtYMYxsX4MmUVE
z0PVEvM1249sd3yhxS5y9ac1z3xBJHJ+jEwEDMMyJj+w+WcirXRsYjHohtP77KK80G4bu3he8ToW
sn+o5sGxgEMADBRwZFwKMUZQ4/isiSgjwHa0S7c/4C2gwiZ1QvLt09+3D/NqNo4hyACMCJUtFRi4
wGO4lFcluSpMOXT5wEDSEXJ6LjgXbDikQUQmV6KZnW/MJ3A2i0+3Rf8MP3N6dCGaW6og55GWqzCm
1TfmR5FsHO/Ap8i+4D30YMsrGhHhWBH8BWzDdHDlB/V5pF/J83hUD5QWd3uQhUDzAjfdGA8r3tPP
NMKtz+N8dFnray1jxUaRVlRC6JDgazRniEnnPptH5+gftd1awX+h34Wdh4aOLrhUEsazL88jB2gH
xsJhwRRI7BxWLXNTO3AUzOlTlK/3zwPJ94KtkRIR25o2sF+/XvNf6dxro2UItGvA853EjbzxwKO7
hRfvjPuSGJ/5pngr1tSdnTEvkJFZohkcCMlXOEoJWCQ7X8VyNVLvJLvbIG4g2l7YszduLW64gtNg
yg5gNknVASeJoTTOcNdpN/aJgcISQi7j4LqKK+8NEt/Xh4jGR2FTOs72Md+ExKEfEwlfVl3lBf/h
/AN42Cg4lUXYsspWi9hTgueQbcpD4iHNedznFVGA5nTsVuz1ks+nAqvSkpDMQpPoVf/vrGdhqZjI
ccr7yVFcF4m94wNqysE/t2/0QumJAZ3+lcTd6AbD3HHEsqnJdkQnDiAC4WVWSGBiYjuiwSknycNM
HyLHET5jCiSTgGQkplvjJD2sdkYsqdb5x3D3V5vECURG9XTSpDBzRzX/qnrNeFWTSiVaM40bYCbd
paIEzlyr8d1ezOoNKHrUrT8ka7MqP32yvJ6ffwx3rQEXACQMoD6gGSq2dmlO2570Ku3dTgNAq+sj
zUxNAjyZ8jWzrRSFOc20RRi3fnf7jBYN/vmXcFe8w0BN2nUG6leVLdypIy2UjVFs1YTqwLbZe3FI
pwmU9mC3PaRU3oh0+mUo9spXLHiCF5rCeZtA80k6DKnAUYFG2rrdO+TOt7EnVD/Ak3hcK3Itvd3n
q+Y8zzyr1djMsWqggMIzevvokc1fW9SC93WxKM5ByJG3RXSARSkySRUiSyUmzJxo1xh0SkkGMHR1
fpCst876HfeuHj1F7UkU7ap9zLRuZTRjIYd+eRc5W5eAF0hLc3br54J4GZk7+hkd452X7+Jd/Ttw
DGC+2NEOjdJ2Tj60jWw7ZkbttTzHsuqjlgO2YjYqxo8bCX4L0owomE6v4/un6X2ig8H6SjdHm8Ar
Zp5xhFLGv1GvM5nc3S/92OjFGDLFRw0GRnr2oq3qAKXvATOG2wHHc6yRllpLGyy5xphC+LtW7poL
INv8j1ob4BQwmq1gbY1nI/9srQ3QzrraRf9qj1ZVN0tolR7M3AXKZC2/KNJeAFVh9qajf7txrYEA
ABWt7KRqvTbZgdIweL69RYsXUGPYnXh2wYLAXYhG1FFhqaLppLgqFai1P65la9YkcLdhLv+HtC9r
blRZuv1FimAU8FqMmq3BtuwXoj0hZhAgBL/+rtI5p42radX99o6O/bBflM4ia1WOK8ExBjbZ7pB6
kWWYydo0Pu7rQEHiD1Ad6MCYuCg0nSGcqQ5EfjOvLs+MRkHj9++j9+unL+ZHQi7VHTSwehxSsanJ
i8kjkrw5dIwSoByhBVwQJGF2gcHjpESNBgFBd6jmkqvYKiTt4qVhfk7RpHjZcl2Qkc/yQx6DvL1S
g/55AnnGnmblkSWv0Js7nQVu6xiu5gqOgKaUw/0vNYKMGFKhRBYgMdb/IIqNRblTzx0Keo20xXAY
VuislbNImtrLAuTZCw4b4ciH+yGOMb2yCnKjjiAOG0TIRNeIkm1RWDYjEbxX6bNvNGDk4cULI/7G
D6GMNQZiOT2h8aZDGip/atxmBVIe771ayo8hOj/vnyfFEdZoBud5w9xBKNpN6tRIYhRqT8H5QAen
wdPi/TsRTGCoNJ3USQlEpA226p7fomT2DwRgZxwm32D7sI2ft8vQ8ipoqE3oMRxSMF5U//d+YzqU
/C2BeQX0SaiFod91hwAjAyerfbuvwIgz/+PnGbBPZL2RrzIUCKXXiRRbBh7aUONd2LH7OlSCwYdq
0hSBRr+DmkSW3mRE8mOzzgzTwCKsiuM13Ggr/jCswZEx6JCIiQaGJ7E7LBarW+kdue9D8n7ITTIj
78uLvYyX5KW11mZmz/fnVWZmqw/kjjkPOO9omdfJn0jXPArxZwj9hVTyOwb1SV3y4sHRWzRQloGJ
CjwD0zIRugN61lEZDFrnOpU4RnKbEL93ogwsROAI6XLEImhmXDntLgRxOjbRra8k2u92coW4aJmR
OdljE0W62X/pu6+FcfhY8DpdxrLxA2sFYdjP66ZN6vhyTWGtwvb0cJ2lu8tG9NIPDEnqOefrjZ4r
ZnRpB6IKv0/6KUoB5R4G9/H1/DOIJeWPU8N1tEYflIEI5mqrkY49ph1EwKVCcX616WeHzDlcF8gB
uq69bK0C/cxYiEX2xuzrg4P1o+Y5kM7c/FPclmqk4Zsa56NaPmeZnVbufXAZVRCnh0Qg+q5AkvXz
DK8daM7DS9gfJKl7l6LQarAlObhWH00pgCEojkCn33bmfaGjeoE4B2QHIK2AV/JTqFKi3a4P4/6A
hXN+jM0eD+LkzDEOngxGsSavxTCvkv4Q6W85qL8MaT4Jon8phLl0ipH4iWBEgC7QWcny7IIdoSXc
//vHNeq7geLttgESbLysoWMlbd+Ifd7fqmkL3Z0QkUxM38EEsptbHeHVaMYSWKByRm4Q2zMQSU3p
4Q7efSQmOk2/Fj083tUF6RyDXJbng/T0tsm3DimtpXYmL+dd+nAm3Wyfmd72vsZjGZ4ffwDzPijq
tS5T8MgfFkewzwbw5B46e/VWOFgQuAvN0rIbqyjN7Jc9l6wzKlXhBsVZXm7nVhz/A1QH58AYaqX0
wVSuyv7w9LQqlq8VeetyMyDuxHQxWhk8rCW0ysUWaA9IhLCAc/1H7+ZAOmPCWDQzuTbCuT9ciq0S
7NusXArFo68WtnSBU+uLNufU6aneU5cx56tg+J1QQ90FWjg6+3VjOG/V6kpmn6Hp2hFy0Wcz3++3
E2vLe4nl0fv6rSxLw6g2cZNKBpW9OOrua/Txqjz28KdmxLUvdmu9zH/t5633NReI+XKx7ceI8Ioi
o+8J1qzTplAZvIwM3NZKG5zSLsN5S5/5ZHdWDvfPl/f7zK0KwlaZFBdc4yh9jfXH6f9xpToCHoQ9
WERPkQIDRGyN5RxJlXgFM9lBm+ZH+XQ+Gvn1HyA3NiEbkIGmPiyzZoHhAoqBk9Af/DLEnttZoz7l
nXX/mMb64XD+30KY79ArRhVFao9bpzpTU0gwDnveH55TyQoeart10JXZpETjfJ2RSXAMXimYbweP
F4g5bn/WAPQELUqlvMFb30bXSWS2BrrwzSAw6pworVL6RBMKHa2JuQ5m+7RNusiddoaxCkGwDwL6
K/o4SRMWiVMmObht7x/KH1Rj+LigngB7h4g+UYzbM1AUTsEZioYKEW/ARDJPaOhyylW6OvSoK0we
UYCNyNyYn8l57nmN9+TdFz+W3EdDtgzKA2yWxI44BhpkPUzTIOpFNDCvFDOclxYc868tB/HG2hCG
YlgCrVKPz7raQ8vSTgk6fNLXsx288Ptu6J/LIN0POUzU6YMYp0tbyJl48OpWm7crQR9279qAOLLf
eryXZOwJR+OIrFB0wf1kRwrlICi7S6mKBzSR5uS0mbmA1KXg2HPODf3z0dBgHZgJRY8+yFFYwlM9
mUpl2GD41XIq0r0szZ7n9Iy4+D9FMDiGRSrZtT0ncPHn/YLYy/l6zyW0pB/g5wf6KYNxAIIy7Cel
Rmd4UScuzRlZdpbNOaoRo/4phLlTUggn41RDkcWEKC9rNBSYFhpeeG8b98CYh3wioGURvihS0ysZ
M0PZjseSwPvozO30uzovGiwZOVjVtjvupzsOJHN+/6bgABqN6xS4n+P3KwSUGTFrd8/BF/pw3Pne
N2AYSAjlC/oDLpCgEspKEJonz/M+eF+Cp4f08/kKij5FcQ4fIv5l/AqdL94czkhbxQ+LYqkOsbA4
rXv0CCMKV73cxVHNYVUd2XqcLzLSWv9TEvNIqlGOrLQCSf1mdWzM4/H1ZHqb3HzbrJwCg1VXTL5u
4KtxPHPenWHzyEIRnCuQ73QH8fj6cCFkadsReeTczD/hmSqHmQhsvEPNgF1Bn0XTOvTPOQZE0JoB
YEaYQfqX+yZ3I4n60+S+hTCXpjdKaVKJ2Q0pH3ebQ2Rdvd0uWGGD3265jXvLKAgdgEFulyOZo57C
5EhOF8pJIEHyadns0AGzrEpyckK39nQcqbhbkmc7n2FU+hFdp9rLV9Bj7k03Ze59GCma/ThodnFA
MZE04yzgoJ/0x6cVXgxnRh40c3m2n+21yTPavwDh7yNnx34rvTKCUwZxZYkaBwpyi63FuRjjV/xb
BAWaAZBclSmmDGl63CpJnJvPJpbSKZwPOFLc/nlszOUzal2atjU+4MpyHOdTenAfljYduYvMp5TT
u8L9Rsxze9VOmtYVODRk9npn44j4SO7Zy7wlKjcF+kH5fE9/BmM/9WNe34uQnFtsTgC4LBrHNA73
7f8vKPn9jZh3V71kctalFTQ6xusVJsAPKNCSk1esLW5Xyp8x7U9VqL0M7CFGp10k5Tg9a3UFM0fk
YATCJPY+RL+ZYfEegJFy+E9xDKjkkVL5ggLLWCxSYq3wuWazh4vpftbeDt7lHMPeBsY9eA/biOP8
Qy47atMJFSaTJlAzDUz1dQ5T1NE2VnkcY+TcLrbHJ8dOYBUj88iH5kSYTTeW1/LaG6Rx1++3dajM
I92lXXg2TtTeraNTmehtRcZlahHbNveFi+lZXtDBU4qBDLU7tVhbXnaH6aOKWNOZpeanYrkYiXvB
+DHvCLmfigEPkKXWWq7CRLKcRFawqo5zMB1st5xPNdJY+NMkGNwQT3IRBFQOzBCYgWoA+mRd27Q9
Y2bgQeEcI+89VRnQiLSyN4SkwFuSol339pYcPsk7suSIqUwvsKwPDo7Qd/LOC85ueDFOihJicRjc
ObKywLfv4E3ZWBwhnMea3RUYYbs2tqDBOo4WOtoOZIbMP8arMce90G3ePR7JvP78aAx+VHEltaIO
lRYQ9wp5J2dHPn3HtTN0C+Jef20/PgQO9dgo3INWVRWR7wVzEmORGKmq4N/DUjQsbzv6hOPNjd/o
we8zlli0XYa1GLjRMnnCPMPr62aGtJ5C0BIELlwwbnBMcSSVg1McCGRM8QoGB2yAgsAMRTAwxtHA
3nR0+/Jy3zjowfxhgAM5zEOWIB2nXhocnOopVvt8/8dH8mA/tWCeLiz0SbVJcjs2S/+FweilOJfN
uWc8tITrCo6C4EAVxvAaraumlwmG74MEaQOUCnmJiXE8+pbANhMETTDJsbWRNi4cVxvA+ieFIyQP
QO/Cw75RZBjIYvI7F7lDK6SPD2M40abwUPM8ke0Hz7ng3Jtbzm7gW9TJ/z6/vA9d1b3/+UdqID8+
/w1vB78eVMKlSaiz/LT4T3/ra+w5h9KduUjHL3uztez1OrVSx0OUx1NtJN/4UzqDCZre1bVk4AQX
aGHuZ4mImfQzRuGd2jSrN1BXeh/e/lFYcAeE6J25c6fYgcU0OddJQ4OjqDET/6Um525zkZyTzAE9
jsHfkHhwvEY2yeIgB9JqG32mImvKscFxv31ggww4nMV+Etdgdad+jO7Cy90gtqpRzmgtc955vOoF
Dy5u9jRQ6HzJhCCOIa8GYeDKcf4DspatmnPrH2UBBroxaKEamaJl2PNIAdbWTNF9Mefbbc2B1/F4
8VsMO6x4xvaxIqZHGF6JAFNowR6JiXhJ4wV01MW7Y3QspXmLpdH/MbqFJdiq58835fHx8oqhJu4L
P+reDnRi3NtrKGL3cEnNIiVPJamXjrqEV6EhHQyyLTs+zrlhN/3Je9oxDm6X1D64ffG1kJUiVkWu
i/PeWAloeeENho1HxgPtGNioSqlJ1Qi3CtEPDX4+wSwH58U2va/FlscvMJ4EG0hjHAtBj3pJ9aGY
hVrBykltNBDNdpXlvszteUf2HsKTxQcHl8dtBRUiLBhAUYYts0mX67QuRESvMjgsN8X+MEN8Is2I
jc/nYUj466u9Zfw4Yscfm2+xjN1gD86k0KWb2ONxA84aUwItEjFMdU2devML3bwFus0FD2UZXmlx
pH5Bn4Nv6YwJhWjlT6RzjeKYWS+jw+tqRq4m5B/Wax5T2l/cxW9ZjA1FclwHag9Zi6dFbdH+sJA4
O7dGqQHYacPxvn+0fzHab4GMGZWBUgpnGjzTiBOwCUrcqeUi/7WdrjmyxqOkwUEyrqmcGlgAqtFX
XXCPmPBbUWfYd55de/3LhjdsWx5HO/qLf97+b+2Yd+iiX6LoSr1vvOQkhcmggcP9dXY9LrSN48y3
JMZhLVOhKooJoO2pfteIjNsxczOvh6f/vER1zVQcUHhx1PvLM/stlHmKtFP132RqZdfW4oQ+FX1J
XEy+Nqb5oc62gfXxxOsL41wHVNtx5oO3tq5PysWgvuzZso6CudK8DbqpK+vqNhz9/vKs/08/jV3Q
J520NE1pLPNqbHxrRhTk3M1bRM1rN7ttDP27pWB/L6NV2IL44ESDT8uxNtRF36WuEy5ekeREBgb6
LZe2J5rm3rPAeeeF1jZ55KXQxrODv28INkr8/CsA6Vp61ugDibvvHEKCfAzp58gfcM92/C3+PlsG
aS4TbSJrZ2qw4CnA2GXmIcDW15wXY8oTw+CLLgdye24hBrv5jBNm0Y6dKb+npLaSEP9HB2ExvlaR
Wabjz5i9u+7yZT5HXLS3bTI7Ob71/v6MMZYjumKNbb40P3wEzfO5jfC5yXnh+niCavABGIjCNrUq
8ml22wLFYTHDzPMEbgPPhRwP0b7PnoGlEDOZV58mHXIM4JqTV8Extx6P4osizj2LZhBJE7NcD2gI
3c9KyyeUd/Y+uo4nbAaHxcDPJZBqqbpCjZggebg9omOF8hjuMGtGalzVtW2GD6D53G8XXMbg+57I
H2tko0L1DYFGiCtIrUzDFt7NecBb9vWXUPD3l7rZywDsYr2KoyvNSYFkk/pY8FbdC+WKs8/mHhQR
vBIOB9Kx+OcnAuTYDt8kWDF2WLyWdDAbDtbuYQo+J4l8zbHnYh+5978iz+TZum1TXNHUdKsFTuc+
dsRugQPYbMxNbnMFMYhTn4Siq2lYnbv+C557bJrw9lzDuO8ramyRNhKusS5fYRhPiwKMKMZaeMFa
cHN78w3vH90tHr9zxW4MdwPruEykIFQn1DqeVisRT34K/ng3NjMPteG96ckvGs9A6J26J5KBjljV
W9HIcIiLExp7zcoKDlsePN33mrBq5acNYgFPVMcp1Fphmx5SH5v0+FU+Y9EJQgouFbFM/+J7GjEo
cqrlNhMzWPzVsV4XmJ5cbQ6zXbj6PCSbHXqTOpl8fhJiVmg0B6+YsVzs433nebyT5bjCGpukiypE
pxm9emdrcXzdOIeHS4rviBSTNktMjjPMuw23SGBgO50c9klJ1Z54WPRJfA8snJQnmPMxOa8Am6dT
wyhQsUeERmzTi6Ws9IL0icVbwviXBOdvnGQTdlHj/7fg4jiqh0K6Ye6I+WuOGj7uHs8F5dyBW2g8
OLo++B+QLFaodPsPoI+7f7F5jiebiLvUyPJUU9yyzrWQUNrMIqdevAP16bgDr+Obg1hsNu6aFGqv
X2EJ4fwTA+McD4z7aRjEUItUDkpaQ7fQxE2fEzSRuzb9Mqi8Pf3Lg2Og43RNWryW0AW8BK8H5E39
5fJW5likb7yY6y+ljm+jY5CjK4xQLqhtN6klqCSbepHqJddlYuzlErZeKm5W7zqMvVXmfT05t4pN
zmWXWBQuItRctF/Sy3n9xbm1I1POw5zDH3sGmyZMooy6zemvFXrQY9OdOSvFdWCKu8BF+ZmsbYwz
teQLDVYc6+cKZ3yQYoIO6HMF7XL7iHLF4dWxFspKLK3W7Avbb7b6xuyera33tU9WUQ7YWvxLdGR7
RusmmvY6OiUAWxYIsuElo90jwT+Orn9Js/62IXbJ9DmTxWul0C8Z/kIbmWZKR3StcaTwzIUJghDV
RfmVxrFlbhbelOSHjtc5zsFEmQlcupOmh0KMthVE5eFccz0eSvHi/ts7PkBdMTMiNagg4bhK14L5
SgrkpEDO7k5m9y8XLwpmW+AaWambKaUVaU1sIVkGJHZ37sP6vEPlniNKvO983NICA6WCuInbFs/J
wbLaKenRQ05+IZN54jjZHANQmJxJMimbOuyhEYLJHCS3CFYUTk2Hk10DpfJPr02eoEU/6ZAkbU3Q
3FibE6Z0yCfiaYJZ0nV0a0OosCKPR9g/HrLI2I5nqBil02+GMzhDKRB9LaAwbHhPTmwfptYnEjU2
qvY0W8LvKR51TwfymNvkXyenKsrwzVSyuHrGY/x23yjGg76BAOYu1RiQSDBnDkvHLJDz+oagD1XH
hJCXNWpl28U/s8KBQOaJzmQt1hufniCZzVzfQdcU8e1ud1+vUT9jIIV5m/Uiza55SN363gJrHA+y
R5Mag59nXuNTkCQno6RXaboN3YTcSgIcIOXZGuujY7vHf4OF4wKcXbQ5/hPh+NI8m94emSGeTqNZ
hm+dWCe97WX91NLs+Gn5hk+jnc3zYgpGF8MSXypeJW4UwgfCmGdXFYxMkv4jzFoljvDuWTx9RuFu
IILJLybT2DDCW5ZTMcXdM7L8CFB57vkt7P0johtIUX4iUZNcqjSUcWqJ9YrVSp9XkGERkPSghSco
7PtGzRXGoEEZtF0n6xBmHY/nZUoWramgM9RRXgR9U868qnE4Eumff089Fh7KTAKpHiTG4M3PXYLs
MEHBxFNnPGvnfS4GF7D/DK40behFER2DOmiJclWUnJcoliAsNWYtxl+f7mvHM0IGJCZoHsnymt5i
5UwmMWZPuCUn3vkxQCGHRnExqBFms3B1XRjmFf3DX9S5i/Afx+THczTfxsi66k1/nZaGAWlPK+T1
cYRglLV2oMHCP1SeKM8Clgw0REBJ+v5RjpdoB6KZFzmW4knUGTCUM0hLKW2phjxpaxr7YhOQ7uG9
dS7zfi6vghgutOfdlz4+rTCQzsJJXOaXlParLl7Tz8pRYaFb3X7ikWeMJzIGchhMUfoukPIeBywT
HwT367TFIqS5tw95ydjxBM1AEoMroVQbbaRQ21zR9kDwyse4C3PU1bAuhHN6ox7bQBYDK0oqp6pw
gg9wto6NjTIXHuaaYDEFxuRQAuJI49y6P7z3PMAyXgr9Flof3wI4brMdCiFoHSjMBRefOS8168mr
U9Wf1B2kNeaqJIEtulg2xLl340784AAZINGgUFPSzHkzT5ZYgvAlL9SUBFieuMY+oy+uD8VTikGV
a+MLQqhB3m2GOrGM18nD/a/E8wtZL76PZaoURDib1EaS60Le0eKrkzVSvVtPPtwXx7EJ1p/HUGym
yz5VCMtyxHVGpjtuBoVa8Z2njB1KacK2k2p6aOiyI7tPOopgo1vZ3p45jyZPEAMS+dSoNK2AoBW2
Cc9CDqcO79cZYCgiWZJ1mrBeTMFuWs3ufwgekt72YgwCnEQyiqyS8PON2c6tq5XU5L2flzNzwXPR
x1FnikhKMeiycQazQxUdUmWEGE7/bCwzt7DZgbf9kvoMf37ybxHMl/AnUynXM4hwxIX0kBCJCy88
JZivUfWY9019eC1oeV6tmtfIkkHb8NyRzMVWPHRDIV/E+ULjjtK3Ugxa63rcnuUOIqXXBCudlw/2
y9z07gsZjz0ULOgCuS1odNk5E7HXT+KlaKjfl5LOXMEfQ79MTTD/hDlAPEMc/2EUAAbyGPdBbOW0
pqOOh/49weCOPAdu3ldp/EUdiGDsTT5fwvJiXOinAqsA2sg2mJWYIduIfBse1phXjRj3xrDtRzZk
A9TLLCMZSGGVvKckoY2ZkrAivUdJRahX9nqy9HDhv8/3mNEInWwlR4str4Ft1DQH4hnj76Z+dmlO
EL8JtnBRsOTr/oGOJ2EGAhjbn5ym+kX0KT8pOS1XJ3PjRFbzOCM74QOdgFd3j+Gr5JGXghnPYg7E
MvaPw9aCrp9eD1erJ+lj6KLPtqrh1XL0GzXJgZzpz8guM64TIdWxx/DpScNX061uUz7fP0KuLkzQ
Q1sMa62ELgvLB28R2l9Q9lZfPjhi6Jf4AwcHqlBTGYA6duWeTwrdAVnuQqxu2d16GFGy2nc8hegl
uieJHupAEspVbaKlUCi6gJmsrkzixJ+BG6gzXmh1KxX9XZTE9mZJqn4qpz3Mb4Gm0OlnLIH9Wgnd
c4DseX4i2ONCOb9PjrD+sLZahNnshcoxkXHH7/fBSmzTVhbWVdWJOFjLSgpC0OCXkWy333OX73As
RWJ7tor40seGj9WPi+KyQOUsBXZ42mzLsZRR72KgEAMabZS0kxjcYIcocYIsINUlIRHIfC8zRSCi
OA8tebrw6+PjpH+oZafVef7HfVP9k9dCrk99FtGvuhLM4qUK1wn4RzoNOULf1gpe3Dpe/RwozKBJ
j4LhWTRwrko404WMiLHZuNL7+amRTUEhITYmunPp47robfV0nPLivFEPZSCeARmj1fxpq4BWOf0K
YxI+zAPeUz7+7g1EMBgTYJG2VkWwUcwVg+wpXuApJ1hpo81/yfbe4g5l8VRiwCZWs0DQEvoFrfYX
9j3T9HhrXe0z8UwOsEk8WQzcXAKs0NFDyHqy6NaH3MYmGCtfr16b3tT3JJ8tl4XdONONegZ5QWzx
Eg8c+bdbO4C78DwF1XYF68ms+m1t4xm6fx95Ct4SEgMBTVoWrRHTR+h49Oez0AZ+O9IMhTua4rBy
b+HNp45nWtxUB7W8O/DKNmddQXkd5vRiWKviY3Ylh+YzIE7h+YoJgm1PPdzXdDzw+DZTtjVLjyN0
GF1v8nLS2idsyYiXUydDmowj6f7DLrE1nCJUsUOXYhz1yzoT64CXhfeeENpxu/6VYxm5xfFux/NG
A+UYlMnzaV4oIa55bj8pX/W8SMicO8t13+GTbtnjga0kRlg1Sg+HDxPwk3fFvM7TC3Z03z89zgNx
w9OBkOtF74uI3m5n93X/l8dbHAaHxABH0bRJWdClBmer0awuNOOdprhn376UpHgyVmiKarycx4bH
NTwGQ/RykmeXGsd2OsHJIy7gCr1fSOzxhmY4N4qt5zTy+XqN6feJf0X7/pd3//g4UMSWb+RsGspC
hw+z8l1Hc1IO1HKMi+2t0rW4DBV6Suj7i1HYfwE1230FOJbFtlWp3UQMihwK+DNMf1ScnbCcaAw0
qD89U/HSXDqtpbfjuGrntBu7XmahUyUmaCXRarrdm6b9st65hcoDnNGI/duw2Q4rLCWSDLWmgDM/
6ltESkVrffBmYcdD9oEUan6Dm6kUF4x/pVAQXMui80oJDlxQK6N8gu03JreDkJ7Xnffh9nINxIE6
JGzDmJ5nYp1rYkoE54hsMQqTXDebd4AMMoiTAHNYEyBDcybYaJ3uCy966v39iRfz8YD61i400Cqe
TOtzQ+Ht7FQrH8mOs8snohhN335/KbZMI4m5H8h0Z0qHtUvP5aq8EHPLF8O5suywY3atJL2REIu1
89XU1B9i84L6Hea5Ogsnt5AfuP2tvHiIZbAVYllIUgUiNQ8ZY5tgmsEzA+eD17bFeyvYnilDFSKx
oleqVa0cS3XX+w/1AwU1Wif8lzER2zaltrLQlzWsL0ZBK3y6YEffxbpgsVgHjrcz0eu5LTj3sfDm
g9y5XTca1aEdhnEe+AlkytgnZO0S8l6DqgnUQ5xXgwO6bDEmb2RJmURYsWTUJPRJxQP1v8RX6CLB
vhbdUNgpnzK8XDLJwOoUsIVYmTPZxasXE1vg5vvQsbj8i+NlC1B7/k8cg/KNlusN9r3TQgKdKNzG
i4M+U95DLC40LG8eEW/vbTlP418+1rdQxrtrCkE0UrqapN8snJkzMfsdVtt/cRGeBt9/GsW3HAbh
qy69yJcJPcsFyDk3M99CyzhlpDpjdxt49LgCx7M53wKpzzGwwhpUlsXJh8Az2iHp/BsGNCmBJvWU
8a7gWcE4vcUx/XFH5lsoA/YCZpIaWYdJPi0g0lm1LTZvPvh7yRJAqm9uywVvj+hfUP9bJOMClkJZ
n1oBHxAEMxXRH5aU6g4kXxzNxp/M32LYaPEERr3+TAOPp2S56szeQb4oX3UhXTrMHQflGMtN58G3
M6qJrErRhK4Ic5zX7KD8imPiO7/yxuboxbt0bKgYxEKdKXRRFeaGgoXqOBg992Zkjl6D/eO6mcnw
DHjtPePO9PdZUvUH6k0K0Vf0HFaSapaPZdSnkKMVD7nYMFHzsYhau1AoweZViRwVF5Xdp1Z3pw7S
6RbnleHZBoMhuREHLYpvAOIFRv3C5/umd3vr70AHGxtefDnIYvUGUdZRmmOnNlaOvlHKrSsmTkKz
xnj5Mp2htycB/ZaVuJj7vP8ncM+TAZOiVoowvkLDYpmu3zILGFItl89LPAcer612NMTXNB07L3Ws
PWWd/RJLV6WiiNAfWoG/DPsUHFCaIAN8X6VRB2sghflmybVV0lYCR+akNhPVLnNbxSqwaBYVi7Tm
mONoo7o6lTW68wi71liufjARlKdpR6flLWDU5S03QV8G/DfWn1PrAe3JgdMsAme6/ghAeKrbnM83
dt+G4pm3J1NLHXUuiMdG1RydWafP+2c5Wk0aCmDMQ/TDDpTjqAAuVs6b8zmd1R5t6EVpM4MxfjxN
nPsCRzPqQ4HMOyNqaTZtU9QDwVO0UOzCCx+8xdN9IWMWMpTBPCzXa60YQggZx6NjXcFPFZWcqHk0
fTEQwRLqx/W5jWT6YRarYh89l+/ozwgq84O7InnsXR4KokHaAHEvjXjRQ0rXgDEFf+5bD2gQSsiS
+qTe1OYcHDUnFq+GwqhnMhCmX5urHF4hrLIxrm3zXo/RQEWTVRX0/yLq22y2RAwaEbTTAm1z0DCR
LdZEB/HaGbpsJwXB6AVHnzFDGMpj9LlIaONuQ8iTQxI9J+S0zcCLet/YRq/QUAjzJgbiub1eJAg5
O8cFvLXGfs1eQlt6qQwSzmoVSf8Wun15vmBGbsklhri9IuxXG/4B9JEbfLU2qMOpOukBEjHyK6u3
0iUIA0WX9LbniZwWJe43ZOC3aicqChtQF8LslQVu9+mBJu86aMlBv1EXX1Mk1JbFqSZLOg3pB5rJ
kjjpy5Z+Pyh2FP8LgtGadM88zLiF/3+c4kAWc9E6DBikfgVZTwuNOK/Fg+ZFmytqcdYZdG3W3rfR
BLg3pw54AvGocfPI4wc7+AMYY41jTNC1Iv4A6/jqgwcREYYHb1jj+Txjl3x4qIy9ToM0l9MCchbg
fimeg/39+zB65wZqMNaYx5Orfz3j5xPEScKssWzvzOV4HsvlDHVgjLA55TnINEScFbq9XmckdC+m
Yi2fM0zTmg0RZy3HURxNfQwl0lMdmGIf5Hnp55BI0xFHx5nYlUP2e+4MFE8z5kG+hkorYU8MpXjC
vLcBKeZc2d3/RKOv11AZ5hFWtO4qJshbU68GI5tYT68Q6ZkDjKOu51AK8wy3hdgHaCCAlALdyT3M
ITWzhWs/zr3A4UEFvR1/XF/4aGia0nWMCTHCpnmGOStVhrCaLtGwRRQ+PQAi5+SoYd0RwyYRDd+I
FEFUIIb2Mx2vlrZWCLrLUZv7R8f3rRGbSKyuierrvUY1claZhVr42XwwyQku9cf1/6MvfxxtBwIZ
AApOUiypgUTHuzBCdnyTLcVK0Hn6xVNttG1dG0hiIChNhMiIY5wirhKyDaeHCqwGPVpIFg8CKtfA
13AvLCD3Y2rzLjLHUNi8Yq4Xle6XU1DsW/5D7y73c+9Lnekm7/PR9+KepTAQBQZ6I+4vkLNo54aD
kYDnfiuaWxUti/dtctwBGZwmA01hKMVVaeA0n2Lk6dFg51wxz2iYruuucde+tp5u3hfJNRUGpYpp
nV/LGKZinS311th3dWRLmmVPkjXnneQoJA70Y9BKPkmBfqpxEawL5TGQ1/lxogLluQ3evMvNYIjS
T8ss0oHxApIOl9lknSyq9/VXi9xlyd2Sw/tsCuPcXCZiEaVXnGH5Kj9j7kuRSW2TR9st4ODXoMLw
dMXdItEOqCm5GeLRZ/r7UNne7+IaKaF4hvSnysZi8WDtrBpXTgk2T/XbF+F5+8TrPB5/dQYiGXzx
QQmaCVgiTFvHAJq7F6DmF9ZAPHE/JOeOKwy+JClmRctKxdHalN61qMnEVp69j/u3YCw0G6CYovx0
CdASOcn9FveulN2wdieYp5wJz0a9ui9m1F9DvzbWjmGfoyow1xuOsa73ko7OY7dfe/zR0PHD+v59
5i7HtSBNL1P8fmlb4I+myzIap7Mwh3pfj3EHd6AIc49DkFBcfAOC0ORuWvEumAerXjCnDTmvtqj8
r9XDldO2/xeg+laOudLa5ZxEogyZKsi3iWBjnTOK0O86mZ9K8vHBZRUYtYmpDDMWRJybzhymgnXO
F59a3hme6Vu2SR9VzFXUSMXWj4UZgMaaP3JJdfjjpZkauo6OfuTebgRpA9dUwlhCbfjYMgoyBfB/
T4jqnURTml3PWJDTkdjxtokpCf/oDRiIZa7z6dxfjFCKeniquGNiZD4/ml6z8GQuMKv0vt7TkLnP
co1dPFIEUdb0NSeyk1lYPuLsMCTx/IkC64P9/NI5oumTx/l8jo7TIw1t4MKg+vXxAS43c/2CWGoL
oOG8veP2NTgEBgMCJPxjPcdftpI9FYi2xhpF0GWIM87dob9z7wQYb6IRQLMm0G8M1Vb5SpJJMDML
80t+yBdTmyNs9B0cKMUgTqtcpqWUQCl4nkdsPUIyYS3iABOTl54eJUXEyrbftsvcF78/XfRpR0WB
BUd3jzJ2UgSx7S89yuzjeSbIbWsybTHoj1F/6hdisRTGO5oF4nFufmoUagd/DYtQ2ilQEwGrc4/W
a7+QG8cwb8//6VEJCHdi6eZq3vuoDDjVE60WJRniaJW2t07ObDc7bfTMRFYsjCwPoOibuuQVYKWA
Ge/ndOPU9onnEY+6At9as7lMoZVPYhzCtvAJWvu1woYwfym7mK5HfZPu8fr4Z2HUQCR1ngeQ1VeR
3iUdNPdj4pRzISIT+CCuHWJbh6e+NNxuAs6X1RiwCvwTxm0mELhQXDgfYoqay1xYhNhABb6KD142
aTxdMFCQQSwlwr7Q/kLloU0+2ncbzwOZJwd9OMCvMeATF+E1VzUIQQE1BYUoyrTc/DMHejUGeJCq
l6KmDuiy4oVjOKpg2njIwPvK48TgQanGoE4zwds5qaDNE/xR7FS5kgA8/HTonXNstzTznXvHbshO
W+2C7l6fdg60ZrTUMJcE1EHGVlwLoO6uZl9blHJ8c2pzPVMOjmsMwqh+UwmTM44zxrIOK9zKOzp3
ifETM5uQfwfjGgMvkTINcLGprDNZHFdSZgofBUrsWGFKVOufxYTfJs8ma4ssq7Uspo/0a+XGj8EK
BIx70De1ZLLkZXvG3azfz4bO4Mf/Y+07lhtJkm2/CGapxTZSQRIkAMpNWrFYTC2R+uvvCcydrqzo
HMS7PW96MYsyo8MjPU64PB7lYVb2BSDrAMxyP3NEvPkOHKfReb37hx7yTDMGPDCTOyYrsOvQJsbw
OCGkxgnyBsd49m8wkDEMpmQUAYVhO3kadNRF0CBpI1/A2z7BlcTgRttLhtTWsH+MWN3SjOA/2qNY
sOPiPD2ZOzfNYNBDT4JEjpVwQkEJvTOgpqIk3PBbeD0zPLw1GPCQ8jJdxTJsffd2PXQkX5cEfEQS
d555seti5rCwDr6vFHmedTi70QsLAmcsclaOblr+Pm9IOdplTTRy3cNb+tqF0YPZWfdv9a2Z796R
Mgiy0s3Cj0eYCZI9GBHVLHmHfcqpHTmgUdv4leWD7Njt0RgqRU5gGWu8qAF8CRrv8JmSuLbEgEwr
SlmiVbj149Z1K8scsTAe3MqrDSok2Kp4X/nllPLvm8huME4mcSpkAfaEBOUBC6M2YHg+nF4Ngt1l
5uaLI40aDXvUhoI1GJpsYBv3LaCdeSlVK6ndpKdwB2W7OMgYFPTW0TG3vuLDF8IcjrSluzKXxpjw
hCRe0ZmQhqkaktuR9TrCO+FGqEt5ybkYxuOe0qJDV0p2cxpWJAEf5Hr85NWYFs1iLoWx0jzMo7xX
b/4PGvwjcLiBnB7VLG6BfLEBey6JMcCxisWk86FPjfJgM2HlG+baLdroiPjhGzGLiXWjvG+1FCHN
hN5+1MwyUjX3x1Cl3+rN7gTotw8pTyICpC+eEfJEMU+dakw5KFYgiiZ332wT6YueXN+UDNJevtK3
/84K2YkDXUT2oqYfzvfCszwRLUNdl1YbYh5/x2J31PwQmQevBgt6YFyh2ehVGCHbuZgsNrD5Ar2O
AVFNu0IXvSXsqHh9o6PF2L8lfbn8Mov+4PyHMO9hEkpd2NCbZx/spiGQjjXl+N83cgZIwH69cBzQ
xSYYQzFMRHeqhm465naE2UqNVuUVTjUmqGGt/2Za4nxL+rv/jl+/xTBXIzCbdmV0OfALs10YuAdd
3jMt5/C8MY4c9jYo4iQ2Br2CiEOCpwDriiKQHRIc3H2FFh/f2bndPuTs2ukhGgICGQrh3XUp09Kw
HsADj2wefXOQFtjxcryLc5xzkRS1ZyJLFXusjBQi0dgMKpuPg+xmW/XQbgRU4iK8q/Z9HRe7YucC
mVshd93K6HuqY3qsQKO8fho9jgje96L/PtOpH5UpbdsSOr1N+6Qi5lMMb4n2jdpfvC1C4vIj+pcR
smM4qaIlgtDB1l/eAFm2ho4A0ButwbzA0Ypa8x1rv02uz7RSDSHQpKii8aMtWMfQKipSr5WLvv0+
6+90L+z/w2ZYnnbMa7pSJQ08ThA6HV+wz4GmmGO73CX75AJeFV7r4yLT8tw4GOAImiLKU5Fa45vb
nWPfhpuHlV2oCb9+fX9zifuXXZLf344BEOEaoAKtQBzlI3mz4Wuudau/cAFk0ScxZAmM6Cb8LYEx
yPGaDVqtGEglg72sf1IddWvFkpt63Ph7UaOZJCYgaaVECQwohQNUX2MMUGF4arUBTwEHqpaKXSo6
YEUFi15EA6sq/7xjUpjljd8ouMaKdyk/zVP/XldoG9oFn/ftfqmO+IckxkEYam21yg0VknZvR/fz
0ryeTOfXT4JIHyT2qdUTlesZL9w1TFKJgmiYGi2uMB/MF8KiKgJzumjI1bysSGFVvWWATNep7Odz
eSi9/53l/OKB15K/hxoYyAEkXVYENBL+ebDROGZiohQCANn1txe63pq8j/bDD2wB4XL73SaaGFD5
QxoD/0GZ1+k4tMItRVtgJRlu+A/TvZLPgMTuCTw26W3n4PuP+sFwMfJXWuBfWe8Qat3/zEuhjyZB
cQksFKKu3cxgBm9Rp5Zt3ocCqme7g+RUCgrh8KoFSFx/mxu6iIkjkYIJo/sfEpmP3AhjNAxY3XFJ
H1EY1nXwrSIdjJ6n8fUJfvULP9Gy4Ov+IZG5nWO3ioPJjwVaijzItn+hzGdIt3CXGy95En9Iorg+
O808zSaQ/Cawog752eM02dLX69pq1+blC++gRAkGLXSL8l4pZeHB0CRRMlEdBsUTTPhPwXUhyQjz
UhiUSga3gxFPe9DpOFh1rxO8kLFFq6PIymBSoPKMdwNdAZ/pq+lZ8WD1uzWW3YAS2wpfypOVHc92
x0sbLrW8//ELmY/QhVlfYyUWfmG7RWECqyoOsLep9hoHXIE4GotYxj5TiEp3bRqfYGTseH3vS/D5
x49gvk+VKEkWCjgm0FmrBMO7qEm4Bom57hY9778Z+ex7MA94HAdmUZs5tEXU3Z2l9+ziPH9Xn7zw
fqnS9YdGzNPdTxNcuxAatVvbXpsNiMdRrfWfDjuVyCTEYGPpJgcTUwXwaD2scD5gTwkMYvWiJ2uL
WzVeCnr++D3M2y4leIm1jn5m2/5U3qdPzQYPC9guG9Jh5JHmjHa+yUngLMV8c6ls08vq6kvXVKRS
d4fxIXqSKtAChvajsvGC/YA0ATZzhc5IsDgC7XvX3Vdgj7v2kwdti0Dz+6uz3S+xHoSDaeBnjCgi
Igvi1WvfHbBl1cTqNQ6MUof9joWxjHt9UKSmllYC3mdcdz+2u9MaiQnuoNsyps2UYiIHqQ2VetXe
BLlIi6cyEQOkxQdrhXEODHRYUC7IubvGbod1T0EG0hKQMQlFV0LBgoxOsi2saR2Qz6MblkRF681D
mpLChpNaeuft4FkP4Gyy2gh0WBRhaVCPkr1hJa//pHj1h7UxUFZei8kMNdw54OkbqleY8cJuPf67
xQGRG+jPXhM9TgKwTODk/adRLEnmB8TwvzM7iN2w+NH7JJjsVUywTsPcjsoHx8AWfNo/tGQgrChN
pRN8nD+SUYK1ilzlS4nQJToVLu/ecF4vhQExDBymuajTT23TxaFOgGn9PQ3n2nXo8SCT/u6/2ZUs
a4JpiJKqs41Pq3bVXnsdp5qOrknS/kHzfwg7XXf+yfnN5DDnpw+ij9ODnBfX9mOCLImA3mFqlxxB
i0gwE8ScXi8PvRlea3p69IFPtq37HuI1uC9mqbsW7uHvc2OQHRnDRvV9iGmtxnbHB3nng9xxT35u
8LLkZN0cbpmL9MBNlixa4m/J7KhtrBhB17WQPGAt2usv3w2+YjINVgoA4q5hW7x0M2FMINBq4MIQ
TQp3knO1IrxbPmAGy5PO3Gr+Qnw6P9GbtzK732nZhVivAr1kctiJaGRXnffa4yUweKfH4Leq+6qq
lJCyOsK7esc0NPpd0H5h3bePpZTWH9qweG3WYICl9q7pli398m3waSslppTbzcpef9FWl+j49MSR
uvjkzj4Xg8WGlFdpH9Ez7Kz0aOxbV3prHuzy+Xtlf4Ued331UgniDzUZFzIzMrEudQgEKYFoXw9t
S87f7Sewirt2XFzExZlyDIRcr7lgZCqVhaVUHxVxNwFJwfV25uYHlwgY/1CLARFhijGEkEFUaTcu
3XIaVRYGi02iWYmzOmXRbrLqp+/peX3OvW+dtg5xXgEq4Q4u3+xrdhuwZSg0TWo/NA4tLO3nC68D
bSnInyt5+/eZCAMsHFnVQERr3TYAI9peTRht/16DP9P64lHdLLtOyDsZiKwFUTSYK5El6uraY1bl
om3rkvSH4ldyyJ5/huttk9jn9oiYd0cLmpyTXGqJ1aSZXOZSDHobi2UDueF+91ZfkJCSt0hkWGc0
EXIu4ELK5g9RzHUQgqGOriuISkh6ER9Q7j9/ca74IiLPtGFuQeIHdWkYEFHah2P3qjsYlTuvU4+X
L1wOUWeCmDtgVEKqtsoIz6BeIzGZkeQbVSHM7dEeQsmpDSKeaqe1k4vjlJhBd1dPPcJ88szraV66
CrKoCVifhgISUjO4KjM7jfRQ8FVtosmoMrHkitg8J2gx7yNLEqIxEf+nsFT61yQJrkJj0NvmnvzO
8dHUW3vW91OPJhSMAHO+4ZLTNRfHHK2sFvE4FhCXEPvjYyJHD+zTKXl4XnM7hhZD0LksxlFZjSs8
4leqGmLgw9vx4oLu2vPXChhOkDzn+l+LX+v3UbLBZ4rEr6Gm/zpKzRoyOEOItC+BNzigWP16Cnm5
lFtsx0LlTEM2zkxlf0JsoON+R0T+TKbtSnQi7GrfGrut42G87xfZ++RhSyjLkKZtn2yk8r60E2jR
fgRgJ7E5X3cJBOa/h7ogM3uVjHpVifTEhcyprzvPO4Xg7/35bo1ohfy2Gsn9R0O82lwm49asRjlW
0yvOYPf2FiJJTF4fttLaf+C4TzzVGAg35FVWVynE4Pa3IlZbRcNTI/0IVpZQe6a+v3+SPNtlGft1
WQsCdNjh5l8CQhehOWZsbTyPoAUcoV5uxb+A4RWXp2fJ05AlNKSIIk0Ga8xpdqhFYm+Ij2BlBWZl
8gbSOUw7FgMZKgulGZ7BLPmkc3HMqWYdXqfrFeLgRHX7IbbitfXkY4xtc/88l6/mb7WYh9DXi6K7
UsPUT2c0KGJi9P7fX3xp54owz5/kpxEIt1ZQxB4kKzyLnva2VT6x934dHLnDXYs+9lwc8xQGjaTF
BoUaLMVNbbtU1qMbWM7ovlebbfOx5o6PLzEt4pr9PkEGuLO4NzAiAQVRqM5trP/BDiJKGek90t0B
Fq2O98RwWqI5vLNdCo/mohkcH6UkkIw0FC8vo4fnGMsbk55oPNPnmAjbpl4XxlUuShxpc+5tkFOg
wYADIYuR80wRnSo6g8fq2pfjhDUvcGAoVSUIzi06THky9iCPwG6+H2esav7ifrulmv/827Hd6XIX
jUNhBDhAu3VW+HLI2nk8t32pePyHFAY68klS6y6HhbzYH2lMsKc5eBTIs0DQOxHYdDsWz72lf/Hv
z99fNsmWCQdjKOXaxHm2NRGJv5ky2quBCgJqrt+cj7dYMpCxNwN1FQWdNSxVTzzVWjWomXhpR8sW
nkVar3ooHi3D5dH3LXWbanNRDJh0TSN1mpmK9EmzhWATYWjSaY/bUXS4rWaLCDxTi0ESQ0ob7M/I
YRtvduLUa9mywVvGCQ4Wvb6ZEAY8tH7opWsLIbZREeGntj5nrxwApi/F32xhJoIBiU4ppzSp8Xl6
2MI6cC5XUlnGRv8QrW2jcalflq39tzwWLqpSkOrewDdCPU3eievyscyssiqdlWmH2W6YnK4ntWsm
Noj1pRKTm3LsFO3jfbVv7vkdtVlIyXPszJCRNL3srg5G3csOqEInptuAvPgeZhxI/nk6oZhsx64K
eintEr1hhmyzdaqNVpB2Ay+f25OzCNizs2HcQC3Ly1YdY/FSGiTp19NkIdU0km8t4zzrvJuiM5hj
ViquygpfIZfs0MRY6Tp8Wm+ft1VJuNx71ILuHTXjq6hpq2fRiKOmeZHDYROD7Kwj3n7/vt1yWRqX
evjmGMAOxkSrKUMqF9IOQ0Sw6zK2lDf/lUcht5iZkFVdRm4C3BaaxN7MNmjkNi5wbazgQbYrz9/I
p3w9nBS6dLdGUIt6Geon8ldCtOf7xrv8Hs6EM3c2ijvNV/JKhBcDeuPDUbOO8HZPDXJbtTNYtDq/
tpXTP3o2fotlSTbKVKwabMMSL2q5ztcP1hBYyg5tFXS5yD8qAM8O+FaxnL35gy82si/igNHIcujc
gmD9ltnZyP/vuORnixaqKUgygR8PTTvMeaoyyCf8sabvhis5moWA9/STYJ3Y9vwNotT7X2/5Qfwt
jT3GSPLLNhuvIpJLtCgXbIdPOqKalDb6CDiyFh+QmSzGczIzs5xUGZodDnFga72jSGiirdzn5uOc
YC2Mx3uxlvMiM4kMhsW1n6tTDe1k0rm5ZO23oLd1BkcyUbyxv6bzfQ05n05mgCyuS7+Y5F68uL2X
rxX3LHC2a3M/FwNfUZZMq7SHhHplj48N+GUTbNDZ7HhTg8uYPDs5JtbKw1iR2xwnZyNNFzkoEmMM
Et3yfHJ0Ck5/Q+SZJMZPaq7gLlCvg4hk0ptNI9WLSC7Vc2FtjL33w7KS4/qcOmd4n7w+m2XcnIlm
3aZW7ROpb6Dk7uPw4V7GimCTIrHSdUgE2qv/tObBFu8OMFA9JVnpKw20xbmqoiVUJHrOd3T6/zw2
5Bxv28/i875VLhYewArxb0Rht8uHoh7KpQmZgocIHe1pvRMdzNpaeda13KYWP4m26I/+lsgm0Vq5
z/VQhZm+gLwntNAvP3nV5vpp8MLK25W6Yz1s8iyu/32eagFWClQ4XIrOL907upIOuWue1NOv0wVb
JdvnYb0K0SBUbLQe1StefEvN9N4PYaBGKhqlHkRqS2B1qI+pm4PS7+32USnFKXo5OF+Vc29Y/hI9
qOsijXFDG3Tuux/NxiRXpO13PTwNd6t9okrHkbgYqc2+KgM+ad1Gpjy09KaKRyy4Hm8taMplqrlR
tsw7TgZ/pGtoCsYEWZVTu3QpxFu+Hy0D3MwFwRCd6IHE7X1wnFdPAaUQZmuwEBelH9O2d7yD5hkz
A1CqpGhaGOD65HtqY59XSzvWuLDciJHqdM+EGDgS0QKf+SZ0BpG94oE2Eaxr8WuJNzJ3rP/WXhkg
anxRzGUdwuLUOuzcz0q1ytIzHmx0pcZW9E8YtrUZCCmMW1NQ7kZNgLnu4B0irouIaeGFXPvINt23
05u7e+cc2Q2Z5XVU1CKiL8qLXWzD4zXG1Ndmc8ztylqppPEsOIm71AoPYNxMD1/crtjbho17v4Dx
dILMjzWtHfFMu4cdtr4cjlfrMyLJdkNJ4Z10vS2J5L4/n7lTZxwXRGVgKMgGI+8CwNDBRj/u9ZX3
gC3RrMy/4+3fZ66w34lY3Sp2+I6de0CvmuyWbvHcm47poHMKUdu5/8wtq/O2aAH1fnbW4+kx81p0
pD6H4PABQ4c3ecLxoXOw8Ty11i9D7w2cgHoxs4o1rBqNhtDIz3YFRddGX1WjQJFqtcYAc7oZ7Gti
q5G7Skm/MV+2Ndat7554+aXFmvRcMHOFhy40GzG4CRaeVJJHBAMfbwdhBPnCtn0XqgNG63kpyUWv
cC6VuctVkJpiBbKhCzKDb8dDdkoCS8zQTadwrtaiWziXxNziLGo0MCVRSSb63BUrb6wOZ7mVHfGg
v9+/x4t9oDNhbKcQeLVbpUggbIcRpKByk4/wqF2y0G43VqHjzamcNVaCZfaD8yBb29xZ42JrOuG9
e7RAy97m+e9gbrMQIvAuaqp0HdqrUzoSq9xSFqP7+i5G0nM5zN0Vg7waMnOCvhgjOx4r64StV55u
OWSLt43OZ8cWr3S8hBdzmUzI0jZFF1YTdBta69ONUQxAw/aWy5HOM9FbI84MNiol+V8T3TVn2XsH
5eCTYfFeauqA3PtQjNOQxVOg4WPhAM3j4ZBgFhsdu6FJ21q/+DVL+jnuSWP8grgrKi30Ic2vCabr
t9vO+1FunzjWt+TmzT8Qgyhm1DV5E4jiRUo2qxPq0VNo+SvexPfSgJA2F8NAiNqaUpcb1PZe0Jp0
RGvS5kQeXx1QK4FRaMcnpOZ9KwZJpkGMr3FKv9WusW0VxA/P6K8+Vm6oov+Wm1VZ8l1n+rFNGEOf
ppgAhziwKJluvsOIBPbNoDni/h1eLCFqGqaeNFWRRJX1PcRJDUUZDIaXYlrrNI0bW9NnH9rPW5Tw
Y/ge3AzOkqc8l8igUyMWq7AQZXiNuxpNxCs0LCCYRCbs6WnFKWgv2uJMORagynBq254aCU5RyS0V
h/hy/wAX8WgmgsGjWutW2DYgiZdVS6qD+grGndaKsPD2H71kM0HUPmeAlE9CGkcddOktO30srLom
dI52x2VlW/Lq59+HAaUmCPXOj/B9dp1P4GVvH7DdOTk+nSl7ELcStGjnM7UYUFrJqyYeVgreKv1n
+S5iIUQm2olgI3nC5U3kWR4DTWHYNYp+M4ed+3GcSAVzQAUZ9Abc6IGnFgNPlVCYIDjAIZY2WIom
u/D059UWMMErENLb8jdQn50fA0sCCKILo1FpxvDQXcTTVrKf6ct738oXM08zo9CYnrCijGojyiEG
CWXFezt8fBw3GMPAqtO9g4rks7ULvfsiecjEMkB2ySrvhASWAQbIQ41QVnLC2o0fdmVMEAz9lwep
MVjRG3UrmwLEvbytiLJBdwE6Nu6rxIEjts0l1KuhEWOICGPS/xLQNWF1Es8ill9GVIx1OlOtqyaD
SMGIRTIJGH8RUfke3saNu/n1GFkeHkaQL1lYSMrPny16nDOZDDhhg6PShIGGW4zxr49uPz6sQPHP
8/1uTtffjf23agw0Dc0ghdWVisHoJmj9JlK6WK6NXJVv8ZprKBjck8UAU1b3nZEheriAjF88+WTL
DfqWzeG3NgwcRVKtimGlU+hDbPJ2qJzDEILUVz4ob9mx9L7XfC9mGdx/y2RwCTuOavDXQyukG99q
iTQh0Z30R1CSM/LVnLdxGW9/C2OwaZIaLWxSKEiFHaLN/du0mCbW/jI6TWAwaWj7OE5k6KK7n2il
Pp02+Zpmw9H3V2C/m8URt+g+z8QxfktpKL0/qRC3gjfx1jvlOd3VL+BysTmCliBdR3GUkiMraN5k
7ELowzwd0Y2BMV7bf3/MbCT2MbfIkbL0Qs2lMJYwYIogyVpIQSnBRFJfIY7sYB8eR5vFnsK5HMYI
4rTq5bGCnNseGZCNXDboh8W8748fWKTOawZdbE6diWMfqkSaQMOfQRy4d2w3gD9xcY86adHDchif
0KygkyMdZSCn6/v4WKrk0Rn3NZamYiR4nR+eqlfwHd0/6sUky/w3MZaTYSV0FV7pBx3swwUT9gTr
YNE0BEQGGemXuefcO2UJu+YCmbdMHfRERo1dgvcheclIlA94B9k3Kgy9cziS6HAqrNS9bE4n0OkP
VvyCHJ9qgaE9M9HI6oiOk5MHC7UzHkvfEiLMfxjzNpXqsJLqAj/spUYbiMnnG1zCt7kA5iEa87Zo
h5IetXu4WqlAZO9fzIbiO+81Wkx/zGUxr1FnDvlVoPcUTasYHEQGJLc3FxDeCu8/41eNFJsS4/Yv
lc9rQeOdIv33WSigNP2gdtTGZeycNx9S5769LmYj54oxACRlaXgdb19p9/YRYvnzSXf2sNYYm+a5
aYmlV1DXTVMysY0O7AHMKeqNKIwDXJZL3W7B5yS5Df1oRrI3dI4Tu+hRzkUx59YJbTPmGIm57MAx
+PGR22C1cUwvszG5zIFXnlbMEYJ6OBzUHKIE7+XwqVwSl4Ori606c2UY/J7UBmPnKSSU587BZAEl
lODYwfIT8fvTMNBtUoJ+PYAIm+IGFrZu0KDD74FdDC5mqrBdbcNUKnJsdtSeXXc8XMLjL/KTdjhh
ZvV7XK9jj/d5/gMk/6Ua28E2gQNoEKYWr9LbwQXnIrDQe4SLTAf3eBmPxfrOXD8Gjn3J6LRBhH4g
xrgUTwEJtmmI5nqCWqCHdYvWuazIN4jPV4+0m/mLY4uLucy5fAZ16ZRPPEmQP3roWAAoolkVUQDv
7aXmwHrMczEM9upqo/tTA3PB3MuVBIeG1ks4NvkfQPf3h2PgIjXANhFX0AVpEGzNJkkLUsmYZK5d
eo21/cYY3dN3hO0AnLuw5P3NlWOwo4SvXrcF5MJcgPHGe7cWPq+fPDG8M2RwYxz+Db0723h6M8mh
/dGslQZdaTG+GpiHPdo9w9FtKXqb68ZASSYOYSpF0A1LDw5Y9leQ8AdPMd75MViiaX5SlvSxLEj6
qKACchtc41nHsuPzl3WwdM1qXSetIcMEYeequ/lMtpgamPZw90wL1zs8PWytdqfspB1mJDinyNGQ
pW/WcnUFxAek7FxxF2xNq3IjdweqRY6c5df/t44MmqBULLXihJPcoZI5NKRf0SYKG7ksUGh+Zg2q
4fx9jIuTGDMbYYmcJ3MQBLOFdpQ1Db1HN6JC7D7DOMbPR2//7oTObRjjyg1UOFeCHWMVSnVEaZqe
6zDZ7gathWDdOK8eaX8/GKu51Xjed2QQJumnUS9knC9aM7A/Vl5jD/vVQpf/O93VELjo7MIO6vsf
lfcesVTPqaSXyG5AScwGgwYSb+3llwfKnL2DkXzekS5KM0TBUGVFRESrKYwDacbZyk+oiofJRYoI
3Qaksl9VbwsN0XZLONotHelc3t+OtDGUlAZAYMLbInl4JRe0htujTFTrQXC3FgYVTTTC8HI4S14Y
pp91SZWpc6mKf+oppWXYjdjpDKN12w8dDeol79ovWedcBHMb1biKRPkqwjpt+/jZu2cOOC86R3MB
7OM9mYGkphCAnBcNMtCWgfgZ808OZk6wz4gjbwlB5+IY01gVXdWsIhyZUZMuQK/5L46AxR7XuQTG
GFo1HDD+AQmoGqNy90ky6gGBRPC+0XHlMC826Mg6v+0gB5H9G5gzQ+vi6U9wfcBfwBFFfzLr+cxV
Yl7tMBpTpLluKtkAxtQVPbDm4SrxMmqLodlcEvNUt3UVYq/sRMEJ3YLiFRTtSkORPyRbMPvafLb7
JedgLpF5uA29K2okVfC5KqJc4NDxXzTONWVzNkVThonaQ0RLG/TgO8IbR8b6FT0ST98v978Vx77Z
qkJeVnKsRwMOcHTCyDVE/kLoZbT7C3XYSkKxyq5F5uMbqY0j1C9J7OkDCVdWHVmVCDZJPbUluxwu
9xXjABFbXCjq0cx7eohg64hBS7VdW7xtDou5vJktsO9GmmMaGfeKZjze3jRLAU0loGjvRJcHbGXm
WvtiKWMuj4EKpU0So6NgZL+Jb8J3QerNEZ2qmaf01oTxovW2EMlzFZKn8xf3qvE+I4Mf6nVSpn6k
wu0eu5soYyMPN5Zcubl+LG4M1ZhKAiwFoxPX09Wia9Wyx4c1Vsmiy5lj+TxA1Bjs6EZ/lNKQWsjb
YQA1o3sx7JNHBu/5i+POLCYn5ooxoHEtc2ytlXHLwO4ur68/1fev+9a+6I/OJLA5g6nDygTsloYy
B7y78joiGA4+n+jkCdoW0LnnnXssW93xKrscqGcTB7k6TJMY4xAj74nbDMmDd3ZmVpS7pBJa/PUX
W/25CzfIV6Ma2V0U1UpT0N0hzcOtqv0Hb/AvvGLH2cLUN9RVcHtTkBfDShMQwX4Gzjs4W3441nXD
e5k5EMwO0MqgHh/0mHo09WP0eObxSfNQih1iS0S9TtGoQ+28gH+RONn6Sg4kCogcEKUDX3ybwAng
3WbuOTKAUSbJIIMSgpoktlxP69Cmi7t/YNnw+gmdO//ldWYXPgndkGlTiRsA/+bgivalwr5hFZvC
N4CqLx5Ucd5odseTr/ZqFUu3+6a6h4/wK3hKHpNLsQFW/X+4CAyAlJoUZNVAxdlwEt8OL4L3Zrqx
aAUF8U8oiEXYOnkfUniXj00e6LU/gSL2hsbIvLjHk6dcPGe7vQ3ocZneOM8Lmy6ojEgecx0a9miq
eTscfJSZC2dtxs4Tb/8FxzUwmBilyppmUuTbt/Mfiz3SA7y6zmJlfgbHbHqgMwq0HNAwCGzxCJbB
qP6O2tYZ5QLe27KYTZ2LYiKUJKvKUclxzdDTBWIyxOZI3wZYgvpo7AnZv2NPCrb1YFcPXQzEoxLi
gQu7/AndxGEgiVAUhBBuatdrz7McdEghgqGdFZwg5sacfCeyYPMCnRp3ajJCXGshUY3UODZEDwQj
lo8eed3nP+B3ncfXc/pUUmZ+7sTZIonD/LAZDyXNdG3QdchPSI4OHMX2I/KNIICjJ89hMBjfBKwz
0WolU+xEbT1zQvTa89LTXBtlMGXUVjq2LFEbRYgxrWXvGZ0jNvcR57km7D4nEanOSKwgp3bf0DyC
uPOSohLt26dNQxSboLhqOdY6WVm8ZATPXEwm4dGBc3RKZIh+o3047ucGS9DwKgxrulnWG55819PI
gJ0pe+sBgw/kulvtv9KecDM+S6Wjmd2YDOSAky6p0+5mN8hndRuMIW0uNMkE/or3BxWzSNRcOQDO
CVXZzqeVLJamVEBouGlsO9rW31uQ1t8XwnHZTQZ9BkNTYpleCPvjdX3/Ty/WaeaHxoQ7YqNHiU9T
Pe5h2BwD9KChXct3OGJ4EGYyfkq3kvyrqULMy0FFSuk4IIj7+bgHyRM6jG3OefHyVyaDII0/1bVO
P8oOQZz7cehPx80JU6sr76GxBg/MSxwz4N4/BktGI9GS6pYxw3RuvZls1LDRc0LKtYNe486RrWcQ
DFBOMs73o7frDlibDMBMijAmQk1to7O71wlG3vOpMu8L0dmuJ1/7t3a7dI8X0L3gdoMV4vT483V0
LWv1zn1wFz0VTOMC5w2ki9l8hnEdWtDQrAAqDQqYV3I8gYXJQ6BVErqeGvxuL7z292Ubnclksp7t
2Oe+H/vSJd8Ik/cw7t/By+AU9vVI3bHzGfw+vE7u5fh4JpO52lHaD7LZQqYdbg5lZ01E+RK3Bdh+
6bJBypTJsZdFvJoJZO6737c49MmkLmCgEAmFZx9r+Kz7UhYD1pkQ5rbHgQwOLQlCFEt49E//KAqZ
/XnmeuuFlseGhj9P2aXsBAQ0l+FzjPeUIfPZqp/pTo37Ci2S4Bgzkcz9lvtsFTUyRGK2NiXt9PbT
svKDvgEHi1WX7hPXGqkOf7vXM4HMvU7Mtg6lKJCxqf1r/f3yjzruZwqxuQx9GmtFiGB4O7gLV2wU
LSzvXbKRQl7bPHNYdp9/K8MmMOokELAAErc5Ib2FRTdoWzoi36qhSfgRfsmPHxC7pXvOeK3+vDvN
JjfCVXiVVyIk797QB0f7ijaPZG+Q9wBDljxisOVofKYngyCYxbsOqoCPBhZakH5iFzKW8D1qF6/B
OBwWmQaf3KNdhOaZSAZA6loG4Z+gQcEdhvqP3Tm1r15oSzEREbGCnyShBUQb7Sz/6MmbSWaQpDYK
OUWdTwJL0MvhED4ekrULlxP9Ora31729JVoSdpiueWkBzs3QGXAJkkQrkgxX8fNCE3DN4f5V535E
Bl2UqKnTnD49B7ROui5oEbxHQktfWGPI81SW3a/ZITK4ohtZFOQ9LGb3cX0yreIRm0p5nAT/4RLA
SwSbm6kItx61We/eFMViLIuJDI0+ED9OMMrNI97SbYydR0/YzchzxZfDHuW3ROYbiVewd4xU4i7d
fHQbjEHB8eoOtDrFSwMsO3szWcz3qqMWvAMNZGFMxP5ATso9AVl+gkA0dTA8/vTFcbkWmcgw5/DX
cTLfzFfEPKi0GNBsf7YnzPRkrR2Ag60asIJlQ6QN2ZPB+RG9bddnlO2/Q5I+0dBjPT0mBG8UJ46l
4v7+Uvz+OcxLYfalIiZX6G8n67En2SY727xszn+w07+E3C7NzISaKvfRUgydi2Rdvqq1S9YYT31B
L8T928dR5mbKMzlYp603UwFl1E8s/qOrI1QObi2OZ88+382eZiJKpQ6yIAtl5LuPWkwnebd2T9Yg
seMYynIi47eh3EpNM0lZmodTmePQ0HOA/9C/jxhL7G2b550se8u/v44CE5kJ6rAxPg5LCNqtzuHZ
b8FtvQ7OT5FAeBscqDHNjE0XRUXQFF00QdStY4sC88JVraaXXVqk+z67Ei3ZDAZRu1+9qG71leqW
mWSlWcb5YhQs/iZT1VXsqMM0FHoq/tROrDV9mLoy3esxRiz8TWkEbtTF9lXjQD/jtv5LuZkgBklk
rZd6KbumeyzTtRJhW0RfgiZztFkUooF+HJENVtayiVFTnQRdpUKkMMRh/Wokzwy292/RggwRVOoS
VnXqMoY6mJTMVTbaWLgK2V5XYjevtqOJDqpJ5cQSC99FlERFhAQBFMq3xNDM6uo+SkfVVLJ93q+e
tKGwjath6ep7PHj31aHmyxgABOmgqTB1RVHYHIvfGW2Ode3ZvmkHqk6llxwJ9Mv+TYIE8hjFVAzs
lGMw1PCbOu5LMduL16ekLy0jqK00OlRm4F5VzpqhpY8j/VsWPbo/zXkYtaSLBXycPDWdPnYaRbHL
/v9uylhwiMMSTMgSZfojZt8mAIlw55dytr9qerPP5SJ1V3Un7JVrF7j3v86iPgpup6aj20lhCbzj
XMhXUpfm+0jwmiazW3MTYVD4/y5ERS5WkTBcqJrsoUWGashN/j+kXVl3nDiU/kWcIzZJvEItrjJO
4jh2d/LCSboTQIDYxfLr5yM906mSmeLE/dBP7tTlXt19FTKM08euxuLT5by0af9e3LooABNX6h1Q
jlqM/1ykdUE1Jy5owmHrwp3R3n0zs9MbkMDIu+c4JsHWUO3llTc0fVWWMmySvek+MHl0yjdIPtTy
vyA0ye+YcKZMAINh3jvznzI/8/7HG7CgponRXJebNtG0ZIbV2KSyASKt5sAg0CwODYi7wcBrysWl
2PuOA0ymR/XkvJBmEeUKUFqT7obU9g3r0XU/M5G+5c093MtFddaiuId6LSk4flSxNjZlOJV7z1ke
Rcmvtym2pl3cXyB054mptnbyzJKhF390nefWdo9zSn2CjTeGUe1vA1sj3EI1jxOwmadr5ZzxBsVo
T4ZjKk/CEQHk0SzlLpnVhuCvqeVLSJqO6U2jmuOeytD0Pw8b8r6FxfL3C0lMaTE7ScVk6KZ7w3lo
k31bPIzNBq1WHgY3hcHCOAOLxVo/F6xdQBGm5F5SGXk4519wnPZkyruZpHdF7vrC3PBsVzC6gqWJ
DZkoNxIDsIazM6W7jgRtmJtb3LwGBbbFxWYNXDnxXI1ujdUapaFkEZJOIiYx4tTv6r+wK8LaMVJE
G/TTY+VFYS6m7F9wGlLzJJKM0RLgvrRJ67doKCqagxNHftccnfqTO/7tNr49+YU48Dh0jtTYtUPo
2XEANbIj052xRYGF6zRTfvVJWnRWxKUohAcKJOq+l+E8vE/o3W0RW2F8gGDw4TDpixb0xR2/YJs5
b2xv5lURWhMu5sQfzeb5NoB1HH4B0LzsMlfukCwAGGt9YZ9k82HwDv8NxoLkBRI1a+ypNZoi7PmT
ip8HHvkQsdsw9DzA//LHL0QWRC+AmL2jcIgYbojl0j6wzLR74q3Hd9TFKuKxrLv3dhWXh4yayR5b
zVHtNYh5SJ0uO3Wjl6Op0HKDXqrs4+0P23pBTUwQAHKWLQTm/ElOfxvq23/7fU0uUtJNDo44FSHN
573ntvd9km3smVnlEb5ceue4C+DqIwqz0Wa0J/CIxu6ongzz/PgGFDg1l+VwGAp3tadTY8ZiI8Pv
mwmGt5Lz2G5J6uojXEDQHkHZqWTRlGJjZN8ERYox6a3AYZVG8ObJP2GQ7gXbME8xxX7x0BBf0/FM
5JdWbuiC5SNfqZsLEBoSaDikcmoAoseKkKIKeutAnibebtjDNVrZxMZlPJzv9Ex9Pa1DWiXqHgFK
2n8l3ZfWHjcArJHqAoCj+aZT1A8mSRHMeU51NIb+oaAEG6izH7e5aguM5p+2NIvFQAHGUczv2IOJ
HmW2uw1jg1b6neBpcGxjnC2gEve+yT9Z/O/bANbe3DaxqBNRAkdKQpNuqXqXqIVWGLa9Mz3rOzXe
VSye/W7emiZZxcVCBE9dHNTjepu6KR2WoH0WcVz1MirMd7tbJRIt4/ZTRWP7478QtBcxKtcbWQJk
orn+IVmGEs1wKuv2E3P+HLOHmSVbELdwsq6NQlOouWfWglOe+SR/zvsts7N8sy6UNlxg13Idj3O9
26AvBFY9DqwIVZyrXWMm3z2r2c1Za/s2rjui94TwnZjdP0synUjED7f5Y3n/1+CxkpsjY8UQE18j
KKdqnkaHF3Arq8GPkuRcK+fM5Ms8OMeGjHIjhFkn6C94mqqO5wrxE4WVVe6zqL4rtWEKVvnd+vX7
y98vrHhr9XNJDfz+wfrh/Pl549dXVQIIjmwFVgfxn4slLn7d7TvHRsaqCEfj4HLcWyb3ebnFc6tP
smQniO0QF4xxjYIdI+AqWSzDYhLf6nz253jc0/YuR3sZ+/v28+vF4n9EysWdCezIcuAgayGlmfXx
0KXIiAy5So6RM8W+muL5buaTCkzXiAKSufQJK7TQNW6X4iDa+rES4rPiBs7ZV7MTqDiOd6YnvLss
6nIe1FWaBl4/bsVwq8Sn8GW5hY20WP9yTZeCVk1fdxniLOX67XdBelDm99MeFmbhMPJtIXXjeZpH
Pualw5pCwpOIo8CcUeUCrFG83Kb6KpNeQNGI7nW9XVgOoFTxrsNSB+fd3Dzzv24DWSfXP6hg+Y+e
hhKmZ045oumQdefOO6TDUyc2QNzCYwGh6WNCxZDFC7UyuR+rs3QeqirYTElsIaLLA/KgRpwASt1/
m6pn1bzrm+N/o5UWxLjCsNkwLIhYj+Xse+Z5nvdvAME9cBfKAtjnodHKkWUpeNLIMOLRO3tyU58Z
JPGR/9rdBrT6KB6CPRxdJQ587msxiSO7ng2JcHJwmoOJOzUyMX3Ml+Ne4IZbv7CpbjuW0J0zdLBQ
5O+vIRHRWcTsoDtYJwMjPvBhx6O/jemvgYu7pPg6sWgDtzXrcQlRE8+cT8NctYUMOTH8zHuJ6nLD
t9zCSRNNrqqhKQxAMIbxrlEfcFLK7+i55pbfNpgl3Gfi8+33WlP3P7WNyzwTIYxGxTwWRGYe5HQk
iF/8CauH+E5+caJPt+Gs8QWS7Miw44SR+YoB7aGcWVWDAWd+V4n3+X0/H7JsA8jaAyErbWGZv4OV
Nbo5mYpCFP3sQLOx77bAiKx4gxghAcbRk4WMhvezfefCAre9SQWrYBzHRBafWV432BBdJKFQ/bzB
CnrT9U/bSF1io4kQRTCPabzA7C7qjBlawZ29xC8fcfD7EIt0T6ywIubjnHd+434v+FawuabwgBy2
/SD3jkvDy98vcKxFyao2GSBX9bSvRBJ46Xcx/3723cZ9YVTecOKaU91bZ4kYsC1wzELm5vSpqeLx
YI/2eK46FW35uCt+OxxcStDPgXIFSjzXCGE5Zj/EfMrCMo0OdZK+t5PxoKxuN9fHkZ2jcoSrQQa/
s5+tkQbMU49U9b584F7td5lZ+JaXYldZ1L//bZm4+rCFnS8oTQfVkcxTWWia3ufEU35a1T5NxZ1g
G7pSL+UvzHQFSntUbFbCBZW+z8Ksnw6S+HVyTufnnnu+bb837buoCumY72i6HzMB85Pu3oKq5yA0
Q6MTpOca1dJVJI+QKYGtbv0p/mFlBBHaydpqv1hhXuD5C46molEvnLyWullYDFP0vhuK4uSm06dW
4crHbYxWIVELjUIEEsqIBom7s+EO1ZyFdix3rvslSRq/HOnhNhRzRW/aoNi/YDQtoGoa5ZVlZSGd
A5t5aYBsgz/L6DCb6lumHOiAep91zYOKnXekHA5tpQ5qSDy/IPOex31ABna6/VGrqEN0ocY9mAz9
+EZD6VyzAQKFbeJo4omizBcbpd8VswSVhx3iOLvgoltUk9k5N0rM1ZiQWcLTu0Y2u9wdn2lTPxak
f8GVT7LBoKsAub04R0ul7tXkQDTUCSK3LIyNP5LS3ZHZLz9jfe8uG3/cpt6qOrqApImi7cI3pjUg
TdMnC/sqBe7f4Hwz5Uj242z88Ok2uLXMso3EHv5DUoRB616Lnsg8kdTCyMJBkBknogqxdyvsEM9t
EgfdmEe445x1OzOJRuxrytUJFz/qO6eSmJJMsm9R1Y27pMHZxtvftcpEng1CcNtxPT0rywdrVC7B
Z7XyjDqzX8+Nb/VP/w2ITuup7xNzjgDEhzfohIMZ3AawIp4OHF2Gwhh8glcL2iXPVSVMloViaryd
Mz32SyYtrh4T1Cz3t2EtD6U5vIDlQJOjwQMOtqZDZQTwYwXd5kr7S9N0d0nffrgNQu+yX+wEYDA4
g/CiYDS1OEGUShEmQbBurk+SF36kEHRT32uzQFro9alfyuxlLnC6iOafrUEE8TjuGAoQg1kGckLZ
qtv6phVOufom65qBa8tFoY5j56CX2X/O6XyXo2nCKbCvwfaH8amwcBnFxExH965pWjAz+Sqs8osD
XZk56YYzsaImrr5F00tdhClbEsd5GCe5c6IqZz7JpurM+iry89koDmMxD8fbr7L68JaDbdFICuAg
ivYoMk2qoRvwKLUr2qBKWkQfJpl/X6s7aBv5F4pGZhKPFe9jDy5ZcvTEe9qeZPRyG5E1n/YKhka+
IW29nFcgXzE8p/CpLPhepPnB4x8R4UEztUHC7DsDSzlvA14VU4ubnrvc+LT0Hv6stxrZowsrdMiR
FudEfe2eSbsBZE3TArtfULR3qkrcPsFaijw0UtdCG8bY7fM8ze6aqjPzXarM+Z5Rr/lDDKI5Vf1o
vEN2K9sbRo0DO0YkAi7a3i9FFG24f+sM9OvDtKfN2zKRQynysN2rD8aGPVsVzwustTelfTtFUIJ5
SIj0W7feTeP3dGs76NYDakZscDK7bTgYp4/jfRxjZfD0o8VtD48nG3ZpC5JmMojsvEQaCTodxkNs
Pcx3ar5r7N8Pf644ZfmIC8+/a7OhFzH4cezPdVztaHTiebbBj6u6CgGcjU4tlCa55jpmfY1cNwHN
OhEFbn+AuhTtNy8/y/LrbfFa5a9fkPR2LavoZjw+bLnJhvPcfxQpfYtyuoCgiRaNkbefLCinnSTv
TPWh3Do8vBDjlXG9AKCJSFwoIToBYpmDC+16LrC3pmAfBPm0OCax0/g4qHmbauvv4xLKXNwUM/VM
Oy3NSCQT+ltnVbTHuY3ix7aIjrEXoU9+SI+O1Yvn2yBXZdVFFIwShQeHRSNjCTUIhkA0UTufM+++
pcJ3ja0ORH0x0D9OxAUUjZYz5dgZPFJYkiEJnTEoxW6QuT86xK+sUfqz0/rG3D71cEBx2SHxh6z1
MzlWvkIe1yvave1iF52LG8zNuLPRktW5O9lHyLX0T8zEqPttqqx45Ch1LOV7G8foXD05qka1dAPh
e9Mq8Wk77YbkL9s+5+TP7oGyrVB49Q0ofEXXRi4Cx76uZT/tBFDpF3+cNw8EZunY9VZQO4O30Ue1
BWj5+4WSUWwkXVHCb0LrQOCyR9Yh0oinDeKtyv4FOpoqSyw4ZzkFOhm5ywLab/g++mjAP8yER0EE
zFF6/TlPfIGF0aLzTDTAopZns5aBKU+Z7IOuQAnmk0zpLu72T0xuxYPraHkO2kbQRIt62zXxyryo
WvidWWhZjw6LH5jyNozyKtchyfZ/ELQEQs7YODgKNqD3Sn+0mW+l5Esa3xtVnfs8CUdny5FepPuV
jruAqBmESUZpNZnQcXli3FU0KXyl9qyX8OxjHydS7+hwEibZzUn+R1tvZYBvU9R9VRFyrJxkDPg2
VJ6srrgr6w2rumq6/8XP1QtCjWjh+o3AD0cNMHkaf+Cp875zqI+lALvbKmMLGU3F9Uk/etlCyhT1
moetsHXr1zWXqjc6MucjSFWfMYN/+8vXBQrjFBR1fwxV6FRSqVEOc4ZPL+s+aIQ6qpLukmk+ydn8
My1tbLyJuqfG65+SJgmTfqurfxU5D605LsSKYmvttWTxwWCGuQzGtFPe+hbGVT7Kuhm/3UZzreES
+Wt0R1hYuQgsNe3nWUlh50LmITKfwYxq+YjTVbOLqDG2grK6RwtdNwnfOTvDp7Sb95kihyhP7jAf
56Oh6zCZ9akR5mGs03BI6Bs8psuv07Rm1clCpCO+jrS5H7fcr7KX2wRYc2gQzRMPs4wcjp6mwOye
2VlVYxaoyE9x0+5FWiMvOPnkDt4B4nl1Jx2xIRVrHs0lTE2lZZTL0mALzeOvQjlBnGFnZPUpAjmz
9sdt/Fb52MSsCxoiPAtmQhMS5eSNYCbcJ2a/FGggLGrvVMbj50y5wSzpg6P2ZhPvx8T9kmbllvOm
76P6aZcuwS9sfmGXeCmSgsdTHtrKdxjPjijd++VUH1VNHrruY2wku5Gicbe5r1EhkkOi/AbJg12f
7JK+OaCJ8+DB95qjOXDk1m29NdtvLoMZnC+Nx3oRx0y6ISlcEMecDmX6rviUtRvexWosj0OAFgN2
HJ0iWqUXw8V2U3qIdss6D/IoCVT70XTLoIjJx5ZjlWYU7TlWoBpqw+NYK2agDPsLsubFmjluKyiL
QPkOs5+2k58M72T3fay+1+N32559ItFhVt8bcCvNyNm3W8rl/8Ed032EYQ4Cte7rxydWzEuFRXZh
T6qA1Y8ll0tDbqCmOZgt9Kx7xTnu7ptUbWjvVQlDBsjBgWv0uel58a5wB6XiAUSPrLBwMRfT2kFf
Nj7j7bFOvQ2BXmWjC3Aak6OBI29wKwMeQ/wxG+qjkTx6m3MlWzhpmnpOG2qWTo+0id34de09NOZX
szgXXnUys2J/W22sAsMMFkYKkXd29EWsvBxqTMmBd6zGC9Jh3+CkpiBfKiTy5nTDBm3B0qiHZc1c
Nks+KJV70SKea79Nht8j+qFOXW1IxZrzY14gplGxykbYlAVYUqiDwc5YNnVAu2+QQxZuk3Bd816A
0oyXnSoSE8NCYoF+K5ryPrPuI9fYx6IMJvYNrqsS6JWvw6pSGx7eKj86uIjhoMvTejXgOhu0oZ6E
0jV5EnTDjyatg6HaALJqORGdWShLOx7qldfCzXOvNLselDQTfuTxuRXFLlNQ5tGhU5+QSvQ7k2zk
alZf7wLmwkoX1oShu4xit30ees2psL5IJ/dzuzji/NjH24+3CgikW2aTUQv/qdkuAGHoDRfduxom
Oh+nYzkpBTeomnctiT2/68uNmGP1wTiyg/+Un/XNg0kXN3U3wA7lceGb1rNKG59uJQd/+nJ6YGOi
eRU+rQOf9tVkGsH15K6CVhy8fNfxtj9FDOVYtzKDoud+S/PnRpDSn/8SbX6s0E6hzENSZHdzvCsn
vlXaWqWxBwNlYfQbNNYes+lI3vceuLTp39VtMfu87H3Hmfe2gBNw+z3XCGyZmK/B8ieC8Fhj1tiN
SixFcuAFoeMUoJR6VpsSvygqnb6XQDSEHIt0bTq6eUiTatfIc4GerttorKnKSwia52gOYrC6hOIF
yzyw+r9NdcTtbb9DndfC8N9tYGvvYzmc4Agn6o5opb0WtslDpB3DfUPzSRnUUpyrcTq1yTu7hzTc
BrX6PK7p2jZn6HB+tUIBLSRwAngeZlQEjbWTLbqrtkYAt4BonnDBuqlIKIjnes9StX6a7vMi/4+Y
aMbMicyBpTbLQyh1bpgBlQ9GsyU5q4x2QS7tZWSGYaCqAbnIEPC7utjAYeGiV3yMRneKZ4ff5mo4
zL0QrjdjslDR+hPSq0EzZ89975xHixzbsvorRt/EbQZYZWz0ahMXoTZBh901rylLGZmNWDRM0zp0
KVpr7FNaoXKITmckOW8DWyUfRfuwyVBZhzm5BlbZTlS3XYbhfNLBFhM2HLmwqw1btcpuuNiBlXMI
34nO06qwZWKMBeYGM08GwqqdwKG9CXs8yONthFYllXLMp8NYYVpbyxWMhvDchmBE0RucQ+W8NEl8
GPvMZ+LdbUDrOP0LSD+03qFjlUUlxtwq3D1s1Lj3huespxvvs4GOvm2i7lrETHNdhC6L/KHg3xr+
IcnrfUHj/W181jjBJh5a7JBfdF8N0GdTmbcOjYsw7mZ0XFEs6/8LkwlbDLfG3Q5MO1wypFqITrZc
2U7fU1ifYVL3kwETW8XV96Q3PzoNKuNF9HQbrTUCQmPb3jLqji5jjcH5UMQxrncXYd00geTfhYXs
idEe5PB4G9BqLfcSkqYqCoYxhIG0RSh4yQNrStAx7bXuY4stNoeY8CyopqY7OXGmMIfhfe9pFAe9
TYxgiL1QGDUN2sKO3yAPl1+laRMjxZH5cYQ8VPYL43+b5CvKeUmxtSlqTRq4C2cCHjZGMxwNeWuQ
RYLmROiRrNrT7rxYk6GLN6RhTRtjRQX6dNHntfRwX2srmnOOIwQYCLTKNvY5VkP15RfW1efWMvai
R046NTfEYo1/IBOYFnA5WqFsLXPQuHEnUUcsMEg5236iPlg2D8weR/fGfktNbsGyrtFDQ1nH3WVc
DN02f8p03+diFyMhEEXz7jazrkkh0nyYykfDjmXqTTvwnEpiTG4R2tYYCtcMI2HssVnsmOf0UOXZ
Rg/MWnyEXjKO3l1mo6NbU8qO2ThV0aEJeiq8wqc9fdeOf9q9d5+49zZagPCvzt5INzS0vljrZ8IN
fWwWxfwTw9oRTfadJKejkWDM1k2QVUq6xyht30skCQpuH20XGdtZBkUpHkg93NM58tOhfYP68Tx0
ZCOlZhJPV3fWJNLJYpjD9ab6PNTsj0LYQZWpO1ZvVYdWuQeZazQt42nR8nXNPeDJrDRdTDfIeQpH
b3jH0ByoJveBb/reK6BQjcG+II7mfIT12nvKTuIK2YRGcy5fcIA8aPpxV0uGfoHn23y6CgiRIBwh
6piYYrvGyTIrV9YML1ibDy53P8jih5zOBmW/H3S6BJMGWCRiYimuPoPitjxDWgxTFI5BTjHaGgvS
4srPhi5eUZJXUDRdUjtj0nKFyYkKaSvBHlMXN2/KN7isV1A0LWLPXVIlyxSAUsZ7hZ5MajxZRrcU
CGWX7iLWBbcfaU3OAHFZ6+P9tAHaK1XTMLhptUzwMNr7Oc0DL3uk7stEYdGrfYnb0GWs/Jr8EQ+x
jwGd0+0PWKMrmAMpfeStIe8a55eeNNRQEsi5M/pV8QOBxluW/2CF9i8YWrjZUlRGrB4wCqfyURq3
ueO7xdc3IIIav4MsAGyO3t+R5jlqkRWW2QjrB5NIRTSPwttqtliTKYtggQlHaRwlco1a/VwTVZd5
Gc6pUx77iVZ+VNjfK1K/x0atZsPSrEIziYktB6ggAty1BPfCGV0v45gNiedTY3V+XNdPvZ3spNza
v7x8uBaruVgdAlWL7hhMiGqMT9x8xJR9XIaJ99xE/lycBL1nw50tNtyQNX6zYMeQrUEKydNHUWpi
VRWNDBnSutzLqDsjP/yQKfvj73PDJRhNXYyCeijIZmXYzoiUjjh36A0b8ySLZL4i2QUmGsks7ALH
ZSdRhoPKfVP96Ov6TbTC9jKOThlEgAt/XGQP+zYhJeuBBK1fAIB6z0T9uE2nFe9imQX/F4TG0Gzs
+JxiEjY0MYDsp5NqfK+b0Z6wz9Lxno3Ozqire6OgL7fhrnn8yPliRshEacVFaugaNxzFiruOuViy
UTb20auK6lildu+nUYe7X4RD9cLROo6j5b4MNsMIcsWCDEsr91ww54TSpwhINfVbbvKazGEUm6Hr
G5OOaDbXvqsZksFD1ja06unoegzByHyY7Idy3sqLrXV/4xYnduAtbh1M9CIqF887mqpFQABRMIV7
mnh9mLOTXfM9G7yAdwFBKXVIvTts+gniD17nHiI27KYy/TDwMbCaJ+psNUutsTQWEzBMgGA9ALKp
11/UTNgeEadlGcrarX3eOHGQOJHasHlrKuASiiY4zTBYpbLBc+PYNtCfjRtYCTZB8miqDhtstvyW
LqSwrxgitB2OETuNv7GE2krNWZZIBv1guDg4oM2sSpci5UCwwei+Mu9G636SaPT22InW4xtUOHrz
+LLyDIMmP0fyL964igtBC9mUKF2eJ+tcfGmryt+Q4TV6Iq5jCEUwvOToeQ6cB8BVo77Gq7XGLs2P
cxPtknEjDNkCoj2aOxZYHcGASIn2NvhfHPfGra3leqtAkGyAKcLaTsQg1/znkai1czYCSPKInEBQ
Nw9SDW94EvTDoAkU1SbQS9M83lDMJVyeCgP5bemzHOcNxHfLxURi/hZ3AR1S1MEMq81RMLjGpxVY
Q9d1dRWKpj0KaXybrL/MIr2H8N7m8xXzDQvh2BArVNGYfrZuEiTF3qWuxJacLvK9yjgYXXzmDKGF
GHZu8cdtcCvvdAVu0SMXXM26qEAerC1D3k9+VH7FgRuflvXv6wlM5P4sNHE4dnr7bDQWNUkiAr5G
T7Ds2mN8l7rZhhVfa2+gHDOMy/s4mJhccL3AJSIJOHqsqrA1+HHwnA9J/Fz16QPF+OrcVruy/IpW
2kCKxm8jXNuURpDlW8vdVxQvymnYIvtziygaPK4/AoMUMk/7tgp5WZ3KpjnLrdW7KxyCAT/kxNHa
uWgjTbRQtejzXuRV2LSuX0fvEucYx9K3i8SPxi3TtoIOktVwK1AnsxnXB0AYjSVn+VQhNWLa8w7c
X39xkwQh220+XEMKVXUXbwcgr3q6B6eP5nmyoC+8DqdQa0ue6CDFQUnH9KMKc358TpwNtlxBDr44
KkzAjjoYp75+qwJ1v0FhSVvo5tU+m3vciBTWG0bfQToHT7WMR9p6WNaZOEPpjV6FCQyPH7vKyM5p
4hlnpxzbDQlYIeLyStRahmmYq+/JlQ3pkdRFvSTF/3AYXWWfnbpPfTpT+yBl6vms7OyNpMEaEQEQ
WTSG4hD2qV4Tcey83igiWYd51Hw1kqVF3YuOt7ljRUuh6R4D78jUYfJRX4eYRi5pxsSpw6R94Fi9
0Xg4DIfxj9+HghwZ/9lgiS4pTXQzNxKyZKIJbWzPZfMzSsKNsf9vMDThFfFotbbImjAv7eBYY/7P
zDbaMNYeBJ0DiGrhLXlUz4B1arJaPqQNrKK443PzvRBvGeLG6inMhKFNDm+iB5l2Z7pNb1cNJpnp
MWbGzqzjfd9Hd7eptfDOtc8HJMiS5XYQWmCh8TVvybJpZ2zyRJBO47BxvlCz8Zui81W6tXBzC9Ii
Whe2oxNVDuuelBi9eGLicxFhxo6+z4zPtxF6/TZACHoAT4Ng7dXbtILRbrIVrPs3c/K7rZB86+e1
NEOFvU5xD48oNDK2c9lOZnRDRrYgaC6XU9M0TnogMOxb3GS9TZ3XYo5QBfvu4V7B6GBb7vUjoGFh
6iqKz2+iI/Ok33UvPNnQkaswkKtF1sAGY+ld3KSWSAzHDC/QPPL0BauLifV8G401GkGH/AtCd7Ct
po3rkYJr+eRL9YIFdLcBvGZWbKGCwl3EAgZTFwucCU2m3DHLMGvHxk8o6cPGrFCVryoRjMYwb9jJ
ny7FtRxeA9SkoxoHjCVhFU3YqIBPx6ratc+q3jfxwTin8sFUG4ywhaDGx7GUzkhQrwxpGdkBd+ro
NBbGZ0nQmGo3RbOhMRemfY0etkBghpvBxV8e9EL4i8hIZG/PQM+wh53sMGrlwA8wh2Zvqb9ru9uN
Zmn40TRs6LfXBnuhKxpcCNwrF+Pj14BVNKfMjhAloW2nqA6FjHe4CRC1SZBmj7d5Zg3HpX6w7FTH
AJW+7RyjY6KXFhwsjzVhge13rDxHuN3Ai4MVCb/kzKdbTt1rQcB0IVYKwUrAaFP9JHaZlTacHNKG
tv29W1Zsb7RSr5Dv6vc18klLsCGz8fvDmCLx8C7yRfy+TP2MbxBvhR9h6EA2eCDoFdNXQSwrOj17
tlo49X8P+TvwgouZvGIzkbSK0AIGy7Xh5+i3T4qiddk8Rm2YUPeuYtiL8qk3ymCu1Tl3N+qCC3E0
pocJByA4CoiV9Db0ckL0bJG0g21N/RJrbZwE0cTn21y3CgR3SJa857LrRXOpmtKYY457V2EMepXi
RfWHvH25DWOFszm/gKG5VIaJnVJ9nHdYKEMCnotzjebWEWcippTsk+q7PWT+2FnpRsSyytycweWF
rwXJ0pivUU5Ep6nosH3ko5SPw7CVM15lOkSzNn4emTxXU4I5LzFMV7ZdSOoP+RghRzPuoJFGy9rf
JuAKJqgPM5Rll0yh/QoTWRN7GsY+TLHCYW8PtTq1XeptGZHFemsMh74axKyofKMDSrdandElkdc7
fTjJOci9/KVM+IMyzcOQdT4tho9TX3x0Znl20yPNziZ/oerLbUxfswrartDes2yjRdynK3rYR1Q2
qa2wOyWS+wSdBQdhWMgKW0PkN1aW75MYpXmcNjm541ScbkN//aCAjsShi6MWyCXp0t1VcAu7mqsQ
A3eB8mY/J0eYd7+iGyHZazVyDUizZ6biMoojpsJM3Mn8MFSHAaM98YNBt950kd/rN0WlHYYL1Ubs
KoaTfm3A2jRqeEvVEHaDqDMs8c7rM7El30sszg3SGRssPa+IAnSfN341xubBIG15vE3X10oGH4Fp
GgS8iEZQN7z+iNQsqOjAwWExR7sxxgYJMfpG42wI/MrzIS+L7h4ICoqGegJ6jCI5uQPWMfJhLz60
8TIqGSaV3ADzmkeX2B0LQHE1AsGPu3zGhTPSonaSs6zBVkG3JveV3c8PiYFZJ1vlXzuGrdx0Iu2d
k09PaES3NxwS/ZAfErVY04rpHKyYQ1M405GsZjXzsWRm6GJx0eTgGNb8qcof8r8HscvuvfnjhLuP
RAVRf3Czc/cRP3Scok/qh3SesuhEaBps7WB7TXe+jDFjyyLmEpH5Xwh2QZDCki4mihMrTMe22k8N
adijJ4WqAzdxSwzmVajobKjElUElLNfDIp9lYAJPrZeHVW/lqstnnDNiyrcxelZ4PcYbuY+lpr5T
e7syZ/tpFvuG/r46RtEWN0MweohEGKb0rvGNTZGXbW6aoV0Yno+zz27Ypl396bbQrFAVzUDo5EL4
gN2meq6ozhuF/vcYVJWpeSKKNoZfYhzP720E2gNWEWwopddSChsGfxBNZMvuUT0PVot55KyarBDT
lRZW9lHs0vqWN25TPIixTPkGJ6/ELKh+eT/3haHC/6r8Vzaoa4iyNUNCd0UdOAzX3PzK3mF9Pg68
ee8KjOGMv63hr2FqrggRkdsMvDR/LsOohg/9rnTrADvIb7/diorAllhwJXrxsKWEW9ccktUIKpDp
M0NWOKoJZrcziyAv/4e0K1tyHNexX6QI7csrKcmWl1xs51L1osjKqtS+7/r6Oco7MW3THjPqdnRH
1EN1GyIIgiBwcFDneLekSVVQ4HUxN8Qs29kOwhktaJkA6sb7H3F9ySD2/k/zCDggrnidMbjMFEah
x0cIkrxCjsm0R3CeuVJcG542R+7QqRHnWN6SucTgIGVD/gTVuMuFgyh/HkGvJ+3GydxNerifUAEk
hWLVGPUh7gIr5izylqaB1kDBzwB8DhR3lwJTQWnUFiSDuzwfPsMQzYpgm5QzQCxBO7nO44QKRUOq
pOZY743DglsAxx+3K2AwLF5XwmTmOhrh84ASFBxzHNqPQs4s2sZNP3Eu8RueAAQeuMTR/wOMLMuO
bmUZAk1MMwDHU3Boe7SxJ5XT6eAiQmxy32auI03caqifIu2CPoIr0txkEMq6ByEcJgGo4Uel170r
C7XIUd5tKUgUA9SJc8/i8gItKmYJHmgHXHVEsqns1kk58JDit7YIr3f8EMwChcFFrWfX0jC0xZAa
sbIz02zeiUr3pYZBSysgKTle5bakpVUY0FuURpZTcSapxElL4iRVdn6q/RoH7Thp7YPQ+3/ub85N
Mbj1EXwgRAdn2qUYlKNRPk0zBUAbGQQ+Y2CtlmzJuqzEmZOEW66wy7ARcxbBAwwuF8xQuDLvORQ1
oQl0GZzw6QbAKKpUb1Ut0qx/UgRhhX//emmoyMFrSOhaMlR2aZVhyGEHIP6uG3/kc0osNLfJPNqY
a7NDFRoWBwQmcpeGyehPVNNIA0G4DhJlFS3q5fQj1seE45BuCgHiCoWWZZSByTikIqphz2MAIWrT
iXZVFSj7DWZpRv+NIJCD45BrqCaxLTFWl5RFrlX6Qq5ZUTnPEPcEc97+/tudwfajXopRJ3Dr6Pu7
NDpxrtUYQz51DERtMtFpLKOv1v2EEIh0eSXFh78XB7sTUYtDZQQP60txXevX4HQLjV1q1B3pjf6o
huZa/3uqDuBu/hN8LN2iCiNm7qoBJNSRsQuFardIAQnbX6dvLOAwkVnDtB6AElh6HyvN9CIVAmPX
t9ELHi0+qnzG7yo1eZ1419fDIgistd9JSjjtS5WpMcq/vpkYKCr+bBLhVGDEUaa6kcRLENwSpKGe
jZtBxbQpdkJqPXSiX4agcNYLiwYDGHoDtLWLYHbmbc99SVejPgdANMVOxPaANsuR25+KWdpDBzZM
k3e3XgcsCFT+b00YAHmpvLCtLDxIIUnx91JRP4CLqRSaBymo8EjlZENvrwpOAaP2QNfNvsWHCsd4
rqA/OY5Cmgdy6NZl9FRkRb7NzYZzcG84IoDLgLMAyhQwH3ZlHYjbu0wcEDWEqMwTQQpeDSCdP++f
15tSlkoZsCOIwNiu6yiRNT+XKxnMRHFZkVyR65WE4O+vrz7QxH/DtqE+xJaMjVel1AZlBoL41khT
O7bQtpMKokIrXRqd/2JFaAEB9Qr6QIC1v7SIIpKlfGhaRHZq1FNwBPfg/zBMTkXjpt6+hz/DPcCB
L39/FjKAdnc2zbAH1UWcWQd0WMaunoemfX8tV9YN5l44bTSwGSISiCzCUhhAxBeA9GjXZQGpffWA
gXF2o+A6N9SjUjQc1V0F4xAHRBSiBvz/8EaMV1VDDICsi7rdpamrVeufU7Ly16DxGFQnSv82KIYs
PI4xRgDNEIiImMtcK+Z2nPy2AzubQFL4Oiu3aIa5kzwPcbVTAOsvPMgWsKPfDbyXO+WPQI7Gktxh
8nT/Crb9DAkzgTd1mBGy1C4QmyzJk4WXAVHkpZBxDHLJL+PkILa//Pxlrl/uGwLn99nRbn1Ugtp8
KpKDZSS/LGjM0jtO6paFGbNrUBlXWmpTgYpulhwAL92jDhniH2kbuvpARW/UiUYrdc2be8Xmga6k
MjbnVxregAJWpv8c3emP/6R6ya7b+W/zj/sqXAzqLCS+EqRcbhGGCPZ6g9f7YTQbV0xNEPFEnTta
4kjuC2JO0f8KQlkBiZ+FgYjRI5J/ABb2dXKIQRgA5lwiD8BUEHWXr2YeHuEb+Hy9qn+EMerrQy2P
5xjCSvMx+xgeEEQ2lZ1adk60TUvHfb6aiN1xHoC3dfmPVFaXkYqEvlAlh04td9NcrctMrsDR7nv3
Vck8Y75ViUw+rkFMgENOmHmY+RW4AEvfMJ9TX36a5QRANQ35M30ztc9t9iOSeImfW+dsgUEtXTHA
m7PgUHSx5n4KHNmzMhwlczNxa043BWAh8BNIfqL4cGmFstg3uhz01nNj7VTzcQ54FnFLZSZQSYDR
AtVz1ZjeaSDOrw3ffy5amfrSo4AaatRkbqeAaO5FBQXY/S1iofnfe2QufVkqyo9AqDGuTyrzWZGr
UHjuUqQCiJ6qdhe91sNr2U9e1oH23O66o1W45vQqohCqgrrdwvVS0rjgeMlrswTTyDK7BfuHJwgb
zBRFnxRVOQpoCtOoUo9ONkXE4nXkszBYrHih3wHLAFr4kPlkh6GlQmVUfh4Hh+2v6RC/L9wJK210
Ci/6VH3alDhx93V87VFQEwEMRQLhAFbFJqsMdcrVUEujg96qdgJfUs2r/Cn9CiPJDXI34mWRbjhl
vOEBZUDcooOmmY09MYELvdxJHB0KRaNNCCiv9WZ9aqGtSbST0g0mSu4xCYOzzFtil5cBuuhBAYx4
h4kSYwM9CHrXR2BpE0VbN+fMzazecHylHg5xVuWeYQ0jMNtD6CVRJb1YSc4b/HhtQ8hVAFGxsM2j
QMH2dQh9BjaYZo4OZTSZVBEMHJ+2ELxS8yv7/rYy0R3sCDkTRIpouVCR4mKjO6Ofhl7C+N+DcQwa
4o6b+NBwqFxvqPRSBnMZKZ3mp3m/yJCIKThtRwyAmnPzeZ7TbRqshTy3xcK5v7Bre0XqBHgE5KxR
yYPzvnRyfRBh+JOY5gfwypgBmS28K5A7touO9qoKmiWO4fDkMS5I0XJJSdCSfFBNG8NlSIhHp+bM
KHEjlElP8uH+8m5cuhfrY9t4MfdmjhIMhzyAbcZsP3QQOnVb9MI6bbnOCtr7tI+8FmUCVHpo+Nxi
Nk7JUTFbR1yMBwNoMHNbAw0CEuiLHZ89QLImFfvE8PODXrVE29XTQy98+MFe6k5Zse3Kz6b8hUq7
+TVKz21hOmVLuuFHUolUGSNwjBYExFebuRZdjnJuWDU+bIHPY9jtkq27/LCuTpMItwQ+LLOFYIfp
MdkP6UPB/AQi/gqOTUbqlbYfvMaVdzPPhdywBAhfutJRqcaIUMby4jaVKkOPi4PUgTRstjtcAaux
ROAAmuZ0/5eV0/9sAtruEfEvj3S2UyDvulivFSE/hGp+Sg4yaiZz9hKUyeq/UCqw7YDPgUgBS1vC
irPdbpoalLByWhxQp1DVgVj+drBxsjLnx1flWF+Rv0/NU6PtjAjssfG24qQ+rs0NRXnAkBf0KMpD
cFiXHzCBQCTSG1E9VE65Kx5ST33Wn+VN7KF1xpufrZ/hYThpK99V7Zpans4xd7bYiLl2l/IZq9LM
cawy5LUOud6QvjlGVUSC3i4lA388GZFM9PgRXAFE732O7O/kxEWMzchmriXMgMvRz4W1yzT3SjfZ
ZKt2m6/bdeyO23EdrQJPd+N18IixYc/KU+IWrryWV+Bz41wY1958+ZKlmIzQTgaDLuPNBxQKQiGA
FnRpr5YfqrzB04kooqcJK6U4oO8RQD2Oc2Xb7r9VD/gSoEl4RQPOxoSslV6WoBqutING5K+yILmd
7YMdCHyefFI8pjxTX9Zwoe0FlYH0GsqvSFViPsSlpYmTqTedLOiH9/Qx+KnmtMMIqsdyjwfbHNsi
J8t75a2WpCsANstYQbQEssQZCQg9wDidWAfZcrreS4UtSKMmIig8QqLrOHmRhLYB8AMtQRx7gpq+
auquSK1Dv+63/Vt+rPbyD98dduY6eYxXjQPehD9o7rjvOW6u70wqc26SKQWVgQ+pU/jlPwvD14ic
b7sCCSHP7y+/xOzbxfqYU5J1ddCMDTRZ1rZfvAWCo60rnXQHIG1GlVrTqxz+DDUV5rruMkxV4DH1
Xb188OAGfggPADx7cCUyh8MvxdiYlNE/INEcrZVtQoNg9aC/3FfojWVeSJEvzVNK/TIb5sE/ZMR9
4+TErs83swTmXW12hYDpXPjx7mHSiPF4Gp78jpRExpbdX8b1I2YRBRpmGb0lCq5rZh1VGssAsiv+
QXwWayJ8Wm5+9H+IHgwfPLr+m/U0c/Ap7MTABW+FMwZ6HsQFaERTmNX5mE+ldpoUHIV1sI3AW7q1
LGfcZO6xW4u/6r35ULxptvbXThNiYQ9glceEbBSrmZVqQ6Whsy0Mjyiq4M3S0CEGxp1ikHztVC6P
ffqGFaKQCwQzHCba1b9jx7ObuqpBrDhgMNYx33ULlwII/5tHPyMiJ123HKfL4/Yd++H1KaGHFfO3
Lu1QL5I8moUkwdMB6NvfRX+cQL4ytSHHgVwbCnB/KMEvGWFc+3DMl4LqwteroAnTY4DhDyv9Ty2S
8C18A2MboE1u+Ef7Pf5d8drE/PgLicyGjbIfABYTpEfpM8fklbd5os0uT0g/cNZ25RwZQYxBqsNY
BSLmpR0x8Gsk2sEA6z8P8HflLxgZbOAk90Yq4Yo59k+Wg0D0b48x8/OL+DNzG1vVrGIFPx+eioeG
xrbxkOjr7t3ObE1Y+p8kLg3P8sUXlseIZBx97yt+0MwQOTi/hpdUprqtPTsm6Eno72df4Tiqq4ie
kbbs4dkCLbGfjXpZ4DJ7JCX+U9y5iPbmvfWkGpw77JYsjD1BnLs094Fk6FIWigRWJTUy9mphEiIC
Ei2fUwe+T2EgBg+Geq1GE9V4JDpAZYf0DltsCUclmYcgGY4muMMeu3hobLky/nJaDM4SXAOKHwsQ
EUEcW1wWhsYIpgDY0ahNqWg++s3pvgVe2zcE4J2HawThGloIL3WmalOaxkKnHjFqUmoj0gk0Mn/c
l3Ed/S+rOBPCbEyWzWpVDaN6fE8+YAfRIXTTt/xV/+w/krf7sq5fOt+y1IX0BlAgvLYuF5SjHAdy
ilk9tu6Y/FR/5j3Bm9pSPjP/KUk8rRxJmmyHjOpIeUvPMqBq9WtTe5YGxjnSoHbm3P+iay+1LP6f
D2LO26DNUjylknqsXrPJKcqYxJgXmsquqHj3JX2jMy6PNkQBAQXY1ZJxZDObSjl3DSb/qcftQN8t
Eqx/qg7GzdLQjuhIfzSnj4+viRw7onD82NWtuSj9TPByMs9OeVDpedKGino0XxKdmHb8EXjh+v7q
rh8yF0KuUAmims+GMcsQsi+PpffL95KVtRE8axU7PHTPdY6IEcZcmygAIDuLcPfY12sROaFH46AE
ZEXaTbTTSfDUP+i+LfD0ePuk/J8iQVJ2qci0mK1ZjKHI5FU5yVSlkSM9G3thj3wqxy6vIhBmhczt
aWEalBTDKxzt6tnrX3mDQq7DReb3Gc9iSODTbX3YvfwMeHEs2+HTlNndTANiOA1OZWYrG/0T0HSV
++a9eoSCihmjZkE7CGAEkliMPZaKMKCkG2rHeicQY+vvWsd/hJ2smu3EueBubdm5rO9HwZntx1aR
Vbrmq0dxBZJMm3w+abR2QPnDi79vHLILQYxJNmE0q0IE5IBxrE+u0pJ2K/5Qn/JtY3e2SRRav4SO
VRIBvRec830jirxQ6PfZPFtkX43KpGaWekTnf7D1n57IvBJ+aqv5S6FBSLgCeWtljLMKrSBJgJg4
amR2RadfW6uaJDbHoywmyPjLC40yJpqVxZRVo6AeBxp7+VO1B+zIt2soVKH9S7jp3hqOE7txGVxI
ZG4n8JbUuV/BMM1VQXajwznTVwsCzghvQfTQoz0SEKdFrWfbpCbtqIyxqh9DAyP5yjcM4+KobHFA
FypbJCwMiou7X27YSwkRcHXL09A4lu/il+HGMQ6z0JDJTRGDO4kd8kLkK0sAmAVgUTzIkIABmp9Z
Uh0VWhYpUnAC7bR0qgvkCGscbpqHBppzawAdNODzDr0FVv/7a71ykItkBHngC0GGGIy0l0sNlSjo
52wMTkbhmXjiVohZh+73fSHXOYNvKcgJA1CD9y0bR/p+EJZxjPVpVegqkVNjoljbAHewUpvZ043E
TldAX3G81i2tAlizMKCj5gvGocu1KW1etjpin1OmZXTW9yia0TJHm3O4kuJPJZ3/XpdLUR59tFgo
Wp2ZIKhWlLBWJjk8ySvRCTYqHgB/r0cEWSJ49tDVAgJhxjtmwhhZUa+Gp9AD7f5u3Opes1Pd2JnW
HEk37OJCEqM7X6kmI1G18FS7wlpYxztzU+1rzKgsHX8tPUeetIk3NQ8YcB3+AG5wvkDGJSZiHHXD
DLHDJnyK1irNn6TnH/FD5ZmuwIkkb1nlhTDG9vOwmwWh0MNT8nAKEqIeMUvMjffVuuBpc9HWpUO5
XBbjEStZDPzEx7KEtbky3GDj/9YcbSM54jrcC+79vbtyv4wOGTMEM74SpjmWFT08Sm/5R+H+6/Us
n3DmgvV+tHBwlfAU78pdu9M3wXpcKyv/UXiuvJgDY/wuxbLaQ5kMCJvl2Xtl9cj4F3qi19GpcGZX
prOd2tq23+p24qEjkuJA22g0It369b4ibxgI5pzgIGM2DnK1IvvW7grgUf1Sjr8PQXDQUEZJv4yV
uo3pv5TE7Jk6Ythe2kNSa/feTHy3dN4Up9nyqt7XADrtcknMzoVDEfnzsiQFT6eHn/3Tp2va2n5y
w0PwA1Ux3lW6FF4u9+5SHnOzlVM8C2ULeRP8lUANp3M7G+lU6e8PMwQtHX7gfAO9OdsoH6WZWgHW
G5+Q00R13ZYezEfJAZvBUT3c36xvVP3Vms5EMYF3Ec1GCtRNfAL5yS510dtn/+zdjGTryBnXQ0mm
J/nRfKw8jYprw5sO4+fvKic+x2h438Fy78YZbvaqxXcMm9STcDLanfmM4pdIJyd3Mel9FXmD270n
XvoaP1grhbY0cQ2Pa1SLdd5RCEuhH5qViSgTH1Lard2QuaHCoX37/BGTel+vItd3fCfm3YXXbg7N
IgpSYGiJWqZ0MEcmycA6qg2wrN4FuEHZYU7pdvapaYuP1a792ND4udxXbxJvVBxPLnOCsjSX0ZYD
ucGHupG2soRissgxscWCWIWer405NWMZRoBafZ8agczkl277x8zlXRTLrXMlBa2FSCJKIABhax2C
HLVT06o4Mmgujp8m7bc/8SJbdpw5Wn2xTWdCmEu29KWy7iYIEVfqxl+Jm+G7IN+4EdAV3cpfNat6
LW1mx1jpbmEXLkiqOb5hEcGuE0Ud5P0wuR0weMZSJqsNlCht0pOeT2RUepIknKO47Mc9CYxNgIkx
rmK5Tk89eqen8iEzc0yzdISEKP1BaXkj12/ciOD0BqHKYvmg82HLRbFsxF2jqcmpUZ5HjPMWgLZz
guEgKDs1lxwN+AM/E72ik1e15sYY8pmraEOun8cSU8gwZ6Zw7/vEW6aEV4RoLSQsS3M3FHQWENRy
1uEoylCxX3Y2cqyznaVpgrnA9cd9SdepCBgUauDL4wx4eRjXpagBPQ2FPpTZqftCD802o7vAqz6l
l3gv8ZIRtwwHANiFem6Zbs8S3JVJ3JZtVGWnOQUtJZ0KjOdRhy4SaBcKxR+jbQvDDo123imG0bxP
8jjpNA38Ya9LbSEDzGbFeOw0QvrZaHpXrTiqWJbKmt359zGqiPR4wkSfFvNpi+2YTzvLF0g4q14g
Rrac/i5wJ6haTqagspWXcAQKY3i+/wk3NaQrwBYhPMILdrn+z/ZdA08tGITS7FSaGsaW9EehAYPQ
X8uwEH0B0qOgEoEu/ksZZZZ1AXLB2ckUS+BWYzmgVtFbHAu+FRlZIOVb8EMLqyFbhUDHBPgR5iw/
1XZvzzaIpNemp9sqUOrWBtXuNXcmy43tQ8VjYUxBxRn8EsyrIJcyVUAjUH5C8zhyoIFj0Sfno1yt
0XhL/16HGKQAYgKgo3BhMl5YQ0Nl2foFAGD0iZdjva25sx9n1mH5o5FPdZmf/KYbHjGWWX7Xprh+
Fsquo+Gys0QCtwS6bUejhE2WjRQSGdhYhY468gKr1sykFKDkdIGDh1YTcvb2ul6CbmYgIpCyAUYL
MH3mC1sfA6lK0+hPGDhsAlwS1tFAq/m5Cv60sTsAC2Udht6L5egohBapQPUxNaegC+nUrwLfVgTH
UgByqHY1dxDKdYSMb0MmC6VyABGvmE3EWaxSXaiHk1CtK3DjlP6vbhkFFh+CcKD+vAabuZNoFckM
NxIiz+8B2pJInqF7EPOi30frvRUw7oMUqatrTpit0/ALfK+D+Wh2qoP/uqv3sUqiHjjzuSThSPWp
JUXpCMhqiajole+C6jbaviobW/Q/c2Btw4foT9av6uSXHr9bA2mAiL9vkddXpgay7m/IONr60D52
earhRNu4l7ThlAGKQHK91x0Ro6RcdAJ/NWo1Or1s/u47IXHuy/2+7S+dJgRjVgHKjgBDXjXSS5Gv
R61oAgk4vvna6I2iWwRekR+m4iBGT4qBmQWv1vgaoQELSIXSkpzyUfmle7KwyXbiMTbs2DRp/DBO
tAyoJj2GDWCcnrpVTVfTbWk/RYYtjc/G5JRO9CRbrhG3pKzJuC/0VR/RSnmx/si8adPfiF52YYCF
44yD7wQpKCZoBEHOYPi1MJzEBOPEgcmp1UdLXTc6NdRVOO+7qiR6ZBvPGtW3WnDUjX1Vj5gGuDIf
0D8eJjygq7IEVve+iHkojbU6JlPoD6c+ygkovio3qZ4SizagSCitbIWO7ymwURkBx6Onhx/9qx+S
WnjSQALQvgu9bRTUN9cwxv0UOrNhy9k+V3Gt2hJwy/46SdENqtOp3QZ2G/Ju/yWZdvH1QNiDpVxC
oAHuerREXVpoMiQlCDHG5KQR25+cacTL1TlORHsKOW+Zxf3ck8Sk9RJMxVLLfEhOsS9o3gi+CczW
HE17wJgJzrG7elksiwKoCh0oaETGGbhcVOWbfVrNc3JKiG1gJhYFRqaeCO+NfBUXLGLQFIy8L+pT
YHm4FNOY4CYH/BpiLADqESF1VDZb3q32nTdmFQfXgW1CQyiCECYAwgyrMjPkpjg19Sis80AtZFqK
kZ+spEovNFpMBtp50latVzOmCtc0BT+DSYdkSmrSVyKAT8IcmSXNZVObaO5PY0z80BgA/CqjJl7F
XdcHD5EghCEZ0bUjEUXx5WNVKhZMUwO+nWb61KSk7OYpx4yPZICXrX0LCalQHz5SS4h9t5vzUKEz
RjP9jIq4EqhYTwaPVPr6GobOweQEahw0NEiYDXipc1Gt8yGzpPQ0uq1XPSh2swrdCGW6+OFDXacj
4Q0Zui6YMRKZXdb7rp/7AFF/65a7faRssoFGHhzc7LZUsP0DF1x8FTItVyXmuYA7Cr4bf16usZvq
pFSAhsI746F1h8YFtHhA6s9teqfNX9Vt8ztEJwPi4Pu3xnUqEIINpJW+G/kxVI5RrlRimokUZdmp
cQyibvYh1b3WmU72fTlXyQVGDKPR1AhBJtkhnu5o9vLj+MVDk3HXwbxUG6sM06CEAJArb1uye1Cc
mNC/xzMy62DuItHo57JslnU4FQGBPzXJQwhQBiesvWWBF9vC3DBaNPsNuIsyWODoYkmuC2I2zyQB
NTYx4fW4Xb89l2XhrYPiH7Anms54z74WzTpSFnH24LSe/KexSf+KYRlvv+/bwVV0xAhizC0c53ga
yig7vVdk3mI0npO5HFO7rrUsMvBog5NGYv1qhARiJJR4pgIy3Eeozdslu+MzNy9768SeS2FObGxW
FdrKIAVpB4m40hotnoCXvLyU9IvzGL2ltIW7Cp1qIES54g4ZJTNJpSjIT0JI3ouRGqs4IOv1/Z25
cYEiu4f+FvDULHOimfUUtaVUqtLhJUX8n8pj7vVEbFe04RU9rp4F2J1zOczVBmoNQRAwWPn0jmGc
1p4EpzYlm6PJ6wS/pbRzOYxJF6kyKlYEOf6zTBuqP6Kg4nBM7SoOZNbCWLNahV1X6m1+2voaQVPX
75E36vrmyTxfBuPXhMZASqBroK7UQ/mVCo7wU6FHTovRrTv2YlcWbZ7lO8S5VbRIwkpiT9+49W5p
U/SM+qDm5Bi+8JKnt26D80Ux3k2SesmaGiwKrQgfSUToF2djFsUz8dP5clj65xTJQr3W8XLHLGY7
3nB+/aZ3Pvt+thWozNWFExw/r298TIp0dPJQ0/XviSqkert/LHkGwKZEjVoP+jqs8tNEEXCSbCPQ
ysYMZjTKcPOCnLNpMWfTGsW+L/p62RcEAq4ck8SNXMHmWBvnaLJJm3jAyN56hrGBev7Yw53VNLID
3ibxbIA5nGD9m4YpgeKqr9hVvT/W1kNPpuYkx2ktb2U8rV7vbxVvWUyMM8SCFpQTBNrR4U+226x5
S+IcG4vxBYWfir6CGQ+nd5VKa/UzpbyKAk8C4waGshK6WcTBNPfb2R0JHtu8s8+5Z1girFAN5jTR
sPkDCDqqVe1s8EQnnBvzZgzwzwlF+9ylP5u6VJCNpl8seaL9riLT78HdrE0qeL/v7zrHGWAy86Wo
OpjVrFZwaOyQxtbzznkRRTIQ9a0JSU55LS43A93zlTH3dKc0gSQKi2tzbc0EPrj8yOx0U1KeCm8F
OOeCGGcQyIHkB+W3M9BIb5u0dmdbW9dbFd29lPI4iTiODi08l3oMGlPFiM3l+CTkp7KNbd3evSSP
vEN0/85GT++lmNbHpLl2gv6QNlS9xhPJmmMQ972oKjJ+QBzEUY5q2B4equ3RfAq31AFp7X/zcjvf
H8Yb5GXTDgIYQE7iFyGNO1Ma4mHA86L3PYKhMh6hzxUpn3SEUQNFmdOkQAE/YoAHVUn/keN9anx1
O2GVO7wH3W25C14RmSo0AjBKTIJ6DJCdgPd2anvfkCwir/f36bYj+kcCo79MiwZRLNL8JB2Lg0Db
jYJCbby6L4S3DEZ9UqUNtQgWCETVP5GKd9e8AWU8AUwoJepjhKwJBGRg3Cc5MT/jl/tL+H88zv8p
ioVjgCxzHqYJIvaDaet0fnCU3NnQiYdTXnRxHbT9I4dxpH6IcXhmnuTIEYivsW0+vqQO52xy9lxn
nCdsDeN2WljVQC0ioL1tdDblniPk//Fk/yyE8Zxx2WtTjYn2QHCYqwwYaIEkq8aOH9I173guH3xP
Z4zTTIc6U7IWT8N4t+0czTUV0tMf8z6na15W7Lbj/GdVjOOUKrAnx1qEqt7mHVP3jpylXKN+vh9T
//w+c+Jzq4mkusPeSM3GIJJsSxqRHoQH1G5I5tbESYF+OhySPyDhH4mM6IrjEG4b+jI9aGGUA5qX
8Qiy1mtl2C3FRCLT0ZOIsQbYCARilHKO1M279UwS4xbQ6tmlpYaarPynCmiNlE5ILHs77ku65gTb
t592Z7IYD2FkeZpFPVY1ofUloMPugzrpevP1qiBKkTm2vxjBlT3+I4zlK0BubEA6GMJCLzzSyr2v
t5vO7uzXGQ9hVlbhw0Hkp9efYOU8ZJ/H+79/0z0gFbrwLSzJd2ZbKmCDQf+A8NcebTtbTy9xRhBZ
3Rey/MiVis6EMPtRllVdSiPiHHOFi3T1gr6PfydBYYLfWkAbEti6sQnvM1FhWu1KXHPCw5sb/c8q
WGpjpez+N+o9rJ45Fntzl89+mnHS8hQBx9lAQfLrsNI2MlHXnH3mSVCwRWfZjrItrQSdrXBlwNa1
ztE//MslMG7ZB8oNGBkISJ96OtgO9wl921edKYnxxiBJG6bQgKmCZefwq6BPgy3uaspZB8dW2XJX
atVgmlIhZXp+/2V9IML8/a8OA+tyMSq2lToZAsLTvE5Wu8KtV/cl3Ly2zhTFnGkMXcwKDSWkU+oF
LyKJuOnmxencOc8s/SgmIQtVuryT1NVrbStbM1x8RmTzioKchbCu1VCHOU4qHIvqISDJKae8l/mN
zQbcCPyzAG2Aboats2WVjwdFqxQIW/AyL+jkkjzgWdSt4OhCyrLM87OHfnKrrCGlcRT3l0S8xBtR
qpl44f2NM34hZ/n7MzlSUeWjuKwG739vUdjEs90bG4LhcgC5AB+IJwqLok9UJQ8BsSvwEnflFHDW
kTdZ/LqRFX035yIYZc1TCaoVASL8n50zvD6WbvNSOqItvdLkd0g4p/3G9XchjVGZVRbSjBGlxend
37sipsqAPqNH9FP/uX8keXKYI1nL5tCmzSIHGPORKA/Uf+A9vHgymFsWd4ig6T00N1F95T8j02gD
Ow/K9dP9tdy4B891xmaak9YYjGSRY9c9KXpuMuGGd8G0LDyAAQwFnI6dl2S1gyQJM3QVvWIoLTG9
yCMK4kX+8b+VyLoQxajMFwaQt8kQpaET1sCjxQ1pRmEBoYM5VG+8hM/NHfpnZd833NkBbWKlS+Jl
ZRqxXIH29CFxvzjXy21vcyaEiRhlNRi7DtNqEdLH3nZy5gfkSV44sRBXChOxTFprGaEIKZWjrvbJ
tqLBi/T1Mr1xBPFUxsQtYzkngEl8q6z7kNb60cl/ft2352u0FRhggLzGoMBlmhUmV1z6zWLAYNjB
UJcnsr9PHkpv2mQP/urk29E+2gMKsfsxvk67wgYOwrkv+/u3mav0QjYT1ASAK4ujDtlZSNPftR3Z
mInW23W4ypxAXXf1tqjQzV8Pm94GFLwZ7V6hojNREIaMP4psIQqJtmjTUL+yjeFUG8XFqA2zJtne
3MubRCXBHwzyq2OS/aoVok4kfh92mEsb+OsuyKiyTzOLSGvxwzdXQoocrpnQcPwA6jCqT+286nMn
Tr1WJ33AqYveuHzBbKGh3R1tC8D8MDF7n+fgAK8lvH4lu9zOGnmJbPu+enkimLPQG3jaKtaw5MRl
6uq7jyOv8eJWVHqxCuYgKIKsT3Ir5qeiJu+VI1MlILkGPT7z+ntveasLUcxZ6Fq1MPUaq2mc2CtT
+g4qxJpWKV3qLoaXce7GG37+QhxzLKxQlvogg7it+AdQKOnH/b255UIufp8xfdVU03YGYvQ0P6LK
bwDRhSkXZP1arOXDfVE3AqMLSUxMUQG5oAQSJE0rme6blfm5/ncCmDBCTbQ6VvR5KSKJ9Jf+VHMW
cMMLXiyACR9GqSnyPMZRQWrYU506JR/rL852887K8g1nl1M1RPLQJTDkCD137tQ5GEbJyzfd3wig
Bi9l1Ilf64UBGd3XvlipdvnqcwgW72sK/NyXEhJlbk3/f0j7zt7YcWXbP3QFKIevVOhWR4d2/CLY
27ZyamX9+rvU792xTOs0cfZggBkM9kyXSBarihXW4nES3kNO2lNnEDO3TIaPZS2DuvNeqbaCXmIZ
2xaJ+ofuvwUkQ+fLt2H8NYGTCFUvlTyqKTnZhySy7gw7Zk1isJZAXW4A6Wd+Xw3I+/AoSiZWabWM
TtiFt8KPVVDX2+MytROSyXyEG/QJOyKr7ZxhQFS66tTHYSV6HiRwW36zn6omwNHqnQffYs2+Xr8b
IAP7qVU8cvRjpeFEypLoxPTRiVCumfZ9oYr2Y8eoW17kQLmOa5zJM95WIry8ZpY77XHDCKmu23WV
BpvBCFouZTIWc3JrwnqEMHaKDnHh7mUjSvDjfGs5I0k/w31dMpPJjJ26aMbMVuVpKlddAHvYmZLz
Os1VqiS8iVjPXYYxuZTcZ2I8WQsUL4eCKcRx+HvzI7cZRndRAvizAfkhg6Xh11tH1YGS0Eq4JCCH
J/lIlFvSfTCioKXeasxlfEuhTHuVSWPoGyIuylojVpWsS2QfnBrQukDLzomH4na74tFUnCOwiA/q
al1jFL95+rLf+OOGlUddND3fX0OrCGLxUAIZ01RzyF9L6wX91YxdXVTCmQTKCeRinvulBwl1TQyT
u9l2uK7XPf6idZuJoFwAhiGLTMwg4hHHpkJK7pHrEliLoKK9CMUhTq6h48nZckKi7wLQ3ZoM1WDo
36WSMtPwpAlKsesgRCFBSyq8PIyjg7GY/HR9MSw5lDOQG70KyxrbNZiv59ExMBRh2srDdSGsHaPC
vHOvh5WKUzltzzsHvYnW+fFsXhfB0l3KEYRt18d5BxHa0Wm30Zpl2VhqNS1xdh6VquVGWeE8MGjc
WzWQhe+vL4AlgDIFRjairg37fxrvn5W7xmH2VS+a5u+LcXlsz1YgR30QpxM+PYD3XYM8x4eeoKyZ
bHzn+koYR3EZFJwJanoJA70cBGV/cnLETQ8/GHf8wt1GPc7ndvOCXzgTUXFNozYCTru0a0tweFNB
XSkzORSaQ8yUtmdTu7XP5P6D1QzP0OTLJP5MsCIHzTQDOW2iYFURedp0RPm4vn+MK0kDhINGqRiK
EjIit7P1xz/CSluNn//Ovlwq4LOF9HpjFJkGIZ2p5IDesgTz5Xz4l0Koey955ZAAdgX3vnyEATuk
LoauTFZ7zlJV+Yc2UHcfDrYe2knhrN5YYRy2Nd36VD7Hjvy+ldcscb/RFqZXwOwiUaYgqry2ayso
33O7E1Q73O1PmEK8iXtMF/cb6dE0+97COoXY/sL06F9mNmYfQJmKqPETBUAAkxLu/TVAsO51cq9Z
+t+82L7F0KVbue27LJic9TO/2g6XJhVMEubv17V9OU8zE0PFBGOgZUXp4fR6uAb0wX28eWa2Ytyp
perF/NAukdhM33kYi0ELsGfoJe1sMBh5uoU0IgpLgbiPSAHrwcKOYa6MChRCL9QwHIcNtOqM5BF5
Qx4tdNZgPvmXWyj/dE5BF5WDHGIL8SpNH8LV01tmajesjBrD9tE1uYTnPC0VlEvLb098t7X5u3+5
EMpgYJyyT5UeIvbp2nGij6xyzOT5upDFZWCQceqs0TVUGX5ulh4aZX/OdUQKQHR+yV3BVtfh3xi+
mQzqhhZxqHJCAhkgPoqBmCts5Odhy0qiLjqKbym/PHqpKChYq1PsFr1It+jDn5p9NcZall/zMzHU
BVV1oE9oiN9O1mAGNwaRzZoIm/qwvn4ul46WX059Jkf8eTCgbdD9OoecuFhptvbqkQl1jJg2cDTd
zaE6bSOXc/RNRTS8iAqA9WKimvEEX07lzj6CurM58ELVIpwWK+Zb/xbsQeo9fMgTiHdXqcXyJcsm
YiaOurlj4GHgdYCibPcipmUtoZ2aZMQVa1mLwd9MDhXmh2nepXmlTU87VCbIc2v5m/Hr6/oJMm4W
Te57Ttsk9HkIwRha+bgVO4KXEYZRrkuZbMA1NaG8fdgbgQcAZ7TkAGiIdOCh+atYf7ZZlIUYsjQY
ynZSRJXIFoabP/7dCijrEIo1xps6/H6PWZBDxmxrmC7KlR2iHTeGwIchVrBDlzKt8+7boWu+RTYL
DWFpsgEwD/+YUrrxKuhEZMU4LGTqaxDN40jQ9Qu2N2b/P0OzaO/d9qqXez5WlBKAP5sNCW4fGwwJ
c8fgpnDP/KpFVRhjO9rp+kkxLCw9+87pXTaVoadXuHHPHdsT8AIcNbAYKr24PICNTb1+aDKn9xHz
Z2fYVwNGp3mst7H7EFtMK75oAWYyKOs6dGHMdR1kbNVVtuM3gtWTQTLf/u6dqWN+15jQfH6hHwA2
Kw79MMxxVo/JCaDLjz4JgZkC13T9cBbfmTNBlE1T27SpSj6aBGkgc8F0IKvNeFnBZyKoeARkzqOQ
jPHUhiQgOh3syvzsTfhyKyCsLPOirs1kUXatBw02CLawb21sHoDqhxdEaBmsmGHZ48zEUMbNGPWx
0CKIeR6tcXejHpvdbc5I8y3vG4g7wboObQZlwU9XXrXjADKIbGp1aJ38rXtDXGpW1pAT2REtpspN
Ecgvg/ctTpt0fxbcVxG4wji+yPGYHZ3hESiF5GY0vWfBZni45d2bSaJioRLk5G2kQBIPUuxjYMkg
ZUqxIJYyLOr2TA51W8G62nASmCNPFugXOPg5jlHjX1yJhg4NMI9MI+p0kb/p5Dbu0jPUDWiSqjnF
HVO6md3JvuSv54KoLcs8r1dTr56uaXwIQZfVnq16996T0hL/QCOqXXmqzb85qLlUagN5rvbkccAG
SmR8TvGurAE03yInxBI0/RCte3NBVMDYCy3XD2mTnzTkBZMX2azIXUZG+3woNowU4eK1msuiosUk
4v2sLnFmtYMIbrCF6VY5lVXAWrCIK5bM0VwWZV2VoYESqji2dkLLXWOSI7cA2W9dt+ECSzumP59d
Xa2SDHB7Q0yBeueEOgxc0yPYKqDyrVnboCDzYQaZsHAssZSxRY+soNVGNRmo0Tm7ADm05DfZRu9y
bSeH/lV4VNkU90uXer6llOmNE7Qvx8AzxE0Yc9I8DrbmaI7x3L0Fpo9CmaabvGKnN8xRI6biUPY4
bKVeV85Y7hm7jAE2s9gCQgbYscWKCUYxKeF/vhC/2FWkNFHFRJ4UxxEn/PSdI+xUM1VsMtyztGcp
qPneUYAt/dQePLMjrsaYDJQ0+RBtn/zprMb1trcMLZ1+59qaKGvSdUVXqwnkAIXoPbUD57O2s4MI
IglmTM1aEmVPjDEu/C6HqNGRUf4HyRAK2xm6HpnBzfRL1xZFWROFk0U+KHFQmh4RpWsdSfoc5FsD
xceMt86Iq8+W2q67emU0b2XR/tew1cijgi1VvuCoAViaUspEC8NzUA1T06WGmpAEZ2oXePFn5vXT
W752/8i5eMKZiUHErXB+c5FTvXaOYGerv+gfBWwmELIAoK4Db5JaCqfLXJ1o/aSHmH2czozbK29s
CsMlPQThq4ZaPS9iLIyyIH5ncJUPrFugFfCmk0E7bpTVQ+x8XN+xRXsxl0OtRxGqIWg1yAGa/h/w
7JLQHRxjJaD47FusXv/LAdCKOJNGH1AfynLqiZAGRmHy3m//jI8bFlrSpWpyTQhlKkavO5fBZJY6
8NOlRPqD55ylDgRYRtbxbrQcvF5vfFeW7f4rWm8Ml8XYslimmC+TMiJJyItpy+MLxnaj5NuH7a1/
aAhPDp2LsEtnaP2Sh5tLo+yINzaxxo2QpgB1AImM5rl+u64lS/dqLoGyH7089FBSOBX/Db11bWBq
7nUBvwmXYSHmEqgYRBMHvlYqrOFsiROozWhl6APXiOKm5Hnv34ZmQjrnRvat/sG23jaZ+cWykktP
8/knUPFJw2nG6CtTyAW8gRiJXJF8sbDdWTKoYEQLU/C5TKFW8+gWdm2/+RZrGYt5zfk6KMtRVlk9
6MpFHTRQn57QRWx7Votukwd+a9xcPzjWgijzESS8kKeT+ZCOziSmNwcUPq7LmH7jyn2mk9+1n3vV
UMNPIhEkvskkBX0buBUYEQZDx+latjiMYtiHkNJB7QDuPAbm4evfLYQyC5ncVzrHYbOsEMEuic3R
jNExxeorXLQHwIvUVUAXgkGHOhMjKoQ8b/n89Co5oxvfyOvry/jNaz1d1m8B9CO84MDkHJYj1pEF
tqNuVLMHCERExJyc4dUP2dlkUqZNJuaXEsxkUkY9khI/0kr4XSDCmzlRMaw9Rbeq1Zq8Y5bHf7tG
6qzEMi/OcYpNRPwumxyIEcWHxIlN9dSab4HNufw04NquGFq47CEBri+KuMOSRCt72xUSwDYFpB1W
rRW9VGbAk/y0iXpm/WMp/AS07T+SqB3lZBijQYIkRYTG145C9n1ujatGZI4TsURRm9lpat4LgTh5
KCey4v1uAwh9dhV2+pnfOvK9IsoRGpoY6qmEM6viNdLFIH6WifxHsM1udFj6wZJFuUQEtFkRJVjS
6LRAHI8CQMpJZnW8DTGiwsoRLda052dFuceqU7JUlnFWJRCYJDvdGWckAurV9CpBy+A2X6NcZgar
6xd90fDONITyiEBl7XO+hVRJX1XVY9Hc6PVKeeCTB75xUp5cl7ZYfUS6EmTuwFxGcpza0rjQeI6P
JbxSjq6Ddrtuv+vRPfY3Fdu5GGovQYNXANpQnt7mBmlkImyLV/WddY+n2/NbF78XQ+1dXAM6XvCx
GPT0lSR4noZBdx7RHoFueH3flk/pWxIVUzR8zY2VgUcPb6f2Z0J20xOSFWMyD2cKBGZPq7NRNH45
HY6V7PaZBYR9eHrJZl2rZd/1vRjKdwWeJnNqADHZjeX0VmNXD6XL3/dvHYnMs9Uw0tfTV185Jbp+
xiWgnMg93OLnMSPFoUB3Z8bEmLrY7F9SZBCYA+104piezONs7wQO4KNBCY2boPQE5zm0zMcmNOO1
tA4c8YTOfLe9S2yPpYSLmjGTS1l4tD/IapFA7hkVjdfy4aa8ub2ue4v7N5NAGfYCXYyRUkHC1ttj
+NCEXWecEGsNlE0fwHiPchkkgHUlXfuH3gM83LGr1n73N9O7SJF/nxNlgJTs7A8lD1kY4LOEO55k
q1vWtOFkXX7qAkC8MV4NAHQF9Bh0Ml6W/TrJDbk5WS7LzU6fd+2nfx739YP9HQ3//EzqYJWxGQJ/
lBogqlROuu8ck1VwZW0EdbAdIKA7X8ZGvN/dsPpSWb9NHaTa16naaPjt1GTyhC28r35uDe0/fINr
AKbdnCTrrrIA12PvfDjf+4/7x+tnsDAz8FMS5UMKWEKunbYoJi5QizuyhcG4Vy3imPd32Wr7auG+
2ZaN0UOb0RF4KURfUybKq3iYqIzPLRRg77x2D+GDbqfmJ8Cn91Z7vAssUL675jq8t83Gul8fUssz
fcdwP67vAOscKacD5tiIb8/4COcOuVGG3/ztan7uLuVqmlYf+EHHj/fkk3XLF9Jq8x//NWWnN4pS
+b7SnB5jmzukq+I9IcBwjx4sjsWgdv3a0+N2/2bDQY3601OJgjeeFXHa8BvGUbK+krruJVd5XlhC
l//1L0+SZ961HRvJ8CZTBexoVmPndQVUadjGgePTsBvw1QohhJEVX8hT/tQR6npncVqHxqQjQL+/
qwxbzB9uk7vaQUrZ2n3sGuCGDtud9FgrprYP3oOeRLuIBcV/aaD/zxf911xdJ3iDpk93DITWpkRi
sC46uymvXZFsXTrPDwNZre2vf6kO1M0eNC1rOR4b2xOT8dMSS9Woi90XaPyMVfw2HmVxSeLbfLWx
j7uB3JnWbUN26zfz477ZmitrwnbbSJFVsuJYxidQee7rd/I33ZL+Q08uoflMwcNAwDjHiPVsXxuC
CndkOXvPPROR2J9gAbguDUx+V8MI9WLaZuI60Ri1LoFalsS1DOL2Fvcek48YJdNqzRH37GCsMCV5
SWTZig97NMgoLme7gbN1B6S3RZ9I70fl8FxnZiNuTz1A/cGZm9p7hfA+KW2/sNfjulk9V6ujztvS
H/VWALvbSgaR78rYSeDTI4FOQpBP9psSyBZE3wt3QAUhfoC21MRtElLfqF8CuihdwC/gPxitcNuD
qRPUX6tk9/QlRSjR64ezJdxXmRXdtB4oPO6yXVHb+aPm5GaNz+X+6G9KdOmIiDLSrSQH3KKVme88
JJfSlQC+j/1NPuGlfe55t3ZWhfNpEAUTri4qZia/Ke19B6FhvO6tqEFNGykN5Z23x21/LEl7f9Tt
wEQiG0xkqhlYhRPp5NktCWim4c1ysz+ih9fhauI6ygqaaqQmnqMmYIMl8rZbrYEFcaetQtvWbGSk
98atvy0ylDFu9U1qA9qzcwqUzpN3BQx6IxmsXjCNT20runJNlBQV38NNYOU9cdVw6ptSt0jQ3dag
1+w860PBdIZOys7cvfHv6WrzVG4PpaU8HsXWbsk96NMyKwXek+Ry1q23KR60k1IQIK4C0hikQTaH
0HgFwGEBdQ310HbWsOZtt9k85O9pZSqrwDL1BrgxoaMd4Pvs2tQKIHlhrg0tGtARkAnEI7J3nmsX
6/uOSMDEzb4+Oks8rj8euidFIiTYWOpmcPU7DFyAADxYk/On2pHVRoXyjxyp9ybJEHmYMkzXH1A0
nTSJOGdQV0Sfmmm40QGtLkdi359JYpdWbAHpqwXH8VNrtuBx2sTWVyMABmp9Ju5G2pvj7SF0eCLc
nR8CWMATAl+cR3s4uPifnY4UPTYNmasW32L5JnZ/rX4cFHQGmTp+FDvBmc+Blb2PKwfo7Bn+VbC3
KXHAtfTEodj/4dn5eweI6wTNuTLprLCwjcQ+rJ/M5FNeHfPtoTGxUgBKaCgJr0Lwo5yKlXEjCNuE
NFb88AkvN0Dzd94O4LHF/gODokQuyAe/Fkm1HjVns0o2ObkzPvyMBF+hNTx7zoN2A+Lq4qFBzXWT
Y+TYwkXjSW8jX78m0mrjcpnl+dDKwG7MbI+C98pUPt5iE+ix0t0E+7NprKoyyToh2No/yIRy7iGp
yXCstol9jglZu3YJkHjDwsy0b4s3HOKd+FiQ9WB62Jsv2CrgkZJ6+/DxnB4fU6e/DfbRm5X1zrjm
cRmaZL9Rsf7rBo1lin8GHv/utyZZM9PYS7kYtQUssXW3vv7Lv5+5P2089agI/Eo4g7ZqCjQMEtvK
QQFAeUdYVOMiSw4VcwBqKeeqBHKeHQBHEbI/cubr/uTbuNJkDVKZx63Nk/vHNQtHjhFJXWoKs63z
46oU0ilKQ9KeFaWxPD496KHpfdFxU5j2uG0dJ7BOEerlGXk6wdA6d2Rtu8pq8xgQE5DYH4O58S1W
W8CF6etKGEX3BXiymJR1j/U9W9b+7uN4XJfkBS7U2eYktdEs5jhAas9NMK17Fih1gHPlE2tEEcj8
Wt32pn1vb+TtPa4AuQmtuy8YJXfzuf488LiJTxLZ7wO4mrVuX9c78fpDH5yJP1WaM9oKg+nw9oJz
9Ky9u7c6fOqro6wrhEcYykkdiezA1JYfWZVKxs28xD0zlYhGAaS70/M2NW2Wusm/Sw4/LhQ9N6p2
QdaXU9BknXyyd6edXpn2+wml/4DAHWVWY1kfIWLeAW/XySsplgkXohKEiIwc1gWu/IpyiD9t0P9I
hZpwsYiPAb685T7fPfm3svu82ltuaeo3NbHXK5Pc45+YEED5VLVtfKC5Wt+DTBBwAGuWtjIuI51p
5wJNV9vp0IEc93hdoRbDRwNpTgmkkGgNl6m1isHgp3UKclAEZmcB5r571tcYh+Osass65SVrNpdF
2WMlQP8MoLtaWM3Qbtd/PHI/nSVjRb9T+Qooeb9XRNnmwQvTuFcVINmY+/juPTWTN3RtM5GuF0ad
f8qhbLOR6FVuKJCjIbDt7Ffp/QzqA6B6ZgBo5tB6DDZHYj98nZ3rC2TtIpXqaaoIlazksou87b9q
8D33WkdYzT8sMdSTL4iMYQwLLM9KPCKlxPuTQikS3MDry1l80WIgAVyJonEhmftp0pRAi3Ov19vT
817AkAr8wXnNIbIO0ARxRrSUWj5o0TU3+ZwmyUvGZV8yqHPplP4LhVQMYTlJb+7uKjezP64vbzG1
NBdAKf2QVGehkiBASJ10sHLNFj3zxXf5yjYeB8/C0bEIWv6DTODgaSJ40jXawfKjF3ODgUu9NwDD
om4iJABre7TN7OGvVvctadKimVPgwErZSBFWZ3mP0WhVFoL02GrWPA6MY2Rg/oOt+kcY7fwAlZyd
2xDLKiyFdODWE4jn8pjIAFS5BvQVVoVzySlNM1T/fxtpjxfL/einAhaXvIxr5bAyRRScgo1/f30T
FzNLczlUGk/wgsqTQ6M94cGYr2VLah3OLrYoGYvbFEREyd5DXIH3yyZCrVA9lBphGZWFRobJmn2v
lboHAVguqmA6yAEP49iu1/pOsO/L93+9qdR98CKOwxQuDnEAVwj65EEZ4jzoh7+YWP65IMoNRKJY
Gu1wWdCE1pVioLxzwCK0Yq5osoR0uDDfOsoRhKouD0mPFU28iAYgglqM4WJK6DBNCXmIlSK8x0IM
jjElsxSUcgUZz50NQ5juuQOIvhvV4lY+JAo31xV02RV86wblCiI5yLjA98FWjd74eJUAW/YtZHZN
XMKqa/tI2ZJG0g1Qy+DE5NsOmSNwm5oASkUhpUBga5ieEwJScdXCem6SPef6x2rN6ltiHCVdYE64
KhU9Gb51MKuHpgE2huoXlhrYrff1X+8pcDzBAS4i8AKYJ3V0aTcU55zDYlvnuQIY0hkd1vcs37ow
xIFJ85kU6uTUxhhHH6zHp0eDBGbckx7IlD4B7TmaARI7dPz74Z0pdbIV1EH+kEodpJwmkpzKUMvW
ucSUeKsKNnIuzobJMLBwYDNRv2YaKk8M/XK6eynhMQOo2KJ1z2o1lFhCflZq/0dQ1dL3AWaHJnJj
m71kTrip17Jd3hp3422iT6Oa6OsxCwQq+frrfCuud7DeGdk8IBdkWRi1s4DSYfFrg9lMvBSF/tgA
2nfk6ZBl0wljr3ndLE0DPQvv3u7ms9g+Feh0Iup6IJw7eKgWXFfhJZ+hCGh6M2QMCYDmmpKdKbwf
RxHswmBi5snb7d4KZnh4meT9pUwzIZRjSruoQ98bhJR2ejAO8rF58DeqW64UO7yNMbs4+cRDZq+3
PVJ+Xw0aT76yWw6pQjKgoZyVvFjorMGVmn0P5b+MWOnLSsP3nJ29aPMyWfV2e6jRiMIao2XuL+XC
Uk4rGrWCKMub8s0xsF4f7o0X1otpwbz/WBHlv3j0FSZKADH7d39zo0NlOqLa13Vl8QrNdo0yd2JT
8qU8QEZx4+3Otuzc4g3PCOVZ66CMXawKkc/XHrxhdBPaf7jVGU+wv/G5P3aLMm4YVxCjM4+VlHZl
53Zjo9kU7j1lE8cuhfFzUXTjbuILvQLH250wi0m0rbT1UVo45E79UOxZ61pKevwQRhk5Y0TPp8xh
94Sj8MzDkOxdDVUewXIwVPUqb4a9v0ksFfbEemlcM3tT1rnJmTtbkglMm0fM0t0Eewn5diT7bc85
bNbty3UtWkp//fhI2uIErVgk047oPZqyn0IJSX7MdGqdk7frQF01EsklKwThvUIi4RgOZFTMYDTP
vJmkthchSY4G4aGwo8CKxs25uK3KFV+wAvrpM67YLI2yWRF2Uq1rrsUwsrdRnvxtf6nwrGx+CyDU
NTjHsUHvHyWAH0LnkbFHy1dN1SQ0k4MvXqcOslfVQckDHORgdm/PqMl0pEZhMLPCTbdPdNQxRrMY
iR2e5CM8V4M/jUm3NSwWX/3lffRrG8B1qSLM0cVftIC8yEk+BwY9BMZRi0S5gHIfqlSfpXvTr0OM
bLygxnAfEXmLaR+LNbyxbKnRUq/Jkgy4UJ6y1Jl09oygxbNKasz4EwSLqYtLem9d3+9FqzOTQhlp
Py5UIfOx3bx5/uDM+AVZeRb+57InmAmhTHQC6BtRjyAEkcSjimGEEK/B7sST2+uLWciGKGCR+GfL
KDPd8CV/lgvIAbbqnXgv4QW4vi5h2ajNRFBWejynelpP6gmn1h4/X5J1bjFia+Z2UTZaUjDCeM4g
YwBDgLAutu2m+jCjFQvvffGqfa/l8h2z7IcftIgVLhoG7e5d7k51WuSoru/YUnpgfigXPZ9JUYNI
47gQq+kdyUExvCev4WHAiHJi1SnRj6ozESMbLoqXmxC3/eNfyqeMrjBW0jmRcY8eX4XUFLbh6YQI
GEVsB3b+JncL9JJJNwYaC7I9w5ix7vAlJTRfexpEfKZDdjmQ15MBXO/Q9Aj69llqOd2gX7ZqdpSU
seB5XwNAMkz2sxXae/BASIfyGSGdYgGykv1yn4zwNXG01dDrZFTPONOiIE8vwmNEtoKDkjBrWdPv
/JYjGQKP9L76O71ftIHYenCYBsH8a8Y76BkAuHR+A/SnCAwx5Q2TU+k/3L5vmdRWxmXUpL4Omaig
ZQFM1QOYrpyvjrG25WBA0SRZReJYRu0Ca5/pRijzYdYUcYdyArBFvEcjNqUtekXw3NSdZG2+THkK
Ed1ZMrJnyuN59WFdvxnLj6/ZF1CnKAeJX49S0J2e+4wAStDftFsDnQvTWF1E+G221w/AoQTzcrZi
vrIXg4yZcMonDIYkc30M4X2DIW03I97OJq1tM4KZpbZW9D9rqiKD+NQwZGqRYRQ0UqCcO/geGZ0K
bQhbBzANs8/AxbYP1/KmJMpo1U9NRKoTWAS3RQl3zkcAi1Sf4nv8fV2wusYWve7so6jFowSqjWrS
4j0BzqYkNuXTAwD/qyfGAS8k2IBDKEgYcBFkSbhw0cxUDFwzWZiAQOQ0bEZUWF/MB2YBbvGG6giP
eF7FtAFNde6BFKEPvH5aSfasvm7l2+Souv1dn5IMXL2vt6xG2qU8m4KReAnHiYSvrFEHmmN+XeG8
pDuFX/HjxDs7VVxCc+c8/TmguukTbS/cjui7uQ9WRUQYWzrFvrRFAqgo6nO6qCqSRIUYQ87nfcSn
HUKMAfMV51NsA7Nyx4O8tV/dsyaVhckIXBM3ufDZCYa5UIR6XHaAmwE3RHlwekD4e+i+MrmVwoJD
W4x4RRG8Coqm4brQ4wJ+du7KTIe+nK3eiU51avqaqUJasrbN3cvLiEdS/sJjIvqDsa1LajSXTEX9
tTd6edhW3f+DxUdH1W7K+IEC90N0RFIi880IFZdu4FwgFRX4g+TlXIOlBh7ZS7uEKAnhnZoV/CxZ
OaiqIWnapDUqpS5tPI7JGQDi6GbTiQQ6wDIzK/k2LcBhzL/1uqNyholRO1NAH+5w9JKXlFsP2lsU
iKQtNrmA9sasbYmar4UAw/w84wMXZv0UtFh/fyClYJWYh1Ix3SZcJc2JNz7x958eIDNefJNfJyUb
9nNa8i+Vnkmkols1ylpJ97HzEpDvyk1SwSpX0tSFyHnPquoexr2BQmlgtnj7Ao+CiWq7FLyIsIm8
oaqGomrUBwQhJ2lDhA9QgFe5uzMwVNCbB44ZJS1bqm9B+mSeZ5dX787DWE869ghkdwxFPcdEtg0n
uxeAXb6RoQnW4U3cFmaTkWhj3NR7Vu53qTqN4/1nrfRrWmrFNuZLfMJ2wjNv3e6z3BdP2XZcpe4b
pkhBb7+2I3sdrbwDK8E6qc6vg5ZVFdOVgib+AsQdE09MkmJAqqmcssno9WP2eS0Mh0N9ZzKos5T1
xBCFHDL29U0Wm1OOcYPAZfWAfD1BaxlnsVKByzfmWyRdxvWEsuiGbuzQoKFsU2QnpmZZ+waA7cGe
swS3fGcWxBedzkwkZR09Ly4GL4KTtSZas+oWjN3AHMOoMbSGDQazKE2RQJKqqLIh69Se8mPSgqVE
hkt3nZA3MwvwR+qx29Wv0WZgJD0XX0ioIf2fMNrleE0K/JQKwh415CDRMyGAvkkEMFHCigQXq0lz
UdQuqmESA6tW7E7eqv4AgFRwEDW3yh38VdoBytT9g7IakY7vGkYF8vLO+3UVZqukvI3RJIPapRBd
Oxo5RqJd1wT9Q8ltjV4ldIWzgqTFR8x8rdMZz0xPmpVpDL6SKfcaCUi9w8ABZo1weKj9jedW1InQ
T9I1UaVC2Ri5iiE1lCkABJQJ2gynN0Rv/hGtdWCz+20WEzAIUWRxKg0qikJppxSrHAcEGliVXkIj
sN5w7Uj4czwe1RQcyKRtcqO2ilQDCGnrlWFJ6uQsnEGEqDeq7TVi/SVxmvDn+jZcGJB/nTBGbvWJ
htkQL62wsw3nx5jLhS7uTwmebLIpNM+DuEkk0jcdMYLc0YEpk7zyAGAVMFmj30XjnyYmpXSboHSa
PCtvRoKedqV8T4RbMSPi8ISUtl2d97n0lYqlmeARKr7HBYl5NIaTODPV82qoXEA1aCqjU2XRcAMg
B1E2MKEMei25EvFaJ0X9CZSDkfrZ3mc5YEnf4nvp4fquLR/mtyS6YF1qgn8WRUiKXAPw35jE8N+H
fhODCwun9xoGqwjZ3s5liF16F6Fq/X8LvIwjzg5ritZ8gJP1GHUU0HuK+rVkbmpmBWwp0plok9HC
ZICfVaNiq6iXRp5Db8UpBJHpeKhuWDniy2uD1rq5BOoy6BKXxxif6U9ajj5uziPqYA/2OcM4SLgZ
d71BWjc7FrKpPIuBmwQrr8BcC8hZQtL0a8CzVaYoWbwEatFuzyPPHEFbR3MoXN1fcRuQQLbqIdGt
plgbzKfUUmwMmyjxkiyg01ChjaLU8XFawJGerfRr33Km6hbgW7HN4rPds8O+Ja2ei6NM4pjJ3ZmT
u8kGTy+3/SkDJJhmP031Qt3+ukcxgZnkWNKAuUwqxzN4Sl8hL9eBNx359SPQwHLwu6huCvCOXWzl
FmK/tcKC5FkMPOdiqSdyVjRpOI4QmwPLGngQR0AowBQRuUN0L1tTZMSvOzT6ltt8e7aifW6j+s9I
L026R+vmlHRBb6SqgT6c0s1cabxUr/ip7eY9sTR7NN+SFWveYjGHNZNC57CzCI84v5Q6XOWSvB85
gtKiCaq+mtT38S7aaiUrobwYAM5FUnFEXosJIKKwsMGWP8eT5bxa7U62/Jt2Ja/jP4HNsFZL8dhc
HnVPei7j0eEMefsC/EphYX6OhxhE3yhUTu+zD1ZZYOktrgDJSRBwMXkQc/+MHWouLtKhRUgmt15i
BRpeqH1YJyY3Ar7x+tqWdeRbFPU87gaPF4VGRyloJT1XCik1S8OQFgcwX9EZZYa0RXejAOJQ1gAe
raO17OfK/FoNvUDGyiyEttVdvvEsuJc7dRsx+2aXN/FbFGX7m3bghC5CWDSAbbN3h5J4FrpuUHLI
bKu651w007AUZelhO18edeP4cuxDNP5PD1vebA6+/aexRrQUZcy2FnnSgd+X+5/l0Y+gc9lVEidB
VJJCL2rzf0n7rh3HgWXJLyJAb16raOTVUjfbvRBt6b3n12+w7+4dieKKe8+OwQAzwCTLpKnMyEhO
9PRIphzwicMmrPUsiYzou4v3aerTutYrox1eA3UgLTjIko0g7rVWbx1kCDd+uZZcF1eZFrXp1FR7
r7WnKN06stFEX5X3WmZ7zfseQGCSrPrQ9MAx5hopXl6FI+1a8ciWh6BbOdHCONPZoH18XaoCr6oK
rsz1bZHKWk21wMHbGXgCl9QHD11MvOmia604ddbvfVWYaysaneB/i5uoecUObCLnENeOjGMd2cto
2wMO0xAo98zuDP7tUGC0YUHoTqGGPZYkSGyGOlBC97/kD199c7gXXzLxlGmaJlLbI8Teq4r+rv6E
J80EE8pZybbU/q0++h1aK5cQHItSJ75Si+qqiTNI1d0zOn7L1UgwyRsegplfIgSUb8CQ4u2VhWB3
3llerHbU5ItgsImkImdBD/LU2wJY1pi1vGF8Eqq0Q9qNfU0fOtAPvVXP1W/euxTNrb6pPQ3iS3CQ
I8CmiuDz/vbP2sSL75mYX5RLvbAssQ8gE02IxZoq6g/Z0jAPcdzOe4c8sYWlxsplU0BMo4cDTdbs
RqmJe0Ap76MxxpEH0rEFruE8Wq+BKFR59614z78eWNN60z7ACGYBNEObX9Zs9cMbawr0tESuOvuM
Hd94oPuXeUmWJzfRieIwTFh3DNQblONAZ200yEG7i5Sgi5Imt893MMcm6yFpMHU8R9CNFj5UNDSX
nsuzNvpiRZPbpoiYWekEfvdUF+S9WWdbkZQ+QdvBaqkDZnFJk4sk9GWdSRGWJO/DQ32o98NBs4Cp
RBRG7l/ZP3N/e5n+ndPkMhWyHGtBgVVlOiMZjsKSxm1Ix685BW3Wj523SnKSbeKYdgXJ0Qgur8HA
XmzcwFRSc+Fj5rcYLWHIfMoAEE0+RksQ2fBjhiDb7dUBbIrlmQNSZ/+g9CQ1f9UV4Et4OG+Lfbta
ijBmYzXpn+yJ25eHmlXEHBvRFbr60dXb4qEQaQ72PEN+Sk+SWXmmyDf/kViZVzSO51ienValulAW
mjJEHBWGq9I9KdVj8B27giXERtIAW7yTvC8hoqKUrdvT/e2efVZdiJ6sWM0SvxD70W1pBwaTz8CF
0OuatO0znQsW1jkvS+bRFqSKLLLa16ZacpGv6BqcbGXWG5D6VyRfx/r3f7Kgf0Imbl/UHExMKbAg
fiSIQCM88A3xwkLmdVP+J2Ti7MM6TeVhtL5I0cG3dSGtjmJvVfGm73dKaqvugoqOyn6joRcCJ5Z0
0Arw3NVYVW5k38KGo8JS9DmXVIGJ/u/DEa8Ppxo0vogqSJCInp8B3YYNRcu/FS7o903SAylp/ERF
f4yWFFRwrgUJfZiKjVwltpxR5bMBtTvzELtEw5i6Z+7NyQn7U4I7oQS4MtuE6wLcG4U5+LT66jqg
JXUFX+YYQ6xH4sb1Vxy/CV/4nXjO+YfKt5yO8r9ubAyh7i3pyk1IOf30iWlyWox7r706sVVZb7uY
ghBDxtxi5F4KWm+ZYA0zma5aMDPcv9M3jNd/ghVOAc4dc2Rv2C79sFcw54pPbAdMFDuNI08hplQ2
+kNKkRwiKa4e8cBn8u1bpe1gWHhj8AB90q+oxCAVX1zXkrXwSeMVv7yR00+aeEJZVjyv6fBJlQn4
vWj0P+ZafrAQ7pGv7FdcIeqJTXbseKL8+b7sm1h7KntyhTyuUrycGxI7WMun8ONV/D36Z2WLxMwO
bmnrBlZl/KI8Rzfxo29K6wNH3SOShPh7k9f94/3PuSmCjJ+jCbKmsZiZI90mj5m0r/o8Tm3R68N8
HShIatPKEeLXpuHY58ov+0YX/B5+BB0jyWM9xOxzX6nxaypokUvvf87UVPx9jQoaICBwMQrgr6Z4
ERD3Hv6tVIfUrisPY7bKFIQcYvxVVqz02BRst2CZxjs/uQcSC17gEeeK39M8kdYpQS2VsHkKqAzX
qs/xZsbmnI68g0SFXI1JBPzewu27eW1gkaDulQVeBiwG77uJled7LuSyukptHqhwiRSBAZUs0pVw
LgCwsLj+LOr5vpC3ArdSkHUvTBEMWfc3+qZ6+fcRoqxhIAYUE15tasm8npeyOrWZlcyNgxpbkLHs
8tCUEKmAz0hn16VoJKrB1+YAutCvRXzJKGG6+byIwAH1WQmD1UYlvThr0XN5xZPy1P78DEGoEr+D
kJ7mpv+5sNKZOwVjjYK7KMqCwk6rRChFIReOgSq2U0QECy2Hp9xDaQa3KUe2X8xJLJOKk2joMgQZ
PToMhvQcajXNJX9p20fLcrNoSeBYsO9iUOvNomWliVwxwdkXZpVu7A3KxBtx5xHkQL+fF0zvnM2X
AI/iVVZgkQj9e4hdbHHReH7nSn1qgzgK78p9sS1iIidUOuQOXtFKYmYM+Z/GF+PN4mFONBkjPdBE
PTGuahMyXI2mWLtls1Zn8l4hfM2Jq0xy0E6VJj1RGsE1Ik9F3OY61tAA8Hb/zG8AjvgGKBcOeyyL
sSiqXN+thssDB5qPb3Ac9qXzXeY76QRN0BPeAWUWV2AoKhEjpKkj1R0KwuVtNhycUNI8K3eaEK3Y
3pDUhOkiF8ijvq6BChL8MtSTMA1ea3bwXpUuCTvKemVbElHxOfgMJeV2bhuxGtH41nt2Mh7gyaRs
wCyqMKItNEm2lHm7gVlgqcpIP4GyJKa0C3/dKRdnHEWdCLR+ltmph4qZwWXY3kFPQ1JlmB6ff/Jv
+BxmwwPF9dDmmNHEUfmzfc1N2aEqR5EoRKqhWjCsN+AxfJUGt4K+JUVR4Fom+UC+G+Ki9jjX1sRx
8i3qwLzJHWTF6jywOblrZOAUFKE7YxAWCD3/cE3XKoYhcxKAZOoIJeOmb7C8dkU17BLf1l/feyNZ
74GwXDPkHczA49y5Y4kOnRwENZ6ugmLqCxwpj/rv6UQ3DmiqdjuYQZB1IfSmdHXCD/QAPj4m9HHk
9EqQDNlsNvRx6fF2a6OgMJguCWgfGA/gka7va11lcQ5yR+eJy9+SFm2m1Tr0HrxuwfXc+rtrMcK1
GM9JJbXuGeepxlAuNzqURUAUQaLxsBXiYuEO8Le27lraJCp30xyOJ4Q0F5xpNENTFOby/eJlvN+b
Tyld/3z1wP5vOkp2w2/4IC2MA5zRjGv5E0PENVWBMh/k67JV+WRvfpbo/3DJWnx4eGHNjMgIqID3
oDVZqg0tLX0S5Kl8qCrhKFpxTDH75cJjKMkLRm7cvuk9v7wzExvnupkbw6w4T15k53VO/GpBk25Q
KxrqFSMlI2rSKFgI0uQAmbZz2kFImad45Tz8WN2m2RxQpP1Gq9pWWhx5OX1h/5c0PBQgDkMclcme
sbnsNkJRM0+AOJCuWuci3gLMQck/K/mllRYC39kTgm0a3ZQyNjldq4LDF+LA9A2kSUhLlVasPAuY
3HjfD81E1xqrsfDBCpSbRVh7LaUfWszXShgG1dDQiC11p5LN7zgYaSnjNmdAsC+iBN4ShJbiJJyT
81ZVys5hnjoXfHPZJgCssSz3YOpaWNKcCbkUNNk3ARzokp9BkJaAtQ3IyUZkidApxGe/omhYkDYT
pmIDL9Y1sVhlWYulU2jM01Yi4bk1+BOaRgne118cmKMMupG3p/tnNqdWCEkx8gzxEqtOA+NCyIVo
ELHASGsMmQHnJ97t90XM3D0EgCgDAlenICidHFYWlVXN+7FrAyD/UvjFLmdEzH/2Y+O+nBmNQhGV
GyNsvJvYv5rkRWigKkEbNEPp2kmZbniXOzpS+Kol/qeAnqA8xgBgnl1Qq5uJ99DiK5mTA+vEzvME
NXXtvXkE9yUAfPgDxNM/a2KtwS1M6WblHCK8aR8Xot0bJrSp6Im54gpJLqsWol/RhfssG88tpvOk
qOXoprnWDHzC59No/5FvKFySbEUdI8R0DBc5tSj5bDNd/13dP4AZZbnajPEiXByAwghaIFW5a/u+
tpIHx2gkdpd3nB4XFS1LfmHzZ8XByIyvKpEV5Mm9CjhQzfOx69phQRTe8GuJyuoqrMCNs4RknnOu
mOuB1g5JFcBf8Of8L5YGbG9ZdaLq2vUmVykowEmCBmYVvXzBEXhYXXJoieG7ERysmxI8N0QHgEDx
o80xOenNKZcMxWh3Jt7w6nsm3qMqBi7PGd61MUqDe90HIg1MYY+5dyVxqbPgGad1svGmXS5+4no7
t5DCptRcuxys/NzsWG77ISGRJO37bCGKuYF8/Mni8Zz5Azoi63h9h5iuYuM8jDwb9Kr7gXCc0X9/
b59HPMt3uxIWabLnjBN3IW80KhcHGzie1LA+5LXBuqm2nGKHW68xFZ8ELPGdFfID/kDqOtIjT9AF
cdv4R459jbU1Dwo8gwVGkNkoiaFIjN4lu9BRFuKevwfkzVFffOHkbdF70eCwTeDZOsobRENjJxpU
xoGbzbe7oQfunQ90YHCMn6fj0TzvGCs60MeT/rrfrh7FT//oA5WwcoxvBR2fLVnlL/eVfl41/n2f
NHH6iaBkg+iFns1L24An1UsZ6FpJfJkGyiaQ1umm9zBDrFjzenTq5X3+VHKk+6jOTEJ75ZR5D/c/
aCbhhOt68UETu4DciO+3JY5UUveV88YxnCFpK8HJ9LbSbAkg5JK0AnJPbKEX4abMMLhU0X4Kda82
QEeALnfhg2Z8LBA+PDt2xwFCr47KfHHH2F7uciCLPJul6kY0Smt44R98yr62OgYsOBhMwy5o7Jwr
vJQ4cUt9wmvonU49WylWck77Ei3ASf+O1Ly3lMOc325xnBIP6BQmPE00qEaGt5F6bHcumkJM+VgX
H4uD59NYM1pQRCe64h1LFsUAQL7BURwNVHta2OFZcwhwEwCOI9joLyl/scN1LxexltY48spCu6zB
sMImcD9al+Y88rtJsI7V0OIdTKllQf7jLDi+ucCXQ1YPRGKIb+CKJlZLauQmiRLI7y1Aq36BKglI
CgAi/X+oa89ZLGw2cj0aJ6AAOrnezeC5uE69Z8dMbLrlczgYsQMORPbE+9tAFuHtqS8QiX/LM+Iy
OqtQSXle2PClj5hc6SHTWK+LB8+ulcdapZq64oKd2hE11ftT6J36HiNUUl8XQ7Nf83jiywW/oFY3
PXTjBoCKFJUwuAt0mE2+IcwGLhoqfEPmEzPGZJ+KvAk0OSQH27ZHvE6KZjZAdxZJFmYXP2aS+XF2
G+qj1/rclZJauawMi0djdNePpInOCm0ixodEv9NPaX1/s+cyCxyCnP+WNzlxv0Shu5Mgr97o3a7A
DC3w7u2UVbqXde+jWAmHYcNYhxKjrmgEfun6cyRCXjryOR1TUA9UkWjkgDSd6HnhFjUfR6VvM81j
xOr+SSkMLgXl+0bRDnG4c7+ZjbA4BGXcy6n3u5Q68X6+JwVd0UCqJ1Dz9X3vfdVWSUH/PPrBV7zM
EwwnQIeoIfvGgwya395HMe1gH1SQvxegQepftksgjDnrqvIAUosIOnlMyL0+fy0LKy1WHM/2M8ur
nop6m/BvirD1MF50addHSz1d/2hUkNtDKR4m5lpWmLjZEAks0nut4aNvvN/7RK0oBZO7IlHuP/Gd
0Ct0MqM8hpTxJK7UijgvhJDx7bR2DUn8chUi8EbWgXlOM2v5gU0puOuZ9LfKf/JdHOgeE1BZpHFh
RdrS43sUNlk7dldCrldFORW+5XrtKIPlue/yga1VlhytOPbUol9VWgiwRtt8I0VA58AI6pDYv36T
C9/RCYEgRL0Q2E21YQRaCWC17L0Hdfi+r8bj107kCAoewLg0iAQQ316vBjTRqlpJTGSHNXrRO58g
4SNiksK+EFY+j+5TcQnEMbN/6J3mgfkHtFjC0+xaos81shd2WgQ7daw2PcZg3F/RTMFlbM7+J2Bi
gYsy6J2khoD0MGwTnQeVXFQQxHugudOe2k/GvC9wfkHIdCOSYkeSsOsF5QlCgEqEPLEnTfkiKYdk
2ATJx30pM+UULEsWZNh2dFOiMe9aDBfHBV/mQWw/g7irAO2RQtCivWt2IJLd4U09kHNDMuMhIek6
SYzqGQPyNo8LMcVM0Hj1ERPF9zIxcZsaHyHWgiEOHUndz/vrnNlN1Ag5XAzEpuivnwQtLV8rXFvm
oc11cNzD2vcxizs/LXUnzCwETkNErALAFGDu42dc6BfoddCammIhRRM/K2ylmlxRZMb9tcxFYFdS
JotpNOCixcqP7Ug7Ns1G2Dk+Wqri14jb9+mrMFglZhmXCzmYG3ARTOWV1IlPrAux8IbMixHZh8qj
NPyWwynID4n7xJV4D62DpYaqGSOCCFeEEWEBueOnoUeRgv03CcPYbiVSVyEJwnPfvRWV2fE1ybzT
0nv85o7AIEKQpo5JY7xcJofXKBh/kMppYvt9QLkOvXGha4FLDD12Ia/fP8MbQzyRNTlCUS3ijgvC
xOZKBTxgoCVgzbhsLN/BwFD2676wm1sJYQiix7QkyMSxuOtbmSZKXyo+8EENjJXbfDZF+X1fwm1R
cBQxAh94FQQPiJyuRWRcFDQc1yT2M4AVHmpCzesr59AArZsP/HbLLF3Gm7AUrERQL0AswMCLKZST
sxKyPPDDSMxQ/obBWjc68JjI//3IRLEG2qIp9ff+Cm+f/hOJkxNDHV7uQkbI7G3WbT9BNmY1mB/7
EwC9P/QGxcSF7xUNv5YZ22ZOb0z6walJwCaC1+d6a1Pf8cPA9XMbrxv9Xds6DHFM4vL6R2Vpgf69
VG+4UTssFGAKFYllgOHw2LiW5/qprIJ6JbdFK0Wx2/BMyaNDSLKfbiGpeRNbTiRNXu5BrCHNqEBS
7X9Hsv5Yo7W+7xc0bWk54/ZemGQpYPikGYVgWFFPE3Ela8RWHf10/34siZm6MBnDMQp08duYDYZm
yACJaM0A+w73Jj35vnlf2G0wMu4c6HdQZFBhsP68+sWiECdKIdQjx/WX39V3M37XykO9/misx5ZE
zZLDuQnMIU5EvZ+V8eiXBHGyOLnyyioTi8JGv5ZCtv5HnpqlqL/ICYZs6TLGuS3EqbeJllEiiHB4
nkcgCcNyfWqsI2al77aFjeoa+Crx2otMVkbPoYKsFQlM8UmiSaorDm2ix4o5Rz/DUkR509elTb5h
cnMaPx7wBKwKG0PfanePfiO0uVYepRmAAp20cE/nLNrliid7nCkK+sq1rrAL011FmEe1cGXGr70K
ySermVhMtvRUIZXLws79NfSa6HtTzQlbvnXoEhAeFFD3LkgcQ+57EicWUyrDkE/durATbS/JVvPK
8Lg9QXzKnY1WAjZLllKBi9dm4oYCJZPCSsC1EdI9x+hDDPjpi2hksRl8ZTwRm2Ma12TsfE8ADCQc
A3a0N0BlpEWVuXnLY7sBJtY0RPDIhE4JBSo07SsBE5c2555jsHGpCVG4zeDQql0F7WkkhFjY7hkL
BI4lPFFARwbd/6s2XNgExPB97YdOaXfFawg4nB29SEhJxuuWJ8FBBYFVsm1bMmxUU0Ci6L70mXgG
Yzdhj9CtIYKCbKIrLNsIQaRppZ3VrxgjCIr45jHOiCouyJlxGTKr4QE7ds7dNr8D7BerXBpXdhCc
B2Gl2G6xx0UCS0q3UJ0RRoWYXF9wj6FHCAGTik77iR9ETiSvGeTObdaokYP5BM5IMd2Nb4NKuQCd
3seGR/aFgtIOHWTuMcFgrvNj8bN9zYkO7tiFhc/FH/gc5KJY4Clh8Sf6O+S9JjmtXNlRTb3YZMw4
N5Kdv1W6X5wsRtrV1qBtw2otDSsec9eQbx9J/tTf6LUIF4zJbToSEdflx0xU2x38oGkLtYJTbb7D
7WdrNIC5ksHUEIah4kFICFyahz7xduvq26XUzYwtk8HWBojHiJBDrhBHd3HVuTKTGybra7uQmY44
mjDQOBMXVznj9mQgHfEqHpGGCPCuxRRtLDg1M4oZcYQrhn+OirVvaQ0pYyPgqLLyGqIoxB0MsbVy
gKlLIqUBaT7U9sVTt4G4rWuaem/3de0v6319MzkAmlUeMAZu/HPiKvCYD2ol5ju74Ih8dhijtxo0
dH6BBmQVMWRwLU8EnzNt893A621qcMIxCkiM+TOJ3oZbgMFrq+f0rPx2dI4xRI0EqeEM3yE/LDjy
mz5IDdTUl9862cM4CtOQc9nOLgmmv42sy++oGozIgYEgv2Y8JdvsINHHiCKS+L6/UX85knsbNbmm
yDL6aor+ZTxZ3yO67w3kLENMVf0ck6dPmAP0/uKTtw/J4qhNDy8fC/JvIS5YPIdIGhV76C03he4w
mtglai51CNNatP4ZwwqDt4D61sGKabo65vWAit+hC2JvDde11Il2xIJWqaKkdXbVHXoJ8VlU6qm2
irmll4Jwq4fXkiZRGi8NouiXWJ+J+aBH/b2nnVkbAwbVVYBfgNwPWepPUEthEi2GeRBeR5sxu6Ww
1mQpT33bizLZ6/FbL2yClsSdnHNOZ8fPyU54wdBUfVidMR0ZPwEHpxUunPsNvhH9hLKBbixyON96
/OvNmGjlAHJHsA7gA9z8m6u2IHmtxF1Yi4RP3sIA41qqdeQuef1Z/eI45JxgBgQNabzrZTO+m/Is
x2DZhPsyvceH9zXzVa0DUybZx4egAA3rHEcWtsjC4GJmcdbGLSpo3Hce2WR4Y/Q8TO+45PoaP6hu
b0N8H2EYp48uIBD+nX/Eb+u8jh6tZKAS5T/Fw/fqlxZ0qSh/27k1fgGgSWhQHNnd/8ZaXpw8w0SB
6MRxbz9vX497f/spmPnhiFKVT87Z1rKsg/HYk83mo1wf7E1kYN50Qk9LnKXj8U5tzeVXTI6fiyo+
BTUd9oGnTfGilCFJa38hyJtTOByngJcfWkyAC78+bUAPMqUos972wZVfKkbEacZ9m3kbYI219H8S
JipdlE4qe0Xe2yWGUHWgrxQEKG5ouZyiSyGem/3SRA/pNna8FjnRXK4POo1X0t7O9Of9HsWClGz7
0+vr/t2jx6d8j/nqjp5w9Iwp0ANZO2uXPAnbdUwtQgzDTjlie5gwCPjqA6ZNko2RHEDibP8mdInb
eM6yCuAWQojLSrcZQpEZC7QxlK2NAauQTsHwnomGH6sLxzwrBwhdvB0AlxXYid8KnGEI4lGnMuTC
x9SniuCKlQGgqH7vH/fcrR0L6+M0ghFKOD4qLnQnc4Ss6bUQJAWSBl5vCQ2DMt+SBhnQ/y9BU0Y+
sIirUjQqqRa/Ofy2Ym2Be70vYnbX/q1Fm5SAkOMps1oMelsJG1B+7WI8DLjwxQWx2X1BC5s2BRg3
teRq8Ka9XYsdHlgJ9DBJB7Qceev7gubU/eJ0tIkySlXaM70CQU6LN5WGOn+6xCU7txZ01CDEhekc
O4quL0Ct8mLKRkVvN+BX4SKAR92DFCyka//A0FPjeCllcjSt0rV8nkAKUkW7eHycvO6PrHE0H7JV
Q87d9nxu6FtjvH2IPPlgiY7+jPtbORsLXn7CxHQCO9E4YoELmOmvmGesaDAze9M8nuGqrOHwIJwS
svswUv1xBRxFRPX78ueO8q9xRkBfIPANE5XuwdDyX/e/7gASTxOihu/3JcyfJPpM/reE0bJfqHKZ
BbIbdFhgGQKz4GFI23PGLSH0/i8n+U/K1GBIMa+UEaT4wSomz/t0RCcc12cJGXH73D58YSI8Yo/G
AH0Hor1xL9GD8R8o4MVm/pWqLpaqtAGGnqn4iGq0j9qPZEeu+T/fTRTx8PZDA+VI23+9m1zT5bXi
9tALdG+XiWQ6ubrOtSW8+MxLGsVCYHpENLRJCpo+ruVEYSAKNd8MwLtU+oh27NZoPtfX4Z4YO153
QWehYILY4tDsmezmleBpdc3ThESWKggWSOFZ8ocfbst39iFviINGOXGlPaSf97d0LrRAkMiO3Zpw
an+R5MWpsVwRVEJaDnYMEFOfGCJAAUF9xjv5PQwWsjfjtk0NDuSglx8tqCweoNfbmvR5kpctP9hq
DzLi6LHmMh3s2OwrE5w0AZwh+VLPzuxj71Lk5CSDKknTuBQGPPa2Pa3x1uSpu3oX9CfTtUlc0wS4
hyXM0N89vFkoakMyMhToaZjmAlo+CTGgVB3sITS1yMw7lnRhqsfCi8+Qlt3VtYFu1fX9k5ypP3AI
Gf5JHV3xxVG6tdYlWu4MdlPTXiZJYwBErIi0qX85qsUP/gPIx8X41eFX9yXPnuuF4IkZLaImZ/kM
gnntwd9w4KoL39j0zROsYhMnC2ZmLjC9XOXkEqWKIylaMgpzTy3jEuknS62oOy1hS27G+Y1JkhHZ
x8IKgOt1Wu0I0VjrxoI02Pt9Sbcmskir5im3GcNCFyPGhLC6zdGv3jQ+TjFMRL3KrN/AqLenBSc1
u2AFQ6HQwwxFnfbWcrkj+K2mDTYy9YJqVisBw0roYmVl9hAvxEz3tUxrUeshJsn2zREkdi0MQQK+
VFV7rvglFZl9Issa8qbAlCEXo4yu+eKyljXnA1nmsTZH1mvGOLvG0/HzXULT6PFzvT6vSVWaLrOI
S771+ArAbCiZIUeHMqo6Cd7yuk7qGvPObHbgbUbKqCQsWTnh1uePMtBWClYFBIrsREZauF5e1EFr
I6KBJ5ap9slt4YlJclz/JKuvF8yBA35uU1bkcWU7xFt9bFYtwZxB9+W+Ys7kX64/ZbLLQBhkSuSG
rf0sEOEI8g+Q4OIBBwhRbAEpvWbX1ssbeuQO5fHxlC/hVG9xTFDFy50Yd+rikFVGiZM+hHjVfu1/
0ftPjxwBb3RsIb6Td18v4lEmbwfMpMQM+vdfVOvvr3/+tP+dxMQiDqFYymGFk8j6l7g65spCrXzm
Fl8vcGL5qraNFFfEAjO90DEf1xTpMHZfVS55MBKUeXYbulp9q4a2YHJnjP215Im6qjXbKkUatQgs
S1LFLF6kuubqMUYLRSByUcqVFlkedyykhyjZxtlit/F4i6993PUHTDzrUKns0IJEGKHKa3h4RzHG
05+E1XpNRB3jA81NtnmERVyKMmdisyu50xhQ8YYu5Ea52wahmZnokfn0cw5eDIdsQNe4Yh5WaJa9
f49mkvvXQidPJcw3DWI+hVAMAqgJBvm87z+bx6fw9JRu1msMeH2JkLxOMFYEszQKUnNjCb4l+lJk
OuOUrj9k8mDqpTZJ/T/bkhujOrfG+3uFkVmYdYSXk0xBZ3e2ki2Jd7u3VDIOsOEE6AO8nazvhSu4
pN1/V/RCu3mtzkEficvPrJ5fwXeRI7aSqbkG++nW088/irEzFHT584SzNydNPy1o9+IHjOp/8QF1
1/Qxxq61Nr+vMC5hjO7gP7AJPll3xMpWD4xCXwxjgx2I9ifPWnhB33rm68OYmLe+V6W4YSDfQ3uh
027VzOZAbeKAhDVfeEfe0O7hHXJpSv96xy/WGqha3WmjKcVwYZT09qJxXBv8+sHgNgfKw5EsDodY
3N6JcRPKLKvHqWU2UAmSyelr79ElzRgX4F15Btxpt4t1GO4NOvpfvk/Ct3xe6uufSSNfL3ti5pTQ
YXyfH7UdpAbbEagAtAK7KXY46HALW7sNqUIfXl5qUF2/UUPoiRGh5Yc4x4wAoo6jX60Wjv1mzOH0
LCamL0zi3C2a8aP2rXFErhG+HenPs/VFYPj8B9h8F7d9aTbI37Phjsn9uyMXd2DQPCYOR7kYLrOP
iV7t9hjkMyrc+dydd4Q54SoAZYd36YKqLdz0P6N8IdkBs44TspAs5Pka+Sqzz9KtX7k0CAcMtOWN
+/b2hup7ssNTuFtRlKkXZ5BX6K/5B4Y2IR4kVmuiRPeAJT66pr5wqDNvtqub9ufqL5aYah7PhBFE
ZrqzdywJgyOdlXh0tv2S3VyID/+u14WkKP4/Hmzs1drvmx0G/R7B244RXJiMZz0g5ZbI5ICRprhG
26VRPUtHOTFaldaVqTZqlBxbVWk56LgH9XA0rMEFvuA2Z8pQ13s6ib9C1cmyQoOs3tIDn7yOc82I
ifITFro+Pyj0S318S2HHdPv3BHqD7cK1FUbzcKMxCgiJtL/ZDOIkFMe48DIIEkRJ4n77WiO1mVPz
HO7P6pPfUstDRue09sxqK5xRtRinpvgmTU6js1qBwBqYvUUg5wxkBHty8UkTp5W7vlpUAT6pP4kh
iFD2MOVkrQzAjzrmFzkgRfdI8RZY2IrZY78QOzl2tAbGeSzgKEBPpcs0U99i0Ms7uRVz9L7y/qGo
7m365NRTRdKiRoPfAKvzqfkaH8csgn+efiboAsXR4ze3fSpwCzDhzjoceB3FX8wdQZ2IN4vn3YsA
GC8LsqCG/BQVOfPrl9p8Cw7SxgBJkH5CmwC/Z3Zyv7RJ497f+/KJx+Mjj+9EMW7t2uEPdcjaDCcs
1efn32RgvxsB7exYI72OWnInyX1NHcMmZKQwvZiM2SgH2o+5CQcg0tDVYaCHZZWgeLZ1P1f5YvvY
7V1QwRyrYfA2cqhjw+r1Fww5XzZKhYJlzUZ6UFXr2mEKyjrxgVdB4ssqkX7/SnDjmq439kritNCU
Jw0Y8r2kt3WGJ+FPEGC8tbg9MTou44KoW+t6LWqyvT14qsLBw+JaylrScbtV6XYPLizELJ6eL2jV
eJVv1oW6LCzMmP+aIuy4Jq2KpsO6HI9i/BD6XfUFbZpBT2I9GCwzwlA10BhOct5+iW6/fkAhFvQa
Y9P9+7u7Ai3BQF76o1qTAz0NiXl/D2dsFJDzIBFjVSDKeLRbXl8QDTW7LqjcAXtYGy0AY5/H87CS
9dIEzjddE2oHRkt+A7oU7814YaDpRTRGgCYIbQvTPmYnxIuCqaXeDupN3xqZIoOa6FBWgHSB91Wp
vkDYQJJsKal46yeuxU7CzIbnPd7PIRaZUwP/O4Mgcxe4lFnf39lbLgXpWtBE9YK8UBrM4sZpIsmW
6EfkQ8LtE3jy0POnbUv6WVpH3ygph2xjpJf74xrTALYYlm33pLLs1JRXjbXZNNYhNx8ril+b1Hz8
X6R9V2/cyNbtLyLAWEW+MnViK7ck+4WwbIk5F4tF/vpv0efhqNl9m/C5mMHAGMHarLzD2mtB48Ue
0Xu7BmS5tr1BcYR02dxlDPKR831AWDrltRFPJ2V8Lg9Nc7ISPxvilS1+JdDApHwzM1/L3xwiRe8a
qx2w3dR9/9jo6OL4ndsbz7ubC1Vfz7nnbJm/fd7+ytx8c3tBrl2FyAfiKtZNlHuWNNNqUxd1oZXT
KQojh1n3oQY8WnqQNDDy6+aKsSuBgwlyKsgUQkENJInGInq3whRVyAp1gTKQDjVI8rAFJAQPT9T5
QI3uzcQqhrZ0RPak3axhoeattbyrvhtfLKYadm3b50jwRvmWvNYEzg5Fllf96nBttQ0cELZKPHHt
3v9uc7Gy3IotHhUYsBIItPDWW0qdBHrshxYqoKiGvjX08faCXrtB0IA0C20DpYFQZOHoKEOZcy1X
+Im+4coHpXHlN7qrW0d+Cosd3vTb9q7M6pm5hbPTt4XURELmJ32fuuiJA+cmpOel7iGCAhdbYdW4
slvPjM0//3ZQ9HwyWN5hbLpDJX+E1FP73tyzaKVOd3UO4RnMSF6UbNGYfG7H4oykZsWGk5Dz/IEY
2dEcKohLhaPh9U0r7Ya0UGwdDNZFH1sbQx+ltWd83hmL3YqDAuZ38KvNiNrFMw6EKoF8isVPiYBA
98aoZyZLaV+8qU/VB3Q3IYjycXslyRXP4czkYtRFQpSahzCpy5u6/dF/SMqHnjh1cpBLMJa6SWYn
yi4WP2Qss3CN+tiUjzV4bMuNsI55+FqM9wxwSgOct5+ZxcD3ujeFI8ZjFT7p+NtW7hF4JVg843H8
CeoCIvx4covK6aA7Ym7yctPX9vA87TVUJdmfFKy5+xKKNOwtzn8T43c5PJHe0Yad0XVOEQak9gTd
Jfsm5eA4YQ6IXcm4IppyyUpogGpAxWWFpib09hmLe4OLHjWSFiUTvT5Mz53iSH6v32fj3FJVxfte
gMjZ00xwsz+UaMF+E2tYtCuP89kHLC4RJB7GXCsTpD0GVx/t4muMv1CiLvimJys7/0p/AQaroxMf
zSFwuv7ukW8nTJNrpjI8Rie18Q27DrhbB5rrp/fcb/1yk+8OJrRJ/OlQnEJ/ypFW1JzQLxDCPtOf
wmkh7by5k1bejWs+4NlXLS6ZvBYSV0Z8Fegt3w2oWAM2O8NnJe9dAlFflxz6eOPUp5W79Mp1A04d
2YR2Mqj3IWp9fg0UpCagE87FqZwItij0YXs4R0gpN2jbS99vH78rB15TKLphUZSbyQIWLhgKsGZe
DY04USYlrxzRqa0TEa7s5ivlA1NTIBQCzlqAvwHuOB+TYVWxGpqA6dO8sltF9/PQtUTsgqqp5nZL
TxPKq6jSh/BwCzfRAIoYnHygjj4+k3bfdeCua6VtHXuKtuJ2Xztp6KuzABXCWUOHy+ICSs1IGbOJ
ilOKLijht0WgG7X92MSfKrgwUKwEozBi6c4NJadpNpFs316CK6GpefYBy6NepAkuZEDHi1cwfPk/
B+/djT4y+/ELAq/bLXhdm8hRf3DZLsYD/s9aDu7KSQcLwAyYBhYLTE6L901tuKpoLcKpFth1ZIvC
wT1mW/8eqq/3syxx8gAxl/12ZdRXnvAzq4stwYYJfE4qgEsH5kMtk9rZXWNr/r3/8lRsPpkdDH7w
mzqAtQ67vTienJUPuBYdn33A4pxhLuCe6nN0jHdA8UHpw13xS4UOmf288q5em2EUvnWQBqCdHqSY
59t/rGSJRKMMDxT9ZwYKFeK1nF6mYjtaO2quHbYrL6qGXjtglyHigT29uLkJXIWyE8p0igtHe+9/
ZYBRIPn2YBP399vbHffQHgvqxM/nNsNI16Z1zfr88293OY2lxhworLPmCA5O3JsaGn9sK5ygQO80
cGVA7JJtaeyoL3Fz989ijhi5jo0MFBAO1Sx4cG4/zzKS1WwEtIr6zTFWbDP6AhDgECOSzcMgMu4n
vo2YPcre7R19ZZHPDC8H3g4UfE0C8VS6VZV9RGzVDKjO7Up14molersSI6KTBlojAKUaBuL281Fa
Td1LZouwgmkB/9Ctr1a8WHRlRFfg6IiM5rSASQ1QhizjtAYRosIsvA6a/To6g2e8p3/IlwgUH2z3
juE39s/J567sTIG5GX4p/vFlA2gDJB9/4ZVuAu4FP9DmsPc2QeD9GneKBxXDbvc2OcGP/f7rceUm
u7YCOgUZvwpyB1xli4uUltDwTCt1POX1I+gqrca1MnTaMAjOwGm+vdpXykKQEvlmbLHPWjS1yjSB
scPxnvzKXdCtn2z6xLa/NxsPXdEgkJTAua6+DasX9pWr88z0YqdxS+sBwVTGk7pp4BYl9od/+PN6
7NBFlr9am/0vaWes3GDXbsszm4sNN3R1GTIDNgu7eaX2e7o7Knf1a7pyfVwL1nUgsCkB9QhSBMuN
neuskyaOaZ2VdUu3cghiDlBKyzsEsB38r9BnnvleuM29tKMPf4wX0F68rMn5XCmFYXW/fcbiTeRh
Go7xgM8AYbwCHt87hslV99O7p99LJ/6BXkuB5j1wvu6eFfQTGivba949i0AMEHT8Q9BiAbqBxRLr
YVdhFnDyxuqzS+868+n29v0Lpr00gOACauozq8x8lr5d01M6oZgqOnECnAMyeZo7BfqruQd2nwBO
kLsoF2xaL9s1rUs3p2eURiz3axYJALma9MDRwMigHjQidbJ2iq8P/b9ftniXEQI3ciGYOCVU7g5Z
ZJh3hpk/3x7/tfvzb2z1n+H/xXZ/Gz4bLKYpdQsjofpDkjh9YFX11UXq4KNzqVxROr06JLS8Ae4O
KvaL/Go0onmhbzDZcRo/Nyb67bW1R3/NxGI9NaMzeBr24vTaj04BEQgs633t/8UFBcUOLYhEc37s
n1Gnvj2TV0+s8W1wy/VShTQpfy2/q/ujr6HXrNo8JRs4727jej9U7JHtl7XLUVlZy67Nx+BiF//X
9jJlTkrN5E3PxYkTYzvIr7L1IZNp5Rm8ule+GVl4bzKTBDiKsCGj6pOFLhVvSuKn8Zpk3VUzaDuZ
6UXQRbikQBYdSHy4JsSpriPHZB+R5vP6uUP4fXvBrgU88Bn+a2ixVYopA5eKOoqTqXReUaJj2whb
GzuosiHhvokBHs4SJNRS9UtLqVODfY9zlKhCQ/cbKnaRqr9aoljZwbPVi6X89lWLbaQZAMRbMpZy
QiHzRe1MCBHnLcCSDBiUOG6yR0hmf7SSqa3ACa/E25gOVD7QR4jeTWM+Wd+uggLyIKEhoTO6q9nj
oCZe0zyO06tRqgfZWsu6X4HGo8KDdgMVUTBaRJfJaFFKiPwb5GbDDoCZxCWtXVpAjdsdhPSmPzpD
e98+f2NgcwFlh/gihTNpYD9cyWlefc9ncoy5hoZ3dnlyDINbEK8BErj5KqL3UNHdXPMqfky1X1T3
UwEhHSjrTNb7yuabi1jLZZ6JzObCmqmjhnc+23GscjnkkQzAh+xUSBUfpbvaLh7Ct3glj3Itnwoq
S+TOCGQOiLGkiShHwaNSLaaTq7wpIDb52PQoeJd299av3IFXHDK8ohDjQaHQgK+8cI60jExtWKKe
ke5Y7wi3AwpOjHb+tBbdqPKVWwIIanS9GmBi0JFsP5+/Put0ltVw/C2olhwtMUHFu2NICPugOFZM
qHwzNXaaKdSFn0Ok9aMRevg+VlD13MhmKYgdzcGhncU4Ek6lxQaoZDmRqk+hxSx76UuIG6JPwtQj
W44AgHcqXc3KJ0qiDsCjtkEuIsmrOg9MRhPikVq3KoiFI4P7J8uzEDLFjSmZSLKaECY3dUMe3Vbn
cnkv4sKYZcfQtezNbaWlX/ZAs9qqxkC8YEEYAuzFHNUvNysHWdtlOpFyVyrk6V3ldUaCilYiP+hj
pUbHNk5aySWxFGp2oai1vJkqVFQOoFhQ0/uiZEb7TivKqweeJq21a6ShljZRDY55p+M6V5x+GnLd
t0SuKQcIE4/tXi1IOFcT1JAcoQLboE1lCDXFL/MugoYojcVzMSZ5d4wNI6ZOCzpy6NoZDahnqzZJ
Ee9ZOujPLaIn7EGwFPB9JqRKuxvzkHFHn+oRTRpjAR28JJQycPKoudx7Rqhq8VZpTZGA4KmRs1Ol
57z8bRgFMO0Qe9WT5AOe8giKqSyspPgOlQK9fiTFYOlbKkDR/0ibPkZ32dhqkq0ytam8vKP5iAVo
RTI5JrSXi58luKuIlyCA7n4zU43a33rXFxF4rKZOKrd9pVvDPpIkI30Ft02cejH6YfOXKkvVrLHb
Dj110DYoUnLHOTWSE4QYIjS0oRqEdnorEzUqPy23kJ6Pop4mDu9IqTxF1dBDSRZ/bqAma/T4b22V
5SmzlKz2hjri0aFrkSL5yiMlyYd9B8HwGEq3PTF+4NfUAEoUdOA/mcYYg5BdCfH6KR9HW0DWUPWa
vsgrN2xAzeypRWXhi6yUijvWSnHs9WOqkk1U5Uka9KoVQzFM1cPMCJCqkZJD2IZyeZRypMY2uEZM
/FL0mh+0Se8lu+C8Et6YVGXkyVXYNYXTtZWROWaDzmAQYXXl2L5E0DnUUmioWEP5XNc1nYKSNpAe
yVWRS44uoVFqq5WZqnmEYpIUu0baYnDxLSzaMSitluDtLkvF66VWKw5NJZeYvHhgBnRT4dsoH7xm
mSlstE1aks27oYAobzEozQO4CHIKoO/YjOM2TKROfjZMAfDMZJHW/BkNlKYfU9XWxiYaJdKhBEIS
7vEwt6D8riY89hUSZRqWShP63UTAl0SStm/2SjwS0FfUai9v8q7NS3C3NIr1WyoLSCPIUR8Z7gTl
t08LyZ7Yh55lFN/HbR1Ld0pbKpmXF1HDPMlMROUriSrXrc1lKZ/cCG0p5tdQlpIH4pbpTYDkJ4L+
0SA+V56aKw87iJNR+wVrGrpClixQ+sQzvMXVdEpYgvKydeDpSZZ3NDmhWmlbxlGUP7n50mQfQObY
TZx8CVG7VviZFGB8tb5WPufKy/cfDiwNXG4ofS8eibaYSkBO5qJ35EvMhnydskFi2bQVwzWbzW1r
V54J1NeRBkT1CKNftkuXlhJKYGCVTyUxC1+TzFfDTPxS7lM3lcfCv23tSvCBhw+CVvBdwO1hLDxk
rZ3dcI52xjE1GrdkSeQBQfPjthHlqhX0hUJOAcAFcPWeP30a681UjtHImEtoNUdg3td3So/pY0jT
Gy/GhJYMZiP8Yl4egVzDat3KNF2y2ql6zYPGhYvHWcaKWhfoIBTAoyxT4MQVd+Q1mrPH/Z62h8pP
px06i4D/lwbHCrLWHteK+9fCrblFdhZVBZMOQvfzWaB5npO06eUTj34J9bnK3xKm26h76tOvIoEO
wvAQd9k+zvRnlvBdKoWbZmZce+9RsiqYYybbBrg39quJK9eIvowJef413LyKj1h4eVAsR60HVR8I
gMoLZ36aSK5mOnKh+vH4jpLrz0MIsqHfwg9rO3+bnirw/tyhqAFVQmC2X1c2ypWT9t360kcaI8hy
4G6eTqLb908DtQv6Jku+0B6TDtD5dk1N5koDMXijsSQzdbo2Z43O16SsTA4dYQKnXtgjhdp4ZHlh
EnpjdifjxtbjI6p9e/mlUD0VGJfbw/3LWfttsgEUwA7EwfuPwi+QY+fWexWw8KjvpqA1KsgaE22E
YnFeIlrKwcHMXPB+ltqdkEyeH9I07Z8sLTatTcZJTlEkr3QDpBoakLe6ZcS92+mC/NFYbdQemj6T
n6aRKi9VKCtQoREWQw0UcmV32jCAJaGRlOapaEv4B6yurNdKxNpXNVbNb4OpE5i2zOwFT1/7mLNR
wqkMi9TRqVY/c1Vwze61Cm93PfXDUzr2xf1QpBOzU2pJvce1ofmtllX2UYxh8gLFnry0jbKuHsNs
0nOnngxy1CBkHHsjh/a607RJ/B5nqtzYIR9kYDzjYfTVqePWBmjM3PALXmXJi16VcWVreAKP4HGW
dD9OVGkvwCn0Af9Phkx3xTT5qDRJ/sgLaYKyRCIBXTLJY8S8uAkhBZcXg/QSyUn2PsHH/DnQju5S
uRnfkWkD4SCvi6pytFEShZ1giIXbFRVXXCmEI+LlvO+fowaBkC9MLYVOlgElV4ehazoBYzDrkGLt
VQLZJU30XlemVQhBJMv6FSfwPra9GFPLCftJemxrKYa1nmBfR0YLZYasSa3Qnrgx/ECnZzXtekwe
gV8N9r7dCNm8NdzxXzrjxe4DvT0CEXTtAmK1RK2gTSTu1EEMAVGUUjjKyKGzo1dkiH15sgZkElMq
P/VtlQLynlvJM6sQOHgd8F86Pr3CWiiNxTtMl1L8CutcWDaFyxmoTYpZN5QS8p15jPqEq9bE5F4O
lrHMqUlSUHCaUHY0Mypjnke8rk6oUd44c53mCFbrwmvrqfndh1OLWoAysU+pjkrI23IzQQ+zERqG
J7VMecnjvtuQbug/20rppa3S50Xv0463YgNgQj+6GiRocYvi3nkS3SDLrgQ+sdzjYhoRxcL9mWq7
bzR4bmXbmuNKuD4f4eUkm/ApkRhCM7K17IpOR17HJfiGgoHUoM3cEC32efMp5eVacmiukSwsAfmK
92Uu+oBYd5H4NqUS0BM5EoGZRsrTJBEBCYiO+GNayx5acGo76RHb2E1pyoBD4b7oQ6CiKoreZbyW
kTfoTbomtLt4+ecbzkTHMrxwCmfOIovnRGgiI0wvRKDB03U0KuVOTsjX7Xt04S7CCMQvML0WklDA
XyyDeNH3aMZO9ClAk7FvckjnUrbvO1D6VuOnBajxv5vDcwGSUgA9KKSkz29tPJFcr6ZIDsAxbdz3
oZ76tMYOLtqRP1TFRB0tEWs1yst9BMZicGWBZgNN0heCSbnZ0aFDvjZI6tTyjL4vtghp+r0BwUu3
QqFx5W1a5Gf/zqkBzAea6KA/CtHT80HyTlRY1FgO4jShThTp9dHiEncNaJKugIgW+cP/mEKJEsoh
kBdG4/65KToAyN2qqRzIUODeGaT8pTJz2IjEwpMDFqm7EiISTq5IjX97IZdNwX8tQ/8K7JsW8OLw
ts8ty1I5M89pE8CWjWM1qiebfDv01mOfVs4IeQ9VvHCWIY+3S6pOQFjOiu06TFfyXX/f+fOjC89b
hquLTBTii+WOQttDh8xAqQC/oskOr0Dxb9OBcDsVZePFkND0+rolDu5L4YwTGlGsdBbtTvoMf0Wg
QXzgn00C7gqIe6F7uZeBiZUn1JiHbvDVuGhdMO7mu7IV1rZs4voZ3CIopJdj6JcF9A/MqGIrdZrL
k48xwbHB4kHuFVIEi7mtE7XuEIQGmhjvarV5Y7Wm//smRcRtgDMEawfMxGL96hERL/waEUwRY0dV
FcAm6ST5oGq/1kB+eR5QtQe7FPgvQaeKwvr5cAqNJ1Ws1WpQZUBcWwYbt10xFY6OetfKebhmCq0R
gDxDfxovxnLmSlKlAi5EYBkz/rELN8Oq54mvPd9wmDI8+iBbxNsKsuXz0aDVJsa0WlrQyklzUFk3
ejI3yFNZaN0BbgGoRXvCHEOQyLGmEZILKydPvfoBhkHnfy/raq2Vt4YWopgG3JaRDYBxQwVgyD4k
XXet0evMeqMjKqzlwedR5ZTj7n/5AOQYoExvYbhLx98sAJYtgC0LWr1wQWflZb1wcrnZU316VZBc
V5pdSbUglcx7eejQMN55tz/hyjKrIJvE+YBSlHqhXt30sD9yBddeVXCw4OrVPqW5qTtxGCpr9APz
gi4WXJ37YmAGxwWx3fmCDxpNWaozOShkra3gqCN2NLmu+zTrhtdBQsjTQTPVL9G472gTEsO3B3v5
fIExTNPgR4ALH4mNxUk1YyGF2E1ywDvFOhgjclnY5R0cW5L/REapWrl9Lt8U2APDtgJ+SbzUS06R
UJHkqQE3fpCUKdlSpSz3UWjmvhmp/AHJ7uJOCgf93qxos3KZL4sXeFQwv5jnGZAIvZKlN6LmoTmY
HEPNkc4PK+txTMfXSmpBE4WOpNR6hMzjSwdVrElfg7ZcGTVMA80vo2FidhfOVzmJ9FiY0qzhKwOA
YRhOyH9UaaATCF/QGkJgK7mq/8dY/2tw3uPfKnAaavCQyYJBqxlsqfmRofbXacW9WUtAvHb7JE72
ZdOUNnBlK7avHB8NXO1YX/hiiArmG+ab6SnLtRhwWzUghVm4ahYpTlbwArvayFZMXT5lANBABhT7
FjpgF4JjY5LEvdaUauBPaBq6fTCWRAXzdvn+y5dvWFL3RCDuVwMB/UlW26Xo92ZJjlOY/5GT7o6h
bUEC2XXdJE/DFHvqxzDwt9TqvEiWPIC9oboz2VP6pTaAmA/k4fb3XTm4Olx3eGWz04kn8HyazZHQ
OhVMDQzgfDkB23XzMy0HJ2vXrqhLLx4T8c3SYi/1U1SE5QBLNPZqyU2pLT3E+eH0/zeeebzfto1c
JURujEENsgzwN35khPmhsast6v4PhmZG4blUCgjp4okldWNB8L5Vg7Kz7ob2Z8pq30TDi6H8G3bu
7wYCMAX1bwpWV3QcnI+INTrKKaOpBn3xaRifhaUg28PdJPY0bfAmtpIhvHYYEF8ioANOE5Tgi8DA
Cinlhh5pgQGyuG1EoXdmxXx7e/KWeTkMakZQQSEBkzfLdy9Ot5JJRInyTAm0Do1mg9kPuy5Xoslu
idrbVWJMHiGi27YmrXcjeDe8Eb7ocTAtdgJAg6/M8eWggZOZr3PQHOLxXDqzLJZ0HreZHHSdOqGQ
M3UbgK+zlS1zeaWB/RqCwwjxUPyGeuT5SmYZUuiAkShBwdPdRMIjY/0uWuvZuHwk4MXivkQtA9oD
qK6fW2FjIWVyPClBpnYeK9DuVRtI6E2HURa/wkZ91MTK/Xl5h8wUhpg39EbB/142iRSoTlpcVxDe
oNL+qNQdR6E4JHuT9FMgDUSs3KlXVsvAOsG7AwAPo1wcPRkPgsaQGA105PoPbULrexAbKGsMupdm
KDJRYCucTwNajRfLlUttxuNO6EGsF4abCSRcKih7rAzmclPACvg9dFwhCPyXsJMJlGChYJoOsd6w
CRDZKR84ldZj03Wad/vUXd7A2GCwhjQcWnlw2Z/vjK5QIImRp0Yg1WxuISvwoMilvC1yVduMKR9f
Y6lfe1yvjU9DEI5nEKlwNJWeGxUhDYuyYkaQAGxQuHGfpihTIg2s23pXRf8Iz8TFQk1kNSxcybi+
EHucm6vKsa+noTGCqWgMx+RT7/cdW9O9vDYoChYNRIoI54GXObeCFnQ+NeiZCmgEzcnp3soi6C2r
K/fFtfVCcG1qkKxD19+yOaHQa1SaWUGCxEw6h3M935FcG7ZmWMVbiyFj30AgfWWTXBkaeoFm11qF
i6kuSUkrNBlxq9eNICM1d804FgcEcLU9KhZbMXXFvZz7jiDGg9FhlMvF0kYja/XQMoLGpPmmKkbp
kJcZ2RKl7YOettGuRP53iwK55uiDmh4KMaKuePtUXHmLKLJSFlVQt9OhUrB4ixKAkWQeliSwZOCq
dLFneuTp5Q+SB4BJ2JXC7IigvGBrxTMaCVbMX5tvvLQmrmroOpKlbBn4YOQonGQjiDPQk6ZdLFw9
HqHJhu7Llfm+agqh8Ew3C7DrUro4EhIFeMMkgUliUz4YWieGhxTAGdW2JC7WkK+X9ydYE5Cv1tEm
SSBjsrhuijyPG73TSCBVYfjS5rT7rEUorzw+l4OareDdNtC+A29i4fB1E/Adcy99oLZm+0sFBN/P
NdSk7CTr+pUDeXVEcMMAF0L9HknX82NfUcnIUeKmgcXiobWR1hsqf6iAK1p5FK4agkIVSFHQAwi6
1XNDSmMaZcexUnhGy9c8pMVWluR6Bfy8bP7DZTm/bkjbA58yN9ktxtOlKMpUJAkDcMVX71ZdWLaZ
dtJ9O7R83w+GfIjEpOxLIY1eCvoUP0vlYtMVRf/UKPlOT9PckbMw92jahBtT4vpPmWXsLa3H+p7G
A3F5y7I/FPW/fz41ODLo2tKxFOjasuar85ubT4cWkXnShQFoMEKgFZHtJIXxbORryoxX7ihYwu7C
2wX3Gwrj55Z6KlAmBfIsYHi+FFuR4/id4K3OPaQ1kt8QY21e9LifhZUIj0sfTDbVK88MZW3If1Ex
5zke9J+j6wBFENBwQwP2/EuqXEWjYBqbQWimqVunsngBkspirhllfpPScMsVKXSzAg5XO0itx8bw
Lims9n6Ih+yYZ+ar3qbaIcfFvxJFXjmEcF9Q6SZgkoVju5gkWem5xfrIDMyejC8kQumwKqL6cUIu
ZOVoXD6KCLbQg4D2CIpsOV3c1qyfk1BlnR0Hq3BI8VsDS0PbQ8ektuyw/ufLxQIQEkImFBEyiF8W
22zUoq43KlocK/OOWGg4QRMGXQm4LudurgggeYckN+6pZa4WQ0HxK1Oz41SiegrF3T+6wieHREgp
3X7pLvx0qJChfChDKg7lNFzK5xtIy6xSi4G4O4Z4TO/zLJkzo8BL5qGR7nF0uH/b3rwhzzYs4kcU
tOboGMU73GXn9mKZFhVQhdWxLGT9eUQWxOV6T+0pHj4n9Cw5g86AtYo160mVxRprz0UcBOtw3JEI
x/2A4sFitH0TMq1lvDqCt1o/puU0ebUqxKaL2Wcmxcl9FcutE1uZ8nx72Bc7dDYMRxcaB4hvUSE5
H7bWF1o0FVZ1FA2g3NCmiWodAIMwUuwRuHPhFxNrP9NajP96CmEYFxQSwYjCUJZZGE6ktOOlEtfH
fioBBoFH6WE7JbaZD2zlYFxei7MtCL/MHX06SlsLW+iVTdVcK+qj0QwQvmlrK2ACbppSKcrDFMvx
l8lTfR8ykeY2jRL1QQEd+/b2TC+JAOBT4CvQzYeeNCQLLyRmBzOKATeo6+OktORZl4AtkQ0xIwyo
hgnop2M6jKUvy1X/XBi9MdhJno2PY8VyIDEzsmeSQX0WWh9qBNqoyRp9QVrJCTNW/7r9rRfH/O+n
oiCAwgzyYMvbu064YdVJWx+zMNW9XDXvSnjZm7o0tY/bli6cB1jCPYxiI7CVKIkvc/EGZHeJZFTH
yVIStyE8R0utKJzbVi4vk/l0aWAqMgGuv5DbTcwubBLSIAg3Qpa5DQegH2glUjyyDsyYDgHSW+xu
27ycwxlXp84qQCg9QtHr/GQhFp8B2/AoG32KpueyyaAhXwIE1NzXokpH71/NoQ0DtOXYZnN/+JI6
x+i1YWJ9bgbZ0AMNRVFUNY+QcZANO5HjCHzlt+1dLhwSNzhR+A0WXrFlFgrixV0jjSYNIjUD0UIo
myn3S2JBJui2oct51DEk2FDwfsL9WxxebJmpzcrEDIRmoVvYpDHI2Kssex7C2EhWNsq1UX03tngF
kFuLjZLDN+gBv7ERUc08L6m58tZc3vYI3WZyNjw14BJcuuYmCFInkA/TIAFpwkabWo7L1lC4nehx
Ci0fCmfBYDo4LjSSrWCALi98uKHIRaFOAmfhQt6iC1NwkRixFUymcEGZc0hEguJ99zJxZdNIL7cX
78p8gkh/bgQDOQjkbBexQcTGakjhIQZ9k4/UHg0ZYHZmksxa2Y4XuwRtvnMH+0x6NAs+zD//5mPr
ZqMgBqmrQCbZNqF4r9V+7gdR/zkEXhhavNRoutLC0qiqICfcVcuvanikdbLyVlxMG4wgQpRBS6jP
OoCLWCcMxy5OQlEB1cNSP62qF2Cui5XS/lUjf9FQSGkDBz3//NuUtbGUS6FJq6DnCdCGRtQnd3JU
luW/nql5MACqY23AD6Ne3ExWjpSRZVaBiJJwNxRW4qDs261YWe5rvOrY03BjgLmC2MayBBezwmx7
hEYHMjq1kjl9n848MC0dNyL6x6sdtoCiAy4ZRGXIPC3ThAMZqVED9nfI5QcTvACNSxlzb5+cZe84
wAgwgq4OAAKQAAHK43x5xnycf2yRQ6RFuSvHaeShtTH0Jp2Wrxxx0R4CxtE7Q8C6n4Cj20TahE4d
rdPf5J5Ej+jCyDflYKqg4AIsyxBUckSh/64qS+tskuoRWfEaltfa/MVogUSEDhAn3qB5ib5tKAR5
4MibSnzxK609HyKwHj/yH7fnZcmYMM8LMt3wTSiS93CmFvNSa9PYmkVuHgDAK5xQL6udEluSg5JM
u0HVTrjop2k8JhrTTc0kuyNdJzYSI1ALQkIu3Feq2XghreI72nXhkUpJ9cLkij1ZXPAtLMu7aYrR
w9V2kewypqAZiIy90Xk67VRixwqgtyvX19JBwaCsOd1tUuAyZ9qR86kDDBrE0hMxDzoE46p6o6jd
Tup/Zkhy3J6+NUPLNZJHYC86ah74dAD8AHxk6HxL7jP++j/YwcONNCFS2yg8ng9oUkvGEh12KBp9
pIl4Vpn8rPXGExP1b5u6cvIRI/7X1OLqR4dRJRexaR6Y1T+EBXmljc/GIzNkW1WHlUtzzdhioSSa
9b1aYVwZhhW5R6l92rI1mu9riwQGMxRs4fPg8Vy4PGreJxoEI61DzicwCWtFueuq1tyaY3+n01FZ
WavlQzBvPkA0KISVASwHzuh8raA0H4fK3Nk0tJawM1L2bqsmazStlwcXBYgZ4a1QlD1mKphzMxkS
X6lFmzhAd3QNzjwjCmuPx4y/dRGnoDOig/qrG7r5Qh3zGOR73Qi1b1mobHQytOS99KZcxm77f6Rd
Z2/kuLL9RQKUw1cqdJJze+yZL4I9tpVz1q9/h96Lu91soQm/O7MD7K6BKZEsFiucOhWOYYiGRkkJ
QURZpirG44Tz8l7JUXkcSzmR3SWLgV3U62UJ3LyUsurQq7nyiVFIMWa4yzP6ir0yThSZ8whdWECd
9mObAPsgSwkYIHO7cgXNKlqiCQcA7uvnwSD6VgTnXrIJWs49vohp4RXA15VRzPx2IVlSnarVk8I0
+9A3G9JhPG9Nive5cfb5HY8Jnu2YQvwHtDgFNWMyOqWepqmTE7suzX0cGNIU+hZmSo2D+QD8/VZt
tIiIhUA66c9Qh06pJKiR5S8L/leCO6/2gzsLPJDlxfU7/xSDCRdzJG6kMh5DvwOdJBgT5b7eZPLG
GE1iCMXmh4blW5iBNw1obusCWz125axF3Rz6MbqjFMEd5q8hOmZldhim1+uiWPf1e4tpCcvAadIe
nPMtFrpUAW58CX0pqR052E/oSpgjDkXBhVkB9xLyH3hjEAlT5/JciKVh2INYGrHf5OZNH/wKpHQz
RqAD7DkxxgWOCMuBJKwFE7phwEzGSg6WFQRRPgHtJYHj0ChHV0HE0dVK+TTWyrxJJ7TEZpIWejoa
X++nyGy9OTIx1D0yhw3aZ+QHcQS+vJTgZNdq2N4HcPDv+kJ5LAfLeASSeOS1xLHteFTNLVToaeMh
/hUu8fn2qAE6PeIRHb4RGmXUnRT6k7ZD5Te/t/ZS6mhv7UcQOF7wUHzim6+fP/27T7OP/8hGLA0j
jMNh86p6EUSthBIFcDPIvtlt6S8PJbAzyQaMnDUHQHJRRDyXBvaG85XOMbDmtQJpdfIRhfUurmZH
XtSNoZmeYaFvaD6g6dUpXvLsITMWzlpXxaNMDMg+6oKoGTPiazTrNLOoJb6UD0StS6DHAhQytYGg
sYjU4oS3QbvXtN9h89K3qhMlgNJd3+8VOwIyh38/gbkKpZSmWqrp2O/5LUx+GXNHAsEZOtFGH/91
UStvAoIrinBGxY8G/OebHU2GWiHiTvxg3o711wQGu3D4g7mWthw+aymPhf3yksvInFNbTRndRJb/
ZSyUDnwnfeRLsT+Yut2YsVMAvK3xKHdXXiBIArki7acBpp4NUMwgDuUEbrQ/gG1VtusbcLXZkU4q
p+Vs4aV1RP4MAAZk5QEHQSXlfAtHoRLNUlUi5LZk2hpBcuE55wlhuUxw/yEFnNM0K4N0HVucTaR2
QS0xjP3Rnfxgr9uPuuqGjoDpcAnnZVk7pFNRVD1PXtQkK7p+yCCqLj8FwQ4fCuvQNZxw7KKjhC4I
yF8TRg2Ol8JWn/RkbsE60MY+CN4elVfRRe8caQzvoX7PJgAai+frmr52TKfymGNK61mTkx7ySqm1
s8rJIhShZl6i89JUnq+KuU+pNreJ0EJKvLix6wHtJLnNg/WpcvKOK24PgPCINWGRDaRyWS9cMELF
CHQtRtPIi6Hk92JYbkojejSb1KsWy46L1m7UVyvEOHSza+6WWfiq0TYq8HhhVgwmwihEh4ivAVDA
8s/VpYYvXRl5nvjGnXSn/zI/QMFZOuK2sUP8vn6Ia6p5Kose8olqLtNcWRR45bfFvpLReWS8N3VP
xok3S2VNW3Cf4SEg6kDES+3miaAsrqM6M8fE14UEFCkx6bWJhAnH57koRNNLgJ4GpP4N/EL4cS6G
AgNAVbMkPkrPD8m9vgduM3/MH4ej5Nd24JRpQeZtz7FYa7sIQCN4U4G9l5H8PJcaqSBYWVQ18UOx
Rxd/SNCdTJCoGVSOq7VqtSjyD2xfAJBhysi5JAPBPOZ76bH/qnn6TJbDeI+2RrfdKS7PH17Vw1NZ
zKtZLckkZQJkgZaAWORPi6kHTkEQgNg83nC6QecOEco1J8tiHOK2EeUOeeLYb13N/X/95YBQobYM
LA5er/M9E6VBjsIAzQht0t2XUj4S6pg5P79IwM3+VwizAkSHaOWfGriTILTRq+6uUkqSWg9hY3J0
YHWvkM83QFdKGUEYZZPBF2tZaZ/4iZEn4CVI7kRh5NV7Vp97wLDgVFCCKiCDzzdtqsuqaTLc11ke
pk0TSXgmrUVzGoB4Uagw/86CIqJ6qmVuV0xgLhit5MdeG/p1APYDXQWuMmKY809Q5WDCrB0RdjDW
IkewzEODpnE3EpWvua00Z1IRW1w/xTUrBYos1I5RnYfnwZjDYFGbKUjpRU6sDTI2yxbBb2onSTxw
FrdiMuDdAPAAZB+aptmCuF6JfT0WYepL2leJ/YNLoKSNTTtef7ykM0HMQYZR31dqIiS+JmcucOT7
YNT8TLLc62JW3mkaa6JPhZJ3oFfx/LBC9NSDCD5N/Xi0arcKinAk82K960ne2ihLRiQxA4l0hTmG
jlyNXDDUytGdfQBzdIsQNwhuytRvJfFVFsRNL2p32SxsAxFssJOp3ia68lKH9Xbu25Cg2AkkZVJn
dp70kTNluYghK6biXN+Wta9Cog1mBwVvNNkyX1WUQOWBiyH1owYToabEzZZHo9I4aco1ZULhDfVn
5PaQJGJi2TpRoh5oNrr29qau3yLlTpLjrYVEzc+XoyBFgoMGSvOCwyZGHgq08xmWozSupKKP13hv
6x8Xd8CofyqFNdi9YoxBm6d+7+pAQ0TFs9R+lmiGfr6+GqqTzKuDWpVGAbZosEDD3LnOjsqAgYfN
kvmCbBV2M1QlQtLRvS5kTQNOhTCLmbWuUsNSzPwosxVXLsj/436D/hNuD6BEqCExbngeNkrbahWe
g/ZVzn4l8rZJvq4vYU29UJNCjAm2QvAdMPGLVOcBmB9qiAhv8+BxSjGFztHz3XUpa6cBOCweG8AL
6EyP89Oo+0BrJg0WUSmX6hNdZq2taWhI5hjetTgJENl/5TAvddNWpTBKUepXrxm8QQzVDCQMoR0C
MJR1dlOLmyDP9llVk2X2MyO6LSSVc1/XXtezb2AOrWyzvjJEfAOSYMUHSlf6p/m7OjSmE5Uuj9OS
Hg+r5uAXov3GQM4jP3e+sYgK41Ybk9QvBX+O87sp62y93Y5p5EYVr31qRd2RQEWqADVBPKIsRr9v
YjU0Ein182khnf4VtgXJDI1zqVY0Em02wNGi+o8M2jdh6kk0MQh1NAbNjDM038WsQ23GA2sMDpGH
bF1dDpLB6OACdg38Xed7l4RmX7eTjGe6b4hcUirK/Vzw0I8rqk8rqf9MYMXmMRdsrIu4TQwDZtXU
oY2hLbbN/2PHcPSoXgPFowJnf76QbGyTsGv11K+bv/HyMGAK+bzUJG2ert/itZNB8xz6m6FqcNyY
DdOTQAVC2MJS4AcrYwRWn9BWsg2m13Au8trRwFBQFCcCPhCxnK9IC5VmArA387W8JL36YoFSx0h+
HtlRU0ERvZSRhEW7p0M9BPnQQoiOwdGma4V3UnRTZzycCd0W5o6ilEQxXbSYBKwtsxj0l0xtDjlt
GpA4Tt2miXepXjtd6w9luI96c4+WCI67uxbiQR56XKAWeNEv+sjyvpmXUcLj5MsP6B3oibgp7kzQ
oDj9x5ACnMc5tMv0KEVS/CuQUY9KTNBqlVKBR9kFUevz4hYub/r2mhCKUwMuDkESWv/ONzPVFjHP
hznzF+k+nYhhyxWQf96HWr1cV/Y1O04nhyB/CMQ/8r3MrUoo77yOGXZoWyG5axaPqZdhtMCv5TNM
bS6N39rdOpXGaHwhVrWAvCmUcQiBL39Xw54MIsaLcZOj9G9i1fFUEjVYJ/Z1KUMp0gQVO9gfFiPb
Tn/wNBaj24H9N7WH9BAnXls54PxMvetbuvJYne0ovfUnkkFzquSTJaO/6aaK/MltP9qemO//mxDm
tg3hssShgWOb2s2f5C39vZR28Hhdxpp5QrMyQmc4/8CtsDLEJuqtOcv9tks+MCHPbhf0Nemt87+J
YZ4OsLdO0SzkuV+12rYooh1Ybv8YKkh3fy4HLuA3bB1RBmsIAXoLMHszzf0Rncpgsc1zjBcNaaFB
42XT1l5DvB+AOwHchxvMXCpARwCFkorct5REt6UARCm6wSsJrdwlgO8RkQFRisQQ60FMYWNZ4wIb
gdyyHWno+G9lG6VRoOM4O7eWWQatKoweGkABwmR7Ww2zNrPenDIfg3L7NiJadytnL3W56SvAL/6K
w36O3/PwDaXnWtLsueO5F6trpWw7SOZQwhvGs06CplSmEepeilsDQVsVe2MQ2+CJvq4jKzVVhISo
qcD9A4QN3ZPnlzdqQcWIP7kPqkRPtRfnPd9P5JMoyFsXLsYvorzCEbmiLGciGWVZ0nBO1THOUfUY
PHE/uqIbk6gj99K+3k2bwuYNtVm51xCIDm+LUreLbIFPkkrNGkSYxiDLNyWIu1CdEqL768tasYIg
UlEpyxs9L5YiqNcrdIB0Qeanioom3s2SSXajPHTBL6HlpMxXHku4taDYoDOkQcjEGNyuBkhHS3Hb
CrDUkCEPE3D3Jfkmn9VpV/WIJ3N0Y97E6MXknN3aTqIrCxRoSMsiocA800jWyHKOX5h35Q/DZ+8n
w88BJGg8A3IdNX7oJRjOzhVSGYKyisIo8vvuvQIgX9TQFNnvczSxWihEXz+0lfUgIwvgCEBwtNGM
eZ5BNtbqwjLHPmaa20W9b0OVNPPDdSErdxneIVxoQHkRjrN5WVBy5nKqqaiHqQ/50jui9qVbqGn8
HD1CO77+lcOoRWxEcAxVlMMM7VEPDKcX3pLyEfBujs1Y0XTYeCT/qWmEDjIOoSlpUwOW2dgHQalr
ImBwYk1CaV6C85mnf5ahkjjHtLqD/5UI9PC5TqitpFRoCoj9yshsFeG/nDwWGJOpixlnbasKcSKJ
NYdZlRRSEaCk2AaAUo0iFqi/Tb3BCVJ4chgbaPX1RLn9Yj+vUcFTEkfLEUbyyDvWamvwZJCfAUW4
hQwdc5nQygYOfLNI/AVpk642byWgV/s09oRWtdMod4diBqwPrKroEGn1L6sC/jOYPqZwem5mnuOz
ojj4GgAZ0eADECN7jOnYahjchrwX6rXt/ADey9e5fUAPxF0H2vvrl27FRp7JYg5yCMO0zyTISsXW
zdQ3pWjsRjS2gnQD1gMH4aD9c4GInlHJ/04LsPQKGEaABmIdAhthseMkcAtwKwAZhXgds52tzLEw
BPy6yEslUuiLDTAUhXlgW8+vBQh+gknK8Q4IlQne/pR03fvEq69cbiQVAh445FOgkhdOcWukS49c
u19WgZdZ2m2iPMe6eoim6S7KO9CyGNvry7q87WgUwCODejAMGuzy+bKaQFAtgMFzHy3fZMBjNt2H
5nFIfmxUzsUwV1DtrawT+jL30Y8gda7R3y7Vrc5D2vEWw7wwcRV0UVNUeKt1N8u0mMQtspR5nZHG
+ry+b5fXCwuixSlUAA2UmpkFyZaQgTh/zIEqugvi6ldXNqSaWiwLYNxI57gCa3oB4gIk4eGMo4jK
KF8g9gI8S3jjUQJ0QIwEmzD9qtXOrpvuC91T/MTOhbpTy4GyGzxi2vLIUuUJodFN4lL1vpoljdMC
5umAlqvcKv3E4wRaEQX/AzwQwD4gCGBDDQP4rHKOpMFP40C9yafsdUpC2VsMrd9cPzRqgc/CdrgF
gFZQwhDaGMVmK5tAl4W6HgYMLEVuxaicKNtdl3CRpzqXwOIr8iDT26bCWnBbBdL3GEUDiY23FGm3
BQAwsQWxkT1Vay1nSifp+br4y4QVlQ83AbVXgGcxqeP8OkdmKRVwZAd/+KvKD6q9kwwCKhbgREGT
iamhLWe9F4r5LQ+pEMRtKBCxXVNmXuoppmYOyBTY5WcERBWo53tnETjW9+K6MXKYdQ11EKGBVIac
yQu1mhjyMXQa5VbmFvZXtZFOgfrPipirpvRqIgcWVgSNr3+BRXYXf1puRxo3tp+/RCf1OGfGWxr9
+UlGJwzjqB5ECLxZ/t5HDobcch7LC6tI9w5U38ieovKMJ+xcALz+sB1r7N3yF9OjMHtKdtzraseT
wBjDskLWMqda0OqHDBymQauBxxR0yH+vy7lMFTBLYQw8esF7udYUXK/4MWmduLlXVdJt/WAgFTj7
f4Uvk7JJtQ8eaRRXMOPbVVodLlkIwdqdbFVEtEcvqu2X0VPErbb/3bxVhLOnq3p4cmr05ydqsXR1
KkUSTq0Tf6XKjRr+yhQOiQxPBKPqZRCLc5yo2E3lfpjeR/OmVP5wToxGCxcm92QZjHYD+7jkOVU+
OMAOSMQw/E99rVqSOugwKzaBzDEUayYezIdob4cLjriWWRMo0RMFRKuYVBxPRAzwGCsVR8Tatp2K
YJbURmjOTsJ49OWJjDv9EHMee94SqM09OXmMXyggA0vokj9yd5cMj5wz4QlgYspIkYS2VqPRD5DB
qHZoPqijW+VtPA435q14eI7vEjt7uC6Us2ksn3vWhYDfGuHoZ0XtlFJtl8A4FjoH+7UqBewdIDSk
GRuT/vxk66oYTAZZgaMJMJ6aAEzQcGzp2nsHyqr/CmDUC5Q8Y9Z26egXH8B/2Il2bPPNMLhNvEH0
cX3LVo0OgjdMAjFRMATVzPlqoiILZPASjf4s/REp57iHLBeJyFdmm7b6B4fEWd2a9/JfgbTjmhE4
pFPXGFSgXSm2GNvGewfOlxHTZJBl46j5+lb+Z3UQdvEs9eloJuWIZOj8ZRGM5Xz7uTaAVgnRL3o6
4B6zPrrZGyO64qBzVfNQJJhHcjMnx+tntLKIMxHMg1SWVWWkIDX1Zel3mX3gutblXQs2gXup5Fzb
lUf2TBS91Se6LfcVptNjqIufZy2SJW+K+XvCuBCJF4Ouy0HBGOXc74EW53KocRsHBXcIKmCNpl2Y
SAZiFoxq8TRgxfPBiv6VxBg6yqchzQYuU1cmdooJPSrm12FwnoCJTzpn91ZsHhiiMRwVU4kQYavy
+apCcZZns8pG4OR7TORdyIgM2nVdWN04TOv5DqPBjsgYH01SFkwRhUKP4j6vQw8EjETVt+qUb68L
Wts3JL1RlUYnDWr7jCaY9aSNatZPoBDoSTztsurFLH7THJ3U/9y/R4odJX46LIJiSc63LSuTMY6V
cgLWfji2AsFExaq2gVlJfwxvomP1TiQxi5KTMhxFtZ18jDcAr5WSRHbfFLxA+rIiTcUAroA/qD7C
MT5fEMijQozZHCa/U+zKF92g3IjCdtLJkm3qHQbZXj+qNftwKo5Ru9HMjVKYcFSRkh70D0EOnXh+
kUNXkjZAKnOaNFaev7PFMac1I7dpTSkWh7HlTl6KJA8eht65viTuFjIn1UzTaM1KN4G28RYNarpt
WPZwK+Y3UUuEwRU42dvv+J9xIc9WxdyrMZD0cdSwh6U7eK2d3JXPxm3tBKQjEsDwEfkAN+2Nxblk
K28hpCL5AeQMjBTb79JIABG0XTP5c32IMcobPDjErH8jv6gEHxhXoGLu8fWNXbnWqMGgPgLCOhDa
s+3SS92kWV+MUE2nvqnI2573vNODYTbyTABjb8HnOQhCPE3+qNyUQBw3wc/2DMBm9GwCcoTpmMDd
ww6eX64cnmUYjZr0hMldx1DdS+VyE6e1jeb0Q5yhxF+ILpjO3Ov7xtjdC6mMm5SkcaG3JaSOWe91
eugFQQwWa9nrBl63FXPBWFFsegeDh9GzP0rSUwdutlFdXg1k/FSDh3ZiMZgXchgrNQwJmErAlPQk
5l+58To02b7HHOpFKt24lEmdCdsIAypFffFKdJWDNcXWMfj3+r4yN+DiIxjbhdH1QFaBHPxJyDGg
bNT25tTcqol+0DoMm6r7XZaBqFLh7TGbw/qPXBTIQTyNmut3neXE0QnrVBUMTAd8qn5PuOKY6koW
ez9siocKLdGER6HC9gxdyKP6dSKvTga9xjh3HGpkbjG0GvV/TG3PB3uqKltUJWAaS5Jrhj2BRaG1
Yu/6NrN1o3/kUwSdinuP4bnMPqNZRevqwZSein4kxpzcjHNii8pwu7S6PVjjRpsXu5/1A6ZRqm36
NCcqWeItaqmY9cipdq+e+cm3MC9IM0ndJCVQPCXzRjAKtCqRHAMUsmRcYjLxGr1Xry6MLHaXjhRg
ly6GQo0h1jjqefpdK/a4eJJKip6T5/gGb54Yvv/s8L9imFW1ktkWo1HKT5g6jlxsDvbMoWo6uGdi
MiBNWwEZaidja5EWxLp2rk0VabsKffpmaTmtuaR7GRMjNlEvTO4gz79jY6oPhtUG+7zPVXeRMWHT
SBEixa063IZ5leyuKwljur9XgNw/8ncIY7BZjI0bQ2sAOVIoP6VBfdc15VPYm7wc65pxA8ofFUw4
lZfolNhM+sEAFfoThiLO21gJjZ3ZSqVtBKXJeepWDRyNMOBVAuyI/o/zO1eOM+rMcSU/GanyJ010
T882o3wrgzZDs57SWHYy8S2qYztL0fI2ASNblLyWHOa9BW03EMtgfwAoAf/g+p1/gzFVSxCD9Ogo
asjoDSh2x4ETKF+VHjqh/Hj9AOmCzlQQbF942EFvBzpTjFxghAmxMIP9YWiPQ1o9YTbOA53hHVZd
Typx2QlLBb0XRx7D9qVtoWJBrgeaZRXNR+xg47AWxiVXpvbYLrNndsOmyvwmfcBFE9oFvECvTeZX
4hEzWAdp2Iztbhk3qsZj7/qGdrCrB7AL08xAJQFUGZNYSNsEY2NNC7R68fNyVyj2hKGsw8boSaAR
1Z03IQaXF37/BYzyXB1i3csxuv2hqtxI22OemwjaBz+SNjGgdakfYLop5b89SBnphbv2iRfJfZNb
XHwvUogoS9H5GDpjkiOjVtq0DtpjtTPe88/YHezazt1lGzjdQbxvXAXvEUaceJ03bnu/cfOn8dA5
y514O295tVOW+4wqKoBH/34NY76EUk2BAMHuyZverd3W7t2QCHbi4B2wA/L3c3YS8hU6HG9u5X5Q
YBCYoeEEo3GK/vzkXcz7pQ6tQuyOoCKdMF6ol18MDVtfwmLCdl6/H5cWAf0XlAwJ9CiI0zEz8Fxa
3c5j0HXQ1GSotkbRYMTxb6upNmnUbbowxHA/yVkkeK36+NUJn735Mma8JtVL14N+BAiAkTumFZPv
jNzJkpOgkweh0ttjag12qTc7pU4ewgetdBJVBvLQKYWQIAfjBvVokFSUXjm7sLLn6INDZwh4iJF/
YyfFBnERi2YRd0c1eQnQtYphx8+tcmPpLcGolCqNdtOvttmN1U2Vhdsm6uxWwcDx1xgcf5WscrwB
NgNJNY9yPyhIMgAjgMkS54cijLLW15jYclRaCV2tftnYQriZ4IlOCSkt9Jj2X/G00ZN78JQQM6+Q
vpE58d/F04dvQMYV8EzKmAgg/vk36GPRFKBN749hWUskQehJzFHmFaEvvUAqBpQCYDcAsAQ513Mx
mHY9I0c59GCEt9vQzlMXpOuxcgv6tGw8BiAYKJ2+/+CcNzUk54YGBOKgjcWRQ+3Q3MBItZI+BTG8
9mQu2yX35tt5stVpwBjlgzUTeANEJ9O0XbiRzOV9s9CBgiGLwCqj6eWC6lpIJtAv1bL55Ahbb/ce
uymKnJJt6weOGbk0/owk5ukDN2OnSQ0kzZvKb3aFA8hrQUwHs9Ft1e6c2fYkEnnddrCj7eDGG7R7
ORh67cZOtM89TDLwlnseTPUbjXW288xXUW/o5KqXmtKjhUoyn3p7ticn+TD3xa4Ae0tNJKIcpG3m
ZU5pfyLL0LitM+K36OiesJE9YyOTmWQbEF9sMk7r24UDznwWE4wsmSK2dKDR02hLEG+4BamI4PBG
oLH028CTnh8/o3hSW1plmXzLKX+JIDCQSOEcQ/L35a0hAWl9tPsRjrazRFj/CAVNJeaHoZsGdDzn
e26hET/XCs18WrwRe65ste2yjW1pn9zOTu6gvdu+E8jg7LGvm+s3ja6HOW7AE5CWAE4Br4vKiC7k
upOneLCewIpnyje1kJGk+R1XN1nCA7SvHKFBJwsBfAr6aeREzleJtlk9apJKeIpBXlnbk4gZNESu
4LMQLXdEHiEd/XJmZafi2C7dRYoWqHItPBlyROrkPeeNkrzcOryHhoghI5g7hSCN2TqtnhSpaYb4
qGAGoqK1xMS4PMuy4TzYUshjbFqThgEZFCGsApTJQp1UIWxp8gPSUHcIlJCUv+UXtT2AVuGnGoF2
DWrsUV3Dw8K6N5k6D2XRKfERBKgAibn5sTIdtL/XMecVvdQH7BngRsg8Y54CdvBcH/qpBBG+ECdH
4wkD1kmkZm4ZdKQW7KwEG7nsYsL19aVdBrxoRaGTYeDBoJ/x4sjMNAUmIw2TY+fNbn/zru5n+wtM
hHe5nZFwgxYl9zfIXDcVfkeu5VwXz2aIcc8hHgl2SkKMjOO3m3ViW021E7tJyZKj/lyjyyHwqm3r
2f3LdTEsheaFGMYvHqU6aZIoT445CTYY30hmF+hP+30h8q5xw41KoluQdzqxg9Zy8vu5skOH947I
FykMZq3M7cjgsBhtjI+oXsOtQARwfw2kh+leSExUZ3LvwbBjo4RKqo1JYFwzW7sTCY9Weu3anG45
85yBRkIKgdCGkoHW904xbDUhUXXg9q9exLFYLvLTtFUa4+guNKtVZ10Hli05akgKmkVEWhvs08SQ
HsYdWvuun/B3XHhu286lMauq+z4uQXWQHNu31M3swbMI1Mk2XdmWbcMDpJr0XuVKZHLQTPPYbZcN
UKx2vCl9jaLdnI60v3XS70TSbMQN4if7C9N+t5hhaqcEEDync4Qdby6gsqYTBrordbTAaHjrmM8G
SHNoUllNjoOnOMNhB467rUH6h8WTXdlFvdsW951T7epN4oUPj703ejopd6KnoEebvOVOsZ8m8hQ7
GLO6ub6lq+eH1wnWAeUvUDKdG6Np7PBaxPTTeguUI9uuX5yulrY6/IwE5Mfi43V5a1sBMB3q+0gr
AYrOyJPN1MqFoU6PZavviiWzy2Cng+tf4CX5Lh14aOapJMYaNH2NgG6CJHFGd1VYe3XvBcYhqzcY
4YK8wqtY7v63tTFXP2qsShEwBOhY9gtJovt+uh2AOuo46Uu2bQx2DhMY6eNLecQRFTIORZynmLyQ
CslRNpymP+TZMYQzuuxQUyQK+vF6Ff7ochiE7bhJn6SEVJ+Al/50rfgGtOCD+on2QbETBcRljDRJ
iNOjPm8bA5DnQ1DfyNL7dSmrS9XQV4PYA9GYxEJeJnlC1C2m6XHyrDvld+3mX9V94si71DU23bZx
MyKWpL7/n8ReJB9GEN+F5Qyxnd9v1IfyoXV6z3KXfe+JXrU3HFieO5mz2EuTTTmUKBsbDClazBiF
zbJwzFJ5So+R4AU36m2bbmcA1mqJA4P57lI/t6IU/YLbp6NhCQS0jJ6KMeLeKhSz4+K3D68GqQkc
/dhNMDN7Io+be99/2Xzef34Gr+NdeidUZPhhFxPVYOSVQcqG3LVFoQTnVifPrQStwHVxDP4UnvAm
uSCQ5SjoZZaMylAU9BzCx8IwJkbGXEl1MDRTcZz36q/+T3QX/omeUDzZCo/zR+eOT8ELDOsNpnKX
lZPw7ig9LHaPEdkgtsEXwPtlnLxmVLq8jpTiWDmTj4rAIdy8SLZJCrz02c3Mi6lpNuyaOMasSnM6
ZGBshbhdvs0fJsnObXFn3TYHfQek/hZNN8/abet1rrXpNvFT8WwdA1fc9i9GQsxb4Xf2zD0A3hYw
+iyCKFGoLPpNjuhWnm7Xm8gDXZ0jO6UX3PL49+h5XtsCRquraoibuDSKoyB0ZDEflOxGm+/U3raa
Z2W0s4SjYPTRviaPedQrYTAmtEsXRzG4lYfMUYALANn6dUtEP5oRgk4iNGMCt4ahOBpzrrEezorR
iNGxbd5F6aXipblWFgH2TrhtwDZQQixmEUNhlQOozaOjZnxM3T1IwuOAN71hxa5RDBQmHuKmU94M
rPHE+5+03JpUvUyOd4qjuo8y4bXkXlY1KHjnRAJz1ZGWLISgggQpfCynDJMv76XsRpw3pfZhyl55
VMPD9Ke0BwyxAIJfsq8f0kry5FT+xXOBelQuyzPkq3/C2h5/pZ+atxyy99EJb4iyRacmugaqXfWs
YLIIR/ilQwXZqKSAsZzyB7EQBMzpVnqlqRH05GREuLNtHnReEwSrhXAykImHEHShgbGTZRhulzFu
9TIsj+EskFS7NZET5Wwhe3tZEcztLfrA6MIcIgp//BL+Yjm/6l/yW76PnmJES9oePC/LV3ab349H
kWM9L9L8/wgH9QR2EmtkcwwDiI1Lc04g/KgcqpfIjp50P3PBAbzBuFPe28DeOVYavS8n9yEtpxoD
AyGtXDJn6vwcnNdZzMmSs349FQLvF/2JtFYssUR6CcYV1r0qljC+pu7Vz2lug2BqPowcORexPSuI
6ufJauqxy/OqXsqjQoLZDg/lc3aQ9tWtueU9clxRzMbpi1iZ8oI1CYfgptpld+Em9KPHhGSc13vt
hE43j7FYtZXC8OoQBGggUYOPWt8lvGHqq0qHwg5looMLBFjZ+cZhrp+SgicOQzn2qgto6PBevVjP
yTZ7Nu61hOS8g6Iex+lTgoNCulMBD6qCxjoAWM7lNXDKKuqUHJU7OSPjY/tg3sHXPChfFN9//Tqv
aN+ZLOakukXoQwzQqo9gvtmDPH5be/1Lybm27LvCLog5pQije0HjBiHRLrtXtuKd7PNUbnUdIOjA
jEJEkyh7ne9ZHAyY5lrV9XH5C4D1bfSuNER+Cd6u7xY7vJkGcbRvFDQgFAwApTgXI2tpBoL3sj5m
r5E9HR43njcdCHzF24C82A/bhPBIs1f2DhLBpwprR6u5zLuPtoW0D8W2PuaPYU3ku24DtfsZ+pSu
Cpl9YLbRUQZcBVuoCwshrUtBaI6idJNkFhFzOwx5zWwrV5XmbL9n7oKAwWSe/lTJcmmoovYYS7sE
2LA02piAEVw/oMv3DwETzd+jHIiYSWU0Tcuspq7qAsgQo0LJMdMFu+yzzP3fpDBLQU9vMZYipKjR
kyBj7PI0c9Zx4Shhm7AQCzaA9maCEPtc0bTSjBNwK7THXtov6psoWJ4u27qOhNR9NZPZ6+yhtK1w
LyikRvmr4KjE6kZS4i/oHgIjtuoipXqqKWHeHqehs0hu1DlA3bPEW+a6GNAUgZL4m12HWWbUB/Mc
AlzTSA4mfJqzXS52MdhySwCQlF/F9M+w/OlbJxocMAhdP0bWIaN7DIwNNex0At13ofXkQVyEHMC+
AOiMam62mvgS6Ik7y7/ahKeVl6p/LohxmSQA2OZkNNpjV6A+rUpkqO413jN1URdll8NYCkGTSj0q
AYEAHy9599qb6T38BLc/sndbYJRQFYydarM1wBnsNc6DTPYR6Ynm0Pw7wO3OU4//vL7Da8cLHkPK
HI8aykWpOlpKLc+lqju2Rhw9gubVcjCSruU8LxdFk++Vg9sajwidO8daZWOZF8xNEzqUE8y9dMgf
HU+0C086GMg9AYGabfX/I+27ltxGtiC/qCLgzSscPdlgW/ULQt2tBlDwHoWv34Ru7J1mkUvE3B1F
aGYkhQ7KH5Mnc4eqr+TY5mbhsf4L/7p8rLG2P2xz6QNo0INw24TtwiKvB5Sj7dKpN9q2PzUecsJe
sfldeJnzIjiGl7qPX/cn+KqSwg9dujxAaV/KYheG3RMAmJ6xKk8qkkTCqtwEqYUsO8QLx7WOnleU
Mc7Sfjzm26W69xVKgP8E7qqahmwcBBkzEIJeo/3QX8dmG+hvbeTpr1SxxQhhXuMlldWIq5xMq6w1
XdkR8i8mV9YA2c7E0qDeGSfEKRpq14WtEScz8avTuQtXxfhHZb0FxZSuWJuCd38Cb7iqSD7NemBA
sQLixreVgD5Wi+IO6JGwtONy34SuRnZk3bzmB6i9LuzUW+cBLx8Kl0h4zXfP5WqVnSjUFRG6J6H7
3SuJJQ5LLai37jS4JShdAHkDGhLOd4xprICMO+meooam27Et8k2dG7UtdKZpAQBfOQvzd+2sAvgF
BA6wXyBfhcD95ZAalugpSbMO4YtqHeijelg/AtD2fd/M32oDf8x+muE3mZ7qOaEww1Z0L23VR/VT
3HneQXS0h3od7Ffqu7WyrHNvnTemS3+7ZOP7ghW9+x0QH4+lzazvhaHL89DufdO82j/eD6FuJtXs
8E3Qq0iMHXhureQsRJ6JOgbqicgl+tkz6lrl06R63VueWAVKNdagO6Bqjxylcdtnme7E71bcNNKH
6UiqVUNeCUJRC596Veucz+jP6ePehjpr2rwFN/OTlOya/iCX9hoTEnq5bTr2YA07/B9DQw51ITW7
sqWz46fiwlH7i2e4N1/c3pTGXiBSUHRPQ7ZiyQqw9EL4AGIrrG1zTUy/Ubdm5mfDqULXqjzs0nIT
Cx+lBh0Q3ULFJMtsmbxNhp0c9NoxNYeZ5x5o98RFVyBTtoPkZYNNhu9yUw8WqK9FsqqTU5G4o2Gb
iSt2x6g8jsEDRRtm2dgB0yz8QTRl9n+SbNXtjdKdNE/exJ/oEt8ZIRDNVjgGC4/i33w2Nw/oAETp
wEBZbS6zX+6bxmz6aNK65unt/fQB2Ay0BzeQPXwg1gfopVB8ngvQyO8TF0IyLnXmH4WN/8YvEsCK
jsetuxWs7e90/Sy7gkXxtD+C8hqwK4ak9X9+DOvcxhm4fwyvSnXYRzoe85lFCSKbkP64/HSoiWfZ
qDO4hfomFYTPWOsOyiv9rZO1Znp53T4Z3Qul9dLWuT5pKAyAWglob+gG8UGQXMRpgKxd+zSo/WQ1
U/WuUPNNoOHBjCdh4bDcehLAbSYjFSPjKgX643KQMq3jvNNm1K6c7jL21KiNUwqKoyM3rb1R+QS5
t6Zayk3e8iQuzHLHo5IrEMzMYGHz9GJa5YNSWeljsg2fNWcAck12RXTGk43giEizkU2zy1fVOlpI
qFyhC+cVRo4ZKeY5WsMGvRz8oMelQnqANiVhG1um4Uk0dNpn9lhFYGQARMFFgHhSytX9nTX/tfyZ
QD8BZM/nXlIUgS7NZoxmSi3AjyHqoZBCq5GWUEO3R/bDBDe/JKqQkxqD9qkSVyWWMspBmxWt+tBL
yLa0ixLu7/DRr8Lh5f7YbmQNMKc/LHPJCdCdSWYWYXAIYrx6I7gNTvKf3vr8BMIByzmTAzD44CZ+
LCExrgqzfxf0h3HO55CUMJ+6KAI89qBs+8cyx50C2m3cKUDDS2/ozBpXlQdR+4VB84Uu3i4XJA96
UIcGwXQ3bg2wRmSD8RagwWSvAgMvZwhIAqvwcj9xTEBfpIXS6RUAmjPPxwRmFoR9IcM82ZV7ctSP
5hnyZ0f9MK66D/MhOiyl7f4fq4wULgDXaBPhcch1KPVaOOLkoAk+e0nO5WPkTWvTLj4jDD6CPLVF
fslPj40rhFbmBEfDvT/lNxKV8z775wu4pRZkYAoyBUtdyi4oIINVgzT8OhF2kFMCX0twEipXGL4W
rF4XBGarkBtFEI1+FYNzzQwiBLncwA0SP8eNpgHUbinvgqvIXhxuEjsQHkS2NxBcPirpU4dOY0ey
22Rhvef74fr++Ocj+GurUVMh0jD5YCSGkpKIu3pA+7vda+Xr/fHevKlMyIUgVjBENB1c3lRmCBLv
olTRXDH9kYqDULcLaYl5la6G8sMAdxWactnpVBfap3FP3tS1ikBoNz0vEa7cfOVAN/bfcXDXoTjV
uS4PYvuUfMuf5C35Yz4be+WxOuXFwoBu78sfprj7b2J5OcUyTIHBQXqfcBQOaWRXAAzvhP14MAer
/XV/kfjWc6Q05y5b/KSBPAuZWu720YVJzKDu0j6VsVX/AnLpV7ZV1e3gjC8JtZqd/pS9hrmF7owF
w/Nu51fvh2Fex05pBAK3wkQfCILweq+tzDdzVx1EhATfmRc/JM59g7eunTmFhUcTfhE2JbeONEcP
ai4h4murA4LqSKtXKn2ulee6mtbt6BaoLFWWCVFTwqxRWCuKXeeyFaEtqNjWWWDnSb4ucq9YEju6
9eBefBm37N1Qy2LAEHQodC1VOxX9J/1DJP3KE0eZjgHxql/tYdqm9OP+lFxdSJCnnWHIqATMEenf
3OqPuKw2oqHt4E756EYzAfXXbDyC5449VAG0nYbAZmwJOX6drwWqUvrPCszkkgbn08dho6B0XjZ+
RE4h8wOTQMXtlLfA7NRb9hpptqzti86TBwtJMMpWQvfn/qivs2D4BAAD0Pc2q2sC7nV5MRUlaEti
s238TkfTsUVamwnvqdS6USF4okpsTUesdYzZJq02euRU2YNEvifG0LhVncxVXn+FxJINuyMLC3J1
o81fhh4k08TJANCHeyEmte1qdI02vtxETq/sK/LdNk8De2s1cy3jubw/E1dvwWxOUyB1CJwk0O9c
kNIWGQH/7ND4GrQqlGhnjjFkgR7uG7ne3ZwViZtu1chSpo2NP2TfkIgDq6zumH3lNAIySMI5STww
jOdBZlfdOp+exzheuFZvL/iPcXLTKnSRqoZofva7yqZRvtJJ69Iqt3XCNs1UOGJsK0lpTShRJr9+
jdVeSd7b9rlVGzeInKDYKnoDae4HdJ+JYb6+Pz83FwHJWGxIARIzvP9VSLkQa3Rq/AkQhC5cjwG0
dPvNvzeCZBfavgCXh2Ykd+o6w4jrVg8avzfIR9PE9TrRQQeDmvoSscN1lhPLDaFthOvz4QKI+nK5
G7mL2q4UW78X2nctDtxwPEwxcMrKSgobG1wSc++RvM4zp5HPfXeWx63areOHakcD9E9l7X5KHyPJ
i9BI8B7b1B3QDZsFpx7kNT0EecFrZINxo6qWEBs398nsms0QUFGGttTlpxdjohmTqbd+QsRdMqgu
GXrwqrNzjPYWpVDszHggzXeAhYogIJjpH4jDrSZ+GGJgi7PUSlJPeusQn7QQQ1YEKLtnC3v52kXA
9IJf3tDR5oNKzN8E1o87W2GMVpk6tH41OJEIHFyR79FDHrh9bVWP+hdAnGzh5bzxTFyY5O7LFlSA
qlbDZGT32aED3oiMZ5n5PQKV/Pew2DF4FRDNQ5yxuKiFoBuS7+iOcUEi4xR2fvfdtmiN1yzzDNE5
9jCMtQU/dR0vqSfeOIOgaBChHqnO6WA+3TzKwKnm6jD6yOZMTlYO6BgJpcRuBD1a6H6bvYwLtwdP
Lm535NDReIw+A84rFgoTSqpsGn1grpxSYpZohnZRrbtwgZfy5ph+GOI2s9hLYV22wuj37UpPS6ul
2479Sy5Kw+BGw/lUBnQHNfBfjv6QvIb0owxe7t9b13k0zgC39xiYkWIawoAqWqK+7js7Yh4aI1D2
1JxqOvYv/UKAdL1AYDGYbzAQbM7qB9z9pUhdmuhBNPpFERerSC2TXTsIzDEmVgCbDnqr+0O8fvNR
3kALDRJ26P4FddvlpTMFKgUkox79MNbX7SlVQisIGjdj4BhOsOFDutQDPm+xyy0IAAOwGRLMIn3H
d2D3EM0VUYwb/dQwkTaN0fCd5ItyyNeRBXgQ/gYWOgIMbHhuIlmqdpERq5jIvtI3dZoZHnAMkj0I
ZeJ0dVauR0KSdVojtmhY/t0bHXPjUe8hwTmGLrQRQwtNJr0HiF7oGskICbmwXkoyz9PLTwbuGTT/
I5NnoDX/cvrjXo3NSo6Yb5YDZE9iG8JhKDcZjjF41FziALg19T+tcYvdmGajSgx+b18VTgi9JqXJ
F3rxbg1IguoiHHsIkOgyP+1IS3aDkkAPAWCv4DlWsY0OmvwiiOf7G1ea3SZ+6qC9AAIJAUIkaLS+
nLokDWJVyTrmR2XhRem7UHsGoPW0tcdT/aCHaHAwXiNjcCqAtyP2HtNzFq6ouQPPQYnu4/5T/ZXH
umXMjBzjgit9ff39JVdENR26isjFc9Mw6HpmsmpgfpWE+1gFFMSsmFWBcXThRb61pMDDGwgskZLF
Eb6cBa3odGkgLfMnoz2GSr2Wsuj5/kzfNIEOSkwz6gkwdGlCJ0rXKAPGEokRQpZcVDEYYVoYyA3X
AlMGLCwepbkVloeGsUITq1pTmV8E+WQFuBdWoS62Tq0WrQ35Qfaqxk2/zklU2xljjasBCL1t6xr6
cy2VnPuDvrWAiM/Ay4iIHQeTCxvSdID+OBWZrzb6ScXGSbvsBHKj1X0zN657RL4QZwMXFyrbPKQr
hTJpySA84MdDdM7BiZFMOaQXf7MlrrFb51KTAd0AqyWK6LyfP6mNJlVyMvlNT//Uienk+MlCnciR
JvOpapul8sy124aY/odB7gS0rRTKkNqGwa5dDSK1xfJTyZ9SAcBtSzI+5d69P5U3N5CG6hMYVYC7
x6V/uU8nKhtZBqCSn9Gt2MmOJG4DLQWfWWuFCKtD5Yt1isem8KQLdNPk4UIodeuczMcdP5A5ghN5
aX+gYiUXdT35wFBOdi2H5YpIcrQwzKsef9C5gpoUaTo82ToiKu44sjoiWRXrSF7oyVosnZ45dWxJ
rRNAdIc+yvoKbcvg4FqVxFyVXeXIk7QDr0+D0mycvA/ammbVtm7lx4X5v3ac8WHozNHmjOt8ki/H
n0lgc8xVfNhIThpgLJJsR8SVqpP4LJderL4PSzne+W/knwBMBABFgGaj94mLKyUFpfJEkSecntAl
gewBU7HJ06UI5NYhnXtywXMM3muox1wOTJJyc0yFafLHsYcauELBX2FUtaVFoE8aoq/783jDI4Pz
DSYndDlhI2vzu/cjxGqjMjHHNhR8sWiFVREnz0ZKVFsIZSDb81kYrRZ1t1cWZUJunFgYht6bAmIA
aMZzvgjQp4bCmgiGH6Vt/TSspMGe8m37LXa/7g/xxrpdWOL8kEzIZIgZYYhmlm8qFaQfIJaMmP5w
38ytAaHYMdOgzR2V/IWgZOlktnnBfOOQ2jgj1cu5UG05sot/qSqLQATYuR+WuNeC5aC+CQpYqhPP
1P4ARgh5Jj9BB7dgPDW99+/HNbMFzxJvKMHyvGphVEJ4yoSymy6krh5BipWIjmw4zMgsQTjnJQqk
wdN9m7d2JYKSGYoJUpyrvimpnsLBzCSMEB0Jis/Q1A3euBz0lF6/pHm8ZIs7AWloGEFq4u0VbOFY
AMcPogppVyxBAm/cV2gVAJZaEkCmcEUnrbSFnhmVwnxmAoDYFadiyB11pF5AtU0CtUzi1jMR+IMa
D6t8al/ILAb6ZWpHQbVjpOd9Znx1SxIcNy6bi6/iTuFIxAEcsnCDxhA9z0a/kSioccAOllDV+h/W
9McEcMcwMHAIhQ6plFBSUqvJUfWRwi/U5CwTO5cOWOIlJdAbbghKrhpIOGUNlwzv77A8TGg6Qf87
bgU/CFdlILhmtOnTD1Vz74/u1iUz0yyCxBsvA7pjL+/RQJySvpaLyQe4rlsPgcE8oiAUpPJUbe6b
ulFWAHwWY4ImEMYFEvRLWwXTcG9O5eQn6WMtvWTJn1T/bE8GdeLp2NYvKXnNy12bOcBUgseOru7b
vzVUOB5AKqJDFrgM7h0UDNIMUcowq8qYrLK8+TTiKXSnJllSFLx1pSK5itdhDldRuLkcqATiPpOB
h90fRjs7y48FO8m7SYpBceCF0dIGvTmuH9a4DVqPEPsihTb5aoXaYw+QsBG7VRcuxKzXsLs5G4GH
HS0ViCjRwXE5qpbBQQ8VMvlK72STLSDdXvqm+SuvSytrAPQqXaque1LbA/2qGydAdiR5CGSLJtuq
2VQSteg+TEtbmo7q+BSXhpUM+kHLF4KSWxcjsq9ApKF5FR0g3DoHY6WMhhpMPhDbgiXX8kNHE3QY
JLVom1HcO00m1HZhtP9DlmgWF8czp+C9uUr7VqwpGx3Meb7+ltSWIjWOEQIivsmq0cle//VmntVF
0FMB/+e6dzBBpxND8Cf4EWgEXTHKRKtsi9itu7Rc3zf1NxvBOZAoc0EaDUERkm7aPOE/fC1KzWHQ
9EH0DT180lIhc4oAnnM6ipI9sVpwVYJG5LEmaOWfNPBTqpPodbWQraHISM91POb7RItra+q0ZGfA
+/X0vodoURyHVp2a3YFKSu4YqVjvy6Qw3LzuoKM0aYH4Jvdj5yLbLLvAQmQPKROi8xiFhiWkfeGk
6PdauKVuvCx/6+0GQiP0JyvcLi+7tqJRl8t+0e2ztj5k7MFoUDIwjIVteus6/GmJv4+yKC6qqU9l
P9M94BcAIJ3gCdVulBdrMT7qKbjBoJaWRFahhB59Z8Guy5mlj+TX/QVWsH7c+uJDNMSEgoluW17I
oUPtrzZNfIgg5k6jIMG+BIi7xm3hWPw0Md9hP7ZQS7JpNPNE9hN1pxVHHepc0GE8DZ200iEg0Rx1
IAGRVE3ZvoU2owR+IurKQP3Q8/8yVoRDeNHx6PE9VWLSJE2rVbKvCmQPdSNbT+KlEG8Ooa/n8x8b
3BaidSeIbVvKPrNz2Um1VWYXqa2v6m1Su1XgpG//X2PiN5LUo70qzTCmGKl3FcgsQLDvW7jG1wAb
hJYUHAkQ9qAVjRuSPNblZORE8ZtxM2rfjfLaWgr70wVe9glx7SWhs+snDebQMvZXkHGOKS+3S9NK
Ux2Bos/HzvTi/ATtEiFtvPuDut72s3wWCF40XJEovHKujykJjZaAx9MfIrSus7wFJzeqSgvHfJ6Z
y80A8gFcnnMtCT9pXL6FNJkeFkRT/dbTKpDIT3tik9iv1bdnkS7hI2/MG9oq0QOCDmxkO3XOFUgT
iEUkcaj6WpXtK0DHiJPL/b9G1YpoSUXyCGUJwKavsmT1qAuDrDcYUlDWXiO29VmlLXhgBZbs8zGK
XU2ZDK9KBnE9lDrI3jo9OupyW6wqKSzWg5rQhbWcB8bPMrrukFDCo48nkXui6gkSzkVfqn7jGvob
EaxK+RwANyOr+3vm+nVAfx12hgY2YpDpXfFItZMGQvJG9KfIUQXZKj610VPZUovD9ToqQIgj5prV
B9Bbww0nmgmQWKaJiCCrdAVCtcKSatl0kU+r1/dHdEUyjQITbM3nWkYdEFCby7Nm4gkV1EYVfXF6
LYccMZ1TR+NGHqk7fZDOSxLBGRq312O7q5768myIHhoYW2MCCGuV96UDGWQrBZmOYhXFJiZfsXhk
lVsrThI5JHqpFlyfv+wgl4uNtJmKLT6vARxs7naoNNDBx6hq+QMIttrAyurdQAqP4IuM7LOs3hRb
hxKaWI/rvhXtCtnNHMBDsKzbYKC1pAmNKqdo+BrjP02IUXl1d6qrV4kiIxB/FaRcaexY7SvATUo5
3iXlAXVIOyrM3yC1uj/717cD4FUK5h2XKwoH/B0k9sNQgzlR8kWy1bPCGlhhocvRqCOvmF5GYpVs
4bG4brLDesNxhCAZ5m9+lS/XexzCXKT4HT87l+SXUUZ2ljq5CgjV9GxOwgdSMmV/hvpagqhMAPBK
oIbVH8Vz/qI2kx2V4yYaXEGldtDrmwJa4tQJuyUk4N+00+Uig0IJXMRzexl4kPmTZlRF0g8sUvyh
DkxX0pPMqwIRK8qqxi+UUrDKggTApSm9FRiFtibAhqPjdei/7y/RjYw5vgQXi6iiygGILBe2JnWT
aSGJFV8XR0uNXJ38atHr3RjUEsFWnB4xRbuKeqXu3rd8vTkuDc8P2A+nSWgTXW4UTEFiluCvZAV6
azLEzHZmbkny0EQLEd7NkSJhhtMFym8csPla+mEwMIgIuFWt+dG+iJ46NoBofEV8imQnwRlqc0sd
rMaUPaFcQFzcyNeDfhoXK4Ql5t5pHnedyFlAwr7TfFmHXnYmW6byPkDvqMLtI0SxHaegtPTq0pUb
K/zUG6uo3TJdm0G5ZsohppswTF3TGBe+6/pdmT8Lzwo4Wgz0/nJLIBlxm1Nl0HyiSmu52ZQh6Lcn
0ckL1Qv+PdxWVKF0jTmY0yMgAeeOZh+JyiCrTPc7NNtW+xqcrHPekjKP0kcGpPGpHg6Fsoko2+ni
ktt6/bapMgA9AnI0WP+rRHA35CjGmL3ut7I7gFJTCx57uqfdY9p/pdVZfxlBzZ2PdDXNHWevwIix
caFRf37XuEN/8QmcSyag47se40H3tdIWiSclL0C5Ik17MNodBR/5/fN1/cpeDpg72LIhTjkhk+4j
0NbsoYQ0lF4yoFaMYik1cANgCVtgPsA/Mzcb32s25O0UtZmi+2OE9s3yJUKRT9uJE1DjStFukAeh
gHjoThocku7h/jhvLuwP29ysQkOIgglX1n1TX8XlQxGcw3Q/LFwef08ot3bAkMg4JiBoRA85d3kA
LKHmDQTzzmYGZLcFRUoi2KEe9GBcyBtawU0QUbJuKxnokbgFN/ChasTxNS7DsrIoeq6D9Sg08e8K
wjivxDShXoNyTn6k2QjeiL5g0EQy8YdDJxcgSQol8SgP1m1CBcMup3QyIMoB1LDTh4P+B03QcWmD
GbjI7HgU62dDHbI3JWLkdzHNeQecgklfUTmDd6AOk65tQU0Cd0dRSiQkxRjoQ5vkyvyXtiS1h6RN
f7dTAw0kcIuAGFUOIMeU1oA8aVEyvg5CFwxOHms9GkJlMbNzKqMvqGgrPbcTLSveqD52iP3Ugjxk
oA4DHxlKsarN4oAZD2ONKOEP6NBlbIJhRK4EWHP2UWcDRA7HLFDz44S77rVruhSE9WgQ2SdimlZ2
WQeZA5azAVSGnZFCCrhqyX4S5BAiVcjlNY6GuUmcQZ3QDqZLfbc1g6iq7Qjk4LlFJlUJf2dmiRtH
6NSi8uJCAZcny4pefmaNku5ZACzcQlXhxskz4PRAR2gm10RO6fKhwQvURFJG4zPYgh8o0pVh8pvo
49f9fT9fztyORL0Cfz8IYTQgd7nQK1MzUCqFJj0TVX1F89bRGGJt4Q65cbZQNgOwRkOXOo72/Ps/
n0xZ7ENlJMhyZdTuo102bA1zdOr+6f5YbtqBJahHgVgCrZWXdgiav0DxmibnliLVFkaeEe+UAND3
eGFpOKcDQkQo0s1JenUWaUeZ/tIQDmqtIF8KsY8KGTkLnaK5asVfwNU/Q2zj/qB4J+8/xtS5uQUN
H2hx4IwVcYOsXl7Kh+47PGfrfk2O8hFNLU+Jh+flvrGbA/uvLeQXLgc29N2kDmYuHwYV4jGW+KTJ
VvgUfhWO8XHfEuc0cKOCnMylJRIi46DjNT0Yhq1CK/Jz/MYNl0refTN8AvHKjnRpJ1FqTUpmO8QS
DvE7/FENpLsZmKeTB9DjPjcfOh4WS3u+b3dpIrnD29RCYExyJh8AMqZx7lbynwzszcamivaE7qpi
Id5bssf5YBGQUGWQYpgFbsXaEkpPr63kAUduSxZeyiVT3BsmxGZajRT7kTwmZ3Qru0FuFU8MXK3u
/98c8tcG6QUxbIu/YzJexNeAWDE6Kn0xtMUlMk/OqcI20XQFlyxCZuTUEFFdbpNomJIUYBfzMLaQ
lwPxbJqWrlSe0riySPUVg6P6/uB4Z2e2iCwy1I3hDyDTykMKkoqWhtgXwUGNOovULZKexiYX0RWA
klCOc6fnSIX2FkECTKwf8O46jChLbUzcI3P1FdzxKAntwmLKgoMu/QFDQ5GfKn11f6RLJrijQBCW
9oTBZ+sUyaPpxhy2A6hf/wcjCNbRdoLmE+CdL9cPDyiDKlEfHJoQ5A7lQ1vtO/Nf3/pIG+IfwCPx
JAN2cmlDURkRU7AZHY1kq76JJ/TcCvSrMU9prllNveDmcw8zVubSGndBsqKegLsXo2Moh6bdZblo
kUapF+aN50eFGcjAooQjziIowOxwgwLoKKOlHtNjO+WbrHiMFSsNkIq3WAWpsvIlq8PZeXPNyaqn
zSCDxlSHxGiSnmiPWqYGfS22RMo/L9YPn+Tqm7ihV1JJ2mQI6ZEq5rbKH+XB3ISp36P8c3/X3DiE
BkQaMe5ZNUu+ypKlHaSelCGhR8SwTqW/lmiFhZTJKYwc0weZzFECL8cfU124Qv92fnAjRMca6DRA
2Ar8DY/Nl9FH1ArgqTt2ENRjkKuz9HPuQGFgBblph0DEyICsUg0lhMySnMiKV5qXOK33LH4ZC20C
vALCPNsX38JdAZNJW4BD+vSYIlyIHuCxx21qaXIPdc9dL36ICfhFvmR1RQ3dNpp+xaB1lq6bxpbI
WxtbyTs0Oo1uR4g7VJZKX9P8MYsckVIrRMrQodWJqVb6LtebJLEN4dWEd35/Ha/PCqoTAL7PmaeZ
uJzbxHRKmATEb3qs0uLLEAs4RuPjfRPXt9ilCW5PAihlKm2qp8dQwHPXo8DjsHohkXJrO16Mg1sK
Re9DLW1gRFipn91qai2BumO+lg+Ta6p211pS6S4SNywNjbugQSGgMonBqkocUAc0sStJC4HvDScW
lwyAZjMaWwd/K7dCwhCGatA0xZHUldfoD2L9qCQdOvYTK2cI+DYmRQ6jSaDbumD62tG8tMwtXDCM
nTwVbXHMjMd3oGpRI7fn7TsstRDx9b/5IF2MkVu9BqT3eRl2xbFMPHShhIZbUSsm1mCs2gOzhmjB
hbg5Mh29XiAWwt3No2RLOcuo2RYYmfKLtOgo05H+K39VuWnF0pKDdONOBsHFP8a4B1YYlSwWsxKD
63pks09y91svVvUwOPfPGZ9f/c8sotMGso4gzkaZ7vKV1Wk11UmH9YqGym7EjRZt4bSDgRqe0EEM
HkfQfyUWqFyKpYap2ws4d5ug3wfBFt8BYU55B8XMqjgG0wbYaCd7TiFGU6za5lkXHupgP9KFh4Dv
LZpHO6cz0bKOBmVAB/nRNkk5GJFWHuPfk5c/fBB7eFBkS3UN3PvSzu5mzmFnybO+9epfmJ231o+I
HBkk9ChRvTyy7rfyJ+tRuQF9IGncBnmRYq0NbvAp0ZViHIYTS8zn3rDH8Zfeu5oWuvcX/G96mHsL
L76Fi9rbMWyVUpPLI1kLtuxRL3mWNvFq3JluktottWN7lk6NXKgBWYPFQksQICtUvCqLueXr0OZy
Nebf/zEtEytDJpRYDbqZvOpYTJYIQagcaofCm3mo9nT9PZNsPRjuEnjgOv6AZaCLQUwK3xKE+ZeW
qVShlTfPy2NRFjZTEZ2y0E7GuaNcCksrlNnCk3nToIZCuGHCX9Z5VeeBtWGEqLw8Nuobeq9sYTjQ
IHSodmyKAdpCC+ZuXB8A+yLWAWQTCpp8F1OlTwRQN6k8Ziw6JkG+IkFlIe1IO3PJo52fEn4/AUQA
wUx0b5god19O5SQLmQi5ier43liBk0BSKLeew5O0UOG/5cPNiIX/a4f3nENNjsSJwk7vpU9gOnmb
1SjpibgVdKSgYwRVs/CAHBQ01Ub7N9iewNhmrDMvBx1R+GhulijTbjhB+B7gj2cWM+BP+DOt5RSX
V1Yd65LaEIy0hyV+j1sWEPjMPNi4rRReXVAqOyiRynl1hIiauBt1I3Kp3i09a9L8TvILiJQnigCo
4AtIf14uoFmUvVhXbXUsN5JdQSAqWYNcyFV3o7VHpWc9uem5tJ8HR189pyBfvX8f3R7kP9a5G7kw
SVHmUgfrwCy7WV6KD1IUs4Vb70ZeykBj0T9muNVSkGmvuxqDlLaQRXmL1wjvQOznrERb2RteDM3e
Xwvx682RAZ04H3ccC57orc77LG0SVh2TCYy12c5Mlng4eA6uv88ZyH//a4JbOjVUK6NNxuporqUt
/WSVFfzSHIiy7kU32GkfoZN93F+umy/oT5Pcek2NqMRFg1FFG/VTfsOEvlCn/sh38QakL+aWng1v
1k00nxYM37pngPfETAIvDVeFW8E4pHETmTj/al5YcmMjWRQ4QrsCr0p4EBElGHRJLPKWh4KUM3oI
IT+Mwj/v8qF4FBlQaK+OraPYkus9pMfa2i6RON+eU/CM4PDJc8GZu0JTFGGIzIbqCFGUFTqbPeLC
E4oCu9nLNhjvd/LXAO7Qb0oWnolbERDYbP5r+e8E/HiB6yxnmTjBsnpCgWADLME53Smnyf5tOh04
nO6v4bwdL24aQGPQ+gIpoNkDQ/7v8qZRy6IrmxxXJrq+C7vWo26NttEUsBy9d+6b4puMQbJ/aYt7
4aNANCl6FqpjNj5l9OsPe496KCqTdsfM0DKUU5OFdukHuZO1ltqe6Dv+jerWuO2fw03DvDSUlp7K
pfFz6zzUXShWBr5Jk9/G0BH1TSQ+kuhXNUW2EFnJpk9WVHdCEGWw1TTY+hJD7HVceDErSN5droBs
yiNKwfiCdvgO1kHwnQEPWp0meXCayVP1FyB8xMpcuH3ndb1Y9znrArlHkE/OpKz8usul0Ma91nUo
dmVuqfm9uJVQgkzHwmrDr/sLfzXHqGmDCEmD6Aa6OU0etBHrcldVmlYfqywF9yIYeEvJbrru5b6Z
KwcLZv4PZ9+12zjSdftEBJjDbTEoWZQsy6lvCNttM+dQJJ/+LHoO/pFKhIhvYHRPaKCLlXftvQKq
eFD9APYUMq3TZ1xsnKxXqJKMaKYefDuXnsAUX9F8D6zUwqKZ689lQ8x5G9cY2rRFQ1QRz1FemHpq
7Ec5Xxi2mf7gfpySY8CEIlPOPNs1uS6UtArRn8It+oDowbNWOLmRLZw4M0sBC2HywwAtAdaXzBEg
hHIM7MpQucMLmEugYh1L2W4N5/7szAzaVSvM5i9U2um5PFaAcGdmHR1De0TO+H4bt3sJ/AMEvfKk
uQUOIS9eLwEUPQuAhaPahX/NsIdYhZSRUag6C+8aK48U1YxrLzaLDqJDhuiXpK+52O4aoMbuf8nc
mE72flBumH5TmWOFT7uKFopUujxQDIkir/jwK5Yz09NCSzaWkri3Jyv6jStDBlp9UiVn3xZRFlEx
0f3KHYv30f/KS9EyAksSUWgzxweJ5muuOCZ58NwXjvGHNv4K9KlBcAN+rYidiVqECqga1GCT7mD0
2pKQFAvbQi5j+j6kJ+GViSITu5RjSH9kPNVLt62MdZNlpvoVwD1Wkv7ATb0243OhkUBac/w2iUNH
lzZFv68DbaV7NmBblUGC5OX+BMm35x/kJJAqBQUH5vKsJEHbjnHT6xpi3KF8LaEV0sTyQrA5s+I1
iPtOtRJggW9K5JIkBH0GnIVbCKMlhtseylOxunBIzCw02NiAMwtyMwAG7OYN21orR3AV3DzeCuNP
aUBoL4LbeTASTVqyPZg5ka4aY/ZwkvuCmqlV4yqVbortISi+uuI7VBfkjm4e5gpMp6ZrCZD4SUmH
uRFRYem7KshbV20+YUNFdKMigi8SRdyL/LOCUsz9tXD73MJjYFJSA04dFQksiOtjQ6J+Afg/hVS6
vpKaCPUHP7WU+q1pRCIZbg0aPAk1e/jKz/wu3uRno3s24i1Wqqvuanl9/3Nu1w2U1qDqA9r4xN1S
pqV7cY8lkNjjEjls3TQ7Nuq3nj5EWr5wUs61gfQiqIf8hJpVmIMykPOES6WsdasIxQ4f+qfIM3X/
a94ZXZjyHZjESZ+XpVYXGa/CV6Zo3dFp8D6ACLNshx4Rl57Lt+vlup2psxcDNkFya7lBO7DSAejU
1qMVmP0QTderhS19e2pMLWFP49k64VDZYZOoXKBY1LqtpAZmI/QHMcuXTvOZ7iCVLfAIl0GkBqT4
ujt16fsjdDk6N7Oc2ESqmcgLBa9pPV8Hf6BpX7TAdKNVSyOCjmLnAuLilGZuhhvdeVzKl7NMUJz6
wMmD/YF7GERLlcUIhZqRV60UdW4ip3t6Viki+GYDtyozCJ/T4HFsize+TzdD7W2T0R68vdfLTq3K
ZivZ/hmCEFQCZWCfZ6ZUPkHC60EdE8cAJ8w73d9yM/OKL9UQoP6yKdgTRx9aAY+TsnM9veY2TdKF
dlcP3/cbYdlt/388/m2FmdiiqsCPGurOTcd965uZDD123M/yR3CU095UDj7NoFqbH3s+eyl+1MCJ
RtsXk4XzZaazAJZi308FbxWE7uv11eWqV+hZPbiRCDm+DnZICx39DTeY9YUWcKYiooQUF4vX6jIJ
wmBpNyAhkeEEfYtP0bl96R+aI+SFVqqVwNArPOqBFYx2vRHJ3/+Rrj6NNJhaCGalKQy84UtwQUxj
rhYHF8I0RE0DU8h3Sd1Y9yf09jpEKxCThnUA+ETQmLseSDXJ0xzi+oMrZP1ahR+9QjUzy17FpYTc
bbEC/YH/3kSIB/8S2OfrlmiTqXxTV6M7AOAP0s2uePJtcdPDFAFkBhiZhEff/AHk+ul+D2euiat2
mZM1TMM24zlo871Zx4VH1Eysft2naXQvTm1ZjBoxgl6zaxB59dntGpIQxXyMnSW220x0fN0S88AZ
Ko0DYR0tDeZnuoKvyF7fyDAIG1f1W2191OthxTkqLJ9B7DEry7OXvCBnNgTCcgM61dCMh9Dn7/xe
9HXURy0raS66/UBjMwN3weNeIx72nd8Kb6etieKlqXnwZTnl4ktVOzmYPXFGDyHYAxqSlIU6rrv8
YRxsUSf35/j2ugEGCxaP2DM8npm/83TxbVWQhqroC7I7clBaykdBtkZRDdZJX3SkklMIyqh8izK8
pK7+S8uIkUGuBCiWzUFoeo4MLZKXLixACAX2Ips0V/qVv8nrt1BfMhu5PfcAcJmkwYD1QezPnko6
hKq4MYpkN6zUvcIVTsOFCxHPTCQJxR8QUmUE5MhuS8xSEwYtRU3RkN0msItj5KFquwHiXF+BkOOm
D4UrwqJYJPQBWmGS7ADeToSj4IQwxOgWM4m359P1x0wzfzGzkWdkaezpsgvxF4jsgkcA5gKiMNBk
+k3drnUHfqugjwHp1KxFx2g39+f3NokKvDNgVahC8RC8Q3B9/QG5DtE+qJrJbilzAHyakvAY7jwt
e4Y5CFHbbRLsxXYb61tFIBo8jvTEiZTPqD3Rz/tfclup+v0SXL2gDiFdzWaNOaXUSnWMFFf70mGG
XhC5OcX+gTNDCNIcUsVuuVVa7suduA22shs9qodqm5zGb8GzRSK+Qq8U0CsId4NDgD2ycJHcxmPA
hcPvFIVBXMpQBL4eJ1DH4K4Q4euG5quFWUljPKbSzw8ENCoYBuRLSl+3NYoJh37RHvPe4WQcRmqK
9vpupW3pg2tsPfL84T79XegYaxeGixgtgfqLMQfT+Abl5YM2IWZxrLjSgU6WeKQ59qPjn0I7VhwV
9P0V1QntT8D3gevv78oXQ3DEffc+/tG6PeeMsi02Drg3igqxwt4s/NEuHW4VyktiOrdX3fWXMjFx
E1fQRFFTBSCZjqiQSBnHrSIf76/DmUsPrSAbggIGjokbbRsxEHrwgqniwo06rkbQ1/CKOIWiQvoA
WiABkeWGGNBRX4qIbkEl00wgxoW4JXgTKJBerzFDqfMh5TrFDcsvZQdKZAZ6Wm11KZGGdRMeBoDC
W/40hgtdnh3Xi3aZM0CB7G+r1I2Ck++lCs8ZZrz4T3MHP0MB3ZuCTiZhUDWUG+J8VNw2bNwRSn6d
3qwkpV94/d3mWjCEF80wgTOKhYFq9L3iKomyUmiimtpQfFVIyiZGl9ph0hYLQdLM3TxdVMiZY+5g
8MvEX7Dz8BJghBQ3Kd7jahc2Th0rpwr3CuXCddBz9v31OddDFRIfyCMiHwLtx+tFkqugko6+qri0
z4jsvyoiXUXeU5bDMKla0j+fZv76lQC0KYCnSMEheFZYmFMagsMHjqfi6siAg2IE4bA8y7SFI2gm
+kMzSDriKY0TFi/S6z4FLae0GdyTXTUJEWFQU4lPafIiwzydl20VC6W3DZ70Nu3sTIOp3mecOaWx
aVpTDx1Deo8Atmp4hbSpvZhQmA0YICyhT+i1iU3DjLjShmMrxqrsZrCubEqdeGkKrXkwJ1MSqCLR
AjwMPc70PC83x48kHUlbr1LBlKSzb6wL5dWQifdkRKRrH5JwKTU2s3sRF0LmFFBdvDzYhHpUgQAK
4Kfq6sAgV6dI3CThQjJitgmo6IB6JUwoZGaN06xPVQ7pI1ceD9R/GoEYpPr5/rqeWWoaain/1wYz
yoZfV1zYyKpbjPSrF5ovLq8Xts4tnAEHLPwm4SAHS95J3vd6nVXD2EgUxCxXGCqiSJOdM63qtWe1
BfnwLIDIW+UEfwEO2oL8MzwH7ndxduteNM90sZeR2sTBgDC+T0vSBAO1w6iENYcfQgRbUYEigYjJ
QqdnxhVCu0idIGeK20xjAhe+aDSqDbjePbGuV0gFRpY8GImz0LXp29mTAkRzRCx4b4OAwBy8WgHq
SkwlRNVnvIVsWyYnw3w4+cT5YxDnaxWSPW9u8J+ay1mmbT9sX+1v8vHw8fzU7uCC+jcg2/WTvXp4
X68f1+u388/j00tOrJ3lu2+7rWfuHpfAZXPTcfnJTDhR6LRr6gH7uhmhoR09a8OOaqXTCQcBwJb7
4zMbz102xtztXuqPtT7IsiuBjFBUW0BDRe1Zhhv0J1eCqmqnz9JWf4iKnQdPsvuNT8v63txMS+Ti
kTE539RRhrmRkneoQGLNg/lu3W/jV8jkXiPM3vI9viiaXpPd3VsOJ2/QBQiPTAjkTlbJBnZDRLRh
eEp0SzOP4Ow22/oBiQTNUhatBedCdR2O20gDI78FrvZ1d2O5laQkxo3sD39yyExMEY1PmvEQ1jte
capsycJxbouhegRRAdyTCB2ZtV82eslVIUCJpccTBWSzYKHa8vsKYwcX6WycXZOUGV5r110C9iID
4C1RXWez4czNeSTfqiWTL+h4mt+e9X0MzdJSiR0B7/K0hgfq20tKFDKc/i5RBuf2+eWXMGeYPvSy
OHZTX5Xd4HoSxVv1DyAjC8vpd5Lu9ZgJCWrVD4ZMQ49TMmxT8vZmkM/DJ4QKYUX89umcN7r1nZrQ
GbMM8/hF3ybbxoIgFd+bovMRkMaMncddbre7FyhpLXzd3IYyQMCbPA15kF2ZQRjLQM/ColXdDpqI
7bDtpDWo+Qu7dnakLxphRoBTmsoIxFp1e5wVOrCoAhjsIdHyj/s7d3b1XrTDXBA17F+gcYbOtH6f
ma1Wg1JTxsNCmDw/ZDDomS4icCumr7g4g/hKz4yx61UXfo14Uj10w1qQltIpc7G4gSkBQn1y2mKV
Ziio7n6QZao76ACXvoC9UTxDZA9BJKpbn/eHbXZ6LtpiDnSR9xS5ilLV9Y3d+MVHVgEqvlAvPS/m
DjOY5fwW53F7K8zOFzrY1alBibCoIDSSNnXNm0NQWn3/iLCzR9nVME73ezZzL2KekAjANQ4xKZlZ
3XqRRX6RSKprKMOw04WgtJtQWI2Fuq+RTzPLMVxocWYJQhpu8nOYNIKAvL5eHMYga6nP4VCRKuFV
iJAL6+rz/U7NTNdVE0w+RQsn568W54kAcSuIRnEyEkyjk6a5db+hmYUONUKEyegQfrHwY4j9+g0E
HXBAln+BoQlKSDAsiasstcEsirHhNV+r0EYT/0FfWm0t9AvA8dnxQtoXVnWTXQuL0zbUoUsaCJe5
faLCkHgczkCHQa+Cq+G7BcLL/UGbW3KgxeEZo6gwZ2PrXaKfpXk9UtXlxDywuyCXiDDqEPqCzPAK
OojBqs2DhQ0sTykH5oq5ejgxKYm28IJWSPFw6p2U7DWikZdo9VJZ1M4RrkA+3Tz45FuzV6fj8f2o
WycyOBl5gN315E0vkvUPJUuFkNmBuHjMMaFEygF+mSQ4JktYdTYhDOJjvc2sEiUr2RhIpxQyuT/0
v7rQN8Nw8fBi7plG4qsWmXxQKrbD9qW28aY2G4wIXtP4iUn1toP34vZNIpWD0O78nZvcNFwxBgzk
hdw8fW9OWBQbFYQgWPuR0NRMD67c+NfKjjfRi4qb+bUza4fwZK1Yj/9l0KAsNiVFoAp943Dc1fLQ
D7mGF7Diy47oQ6fTh0wLjEY2YiumBxWcqYVdPrc9kDOFECqAf3D5YwZtrDjqB3KiuQ3/MyQbxPV5
NMmo/dyfnLmNjrQSpIEnWr/G1kPgSjVAVS7UcDeDwcBnEoRyOxTfaa3ThXUwt/L+bQq10uszGIZs
VakoHN74dfUUyd2L3IuvWig0RPUHBYY0/ZKs/29ah115qG4LE8DrN+V53aSf6GgzTDX3rbEmHDU2
ILI5VmJGeDyA7GUmB9gyk85pLN2m5ptoCwQZ6TVqAf9hmDVUg0CNBM2Y5TVlilL2iVzBjJvbcuoj
z38buNDvtzE7vkClqGBwIzwRmAuI02Jl6Pxcc8tgjEyUwI51jg2mKEgpS8fxf5RIn7L6Gp4LwHXA
UQPSe0x4AmwBVMq9RnNlmGwroKPlOkSPnu/3SZzdBijYwNcM3lfQAbqeQQ2qflw4tJpbeQMJ6I5C
FhWX0fDTN0c+IZ3uGDq4kfyxVJGgk1dlC+/EXTbWJFuH3KnvYoIyB+khmDV4dA+nBwgHW3V75JeQ
x7ekhGlAJv03frKOupFyoX1T1VUzaK4XpECKS07Q7CheL/4GVjKKACfWAUxO0VjdH6K5HaxhEmAk
BQggWAPXI1RRSYdoh6S5AoUYk6Y1jxyXpSsPebyFwuaveiG7nS6bYs6kioImwEVoqjU7p8ePglr5
YOYEb3AwlAAiO2Ub6JfjDVWSA+62nsSm/9DZI6iLCTn6q2/fJrC3rEUSGGawfXxsTWNBMGJ2PID6
AKAT0COeTSUif54pCQRE3HBUz7jZz2qllabXi0t+TL8xw81wIIKF1zLAozDcvR75YEyKZEgNDQgq
jSSbmHSW4Ax2TQ6oYq0F6xCS7458JeQh3xQEwpg2UrpgAOGsI+j4/WXwGzTf+xp2P5ZZERQ+viZR
ByK3lvE25H85ulKalZft1NSNghpezEhEGaDnfHIC0Pc5qerNkNsyFc1u7B1oLBGhBCqb2xnSBrBl
q1B3Q72Wop0OBTA9NpsmJhJUP4Jt2ofQOzvUrVNzZgHJx9JUIbXuhioKWGkNhw2PSP5GKQZT7ZY6
i5G911f5euS5qG/6sddwKnTgGsLBAMzN+8M5d+6gUoxy9fRQQdLxuoU6jgvscV93tf7YjCJJwrMu
ZSaMrO+3M5eGAE0MFgkTdgj4C2ZPoWbhQ5sO01Zh3+TkDZJMlobQCCU5glsJqhgGqH+qicV08h58
+/tLJ19fMlFJiY3V2Cb/NUU/A9Htx9jC85pYkblUP5l59sIgS8DVherhrap/V4qNJgWR7kr+Bz98
ZH1NUv+jzD4MpbRlPV24LW+1OHCUXrbHXGVR2ZdSU6A9Tf/k/T18qMpkrdbU1QLc2kVJAGVIKZET
y9iFETWN3vGyTYCYUB0eGzGGDE1vQmZYGiQswB0enKaHVGD6VJdWIrwPgjl6vplCMrc8Jd2L3j3F
HlHGeB1zS8SKuRtsqjoBVgOCO4q903l1kZfQ26Tj8q7RoaECGFwlOm06Psl4hDTJUyQdRG8v+rYf
fTXpjyKd4REzfI0Q71FwS0XvfDiYfUEEqSaVqOAqq4kg/m3e06d+SUF29v6aJngimwC7wkJO+5bm
fqmkupts9P7d85HqQ1FsI6+7eDfKbn+8v/LnEtbaZXvs8anFqhGUaK9rGnPM01fFeIW1t6kelNz0
jcdCL0kOEYcRGuHxoyQQT1kSTPmNidiD5PIb2EMzgKDCxJpwe+/AB6aXPWmw8A0rAuEKw1iBpSJO
Wr6GKcF3ITUD2tsa/8GH1akK1kXgwVl0iV08re2bT5p4KwAIYMVozH3e8AFfhTHWPsVCdaUS+Zf8
qyhMVd0m/rqMFg66OTQC8AAo9eKVAY/vX83vi/VZ1kXG5X6hu6kC+qatHBVg5Fy/fy/NJoXAKXRK
8oXH+FzB87JNtlaPHHfhqX6OYQdSG1JDTmD2a86GyBA56uQV5tsEsm3WQDwXhHErXajh39Ircb5c
9JnNBgxqWcPwG+0rvdPU6q4reiBEOxN0O7VeBUNtNvVBikB73smiVedLBNa5UP2yfWbpt70fNQpF
+6VRbCXuTZdMjd/w0qQZvWRRO7ueEKLLEFWAljcrSR3JgTLoXoVtPQgEKlemUVsJQudI23HqUZRK
OGQuvETmj5KLNpn7OZEKWOkAYOxKki2vKGT9NQwuCtZAaBC1eS2eBe/n/nEyF/YBI4B3LJSPwN9g
drKuRKXE6VR3Q4W3muyNB2ooj8/3G5mdN2RKRQT5eDOLTL+GqhXkvNI1N4ogFSuuPZpYmmc3cm1y
/oIK0u8L/+YgmBSeQQNBm6xPgcp1wNXXOAjAUreiDRRuTTAmyUh8IqNG45OzgYAhgFoVamCjxZFP
1KDW6sMxf6DW+4Tlgtz95uGZkr+JmSHmhIgLahii8/z3/qjMrjA8OpEgwcDcPOwDThXrjOIgV4LM
1T2s4CHexa2F55ITD/2fuCqJn73db3QuJNExBQD6TABvNm7ihbxFNRqN6rVEshhh00O6ag1IxOUI
noTn+63Nrq6L1pj8cdlUcVQqWNAqjsRC/JTFvwOelfcbmQsVAJLCwxpibEAr/x5bF0fxYKRxJnIB
jn7uJW1rkqifXb1p6dn335JmnTSkBQCRD3Eb7aPMTYV1r2gQKcmBWfmMjP0wCRq0kMuC2W0lFa+N
36xgblDoq4Ku73/r7Baf4HyQGROQF+OZsMYXxqYsuE53Bd8OFDvPV+mprWApg7ABaGbhVC/dVHMz
ftkiczFqqexHUTDt8BDva3/k3v0stnOvAS3rq4rpG8XtfL+XS00ywXnr5W2UDGhyiGN7lBGLN+c+
OeQgFvsJtWVOWdj0Sw1Of36xAlJ0b6y7fmpw623hlPYQe39L/6SFKgSju/X97s1tXJR+8MRBEXtS
4bxuTWlFqa6QdXFTFQmLaifoa8oRFcBDaN7qby23EGvM5uNAmp6Ezyae3W9IeNE9WtEMZXxAy0Rg
NfRtj5eOvy6OkgOxP/JHtkuibqfkuEDOMfSOOnKuzVHDc9XOkoWpnVYLc7rqSCtBfnyipEJj5brv
gt8NBtx3Ua4ZG1vzP8WiXjeaTnKE2PdHeebSuGqJmdOEKxLIY6ClxPvT8BWZ3i+C3lpJjIwWtzCl
s92SYZUMwh3uQXaE/S7wy6gLNBdVEAQTkSOLPqlhdinwS/ncX8TNzRD+sioAhEBtjTkC4qIb/RLG
yRMMAq4KwO6P2kbNv0ar497j3o6DwoqfWzhRfA7CQ1gPJqQbgMtoN1J/HtSVGC+VxuZOJWjKA4OF
/M/kxMA828vYqDIuRcI3pSmqb8+VcJJ1O1D/FFy60fKj5OcvkvT6Hyb4olEmmotRDlD7DI12MXRq
+2+ADa0m/25B7UAhbWE1TXvyZtBxN6Dyh8sP2d7rdctzkpqFLRrjw1Q0kwSgPy4pl2Q6ZpfRRSvM
7mjHMOG7sUASTdgOKUpCKOB0IK5TOF4PS5X7uScIpFxQfoA0FpQr2VQylaDfh1sMqau3hrc+R59I
HnRyogf95L8kC1CX2a5h6LBH8NiFhPn1AI5CGSVZVCMVH73rDQ5x+bOuX0VuCV0xN1EqghMgOCb6
8k2sqIWJ1KWD5vb6Ge44erMQdc0dKxMo9jc01GWWvF5pnQfDgFJzIZ9MlPK9h26Dkb2Usk+o8nF/
hU9HFLvoQI2ZhgvsmRsWeynRKIrATAOJ0x7FiuTiUzKibvJYI+W8dDLPpcSAYfy/1lgZU9QwEhGQ
Z83Nan0j5Xs+hxhU9F5xGyH7CKCD5ZmVgpMtSHZRElhFJUCWZ9z2SWUbokbG+LWvKTxHN3rwovUp
8YyDRx+D3O48k4NAfY/ENKyayq3Abybm7lhvIRWxgTy5Dq+q/ARWLwQ9SMaB7JE9QHe6HQiXnjQf
pvBLTugzV/BVX5kDC2rNXgi9Cs2txeBEm5WuciZQ7CA/7cDSoZtGWCoTza1LHTttEhUBjoAtw1Ej
qaQYhU431SIzyvi9zhWb+8tlbovpuFfxEsNDG3ZV11vM8Np2gLKk5sa5LJMuEQ1Tk8Dd52F3TQrf
1xYuPWl63N2sTxiJoFQKAhuc668b1PggTtvG09z9m0IsgC6ACXyZsvJvf/afkfWZI6H6ht99giqy
OeXiZfys1MTsnu93fYalCYoLaE54l6BWDCnu608JoCQtURGfIve21JJUs1J1Fwdrtd3w46brY5O6
TQ1x7i0P1NUYIIR3KgBGBridLFwVcycEzjg8JZBahs8sU3CNZWkM6IAnkl8PRO3fZe8EFRIS02MV
LTkm/PaLnQJ4TUxEH8R3Blt2iQ1tyLG0kGZA1QC5w3IdBKtRWw/oXNQH4DviMoytGAX/jvQj/qdI
/Ois0PPCBExRx70PYSbA0EPJF/RSd7lyrTbhmittFR0fTjlUaI0V8h1Z9ONJZoX31TdET4Z4Icqd
yy7hLvt3KJjLsxT6PpEGDEWQ/Mk1p67bTRdC105xNIV09HHiqIzfRRKTNN/0S1B6FoOOsGdCuaDG
DLoDlDrYl5nXqGrbBlp/FqFeZXqr6afaSM70T+TZKqcXV8HWuj/szFr7p1HkLIFHgpc1KN/Xy74Y
DCVWRK4/95NRrlXkZWTr/gChflo0keVpA+juMABeaJbNJN60y+z8vvQbVY7V/gz2HPE6K8yooxSS
KXtHLTFjOXYo9yoUK7/bt8aG+imERCALTFSqWIH6liIf5SvUDL09l+0Ww9Gp1xdr8Z+v0yZ3RoSk
k1Xa9agAflDLY4epqGQYboR/kwK0ISuBqG20EUu493Ck2nqw5rk/GWxk/k+7iDrAgwI+DGgfpl1O
pkrkYzaUoHMitSYgLexUVNDB+bc8wHzggGZJic15uwo+wsK+KM5RDScjnEhAgKajtNOg0KUeh3xb
0GLhXGLjvenzJkkTwYAMNujQ7HHdqTSb5Afac9X/BupFeMJa7WUYGHeQeRjOkHqlw4OycC3NrFGA
DZG9A9YIwG2dHRWtzBJIO3TnkX+BLeRqVFdI7ToI3W2JLkwBc6//dhHARmOiviLxysqeGEaqU1/W
u7PcHwpQ+jr6EoNfLj50+g4hu3y6P+Psw+ef9lRsezxoIQ7Ayqt1MpfBSVvqzkPc5k9974t2gXYd
PBRNHm7bMEjWyscQk/kk+lTbJhkk/u9/AxMk/vMJKBKijDBBZNlsQiEniViFRnc+6UhKtq1M+HyV
c3+TsTKTJfQJC1j/bQ2YYtDigLqEpPoU5lykEpLRaAFzUOk5VgcYXskKd0q0hsPFE/swaIOB7Bby
jQORimqw4PwZQGB9+mXAInwYIYo16uU3p0qDOXhtuo2LvHBaLQIQrSnbHZ47z7EYSBbKQSpSELG6
7jxUEQGaiyyULhtbqvSPCmjcFdcGgsPRJLTlocFDCTLljswPSknqVsJ5o0jluFC/mFvIU30IWEYA
d4GhvO57H/AlCD0xPXdJBnpe8yhznxp97KBIKy3FM9MByhxh4KVBaBPBDIJ/dmEleCINSZDTs+zZ
hryJcm9jQCQyA5CmoD9dklt1mr4OCLhT6K4PY7J0WDDB5D8TLYIAKaDDk2PxdWeLrvVHjSvpuZQd
r9dXbRk4Il/C0tOS6LiDG0cWblMOpV/5i2+f8jZz9BKIn+ENKOOFmuXcEoeCIZ6ogDMivGUyHko2
Kp2sFPTMeX/K9mswDvB9rVRA5t18qXA8d4Kokohy+yQ1dOMCOGhKSoMMyV+xiT5HDfhHTQVmNTyo
Xx1XmIlvtksAH5Yf/M9YX7TJjLVf9WKRix09Sx73Jemgfa5yqPhTf5sn9YobB2togRKBt6mXQc4M
rhf3j5C52GXCF0BWCQaIsM1jgrexAE8gERp6TuWdHG3K9kFJYHJ44PdCY4e9CVlwUhW7yVRDHq1s
Py7pFc3eTZdfwLxdOIpqKNSd6Hng6rUQlxZfplDegFdxTzJNMoUBklIdVHlQZVBWC92fxvdms/3b
/V8JvYtDDSAljQ4y5rxJnL2qmoVtBKb+Zo/PT/V6IXSaXcs4PaFTgRlHo9f7ikNJkOtqtKWl7yUP
b8QnhOjccJK8F2OhqflBBcEXMsFoDczI67bCwO/FkK/omWbfNNyrAfC7kllA4zV+SIDw9ZyfvPn5
L4OJIjpYiSLSSzdRRt5kfNNhMbc443VqSw4kGJMCHFmTMwB0Xutts2mbdfB9v2Fx9ni+aFi67m1R
GnqSKxSLeNwIwSn0+ueRBzoRBIsK50UAw9IGjxE+fMk5f5dkG0r3RaOvDQRBFEL/Y1hsIvkclMeS
fxK9liBgF0C+9nrSih2J5bXevdz/5tlD9uKTmdu0LmnTtznGSu0swD/Glvh03XBL2Ia5oQFTHdUi
wOagnc6CG4Ke5u0o1f0Z1SoFetRZa0p1QdIXT1mpPkE2B0S6Qk0fk8/62ajOXJbZ0uiR3PCOIrfP
+ycV+SBB2lau2kJFYkWldd8spe5mtsbkhoQUOozDEbUzpxD0PAMBtS2MxipFXsl7VKRNGSbWIB9K
ZYk7Od8YGHfIWONWYaHBXjj2MZfiHYx8T5atfYkSgUcR5osHwinrlqpoMzONvv3bHHO+qUImpHkr
UxSPqwdv5WhLpNeF/vxGqhdnGKTxlWIseXouktosedUesg9/66+UMSMJXYJ4TwuTOTEvu/N78ly0
VnIFlesB3dnhab0Q0LLSNdN1ePWXM0ekXEhNnHX4y8XoyeNrOIvXq6SBapRfWpXcWHVz4JpJ3UfH
TvF6XiClnBKtOlRetRXDZh8PS0yEuUAf3wQ0+8RigpUOc5QqWSf64FhjbfL50dC8wg2GJEOWrRFh
S0WH+L0TlG8EwdpWieoKNtxtFiyEQTMHHN402B7IdKHSojP7o5OL1ggkLNmifAzEE29SD7At3zdl
cXP/XJqLSK6aYkJdIAFzo5JU7I5SO5TZunkru9YawvqB57bhV6VYEQQDweNZ4l/MLixE2L+vaAgi
MyeiFHteVcHK/Ky1uU44g8rE6KNmaYkx2ap/lthFM0xEWfdZEQGeQ8/8sNbDwenqXQ7EX0Xad79d
Ve2h3ekjgVdvAjvEKvtY4kWxrOqbD2DmsimEqEqUoD8nm97pzi0KPCS22xUgUMeD4kjOHw7gkn3E
k8Fyu2QN/PCqAZhEzdePC3M9u6xkGdYokz4NvASu703fG9J2gNDZWUzcvjGTWiE8Mu+VlVRvUbRS
EfTV8ql8a+qGSPDCgWpce2rM1nu//yG/pZmbQ+XiQ5hkVhnn8IIMc6RPDh0guRh/wBlSlIf3o7BK
URlIMCMnpM87vO9E+jDGJ6FymtGsgXppSmcE5fwQwJ8zy57vf9rscpm0OMCbM5BcZpdLFIGBEIb9
Weryt9Ao/w7NLkg/7jcyOw+TOQ0qjCC3s0G4LjUD9LMxD1kvQHkqC03d40NLrbIJbfFgRP3CLpjd
axPZSQRtBY6SzF7L+rijKUxVziXNoq1Uj/HHEETZArZiduwuWmHGrjckL9GEEmMXt/KDR2V/V0hB
4ORKYzzdH0GWKfHProLEE4IdcA2NW9Avn1XwLe+neArsImfYiitxxa+8Z84JVsUbVovTfwHVxW9r
exgO+cp/eI03A4S5W8ffFHbrCCvqZD/Bh6IBqL/B7539FDoTden+t84F5yiL/futzAkgyT24JQVO
gEgMSD6QXsDr2dv7xWMsikQv155/avb/j7TvWm5cWZb9IkTAm1d4OomUCJl5QUgjDYCG9+brb0Lr
nj1kE4eItc/LaJ5YaFddXZWV+d9krK7MUp7dL4kQIT8/nJniELG/cv+5EzZq9iihqyc9Fhy8zP2B
Lq7/xTjnwOUiVMhjlYtDyJ6flS4at/kwVFbedtVGViNp7R27GGWBhwq8o8AiAMV7bavisyYNwG10
zq1+29i8kx0BcfktP8+rm/0BiS30j2r3/gAXz+2FUWqAHTOgaV3I4D+ZHtVzX4iMosrFfVWHko6O
10CP42618LPwZsU6/h0qFVCmOaq0WYih8n1uDa7UTMBAPFZun4MI4yAlFu8j+2kxILe9P9zl9fyP
YfpRybWINH0BXpqFTAiPdwMaWVSmX3GG/8vx+GuGvgwSRkraphjOqoZ0+DHWVKNjtzOFtfIVvHdZ
CKz4M7MWey6l8JEeBw4cL1dwSdIMEKnPx1wbwGzEukGKAipyi03k8GVkwhlvpGEyGt9uWQQJ4MYA
WNUUuWOdvWv1R6lsmI+A+cMPOzFnDFlce7IspWmuPo7a3lzFdFks4CilPloXnLo9NeSsiubYb1JL
QX9vbOemFO9Iq+oNtOq0f58AvbJP7XQm0rK+YbD0RRYYkZXm+1ixmgL0qSBOvL/LFk8y/Dn4dlFO
Qfbi+iQzQtZ1YoVbwxff+BFl3HeZSfTQuW/lf1nuv2aoKxBo+GxixflhzNiiCD4vNFGpz036WIMb
tiSmhJCHB3RBNRPsNQkbQgXQI0f8kSoumz8ODHQboh0XdwaPWuP9r1ubA+rmjBixVPmuGc4dMhRi
jGKub0tMfmoReN+3RJeR/7k4L6abuowGP1c6jm1xK8S5TQB/1EBzQN4L7agRNwuK3cS+C9NTym5J
4wJnYBKm3jLqvtTWqD6WBi0iWQWNHABcFZodP1LDZpDyEe5FKYcPMepmO+JgDoXM7bs0BV3p/bHP
m5aOOi8NUjutbjSRhKU0nIOHWj4KbKNDGbaN7CjfpvxaWn3prkAJbmbSQh4bFYvrba2OjcAPuY8T
/BHkn3W4YcHB2UL0vP+8P6olQ6hFI9mDRknQ2VML6jNSr/JFP54H8JBNQJI1TOsVVe9OefSoimve
en4j0JMIDDUaklEaAeiB8gxjjPe536GEOOWKE7deP6R2OnWG2m4FbacV3FaI/mjZGvHb0l10aZaa
zoBrhFgKlfEc8Sel3kblG+g770/k0va4MEHXkicJDAQZI4/nrn7ru8eqGkwutKNERFvmuYrXbtel
dUPWFEKV2CSoP1Bnnol89FPkzHhu0DZaxnj2KScedMF964aoqN0f262xuY18hsohWAb+j7/ejYFa
DSQM2eEsjgCM2B3/IfzKwXsYr9wbt2f62g59xNSYJFEAO4y2bZRfk/I2y4w+3R/M7Wvm2gjlypsu
kZKR8Ij9Rb5E/5jPbpl8ZFe2w8LDHWaA8Z2rJMim0ultLeZGtiNA0koDZwzqJ6KfAaTSA5p3zQCs
BlO3yd/46IsZX1Jpp4xfIzIIBeR8JVTXS5G4YfM7jL5FQADGbaYWLi9u+NwMcNP0bW+Ua9Nyu3+v
v5ea+7yPIknpJ3ic/DhOp8YF76wMJKEpBytkkmuWqAVIAeio+xKWKgi5qZsYPapx8ApOJ4MlLFAN
Kw3nCxgUjAwXxIxgxQ6mkZgYFLQGBg0ji5OD0IVujfaL7nlAO1fZt88Z62Sq3des3scg+x11IrJG
ECDR4jsNu4GONGCNZEY2QnBW2vDhStv+rW8CmyswQTOJgooyKnW4ILmlygN0EFAHAZG1WpWjHhfQ
hOpi8n1/59MNLLi3Z2+BNkLw1M0AOMoNCjmn1oDD8GexwhU9GNxgB7mljM+a9DTJVlE+dugOj5nn
KpAMtLJI+alg0LALbMwfIu1ISH6n6pfCn8TsXW7fZMFg2sDOm5UNsuAGLj+TVvoIuAIuzBf5cyfG
vM3Jk9UoZbRFwjU+hmMTrXg3Gp6IacH9ByAIuGdRAkNu69q9VbiV0hhESOddriOdBm4E2fj8/BSN
z+P+9fX1/f394eFj6yHFpv8B/b/x9a+XBfaRxwErAjYpWHav7RehLPcaN0nncD+z7sgOmBtsqHAc
Aidymp3g+LbwlDqTK284K3+ULdZRiJ5side69z9lIX0NIg9QtM3hAN41NPo00gJVTrQEzAwo4Ot2
U1p+YGUW8167q2zXt7EAypq4T6CFxs+I1/nWuXjwcyFRoqpV5DO7Dd81e3IbvXjILNmtjJVRzfv6
OuqYC6iQUQGqHKz/dFpuZAUijK0mn3P9cTRmBYm3mdlJ1EvzuH/fhnqvv9w3+YPxuDEpYALnLgdw
885O8GJwSqv0RcHn8tncHarj+dH+ZR9AbIMWpUj/tDegC4j0s63DrTzVR9d1DXdrWY5OMHjztFu5
VxcehJiAi6+hDn44oWzO5oV8VvTIyjuz9gB4i87ENYxyP2wTZJO2axCgNaN0FzF2NAcmbkwBHpwv
xq/xs0ws4VXYTw8QfOlewFSRPwfPK/M+X1N35p0GOrIRNMoj0OWdTfNg/jo82o+PkGh6DEFZ9avU
P+dJt1NDFfR8Uz2YmPdnohsfvJ4/uifp2OruykagZfV+nAvwT+jEm0Ne9Ipeb4QqS0CfNNTy2T+0
Twe7AgG0vX+FkoPlTL1pcN8n4CD/jFtlDca3uOkvDFNeJWxGpIdBH3meOJM38oP2XHVOGeP9bzfC
2/1pX6gDYYPNfOQQJ+HRsEYZG7S2zCO2wQlL9WnfaV4/6b58HEAOAQ4pgzyFu3hcmdrbqHTulwbV
3hz+AkdN+Q9lIEyPZgH1XGBFJcsrnDVNmKUtfGWCOsVZpEEd0PeVM+uIWwBTLWJHFmN0+usrqmmu
6K5CMW6jgetBUScVQIRWSAJGOQ9mZ/ZG4DIP1S72uCfezG1sUDc7+Cvu8cf9UWfmh0QFkB4kUQDt
ud6iMleO4EyrMUqQmXS70NCs0viE8pPJgBYI5X87B+/dU+mU29KpD0BD2PMcpE6gs/ZTYkYuMcEM
IDmVTixyCnUCbrj561v8r3AiaEkxxitgfka/kzbJAepdRmD7RrgprV5/Zmx1ZUSLOwOsMP8zIGo3
ymmVRoxSKWezsIOTlz8mKwZ+CgTUlM1c12hh5ufD/YMxv3TvKNM3aaco51nhWtj5R+apsImNGbMm
N/4VmpMbbGuHe63tSld3uR3uQEnrNE6MRfSfeMwD67Su/9Cv36sLLhC1GrxegEEEIO+nbH7xbUTt
okxNIvUs6KPVWr/Aq2ZPe97Sg3MSGf7r/aO/kBoDNuLCHHVGYC5Npoyo59bq9mBnMGzFQh5I16yP
3Ixs4oQWYmp9jfPmp1XyZgku7FInJQA1pFgJGKbsqNtmkz/M9BRQQ7Jey03nQCbOuj/QBX/6g0rW
wPrLI4FBlT+nKlJrkqBbzIc8leA2Oyyszbql+38zQwWjglpyyJrCDMJAd9gEJ80hbmEo7/fNLIAn
1KvhUM+OBKIBStn36vkt23Q6lKxOQI4+BQd5PzmtmekKrkgkNd+5NcPzD9Prhh410ODJGtDQNI+N
jFA+T8B5cW725Vb+AG2KWVmiqTjjc/xbOt4f5rz5aGMiojAUSmcCBIWaTZb4JXjXQu0slFaElqIK
ypYgO9CntW7bpcgZ2ee/lqj5DBohzKeAaGctBFWhFAL/ua8FNNQ8y1YPytCVkG52YbcDk8HNOms3
gg7o2mfXaPFopjTTzuiAe5afeXP6r2buPwboan+Tj9zozwbkA+MCQf0U7Fl7TUZ1edbw0BC4mUED
IrzXwwAoRVM6udTO4oH9KLf8V/WHPGUW/8SvvCkXLSFKmME5c+sb3cTapr7YKk2vnSuQuz6R30qj
I0ue6H2oTx/KyuQtOqdLa1SOo4nlLpL8VkN6boaLoZkkPwUn7lDt0BkcGxVYe3U+1dde+AsX3xwK
/WeQ1E1OWkb1eQ5mtcfmkTyLXxzanPX7R2rJD17aoC5XLS8ULoo7DQFt2On9B7RhHqs/ud2sEBAv
1BpAlzj3yOA1igYdGnbARb4qsGnmn80YvWDH3tvwx9E0JKMGSd82eky8+wNbSBTBIEBl0F5i0RdJ
C5ChpTpj1AYG2S30CpwQT1Jp1+L+DFEVDq0Q3CwQQrUFI30sjHbXfzL2/S+g+a7mx8LVF1BzmzVN
MIwFvqACZ0xw0hUrtIXP2pE3rw+8mZrae+IRp/zXvgQ4iLl4BkwJ2sNE6mYb1SrlJkXyzwo72T6/
KStuO/1hmn5lePPXX/ss4NGEeW5VIORQs7k+7BVoneqZovLMglYJcejvckKvaZqlEMTghzX+x/nX
rqyJSC6gtxvJLg6sN3ST1Ygu2ogtYv6cMHDCcV9lZu5LlcULrbASDoo3ZwJpeCiVoxwFbtEZQXs9
Mj4EPGacBOnMTA9cuWXBaUc2haYr6NiCiqTvf0WRq5EDC5gJ5HOGo4SWV95DlIbOW2f4YoOP1lX8
5yIxJo9DBRt/v6uPPHc19bmvDBa9QcFunCkdfdsPzLY2G4D8IQdW1VaS6u1rnOhNZ8klAvMUNTBv
iHfCGuXRzWWKUc6qGpBs1ea2B+rOEduqSbP5RZmFEH0v67EzSwVpRFK0jJVAycYN+SKwynb0V3bO
kuWZmleCCDz6dmnErygNAgSWKvksDwzn8APoAAOBLzb1gEmOJC11lDrOTpI2rhX6l5Z27uRBYhbJ
41k38nppe6YqA4KsGOA3wEmgTdT3dTbeSpkHyrvikIZ2m2+D2JDJYQq2RH3MtNgouQOLFnfODRlj
CnXpUxt302TXlR7IR24m0St+8YEbq5aADv3aZvKX5E9UHtLGR6+j0ybvQWp0IOCODXXHv2VQuTux
6mRDlsbv7UrdC6sCNbdx/M8O5uZM+dy1RHcSyWIkIaRAOg5MAke8nypgjxPBbMsCHDB1M5oVOsXN
uBK6TSnVpyaRWTMey+dATluT53zVkDTf7NPsTzqPUAzy3GiEFDqqvJAKeglSQ73LlGGz4jPnEO76
nANrNxMqI57FEOh4Ugj5Xp4CNfGEWk02II1JIWMnb8IkAYc7AOzd4Ju54A+2VuCsIQdf2GBBWmOR
uY0v0NQ7EzDgMThnkmnn1uUAypNq8s8FSXO94fITwZEVqx7akCjoYCVjuTmGyku0xoV6m3yBaTBM
zLQ9YBlmb86lLwslW7GBl+aO3xuC23N2xzp9Y0ZeD52dRpf8b3G1G+nmnTmbxZihSIN3sCTPh/bi
nSnHucDGEG/2SKupFsugXNT7rG+NeRc6dcSletnVtTuFvrjlQ6az0VeitwQkWKoQolutLxt3ZS/c
vC1EBe9eKFeA9FdENp06rGLXZJFM6sCrYhGZNlIbMhtLBtoy0cUv5KPdAlJoxtBwc7SAnQxC6sxu
IkI26gjV1/tfc5skwNdo2JO4e0DLKtKpvwDiwUUL+I/HPauhkcaH8Q9b6/FkoPGS4J0lmn1vZZEl
+I+caNWBDWhOLpbgYXhM8t/8nkefdOGmxEpAB4jq2NfYORLZ5pKlcDtJAAPmi+IF0ItdYym6DV/n
LxdRJEL3JtjD6R2VQnc+yNMeO+rFl/UwwHtX2Kcn8HyXoqbXzVvef487MjmpvMb5+ZOhpc4zQLLy
XKHCvzcysCPoGbpgKgKPB78sRJjN4GmEIG8MYqZtqxp858bisZFs1jd5s/pITuxT/yJa42BKZMcZ
iiWCx/UonVPV7H1QHVmabKzBsm8DtXmCLj6SCtTEtpSUsMwDb4BfeWRqZxAsQdkGBwl1w+aRs8Rd
+jq9CYGrnBh4/Qriway0st1/CkPUVIFBAKdwBrHO+I3rEyigg7JvJTXw6h5Ma6exfMlKawgcyBDK
/nfD7LvCKdv3bCK6IO7D8XfFmjLnKMAFDZLOZQ5yDJ3Vk32J5whbWElniowzjWhNeEgSi/jHPDbE
ymJit9V0LrGkk/CFCim0DJ8asqlqdE0huct8i/IpRKt+yx3a7dS8K5o+BEYQbaLneIQsdbZtpDUM
pzw/oe4Nnnrai0zaiWkkBh5UaWR7ZNDQOzxFwUHrjHgbkdeyBMd8Gr+ipQmXtl5E79mR5G4smVO4
Dxpbll75wRy/5GATME9g5EZLsjKaLTy2Vj/KfgI24Cd4Gz0bPLRrg52zFI2oP4I1URB15ZcvbpTO
S+JNmT0CZRjC3Y17WbHF6ZAVuwS40kjvmE0ANWIUjvOXrDILxSqHXeVEyql4Q5PKfX+zcIOj0CQD
oI8QDbkViUqIj0rdBCwjB14DirjSADa+DDZE1zoTYK1E5yNHbYzxkDdoV7PQ/lYbGfq5trJqyONB
rFc+Z+lauvoc6n5IMi0P+toPvPGQgtYETBux2aOIHrJ6Hr40owHRO5GNTZVfo524DcevJ4IKVNuE
H6ZUZAIPdNFpmhhtVYBWFbTdsl1n+qz/hs7steEu7kekQhEhA6ug0AkTtEELYlUFodewDwxuHjIN
hzBQ9boAniLTB6GwYhC9oJUaxEaD0ak4juG40dRg5d65fTgjShf+aY760TugTkZKCr6EBl7o5aoE
nRpUMR6klh+cslM4ox/rbF8riXrOuf4YNGyzy7RgMPN0BMluyPFvudxqxsgmscmXXP5VMP4a1Hvx
C2diLBavQcg+0ZqU6EdSorQOI6/1BRfKeaamVAag7LXiFLUdtp1VM5uMdGaYPxHmJan2WmXHCuDK
n/fPzG2FB8VuUGYhLMTCgfGUcuRyIQqjnOaxJzsxIE3cq2KPBzirWDR4f8NLLjKG7/GjtCFr2YZ5
+1P+C/xgMI4bFhBGiYpVOmAx+FoLE08uHzLNroKdIrt5fFR8T5B/E+UAKlMf7RbsQyNbtVqbmc++
Ffx5QGd9mHEG4hkATd96FsjqxDfUItrCVKYzjSFIX6EKTpVwpUXjJr00T9bFJ89H4CLi48REZBB3
xR4vp4I3wA3ZpK9roHgS3korkhnikIcrAf5N1gBGQVgEyiKABECRTF1yTAaMb8RWiVcBErGv10hg
lpbh8uepwxLxfQWcOn6eGx+U8aX/UoRt8dCpxlpi/6cmdL3gyEKgXwdgJOS+kWO6nj2lSv1cCOPE
G5NpG5CDOG65Sjn47b70StAh9/l7MbqdgdjCZET/vLLT55+nzONtgL4t6GMjt09LSKY8I7Y+OPhB
umhWvE6gXTWi49PukkNWET2tHHatd+V2v+C5fmGSOlzJqDI+12mhN4WFEfOtnggcGrDep0n6ZpBk
uj/C24QP8Pig5xVnUh2IDFIHakjzAdVpJfKEELzPYQuRGTZnDaZX1iikbov6SJVBfQLIPk2A16Aj
+7ysg4FTCPHybDfKp6CbQI+DXjP+Gxkd6aPrrCSzSpuDTPJeVh+1xp4O4LHRQRqc8TsQ5N0f+UI4
ihwpBFVmd8+B757KrCkQYyA8kxCvYQ79TMPAQz3hSTr5NjPpRbZJH1WUJEe9PgqeJh+rwQ0KpPkG
XcnWPmVpzQUR6QPARbEY9HO8YIe0ysEp5VXiV1Gcu+pUM0chlSBaaIGhT/bR1E88aTDB307Era8h
OotdvuV1PrfuT8vip8BhAH+J2g8um+sDF+fl0INXFTApAbRindZmTiWQBrjcfHKJUiYmgoS198uS
UZAYgfsGa4GbhTIqxXXIpWEUe0moqq7Y1eymb9+5ptsBhTThiUe0tfv+NgPyw5+AlYeOxcwVcT3O
sfSj2h8xq5P4Wxw3o8LpE8jc0a+gz0IUeLBFFtda6hoseOnASeC3QQs+pFCRa722y/dtQfAIJ54i
d9OBAxNInKLXpammFd91G1ohYQyippkQFLTbdLON0PbsqKhhjAQHaNKFCM5r5ZJZcs5XJuZlvbja
fPhmdPmT2AtrDvS/IJWcELd/CYAuvLDZ+yiADU+v4z0Z9GGlNLW0Yy5HR8XJciBoCIfK2FMLcDIq
2cAYJOEASSoUPHeVXAU9U5o6//5sKHjho3dJBuKRjsCmMOQmVqtjrxkJGmbPvlCaoRAYBHImDOja
71ujaReRzMcKokUHhV/ghHCTU9Obd3E45Rgj2lU5O+9VXm+yodxO3PTERBUDPiolNgPEqi7XFkCG
EbTqimEbmQ1TgQpBnTIrBsbebmv5SyGjAAooJtqlE7/a0r50mpCuAW6bR3sXmG6uP7UBMUaRThyW
I921EtKuaNXTVeGhztHVvEVrKls78SqvzewW6NsZUwSqfLBTIvNBeXA2l0ZBHKXY06DNFEDTSSuf
mclIszNy3UJlt3ihD+quZk30/LLBWhQ0H9Ub8/P1iVALpBo020zD+nwx8UXisXkXHZhcRQu1miRH
yFN4sR+xj9mUT46k+qkxFv37/d2xcACQv0DdDQhNCQESNXZJCOJiKJrEa6MY3bY7QTJ76BZloGRZ
IRe+bR3HFrw0RblKZsg0PxbqxOMP6LncvCmJ3fjWa/s261ZqVmKjCXNbxBCwzKz0Edyyoxs8yqvV
6NuYFohfSAmgsAlqd5SnrvdY56fCFEdJ6iE9XZs5z4GZK9aTNc2gpYm9NEM56FLNk5T0ceqlUBys
2y04mUJ+B/YYSCLfX8KFd9TViOjgli+DkG1VmBKeeWfKdeVVfZcCqL0zitFYSIFF9gCxvefp+b7h
26ItVhSyFoh9QFeDHUzF76HAkK6KitQD3MxCwv1j9OoDsb8JpCNtYqoAl/RmfZR3AXIfO9wfa8HX
wuV09QH89VpKoxwBQ5ilXsVCDWmUtcQK4jGz749zIZtyPU4qrgjEHMj9Ik+9wpT9Y9uboFjjLRVa
PKrN8G595qutnLkrVhd30MXsUs5QVutKEjUMTnn8qn6Dq9lpY1N8GwxkgjeVIWwNa/w83Td6+yKb
R6qywITwePD9JKcvrmI24ANwGDSpx8R4UYJC9BOXRub4bQfRgS5inLbnoS2b5WuA0oXU8/wcn/WO
IX8A6kLqWKKCE6BQ1CZeAha7R9IMBYerOAALbVAwHMBYUjmpz3Pu7SVg47HRhySvpH2R501uRGOc
voQB6b5iRqu7L7z36hGp6K5lQMmhqVWI9pESjKsVJxaVyRJZmQ6BNIFHJKrqQkYxotd+MwJiZXsA
MzO0Y1JNsrhkCD+FIQoisx1IFR+6OoFMe57JuBFEqcl68/70Lx7lmQQMtzQuQBSVrjc0n3eSVBZl
4iGT0DCdqULULAA9gn9SNKPfSyhYQ5UYxOJhb6C/F52t9z/gR9KKuozAff33A6gjLYpsRhLQnngj
cVuJBYS0jWQ9jbc1mOcFIwYz62+wOA62CngpSiN2CD22HdPahdP8qZi38AWznDRPTYAZB0l4+lzK
B1Rb/ovPBNQZNKJQAEYGh9otPRpfx4JMCdjDvqMP1iV7JoT4MV/ZUWt2vS1X0D/V8UgyyqA1KumN
8R+gCZB3hlYlxqzRF29830KZMuaNKgb59KaKcOPrpaKz5LzytUsnWUT5HBhfoDXxMrte1RYJcmYa
uMTLR7eUd20Z63FoIz8ooJeZCN9tH1nNrDBNOL2L38ZMj/1txEMiFO0/KGCWG1V40SAW2aOb7XUk
TyPgDalZlYzerxXdlzwA3lB4yOM9Pz/drr+VCauoH4mWeKjqg626lQuzTEdf1zDlFsqpsp4kae5W
FbPGjrXwpJmRgsCpzA05kPm5tpxUuV/GsohZktnArQehBtBgnB6ktCys+yuyFAOg8AiNPUTf4Cyb
F+zCzRVKGUjVFMGhQyYEvM/taBEtf0GZZ8vG5Vq5ZPH+QFDLA9GHFBDIaa7NMYgvoxY8Lh6bos2J
02zS6g1osZqzPNqoB0Sv0Bkbw7VrayHrJFyapW5HXw0jn5Rt6pWyLpdHRTq07E61cUCZeFcMzlg5
96d1MSAAyS0yy4jiASCjlnCQypoLwyn1xg45CCCLICL/yQOsXust/4piiHoMEQ0RixnNrjYUm8VN
ClC/Bs7n6Q83bn1x5ZMWgutZbG2Wtgd0BhXq66lnS46JWoZBbBRq3RZ8rYCONNIzz9TSQWC1cMfl
ZWCwTBoZLWiRV56X3LyytDuFi9Lw8EJpHFxZ1+ZjxQ/B/R1nHlNDwIe8KSOqe6LLKFtBcLKhcZLg
VKm1FTVrjnwe2I1lZF9EKAbCP9JhrsilQBF1sNxL+lCeajYztQkgAWLFXWpUbG7U8mvX7NHLrwep
Lck1XCPegoWFNvuJQyEvtBMNvGIPQ/SiJibrG2Dhu79fFo6hiO0yZ2vw+kKC4Xp2mLGRCJdymdf4
CVShN0HdgRPjoJEVOws1dSCY8OLW5vQkRM+pAK4sW1ktYiHzkn31zGxSvTZmBeanJ+7pd6Xza1yO
SznBK3vUruunrGuqEPZy/RDa4p+5aePpe3o4xntZfy10wfCgAbZ+ey+c+Cu71EWTZVytToTPvO43
3gGxuMvCj0xxJEh2iGrkiJUKpdADOLrY4blmdj4+p4DYkjWgdajd5YWVJytI0oXzd/VF8xa48LTM
JMo+np2ZhyL53CVQmB2bYtcPOhd+18MqWciiPUDVWPBToqmTZhcaxyRS6gL2xgHtky6Srfomd8Ln
AWsOZL3B6kZxmLtkrK40DLfXza9059f6y/2d/YNXpY7fHJv85zuoACXt0HIcatgBO9CQQPRbQEFY
B50r9t13++7U5j4DpLXQt95z/3k6raVfb1sMROz4C/vUNV5nnVBy5TzvOuCs4CCs9ni15MQZtrmP
4Yd4FEbmKfi8P+4FKNaVXZp5CHr0YJmIMG6oR0BYhIdSWQ3ZeSucHFPY3Dc2u4c7c0w3GIDJP0rU
EGNUlV0HFljSHP3xZQi+V4ExSynKy+lU+OttnKqxmI8ChiU8pmivQSYGncHdru7xtNUr8YH86gFR
PPhrGe1lz/V3HenCihQECCpCnOiRc/NSb3ODPbAvkPSJv4HMmWKTAe1KbpXPvLySr1l0zheWKR+G
7dP3yYTZZYWTzAFKR+xhMPjV4HjRZ82p7FmWDM8/ymdVvcyIcgBMp8TsZsyjZKccmh3AFL9hcqgN
z7Wd2K4++FdWag1WtTXygPxkiiKhVq3wASzd11jnvx9Duaus5ZJw4LDOpDh0oTXgXQPRIcZGG3wC
3M4uNZm1vNjyLv5rkroE50cvyGUwz4K054jdgBdVfAOumFulElkI7a8GR/kknp8qomXYS3YG8TkO
AiiPEPt27x/KpfocaCoB/J7rc4CSUVPYs0nBxYWYeS92rpPH0KwP0aA3qW5sZ7cDFhO3d58NUPmu
1b8WQDhwPhemqanUGAXiHcrsdE27/UbVDV2jmT2Tkm8yN5sM409yyD/7wgrsuDbM+wNfvvQvrFPT
K7d9H2cNBl79rq0i0kMJl+rZEF5Ycwtphco+9Tp06ANzja582UmgRg8cKLI3N3zlkcCEadTjOZMI
v8GePQi5KZe45CZ0uj+p6ksNXsUmQWPUBl6qSsCgSlYOzi3lCu4bBb1EQEDxKLDTcDhFTPoxY6vU
GzqdqA7ANk19CCxgt3B8jfE7je2RmGzsTOJGc+IDiIChNuSItqxusj33PaUWEmnNjkRuttaItuTJ
wD6AvBLcGYoK1LboSdDxfcymnsY16BLNkb8oxwymSQGmj2YNoLjwjhUhvIETDV1pCG9RB2BEjqkE
QzEyv8PoTmmS6cAmndCk7qxsOGpcyCPgscxxAIwjs4CWDuqOb4Gy6oKyVh987Q1it0EKyGWVmmpW
HaQRjfZirGtkl4KS9ihomVH47jiZVdNDzGblnUM9Nv75klkSFA0fPAeZguvrsQu4FPopHNR5pwl1
7W2Sv66MlXpI/X8L+GUoS6Ch/4de5SKODAMBFAq1pD40kLlQTM1lmhMnHYD1istTIYNOot5F1Upz
DrWSN0bpjdNGdelnovqgZWdJ++xlX28Ee2Vk89xcRDH/GAEJoYCEBAqCtDZMxUtdoeYMpMhYUpqq
3E46+td4nSnY0Mmg3GZ04UDsCbUxXYgbKOVoqbJjwR94khUGuheFtiaSNI/r5pNU1JWxoihU0gQa
NV9mKddgOQFp4EoHHdbSLtGgUv50f+zUhfQzdKjszdgvsL8oNAtJ3ZRELGPMbwy8FQtJVD7etbWL
VH4AocuwP983t7Scl+YoBz1y+ejXlQBd7OjQ8B9FdJCiNZa+tSFRZ1Jj4gJaXhgSaY0GzQjoeOAq
AU2IlrIHpu7+gJYcAGjB0AUA+Rdk7edjeXEoVL5JwNebaw9pB5Q2dxZaWS+YtxbcWvcN0Rmsf1bq
whIVpIl9IeVxlmnQYixeE+kpGhM9q0Sn9m2lBy838pHlR91C5RZF47XX++Iw0eyAVMFMFyRS6TMO
7R1aG5XaA++IkxPHx0R5ynzII/CPMafpRbmR2qdG2xbCmQlMIIMEINbX6HmWPmL2cDPzM9o8BGph
xVEUolqqtYeuj42mDYxJynS1CoxaXcFSLZ0+XKJQtgc4UUZ/zfWqZjkfNWRitAefz8BIth9TZAvJ
hotOav9yf12XTsRfUzd99RlpyKB1AXLjIFv2I11EQ0Otrq3f7ZmAY+MBIgQVLvKR9Js89yMyMgSb
J0qega/LEIm0b1wNrdToEPQbaL5x0aZPfylIiPilpflgr3SAfm8YV1khJLtdRbRWzMkm/MFN8hNJ
XZyYpFeSppNxYpKCfc+58o0hAkBQSm8nAljI7s8u/RjGqUFLJ1gyQX8ENAPau65XEsnHqBF7DivJ
SUbD60U1yz5KyKOpUWGMic3q4lpq+3ZJYROdG4CAIdEMjtxrm30MmMPQEP+haUodUPt2Vk5ZifaW
B3ZhhLrv64YfWbCA+g918oeQJ83OMn2EaNymmlBFY81s+pe6Iz9TiQ5ZdDshszz3sF4PCxiekUWv
FYQjhSfC++95JD9Ugeh04VcCTPWaHPvSLM6rBoZhtJUiqr0214lFCDIroj2wybYZp225YUuyEl0s
zuKlEcqp1oIyqRWyRA/i/yPtvJrbxpqt/YtQhRxuAVIUKYlUsmX5BjVOyDnj138P9L7fGRLCIWrm
uOy5GFWpsVPv3t2r19KaraTcZzEgbMuWazixw6feetPdX4OQr5z5+Rv3P1PJfUF/FEV7FGEux5Zy
H1fRyBno0mMmh8AAi83UClnumwYJKeOm89tdSc0TgoqVA7E4rWemZ9NqJRnFWEBFx5KOlT768gQt
o3TbAxgFbr1LN+Yvi3e22d4Y2VbQ1qx/jiFpqQJlA94bBPAn5nFDDcwm9qf5ltLGTrvfYXNTPSgy
T0Nus9HhRax4NPSM6sr1+UHSeRlQIeA9KTtODXLc1LNDqWt5XQYplwd9Kc+vviORCPxpODoQCcHp
bSK+W2Hr2d/hB3d6J3B25fNmuLM2qNw4w60TmTfXF2LBI198z2wLhEWitN70PfoXrVO33GayvqVA
ZUvyu7rG5DSvCn1sOJgNJzJOlRhizvjvBVWT6WbNYUJqCrwk7l7bFeK3zgV6X6LiVd64Ks6K5uuS
3GQPz77yYPSgchKtcoZgIza/RFpiY2S1vZ9ZtTOCx+vzMe27T+vDUeQlReWRx9TlkYBjCGVEf7SO
qa4/+oLv2XSTPF+38flaZw/AAwfbIe9jOkYvbWRSXFfdwGVgxaJdUboN++cqa20YcwJ5ZcPNMX//
mXK0jSk4KwDa5qlREQUc0/M0DlpF0V7a8yT0uto2zcyu5NQOG2oQwonn+KTdJgDpMHXk7MYnv4/o
dzCoFrx6w1qBd+HyheQYPUqDhjngV7NZVuPSV43A5TpU6AC7c9Ecl+R9UK21uKzZmd0VjVxWqCwR
QAmN+lAF6S0J1IPK2y1cefauGZo9KILSRwykxBDFBs0ix7Xz6TVduSYW9+bZrM3CwUDKktyquGv1
NvoLIC5FlLr6cn1vLl5FZ0szZ1BWebJEY85IRtehjdlSdx775stPIwQC8DgYN9ftfTQDfzpwJmKo
nAlCwjlVoGaEYiwNiXuMbOFloj7zIV2Tncp+3ZMrtOnx2wE0sO+Nw7E9vvy6bn3pJFIe4jRONUGQ
ppcnMVZ71Ss0jBsasqfEfuj6KumbWMm2367Uv5ZuvHNbM09bV4MktBCpHOtuZ6jfi+Sp0FZMLDlz
wj1Q4JMDo7x5ORzw57Fr1QzH718MeWMBImn6O1fZowVHT+T1uZt223zhJsoxaP9IPtEadGlML1LJ
z8fKPQ6JeE9w4hixsRF84bcepNvSpHG6+1l2Ky+iFaNzUto6qINcH3L32ACNkQoU4627UuTlZ4FT
HcmVD6CjfBlKnH8xWGikgcVO5fs5HNnlSGRRWbrHfKMe6nxKYo+D40qb6qCtvS8XN8qZrennZy+T
Rk3zJBSZWC/9k0coRvwqhBVPsnjKJ1rs/z+eyZ+d2UjcyhPUkPFQ7beTg7yH/EtBDvZ7GD2E4zbz
/iny5eMeOrc4c8WKUhtWJmNRd/tTi1ROCL6Krsugf/Cy5xzlefEuQjSg75KbUvZvr6/fvGz3X/No
wSlgIKBnmO3WLNHzcUgwb4YoZEkI7iU/cukvBWa3/EVKbq1aoafBjqNDNCib9F/c+FPG+b/WP5bj
bLrHMYyHLq8hGhRoYBYzkBXGrdFtkgfeySs3/tItgU4RfxVQ/qSeL5c2LNU0kjyefehEhsZmra6+
eALpqwFLYiHXPr8fBhyB1mi4MbCQ4HbqatNDWQ6ezt3RcNV/A4NJlX+3snxL9ytPaAv9R5L3RE2X
g6o65ELzRGL3BLWTJTvSvJFw24+bGG56FbUz8yb3ncD7DnyGdsjMKYq3RlqlMF6c27PPmG1iUcwQ
ue74jKiBmI+ijv4yUkPaDjfart8UmeMC6oLComBWhJU9tOTcDVpjSVYAtiaSm02BGXh9FuDcwWPW
0TuN57ZSgbws7UpyMipMK1M+3Udz/26YImCcKRami+rSXugbadiJLDREQE6vJ19adV9YjurqwF7v
aygHph6gUoy2uYEGHYKPzb+4znjjEyKqhOLkwS6/IM2HUBRGnD16ZQ4FUSvf5fqdW2xk+d7MV26W
Ja97bmx2dyLd0nSaNBkbv3Rg5MuH2vPX5lRenNO/RzT9/MwPmPE4eImAayfcQDlxE8nfY6U5ltJb
QE+H1Hm3iZ+LdtONN+j+pn28do6WFpXNw3zSaA1R1swNug1dF35iuEcaEpxYdUb4DzSeV1lHwi25
q9ubJv5h5g90q9/KwY0hfL2+q5a8x5n9+f0dkoeQjFh3j0K5jSsem338XNDmfpNr7YvI4x+qrusW
5yXRD88PLw9HZ+K55Nl5OeeDGIZCK1ucmw6l2uioyT/H8q1078Qs3rlqh+syNlHsSPUPOKa2dRQ9
6NZq5nop40CMS+hAdZQX98yByXT4T02ZAm6z31rDi9/szWK0B7MlNZc7GcVSo4ptKECOWSa9rMzB
wrRTE4AiCHl4hULk7E6Qza6o8OnCMbwP/hrBbGe2QLqFBSgc6xjtzD2EytRdEdMDTLH2blmKNoA/
AbqD0krj3TtbAr/pqjKSVWHa9jqMBn5wk6jP7TY6WVAUb1155RH/vxhUuQFJswA8mPnK3jWSOIpl
4VgZolMXwlZq7WZ4aCkume7OyP+IFgxNq6drYZEZ599mZ69AAIwqXQhMcxa/9NKj3ETQJZgOfTdS
rN8IvUPcWm1KP1jb4zPkzLTHTYQhVQQDpEkgeba+kh/4ypg33PlyQE7FRhQ5Aahi2kBI6rsG+hQ9
ca7vqYUbGZMTu/OEaeWKuDxWAUetN0tMTpwvluKEPlQtHkyNq9QDCxffRNsOclcEPEs7xKWlOms6
PRS4dNvMRES4J2V+lyTmrakHjqS8GWgyXR/aHL/xMZ0TfYgkiRMlxLzqmYd9VQyqjJsWKINQWBq6
re/aPQL3ZgJQ5kkGFTsI8VbKPLuBNMPogOqQwSGq3oQwxXkvsvdFWYsAFmpvdLvTOACKmcnQ5hIZ
vqcFMnRDAhKz/ju7Wkv5dx8qOC7efFJqV0MDwnonJ922ACN2fVqmQzMLCC6sz9ZBkzyvqRpfOBru
CIYSDpdOO05NCS08it1aL+TiqiP1DYE2XAnoRlyuehCXcmcWOdb6GyRP2NZJcwt6njAjSuw4922y
8mvPooX4ziS8ojylG1PCbPb0SutGaFhP4SgHA4x5MhTME21A5p5SN7cz6JdMGlArf5NW2Z1cnFJQ
/P3KFbk4cNBShFWARo152UaJurgRglQ49lBqF/UNTM0bg5Ixp7lUfsmr0OuFwAcKBeBCSJ5odAfP
QoJKH4W4J+NzzCO4BK2cAk4gSOmmNTJ1ZQct+mX6LHQFrmSDBMUspqx70fUir8IWuQqHvXwrIGi1
b/0IsEqcPXiWQOtnnGmHLvMHx5f0tYt4cXapdfB0oYBLgexyWwmDj0a0LwpHl51rgcipfUpWd82k
OFS/+/Hb9TOzOGKsgWyniYY2k+l7ziK+0eqGHgJnbiLAxWG0qf6ouqPV2imlfwqaMp7f4lq1cemg
ntucrWgE10+jSNhMSlsfc/oqmpYmuR9rPZdLcykDpWL7UDCG+vBybF3ZtrWgWWgj6O57WmQ3eayG
mxIl6O9g2tXaWynZLtmbmgNIOVHX/ETdkkWS3CQRa9cYTojMp3CC27+R4WV97ZPb6wu35AnObc32
SRQEoptN+6TrwQ42BcmmlcOwdIGeW5i50yKtjbTOB+H41a/lre5UgbAV6HW+Po6lyA+wBLcFCU4y
dbMTp5d6LSUWoZdO911v3npItLr7nL4zSSq4QLb+03WDi8OapNbQ+KLA9iHzdLbhNTULqwm0cExH
C91JCwHW9hgr4k5c62paclwU1OlRJM2hiHPmy6KRcjmFUOeYa187/T41vvnun+uDWbxxz23MjlIR
sxtLErdHN9517rb6Opq3ENkwhXDzbwLlt/XbXCvJrYxrDpzvzTp2xxablvwnbv6Y1ilv31fGtRQw
no1r7gZ1RSCRorO9FXyQGN9JxmgrR9G9JV9c/vbexnJNDnfpQNGBjcLURI8Cme+ls7CKrg4aU/RO
RtyJG1iaB3tMIYZdGdjS5JHUVCDwJhj+hCFPAlf2yjwHnLMpbN+hwojEE1IY2/cvkB+hFLFmcWm/
nxucfn6234vKzV1g4iiwptYukbat9aMtJaeWrJWDNe8I/ohKaYhEMY6sO5ig2QyauV+bZqBTqrWa
TaRHN8EIWX9mHNOORtv8EJUPPgJeXDKDRAbevdfD92R8Xpngpcvl/CtmTl/LfAslPwMIVvK7QVjo
UH8rrS88P5wwQ/kj2Yo3gk4jAs1ijivf8yVCcz+iPHz9O5amHXJUcdIOB1o7Z72JRaQtaEB3j+j5
2XkEDjR8KEaEc6K1/rml1DFJqP8xNSdV0L3RTGJzBOIyeFuT3mJwCYdUD2/DQjt1tDLK8nOUihCD
SA+a+lw2KxibpZOjT9Ux1n5BJr0K80qjnwv74sMgwHHZr3iDhSXlYE4oswljxgV7uYVb3cgMqF28
U2WFCCOjJxRz56GfU/Ckq1aDwIWls3jGTVqmQC9goL80R1NA5SGv5J+SP+ph3AineG8ekm300D9n
MM2+eHtzQ0u5fHN9x3y6Cem5ZBonmmQRoup5BcAb4lCBe9E/xdRNlc2EOoCaSYWWObjPjZuiW4lW
Vux9RIbnjgG6ya7OsCcF6UNpffeRJxaGk1V9RQBgU6aHMlxJe3xaR0YIaQ36J+SZdHJelxPbSLWX
da7qnSAn2Bapelt2uzh6Kiz1iytsrs/mp0WcbIEbAhUF1BuKiEtbNGL/1xYoLKAyuwJ+19oQdquY
kTVDk8M/m0azTxovjEzv1LiPRafQRgyvdyLbRfT6L0bEc4sNOeGQ59w/JhmqkheDd+pbZRPCDmeq
j+Fo7TP5x3VDnx3KNHccASi7qGfw3rwcUhyKnp92vn/Sk2PZhVspHDYkOehkyg69EtzFMdg2msh0
wWGPiNn31bEu7c3zL5hNKpKTcoYuuX8Cf9G70V5oD5Ue7E01QeUjQvgg2Uje7+vDXlpI6ERQtgD2
RFFhCknOFtJQ8ipWrMQ/iTwu6/Sb2hXwI+9Xa5vLdgxJA0cOymiO4GkrN2u0PvdPanwrer9rcn5Z
9OpbKxfh0mHjef4/ZmZeLCwg9tRrzLTeQI9PY2uRZnc0E1WFuMXg9cn7/I5kz0w0jiSwoY2grHc5
e3mRawmvMMxB2Svhw97DoKOb8+iZ7Vb7MgjfolDarBidHjkXGZ/JKD1wvB14wn5CkKbDUNTxgKfO
tupOuO2ewnt/71dHZaevldY+ve0mUzQwkscUIR03ZuMr8rrtfanzT4JKl8q9x0F4cIMvgrzz1zbi
B/nfp2FNe0MBiUwUPFs6T9DMdqhb/3T37bthV9vTSbJPlv3r5ua0R5fSRq7Sft4+7z2bvvBwc/P7
1QOlRzi5ef29fXz9/nh8+13brX1/HOzD0Xk/bh9H5+hvf/15+mrtn+4G5xaKfftwLznvty9Pv26N
/ZPz8uRsDysLtLgHzwYyc/hxlvM4mgbiHdVHuk9vVXtcS5hME39tsiZXcnZsI2UMlDbrseGFxD56
A0VO5q0FBfNeQbY060/bC2BlHo886S7NVBBulJHXcFtqoa1nf7VwU/gR6LvhpyAeRjVw5KTftfmW
vFzR3dZj6aDo6YiouuvPaZM7nZChDELXqLzGZTE5w88z8PenzbYmLTDgrYQSx3WQNulfKznHxfmF
DYTnsopnnKf7dKFHs0Ua/VOU3unox/j5iqNaMoBcPE21U4DHjX05s00XqW2XWZysWMO1F7gqfyjX
aM8XvC6NO1MBgk57ALUz765nEfB2eEZOyTMalI5sX3dFS/vj4vfP8zFuQD6vnn6/ESLmkthmKm2N
+kTBwDZuf+fGqylt9OCrkMTHGmJ9dZNPCt57UfqDBglRw7+AilIxOx+yfDmxbd1ohTkwsW2bqCdo
I6W94nYrvddLjp8aBJUIxof+ljWz4rdpG1Dk4qqOkL4qElu5hTglVJ4UqINsXl3DyhP6M0R5GteZ
xdlR7AzFiCUXi+NP4Mj2q7l5/XF6RDnFqZxvgj3RZUDOcXi7f9/2zvaX6Rzsv26Vfrey4os76uwz
ZseuM8c68hXXPynRvWjSbx7I9kgic6o3FbEONhzu5nATG41tNOadpPi7vgbheieYvxB+cbThRy6/
+95r159kwCkhDeXQVPmBg5fAA60E3wsX2MWszY5ZmHRd6+kCG7S4M3NxEwIlbMSSHPNbBrmUa60R
Oyw4/wuD0/ydO+bEq8REZX4o8T36iP5U4p3lTl2tK1twIVjEEAxbVJzMib3m0pDSVXLgN1FwGsT3
ogWSmW4UCfmJapMoumNo79r47fraf67ZT1uQ/S5NT15an2beRNXLNCyzODgp5TfJxLNLdUuFEd0u
IXME19oL4Mctod/rwRdVEJymfhxlgEFdd3v9SxacJ21eEo1eU1EI4NHl2KugFKvMY+y9IfkbgKqu
rSX5mmzR4lKeWZntnToVh7SuvODUht/VXajtGpQZ0m1VvlwfzdJKqpT/6fTgrvnErBfAfaPWzRCe
6pEur2PmHdw2jeyq/ZEmPlwW1uissmIvnYtzm7Pd4+puICQCNi3iR7pet+rWax4yX3NifQWEvWQK
hC29eRIk9Z+kqPViCHghZuFJqp12uInrLUjNQn106wdhNS206CYR6KJOOLGHgai53Bpt20qW29RY
S8StAH1bG061we5VyHeuJz0E0MoUKOHqT4J/U4CxKOmMsoLXPmTKu+5YtL87QfmZ/FDvq8op+79k
0y6Ct4ZCY0/wE0Lor98a0n1Q70P5e6iuaaUubTpAgswXUTdPh5n/CPSxGYWwCE/BCPkUYqz5Vk/u
E6lw6jXxgKVTpJO6YsspEiDv6VPOXJVbB1EsWHF4koNfJJjDtTT90r7WKdlOXOdTmmz2+6siGDQr
YiksAlOhHffh+FDE94Vv2mASuxr5jbpciUgWokIaRAy67ScaN32OSgiNqnGzsQ1PqU7LkALXQXgg
MbpyGS/O3JmV2V2s8iKiJtQxczqM5Ult/iJTH23/uVs4H8rMyTFpKRJQMEGI2Z8+edCsjZR+Fc1b
X49sM3sP17qvl252A2DhBOeYNFpmg5I6ZSCcY+okb+NH97GILrXa2kK6xpmztMXPDc0GVvdaBTkD
hmTjRdSqrWRw/5+ghbpJ13goF01RhiJgmVKoc6wiXcJ9IIwVp6kuN3L7bDUUeqGzK78izHR9uT63
7ZFxo7DGxMGvRwZ18oNnx0mMLCPTI95Ksqc9JkN6a5aiTRLpyY2GbeSOG0WztdExhS9BsIbjXlg7
bENJahET4PhmVxXaI10syNhulec8h6HDVnHp+u76EBdm88LKzDfpXi9YZPL9U2NKmZ2DPNXDe6WH
eGfUnyN1f93anCJrenyiPAOqn1o2zWlzZnuhNVX4ztPgpHXduOulIrc9oXX3ktEnjiwN6iYeovrG
1w33hl6qlLpmln0dOp6avTiQQkgboIRRXGzE2BgQfkghQRbR7rr+nQtuDjId/BveenppzZ4Cle5J
LkExgZjl7So4L0iw/6rVxO4TmsIVdyNV9Xe1kv66bnZa0tn7VyZVMk0PJxbUxuV204XQyFGUCU9d
n78iLvCSGiIMsGvx7NJLB0VodepeARwCleulHU2uvDo0ovgk6tqwGxILkqsxLG3NQ8nJUeUallvw
1WlCqpkeCWFldheGqahTMQl0Cnthfh+2CgKZRdLGJxR07Kh39Pexi1cujc/1ZKgnz41MG//s6Eaj
YQi11cSnbkCoDD44VbDTY1LY4V/ZpnqTb/yVUS2cJAzS7UrXJZS987xKKKaB69IZcypLM9qyWcSH
ypQswHOp/82QquLRUxNjZZhzoyQqwSHSWwv9J8HmvDLv66KbBBBgnBARBNG7M7yjBhyt0I1dqKzk
Tz5l0ydjNLJAcUdb/QQyvZxSGI/0sVYw5onvedPfAHO14dAn1kodRF+MTSu9NyWSqKLtorwV6Svl
ufm+mexrkwzhxJWLLsbMG/e6a/Vp6cYnBbE68to9gJFI+zdGJh4WlhFNnTmMI6EMYkVgx0+lVtm6
9taXtS0Ea+yYi0M5szK7L70xIRSJguQ0UMnpmL9sYvEYVkkx51HNNGX8A4Q+PUNYvssl69WuCrta
ik9RJN1UJjz4fvqFVifVvZUOhrQTtXQvJfDTCrXtW9XR5NG5qs82fy18fMSkdgCQyIRxfJZRkqRS
aBuTKQXLaG5qd9NvFad2wMHbwuHl168/yakD43Hdly6dDASMTQLViXxiXkumwOolZsxmyWr/eeLu
8yCpltwbVB0zcQ37s3g0rClUAFY/ScTOjoYRyb6olNMQx1PVQLhJoEX6byqXx6QnqqjfB1YPqzRk
XEV8m/t/knGtfL44YoTGOaGwupOpulxrLU7donT95CRyhzhmJ4t3HoHSdjC62nbzyrXjrA9ur0/z
B5z+/M5icZGL5glIfp8e43m5BE6I0e1MrGrwsgjud6SG5D57j2XH6mD50A9xtymlZ8X6IWrJxh7q
kPZFLjVtJXfyafRTQR0YFBUvggvqDZejF5vMjX1Qq0+a6Imoy1mGI6ubcRg9MlVaS79QUu2uj/3T
4cLkRPM7hdfkbObqu4LmC32kWMFTVg9Q7vmyBMBeHlfulc97azKD4APXpQL/xxzPo5YTNZeKGRhc
6u53nReOMkg3aR3c6Dl8Bd1bUd/5QXuEpDEojnVcr7jETylhRFIuvmDueIG2aV1tBk96DGVNvBGG
uza619T8nbJY0yIghLAmAVwl/+zpbqDB99Dk0J7pdi0/CO4tfTbK2jdNT5eLffeRf+CiJTwzgGnP
dns+Cq2RNKx3l0jZPsjCbhfFknRQXDq1C69U7DGsJNCtUm1HnaY/RHlWb+oqkG/EMkweVd+cmnbr
ukPBVYJfNJr4kPOKMjB39yZP6q++pv4QmhyhUysIt75PVuz6BpqH+BNTDd9PoRGfocnzlfXTtIgH
Pa4fGslttinKXpuWC2gX9qGHVpe+Gn4vGgQZhheetAXnnBgaMkiCUBc1Qp1HJDyezfpZJjhqy+d2
Ekdrv5edtBfSbue+VfvORw/oB95r9I2Vx/YHdcz56k0jhxAEVg6J6iCu4/K0elabml1W1Q+yLu49
6VB3b0rqlBt0KBzPC7ZqgcSBe2e1hl0gyzC2j56/dR/j5oentTe595CqiEeW7zQh+vwPj4aetjoN
X3VB2nVrul+fOuc/vhY2cz6GJwukQpdf2wck7+q4rx/I7Rz6zLYadR/LBjqUjWPWr17UOFL1W6f7
hDzxQUnHbVVrG1XeJPq+yw9JWaJcefQrzUnHI30eLxrao0G/htr9ePrOZ5WmhQ+kFnH9XItOLMsa
hYG4eYiNJB/tstPyJ+ipK9GRR78BTOWJAS+sUo8tu/EM/06Gutm1i95EtDig5G3SOwuBoVrKwWuR
g6e29UY1D2Hh9um2SUrpiE4VzZ6FG04SwIKZ/BxDDxx77jXhz6LQOg8xsTJ/6HlPfPejUiSLK5dh
v1HT2hxvUiVSgAqMyRor2zyewj9B5sjOVicdOjLIlyvURW7UuqaVH6PIglIrTmDf/+rGCOBeP7Hz
UGbaCdCdAgwAZo5Q5+zlpKrBRKpOmrNSVTt3g43W/kml77U/wF5yb661Zkyf/WlBIW9RaQqlEfjj
ajh7xEjj0OiegTnwYW7Bidjc2OypfzgmlAK5b+kHBEaMQ5rForrUj7XoZ8KDF7gPSeyyy8uDoY13
kfCgRvUkjCG9XTf5yQ9hkhKmRJALDwVv3svl8kdPKSkhCw96eKC4vO/qh56XaKB+uW5nfkMTEigs
yDQydDJhFLi0IzVe20bs0GPk2OaKD/s8BhJQNKER9uG8SRRc/u6mtwpDH3hwCWOJeFh5WxYHLTG3
LaKm10exsLkvLM3i5yTv0rKKde84mqMjC6NoC139S6jNx+t2Pu02LvnzEc3cXFwVrUdpCjtqc088
u8lT707zEnqPw59xudbUMN3QF5sbR0qsOrELEkTCEnU5gUOuRoaXM4H5PUHTQ+9uIHPRvvAEaaV/
emxnpmYBTKtkSuM3mPJj99A9K8XWbR6i5DuBJFHKyub+5CNmxmaRiSChXEWdlGlMg4M58hiAWDNH
EZQZzZpqtKFN/ccLdz6T85So7jUj7G9YVJOXIKIkY7qbEb4Fun197891Wwvb/sLWbDO2eiOoUW55
RxEkSNA5anuf8qAZ9JX328Kmv7Az24x9UBmtGmNnzFATRYApk2+kfGVffMoScW9cWJk5ImL2HhIH
rHTCW6CbbyjVfU1d+U5+jZ8KdSN4wbOc0nSnjc2m01ca4T97p0vjM8c7ZrmllJLLrjS+WN3vIfmH
T6KPwU1I40n2UuXGujxgeua6XTIK3jG24IroJS14aXS5czypzG/aIs+ORdOvpa2X1g0WA2AU4Dsh
Sp25xTYRxqELav/YxWJnh0DpD4mBPFzKvWlf34pLDoQszRREkqihvDYbn16i8CNV/rFWi1DYQoZB
1JxVCUBjHm2PcZV4JYSWRYYU/Fg0W1f02jXSwoXjML3KDHBUpFjo9b/8hiTGtXhDEB29rgu+KQHR
R9y43VbqawHpyLJaqbx+yt2yqApYVkBck7YKpi8NZkZsjb1VR8e+TR1ZdiGbJINa9o5XdkiGRrvQ
dZ1GD44yLG/X53vZNii+SXUXoOJcdrmoBlUbNSk6wqgcf0W9SdwNSpHe8Z2R0wM3h5xCEraFJXyr
UTLYFEXmrdyFC86V5wJJz6n4CJZ+NvzayBF+7pXomFltkdz0SGu/VG0J8AjJhqygcqCKsaOkRRps
3CDy11qGluxzTerixPlCK+dsvWvDTQU9HcOjiH7prguLeKc1VftFlD26XsgD3Im+UO8MPZHX+noW
thrdNhSRp8geBq/ZySpGcZCipkmOdSV5pwzKuJ1Vl+4mzcybtizWVJyWzPG65nBBpgDl+Wymh7CR
K6NEi8gbU+jPeDZnSeMUuGIamqS1rbXgC2naRCee9Zn6N2e+Km1Fs+yQzD3KtbkxvMbuYn3vBsFt
JD8k3ujAY9QJpt1IupNIwkmluF0lqOIaa1fCwgJPqr38oVDFW2w2y8hZ176qF/mxIJGVG7AY+NnO
isxDXvYNmoXNsywE25WDNV2as1DogzYDupmJVH6erAynDEQlN8WxzMzb1vtLKJ6K5M1wT5bkVEAU
tLC+DYYXT15Tdl/w1gDwDdLqaIaTO5xNuzlk9LlLaXGU1PRPbXjbUOtoZQ3jlYt2OhZnAwQkMjVF
0vvMZQTBwId0z9lDphVVCj5F2zxz4doDKnxd3Dpl+0Pwf6bpX9dnc7Zx/2MLeIImkpOkWDGLvyRl
LONKMJtnPYBlg+4WHw2VsfX28irl47QZ5sPi2TlRVAMs1eeIzyzqWqPiKfOs681W7x7KdNypLqrN
7q/YoLQJ5WPjB6/NanP17OqbxkjmBFpufBComI/C9dl8GgkktlFnds9x7jl98MP0D4EvOnGSOu+t
C6xJWtmiC5Oq0rlEsA6ChVz+LFCKi9AakSUVn0vpPk9Jp/r5kwxFfha3j/94+bCkgIPgdpvEgpnz
s6EhoFfCVBuKz3LwhphdMexCDxpn2tWv21mYwokGkY1P7gC+mpkdTwr6HvpR8TkqjWMu12BywnuP
ZJ9RwloZ3ud9+CNLVoiWlqbx3OjMqUqerwUNZATPXhU4lb8XvV9K9TwoP66PbdHMdFHA8i8D954d
6zCt/aYYGJv/SxQbWw6/6vDTD2tiUDNfyS5E5g+sIjIKU/g1p9rJa6/qpKiSnnPff5cH1a4z0pbS
UfXbezQ+G19f2YVzQMZkUYfQgHIWEnbU52YD81rJE5VeVZ85jTcjDRpKpu1MdBJSer5CQb7rwa+K
Tf5SiNFdH/y8Pq3zYgfm/6OSzqxyM8Cvfrk329IVMk0fzee6anbEuGkW7VL02lFSycQXK/iT9+/h
+JTuCuU2RNxb178Lj+Za/X7mtKevoHZu4t/ISIKKmp1Fa0iV1IXa6TkGK2+neircdTTqMhfSWpr9
s98mtQH+he5Pgg4g55cDDswhhlBH9l8SUbWVe0s4kZgdCHXc6MvK3E5ffelLmVV2EhsWgBm76dJU
5yGoYwxN8AJxlnbwvOIbEbV0RFpavoF+JXmzYrr5BlGJnSoWx30h6acq6qoDAkB3ii7IK6+nT7NM
yxgACahzKevzyph+fuaHtFwJjFzie1rzVLWvXUp4bawqkXw6QliB6hg6EI7P9J9LK5HEefE/Rs3b
5Y9xajc/+tvwD9Dp9yzc9rlj2vF26rm1+8d1pbNP99eHddw6eW3gv/N0Zi5Lrqz0bfDSm6g3jK9G
Al3WE5WebST/yfJyKwMrGJTt9aWexXqk4hgzOF9w9nDsfdq/hMpGJlMWfYkKb6sNqlMD9Llu4rOj
mNmYva0ZVdoO/rR633r4ZZxwY20D+lb+QNLxxVhpQJ0/jD6NaLZXhCBO5VaseV9vu24bCrCMNxvP
kZoNZL7m/3H6ZmdS1YQoExqMCX1ou8qvwLdWrsZ5A/x/xzMViCS2BSfyclcqrkUvaMe+gPZwH92R
Stq2hyaEQUzclA/drfBab7Q1HexPvmZaMnruKaWavAOU2ZIFWW3okcy4Qm5iR8qbjW/AM8uL47mi
RzqR1+oln27JmcHZqsWxT5OQxx7xUpSzLe8Qyj9K/Zuetyv7Y/pFF67tw5AqWcCdYOKfQ4PAtseR
rPXBSyBB29LqrmDHRIxOZ4prPSVrpmaTaPhwsSWU+V+G+GXgwSRaLrLVq3iHyS19GhH1iIktkito
HqTpiRf1o+xyvMTfXibtdL9+4j2G6twhjvO98lcnF3shFo6RsQbhn9fD/7M5z2zPYqjYVUoZitvg
RTWcMXYCc4PeD4Lj7o9CeChk24j2Hiw8GhjvFa+ysGHIelBMMMl9IFExu3i9Ugt0qeVYiEa2j4rh
2VJ7y45T6UkBnr5yCBdWctLz481E8ysPw5mxOKuFqAtYyVKJPadLhWcBiMeuNZWVUS2cO8i/qMYi
QQ/Bw5zrLO1M6ubTWkonrXkp1G2g2EG5TcYVO4sDgoUfhwK5KvN36VQgeEGdNxCCFyLyW8H6EsXH
0JRWcAGfonoeJ2RniLEnFA5YkEsjjdeUflPG4QtCbCMcjGCEBek5lHYZN1yf1xtF2K9cNdOvnJ2F
C5PTuM8ChUjxZW9I/fAl+9Pljp/Z3xDVeP8tAyB3dFu2bP22WuWMnTb5Z6NEghYP3KkF49KolI6E
iH4SvoyKk/zJjsl3ddvtxr3u5NE+aR1zpcSwPK9/25vtxirUCjIX2Gubg/WWx0++CN4QQuCtrO2E
X9endM3YbBHTchDqUMnDl9C3trnL688zHaPfGMJLYu273uRp4TnXbS5FDCzj3yOcLWOrlWETh4zQ
czu7UV8LeEaiTa50Tqz0gL1/e91NWT1b2hp9xbwIMTm0C8uzCz3WIW3qIc14kX5mTbhvJfNWAMIy
vIT1fdt7XBiGY7Y+iu2QWrYr23d59/497Mk7/D/Svmy5cRxY9osYwX15BRfttmXK6wvDbru57zu/
/iZ94owliEeImfsy3REdoyKAQqFQyMo881456Uo+rTDXo8xldlJ0E/KkMrMZs7uQaeLC9sPBgMqp
QmeaVVqMeRdlkQvhSRm7QlslQO2IYPizoYDeTztW082iD50ZpBLrFDX02uCxnKo5raMAbeUqidEX
9MLw1Z8M/WonnhmidmLpGZCkFGAofB7/Fq6207/Tj9YnvZ2gYYn8Adht+7YXczINZvYomMITY2oX
Q8HZB9BbE3C/aGzgPvlI/EcgS6RD7/AOyu8nFKI3FsPcvA9ujZfenL0yTd0Ac5AQks138ftBvi9s
KTCH1d54sKJvhWGRtZLUxsQLkpLGHFyn8g6dHJiK26PUIKCo1weP+SmKQuf2EJeO+VmpAhBnSETi
XepyS3BClyecjBXti7uhd4Tsb/Je5Qwjy9P4a4Ta9KXkR6Of15HrlWLqtJP6GYiVYIbjwKK/W0qY
sPc01HlRhZ3hVpfjyeIoq0uEN7dBx7+gbUfH20j7tn5S1K0P2E61Hk9VHEEch2cE1f9jc/yapkap
1aKSSUUTufpw7yXftbqTGvB2mGnpk5Hf1aJVlX/UU/sB6Ua5fvbR3Of9SdBQXpdHxXiRdScqWDzV
y8v7+01UxEvTvmyMENPhR5xnKWXcOikazyzOkF1u6u3bzsScAirtQY04DXMtx2FWB04lg792SjqS
GDOS7WEmd9eGrZqYRbEd/gaRsOn19SA4UbyeIISdg40BDFHZUZI20NH6TzvrdybmnXcW+2tASytl
Xh0+3YlbcM+nm44YT/4DkyhzDgrXQeMfSzJ1oVQabVDUfJ4EpRLIOFahVQOAyHC35ZP019Np1cpc
NgK96DEgw3gSNTvedxWJJQLK05doG3zfXlla8Ol/zm0dgnWoUs8cONT0cUHLNX7T4YgBFxsUlsZk
lXenXKrICLVj4ynZRNVTX5u74kuvd2PrJNymBlj27fZ3LHvY73fQZ6tqxEPLywglGTCRk6k4LUSe
p0Oijtjt96l6p0ZWU9REVKyhaciQ1/NziC1r+7g+Ap7bch8q+mMeGZ+1UNoCGes/00PfK6JuKqRE
xfR0XfDG6U5Wr8dgnZT3uKzVSX6U29Kc1GJbFevY+COCQg8tLMIjCv6jFNlZK5PAA7DEyUorUUIA
Lg9+mltTpe2kHoCr0U5DFgXLcqg8+2bqMO8TOYkzvGu48lP+nrig9Dqkq8HuT/JLcIxdTiK3J2nx
FDizR53diTRC+EMXI7f0/MkZ0aFB5NIDakHr/c1tUz/vXvQeRPQHqaGBc+CKrilJqwbVOGyOTPJJ
lKdmmPobvgM03yr4dRNMKJyfpMlRgbcFWb6XnkagOUciA9iNZF9rSOozXHepcDafSP98ExWLi1BU
uAKSxK6sc6t6epM5fFYUWjk3OVLzJ4ZOadG94w2DcfouLvS5YSoq95I4yWWDPRP4uzxz0ctOpPBe
K6FJeJ+HDl4nARQrrELbhyzc29J9+9w0FTaKvpS0CA2sbsFzL1gKLvL3KbATwasuxowIvxR3z2z9
zP9ZhFeLyoDeLNa8ygUi8+DjY22ZpdP03AKVZ8tyBAROixVMxXGdjOImLev1lIMrWAsYeKnFKxoa
ICBHqoOMElTPl+eVH0KQSuQxmjqzcSra3IdmQqnEHA7dgSWct+yaZ8aoUDBNWlOVXQ9jvI03hx7t
Q1qxK9DigTOlXXPT66gygQCL63VmlIoHnIrH61pCzBQ7KGwV4K9eV6JZnQxAs7e5D7ICYaUDhZEf
IRhSp4xdsRSNzud3/rozb8mGOtHEGtHPK/V85aMmZBmDjHOrR3rPiEbz9F1Fo7ORzt9yZisosirL
gzkLy3fqZKJbUuArEkCnCV1Dw77rQyCa7nNHZ3F2z9vrluHZoc8MC8OscjnCcKCtB+lviRKGAT3Q
uPFWofalnW6Pc+kQPJ9SKsDFnKFUBW6+bpjdVXxmRy3wd9K716FS5E/Ihq3b9pZHByw3KoYI8zTJ
VTdwIuc3I4L8Rik3U+90sln0q7SxdFeqmLXYhTowmGN+zVH+6ktxnfY6hmck+wL6TAfhUQMfEEQw
0EVgoQrNupstbhBUEPFEqIPgkG7zqqoMbQieDoMBZxCpDycyKSgi3J7FpQcQsPD9mqGOBzHMIA4V
4lyOkvtAIsIEcYD7tt1igxJ5IL3yLXuOxNlqRvIxIJJoairj0eD6sRllofNvoM6JoTCSSYnwDT1v
pytpJwiE/84zs6hfqi/pobDU+C4RTtBnqjmw60Mk6/Yk/LTuXe2UfybhSqncD7qQS1oBhzOPR9at
/9RlQFY+tbGlp6uycOQY8liPcb/Xj/lLXKwMbhsmEdHHyOzEaJVqaHwUH8Lyrdcfo3Rc3f48xhqh
HexyI2dJ26L4gs9L+VUSOV17FzSrtvmcYieLSKU7kA/h4n3DdxuIW1kR9LH1kgVcW9zfZ3NEnxLe
AM43UIa448oIrDQxu6ObMEAji+eeJMyMUPBIqLNQQSQRAQ3jfTF0jV0c4cVDHG05/Eq1fda8R1VL
2gI0t7qtMMnLl4L0uWFqG0xQNtekfgxdL35u0bN6uuNUsuUb4o9fXETaz+PtNV1KJiT0mBtANaEr
hG6IK4CfTMusRtxQotXY3PPpU+0rZhGx8u6lMHJuiBpYmKDlRdJLvDUOPSkAY1f059tDWXKMcwvU
7vW6UoFkH4YSK4UpokNs6vdgXOijzzJzlI4lm7loTjbQJCqgYnUle58Kocwp80o1oBUqIWkGkgyS
1qPlaUpk5q0sWFJUMfKFxRA1Uw/A8MxjR+NhIoHTCk7AUxw6K/9wbj5YaFF6QMNIty6t+EuyTbEz
19PD7aldTM3OzNL9DvFQTPyEpky3RW2eVPf+u/TIO9M7/8L9l/T23BQVZIQwzXq1x+NYlHim2u0k
tOn7R9VgpAn/x5CgWwmYpKjh0ncZzIB8kbtRmsvVccvjBsINViiG+VMVVntRzapjNcZgsShLYy9B
1fpBjpVoc3tal+4laAr95xOoxMiodYlL2yhyNcGSwXoA4bQuG0mm7zgWCenS9gOC8Qf2ooKogxpt
yzdDxpcoB/l6CUbyolIISl8s5uzFAg04FCHTBZQJBLSoXa7VXY6DHHcTbXQ7f9uXz9h30vS3/M4A
2ZSPQhuT8GtSnOjT463eWHuF3d/rn7fndWmw519BRYJ8FFqurnHf831eXal5AVQqn7DgjIu1L+BQ
AdUCcFIWab6gqVU7r0bnsJsEtqRB074TbYXbcfmDh6qCopulfuD3XfM1MKt7P/uczhTObVOu00xD
r1UG0kB1uM/CcOs13LbN0006PIn8toOsZRFH5lC/icWfsEtMtK/HHaSM8c686erPUQFhwhqsnnXu
wP8t3/vgimgTC9FaDlMTQo6bCCLpYcdKIZbON3gGlPrAUy/CQy53naomWdWMyJb71Pabz5w/oJ9g
zRFZ88j0HMSbEPVQNMtojMNh/t3r+QLkGzodgnDVqNtMhlHzyJHcOgAzfpEY0k6XgnI1chKrY3XR
+0Dz87+mqARFTXqUm/sJzzVG09pBU0zrQhAY4Wt24Vvjoa4B6DcDZrPhcW0thHW8DaoRnMExCXzP
9fwP8EPYms+CQS1mRdrZyOaRn13kutIDcCnF4umCv/E9xVQycEtIuK62oeVLuRUAHalO+wHCT+B9
v72pl1YQNMIzTgl4aOgcXxpPVCHr+h73EHkYWlvMlczh4oCz4kjN/kNcRtaHpht0GuFwp8bJgWMy
NxpjLlWlpMH7e9hZYMKw+U61/YyRgS2OS8G7FyLILFRBhUxUWEt1jILYBR8s+G8CQGzDvg6tNptY
l0eWKSouytkIQEuaxi6oz9VVjOuwHcd+6PCpzirmLAYogEH+d1g0zSnfxpwnRmri8kWVSNBrrJqE
+EattU4VdlN58CahT8ctOD1QleZ7SS4Iuhu9+7qfBMWO8VQY2oUqhtJairxY2KQTmlR2jSEOoiWG
Ef7uS5lUmm2vcelR8/Ow+ivwQYk6oioOq9FTInQRZpU67sDMUhvEVyF9uK74oq7MruPrBjLnQa6b
2EbgtCG3vZWmeZ2fKtAGPfdBozsebB7UXBtjmoSlKMXImEr7Ey2o1ndthuSPb1YkMllVx6WDF1nh
zNAxq5WhWf5yd5RTnGDDN4lbgUZRRTc5ziQPDLpAVPAul3/XRQT2AJSek2kPfflDD8aH+JT1ntNL
3wPnesqXEdZftydhIUWWUIoBkwqQruBYoz4qM/qkGQo/deWgIiLHk4zPHDUZbaNw0CFPiv7ttsGl
CAWLP/0Sc5WbZrtD4ljUIxembuM0AoHQH2eSb+ljempdkKT8B2NoWgJ97kwdB0DX5ZxHbarlvQFj
OFLddAUhte452ZrpfbQtGWCghZ0LDMevKSoi5QFsid08rgTHc6Br30ERfChCygp9i450bmn+krMY
r/Seh4Y4WBq3fbxu8xVeIrzxScpzy+PW4CyA6BEuw4rtpSR81vkXpV9HnRUVT4zZXXIeREMDnaYC
PwuWXn5IqmeFVoC1zh2qwyDaYK1LeMgL96HzJL5Wj2VpZ0cfdIUlSfmRJOFjJkI+aKXkj7c/ZCFJ
n+Ez/3wHde5UWjlFJZenboo2V2O0hHKHB2JAS/x8fdvSvIjUmX5hifIntcjUvjdgKXPAcMR6hF96
jbr4ecqHND8cRxBWoWF9NLXciqpVFJ8ikMntsu/yMwfJ7/cESILJv4zr7Em/67HwrJx56eV07jiY
1SnBXXXVKtYkciB1agP38h6qjarfFa05WHwNhhdSvVWdKfR/mmd/2GbQfpfsvH0oOyKstAqXzYyJ
WV/cVgD0gSENYQqoIcrH0MOfiCW+pt2imRbqt28dt0t1PESNxbrhdsAEBMqbrN4PbeOkXU0SLtwq
AavDeF7Yq4VHRxQ6fDUF3YGUqzdTPHCC1KXusyB/TFlOdL0iWmcnCkkjMK6uPcGVubdY/ugl1kG1
uCIqLsDAiKLFBSfV5RwMJTjMdHDwuelj+yjbG3kzfZarcJVutGNnPxmrxuQ/DYu/y9f1rmXEtSWX
/zV+VfDkg67KCnlK3UKPgVSodynPhNbPi0jP7nwXnXXlBFTPqKuSkoy1FsY8XG7aqgWU4Z0ajx37
AFqlz9WTEZBGsyvFvL2Xfyoit6xSFUQFTYpVxc8jszqrtzMrjEniNPey6Y1QGYDK3QO3ley3TXOv
7IfTKnvs7oa7YK38zS28AD+Gn7c/6KeeceuDqDwTbdpqref4IIWI2/qjcD4hIWhGX4cSHQed1dqK
Cxpz0/su18d8Z+Abqx33+Ke2NNtfGU+6BazApln7h4S8IZ9bCfj/JqKt2lNEEsbs/bQ73PpYyimb
vGx8scPHQtAMfWbpMVTNxG1MzhJfbOFRsds15PFe2k1jMoLw9bEDJPOsYw9kNh496Rq3WJdaJMtj
5SYgaJTAW2gEDp6MW4QnVNk8FH1vr8s8ksuRouUJ3glE8QwWo59XCinOurIqGld/wkC7zR9ANKvn
1GLVXxfqXWj3xjsuCBNR1sYD0uU+V3pZT9EhB0PhJgDAoH00xH3fy0QbCouLN2WLNmEGNnzeWvTg
NGPOf5GZagJPnWi10fllnueNK0fKTojQsWsEX1UnOZ1Y/L09j9eRBC3svArSaFhDVxfl3t6QyqEO
aJXr1/xeEWXcpEJG8eI6E7g0QTmlHvVZoUI2ytX6wUnqAm9867K0QqizTBXjTGAMh+4HysZYbZUQ
toZGfvST2IH8CuO5i2WCcgi+UKNcaOfhjDMRsUIi/+X2mlzvJSw+ruqgF8Z/Qel96XIB5MrKTkmw
JgXEJUQ0Z9WBbk1hbilJbkdl/9fgK8bTDcsmdaQDbyPznpc2bupFpqSWm1H3wav8gHhC2g5YG3l9
e5BL02igg2qWGZdBR0wdL5EUaZmcYRqVaVRB/RkppFL519tGFmqN81T+WqGOk96v5KQU4N4lqZ8m
yHXF+xevJdPWVEJrYJT7l+fw19j872d3gLDJ8kkxssYdzXEk4Yfx3oxEMZ9vj+k6+bocErWdUqMC
t7MHK4MTnIJn1gm8tFt/Z+yKvEPosQp+g9ij1LLNTa5idEjwXHRqtDLjuFoKc+emKD/v4wKAs2mO
4fWfQgTnbuI8cU3xn6xAXPB/WBzp66Ygl0EdhrAyDZyVFqtQkJxKij6bVie3V2Z5PL+WZpc/W3/D
CKIhF5vGzTMjI1AdfgwFcM5EwjOofRgZ4KIXoMkcyS+g3+j+vbSlNM0QR8oIXyt9KwuAxhM+JyRl
t0e0vH+QWYtQ4JsBktQu7YGhL0Du17hBdfBrgLLFyuaMbFPokFAObHFmKvMkM/elV6WY7MFnCdEu
jnNOr2dGZvDmUhs49FOQdGR84ybxWw5iYjnZ+wELXswyQm1ctc3VKg0EjNLgnAB0ognXP6RcyIix
C1dJSBkinwYPAcoeeOu5XDTPN7hWkz04SPrtobIEWhcTiC0eTZ1VRJo4Jcn0LfY53n5S9A3YEbST
2xzvEWDaV+IcelejWYanYgrWt9d5IXG8/DJqBoBWgQhcpeHIwSXS4irLe6wAdP/rTXZ6p617Aahg
S3vS7sBhqn7pru6B9lR2Wfea6+CDz8Cb+szPDHJMuqGhbeRM94YOzX2xYQbiwyAKuyTdjilRVOaj
23ykXWZZc6Uat2mAoufXRGrMHMcpYy0X7YxGnkIyppsq/sgNW3n3y48UyiNAenLpN6SKGHv3+ugD
6gmiCaB8Qd4FntZLN9CLASQhGloYA+1dUXdV/Hl7NRfKeTPFKB4VQE8CjXB5HvlZIKpaecoTOerc
pu47FYSfvv4y6pVWrbsYz/37tNWNcIW/G58Cp7eSJaf6pBE1LrW1yAGsZd3+oOv9hS56PPjNFwO0
iNLP4Hw8+THoiQYXlWohtEDFwa+jUeULC/RdLNKJ6ygMY6KIXBU3g5l65nLwLZcKPgQaB5dLko2c
gqq+EBA4hmjABTJj5c+LQwOJ9w9tPR406S09THmr18XgAuvCb0fVU+8GkNxtRI1naTkvmgKEDWrO
KNJCJOdyYF6o8nEmdxjYaPQmGlSTtajk0k7y0HF4e8EW5xB0GmBbwlUOiraXpiodSlWBJw5ulIc1
8cV1EBcKuiEGu1VGJm/49X4ATRhYdATgQebOC2oO8fzeI6UuRpeHxsuD4at1R3LFTwITrEIQIPO1
sYgfsJkTM/b9ytHSRqu2Yakln0Xb4eKngVJ9IHlTNE+QKuC9p387G/g+vM3jwgmFAo2nDkFJ8JNp
GPB96qiA85MTDeD8+9IOJG0yC46p8HQ9+2jnnwnDcZcGMJJWdtAmX+NKiRvdEv1dOzTlj1sVVjZN
XocnXu7Lf32jgT3UMUBlNFPQUpem23N17aSXv0XldKgXiZ7qy5iro/QZb1iUpQuh7fL3qdAGhhff
40L8vhiY8Xu8C9yNURP0hBVPaTL/eXs4tA4Q3qMu7dF5VhpJbSzBnhHsk2aX1CvhJVLfB8j8ADqq
y48DZ4O4nd8UUWDizY70w7EKvkqZ1dK/0Ahw+SVUXJsKVfGLQUKzrW9L7U79UIuDiOpc+RE5ZWby
0F1KVkZ7/8GYgeuG2Eu7VCwwRJmb8JQzuq3xWpRWFa/ryUk9B0/XL/6fZHXb3JLvo5FxRs0Kcz2C
CnISFPTEtM4m0MOKeIzPwxFQa9DLhaVHOjFnaUwv+pOEnY1kjAdREs14EdZQs8ZpObmtJEIs9juG
lvDJ27xNwrrtdDOxQxYx40K0A5IIlFdIAnH+0wSCoyHUodTzE24Jau1EfFQ4o9aw6lZz8nKZ3IBY
6swKNY9lYgTe0HeTq1e5Ce7WVV6swCQsoW1xpxsRI7O9zttgDbTfsyYoKBjpB4GkSbJIKIzJNaCe
csfj2kCSRis3AldLq1rO3S6K8s1tT1mcxzOb1M7shKqHcogKm3wXATNUDKu0BCvhf7GCF3nUxwBs
pVvWQogtyPUQ8Ojk6ArSlahYiQqe1W9bWfL6mWzQQC0E+SAd8YfY0LWWx5Oz2Az+wRc0R/Skx0TT
M2sMFZa6wlKMRrgH/go3OgVdiJenO8qZXO4VKe9OkNUivd42fzDP2Z2StaV9e2AL5VN4BiqLM73h
rEFCxWu/kye59vTJBQxS2gxDBsG2uM5N2dBHM4t5/7lr8A6p9TPJb5WMW603VEZdZnF28ZYuIZHB
H3TiNDeqCFqPWsaEOuo2ikHcHUrtaMWopJjBpH/dHvOiY+pA5QKrBREUWstwiiFLrnmgWdO6oXam
VOAJlAZYfL5LVtBXoAG1AOgCCPQuF1FJObFUejhmrvXHLI6hjGa0j/9+JOc26CBitJwWJiHvxikn
kLCD3FpnsN42F57OgWlDmqMgJKLiTUuDabGW6VI6wAoq+lt039Y7DSLaG28Ym8eWR6Eu1mvDrnwN
FDZyBbypP6oEdNSjXQL4bSshZzh9DTpQoRwnq+XU8OQXcmIGyRgyOruWtg44YfDGgVbAmav/ctbx
tF5mRirywIN6nhXjfHK7BgRQbZTE7u3JXzYFmTYAnARAMyhTXCRmfh0biDxcO5piEnRPoNKViQLN
L4apRV+CkDhIj8FsBab7y1ENihKGSS3Bl/gWPOZRNNnQ1uP/izedWaFCQVOlkhYiZLui3spO0Bb5
Rk1aFhvw4rTNqg3A9MzlMcpndTEZuhiyiC6YLsDICUl2u5jECMrGUKa+vUILjR3w3F9btLJCIQOU
E3E676aoMOBFCHq+3V4Yxrxf+9LEt/tuDKWRcPXUVZZklOm4BvE2XxMottZ4wk+UFiWzRFYhaqLU
PmkqBa3QuRyhceH2py7PigYqVugXgAyLCvktn7dcI3g8GubiYis0mvI68n199NrcYDzBzBNMZx46
D2q0+QIDxDTlt4DIaUVjxALQjuLTMCmfVSk+BorrC2gIQfo8Y00a598PD+RT8xljgEqUJhmqAnkq
hxo2+6oICKeULe5lQeAATOEzTC2lOvpMKY6LAWgt6aN6zKOmE/JCcANoQoa7RrUGz+5qp/qXOuM/
N49zQ/OmPSvieJ4Xi5Gez46cPaTQqE/8lFGIWjgYcTwByIH6F+hlabLjXp5v3bNX+LW/hdz4KgLb
B1H6FECXp9srtJRozyqegNdiL2jwjsvhjF0VGEOH4fBtMJii31kq+KudcKiGO12uOLMJ837fVDJe
+hX9oLb6+JJyUsHI5xY6QVA5QWcSklX4ClTBL7+jSNBL7Q+RANiESvw8OQwyevXF50pPCDoOzHIr
NyD88UWrL4JdOqp3ddLabdLdp3kOySl/YGzNhf1y8UHUQV5UucH14rxfAlOVQ0dM8p2HWWjHHnpg
syboXmaBghcCPmyCIA6yNtBAoPN1fShkPghr2PRTS4aSWMbqHV8e1a8FKjsfcOcC5zssyFXgOQle
+IzBbfvwqeoqVDPCYzF4+9LoGReRBfzovLy/dik3m1DmLZKqEdwx+1LjF+4OCl4kn8ZTxMurPApR
JbKKMTQNSKugw/YuzkloMAhZF15N8AlQtxKBgQZmS6Z8LJsy5NQcYgRQWhJwKwXXm7EGUa1eAHgz
gzpv5m0jtXE8YVBJFkkQMmbxYM9uQ4Xhi2+g3EqrcaIYI87Bqo/bD57jcfXLuq59GTpkShPIv/d9
3InWlGY1I0QuhpWz4VNHsNrrmRDOw9fQncDpf5C9mrL2OSWsuvJyUPm1RB/AZVVGPiDMiJFu4kFu
nXB3qGNHz+Wpv5c/WTwqC4cophQsWXiOkpAsUQlMBZb/oIsqwVWbvSy5XO3II6MUt3C6XJigtk3X
iUky9iWik/oHIwLroJh++L2O42xzOyAvL9LvYKiN0qS90qsqNkoKzYIpXSt6SnI1v0+G1W1DS/n9
xZiohAA551j4PEJBi1JtGW+q1FFr2ZTkbxHvllzQW4JgcpH0MMXQydBXRYfFC61KHp2xU1/kVPpW
Qv7r9lctxqeztZyn5+x0FXA3E1IFE60Lb0Fo8V5B5Gnbh+81d58J91LASLGXLsJ4t0eNVQVPM3oQ
KYNZG4URihTIGzpSwVclsCZ8qF+pSHQgl4rHmgWLXY5CZxapKJTm0OEY5nmvA88uypJok7Eq4mM4
+iuZ+8jjfd+KqyLnc1J3z0rDCMWLZ8yZeSoAtWk5BqrXzhBMo1oFuhCR2i8j+/Y6LuXgmFdgmMCO
P+NjKT/W8gEEehnMqLopPm1k7H6oWI17kTSHBGQbJusas7hFzwxS7txwIPvmdGwcuZsgrFiRVhdt
TnhLi8Bqptfbw1sMOWfGKK/x26YIJwNrWOTFe90m0K+OBIGkScIS2FjcEGeWKG/pNajvjgMsTUpj
p8ox1u1KWtfq3hjNophMFKMY16fFCHRmkXIQI+3TqNdgUeuyle6tx+61TtFE1zm353D+nauT8MwO
dRzJlSgkys+CVSkJ3D5aQTiV+JCPjsPSElKW/A1jzeiSIRrto7hRMK5B3UCYhsheRiaekbqzjFBX
dkjJht4IeRtX7A0byJzYmIjHP92euf8jhPyzuejqncgFY9TP2RR/rD8yq1w9el/V+k90V8am93jb
2II74PFfEue6GW7u9GUk7Q2p9aDe4OZVpewN9FM8ernCfwZDFVl+byj/vio4Yx7QaYW7D9rVqBmU
I0lvghL2Om01KrsBvEOcmDkjp61vD2wp9F9YovKG3uDzCuVHAQwytppsSgMtNtkhsuTyrU7uAXxD
IfvfXypQgcTjFUiMcZOk+QlkaMMOOcSX3SKb+g1fFckjIOOZY+BWazctPz0qEaqtJJXlYe0PMktw
YykzA0MzlNUwtyr0WGb/PTtfRT+IGpSbkF48R19lTYaTcte/pg/8vrnLWFeohc1wYYyKklyXNGoO
a24dFoDCV3bSxIDgNTZjIVl2qBiZGlpeSDnsAFVhKYF/35a65evTtpS2BaSmYlDBKanCEbTr3he9
sdHjeMsH8SrGdVIYWV3BPwiV88iG2zQqXPosnAe4DE9vmWJIxDiMIulkHV55EzK/5mtv5+Sdt9/T
p2Tnn46QPiSmmdy9mS7rzeeKdYW2Ts163+qpx+Mt62RZr867szlNAL9vVoTYZGs+jQTaScT6lytA
26RWoNP8esLVRjq15rO6rWXrbrtFwedh97VmUcdfYaJoW9T5lI8gC4uLQDrtdqN5cDjiOJtVR1a2
LZlbd80YGn1K0daoU6ov+3KMDFizAo8Ix+Z5/Zc1oqtwTtmgcTiKoLeiz88jQszZHnq7Nk/FDilM
JhPG+cS0RYVXJeeBmRBg6/ngqGYVmWvXd7gT67C96sOhx0QF17Hx1EL9WaVX9HKvDu+f5EQeXt7e
euvDNFmrxBwWdUGDpE0aqPHs9IKDhqOviJihlZjW8baj/8jz3djaVygmI0gyvo5h5/VQbN4/ObLB
KUg2RLNXRCcfEXkKSGGO5Lg+MpaOTnB/ZhSdewqiNgCXdPeBIqUBHmpy6RST2p6O1o7x+3SmSf8+
lbGr0iCB7yWRTpADAZ8NyQCf+Bo3jP10derSZqgTSA6KyFPmYTwf4rV2uLPXnvl1e5WuLh+0DSoE
dnro4YkGQ0G/u4MgcXDAKLPT8WJ1ig7BqmBCzJkWqQA4xL7nZ2k2L464aqxXgxiQCzCJuV7vnhmj
mxfiygfPHIEKgGHbaFFspNKpciprXqlhXyXWk7s+/t2xZnKeqVu2qPCnT37aQ6tzDuwKsZzAUvc2
tu+RNSiG8/14zXleIvN4kFYxpqiw6pP7tyf+J2PaaMAM5RQ/qdGZCaXI8JqdwsTzQTbLJ1AoA7Wr
O8xozlien1B1ZkeMS9A6+LAzrnav6uo93XIDye7W65I1aVfZHD0kOurpVZp7ClbncIh4UtjIKnpS
4sjlnNuTt3zo/vrcT333bFCJx5VAp8JSab9a944zkMdsB2p6+2m7NnfPrCLJ8vFxZo+KElMNPoWu
wCSCfJm8Wgdn8whiwIeGPOzf1okJOWdGZr58gpxZpGJGXE5D4yWwGD6r3Gow7fX6aJzSF+haMUwx
B0cFizzx/aiWMJkxUcirRjC6zepRBqkCsc0tIgbj1Loq9dF+QkWMMvfCkYNKxIlfqe+7w72zAVvE
Xf3HXP89Hv/DTEIdGThfA63uIp7J54145iudZ3hKJTdIZ1KQkDsakY9BaXXitpl5tG875hV2H12N
F8aofKavOrkT4hK7evf6OlhWvdqsVsbRxH7DRDKMXR/Bl8aopMbgIBlc5bOx0YQewx78MIG1IfZd
3SK3Zpq7Dr6X5qjtXYJfvZvA9nuqq31jAWywLSFDUVraYQ9a95My2B4xrdtjZNmco9vZ4vlgVYmj
sJJOhrBPMxu3KtLzbmkwzFwBOOl1ozZ4kIVpMggYm/WKm1FvmKFdj842s931euKYae918L+cSmp3
CxFnCH2LYe1eDzzedj74PTba7am7PsMubVDbOqu60O+zFjGyt5zXwJQf+NZsTEZ57uopjZ45ajOP
1ZCj4RdD6c0db8ZYI/SpmCMkjc1WQMLBcvrZyy5TgMthUSmApkeNytWwZ0n3h+oUc2Q6rI9HZpRi
eB59Cxon0CRV4s8Spd/VE8vh5mm5MQy6rlSIMj+pJVYHNHivcAJsYGROf147S7bT4FFj2GOECokK
FRw6pyZQ8+Bofg4/Aqd/YBEtXQGPKT+g9b06H8KpRYsBjcfXXXSSe0vlnOS5QGFhx/DshfT2wgfo
aw+nhFo6oSMFuZPFkQPxNp2JK5bbkyNj3hbuB5emqMCgBWKj6h4mDvS8UUPahwB2rOfbW/Wn0HbL
G6h4EKQ54ATQQMaAXtvnd3D4kKnYtlalzhdH1zZV8pYQcse97Q477v6ws8zy3lz3ZG39/56XdFFQ
BcBCA94CsSlUSbv6jjcSEqu1xZxaxk6msYkxn+gtmgbnyJESq482mmloZqb+P9Kua7lxZMl+ESLg
zWsVHL1IkRKlF4TUasF7j6/fAz3skBAusXO3Y7pjojtCiTKZlebkSaJTfeEYF2yhMDEaIP11y8pt
hLNENnoG4txt/yd8XjJNC0omTjyNoUQ7X9uO11IiO121NPL+fjgTywpk4pGFO7OkBL/4nwrHC1kW
53TtMHaUFFsdLFwZZQzp2Hg7W/96fEeXDP20rl0CVs97KfZwpx+8fL2lNFGozj1per2UwONHc/RA
H6bduGzOl2w07iQeFecdLndKzMOKnCx35a+2GXlbfC0XlyfeexpK7VRu3mJ5OszxYUfiXbuii67v
0hWZmBO3zFWnGiAF0zLXcU+Q9KpiQpiLZMFSRtaiwAVPQ5xYlrLvtagRcEuGw4t6RBewXS+mgmYC
vzsjOUWyFF5aOW1bjg79VR+Q8ep0x9qFSzTmS5s3cTWGhHerVhutZEyGzb+e6TZ5waaYUFRmC7Zp
sIr4JZWJuvYzWqorEWAgU3vTlt6whYOZglKSsuzBpf+zZ+A/fNFM/qvmCW+XdvD/dNGkSVASqBHw
fQJE6Ts4t5xusrvSzN/wki0lBWey/Xc3YQqxrDEJCXQsECXvoLVyQZB5IofQ7kuyctfsc5EYnZVD
fb8Xw6EloyGN781NrJCjUUboM7wnAsocO5M3PLryERHFO8XQrLohlCcXCsynnuwWjPHC+zId08kn
YR3G41MWVYY40DNDI1WXhqVoaMlITVGzAGEWfF1ATj8qmqcj/IpM5CzhYi2s6BcCcqIN0sRwcOXQ
x0KXCedMf9lpMalP0n54R7LN1eFmLeaOFpyBKSc833SIZscAbLMxd9mnSkZnbrPU77S4qokJwUi5
OGYliGnpy1U5mDpvtLWBYtRgGHa1xJIxk+m4V4eJ31HwKahmxpD5ReLg32+GjLBWS3Xg+MLCpiQg
tq3oS5CJJXs8pQcFVjxuen7cTMCIModSloT6t2suuXDzBhn9SAL6MtBgMnF4wrQLgBvs4RyDuZwl
zFHEdLAFt2M0Tr9dgX9kTIxXo3F171XtaLw23auBFAf5Xqqj/Ie0zT9CJuFRrsZFNzgQctXfR+Ku
VUxXT2TvUrpOLPu/jF/+ETexVErYCmzZwwvY7K67eEdLnT4jjbiwdaMv8WjnJh6NLCeCPORY1Ev2
Qza4ZCHmnbR/VjHxZZqKV0O01415w5edoHP7PWIw+2tBDD8amkfLmBiiPG06p+t+LkD5oZnDZmfi
1xUU/V8aTfa5T9ot7W28ZqpJv4PLwv2bf6f/WeWoAzevSq/EjljUEG8eTNStjVpfzC4vHdTEKPlJ
LnuiNK7wigd60BE0nFerJ9cyyBv29Hn9renfC5djPl5HixI7NlQBgDHRXSYU26pSBoREHgm2GL3y
xv4VD/UqMQB2dp4De6l7cS6Uxpw2Gd1b6K5D++dkmZ2EmfROM7Dn3ikHA7lt980NK3RiBBl4CdvB
57epqvW2r/Gunsocv4ePtET9NbPXaNIEqQYohFX0+U00vcB0c4lhePaclccArPVCYqjp6+M7MyrW
5MaOcAtlZOIEtHvaLawAc8WmZc6fu/AsczLxFzmRhLlloM907NRBRygQNPe3UpU6wJXygodbH5Jr
tELW/t0t6CFCjdHdH1bc5sRQK7G3rzJp9YxgpbxZb8vt3rg01vPCZZpdsMLJ4tjPyP0ahR6mvI+u
0Iw/ix5SBkKugxWKPN7TuZdbYkWWHVk8AY6dMnlHmICsuJUL766iV4y/8QhopdsMzQ8Eidq13dpd
oMv7pQ6FmY0GMhR9pmNjqCJIkxfcVXlXrAseYkWBpI2NZk1aL3roM97P2BYNeA66e8d+7PvjrLom
ApefBgtwyN+bV2fLrNffQkCkJ31hG5ckTR6FUGrdIfMgqTA3wMCfNSPk9FC3NzVR6dJAlblwAEOf
JLT0ciyP5vnJ7qVRLsJBgGULSUh2GMPd8GQA4SURgJI5NVQkCSmHPbNDg0NjXVDi0heu5lxmH4gV
kMqgZRRnND3A3u26QnQYuMxrfv/Z2ZVPfBsOusKChJX6ZkL14bDUlTVTvgMTCChYePRkYhLDr5BL
YquhZ2PxLBSrQLPrVqYsxpPS4IS5UjJIwmmtEJCZLZzujLP00z4NUB86DrkpLwLbogVXcTjtjMS4
0Wz4Vb7yCP96XLLlvwjoER1oHIc1ghABzK/TTsGYwVyALhcgSO97qucf4PLsaPESkYO8cslAGBJ/
NPg/Ycd59DXwUScS1izpia0qhHtaekPnPO27D5o8LgEHRr0InCvn0nD3u8j01yV9dzH7QtlHYP7c
BwY4mI/SgjqNP3Vi6e+kTu6303qO5LLYBjCpaqdwC0V6th+f6YyPfSPiN9NeLXZsBD6Fc9+AwU33
o023EVe+tOBmzdnXOzkTP1uttbLkXMjZBKsafVi0aU1tL5LyTI0o0amQk3WQ0seLG/fnP+8fuAbu
7V5QibFbgzr6DJmDAZbqhtVT56PqqEOl82NZC1cEY3ruhSVuKIl5hllHhc6v2w9Bb0sSmDFFh99+
LVBDvmLGBlnY18c3RJ5Ou/DaiAmGGNuqFyvG6Og+oe7CJZxRxnFKDnh5MEtNkH4RbWMaDxOlraOd
BV0giZVs404fLDAiXZhDtWpeJau8BIg8JaJIOzekcmKGIXVRoFsNp+w9IpiOFEZnV7Kcv4/3/Pfq
0fcM4gEQtYyUdtMcNeYiYQKH5znnIdflclsp8QpDrQnXOLSOIlNZavX6fZ8gTxDBhwQeDhYT5u6P
GFOYeLAbh875yhrnswfaPHJdeqzl8Ym8v7T3QiYRgQzIp5YVEPJyPfw1zY1KN8h1mZzONSS2U2tn
6pudbiJhre92ru0dnt7Wa8Pbf+z3e2EdPyEaP2KsIFmvfZOu18/0Yyl581POe/SJ47ncBC2uP7iy
I+ET9Zi8fH5qyJ43ekquLfioz9Z+DdDUsF5zdDBsQAVc+q8ZIUcWRkHCnypef/jaE8M4+K7EF4Xj
oBo4mJhSJdmD3b5lGCVgpwfmbQnDMnsk/4ibBjMxWrjCodCcs6hmNJCvUr7Qrj5jHu8WNCU/cHOh
StsGEgozWYHt7D0nrJGvcwpukL37lpHupaD8gu2fiX01NCuBng9qjWBi2lnh55naJWkinjcjLiEn
Ij34xDwRC7ijLa7TBYiZpcszA66CDwFfFIBxYDvhz08uTxk5Qem34hlBBacDUAp4Tq47h/1HS1Kj
NhT4cs8fjw3FT8l2cmPvhE40V048hxMrCC10aE1JTJf4fx19Ze6umy9N//pKbb3FGL4UarNOKD2O
I1kzclww13PnfPcdE+VWGa5hqhzfISIRZKbrSPeP7tF5WpH+mhjoM/xkFt6lGRt5J3Giq2A0lfog
r8Vz4pP3TCDyqnDNJS94fEgfbe9EH92Ax4h6CUJ07fAu/z0NINixUEQ7Pj7G387K3dWZYq28MlG6
gm/Es2p5h9OTsGa+HgtYupw/YLYby9b7meKwGiQMB/a9QiJI0NFRgH4CUd926/YaEXppF9zqmQ4K
LAtE2yByAMOsMu0eDPsYA9zBAIYcJDf2MLjGudydCUNd0m1OlkItKtFndgM654R8H5faZGZg3vfy
JxrJiB3vxVI3KkcMAOJYxTFzeobzsluF9OmVGBnZX569tWcga75wpjPJ0XvpE9WEh5b4QYjVN1f/
Q15DMzsbgEsYdePpdZuu9nuJekswhDnTd7fnE0VErI9/Hvc8BPxbNw+SfV7JDHpHTophAFSy/u4/
xx13dX2xijWrLTfnPVFJoS9lpDMgG3AMF6XAl+h5RYajYcRPH+IWs54I1f4bPMT9Pk90VBSURhkU
nHJpmIl+hvGzREAw35Sl+zwTE0MSUnAiPCVk7ZWJ2y1rfpC4IIc9N1CfT26zsiKyHSg1UI/wMSBj
CX30k7/4ZX5uBE5c79R3lYobIHCj795RCsQdOqn6SdYtQEz50WelSEAsVntmTeuN2NFtuDEWKeAK
APdDLPAlu8zkxFW057cYir45Ru9j09NSQWTO8brb2YmmKkOcKloHiTXd6GZo51Zjd68p1U5/gR6y
KlSaPi6XYhdil7XVUTooK9WIDHG/YPDn1edm6ROl5StP4rwYHxIC8bIzm1XnEDSGWP52u0UbGlmn
OpBF7P+hDjv/hN6InmhuHsggOgohOjdegGdDX0VqFT0cXtY+LvZfzXj8dxs+UVXREZquKdlxncFT
k5zrlEoKKVgjlA/yUvfzTNL8XnEmKsozApNm2SgNdAgJ7CD7/LYuAXM8jlVR/fFbt7SR0xZhyZMY
13EGaM0O4YVKGlTY0NEz9vO0gDw+ljYDA79bm8rdK4taqMUgFDB66i5fE7onxEI3EZrZ/kBHE8PX
ldVjiTMFgXuJEzOUemGIkSmQKKGA9G5a4cpekDDrj/xzFac0TOVQxWrUQkKmm5LtEm5vGPs1wh14
PkvJzvl38kbYxNr4glQIUoLjanR1XRKe6ucf/+BJ1S3GiuzYZHRGzxZuybxzciN2YnI8LQ54LoTY
mGx2OzSTwB8yV6pOyB+ybXWEemvbNb/spWacJROjTkxMhEnFUZ9C8Mt1A5fENDlYmPTCGMT6szUQ
Va6fGT2hEQ3o0l39ncW+vzkTExNUUdmKLUSnxHuSKUfQsYDHZAuYpPFh0Gek+o7qfxEC3poadWJq
4h4zasJRKDu2VOFszzE9rSzHtPY8UFULV3dpiRNTg5mlkSbWMDWbjdzSAgXisRL937RH3G2lNqkD
VlKhhp7Ki2fvzXvmv2TUUJm3lmyOSxf1B/74wAmYzhzsNI4BN7mA++JtpUO4b43drn4ptpz+ucpp
V5HTCe/jds+TztjLBO781lCsN4cUPqX0a5H/fmGHp/RWgdtyA+bAimfe4AiOk4TU2qJr1zPE0+PD
nIEm3W/yxP+pEjC9dDU2GRrKEPbDXHWEEJ/iul46Cz2ax+8lFfldt74XObFGDfBeEdieEbNkZnSQ
qj27Ap7BxpAvTW83z5EFII/2xmzLpSKEOP7kR+c8MUhB4EpFVGGxYUF0hbC0YvSTieRkbYGeGfhe
4JbHehBQstCjjb55tp/p29srXJOBvu0BMXq8+zNI2futmBgqT8wLL2PxCsg7TItlELmsOKsxKLIn
Nfl6LGzJA5xWRlQ2K72+xL6H3ympDSTczJIcVr7FxYT/8za2KypbJDN0m34gHwxD+fgDxt19tPsT
KyV7YZ30GLJ2lj7/hItjLkcn4NFPn1ilUkiF1m1xtgHUlvxBl/v+w3i8gIVgAeNJ7x2Rbqj8jh1g
+SR3Y+YkHEj05GF4DGpKgsmQtrYQhFWngBi5ZmPs7WVBdcYd+rVGjUX1HgV2cCuOe3ATNbBO7foB
5q6dN8lW+hT/0GS3IGHWLbmRMHF8il6ogAmAhNA78vG2qfWeoSCEeHm8k/MO5I2cidlhGkfxhAF3
kaWoPxrW0+srR0fwJXzVpYB9BnQGLbsRNjE4cZWm/BhunSsNTFUH9buJL9wAJzkxynO/qQGoZcnj
BY6K++ikJpYG5NBNUoIg/ux/X8voJWXWtbpwVPOx8s2yJsaj8ILS4WIVlVxyRerlMPJXnC4XAJ2W
co9L927i1LBdhZkWPTZw4yf6sBH1QdX1RS916e5N7EPCh0HkccroLl7Ra9SxJPrsDNBj+Pp3a2u6
q78s4hHnZWIKKi8LKAb9FLBuNSrQ8BSJnoSeLT06wBDiIfpuNwhi7K/Fgv+oPL8vxf8KmzZuFVLD
pC2mXiGq0Hd6pCIzqBIK7opFSbNPrPaPpImhyNWe413XlxBdoBFJI+nVXkoozEecNzImpqIvRtJ0
3vlJYbw3HgF4wuLJ2mb0yFoyF0s7NzEX6VBxau9AlmbvdAG4LJNfdUb8tq+X4L4/E8EeHdLEWAAS
kuQshgghbNd3Y2nq/bADBfNKL6l5Pp1OlkYzY2tt3+rtHiwW6+/vY0QX+0zmI9Cb3Z0YkE5zMCik
wMXUzGTsIndWZr3iN0sgwh+KnUfLnRiR0BfrOnBcKMCm0XM8ZMghg6Uj2SAfhNrRmj4n9HjUa/rY
Ps57Pjfrm5gUrm0iR+ixvpfr7qqY9W447i/j9aGL0dGc9RphPjKmN4k8P+3Ja+omxxTNSDqXa5RD
UyJjjpLNvPgr8QpHC87m10Z/vLrxjkw3lQeNK4ZzITeKIU7377TL5lkBtnDpLMop4SWfdEswntGb
mUrA1DygBFF/E8DmfC9BSlwnVdhxTSTjSEHoB/d36Q2bdXduhUzuRlN7EaM2qYT+dKK/lx/hnqXX
Tfy9u/rASSHVo/dbmy4ZltmQ5Fbs5GqIYio72TCK3VW654+N/yW6np1zRUrdAhmUUdE1LuXX40Ob
zZLcyp28P2JaD0zbx6PRVLDeH7Kkv09PW+NCl7ODc5fyVtjEXWVTtQKhfCadh5qq+T521sOHh/k3
+hIjxaym/SPpl9NalVLj8Py4nVdgoYXXcLtuLt/L7ZmzabpbQZNHp4lDyatHQSEqQZh+bSKfbqLJ
8AldDLwpLXMZjT/wPysBcHz3ShCIaiXW44GFxIxGlDf9/lpmoVjcwMnjU2hZE5UIWCGm0K+qpaDc
rQDGlW28kxsQXV9yWH+aPh8tbPIGDYFbSwIPicjVX3cSUtVXxmZzMmi6/Ifq9kumx6Rf47d1RKft
5bI2BvqK0SSIUUFvs/Q9s0/97clOrI0g5F3TC/geVJ3M2Eit7tQYttAuhgVzJ4rJguBtQgUIAIPJ
iRbgg6s7MPueX5iE7LQrz5DSdFEfeF5S9jnH71bS5FDFhsEUoRqShme4z0xEFaKZDSwNYKAwp2Mi
m+AyLZiYOa2/lTo5WI3vY6XLO+kcaKQP9RhMnkidDU+o94xsWDyyv19L9ZbxZ04vkygD8jlOG8dM
iala1ugfLXpJOl+vHOiWUgAeCUc8U9L0zM4xKZMYEjKxR1rbsaPbX721sOilD5gcaiM6cBMx7fAM
PKbzEWcmf25s1qNu/CGyFPjaFJ0EfW4JS4O7Zx+w26VPDjkoOobpIiw9KfX8BRVa9k2j222N1DNc
DQyxf6UscJHecVicuza+jY92fXLSSMi6cuRBdPaHN7riLPIYFoJ58g5wcK3Ov6lvmkZZZxMCLR6t
U/SULez63AVXRlQxDh0TEKdQf3AKY+GDpyARDVKvw+4lPblHLyKXS/sKJnXr67G8WSTArbzJguMY
/Ry1AnmbIIN/7nFU1hvioBEwewWcGfnv3tyuW6JtpacQaB3P6tH6ZQv/RWebBsgh5g/ysqSNXtj9
q+C2bDiS9ynnCH1LrEg85dia0roaayu93X4ej+JAANxZ0rMZ3b6TO3Ef4kLxHHS3KQjHW4qqg3TN
0dJ6/sTUbvMkrsTzn4QYxnp4X1c7m1l9K4u9YktfMPEp8ooHvR+PL3Bt6RVtyJ/oaT2+XMX1dVOu
v1yztxcOfS6NM3YGYGS0hPEl6Nm53+s+A68GWEWVcxs++WdeR0Gn38TmmMY5lhvPkt4e37Ifro6J
Wt0JnCyxjxLfjRoGtwzYbi6mHj1gnpLNNgZziVcf62dn/7w2iPfyU18CaACQgUoPrBA9BAufMj56
k0/BfD8FPUPozeSlKXNDmSpqp7Ulc1ZdM+xiIipn9bNgrMJ/ktCnxGXrVnhLQecvtd9xaob1MWh1
H5NcfTYjGf+RZztw2JIAJjACE6gdBtvWJ3FywNi+plsxUU159Vwwe28wco9Ef+MlvOhML8A4ovB/
l/BTF7nJfvRZ2leZXDBnMM9+C9WK1zwSr2pt53BGdmRWuUOb+vx43+bcxDuhk/eoH2SuVeOcOTOs
XsB3MoMvhjOkzQB3xqREPVBux54vLLAsxyU05lxYfSd88hZFXqx4kYYVJzXAxs9hxOrukyyc+kxP
8wKDLk58spD2nkF33+/y5BXKBTUXOzVjzhJP89J0VMrxRKv/NptPOTCEv3mxqv845I8iYawFbGIe
cEuPwcJdFSfGeYgYdL7x2HOBpwFP/54OY2kyMzD8E22kLXm2Fw553Mc75YBWoC9J5dAxhO6rKdxO
rVVM7Cg65+yq1Nyl++xZNAJTUUiEeuHeoI0BRA+NDwtK+XNjH8mdXK4iUwPJ4yG35FbVa7FxR2jJ
qaSCjUSKft6xKKhFJrFK0zonumm5VgD3OfBWz5GhyQBvJlZEhafHu/E7Af2zG+i2wUaAnGlqJiU2
7WTZ4Z1z/qL5RC1D0nyi+PSZx3qhPTNsTeRsyev6lQKcyJxYSrWpnMQTBQCtlT/CRjtKdH1Zorz6
XVK6F/Iro5mCOxSdd84ZSbLYxqOnkOsm0xvPkJ9CC8026pPiGFJPWNACmXiBUeT7Bo0EP/zrGz5+
CaD1PMZ4jvNQJy+RlvdNxCcylis4KPgfPg8joXRQ6omDDps1RjYtnOkv/2oicLK/bC4VXtxIzrkr
7KoC2Lr5qnfKbjCK/T4+w2SbPrKDvL0g97efdS9XmdSgMMUzcbDjznkTfm+u4T4lseElJHx3zFcM
f0WhEiiDMXrRno7P0fH5uLDuWc3+Z6OViYapURpxQqk651QibEkqllQGc4yf4NXAYD8W9rt/ZFws
+lXH6doyp0yBHLVbaxUresx5I1rOMXhKto7Rk8AApomKa9CEA2faEfQjD+gHeoubsT6PXq7n78ff
8dvPmXzHxKfEdFE1TTnGAZ2AFeYkVQx+S0Pd133zOzCqnHxvZOOxzN+NtBOZkxutegzH8arLnPUo
BaNstzWjP2fTD8l5tSPtuyiQD9m0+c26fz3admQoHx+9/nGBl7vk2Y5XeWpUFUkEvFjgxnhi8npo
bu6WTg9PB70jLy6SgMO5OXjXeI+xDWvVancYC7WOjBKhpGhr6+o9WBd0nXNEX+pq+/1+Y1NuP2WS
ieiFrmCcGp9SRrZUvXYslYRNi9l8JOjQbb80ZIgblzZZOobMonsYk5U5CY0O+PcbDylT20poVWg5
/JR6DztqdGuoNbgeUCD6enziMxZFG19LRcFQRuSpJ7JiVolTTcYlkyrag58u2TAqeqH22vmxnN+J
TozoRd4Y05sx3xWnOhFU+UFd5EoAh4To8al+b0KkV+WD9P3B65HRXGyk/JVFMoHfWaR7sVPQYINp
o0h5hgzyq3qIvRQDss1N2YTTTl8eL3HOcGi8xCMgwx+YDT9asZtzC7tWS4MUspoR23FsbFOw20v4
fh7tBQGYJyOc8Sy+pgfUqwCr+YTatJuaLuGL557+uw+ZOH+pmit1muBDcpmI+0Bby47B00491sqf
imJ2S7Y0Qu539nDc55u1T9Q1zHq2G0KIfNnsOj37Ms33991ms7EzsNmVhwRaLNND//dcYubuxYjP
3JgVyN/wPCfLSdpZDUIlEiPWBZThf8zczUlwXBqiACMx58g16gz8VRvWPWQV8TSz1iw1onK399+0
jraNVWrm43vw2/ce9wJPCNKlAE38Gt+Mmd6iV9ctjKhCnF2CHiWfuoHemjw4fb9SNPuRbsHbm10w
xGIkO1gQhB+TcrPgJGDCMK0V5pxyhwZby6bJkg8w49th0AmSHDCGmAUpT6wglzlu19e1d+HVPUAG
NA5WQnjMmKssgvw2MRkaGzLoABz3JRHe1I0wUGxwn60lfiMFxqA5C97mrL6hn1wR0FkOSoIfk3Oz
aMy2KjDQR/EuA3P0qlWXH8X20nWvJbJ7GVVTyucvfF8Robw2vB4MioHhU8NL0H4oCm3Qo4wpeLow
kCz6i1mDvubTITVbeacIegOMob80T3buRccZSRhri95UzHmduDGukjli5DfuRTAVB7MQoquowGGs
MOqoJmJKVcFICit3aY8QLX6K3AWX4schnb4sIFSQZFHiQRAxxRwqVRuXUS55F8wvJNmTCgZ+HX5c
smo/KlFvPwYwT+vly5DtuPytykCUIYNZXvlMUwroSpAHumTGYCkw1YrWwpjbFI2U+RhO+SXWKOcS
Vj6JGvGNpjdYyYgVkxUoZzlbTaWa2YUr+RVTsYa9v6odgg50TtPTtSebDjrUvxwkIs7VzqEuau0x
ERhS+7r30bp64Hw9VtFZc4VxhKIKSNN4qye+lVfWjsQ6sndhAuodchJceaquPRrpJhjhKRRIN4BH
TMjTQdQjO9SN7LQOzQ/lw1ZWkl6Zmt26i+mdmUdSQa0MLCZjzAYuk4nhjnlPVNxehI4NOy4j/kCz
p1phiVS4dp7vmp0fUyYi6bOa6gljS85z0ZHmVMl0cST0b7IKDd8CM6bBDUYWf+oG96hyJUMf+JcK
ncnZquf06AMnnP+VArMPO5KF58KlPKcz0nr0g1pSBg3pUVJwfYOPTGalYXhnaHDNa8sseYe/jRES
zPgFXYLfgmr0/VMbZ0Eepm3sX7wVc/XM1HkqA5v9LhF6752cZGiqTknI/Bn+xuF7wO40TLk8sjb/
r0HQ2CROxBVCezWLIHDiL6ddJxdVW/iXqH/SnqE+0ja+oMxQ90em9sHiYxZ/ZWTgB51VrfxZaRbm
Bc5EZiCaQYWFG585jO+ebITPxEPBeUxwyQEwaGg50FSh6d/SeU0Npt+0ORhFthieWO/hrjLFqUvN
3DValaSf7iGUdg4Dt88sg0NwqgoqLTxLv534+6+beAVF55WDMH5dhXZdj2KSLJvCBA87LT05LGkq
/bFe/4anAd2BWEHA8C4ZdBzs5JHKi6Huq8GLLwG/xWhB+YN1jDrQc3aT7hzHhInxz2xhcwLxLmlA
h5y4SwiG3wlOzLFlBWDjJRYVMG7qBjpJEbCNECaX2kow7ebJeQPEC9ZVb1/rVXRh3YU0xO+3/17e
5ArEclZ1TgB5Cfut4bkDcvLxro6X+P7VGAWI8N3hScnStG2kixNOcbUkuYC90iUZEu2f/4futN8x
/r2UyV3hHHRVym6RXBp1VR+7jWBWG22NZLVb2Kkubph6QXfGuzBdlqCpCoYgANHCT5MKwHtUjCB4
6cUpvivP7KqXJl2YTDsTOoJL9EbGJCRIfUGrnRwystW14gkbbOQzY7GbokdV6t+fkojgCuZaESVF
m+yfo8UuXzVVeoEvUfcGsl0JeMdLg3thFjsJ587qVtZEzbImDyJpKNOL8qctYHcIu/G8bRi8MNVB
vpY1LRszSo3HC5zJs8LxhH8ro/Mfr9IPE8WNvxfUuZBovpJdvAbTd+FAKNcwWTWMmTXUE7ZNqceh
wT4J33k0EOSzq/Ds1jZzdLUtI737XEB4juSurQKO1RIp0PmYRomtKNeKeanL1VAaarlqfGRb1j08
E7To9fATA5rWz85SrvT37UOOEo/XqFbjaPVJPJwlQuP5bZtfPF+XpPc02Yn1QiDy2/pCBHIIyCDI
PCJu+f6RjJLSYRxtyC9g+yZd91wAZuCf2Fay+1VylE+Pj2cm7FEBeBZksEvBb0Dm4l4c0HBCz7Jl
fkEytKmJwtFm5WGIbb3HSE+9OHEnCY3ZWhjC3/ySc4tZUrbR0N0rND4A2qwhewd/ZUp7EQQYjsr5
HdbbAWwHSjQX6X8gh1vS7JySak+1nYkLL86Mm3QvdOLTK13LAr0JobvuzF8+zc/gORr0aMOBcWZd
obHDNKhigeTkWVrRoLEfb/rcEWtjNAG9x9yxqdJnZeMIXFvlF2nQM4e0mAQddkAVa5qefPgVlUqW
Ppb4w8T8a5dlHjsNRhMOvIH3xxxpQuXkdY8ZTbrQmSnqiknCEY431O/8pQZVUU40I2Gow+pRYnC+
WaekFelwAs6G+Jtepgkqbx95gBwu3+vwzCK0GhUYGuTRIqKDS8un7m+S0Q6QkXqVgf3Wp/Ww6zy7
iG35ky9pw9h5ZmSITRaZs37PHkAgOZLOYWEKSNqml4jreF8dGqm4eAJhq4hGxWuA+bq5WYQ9Fdp3
P7VY50XzzPCtl06dqIvts/AXRSZJAmk/TTQwuJmCamixHaC8UwJwXawawKh4nUUoilKYYmud7imb
mtNTzcRfSshnPz6kn+a7ySHdrWJyK7k8ymRWkosLWtp9TVcAOFJ2Ali5hm35PXwCLYESkGMlf9OI
uG+DugoCk1Msp6eKapcBDYc1z1q93st6UNltYmnDU8RuRcZIM7NwqHeShEP6pLz7JyEzfOHVbTFR
EoXl3nAP4p/KMZR0ixmJzmvHbApLkNeydlQQ1P3NA6uIdcZ/CTWrDA8hZw6M7YQmL9FinyLmzvZ9
kBlhk1PRI4OFRgkPP8VbMxIJZCpA/LbMDbYwuYb27ZP3WXt6rvFI5eC/pxbYV09a2M7fvZ2TSzG+
hzcvj1+VglyoYnHh18Fqx1wPtRXnJEIuzWJ1kHd6RIZrS4a/GY0MRK9GYhWWby6V/6Xx2KbHKqNp
AN4liFC4n2jg5jvyhvFATKYWF+HQfit/0n2+r1aeyYEEwj3HWzPBrJlDTwcz3LtE2UlWsGfJBun5
S0ReKdguMZKIxQwy9Bqy9CUEis+WLN70D8FCbmYmBalyt186CYz6IhXCklGKC6uUNCm/x3Zt+Tk5
SRZONTS9JXm/fdR7eZPnNM86QShc7Ax3KMwS9RqBoLINWhBV90xn5ZjcXjxEdmTVCxZ4JqlzJ3la
jhQSVo5hM3A3juGLu2mk0/Am7lqVliWR67ehX8HvSPUgXKcSrgb//FjV+ZlX73anhYmqt6Hs4Ppj
pzWbp75LOySdgQa6utAE4puoyenCKt0kVHpzaLlOjXTzP5x9Z2/jSNPtLyLAHL42k6hkyxadvhD2
zJg5Z/7699B78YzU4hWxiw2zwAIqdqqurjp1juDM4JT73/H/2ZsyyGTRDAZiPmoFJFRC+zSdv2NX
fsqnWh92mVFNFi/j9bnDcWFnvcfEKTLSfrOvxeNQGiUSLcfmNxvp2i9lk6YpkbalnXdmFBOPMDXR
Sp0Bs1FrzbsmfujPDGf3097TGyM1uqPPk/YrOnVwItvY8JSVMS2E71hbRQCmAGgKXvkpRV+cN64f
Ey1VwtodeyMYEDx+y7mmq1myafk9y5Z6VDLHSvnXr2ZYRQyFnIKqIflCrajKdqkUSh72smh6CWlf
hiEgykew87tneY3RdaHaNFtTkKZW8WhWfnzfxRhLkQckh4lqN0B2p/4TNLwlN4cqfwUwSCw2U/RL
6kLSCHYIxYJWzxJ+JaJYPLoXH0Dl4qKgDXo2j2tXjJ0EIFGE3U4TO2q9G1a8xELa73qslFeSp6wK
BBVjZbcH5iE6Txb7+QDqIFlPN83cyoaMXzO37euvLah8UgdvNZLomd6YnwUpre/E2UA5AVeV7ltr
r6qFF8HVQlAHCB2DwpiK88fFDlds0kgk8vB0/5T+YGDoG0RBehEPAvSm3JxSOZOR9mz8nx0d1e+l
dE6kjfSQxuBfVVx53JWtzRSWAiYhBoiJQ9kgT2s2w/sAXsTRZsOH+x+0kLFBEAkYHyiFVSQ8fx59
l9tP9ZOxk7H6Cq7wNjgOVo+4D1FTAw1QZj9BwkdidVUDiIcw3mOiS7+TbbYG4Fzag3haztL2OHdg
Vr6+4IFWlotSarAHwdnflpYXvEz5L68GwMAbVt4pS7bQR6soyiwXLNK5y7KI476Xg8YFHrv5hUCG
QYYbyULUH5D5XplefiFiUGdkKkAqCoJa6g0YKHU35FPZuEK/U7k39ZsB57CigPyHxL4tSLWu+mZZ
x1s+XkmvLL0HuUvT1Lnm5CItwqxo3OoX9xULgi6MhijpeaOCPCrUa9KKRv4sS/ZwrMVQz4AyyKud
uvbQXigBAxF2MQXUoc+zPoeocd24UBZ2ztGzBDf3rtjPKpLFD4rBrxyxRYd6aY86x51Y+AXLwZ7H
biE2GPOHEhqzRYSKy6npHbXVuZiwnK50G+WsdSvedDHy0jhhxt3/XCDUimvC5OVM0zZum6KgUuwK
0RRL3RsORSOZlRbpNYc2gJJ48nllr82/TPuWS8vUgo9ZK3M1WozcqO5JmyEoVlI9nUyfRSXwT1wb
U/OZlb/S8blud7zm+ONr2ujD+/3PuGWAmUuBiJAF+BSWFX4CpguPEnPBICUKJmBEEPwIFnTR4DO9
PIwR0dzi41s9niTUcEKL013JSXeqGZktqTeSw68dgXnENzOCMpuITPDMWjmfzotPCeKwFcocLr2L
P8ZDV5pIM6pzZmTsIaY5fTL5LhYdJdDDN+5B7Y282NyfjJ/o7+YLwDqKBIGK212h1oSfZdf5Oq1d
7i03pcceCcGGT4jImmy4wzsFEKfaBl64HqxxB24R20tQko/+NHhtbasKdbDwDYK7h8DXpUFXQhvw
wa4/3f/KJY+InN7/PpI6oYVX8lokYZqqnIylHuJ2TXdlgTKtryNqvG/strVq3h8o0KM5hcV2pfO+
EpdC37SucAXqIMiSiTOhXwAPTWN8i8+jE5hI/a3UqxZPxoVJah+0ShaDvaqu3SZGNhEP18A7ZpER
KSuPgYUC4vXY5sfCxYar2iiH9vjP2DRQjRT7Fm1xgoGsvYm+CAfMpXsBRGeJmYFS+v68Li7ijOj9
aWkHMeS16SRLOqVou9pVt9xD7yd6NcFK1D4kysoFOl/GN3v6whIVH3NTX2hJAEtNBiL5PmMky6/L
1/vDWSjjzFP5dzzUmvlCxHUiyNRcpNRc5kv+jspNBgyHsJczwuZOcKi9lWTiQgTIo9DCcTKnSTx0
Oa6nsO1DX1Q6CfTUTWBG8I1x8S4JK3vk50FKTd+VFcoltN6ghiDJqt1+O+qi2f4pZy7swmg3pdkY
yaO/E74GJOU4nbU6PcS/Bb13OpN1BvTBDsf4eQ0hv7B1sGtA6DtXy1T04F2PW6skZG4jpnaT/jVU
ILXdnTq0pYaWgDd03w3/ZZovzFH7pw+DpJwYr3bL7E+bQ1xF/SricOU4LK6liIageTllCARcjwkR
eDQ1kOZ1W02Pve9UQDdFvAYIXjLCQT9cQO8iEvy0TFjBDS0zRlHr+p7pi1DMbUB2vtZWtrhhAPtB
OxfKL7xK3yFMJYsMIsXWrYzEGQzOEP8E4CCd0JZaoU3SVJ1QTx31IXbwZAyewDIOekNdeAC0whQ3
vFGR7/tncwH5A4g/8vwsUg2o8tJ5MK33VK3M89blMlLapct9sa3hm5peWw1yXIqOpDQajkUWNB6G
tN+h8UqxRH3XoTFsIOUuWbvol3bw5QdRq63Ek9ZmYta6CvcUynqe7Jh+G8ahoUbEF30COBrSGVaq
El7ot9Mbb8sQ23iRxxXXuHQBQMBI02bcMhBo9ENm4IZK7bqqdXcpCu3gDnO6h2mjPI0PI7qhkVxP
zJR0e6PYcodq5Rpf8MtXtufdenH5eEKpdjGLVRlQVJ+4QzPkK3f3QjzFQzJpBrpBvURRKJ88TmJd
pFPbukIKoNlwaIqd126S+lH0rJUtNjuBSy+pzTgc9DCixgEUH/7jejBhx6lKK/q96/dG8wY4EyBZ
NoAVGcgfD2jkHPc+2GhUvTc2KCzeN36Td0L9QUTfBpBJs5yRQqNWpyEXpyIpu3MeOW8Tjljz5T2A
7Lvf5yu3Ab1xfyzJqBJClAU5IFrls0taL08ivj23CeH7dFv07CGIoCQWNKdodICcXZlYepP8YxAE
jTNsBs171O0jhywfNZXanhke+WD0DXZiveLfF03MuHGU3oHJoUE5kBJPslgLu3OSotLLB2h++ZfO
/WcQaD4E/EjSUAinnniyFjBZGlbdmZtki9EeSyEmvl+ujOOm7DCbAYQESzP3ObKacL0HW7nlumk2
UxmyXe1VW92q2/5F3fobzsgMxlTMEJo2pcPpmp07xbF1gg1Pevi7lQ1JXzTzlwAtJ7IiymJg/aYG
zE1qPSFY6s4otIQbvKhU0BGQlIFc0i5gN+yez532K9/VqH78e9NQT0BJVxaRmMF3UJPAJpFaafFw
llFJCM3xkEMdPjq2T7H4LNVnsXU6/iDzj1JmRkcw7a3Yp10ORg5tH9jlBVzi0C6izGtFUEZ5OZzD
MNBLBrhH1UU1qhadWll5uQrzel77nNkWQPIqcBzAh1LrrfYi0/t+C1sKS3C1atFJ7A4iinUMeprh
z1H9UrrUiPCCkxU7FQO9a357tSkLFRmr16DexsVLX+8S9LoLu5iz88z0IlI0usxtAcN95pqtnJtc
DLRjKa7dPbcu8/rzqZWSKq9nKgVT1SgOjx5YjqDi5z/F2ncSE00giaYnH/9ld3AA1YoAU2CDUhsz
DEQvDoJuOMeq0dSb2hTaXbHrtrxoFq859zyCJ0lzuvgovbdAB/4X61CZweMakYhGB67o9W8UdmqG
c1s9iUOrV+g/Hj2C40w8wB4FjvDFJlMr5GEcJjK5XM/7F04dVr5jntjrfaOhFxpXIrwEok2R2qMy
EDN4WA7smS1iRi94MUWsOWYrTmB+fVxZAYIDQGsw/rPoE0EV8vokMH4sFAqjsudoskQzDQojHGoS
ME/3J/WmVxen7coOdfNiG3lxiBL9eXjQnvOK1NvBqXWUg8/eXmVI5ZNum+73770z7oJtyK349psD
/2NewcULINWcMr0eZqd0UNbLYV7a+8OhqgGw5VBM5GY47mTeH+tN8fBnrCJiWHhXSQR+89rY2MoD
3iIwxhXnktso5abOzFSAClNEwlrRm6nYBJBQrtPiELXtZ1jWn1C/0qPRLtec/OL6AjUpy9hGeMZT
R0mY4izn5m8ZKlAXD4k9RYeKeYyF1VHfBB2YYoAjBZlHlx2cOzXFk1SKKJuG3Ln/RogojqfsLGa6
yjylT/xc3w/whqlGw28fwKggci+1D5LWvN9N/xbZOE8/upEAoOGRsACnwPX0d0mctFOccOcx3Wkt
A/r/TgHOvfkVVY98v4bHuslMzuYwuyoaQ6A1IN9cZfmYxYOnsCAbBCcKedm9zUxvD87Z6UBPvX9t
DQC+yXOARsrN6eX+Vlta3Uvb1JynQs1rfoDTmwzHtn6pdiWA/81k37dyg9H7GaIqAdqGAG+uM13P
aBulYd8oGXc+YGxvwL3aeOtA4o5YuW6D8N+2Y7BEO2eOxOZEwGjnCib+/pw770fyvUojdPN4/eeD
EEeB2QcrTSOkOsWLklL22LPRgVY5188fh4+3t0OsT3pr9XZpJMfK3m2en4/HExi3Xu/Px03xYTYP
fwllUk2F/OFN52wPQPIQ19xZqc3aTQd4ZrnSBeTgo6yE5KFAeESRp256T5Vsq61Ukm9ynf+Y/4ne
QNh2w8OVjp2P8LLizgLSmgkg3tWmChJglk5a9zH0KZqV3YGXzEaCYGFsCP25TGc1tPuzMHsO+uaY
+WN5+DhBBDjgelMoaE2KA3Hgzrxs5YlZ9qhsfxYvfGx1vRsioLlv7qcsT9sDHB+uDG2UqOhRnqxq
JbUuYo47y/kx5qCEaoNKSi+7HTTimx5dAJO0ERJj8CzNM+rCjV5EqN7JsT3IZyElsr+XJX2AAFE0
mWynQyMurb6A70qcfDhMdUbG1CzWxP9u6kbzWiHAxGLBIeENz1/P0jg0YPeocHQQLwRv0y5EYUzc
cGDZev4GG+L9OZqPOzVFCqqBwCYjD87dkKgA+xYnDHRpz8Ib0Ongof5z//cXlvzq96klmGS/zISw
AY/6b6RAJPTrOt1OlezNfTMLl/WlGTom0VBeiboRw/jAO8QYjXbl/K5MEw2uSZXRL0sGv88ZnqEd
uPf7n39TrMOaX30/teaNNHas3OH3Z45IBf/0R3HbOSQI9XzF1sIFcGWKelxoQl8ohQZT3uErNKVD
dLo/lrWpmoPUi+xPEXqSMM6/z38HFur1q702awbm/39hIBzjtpXmLRUT9KSRaa+i5cho9+i9/565
B9aZ4VY28Q9t64XFyQuyHvg1ERJENZTeNPLAEbzCABD5BTydOVrDcfO9BqRaCI6u1mne8hdG0aYo
VGmKYULAQtaZz4369Pv+Si1dSvAxSDEhRYhXE/3OjBm5jodZQOvAHrJnTs+3HWkfIwjJ7fqVytfC
Ab0yRe2KKAwHRcxGyLm9xzvFFEPC79bIVtdsUBtD65CxCATYYEu91klwbNcmbL6gKG+p4oWFRwG6
X/Aup85OkChswyTcvPWAqtMBHLBBUzuSNTs3L+i5jezCDjVbUIPgRQbX6NlH6Vr8dHxHsONHwGiP
a0wP8y/dGxE1Z0xceFUWYkRg5PdWnqOL63ExCioGxDNJyuMIv53WBPjYfr+aE1qbJ+qMiLlUFfWs
qXSGtusT4OOiJaC3IHtaO4wLHuBqQebDenEYZUDbqymAoZ3/ZH3FumD2xkpwtHDer0zMn3BhwpfQ
sRAx4PeXtwd/5xmd2TvsyjW54PsvbdAgqwgMqXIEOsRz+NTayYtmrElzLhpAiA26IcTYCh3mKpHP
ewBXIZwgnOED/HzfY639PPVMhm5RkYspfr7+jh5zexohj37fwlL0BfzZ3xFQN7HqcXzjwQHMTfs5
wa56GsifrWY/b5KVBV8bDOVMlDHPugHZzrMhjVbf6vl5ZSiLpwMis6g+oifkJlGTxGnQtRw47cHj
mpOQ/KkNflXbbeE2nhPg/zNCLUmTjWWX9DASGIWp/etU4uwIL36dWg1WKaVybPHrOV7KvG6BckeC
UNVaFHxT5Ef8dWWHWgs/Cru4zsDxbkAZ+PSSOZLFbbh+lRB50Y9cjIdy7P0k9HBaGM8cu6RQhT8X
trGy7Itu98IG5dKxHmweRhjLywtS80B/IF6BnnfjE35/Op3W4Ko3+D567uZ9fuG4NDlsvAG3+znc
OAflSXefoZO0ezsae/f7/tAWXeTFyCh3n09F1YexhtDylFiis5/A47Y2nLXZozy9GMR5pDYYTeTU
JNxvv0/3x7AU6l9tNcrPj2hNhpQuluew84+Zcz4/NeB8ICtmljeaBgI00EPywOJfL8oUq1nVSNKs
TpqhQ/IPmmPcfI1pb8kIJyFzhksezHI0wq4D00ik5gHIdXXVHk0OLyMwAZBqJY5YcpSXZuhDU6DL
bGyhiqDa4QZvddtfAR8v7atLA9SJ8WpfYZoJBoCE+S5d/u1XtB3XjuWSN740Qh0TL++bcWBhhE2g
yVgT4ZQ78gO39Y16k/+He/7SFnVQohJ8R/IAW7zN7b1N7qyF88tLgjqggnoY0BeU1wf3EZidB2h8
TBp6SYnoRBNiopWTsrS9QH4hIYOIDI7206J34VgauYviyhMEvIDeBKN6zXbIxuiFjpwovNgO0qgv
/8Uici4q8OdIwtM5/4n1xyaHtMI5JPmB+Nt8sIdtd9Q3QB+eJOM3Y7X68LC2Wjc6GLMHBVvP/8xS
W2PMvchjIlWAHoUhsSR6ztD+BoY74/sEjrfvb3Qf4q96owKfKoHXbC26/cnG0q+Ayw+g9gsLXdRO
yfEBmOnJwhX48tIY8UExyePj0xN3fP4OzMD83vy+P9/8fH3f2J1hKmjXnTtPqJOddV6fskU0X4ew
jP7K1JXBm1uAnnl71E0Oy+2dI9TsgCMmq6Nees39AFX+n3Xq2EsdH0YND+svL7C+s7hY9xzZ8e33
LVrlnsF7GxqZvQZyW4w1Ls1Sqw1lC66Ra5j1QA2m/s62EC2dVVzuz+3i4bmYWmpJh7AQWb+CFVY2
HmYm0oHgGckFK0HsYg7hcjTUfanUTcskHezUW/Ai5uTQP7UHKTGArzr9XvGh4tLlfGmMutXiJm4Y
KYEx8TAnyvqECBvvUXv6AsvYR29Gr56BcH3u+h4w4m6Xyo85N/MwF3pYQMipIcxj9gc0oL7x/L11
P12UGlYuXmkOFW/2NGqwKAWjwCPJlGtsvF6WYrX/J8R7e0scBUkqhaj2zAk6bOalODuO+DhygKGz
epya5NevGITlkAKuNoXZAHJZG5GpYvtvN7+/54SWb2X6d2F/f/9e9XnLzgfJf8AaJKA6aCCOwPtJ
PqZIAtUmfyr2AwRxzrkdWMFr5Vi1XRPf8X5ltqBvwwdwLBq5gbZt5/5mXapPoO/s70dQuyga0jye
EnyE8JDsBTS0Js/pIXa1QwlrvhXsysc1esXZt9ysE4AKqDyi4w1PpOsIqeyVSijKCSndoiv0mRxK
RyBVrBzDxXBP4AQWMRgkqUAJeG2m6NUcjXwl1KPe0ADrTE4vAqJhAGBlruy8xUD80hTlWPieEeRU
ycUzYGqTI71mTqBzpa19fCsRgJg8AdXOt2r5hrxCf7QUP10apnxNp4KUVZgK8VztQxOnT5fRNLDm
0G7BcNDRwyXFA6CmscBDUW+0qo5C4I+U6VzUJZHG16h5HiO7FCX7dUgAT+YqImZrJauFoaFlCFVw
gPDwJw3fzQZxjLqmY887TTJr2/sF6qD8YY2le+EmurJC+bVEbIqOx7vtHEnf/ifT6h2UXiYrGX6P
vxtQVijBapXp9urFaZ/7UcBcLEm8Qp24OO0SRcBz9FxAcsRLBEubXuoA9Xa03PmZXnTVMwDXtah7
khvw1sp5vx3wtXVqwEVTtkPZcf2Z7YwJHRBlI1heHpJCdIpG1GVlU8X8DrRMK3ZvLxDYVSXQmQlg
ZGRFKuDok7FVRzUHNGm0km7LKDWZ8gnIzcIU42MwfleaFfmgEBt2kgTdDk15ApzXbnLd63437cp9
thAK4HNABDh3FQPL+nOXXES4ou/zSqxVw1n5VYunqTqV0yZnPrpvuQP1wjPu0HazRhG54CaujVJz
EIqIezkR8CyGbUyVq82qJd2wLxUIVEabcXxjGlAFOWref+XGGD30HKgJmZBM2ecoHprMXVmT+UK8
dsTX30N5SLbs+hC7fzhPpTFmOyXGxZibcoaGz5PPPY6Ej3JjFSv1E1vemgVRDSgUkGKi2y+npM9L
ruuHM7vlfV0Rn5R6sH1esuviI1LfBcUq5fQYJeDlf9bQkzjkh6J24skRuoOQ6Gn5OHA9aYKzMNqy
+KCG5UpoNY/73gdS69QFaGurWaAAo154KzQmsMM22DEZP62cxptmYKBjsQ3/TgW1Ako8BgwoPYez
X73E3rMCzmdkQdGLHxcWI58VNBCOhgDwE6Yg3ValznsHpn6KuFOVPHO8xfrvK3tiyTspgPKhaQLF
cDStXd+aUjgVquBzw1lLQnUws7SIdV+MxU9tVCcrk8o/DfDhD5VUeibLDTsmAlISZezPPlHTlSTk
PM/0Oiji3DOHbQKQH+UpI40ZsqiehnMSZ1htKRMdFfo6K77g9qKRxEsrlEdEY1gSCglGLL1Fvd15
u54jrABw6yfTv63M7tLOurBFlwHkqBJSpoatmNkz6bua/pm8D/mDz/ahoPtouA7iTXTMh2d+PAJr
Ja0MdeHNgLEiYYSwCAom6NC8Xt0gVEthyqThbICKipuMtDOJVhHJiQ4jEVXr5f54F56Z1/aok5TJ
mRLiCAxn0U6aZ1AkdXBzFuLpzAaM3+434xf+2YQQqRmhjpPYxlqZbQGKcv0J1IbuMB9yLfHDWWXf
E/WhYUuC9L+ZRxsIMvTRToEwZM+FD23cGFX+LjefI2SKpsxBfgQUtpBq+pOXppxa4rBrCjTjT09T
Zse1dFQZb1OrvV4wj3VTOg0Qvr3Y6+NKAXdhf+LSRBoGAEVUR3769y+uqqpNS3Fkyh4IIsaUkpQM
UmZ5j2Lp2W0YH5VMXNmlC5v0yuD8QRcGVVRpokhu+3M0cseBq50yhXxTuxa73gLDEA9g8Vk0NaGq
CgrhaztJGab50HiTKz2AMc/zTHU75SR5TvbdZnpjSrt+UR3Z4HapqsuH+hCJ9jAY0EvxfFsFMQDU
fQrzJbBSdMqe2s39rXsz6/PHwfUACC4oIKSiJsHPB1YBUzDreiXgYn1XFmgbjWVSFAFDIDVSQAe8
RXfTwJTmfcu3YcIcJ8EFz/SVgE/9HKqL+QdfXJz1XM+6CAr506Q+DTVPPscvZVvFtsZZoagP34Pd
F7oQ6M0xPAfhyrPiZgfMXwC3K4ACH9EaDbsQ+bKKY0Dg3URKemPqUoQCJYemLq8LnJXR3jh52BJQ
JMMfgNzDL13vAlYq22Coc9Y1AMWEdtZba37Ubyjur9EQ3II/KUuUJ6hbtJsKbMq66L8yJGS1IKKB
/2rNwfA3sq0RUWf1Es26VtiRLZiHJRww0p5H43tlzEub63LM8vWYw0TJ5EbClwCiOX/EgSOO/UiA
Mjb2W1CY6Ssu5KYpbeYPvjRIvROLxi+bTPjHYIP6qtF1xCj1eXyd6es6mqjW2DBvMwuUTeoERbXP
C36Lhd0drK8v7Wgj4a6DhW9NqOL2UqMMURd42CuIoMrZUGdBp7xAgUpHj/zBWHvmL23VOR+O1DgP
zDRNDi1FaaHiPmHdnPih/hFUZvU6PcVocQKr10iC1vgd/bm/VZZ2CijlWbgBEMbc0GQnkZfzQMCz
riUxOvfEgNLwxK/J6KwZoVZK5jucwgRGEkcjw17DqdDZDLRV98dywzQz78LLwVALlShMPfAcfGop
Wvlr8o5w7iXSTjP9d6mYyS4HAi/UE0irqGagEHHtFMwXylU8OdsHgynUmQUNhXnKAfS5hvBr7DkX
tebGIzH6nJESSiz17ejqsbDi2ZZ2CyDmCqpzkKHGS/P6kMtlqaq9J44uk3NOXu+4lF17Piz56UsT
1IBKRU6liRFGd3r2YvISf35YwHk71a4jE4qbCdHAaQpGpaO52ZxAe/z7/oLehneY0Ev7lB+D0gZa
oyMMUXWlCm2txsc5hE6saoDBtd/KsAznAqmNnkAOChnU++bXJphyanh99GmiSqNbAFGvyvmmZepk
xcY8AnrLXI6QOhp1gWPZV8ro8siF1o3Jso5alFbtlef7g1k0hDqMDOYBBRQE1NmArJQkTkI0uVzg
RgLRmu8cTT7iyp68jYaxYkCMIGcIoBCUYKgVC5MQCV/VG90XgeAe4N5G/a16M96AqzwP4C4EA9lT
/x7qJsBcoCEZd89u/aivueylfXv5FdTKlbGSRlXEjK5SnALpwMg7EHf++/m8NEEtXBJyaZlmWDiR
BQ+9MjOHjqRq9xMvrFi6TTTPcyqJ6PyaE803Ff8G/C45sOqTGznSW7rhdlVDoq/USaHeIJLw6/7A
FsPmC3M00ksqezWAzsvodqCZ1iH2EhiDYWWGg/4ORd8DH2e6797D6y8EbKb5+Qw5xVUtoZss4vWQ
6d5s8P77qTgFk8uPh1LBs7U4sarho0OybzmkAz7D1mRWGR2WQgoZbS3oWobUjajRvS2RzCIR0zCT
225r822wjHy0E8bUISr4DFIc6Mven+slB3dlkNqoEwQYBlXyWXcoQdAh+KRBpa0Dp3xsDF9tDKU7
sKxk6O/sfvlApBZHhntgBENGRCnbvQhVUFODsMiggVhsZdvNpinPBKlFvAnxJJyZISjfL+cZ0zBp
g0/jyIeKdtTPOl7JvyyaAJgQPh6NjciWXt9gVeNFWtW1c8DMAG2w0dzhJXFXpngh+JDh7v5nhPJI
cRK0jczDiASddR79QeE2tbGV5Zngwir2QITtoQmj+7yBzpDGbnBrPwdbdpcdwGy8uf81t3nheaxo
VEJKjoeLpDe2gJIU7ysF6/qK+AuccCZfO1Ufm0zyLXpnubci5k8bWgoSkNm/z87AOMAPaFRCnw7Y
Lqn5VvJsiISpZN1+YMjQvoHRtmV1ViZxsm2HieAxRoKMs/JgIkzxkkSPK6NfWvCZLQXFCXSqQdjn
esHbZErVLMBaeNFzK78VxUm22xfV14PAQun3WRiQJQKh9YjqJKiBM6NpHwRmral3vuronQ0Qq6Ag
Uwb6dHZOUV6+fyW1kMNEZl0QlwrsY/lSaUbo1IEhVgZo+++PeZ7TW2N44QtzZy0KktfGFLTVi33i
cy6nghwb50gQSVuvRJ4LlzuYQP4aoS73sSz5IepgRKvtQX6BpAIUotLu7f5Qbut02D8XZuheHDA2
10CvM9g/I1SNtPeme0kj6AKcVOmQDGYHamZuJaBYnD4ejdcCOJFFELBcT18+KByTAJ/tCrypHTt/
5ed/CJdulufv79NDauKyG1o2513B95Goq1kxPKGoUPCWz8pJRkJ/ykboLGTTJ9dX6TMDoVCR+J2f
lUaE4HwgotaxDCprYahZ/VgkZiR5oNLsNbx4TIYLpl2XTXFEWPCq12SMuBo8XU2LSHLiEEMRVkUf
FSk8iJqYac/Ev4c0aT8CZFd7MlQT7gU85SdIEfVJJ+jZ1ICgIfNH/GJY91xmc1LXN3qB6C4nE4MX
iJ4VqfTAdnXaoNE4EV9yLlNFY0S2tibgnW1yuxinwIrkSUqIJ5XMW9VXw2D9l91yMbUUXKLu8lRL
AYlx0baPdx/Yf22UG7pJh4JQZt83dot1mLfmhTHqTIOhfyyZLuLcas8ZFgjk0co3WeFG/WPxevMw
PfGkOY571WKNYNeeQUm/QhB0W2qhvmB+HF54lZYVR1kq553KPqqMyUD8pn6QhH2ZmMX06LPmUGzU
TDWSymLLN3SzGp2cGaJ3GsE033Rmpj5qYFG4Py9Ll9/ltFBvxCCX+DKX4RgSKF+Ak3LSE++VBz/4
fTNLfv3SDHWxjDW62McCZnzIqAp7JTA7zRbwxE/rlQN7W9z7mWZ1bucGO9ANY4o2yV2WcFhoiUjg
LkM6bRe+dA7o2uFXI7DfgcN+ExB+k2yjU/8FuvZyTvWtZp9uapvUd1AzGxdBlrNeyrlpZzSPDZhH
d+o+m4ipq9Xr/dldDEshPzzvcBDF3HQ4s0EytOgp4Fx2NGXbTzbgF8yByT35b1vvV/0AxbV0DQG8
GKlcGqXW1JvKdBzlnJsFuCB5QDJ5nuIK1KqG+tC5VWElsXl/oIvXmACyM4WDog7C8OsjxPuBJ6lN
wSHdwG/zzGgBXFrrLFo8ERc2qBDE9wswLXCwwQg6e5Izk83cfFaCGceV6Hbx6kKBE5cW8C2gQ7ge
DdYsk2rQJLlqAs7NLwkSlflKcDHffje31w+kdc6TQATm2kSTT70woObv5rkJpnXk8yN/X8iEfZQG
J1zDcq1Zo6ZuDPw2EXJYqzx7AJs0QGN4f8aN/lz8h7cH+vAA1f1nXPMiXvhSEK7EPt/BkpqgnZtk
wWMZmV33Fa3BRpZ2AxjRlRkSDMyzTA2Jr0Y/aBA9ueF37BPQooeEi95zdiCc/F/uw0tb1KBypCT6
rK14d3pgEVNAsp3hfgm9omsgjXmotsW/JShEOhRR9t/Bzet5MYtyG0rKqMFgLHYgI9gI0lvy5/6J
XdoSFyboXIE6cV0ueDDR6mJqTvuPbpe9qJwRrLEAzfc3vdMvDVHBRNGjv1/yYUgqJ4fxVT2YXjy+
JxUULUNIPh0H8bkFsBfCq6Hs3B/kYtx7aZwKLtQh97skz3g30LaTZ2DxwBDAIf14yoA+XTnTi473
0hoVSHjaUNcdj6HWlQUBkjxx/OKRqbfFPsyfJhYUnY0Vtpu6WPG+i9cM0tcyWPFAiIfukuv9ItZi
mfJJzbtpoE+MBZUhVTF8cVMVD4BIWFLmDA24IAsjQe7VmnpjZZrnK5NeY0i9gntIxnMJZKHX9vk6
ZzycUdbtGr1qniEQNBqDLplCvuUim5X3oOSCHI/2qIUr76eltCVUIP6apo4Kw49V0+Dd6kq/rHgj
WZOD41ntGYilJhaEbz3QS4OrFShy5SRuoGuagGyLZwmPvxibscU9yEYCZA/uT8nShfj3s27IPSKp
TvtZwchFwpYg7wX97PsGls4vdBQ1AFSgKId67PWU+wxkVby+4twe9GI29BT7ggyB7p89EqwEyEtl
NICnWejWIRkDWBa1vGMuNYkvDohFDe7LM44NQNCMcfJWeYqXBoXLA2URENpBOpM6QMNYJbHfc9z/
kfZdy7EjyZK/0jbvuBdarN0Zs82EKC1YLBbJFxgltNb4+nVwRFeBsMJu77zMdJ85FUgVGRnh4X5G
yb8J6oWtJXrLF0ZTB3qeZ8QrD2E6py/wu70U3lbFLAJJiksdGna3U5mC9afuUhVv8EVEenendUZx
kJ5sEh2M4LQG0GMmtp/KC8sqUnOAUQkaUu0ji7Ug1H0XaNw5IOt8s22sUIGCBXV08eH+Lpn0DBgd
4CGDjog0TtRlbQ4Ktszmzl732jBfjLJsnE+5WMZGauU+5V2dZY08p96L36wzbmagk+t5ZX00TkYs
Os1OBuvyukos8S1zLoG6zJ29pBlAPt8f7NQLA6SgyA4NimsItkdxWwtWLmB2PP7cWUFPoZ2CNsus
fxYgdWaDRT5AusjIt3GwiD4gU3USQyNB3gzE7tKSY/TW+Y4dVNj7l/ufNeEcgZUYWg9Ahgv579EF
WPTQBE9UrjsPWYQ+80wtnKt3TZ3QGxv87RauuqiW+Rg2wIdiNgwgSYy4kUEjDaxqvvWdbQtVe+i4
pUljJtmeA7z0/iBnv2B0dOO840HXhYJj0hleUVt5j5d6IRotojOOWZc25JcygSR2SYqmNUUtWmbF
DDhlcqahvAWVI0XEW2S03cBgXbRVy3bnTgCDkq1QxvdnFvOXpBNCM9AX/WljFHeqSpIqWY+Z7qzO
8jfu0l0WxutPN48DDq32ATmmpbiXycvqNHSG3Z/mqbIDzINwFLW6n3N9u9B+JXFt2KKy+bx9fXcg
hgNpd6tcBNRCRfWMexedKcXCtY5z+mbD3I2u+GvDY56orkSBXNZQ0K16q5B3SvXWxM+hPPPymrMy
Oitq0idNnWMXlRHktLWsOhSRCp0j5NxYcMD9pckEjy+noRQPtP/tZKbuvyezgmbVdruP0Vvjgfrs
gWA2X1RSLTPzdPxMZxZxapvigQQ4CIB74IIevOZVdA8ySFALSR0KuvIqcB54cNbfH9iPoxsv1pWF
cXDPCa2fI6vVozzToA94K1s1MFT7R2xONLo+aVtt29KSfER06MnySKzzRovOlEdUV74uhFmVlkQ5
tIwIFAK1UFO//32/OMKHQ3T9faNlZsJScmIP3weUE/KLyPqFpm8mFoSgD/YyopaxO/tGYOZWZIYQ
jItpQxj0WyHouP8lUzfxzZeMtkCkNhrqzX1/BtBLpFBhfI31ZNtD5/CvbLbrMY8cpKzkXJFp7bAm
Q1IGk44hq0tXB78gdpuDUuUJUWKzjq05VoufYPDefhh25NWOC+BNIk3+sf0KKS08uwAtc5cRQdhB
sOgtOXxU5qBDUS6+NpcU7eJgOoxpuEUn9HoWnjF5WaCOgyZidA6iqDb6Hgg5CYLt9h3mIn9MgkVy
VPUm34nCKeI4qL/ElUog6aksZ1Z7ojgN/sM/7Y7eSbEsVWoZwi5vRUA4FF+2RmhkLmYO+NSz88bO
4Oau5rv2GqFxAtgJIKvHrnSpJ/TczIFsuClvqaBbiENFkMO7azQc6Mt6fCY3LMxIH/v9Y2YtHehY
6/1TEuMeWNi7mdfW5HG5tjgaWO+g3MM1sJilh1iCZIlImxDpRGj21Bt3q0k7ew6uMTmZiOiAAwYz
J/SDRzcu6HfkTGyBQdvWOlJ/r15gOUtNJlVA1bmH9NQGubY1eul4yAurfNDh2VaR7XOjQn1G6be6
IdUzloTBxY2PJBr1UVjEKYBI8MgdqOAi1rKGA7iVVWllZcpGwynkVtHSIg8OiMzMwqTf8VZ1SGgd
1+hDF3cgB0oKuMK5VZ26kMB8OpSYVQVib6O4GY0UfcyJGPXWf3aOCuVWtLQGptNvHP7P+2fwl4jv
4PuvjY18f6OEduPkw3Kue/P91XytrAbk6Sa27sODRqEstz48fhkX4y2jl9xqzyFdQKxXd07z780p
9CtabBHYoJNwaHUdnaCmVYNQY1ALKGsxXndBpOdaqGLNe9koAGleSTxYOjSQ/u9ZBqqdmt0p6yCW
kydPjtmlhNKc5bO9sqsTL8RfSxtL6EVlX+A/xKscbcaDTcZ/oDoHskMAUwg++9azML3nptBHGfIK
um2hwQZtBVBz9hc67kZteUzevxl9sZaWFbpL50Avw0kb71kQzAsKKjgAfYxRrlmcqm6TIANf9EbP
vQvg5mVMF7QIHb2/SeYMje4H1Ycki41k/7lWzq9ihU7x+phiQtM5QunJcP56SKP59GUhwZCQRgG3
sP48kP5CbKEx8hdIXUoGcioS4OAHdQ2pQ4Z8Lp7uj3Mq9QCOZR5vc9RNfi9nlNeaE0Ywn+aQ/1C2
kvAlQl+18jwqMt82k1OWoWKdoeJICuiCOEYg9o/3P2JyTyE/wPECytZALY6cehmndqgGJXeOHStY
90R7uxSmVUKgzTIM52W3Wh0VsD2sQbN93/LUBaYNZw8FbFD5Y0/d7mY1YgSlz9UBtRWQLdIujQH+
MLDqIcF0FA4VmQn3ppZbQ9IFaZdh0sGyeGuwDdRQ9Ib5XgsuSVpyyb9jgOtTsiMohcRU0zOo8QrL
p8Xi/lCHkYyODjhKhocGMvsQkBq5+6yF/xFynj1DpkqLXzPno2w2IUsgwK4Ivo5ey5m5HUZyz+Do
CEl8LKktEm1n/4NLtgoHmQoQtN8f1MQxxUObA3ccntYyHNLtbEY8y8hJBhtRve1qkOF6vR6XM0RA
U9jwGyuj7SnKSZG6Hqz0BXVWe+8YLFgDXHYfIM0G94G8wJ24iJonNp3t3h8m6dckigpSdKBd53FN
3A7Qk13R02p4WxWEw4560rhNEhlRYABfkrWVnjMZab8UmXQMDYtz8n5/fieGDufAAfA1MKBzyGmN
7KciF9V9yZ/FLX9UPgYoRmBYnLJjn9HzvgAKoTBsoz/cNzsBiLg1O1rXXoSEiprAbJwf5c6BRCOw
dVvNVJtFXhPVQ/+tYmo6PiFy36QHFnkOSRc39ZMW6Fk+E50My3u7BvgYkHRDlQbiG8hD385B7TRF
gLcsj/BvCQmr9VzRZvj7935/NMdIoQsNmOYxWKaEcsdShJYIUotU6tdxfhJlhrLFVkM7fLdM+m1Z
z7ikiQzt7fhGk40kRFtHw/ggy5Fc2kMhPdrQy44eAvutfwvkvdJQ5RPiiwQw1vsLPRFa39oeHa1U
6WohkzD2EFRGuVkXKWGSQ3vJikUeE1DCFnOlhN8uAxbFIQZEfz26Foc/v3oZVXzZBVKGXLsQlGhY
LKGnDSaWKkTnmtLI4okJBCiNZ3XfS1APdCUok+SBLBMxY4EuRENu7VqAAfjbPgrSlHRu074HfdO9
JWzUfyaKk0XG/Uma++LRk6DvvBBqZ0AH5dA5Zwt5IfQPSeCupbagvhrOWBtWe7QbgRQfoLsD3BNK
qbfzw3FlqiboUDl70kXMlqr/GM1JHfy+iqABD14ZwKVlyHqOu0+qUG2EuKsH/EsEQGNIu6xYMm6g
K+kTmNebMKJJMpf++O1JkeoCfhVqvxKw8OMKodfKjtbgfjxHheOQJmUqIsRQVb2/VhMBBcyA1gWk
6XAW7JieLG7EyLE9lz/LhbfIwlWRE0/cVi4PoKxt1nXmkyLvdbUyveg5D60qOkbg+pf8jzlg1dS5
xqtOkKCFhnQ0ejduV9IpgkoO6og/21voh9BMl4ylt0rXhW5AZBnqrkR4nBk9P7F50Bqq4DKWcWOM
8wGMq3YVK6FO1x0TUiAxHFFRR6Mu3QW69BeCN6Sg0QaL8iNEYbCytwPEi0lRvCYEgiDENQQMY/rJ
vvE0giylyhHbJdWzjH/50Fx8a2agU1sYLzYAgTmQ2qI589a018mMzSDyOLsJQRGrI+AgXJZrZQcR
i3hdGquvbAno/RnvxuV908OgxufzyvLP1Xnlv9AMF4UOnwpnrg4ok1psQ6IGuE2jD3XbnXEGE89T
lFz/HCc/ij8Yvm8ShsE42e9Uz3aCvnRWEUUPnr3PDRFNOaAkRuk6cEk2V0ybPErXtofNdjXSUu3F
yA5gOz20JamsWIf4KDqdKOsalAH52xrzS6PLX8j33A56dOGXCN+rQIFhJdWDN5GGe6ndSJR9RHQR
+jPRxdQViKSSoMDlDi06ymgrxSUya6rWAp7Srtua1hr5dCQz1XTgoxv3rS/m8DBTHv7K4Fg/kO85
rXfrGncuQPwdaXnCI4jdoLFYWjWbN/uyCvEAmXu6z1kd7SRkudsya2G1jTZsTIvKquS/NDI068uD
LJuERNLtjmEavoLUlQCwDf9UMuJSAI1ECQFGiT9nAlGZZcSqr1z8XdhmyJu8vwBLQjMn/zfhGiC4
Cjah4RrlQEt1+xEhuGJT1ouFc0PbZfheLR0T8zkXOE142msr40VMkzZE1xesDKR34murVxb3mj0n
S9Tw57L3E13/uPDxah2ai6FlNn6f2y7jRq4MYxCRNZ9Lz5SbVduh/4QemQWHErcRQCI4KdHMNceR
MeHubkyPwrW26KUgkWA6QOeNRj3vIKxskPy9/wXyK3TKXY9ytHv8nGNDRoApCBU2x6NyShAAUvED
Jc1Z/MXEaRi4cTm05A3wwR8gwZVvq3jZSTQhEc65GT+CwjpaPHhWobOmkbxg/eaikokQ8sbc8DlX
5jqhs5XOxtB0Pde3yrNjQKrU3rD76rQAd+jjoj/dv6UmkGiYTGhmKUiZSyyArLcWqyr1siitMEAn
JrVg8OrWf/eOYLQg4qHOH9h+U8SJXszeGpMbBjI5kBQaWO1/2CKvhlr5yHI1QcOf9Wd+1eMN4dOd
S9pzcxooNecWcgL9NSSP4KFFFv/hxCHsvDJXqkHVuWUKxAdUf1g90KhdQUKdDQ1eCAwnVPXYDs92
tElTD1FnQlzhyCkIjtzGqLszF67dfhUmPC2SRQl0RroJeF1xTw1HxZzKr4KLd5/O1p8hChzhXBgz
NVkc0v/aUH9G+nl0utwUcOZGqvjzkw454HqxDCjEIeG48PTKcj1+4Nd6AZpKCoqR+xtkgvECE3dl
enzamkwKIgf3QXfkj6jC6aUO6lNdI5JHhAubG8YLkmIUmiAvL9au3i7i2VbfyU2KIB2yiJA64hG2
3y5e66DpSuNx9QrER3oFfG4cKSn6NY/NX3hkD++B/5gazbRsewDw9jD1pOvP4iqD6jNDuC2L4Gmx
EGdgKD/sU6MgUUKvNhRueRmdauNHLtJiipMHuPak5+KNfVLWrV4/CrvAeFSoteFAquES95ifTyfh
fM4JMS7xYkOQaD0dHXPG+UykT26+ZbTQStvBpzIqcNJoBAVJjSmJWG5xLpUwtZVBl4deZ4DaIB84
erfWUgbGMrUXzqX04Gskii3HaBG2xYYXnO/v3amoGKyff9oaxTId0/J2l7Bwbjq6VrSTSPt378xA
82cTv6lktVqk9JvOWJ1Kit1YHbnUGmWIwm944Tzk5jsCDu+VvKofiawfjM0mJ7z51vfUXUi0+Lw/
4KnbCgwfeLKjARV54tHcenYZ91Ug4xWg0rrG6/nkNy/3TUztEggfItP4Qyb185i98qN573EeX2Bw
YQe0LHi/hGrjRyt3JtqeaPYanhSgF0DCeEj/jHYjXzqqEjEYSoM+r+7JuaC191CgRb1eEBJtPrBB
8Vz9qMkXY7wLUDDtLG5mNuWp6bz+hlGEWEii63CeKpwTKWHQbxQUoWTFQq9dtMzNzmWQdI8OJylf
sq3JlZ5UNrq5RcZVtq3To0lPy+oyMsqmizm0bmQdOPgCRBlETgP2nY9EIGaSGtUeMqiTSVRwGBfH
3bdj9MVyfogkkiPFH6EsRqEp25Fi5Ez13qMXZNe5VVqTBmoELwDKV8uea6tMjzRGOit8IT8maRwe
+CSvkU4o+TSjcQd2GyrEsoCQAlAjB//b7V78RMmRxOTSdMGISLiQUtGABHd9dRtIQrhIQ6VfuKns
fPISirG0EqWEhnEZQ0IrqsuVGvNgXEvB0EZCLlVqyNaGVYx29pBtjDhHmySpaw6Y5tjN39iwyVki
N01lUzTSBu8RpqogyBmw9V8Ju/9cOpCF3t4Y4KREy6WC7eM/ZirQx9JJ60BAlRBm6a5tQ3NMxzXv
n4yJEt31lkW8eGuzU+Wii1ELPbsbmbqnva87R87iQN0bGqElzRzEiWIczKG0iwZnnPZfUH70isaa
H9vYnYa70Wtzuw0WGRBDUOyU9uCEektSKma6HFLKJJY+c1tMjxYSs3DiSA+iV+92tJLo2Z3cRuJZ
rPWaOfbJMXgS0cGTE3aJPaUIoHAptlW76+ZAa8Mvjy9NcNn92/L4BnESPkp7yRPP2jOf0oAIucUn
m6S2ivowEw5MegDEFmD3h0+VxtgLNGtGudPGIh7Dz1q3rWpU82fKCtOe7sqGeDuRUdrxnsTCRm5u
1+AvA4uKqz982aazqSkxVovT90JZPqmzb9PJwQHLCMpYFK1ARXhrmBF6puOcXjyvPZi5fximHjID
TvLfvz2K2CrkdRVh+O3ubICPH8i8+78/GRJeGxjFaYrU+rKWwoDqL2zLBeLvOalRaxNRZ1NSiKwf
k0oGFe2mKWeCtp9o89f+uxrb6GrKlAgbENzjOHjb7eveBIyKNBmAOOBf22yy5W634ol+Am23o89d
i1PR0/WwR6eudfzUd1xWHPoBtt33K94jRDTQubN8CNdW+n15iR53qzOgHceFkJK/dOj/HPoYLspw
KSs0PoZeP3Ob/fAAAGe/Qrv9qQQs0fJndtGkk8GDDXE/3qdAv4+muu2TguM8uNRBYmLb0UjSS6N7
XJ0c/dOeY7ibmttrY6O51drGd/pOEs5b0QhWCg0fFv/vUqEDyw/AE5oANnnk3UfnIq4Dp7SrUDxv
kTpcsybkUD4X1dybbUh8jnco3vS4gsAFLYH+/PZk1zgXqqTAQ3o5tb/N94wMMkLkXVvvly+14T6o
ub6jQkDO9TnQZ1IKUxEiEHhoNWLBu48vuDUeKlUkZDUvnn35PevAhPoYMW8db9x3ABNIVczklZnR
GBlBiEO5EOC9ngev6dL64APKlJH3R4e4OA8iIRvmqJJmQ0sqQ/0XcNGOMLqmg82oQjXg/gdN7h6A
NgDnhCobCli3w05dPmP5ThHP7CuzDxtLrpYJr6O1QT78FUPyoO2OZyOW99aQwmeclqiudC51VTaF
d9ZexLFRB4tU+75v6UcR89c+Qk1KGujN0Xo8iqIYx2HSKIKpBNKpCmFOvdkLNFy+bk2wvZ/QTfvl
DHWUkHDH8NuISfAIcsHogHZhTwfZ2fn+90xVGlAIBk+RIiBtC6bN26HbEaNxjoutpW8bus03ECzR
fJpfwnW0kVauTCs6d2L5qZvs2uboelYlZFXLEDYRaCD7MYiygWK0PZnYZsT6IBujzKixGEgpj/rT
zICnDjK6gYArAQwJuNaRuyhKcaAggL9lTmmomUL4rLoPAmh82tjIbN1vU6pmFsIvBrt7LkE+ecde
Wx/dsaJX94modsPQt3p+0C4Ki55covr0G3xgi5mxDptpvNkQFcgDgHeQFBpNdK/aLcd4sniO0KdS
LjPLyWnsKnrg12jYVvXW10v3477Rybv82ugoBqq8Li5ShLeI2Z+ebQgtKmS7L8jyqzkcDpdksxEo
BKQW9GnOXUxsKzTzo3iP+F0CQe7oFAeZb/tyEUln/hvsIU1jVTq4ZFrGuj/A4ftHk3pjZnRiEtEJ
g7JN4SykPrV6X8WcMp5PO1ss54KDibgcmGtEsmCjB93o+MnuyEEq9XUmnZGLJAOH5IN1sChk0MkJ
QNOZozHshpuB4XKDNZwLdgA+/eDPr/IQQc9mTSg5zTlWQ0d3Kwysatxq5pb5XVEZzIA6HuIvw3U6
bhRrJDWWcketz+0+2HG6sIi2yIx/gU7L8qi0vZSGqBe6Vh9nhqf9Og0jw6OzJ3mSD6J8tzk78s7O
18ypXArR0oOyj0rq8k3hP6OOulTeoBsmMQPXfNfeQtGI8DzXXviiIKUePWS6t83OXbUMvAuII0Ke
hhvXym1S1GibKHQUFxjDeUz2SUjrjXbm/IsaUVePHJKH+za1JGgxQyCuWKQnOTvkXElydI4xxF/E
bxnISQrNdHi8c8VFiv7blQd0pr+JOL3h9YgGqB+SGNA7STUaAVgRviTBrh3a6reZFBF07KAQXjIX
0IwgLyAa7lZ894tZqMdwlH5tlas1HAWRmu2hUKwq9VlCp/1TkVGhBEHshgPZHj5GOUqMUbiG+nD/
5P2KB34WUOSBWh2ordSRO1MDt6uVYQE5090ryFXZDvRA/v9sjLxXDTldO09hYy1aaEtL1/zcmZ7e
hn+OYnQBtW3aqZmDYwb6bj3el4ARPAXYIiRb22/3B/MbBzOasdGWb7oslmpusEXQxSclCyE0pOPO
JinhaGY2a46etDl9iMllAjwFb2AEbyC4xua58iNRJ2dFyQYwWhaVWdlhSDouaI2kWeYR0EBt2T7F
LjtHJfUbsDkMFsUMNCHDjQHoNLKb+JES11g6339lezSS8WhT2UHMewD6otomgBGyteRPj9+kX+w+
V3UQrROxOtyf9F8+e/QZozkHoLGL2dhvhkp8bDIoUecYsm14qOdk+0gRzPv2fgqmvw7j1bhHh9GX
kl5sS8y3mJmlSyQNNVvPX+aiXn4kElF6UKpD7tih8kH1jGgZKIvkg/uqG93FE9tgPzlA/JLL/a+a
XY1R8F64XpUoXjhsvSRcBNWDxFH33UkfNRolEMisnhtvE2BKYlLIesCsvW7GXfyus2ElFNAmINSD
lAHqq7cbIuajoopSqTkX8tqTkSM+xAdNoGUCl/si2THU56SYhMtMAts8ejl8oj1w3qUVzE6FZzda
dKVIyOU2RPAtodnK4lKaxcBMudLhHhwIJhGEj7P/HapjIh/L+MicyCu/xQLKR0iqyKXltFborQLp
tdAOknCaWaCp6x7cBAOFhaCwePnczo6AV2XByGULPYMN5z1A0IX2LQh5M+/gC6+tzIJrZ5XzJmf7
BuPh47TXvJqBpI6fAug+BGO7iiY66JixeN6O9m7A2EohVeh+ehatZ+wQFcJsL3hYWokVQd6HAkXW
LQIT/Rlb+wGoJ13exoB5DKKf0oxjHtzD1TH69Smj+WAA9wLMvmfPLPDmQtCQgN0BZW1HM2MevwHG
hriRfxTAjVAHDAzloB70uM/WPqhZSkA6Z0i5ZJZQ/VwLVQkWm9euime8xcg7/TI+SiU4Xl+LScGy
5zJ5TN7s6NSzK69eeJzOlabMzCTXRlfBL2vD5r+6CjiWUUumw/IGKObIj17TQEik0qN8HwVzTRez
8zo67naosW0ioT8SIjGGU5gZu4ghTwsmHJ+W8P4LyWhneS9+Vmu8bYC3AOMBJ4PE5OfBfz1EL++U
nsdqohwKlToIVpi+Cpb+owtkJPc+Rz0zOcqBawiuAlIkgGDeTmnlsyAtBUb+7IuQnaFSufCXmrDI
ugOCSDf8LjQrx43L2R8z/mJq5+B6ZZE2BE0MsLW3hvsgU3y7Q1+YULn2k1x1jdXyqKglscMTIXK7
186roydGFfwlxyrdIuF9qPDUGcTK8jBHM3y/DbiosQpFTI4h0Gr7PuETAw7iLe38ORHhqeOMcjga
jQReFn+JJbcR6yahjc/1CrPCnehyVqILakzvT8s4afazxYd4AzgSGcpp4zd2XdtFg6IG+DpzHdUi
6h9AonmIjrLhfzZWCfpvyAMZG8X0lpLV6NGSNTMUzMA9egx0bQkyd0TtnsnMeLOf19p4X15/13if
JBwPqWh8l8J/yVG4qM2ygBglkjuO86pAqE0XYvovH/rfH+3/cr6Swz9/v/jH/+CfP5K0yz3wvI3+
8R/WF3qC3krvLfxDfyvf/jA+vfJ/hl/4z9+4/fv/+N9VUeZvofcW/0Gq/Out+iP5/uNU4ieK0vso
xn/35qdg/F8fN9i6+QcjLr2yO1ZfeffwVVRh+WMWwxj+n/+3f/jH18+vPHbp19//9pFUcTn8muMl
8d/+9UfLz7//DZQ3YIdW0R+tcSI23I9o7H9f2/vX/3n3FuF3lkX49scuyb+TMJj9ma+3ovz73/Bi
/i8NZBn8QJ4/JLrhaZuv//wJmgmQuh1obsThT+IkL92//43hVfwllDHVQRwKuMxh8xZJ9c8/0/4L
QgPI92pILsB3qX/79/feLPOfy/5HXEWHxIvLAgMe351IMeGXBooqAdJRY/HMUHVUsbEz91KtunzQ
633u5+oWo2cTeiRvTYyu55ITypzrYUJXz85b/RzuawWWGh3sofeP9HAybk7OraUx5CNUlCTQVFhK
jHxxmEWUTg5EGwqgyP8izTLyo05cxYHoNu6loTl0jHb9xTbZx3Tnzdz0P+nxX+O4MjQEgFc3k8i1
qp/yrXuJQa4BluQeZB85tCTfkcqvibCSViVaIuxDhZR6tez0fCcYIBmWddUMIPCVmJFmcopxf3LH
T9J/ruPVV438Uui3jtyHHdSUwS1T0mBhJl+aUZklFBLyt/apfm1FIs/1Go+zTr/MDjv4ajLc3ObF
TIFZdsXp+WO77De+T5hLca7X3Arpm0NRU18i8WqlPP6FIaNVY6gtQOkGePdb20zG+LLol+6F+4jR
wpeT5DWh1YvqEigEo41yH5geYj9EnO/3LQ8/PN4B14ZH0bUGOsSc5Yat1hkKqKBy0j99zF20vyMS
nJdrK6OTWQi1C22f2r3IOYSCSPrCZoSLCN52MCiiqRu68Qyt53DgwhCq/h4dOI3B9w3tiZ/vulrS
2ksQaHGaewGHZh4Xpek4XW80qpaSVOKhG9YILEWu4BhJPhqt2qUAdm8S5TKaVUCPTitPycBJXuWU
C+Jkm/ZVSXgbK9S7MeJUnl+rYVotIjuyEcm1FoA530mnuAslgTQsVzMeyB55PYiLS9/1hcH1qTN3
iw9n9N4YR84i5lyla1nevfAWsy8P4BJ78Ci3g5b7U/fOvQDtNBOx/7ifexZHXiP2nQ4NEr17EU6i
SjnAe1ANjwwwqe8Zl6rPKj/jbn9HUD/75891HHkEuwvzOs8495IZ0Vu2sI0OpBxGa4YbKMSj5UUz
6kNPQj2ClDaHByo6nhxDAxwvWHggygAmD5xb4bJYhBb+OdgzOg880v2T9OshM3wj2qxQI4Tf5n+q
6ld7rVdr1o1LfGO+6dfaLtL91/sGfmgHx/OuckN1l4XAIPDjt06iK9FSJeaed4lIR2ULvb7b4CF5
yD9LQC9IhijyowFR91l96deu3u3LC0SBGMN7LdddtS1VU152B/4EOgqCfPLF0W2j9aHJSJQlY3Kn
9pAtWIXYXz7VwCcgfSI9FHDGkdWzQ/UZHGzik2bdITEY8cQ5vDWz1dwfPo97Ixzt5dDNOLZEPwVw
h5XhLmskP8EUambgagVhKGs0Dyx4kVfuSV0Cv9eZPbUJkt6m+C6TnLqvLLHx31AZMVAq0+cq/GNk
688Ncb0Ao43fdV0fi5ztXgZquW7FurR4ChaVVS/KRFegalla7YpbsRt3JRy0zSwV5k9D+b35GZ2D
uE4btraxA9BRshFX7kuoQ/2a5uvmENBHZeEPZOl6AGKWFeojdNgU2Sqj5arYuma+bo/x++Htoz2G
hoe2G58+QzZdF6Bmi9lyW+Jvkwv/UKwblqTbZj1HQjgGz/1z/tCNiyh0AJmOW1tdPvAADna9Swk8
e7zMeR1v4Q/J5PSBbEsx4JFTQz71RrX3Pktanp1ZAcdhB/2aQQS1ILRAnIxPuT1DvOswgAz63sV7
4p/4L+ZB/JRBL7uKIyPodWCv0dLcRDP+6/dLC74BeqT/sToKLfrCAbAzjryLb6Z7acGQQ7EBhc+q
Wc9VOGdNjSKJPFVSzWZgCnntkkRbeAQbD8vYsHdwnHN9a+PM8j+X9Gpko/ghE7QkgPyNdxEte9Xq
6Izf2WDrazctVCqZXfsO3PcLuyx0BI+kWRYn9DHr3lwm+VfiYTS/o/hC6aKwVyIMGocSdEXporfC
d3fvQrzSWSG7Y6TbGhTuW3vHwnda9/3ymLXkn3MgDW29AEkMbDW3eyoO45aLbMxBZYDVWPf3oe6t
Q93VGfTapt/NS6ZXOgoqYDZ29BxUhiqFpN/9j0DxYmpny0iV8oAAQQNolDPsKs1JUZryLs/L9wgc
cs+n7fuT6e0AQ9Kx46DcAcTO+3L7rpB1AcQqh2KhwQODaKUoFh+WIlqD9zxlabSKyLNsvRbENyPr
ET7ENR+MgC42rm4OkDAolh1QgR2o8d6fHPMUkb29xC1MzTUFDBl1aIFsHZgoyOtxq5jrxHpFb9G+
x9+ViKmAdlO0WHJs9XDTmtt9rTdGgV5ZGhJqdfrhyzy8PHwY3R6pXt6A2AjQASB8INCYIutal1d7
YMVeH11gM79RxyDbp1cdPHlPICAmH7ne0f0WiHDQ5y0S8hgS2CecKZBn014yRvQzAZwJsLCOXy3w
qz352r8OEJNjAn3J064jn9vXHkPQ14xuPOxBt7cBexTEtnXzuHpCfx3ZYjyfaF43z4tPx1TxcSFN
yQJs7Tb9fLaNp1cbbBgJPUi4vkJ6Qn0FAll7zOWwO9r1O9bDAa9ghDEj/UOWEjluoYSmb5clebRa
8tpZr2v62eoC/hUaGDtML9o1ddzlGr68sPaArGqIuTS0x1GrxwiDbUkeZKxqd5DxK0NzOc6did8v
CbqRUQYe/scHUk2GpRLargQ08xir3VBWXx7Mlrws0DF8EqhV02VBDihBY99uLrvTOqQ7cgATt0c3
i5UGUtNMN1ablfGwQT+Hpj9nZL2oyCk3lshjwQhFpEWoje31/QZAMkVEOrD4WC8iEbHjDo4BFDuB
e99WZAdm1AWEoLG4PKBEuxNPFoZLPntTwoQKqw9XtxqTWQmroYeD7M6dHgAFBOxZZMmYOOMB/wXV
YWdYO588gYVFRwUc1dKUbL6gpAeREnttrDg6fNlXQk2dHRqzqbzfbWAI30lTut17uvFt6Cvrawh0
jN3ntqKryvg/1H3Zct04su0XoYMDOD1e7lmjZVuyXC8MjyABTiAGgvz6s7b79m2JXfvsaL7dqDdF
GYKSyEQic+VaWf6MgObl44dduzv8mjf8KHf35uZp2oDvzu7t1t/r7VHkx/sQ+w9uXuDdE47V/eNn
u91Pm2k3bJ9f7h+j/PWYwCPsNj14h93xLOb7cn/7hJ2LLTKyHfiNUOi7NbvHF7HNu+3vMP/0+hMn
+exGSf672e6Ozy+b3YebM4nsw+ErzNfkv1+Or2MO605b/vANcy5p/gCyyq/T3u1udvpp2p7ZDOyO
oLRZ5vy2yHG34z8wqCKJ2x9h7P6mBGYWq57XM+BYikBWhg09756xO0zrF5tPT6/fwTDlQCQA8+bw
vL3Kh9PnFw9fLD6csf7gxqyfvRzTCw/DTbu5Ucf/PcD9ERX/j5v7TXxbtCUCksYVePSrLwnCyyu5
fZ233+8VTs0LvhQcFvyo93RzhuZ2m++fDxptzB8oGsjTlzS/O+eudif34ebTuqwwSyE2TgOMAS9n
Knte+BEhQ4W6wZ+2QrUpDv2JCfQx+F6j/DQ+xse0y9sdFKRw4P53uyy7qP+8fd78+sUNnJVZGdNW
nXPC4Omv7sGdEsRBEOWGD8Uxfoz3/Y14vEaf8XePHVTdwe4Qnie9ln+zVwrMeoRj9UUNVb8ro+JD
FnA8Nnz5rUULL2/nvtswNyTXanx/l79BQhIsXXjNR3G6eAM1TdqNPsEvBhXZyfud/qZfx9fgFS+S
/j75QD7/X17l/6pc/V9Wn9/VsVHqPld0/38oUZ9TycsV6f8zsHOhu/32thx9/if/rD6TKPwHiJqB
PztDJoF++3f5mSThPyLMGoNJGYAcgLrOsLv/V3/2/5EgEwfaHOJvmEk+t3f/VX+Oon94ADRjQBM1
Y5xzNLL+iwL0+/yI4EGOWU88nhd5EZWmA8d9WWPc2HyZs+l7YV7eGOLDP2PQ29L2hZW9RdYJIJyn
qcHKKM1jRNbl4Mq74t2Xll44dTVPmkqHGekpSz54IflQ++E1erhLay9eCL1JgrYQhdhB222+94YM
gyLZNGzWGWXx1CnA+aDqKhU73+69LtqwarhSaLm078XTreMed1Pqi93sWovhdQ/gTTFln9bt+/xb
35RvgmKYxzbpoCkH1ehNRfm8jQm98lC5tPXFCwFF5WSksRM704j4yFr9bfTENXbcS4svQuKcKtyL
CWbqQyVRzZnvqoEd1xllcefCvH2Pp7zYKaaCBxW15kfIKyjlrFt+4ZqJHOUILUgoO6bG3Xbc+PdF
Sq5MDv29WdDDev9BI51QM0zYexn8kD2gTSxa5ZzoqL1fuYjjwiU8wHwhbwEZgvQoJc01/fJL2154
Z2WVULRLxK7q5WMRWHaMendNf/7S4gvn9MK065UPKc1hmuof89Cwk+JBdlrzOcEx894utKbCdVYB
P/g695vwGqPVpU2ff/7GM4s0CqYKEgO7UfVtPviSb+jsrwoq6XK4oQ3TWCYtTglz/DCwMYC6q1u7
84VnWgG6OFkN9c4mTOW1q4rNmBq50twL5yzbupjZiEibZvUhU2m1AdvBsPKML1xzbpp5ZGqu0RSq
mi2NIIIwJRgQWHVS0oVvxoExzdxh9Z7fKYPB6Stp4oWjki48EzPtLcd8Jcqbgb1viprnQ9tfITy9
tPbCMeNwLr1sxrAtGuynTjTNN4iAhldq/JcWXzimjFOl3BjyHY9j8dcQe0rkmRquQbsuLb/wzLnx
KlnRmO8KVUFfrKPHySfusO5jnn/pG/+su8n4zINhgrrutkUEAR8b62TVHQHkxPvVuU893fKmgMBU
n3uAYAb257p9L7wTSnGSl5XmO2WoyiNDf4bFtZH4SwZf+GarZ07qEljaFLQ3jev/Kn1+jdPj0toL
1/SLCAo3IXQbQW9C82pQxyZp/jsRlH9ly6Cbf29ubRM9DQM2LkZw2YUR5he4eFpl8CUExKZl2wQR
Ns6xrBe2z6ppPqxbeuGcrQMpetpi6SHRyUmHyY03uGS/bvGFcwpAEeigsHhTgi0t2g505a4XbukU
VUOD+2w31eMGE3ZA0Cb8msjXhWOSnH/+xi0V74bJi0scE0noRmF8eRdn0/M6kyy8si5I3wrT8F3M
awoVVj+boq9JB/b5ddlbsnBOAGx0X+qa70ogQFLypRyugeIv2WXhmlNCjCtCrNyR6Uaz3s8bNX9e
Z5aFa/ZRyY1NoDfOm/E7IeauiHq5LhAuydg7LzHOlUDp2NDFH7nnnmnEgisCTxeMAqjXu8NStLKq
wsxUO+aX92BaxiPCG9W6W3mpEBIw6vNJ1uXOq1IUtNv2Kx5E1+pgl3a+cM4CrC4i1VG5q7RodylR
4OIAeHjV91x2C1uCOkflY/G++pqVKHSV3roM6E835413Eq/nnIW0hMFdimEDP8Nz0+9Wfs6Fe+ph
ZMQQnBXHvuGuEHlhQEK6ziYLz6zTyh9Nc/6aNaC5KdMvimXpqgcnNBjfn8PRVk0QMCyeaLQEIlCM
rLyR44VrmihASotZjd3I9QZ6jGBIjcW17uuFQxgtbk1gsakuLezdpNLLeQPGOpaRcd1ZiRbOybkj
fCJBuQsmUEJ7I+Ob3lV2Xfq2ZLmLrDXWpVi988aHWoy/5EzidWdlSbzAi6GwAdgxd472LA/t8CRm
VawLiEt5A8rS0coyLnexxDRkCuTIxm9kuc6F/kAx3jhoMDDDvAlbT0m/mfsPcf+6yn+WIPmhSWfN
WFLuwoqgJz1ijNWOabpy9YV3sm5sRyE73ECSb6fhWM/XsK+XzvjCNQcIIo0yw8oNgUxvGX53BuWP
dTZZOCemfqaanG8IAb7/bTlF7ca4a1M1FzZOF87ZyzSsu07hgBtoONkZbTuMyq3b+VJ7t1R13JRE
YnF9V02Hxq67M5cNliQARtvOBpO63XTX1/X9fE3i6pI5FhemBz0Xl2YaO8YICMvVuqtyKd3S0tGo
Ug24h1N3in19CwW57arTsZyfyKRu07K08Jg5vmnG+3CqrkAaL9licU/WU+iNjuJSkCXnH8tQPZ+h
1+siyBKu50BiJRKHT9jV9NOQ3veyWOfkS8laB+J1PVBcNxRUeGbXlisP3cIN/ZqSYVBwQ0ii/Zj8
OZ/ncGVBKVx4oc5ipnWDY+f6whwKASLDcMSY+qojcm4+vX3sNCBcUJ47H+qODLs56AqICJB1F80S
nB1iIHfqZIvFWdt/S9LevyujmaiVe184ZJ3Fg+UZljdyBs1A6aDtBCG9dYZZPDF7pr1UdsgzIzHI
L3MBfq59mBiwqa9b/+xZb65J5nmCcNaXu6HmT8IHhjCdjuuWXjhnZxPIiSj4T9P4xxIj05sKoiIr
jR6833cnY5sM49k5m0NCp8fJ9VeGOC/ElD+Y9DcWmXgIlrwAzgkBjaNoZ3nwoPe6X2eThYeKRnAV
h4iykw76aZ+weQKXIzdu5WFcEioNXjPhvYNfMBA634ra/OQyuCZ7fsE0f6ax35jG9HMfBiMECqj/
OUpAV+Li7Sq7/BkifrtyUQcjxqKQIpeAR4WF2sRZc409+9K2Fw6ayA6wVYfF67E7ltX9TKp1ufdy
UrNOA406GMKWSNWHOiWApZXTtXnQS9s+//yNTZJpxnxfa5KdzbS9M57X3kk0InbrLL7wztjrmWj0
HO8rPgDVCH3G0wTW6pWrL9xTtD7HVaTjPbN9c8gGPZ8Kza4hNy9ZZpHKJkmvna8rRMJitJj/YNOu
jLlbufelj5J0nsZsiPciU+Y4sNnfOzzG1wX0Pxj1N18VCqgkG1oZ71PTNw9ZxAA5nbhet/cl9V8/
+r3sGCyjjSDbhEZAE4KmfF30+gNlerP3jFnigWM33scAgu/CoIhPQ5iKD6tO5B8eszer9wVvAUJJ
o33hKviql7LbimHgaN3q0Xtv6qYycOPUxRh5i9snMF6GJ2iTXmPMv3Ail8MjHjJF6eb+bHdnwI0j
3bEuE7fSMgtfrdD2TCLaxvvRpPGGW52+NtRcY2q4tPeFrw7NXDph6njfTmfREFGGH6zU+mmd3Ze+
2jSZDjTOTCcCYOg8AUh7EF1jIbi094WvkpaE0ktgmYYbQPT6WAIRoyOybvNLhJCnCkomguXTwO/2
kqQAXWMQdt2RXDJjJP6UAhOJQzPK8kkSSMf0Nh3Xvee8RUclrdQceBW+KkqTbEeE7+cisOm6tNFb
XKlgc2yyliGKRdTJz1HXBr/LrkpWGmbhq0aZomkdInCW1cG26DKbJ1l1TQvuwpnxzj9/E2eIFnbo
NfYeloLcNXVHNn5dXZvru7T6wlcdh2ZeFbF4P+vC3wHuFANVma5sZS05SnmjZZj2RbRvMGe1lyMe
BqKOo3XvxyUXNwUaiw8Ut7bmItgrG2rQnjdrj/vCV12c+sXQlfDVgU4HN3v1MWGh/b4mzkAT7v1X
tWkLeutuxOqmTiBHB+IM54fddt3qi/dpLKRUPGlw3iMbHJFApps5mMSqezVZClpgiFe1pfXivT8R
8+C0R3LDIvJx3d4XviqRFHQ+x80HydHokbfie+Bmsqq2nSwxQ5L5WavqJDof93YbjoHdRbS7JuXy
986ULAfOIoPYLo1FkhrRD0EyVPdRPF7jEr+0+MJTic3GOLIqhuhaPG3rvpp3/ay6VU8D0KS9P4/c
lz7JgL7ej37L7rzKJ0cwloXrYGaYW32//KTKVEuL457GOtrYQtK8o2AaXHdkFq5qfQOtsYBEYMkq
ql8Z7eihQw32Gp/PBcsv4UPMExKYYlQyUCKFyIONptPo2/7Kpb0YpfsXBgIshe9t0+oxC2oB0ysz
Zju/E2nOQ88ck4KaPPkjehopdZrMcJv5TXAYBA8+C6T46yId5LDfb2DEc6EnHe7eYjb8FQPl6ndN
x2adyy3pbQ0dy8Y0frQ3rRI3QxkxQC/79EqkO+/x3+Ma/zbe4u6tZR0qRaNozy1pT9ozjm+414Aw
SxlZb4Wdhm2tR7aq2oIRjPemqiNh8MpCYC0piSGIG1Q7YFaDVY+tZAk+slHRNQmgDXs/hZybFym6
GWm0rq4IDtf3e4dyZhmrGY8tolhz7CpQhM5RP185xpecZOHh5RlWD3a9ZD9FU4xXHEmPOOrrukHJ
kgHF18VYMY40xdNN/9P14M8bWTt9XhU//gOFFInC+uc0RYdBsAvImB0HXSWrkk9IpL63u/UkTjJB
Ase1neot4cnwq4fAxToMFaz8fn2XxMMYTVhfTVNA83ROkkNhKXHrouuSHteRXrR46uKhy3r9JfVU
dTfXnb1Sdr3gwMnCgYFDtFV8PpUqFBaseoixmyzrsscmrMJtIdScG/Tr2DoXW8KULMr0PEhEsg+D
nm8VHfoHTPjwVS9fkJi//xRAJsxpW6BKxWop84DTcoNyBt2tO6YLB47dGDuvR94FuStwIlduyAEy
oJ/Wrb5w4AgHZqIO+YXyRnuL1prez4NeB7BCh/W9ZdLMH4RjEWoxAHP4m3bowNGLGBQWqx4DmOJ5
/wt8dJ5rhtCzl00wv5i0oL+HLF1X0kiWgCUKxE9vA6wOAHS2S4P+tYrq6coddiF0LgFLog1Ha6HN
vR+tc58sOB8eqWL1FQe7tPoin26CLhAJphn3KvD1Bws5mE2CV+S6t8ASsgTVR1KSViX7TI9dcSpS
v/uk4QVk3Zn/D+ASJll6LwDvUzSYLAc3Z70nU3ttzu+SbRb+yiU1Ke27bK8UDx+auvHuMiWS11Ue
taR/pwLE4mWZZvtUYXiImCR7ZkM/rktFltgl5WH8yzdhtk+o5Kd+Kpuc9c6ui2RL/FJbdLNJSZwh
JxQAAUVh86NkYfdrlWWWAKYJkPDMmgB2j8n0AmCUbnJuWfNx3fKLGzdOSpFVyZTtiQik3kZzDWmQ
rMimVcWqZIlhGkTZOMX6Yt8NHFJYbRN/SABlWtXIhy7H+0jWhIXjdmiL/eSDsqSKlc0z2qt1wWYJ
Y+q8GJIESVegXhLRPEPhPR/D0K5c/exob4pVXRVlHZTnoGIhNKoCjUeOva6zld914a5MYB4UCJgC
RfF2+NjzpHwwmqwbyUuWmitNjXklJoZiX/ZI60GIFD7o1tB1mAEQpb43TVUWWZOWttjLzvN2JCT8
W9M2+vu6I7+4X4dQTcwELdlXI0B7seXBPrLoH65afYlpSlzWFZwqsi+zxn+Ow67e9mOpfq5bfeGu
cy8gAKEbsi+aye0M6m6HURN/XWKwhDY1LRm4ympIram63pBhEh+SUIQ/1u194ayT64Q7N8n2dVgH
96VP5Oeyma9RNJ7d5m9et0uU0+yVjQavLdlbad1r4Ji4KRJvXvcyXwKdaAIyRmEQxtp5DvZjzx+q
ollZUPrDr/AmEhTN6EvVjcU+iUi/8ydX5G4uy3VpwRLsVNi47YmwZE9t1ENewuOHMRjWNd8g9PTe
VUFTi3rmHJG9bms2n2Tdy09hEffhyt0vnJU1OlQ1C8GClohQ4rBrB5aLWUBgbtWpXKKfeALFVYnK
wbnuHm/B0Fp8CWlVrfOoJfpJRKZ1qkSsMdMgb8tp4ifK3LUH4YUzv4Q/+SXNStJHxd7iEr8JMC31
kqbjVYzw2TH/xqXChcP2PV6ZUzeSfVqaiEEg3HkHzDiZvZBgmcjjLk7mzbqvEL0/RsCgpXVDHdlP
CvTGHQsDjJd01xScLtnp/PM3DlZ1sYc20IyYHLrwxqOM5gPqC+uyyyWJeAUwVEYaxg5qjEZ644VR
/NyhqDPs19kmeL/7Musm7VJPHrTxiz04fMcj79XK8LAERWkSUFTSOnXoBKu3ZrKizeeumn+v2/zC
f6mJysrHaPMhyRy00stIbZtS8HXRYYmJ4uVE4ipoyIEaJK/gDB8PkkOkZ9Xel6CoosxIQcKoOEQT
pElQoyDxL2oHtq7YtURGecD2l0podhQB8dpt36LDHYvBrTz1f7S+3px6q2TXFSkYB5KeerkNrLnT
vWDrTuUSIDWHGQQVvWA4KqMp2fY168HLUDbrBmPBW//+1PNM+h0MLo9OsmYDMjuzKXV4jSLoQkRY
EsNJ0Nh4hWDRsed1dgAUAITuoV75LPnDtvjG8p0wCMKVI8dK9l+mMWp/1cmovq47lYsbd0gtH5uq
6U82pPVfkc/7n71ur6Evz7H9b2L+Eu4yJOA3YdyNpywhctzbIdPuqAp//N152hegHW2uMRbFfx5S
f/PL/ijHv7GTKYohngLTnwZSOXYboahW+IdEg8W1vZuC0pAMIzuKe7d92iX0XowjSQ+QI5mKXxCU
98Ipr1s+gDjWU11veF6Smeh7QiElBCkvMYXJPolJyb/LdpyaPAk8N4U5mZo4uCk7I3qcrLnIvD2v
bCi+Exf2XZDPNB79r8n5n4DINqzk/DF201DftEVWNfdJmfD2JmJpz76a1kgD2uROueGTJ6WpocA8
aU15jj+iYN9JMPqsgBxJ0PGfZCR6nDcuM449F4ATSJtTCKQPm76bhuKx8yl3d412czxslG9TvfVp
I4qPvQUbwj2UD9MZBGDAl/KPiTTCh+a5Y55LtlM/RcNLPQx1ecB8QtufstSkUc60bWy3tV5dN/j7
SzPL0zzQDAMGHiklBKPrsH1IOz+T1WYcaKzvgMkIZLMZR5emPxva+/IBnTXpvTa6toG3tX5T4aXX
OZcmUM8DbyfDH6tTAV01izWl3CoJtcrvc+1FpczHVPIKrLYh9DvAYha5IOnyMsXowACiWO71O1aM
RffAp1ZHTwOLFFZIwdsVgLoPVNDRtGMQqkJ/W7WCP2TBbOtjhndQjz+ooN0EbQQ/rW/nNK3qJ+6a
/qy2Rl03H8poitS9MiF6X6CxRof/05xFga43GvJ2TOaRm1l/LKEbS742oZ5Um1dAICZlbh1wKh2q
OS4aobeQ9qMyW2Afw2HcYMhuCsPbidcWBULPn/ScF65NIn4AF1DN1EbOikDrfW7TIgblM/hW+282
VOP4bKogLZ9lEUk7YAQdxCrVhsaBw1Q+CVlYnmLTRfFflQpq/lt7CZnBVMbIHLS5jQn+2SYuLXdH
7vBX+YepKVQN/TmM4fte7rcJfu+uzSpWwCfGzqS/PcXKkENTShaYNpSpackrmbWJ+Gb0pkB/RZfC
73EOvaRuthi5gHxnyfus2YX9KKGi1E7i7GGJ1KXcYXK5y9wWKpw2c7e06kJ/2HPoBep2RzIEaLBB
mrAEYCBJq2b8FaC4YT5CUIyrr1LOvferG6qg3gdFHxa5HjlIvAeivhiO3NIS2p3SDnlCLFzc50Nk
Hag6Awo/9wYP3jDIpNI/fAVT/pRcBRhdm9vGn24g2tUkdxiqVsHHVMoEs8N4ytZPTRxXN6MvPLCg
ZTX9KU2voIs0qLswMCH0khLwvsZgo/ArHwlEVRX8ExX+yH4ycMHTA0uyMplzFrpSFveu7rSAgraY
6AhxGlpkgr1CUIV24p7OZRZUN+00NPCeuGPd8KIQTSiECLhLqnILUOXY3dRnjm655R1nXG5pPcXj
l5h4av5FwoINz8qCJpbnukRt3stNSPX8VILZWIltjUvLbzf1mAg+54g2xMm8A5qy6veWQpo9OCae
BY/RAcOOsSryBnQ48jcGz/ppzBmoQnQPeDoYQ9Jc0ykNAL4ynMuv0I0o0nDvkGfW2QbUNsJCdK3N
DMvymVAJTnhvApERRJ7CKfs4BO0Yfw0noiEek1mAfrC30Y70d62HsHuqSpXKV9c1nQ8BNQwYmofC
44H7NjLLAeHhk9dXh7qI7AD+ItlXps49UzaVvx9ZnDiLEDqEIrgT1vesn9e0lSi7DWkRVm5TB0T5
r86Mk7dLqIjpb0PwQASHeMeyrt4nAv2Tve8FaniQlpu2A5u9syCtRH8p+VSCMsD7js9qxiJPXRpV
TY6rZMw+uL6ikdurUtv658ydJH9BqUP7OKKBbGmbE9a6wByE7DWRYLrpY/YYlyGR2wByot7Jq6jG
9ZLENgXhnhyLn5Oobfkkkno0j10ho+AA0zD6o05p42PEMI1S9owUxHBwEqaiYTYvVdOOp1TSWTpA
5dMRhLTouvWIE5raNhg3iakNe6aZ3+mjNwRqfFX1SFtQf0ZVKcZdrZ3UEO8ZnWefjERYule8rM+E
MQCrbHy0jMWW1XMGcmnVdf5TUlJt8raeqgD843R09RdSmHjunvDq4OjdDKDw5/3tlPRzsht91btb
9E9J5OVB0CqwbPeNT6e8QNmuTvPG66bme1Q7WkGSISvHsYBY3UB7KFWUYKoRYA1g5SNPzIAIXxSO
fgNzVd0229ly7UOwrUmGPs7bAGt8UWDCUFCcErxrD6XHS5EeWt8OqbfzGQRyb4Ou9dT0OKZWBO0m
U1PA5vtwnvGtcunreqhQV528wtt2AWl4s21jkbTtRvbnZ3+u55D0T71OFQTqi2meArmbR9Qf21wP
EWvTx1qO7GtBuggZhBt04H75+NvnIocqM7c/6ThmQI855Z+FB4hr9ZEG6RhuGPEKlCmQUI3pR8/4
wMeyTFU2y9EPQ7Hhd1XMdpL7Hv247Bnx0guq3NIqI3sviI0Bj3wMsTGet20ZTN8nhM/htgjE5N1w
mczj57aelb2n3tRpb6OlqKIQqciMGAAScrjjXD67UeGAbAKlE3/YQBdKVx3UFILGveAS4OQvk0xJ
wHIeNEVyYDwLy188q9vh85CasGMH2oVlCrnJOpbZXeTJlEFV2nTCqk3l9111nFpXeRkkX/0Wt4gk
CE4fR5JYhGZKJW0/hMB1mVOROR0/zZ7wLAOXRhXNfBNozVq1GWCTFFBKFibnJ3Rrxo0oWYeJpcQP
wvpT1na4+SGxVkb6L+JGy36B2ZOqHpjjZjRQ7gLGgX/NRA8Gk5yMNQ+/+DbjIVQ5hw5Pq7xIzUy6
3JXgNvJ3am57AX+bkD9Gua3pxG+j2A7xR7S8w+xTNUey1vgSgS9RH45l1aIyB3UByKvMTPQ3KS0i
/lLPJmp/JEHVB1NO29AhUNTZ4Mc/ABLtrMuDKq6rL2xiBXRCWEqQKuWQHi7kqVElhzod7jXITKpa
Vh7IkiFSQGDAWGscrWKqEnaIKqS9waYCNyPIR2obER8jI+AmMUi4BjzY86qp++JUlkbBgmJy/h1S
FJq+QCCQin0/+2d6q3YGddnr1IVC7J0MxkFAwha9k6/NnHXqCVuJWAkigro5E8x3KvgQNzQleRa7
2M+TpjUgQs6E9kFMD0644mNXUDecfFfXwX6m+D7Iz22XPeukdAOmKRWbvhZzMgiTTyUJG537pdfR
ezLDJ568ifc8zHuZzeIsbRlHdYVJqVoDDCynjkHIhTrbNi0yGFpRsQszxZJfSoC1CwS5XpTh/284
2tbHqMEl9WWeiiS5cTztolfmI578mDsY7EkMOrKPZdeE9sER5C83Rd0mmOTDw35Mb3SrBv3b7+fW
7iCxmEQmt8Yvu2NhQ25eRQ9ujE+hpHX50Y4khA5phxno6UVUSsgjGtHl6OfQbkq6l8FDs/jn3KR+
6+/Cwbp4zAN0R8fPIpMB8n/Lxj46TZKPVXJsGK8x01qVxDTQeutN9Ms3gke4XgVrXkYEEdgHtcIK
CpeeIwW+AvxZyls3g079m9f3/GnCIzC6SwwZMDmtjffBdQbzLGE1VNlzVVXcNhs8qIbonohMiK8B
WI/4I3S2o2A/cPjhN6YkfHIjoiKLMPAFeXmMZ/r0ly06kj1NoAhweGuNxIuOrQcCmRO676n+3NWB
Lr9P2ZDiz0eoF9NjMrZ1A2+rJ93eg8afmzxg5di+hg5ZZ973kJQ+8Z718m7wShcerKmE+BxFfdmI
3IopaI51T4FCJMjtXkxm4/7RFNaKg+KaEJlbr03J57KXLPglAFIzB9x80uWtH0x+jmsxwan0eaC2
nrbcuxuoKbKXtm9ripidRv3Wr0zaP7uWmvoEK89wAjUnGpMLJkZG9kTUqFEVN6Jo+c5GkoitTa1O
PhKmXHAzWEah4jCPdY15B5fVD2E9i5nlzYzo89llk4s2XTuYDrcNK1Q+x1yZW88by/gj+OUaKzZF
m9SaATmeGvpRaC9uwK8OoRu+pzNY4w+9atJk5/XKMrXF3DMdd+BoKNs7ZJ2JvUlS5se7RhnG9jyE
b940cxsXQOVCx/wQJJUv7worvDPXpOkqcVs1dKyBrfFHoU/epE26DfAwrh8swGzqZMoZbeW4rDvo
WxvsLT4mLSaMHhw0ycK7xkOfZhvFhPd77jBTBnZnls7eLR7tovvB4iZVryYBGvbRr0M64aWHuaf4
kfVKDLtB6cHexWMQ9ydaSI1o7xvrnSo6+O4OY6kgn8hjrmn2l+iq3u1TiFu2nwX8F4wOfPblYQjx
+nmMraI9kqoULUyLKlaQNfe1aIP5wcYwcQspIAKRHX6KJkbJvLVxUbXVhkD2LQOzbBOXdF2nYDnf
FTXA/XacspPDXQjilqaTQBWhVf7XqsLOcsJLBgU8yg7lqXaevAWiwHuAtJFY18FaTngFjTYJMqT5
FHWlykfly88T5g2e1u39XE56U8lJonmQbQiRaBlX/k1Q1vzLOVe+svc/RcW/KRQtdXZ5FIqOkVL8
D3Xn1SO5kabrP3Q4oCfjlkzDzOqq9vaGaLUkeu/568/D0szZShY3id69OtAAA6gbioxgmM+85lKE
vmEGRx0XMnI2vfYvBtgu2YFDFQeH1lQltv2UzcZJRjL5r0gkJFlxERhPERsJg2WVoAuzXL0U9eRI
ej1pPEE2nMaD3mU2f6Ep9cA/q1WBE1WclCo+dWkoBY+SsPLmGvSRErKtGxp1cRdNuxo4/01BUln1
68cq0aS+mZpLjzyadE2jQkjGAYkjuTiIYqaI4hj+rBsHagGSTS0U18zJAQeoSAYFrVmeHC7wASMr
o5Xq05j6Te2JTFONN2bvS4lb5rDkcEpuE0mAla7qNG+eSMVN4qO2LTu7RaG2acr6LajIAa5C6YfE
8qDRq+sCoisgHfoJOe4xiqUuMY7pWMTWQa3DaaCUwGWgnhMzUMdzH9TK8CkrGpogTmr2Gf41fuqn
ckJuSTY9nSvNUCijVHPQhK7sT7iMqgMqQMcskMamv+r2KPqnzDYDPMCToRny6PC8T39LPPwx+gV0
rvj7vsHl2/Kv/GNb//VX+/iz/P/AznJxTv/vtcLdMEr/eqkTvvz1f+uEm+a/dGXx/9GejWn/caiU
EA7/F3Y8tq5rJq0rZcHY/EciXLH+xZ8gr48K+CL7vrDo/p9EuPkv/jL0RXBtCrgfW/kdifDl/viv
g09ZAxNMhMoXE03LVMWav6RZqRZLyjg/KHSQKBzahZm+b2s79T+rOXWGz2EQFzv4kJXt4LMhrIJ3
zOLsTZ3xn7L1i0vNV0NFjovUvib+cCiLs5WRJc/hyVRLSsm162vZAX0tYX2EieDKWe9IBAEU5Nw2
mR1NvyaZcLqy+2fvIk6/7de5Yj+8+l1rEkI0GkHmB/wuy3kbOB++vnn6iOnJi23x7p+lfamczpe7
WXDMcF/Ofc200Kcyq2aR2Nf59PatcM9PNUZU/7shlp/wYnnF1OulaTBE4nz7gW8IVhA7XffnW/Pl
tlnNQqy6j5P5n1k0x/ffHj+9iw/vZve77PwvV2vN2akm2ej9lC+SLe4nn1rnScXn5P5yPcvh35vM
qg9c6XUKYYD1elgsgj6FBxaMasbOMLcPEEYBlrqYLssqzCNzqYjdfpUy8OcxE1Z7puEyHKmC2Zcq
kKx39yez9PNfzOV5FBNbJkxnFS6QNY63lHyVUmPVnrXZ6r6PU9R+GcTQOm1S7WlDrK4OXaUfJBvc
XSZuuqa+BppTq43nxDQyr2qU5jTLg+kY+EYekLPLrxlh8/n+1FZWedxQDIiunMbmg02D3fftCvoS
uhy1SkpTZbhnqjRVjnpem25hJNahK4fqkCSVf27jUBzDtrIeDKMuvUYZbDcRQXUKknb4WZZyXbqt
ouBbVOb2IY2iEcPZaJwP2VwFFwkaFEEuFM7GyMSj5QcmGMKo8IDN2mfAre0xopR8oUyYPUhxUh11
LuuD1lXVKR4S48lMNMWdgDcfyz4zTvfXYL2JVL6sbnFjYoeoou+22kRFi+5thu3VSStD+STSJWkq
hv53RwHozVILw6TVt4x4u9ATzhd+Is/VaTIz1R0Mvz/VUrcHu1hvVRVjCuaimqquY9+1nstcg4yl
9Kef2lbUX0o7JzqrjOFjZ1rKDmZwYyjoSprCKeSts9coaDXxM/C4vn6aAis/JIz8eSJuP9qz3n24
/4W2huJRx5ZZGDz466GKbLKLSJP106wExrGqjfigz3l4Ii8Tv3mj4JbMV8KKhnOu8P+rhnWsYjnj
R7CD6bkZx5lW2qFNpXDnwbolxZgYawuBhTv/cMo1c00I85sOR/JBLFxARf07L5U5dOtUj/5OfcFF
NjdW+VE0vUh3XrEFcfnyJtNVmaERr7B07ORpw95uQuxd5YrCvH8OgqDA/LhP629w34bklMsRfoqG
VX+PiK4oDiqNuveGri83LhuCLwIipM2xOFpzUbNMhWyhN6lHi6sK3JmyqeGNTWHRJqgT+YPai2BP
tni90jrRENcaxWJsY0wsVW9nbGdjnbW5ZJ575Hc8lbLEt9IcMrepLY0u7FwcsWBvd47G+kbR2TeC
G3zhAFk6Lu23gxqZP6N5bRdelk+BE8pG8YiWYrQD4VqfiudRBHcJL6Au22vuCg9iMHEAC69qm4z2
Zl0dpEixva61dl6JV4toUD7WbdlWGcYiUL6dT1xUI2rEeem1I5YSBx957/Ak9/1sH6WgxkKbZqD0
PaiK/PfoXNyS7FTDUEFVa7qCN+Jq5DxNqs4oQHUoajj9eIYa5Gk07twvr7/X4umDtabME4jn4epu
njupLULDnDwZkMeT4af1WS7FuBPgbY0isOW2dVnH8GqNVpFsIQdW1kyekoH8bYeo9qQq/+P+Vbkx
iCFTfyN/JnxgD95+qqZlLwgpHryyUOZjPBRTjqdQ2P19f5hXR9lgDGp/YokedHbH7TCFPY6VrqSD
B+RMfWt1lf9GlevqsZzs2W2mcfp1f7xVhL/sA8MCpy+rPKM4F6+g5IqRlkE3FaNn5nrw3oSEcFS0
pAZwk1WHSgzJoS1b9WjHaAG1WlTsfLrXR82yFOIy9BxknjxtFZonXGdWqPaD1xgoDvllJEXOEMqj
kyIA9/n+VDe+oKVovHJMFHz8mpZJeJ6lea8M+PtESepMqVBdQTN0z9V8a05gOTRZsQgZjPWh9stG
i2NNTB70wPwnK2o1no0BnHIuGKy43J/VOg/UCXlYPdMUZN4aQy4/50UC1UQdzFstlTy6C5p9CunR
2e9kKSi+5IEkPdECzZrvcSbsT4Nv2x8gEmo2eprIFDtFl4p45/J8lnG6eQpNQ+VVwAFbqDaojNWO
CkYz1uNBlr2AdegptY29OEsWleUTnuR6faha8Dg4gBCOHpaQHWfM0OxLVwfSZJ0Tf2zzU2pY0HEz
cC/4tFL8/6IEEd7YY67Fh/vr9+oA8HMtlYiEEN22rDVKb0TRv8u0efJiS7H+zH1JXqT+u9YNa9V4
GNQgPtEGbh47a8AAWZ729HtePQHL+DaRizCXrbnelVbblYaeVZM3aRVm2bnQXQWZ7bOWZfU3WMnR
m5y572yaV1uUQW1yIaJmuoaUZ273zNzN7Qj3ZfKWDtGPRPRp5wZJU9CiUvJmD869NcWXo612RFNh
eow08eQJA5Qc1jIRV+cUdZ4oouFIb3M8tqMe7Nk/bU5SsTSTyMzkgV2+/IuDUQ7JWPemMXl5H/UX
K7aayKHbZblqqMp7u35zMOJoeliqWFzmbwcLFS2crWacvLloQbTNYdqd1Vbz32mRPegoLOReOvWn
srSSrzJtwLf6aB6DXEtcDesEvIf66FEhq4BwkwatuhM3vXpV+N4ENPwsjqUp1gI0UmRJ6SDHsjdB
zHXDvJk+gR6RBkdq2/pBk9O9xGLrkxOmLdU6g0hxLazlW3Fky0Mme0Zqpm5Cg/ax0pric6lXwbGr
wVQh5bMnErY5qE3vR8Z0BivDVUhKp6qXjFCdvSodUpAjsV4fkfOpPqpRHaIeLGNqEJeFtidjtfHt
Ndkie+LzM7S5GpdmOjlPG8leNIhSB7YgGumY+r39J2iB+uv9+2pjkiS7hPtUTdjU67KfNAo/TSxr
8sJElthFbZo6RmR2T9DL8iO/o3PoJTe/ZfNBuIg3Onc5Bk2KsaRXq7DE7GGwabU5ezLVOjB5il5V
rjzEvylX+Z+BzAXDhosoVaHbc4SOtAaicZy9LIYCzDdOPBphe073r0IBpmPyOjEpVSGWW51WufIt
BCYLxWvnuugPhj/k8oH6NejY+19rXXt8Xjhg62wMnZiOrPR2PrkJK8RPJMVTtc7qjpoCTOmAHpwg
mvOjjHZKNkSfCxFN9mGYweU4JWCuwAUObIVuO6Sy5cilkUReZEfG7/G1/llt8gBiIY1Iiwj69tf5
ws9LQOSKF6d2KQ5FnBjNydTDeS/73zoiLwda3cWkkqk/aQxk5GO+wDUrCZ/jsUo/KHWl7YmeLD97
FYKQH8pcdbbCA7AWnamqtiuGJOf2kSTLBfkqfaXJrF6accw+ZkZjvY1qtT7QGAMqdf+Db4QT+mK7
i4Lwc8FjtbMmf0im1OIumKDcfjLwEpDduhLjB94F8NLAW+Q3geRPV00YwKH7FDzc/V+wsbfJ7MDi
meR1Jhvv9psuyvSVMBvZM7M4XRQZm2a4Rl1Tit+iWz9vHkvlNaF2RA5rrEVg8gnoQ560licHhn5I
0xL76anNfv/pIkMxkdBTuBOsdXmv0bqhFaNveb4hIRYqsmEUh36Isl9cRGHiNrOvf7u/ghub1SId
4chiyEfaujqzalIAMQlTyyvAsR3qwGqO2gTejhRwT3xjY6cKNorNLuVSp9hw+7FirRSV5De6BwCk
Dp1aTqvkmOAj9K0OaNQ6gVHnXg0mnFu9b/294Fd5lptYHRWeaKEut7upUjO7/QGUqY1MnmPTg/iY
/KmKQvqajAQFp1Zpq/eSHOjmkyLXWn4GPtPG56gT4GOSUTV+tQGmwCc1ac2YjZz3xtHEV/ZLHIR0
chsu8uISxepUO6AvQ/vYx1r7Jc+junMBWKvRIej1OHXlfPY/FqqSfgXGmT0BDGqqb9qc1BrwfmV8
m5kIWrh2A5/u0FP+Mc8hQgLlSQLgp7ngT/XhIUyqFsE+vcZ+TvSTFbuGnSl/1nXfAkaWquJNiCRp
A2ZaTb5UUpiBastayzpGaVN8MLpeB47coH3rlE1j9cdCbfVfmFAME6g7H6mFKldYkmGSxLdOZNbo
IouZ1IfE6CX7NLJBB1cCj1+7WaL5b+mb9MWHWLMN/2BpvZgd0FOFcdLiqsGLlFwMT6vKVv3jnOvj
D6UNpfZtHHX1Yz+AcXDM0Kh/gI6z+MWWIv1sfODdlymLBkC4MCG+tH3ZfYLuk0O5aGblk0Yz/q+p
VvVfwIXi+qyk0vzeFCk6W8kYg5uZfVVMaAORYBF5j4b2PlVMZKH7SfXf15EsTSgmBOYHvzTihUAQ
+L/CfOHY9rFfPrWy31sec+o/F11n+G/NLuASN8xYro5pUWdPXa6UjZuNiTq6tTYg8Q+CM/sxyOTj
Z62xUyCowNqOfjV0f+pyPwVex38jcTKlCRXX8GXjF7imgflUZZ4/wOKWc9eaxyp0giKhcWDqHbhY
v+MHnZossKtTlJMcvpdxS+ycLK8Ularr2HSunWqyfwHjO/Vuq8o4hoZanzRukIWql9RlIZ9H9rnv
FmrWaIegwurXGXsI7oURGMJBSXWw3MSq++yKt0z6c8y68ReR3HyZrMQGiKuodeEYaoXlWW2P/h+B
LRd/6FqbKehbdKnsWr4s5cdisiFZBLLZHJImrUEXD8De5U7mZ7DPgIDJ7QBoRQKwwQ4Z6UYN6Zjp
x4C36u//0yfjMDZxpfGKNct/ejJr4QRTVO6R5TeyA6HS3TboOvByrKMh8iRbSVtFp1XVtj+yJACu
K3ypP4gqWxxdC6vew/Cs25hLXETYRQBG6cek/rh6J42iLhGuDnQPgkNlnZoJuU0nrLLkXa2E1QNe
z+WHoAq6v/VWG8CIzZHyvuhT8/cEP58fMbg+sliKyYpNgHZ7/2Wa5OeDXKpeiy/6U40UxyED6rNT
ZNgI2oUJ2cBmukuYtfz5i1R0nLpWK7RM9dRG6ovJIUbg9bdlkMiOzCsKfA2s7h+hNYFUuf+YbX1c
kxKzxSujYdS+mqDeFQHhgqV6UxoDZM4jYzo3mjx/MErbOiNf9f3+eK+namIKL+hIkHEahJW3U/VL
P5eUcDC82c/axAmRFI9cUQ1l9yAls4FabmPM4ymcpWCvzvD6MUV5AKVsWo3Un/R1qCAT4kawYRZt
HzDsOP5Y2h9BlMixW8kLdCorrLw7dioXuwOiUuzlnxulOIq3hCqGDVeMks5qU7dTaOqTGWcXMzLD
AJdVO6zcPMqBtGoBsfaxhX0DJ0mKGs2jI1CiU6HXGlI+jdx+1uU8T9z7X2PzJ3G0NTJFm8baupE/
6MoISU6JLiUKObVHOJplrsTiQYuYJhE8dnDvalf1qYS6Hf2x4pQZyDSe9LpKf+DAqu8F56+jK6I5
leicki+d4TXdM5GiShvTKLlUNUjXxUVXPEyNYlz7OrJ/3p/+683PWOxFah8cgFezLwOjygs5TS65
rXXHUIswY1bU7jHUBwSy7D7cWe7Xm58CnkJTTAY6Qd97leb0faRDP5xtz47i5AxCx3ZMY84etXhS
zgDGFQe6wZ4w0caCoq9GQZv/UXJdC7lp8giGw9CEx0uWPhHYADuezPkYdLK8M7/XuQVqicyObWoC
aV/XdusgNK3WaIRXGKV6kvQuubbxtNdr3/hqXFSqygpyFuFU3F4hio8/EIApMFVyLPGk+tLHJhz6
YzTIAxeHEu4UN55rvLdBMCKTMvcDC6WB81pH4eOsDSPJJCVrtUipyNncyJRZNLD2Q6W9x1xoMC8w
/hoYsYrv++c4VMK3zVBb7yLoippjDyMNScDy0icfOdjgAII9Sx9jVc8NB8La3J2b0mjfxwDT/Scr
n/TvrT+JzwsVYg92sbEflrq7gYAoDWli+tvliyaVUNtofQ9A9KiAHvGxP9OEYlnOFBhjsvO2bQ5n
sfN4R03bXgtzS40tyllKfK+sOnty7DzPpCPF7PqTnmaF9NvZLSqvygJKUpUFUrB6XiokviQLJqTX
Zg3hdtCb3zszq3eASRv7HPiTaiy4JNpFa/FFUTNCmk6+V8AbJzhLoIJ8luHB2DsDbTxZNtkfRXie
LkEUdvutEkvvK1MvfW+2IgtQDw0xomF7oUN1meHUkEWPpT2GeNfN2V6tYuvL8d1pO8BipXG6qhSk
/BFoY9X3ZKmNPlGQaNVvSYzvsyrB0/t0/yreGgxshDC49nXkLFdnLIDxOIixlzypRuisr2LorUVV
yZdeEdHp/lgbF4gNj3NpbTIU1fjbVZ3HOU90tNa9IBXZIe3b9iAH6nBqawh0HI+dW3Hj1reJZmXW
cqnMrsWDDLltR2S+JE8HN/NWlSuoy7OZvmmSNHfgw0mXWkHx7v4cXxeaLAZlfrwyGj3U1VPT9mE7
Ek5IngrdQnaCTA59N6mUxjh2ZgNj2swGUzhalA8/JUgFZ7VpJn1HtGRr5uYSPtqWaumcl9uFTvLR
zAyzkzzqqYsJWOEDJ+sDYxhOWtpP8mEWAUR425/qj/env3VCyRx4bSkOqfyE25E5imHfNZnkpdVs
PmTxLLkB6f3O/LZGIXSmlQlEkd20GgV8/2zUdsGXTabQcgbag9ohR9F6T+p4a8faiwIAwBYwIWsE
j9kLxC/9kOkgTuzEoi1dEcEqDSgF1wH0qPurt3UYuakpOHE6lujwdvVaEcVpqdkCHE2jH3StaI6j
1ZrOFPf/g8OxtPYJyAGzAdrRboeyDfruapf6Xpe0gMo6O+7eo9Kmg3/MugyArF4yvbgS4vcvAQJM
pBPJa9EdXwfjaPFDaJ+ZY+e3rUdzN3VmZTY/pz31KmrA+fG315S1hFaJ1gNPx7qnaqTU+m3+2EsV
A9qnr+DvGtoaNdHm98zflqSVz8ZNQ7Nf4Z+1OwsIg1xT0kqgW2NET6mKwWSHguH5/oQ2cvQljyNJ
X/A7gNNWp9uU+iHNjVZ4TTojbpG1qpa5nRrq83Hy5RohLSmLqssILb6/ZEHTF8cwRyiF4to47VlE
bGxZsawqBW0KBvq6AxWAnxgKWvhekKTjgw0j8BhUSvCXCIz8sDPxJYhYxYNCpfbLEeHx4Ea/3bNq
WsJdSWPhxaIpIK71FqoIarzUZ80AqoqeIpHvo8EQdCANm753Sjj6X2ttDs5+Ktk7IJmNIIHoasFM
ghSjAr4KElLKTlk9LtFIUyZ0U+2iRN6l7q8BVU43koL0GCGhE1DFQoXg/lpsLTtJPFH/cnpJIW+X
IgICZyF04ns0pOr4DYLaekqMpwMqNjHd22M+bQ8HwWPJQKlLr4fTorLLkczxRkmUl9AcNfvAcRje
DUjb7AmLPrPd1t+Zqg8BEJArYr3l17woy8SD3ugxPG6viYdMdwV1muqaBJ3/VU8W8Qta2Il6rIua
yjBkNts/RrjzyBdzMrtvIWpErYPWjxmgIBHFChe1kmVnGYrddaI/hIM5zH//eP+DbLwUggNJGMWR
ZGuuOrGDPwtEDtib8LNMCLuj5BA0ag7syslpUlnsPBVb41mypVKt410SaxRF7kfBKM+h72EdhAy/
0KLvcpIU38HxoQmRx72h7my519sdNBqcfhvywZLTLo/yi68CO9Y3QiWzPQqtlKjgHEWffAjz8oGs
J8WyqIzqZNE/0j/OTSPUnQm/3oJgVXiBYZAztrFmcXRGk4jZT2wCK63GrLLQ9RwXFj18V81a+3sG
istVzmgLzpR7Bvjb+ioPQQ13bWBbXhUE9lkK0/zStfqeE8HmnMCSg6YjeQdudLukaGcubN2GUZIw
PSlzrx+yGpw3oMlx59VYvs7tmWJCS/ee4IyMZl1vDKeiC8E4W17qA7URcAu8Uu33FNs2JwS8jmof
VUbQ3rcTAqArz81kWl5o1fmhEUrl1r2sXSwJRvf9A7c5FEEgMSZPLciS26FULYBcWg40QHjzXDuX
p2MpwtGdp0LZSSS2h2Ir0E+1Od2rdyeH+A0AQ7Y8HPu+Kro/AOIemrOdlMPOk/L6VMOkIyhbEPPk
t89lwxdnDEmBKJnN0QJ1VrSXSMntk5wlgzuKXIWwpu1t843xoNDpsgxGkX2+TpH8UFNzoE+caVQ4
rwWqe+gEzM0x15reVczh928tG6DK8zKqtg355Paj5Uke8mC3tkczUH7X0Yd/T/ZWNW/8rDd+yX4R
qzv52Ma3U1hRGqnLNyJXuB0xQDcAi6HS9tBzmJwIpQQHeMGzJtueb8nWUAtFC9wnyTtBwe1QVlu0
rQSK05vz2b6ih9IcaIyNB9SJ9mTJt74bAG74QYQehJ1LpPRin2hKDPx3amwPMQAwm0Kd6FFOPaTx
qPVGdLWO9w/bxu1BrfK/xludAHQyNLPlZfW0ntpwW6N3NdbSsHPONmcFZ8Hk+oDCIFb1gYGwCXW+
mm9VzDmqLQVCF2j7OcFY5Cddj+Xfr7TYFFloiwgeUgguq80h2b1Fpa/A4af3g6PViO5kghak9zfu
MVFe1wUAE3DOlvYa6cbaXwJFt4YoBGtro5ZVt8V19ZDo7MgkmxN3HjTZK2168hUVtoMR1+qf9z/g
cwFudf9DGV2gE+SPKPKtTl5bzBiMmqztYMV66UVKkPwlqrnTD0lkW6mbqWZTvJuqpB7Odq1aFWGX
1nxEi7G5wrNfevBDiD7T/Z+1EVPwwJLMLJEe8O/Vr8pr1EjqUbOoPhlTCR+9UB7j2rd+dl2FMhLN
eNE4ttZ3fyuVQWP8/uhbu5oiDfcChTYZqMztKcrAbZuVIGYzUbk7jClqgBBv9yz6tq4FHtwFqUdM
K6+zljCw9DGSaD5YSTU91R0KJnEPrMwey1/357ORGcJYgV5FSs8bzO1wO6FW042ZMg/+6aPavx1y
mriuQrfDdMc8Nb/reRMjqCCC4SLLpNxCGeiBt+gP3P8dG+sKvZIwY4HyARlc3U4dhkeZX0zCQ18s
eULIE2kQRHo//w9GIckm2ARn/yqiqU09QS1JER6aMJH/XCMBIj7Z7Z7X37INVkdHpavCTUuvgXBw
taphFixok8D3YEAU/iFtML891GmdfElTFCSvQ5xWj5qCjuLO/ty4D2mB02wh73rmud9+zqkGj5AX
KfszTZQ3Lat9Rf0yeNSDunXzyTbP91d0c/8oNNvBHbKqNGxvB7QKtEGUBEpVqmv998T2y0cTjQk6
JXQQwsEfj0ZEjApVVpybJM4wWUQw7v6P2Jo09VoqMogJwNZYPQIjkopzE9HLQoAu+T7GRSPOppXF
wilzTdeO/Is52XneNo4oITiVRPQSeOfW9UTKDYOWCZ5Tu7U6t57DyNGQGDnFCGruDLVx44FtBc7B
awofcX3jyfIw5sZEYmF2oay7EoHx925Om8sI0iNHPD9Q3oFKsS2nAFE8evcXd2uiL0dfnUzNmNDE
NUJeWBBun9NI6H81PA2GE2YGiqv3B9u6BshPga/A7VZo/t/uJpUOpC4myfaQ2S2e0Aob3kBjUH8v
ZGaLLO0gcjSFzBR05fIrXoRC45T7WoPa5sVMVNsNq5IGvwymSaVBeSjneOeOXa3gP8OpJAHgoFnJ
dX1fZFGLJaflX2xKLq5cm61X5n3sIMu5J1m/unf+GWpBjHKZM+I6wymoGslaEEgXaYp8wCFNLDm6
WZdv+mY2EO6aQ0VzEiOcv9z/bpvj4pHKFcAsocrfrmgRZn6LXJ90oRhgnWtEzK62NQUPfmyj5mVp
2nVssCi+P+jzxn9xyz7PlnQOlh1kCJpaq3MflmWvQ3oMrn4p5foxKgtbd6NQIBw9UdiCHqJp3bWz
g1HDVjSsf3W1LX7ZFmQ4B0k4f0QkN0Hr3CxqUPjtUJeJ09lZXbhVXU/QtMN0eD/NQhoPBhZuA6Ky
eGw6nSjjn2RkY+YWGb28U1sYzTcfaUcq/L1Zf5fbyu/eNaLvL21h+mCyS06n22e6vEf+XN0Nz0vA
ui+EU3Q+1bUTliWFZVSVSAaOUliMTjRayZtqKsUJIVxUTbKQqmcoEvHHaCDRen/9V4f132Mz9MJx
JBxaNsWLY4RvsyVypfIvlJ6jY1dp7TmL/H8r+/y36iiry/2fUegOM0niLcBIt6MUmQEGD8nRi4R0
qWegG3yc+DxnAI6dE6KBuHM5rF+0VwOuauV1CeEHi2f/AoLGvNQRSAGtmIO3wVhC8Slm4eiTFB7S
HDwAvYHiYEXZHspsc9K8prAcCf0pXd9OugytsppyTOVAFlVvqaDWp2gOVFeqNDTARZFf7n/K11eU
SaJB/Y01BvCy9keVsMzuQ4q1FznvK5dj1R5QM8iOJtCJncf69VVxO5R2O7UinrpOxLp/AbSW/zFn
M0DfqbPdqRm0p6aCNKcVWbWzVVepFN+UQZeImsonBKp1KatKilpTE77pGKusJ7Lvrixn49GO/LQn
h2iK90mQoDYrNQWoQXPeCcu21perD1QBhU3KJqtNnDSULUa1C6+aloVvQ7rab+yuKudLnBv6HhJ9
czAb8KcBCZIm5GrzNH0zqBLaD9S/A2QN/aa9SJY/vkPsOt7pqm4NhZjy0iyjMk1SdvsxofqhxlKn
0XU0RXloYxtdxhZJsSbR96CtW0MxiE0P0AYZZayeGLnOSzlo5+AaTZH0gMlu+mej9e3BmrTx0/3T
8Pr0AXxEm4qOI0ePFbydVdpl0iQv4t+h3J2lhtfC0IbghGpUciCBmY/3h1sj+553Jy0A6mkWZQwK
Qbfj1Q0UymAgLdCp2n9a/O/wi/ITt5Ay9GE7Un65MbVTh9I4cnFR8qYsu9QdE0XbgU+9fk0WLBhU
GxBURF/rYN5Mh7Ave36IP7TxO1EYwqUAELlodVmuPk6GAypzwdD3xvudNVg+3+1bfjv06vNKeZIa
fTcl12qWEU93YLlQoZeNJHmc7cGvIFPNUU9ib+GxkCm1Rp/Utssr/Wj51PAwt6xehaPUzu9aKnDr
30X9Y4nwF9KKvKrQjV1u0g2tcWPKp/CQ5415bqU5wnN7bF3kscsHrW/iQ9sjeTzOdXiOi2EPq7e1
9WGfMzf6Nkth8nZ/NLrSqBJ75JqgPoLqaC1/Vzp4zdCCtJ3vsLX16S3w3IoFNbXeir0cVBF1He6O
cv4qsiCXXVsN8oPUlNbHvGz2LpCN15YuMDp0tPWpP2jrUocWApsicETKN+6glYcoAtsIPmoO3kjm
odB8/WjU3FvwSsK3RhU1bh+KPfLc1qxpES1iM8Sv1jpsRtgXVn8wRFeliu0fct2ab/spyU8tassP
OhHc77mx8ArxHtGXIluFLkRSsNpVlhLHfors8VWx2VrwdtIPkxRnD9Yghe9TkKE723jr0QW2vnQa
KQvADrrdQUXYJVppx9E1A0R+soZhdPt8VBIn7+IJk+neP9Sxrn24f3g2l5VTuBRCLJX0/HbUMCDy
j/sgutaiH7+PZdg6OeYtTyg7CQSFo+Z0f7ytV57OGLBdPiWliFXkplY11KfcDq9WZc4OzOH2rGT9
98n0jYvwAegX6Om7Uw75EnH8P+8PvrWTl3MDEhp+Ae/H6psaPXV8bI2WbERGITukhTyeYKDYvCGt
OZ+yXumuCIlZp6BPhsdFX+lD3s+htRPLvQ7LF1Um9K3puy9gj9VtYVbGGKZjF1xTAktcCMzwY4no
806YvDkKgAogMvRJkNS6/bb4Ucw2TNPgOkWV9icl089VPupfd9Z040HiOaR9q6ChhSDTssNepBja
YBpVl0cScalEyQE06YCy+hy1jx2i2bIztVV8le3Q+sbJTekwTJjTOlRRat2JzJbPIIX+XDuTYDPC
hio7NJVMegOHJKyM9tDlPcYqGFkme6bNa7rwcsQR5DEJ+EB8UGdbLVBKnI25EKVhydQr4UpDOL+J
R+wiIN5FuuzFaLgUhJ5q+w3EX28cLHuUHxQ/KX8Gbee/MRGqzA7EAsW4E4FvHEuQYqQWBFOgxtb6
XQOlYMBAknRRpWBAQL7VTmi++n+qaSG/H/O5de5/xa2tQsea/j/YbIV+8u1HZKtYUh9xMNRq7q+G
6lO06tQpfLczzMYzufTtaFpTy9ZIY1bjSKRlGk7o1yyFBO0Mqhb+DH1T/9zMapU4Uubjvh5hRfBT
7SxlfJQmLfP0Lq97d0bWvHnSpiJBGQRj+cHNcmP8TmY9yHQ2g+YPbfDrv6si0xPHMlIbxVKpn77B
+LD+qHG5wEhx5OwfTHuh5kBuzD4WYCUjrIYo3Lce4u45PJYOXynYdiU/b5YLezgNo27U3tTa0+xM
elE8aEkqMAjpleRjPpWq+SiHMYZaOAIE9VlVy+GHxX8k+bvFOgOUiAanFRgFwdJR7dQq+LizpizZ
KvoBrLTQLaA40o5YRcKWiqI/fhfhtZUnjBZhIz8NTZN790fZeJ2QK1rK/0tbnoFuP1wvooLWbxVe
y7iQH2oUFR/MPGqusJKhkUriMxw/5dv9Mbc2C5kgMoBkhmTaq7cJ3mWjgmmXLlMsSheuXnbBgCs8
+MEcHe8PtXXeFkA4krcKu3Ld2/i/nJ3HrtxGu0WfiABzmJKdT1CwFewJYTkwk8Ucnv6u0o8LqHmI
JiTD9sSGqlnxCzugpku1H5Fn7AKqv4XnDqxpNv+WmIv3Loy8cg9RsTEe9DCeIO5+zeNBup/OOXSj
spgK5SpCY9b9FGvM/lRLEwI/UowGXqdiqOmnn/5InjdAMKQo2Hisa6raYuX13A/htUswtVhG/ZsT
L61vzyI+F2LZa7BsLJ8s+FF5h8HCFbtaPmyj2pQwMbz2TTUSeUfyHieKt8wAGcSfs6P8Hq4hFSk1
R+XXvQlkItMQkVqPlDeruvMntXKuE9fLzpO6sW4Arw2bsg/pLYiH+3UzzMqJBIrnV0BqBiumU6f4
DUBFbD7jzoAMn2iqyD48XreNiUSC2aHPCw8DaMwq9wQmbLWKnivXegTI6w6YqmYijfyMtPf400Oh
1gUeEJgUmcWbF7GdU5zLtPzm1UN1ckhkXwZhxAVmNLsX13fY0OrmQoYJLSZK/BIbI++cHyIHbIVs
RV+M/OYUiVceh1DDCcte0PX1LWtobHzhmuXvpneSPxOkTfG10oYJFnOSm//iTVS/cONigGk0qlke
RaZjIDNFsXsyZ1f7rAJDsYPYE+g/YmQZUpgbu/abhp3ePwaOOqCgq3T8zXXSZQ9/sPGYQgYCpy/V
DBCoWd2V5tRTK5iU7CYSD3IC5+sQgiK9PF6qrVEk44iMARqmsW5ZmLxE1hSRjeNFkV/EiGId8vR7
VbGtUYCiUnIgVJWkvvs1miPksOjU57eiEN1zIlFLLUKGO9tubxR5An7YCX3NMKPe5rfEKtyDMdnx
SbdrdWcU+aes9xsofNme48EEGHI/SsYoBUL9+U0UqhIAzujP9phWJ1Ndup17Qt4D90NRhkDqD0IT
YoxvShKeGU5tu6TZTQujBObUoDXHEOXgj4NmF9HBGC3nVOrqxXCy+KfrfQwLw4hEnS4dJaL7r/SI
EG11MrMbcgfSMjNRkUUf5ptESu2kMVtfSVeBVhYFKa7c1VBxXRcl+Xd+M0BWFvisYb9yapzJjYIc
zZn+b90ZNNM38T26ddNsjztR6+b42FqSdFCUM9bECoCpIzpRzHInrPLJXMbolUqq6rutFV+wQEhf
ixrRjDEr9jgBb7cSk0xGRa+QI8i9fD/Jne50Sfd95EXVlkCgNfLNKnDs9l1d7O3bt6eDXJlnh5yR
EIXiwP1g5Sjyvs17TgcptQ+TMX6GiNWfH98nbyM8lCml5xLcIoeO+Sozh4k2Algo85uaeHMZjPFk
FQe1ApPvD6E056rjLnyxKcHstY828jCGljtWl4fTWhcFGjUq+9bIiltllvOnsGqmlzxPbRVvCq38
O+6s4UPXls5hwtv9CdOOKEPUxG1+w/FNO6AUql9sF7+dnd21tcYyTQE2IVFMa8WdyFIrJEfDnHKn
+L2OC+cao3d2ULMk/v3np54qE9cr/Fs636uH0Khnvevxcb6ZSZJfB+GpH2Zl6n00RdrfG6/HC82Z
mz0RPXk613cUHXyEQCX70lm/9e1QU84touJWDpU4zXakHFAynt6PsP0OvaP/M9e9d86arg/yHLUz
yiB77eGtnQ0IhpKeFBCgln+/sxNlDCFwO9mtoWZ+7mvXCFJA8cfH07tR9oG7A6MGxixZ55tHTDFR
O1FDK7tNXpN/MLoSP0DYunAic03EGnSTccbwKYqPrp0UqDgJe/y06CGyK49/ydvwkZeUig8zTuzI
y3D/vaE+AkDXsvyG/x52FcJwxm8i8wzh15gKH0st2zvVWzNMBfN/usMgKVYjUpfWaqtN8xu8uuXV
HGv7NrlVs1OS3ro7fhxl9bKCfjO1njDkNraJKY4ub/nT2II2CLIxtGscvhK8uBp9aPZkJze/z4Ka
IRHWFGpXOwi5BREVdcjStp5V3gzTCbGUTKL+J1W/ZXiKwplE9POXLMrcL12sjqQdHm9daOr1yTL+
Ma3km96jalt6rdgp/2zMJxop8H8oy5L4rsskfadOkQMN+paNup7+Tusk+6Ing62/y2wnPFv4h4H1
6/dwRBvb0yO5gVPHvYC+//pVM2eTxrWV3PK2x6RtWEgTgjClKpboWfukl/3w/vGB+K4WvbqEQPcg
PEv9AjzRmtPa1manQfpOb/VQOh+mykz/BjMO8ga7Z7c6pl5VXcgIEuuMI1TyQulL1BevcxK8FfT+
YE9t8nsLsuuUts1eJCX3zpvfRredbJJ3kafgfskpFgyQX6iN2yVusKk/1qNeP7tKp7THwq2Gj4uq
D8apLpM8/q/teCNPxRh15s7rsLUqUloPJL9Or9hdHeGB9y1j6OTmLm7/kobofQm9GXwjrKLn2Omt
nc23BhXLre4h781mB3lFAdK4/+6B25pWzsCARl/6eRyKw5DM5nODvt65cWykquOsCZpZbwPbUJqg
L7OnTIm0Pwg+h500Z+soEGtBTqKQQK1WxoA/pAaJl/amSfnpVsUZFdi8N5XihCjG/Llu3OQw9GZ7
9YSGZNvjnbkRW2I/aRhoCJFcIY9xP240TmOY4WR3i6KwkD4N+aFxT1pxtOxkeB46772ROuXOm7xx
mxFK0+NyeY5poK+WGmATiIvBo7Wnhs7RFp3z6i3VHuxf/inrfU1QI+lQZAhvsJj4iRUe6VxySy0l
CQoRNThSzOFhLtyfVOf+vpUghFBch/EnGW33s1gCwKmcpUxv3jKmdlB3zTL4WQcG0i8Gszg9XrOt
k8IXyf68Kkt5q+mrlXnq21hJbwX6XoGRgMbpADxcvCX5toADO/zCcLKP9F3zBr3R+4+L0qXCrkBP
b3pb1Ffa8u6hHI32SiKbHdPQas+Px9taN7YHyv606pCGXR2FsujcXlcYbxjb+AZwdzl2WomQqKnq
x18Yiloo6aPUDVvXQ9GEnZVk0tKbUhAxYdeqo5PYal/QWN7jvL7d87QdeG4oL3C/vbEZQ5rN81Ix
ZTec3Ql+yY+PCALukQI2YkCGQfWDEJtjTRfwfrEKjaIC68gwjZcHeoNiEEmXCbsMJmCcG+772hvq
s7Mk+Blrk3mwzabZuVnfPijyNyAORIEN0MpaGHpKu6lX4RffLKtnw3CLXyARz88p6x2MWDWA2KV1
4EMyjo7TnO5JJ7+90+T4GIkiBIXWz9qaS+0i6D66S7Ckt03q23bzlLltA7XbmoIepBK2zsv8oXOy
PY2QzUXG5YpCHwQgcK/3s99pbd+kbsHsF3F3XNKkOrclsO+f3bWyfI+9AupvPGLrB5sUrkzqrOX7
YgXFQf6vYGw05xC1zZ4yztZUwg0kLeemARwgP/iHZ4kP1RR0Ixgq7CrYN0536qwJjzoVNd95ntQT
qM/xBFvM2lM5fnsN8JWmS78HbIIOTfJ+6MgYhhK/CoLDyK5nEF1p+HFZMHE8KJDG9z50a+W4augK
2pwcaFz3o02RyJ0s49IJZxfIxzhH7u+120EkfLx2mxPqQkG2UEgGQrM6n4lDQ35JqpQaAGT7U1qJ
7JM76Mtw7bHpeMLeigQfhGuOrK9p7Hmobs0pLy71VNoxsvxx/5WWk2AtW2bpDRpXcSvQhD10rpWj
WG3sTeh3U5H75xfGtW4CQYAkJSlS92MhQpSLzivS27IsdfYRl9ipo0sYLehY6U2vfikmMVgxypfJ
yISnoz4fDMB0hq9rMzlr4poiBgZpZX/NFC/042S1bnvB0b79itGAQJCsF8OlnefQPolinpKLqg5G
iE6ZGRs7y7Z5rxIj8voh6uG8gW0iZQfRcxjSWwzG6l01QBpHBqfKj7NQl2NSJ9OLa40zFidJ8S9m
rwD1tGaPRb61SengIzwC748GkAwMfjiNaZf0kWWN4AyirnudlkEJMENzdq6X7VHQwyAPJMBYp4Bp
ji9054JmKLJ6uGIypVyapHP3igRbexFBRcg6bEWqI6uYacECu9LsmVYrxvaHWE3soO36DEu3yNkR
lX4bMEn6uKQK09aVbMn7eeNuHO3ZGQkmFtG9aJ2uXXOT+uU0aMNhgR50eHzIN3cLbWr+4iGWjYv7
AftsWlqEAckwF0P9ZirmPBw7pxzMp1xzSu3QUBnHtctzm9z3yqxC8a0v3XdqhraM//i3bE0z/TSq
xhIVC5Du/qdQwI0UF03GW4ydC9r3TXiLU885pQU84l8Yir4dPTxGhD13PxRGZF6LZnN8q2AyDwct
V1vtBY0NNwi1gSbw49G2FpX0jUQRZAtJtdzGPxyGuIiJJ5SMzKWzymAC6fQUpQARvCQ0/wabuYf6
3VxUPo0CNdEpq7vaRbqoqHkZzKQdjnrui2jOn4zOhI86t6ATgrGighA6Ivp9LuO0PoqwieAyCmOv
RrOxpODKJDNJSjtxTO+/vMXoAGd3i/RpxG+60JbMQznYTi9DOdY7Ja/NsaSzkQdexjbWGlJ63rPU
URjfQD1Tf0av4+g5IxLQGtyUxwu6ce/QiSXspwQFl23dZonGxozzhc+qqkU9F0UrTqEa7tFUtt4l
eEG0rEBVA9Fbg9KMedLwwgIAb0dtb/ozyj9/a2mk/QneyX3FS6GKfUgeevnUV4PggTJof/9lL5ya
Yw7z7FPnzSpu17VSXaqmi9TDKLC91HxDm3P3qJnj0AYpCS6K5kiXS1yP6xxxvc339Ai21oYESVY9
Qeih8HW/D8yq5NKraMAqNpYvVg3BKS+i7JLZubVztDcOm2RWSu41YFEkh++HKobEGPQxyW+4O3KD
Kj3S6A0spT+SXplOhhnO2s7x3vw4MmoAlBKzue6ax92iL3NBkEvaNr/0remeayXqrvT39kS9NmIy
aAMGxGOGoSC5qnmKuVqGKqT5q7pR8l4pvfS6NJldnQmLzReYdM6NJmd9Er1T7OF9tza9xBoTX3Om
EeC6n9gJb2l6ioydLCMKl2A0j52VdKfHR2trMqVaLXcF1yWPwf0olTFoYSdba4hv17YPxsm66aOS
/mcv5p7C19ZWoZPEAYYLBmBlFfdpSpqmetvlt7SwUxy5YvE0KdFH9FqqQ+m4e1ZXW8NBgactSxJP
LXc13Jh0o0BWK7+VIOIOLa/N56gXuq+YQ3ZGc2SvibU1legs6RJeC+R0rWtuJYi4m2aR35ai0w6Q
uMMDW7I8lIby820jNFtI4ykKSnPY9aohMDWrxAuEe+EQPmliqI9pVOx1lzc/iBxRah4SqqxpBaCu
+950qSZ1WMMGWEbNr5XwTH9RzObT4234tsgpRWhYLKm0yqOy2uyoXwGVEnl2c5tuOSnci/TBYvcd
iNri3LZtds3rcM9Fa+uEUYbAEcOS9+S6/1cC56vrKOMiqQmVrUgbeMvEP4+/bGsXAnSmc02vABd5
+SN+CEamQuCUAJP2ZgDuRWa+gQBdz6doHrD51MqdedwbTS7pD6OZNQKLuttTIasS61nkxV9pnWXv
O45eINr5JwnmVDel7g1QfxSsSF3X4Bj0WaBblFF2mwfoBz34A5yEIKVGFSfgF+YRO0Vwe4gwgHm4
/zLPBamXTmxGU1G8U2Lo+QXjoi5I0kQ9NvH0kz7P//s0MD+k4iSqFMLuxzP0xXNKl/oGtiD5Ce0R
cQsVfJEef9XWEaMQzUvFM02RYf3AmG1VeH2V3Wx38I4W7NzjTEHwEvV6c/z5oUhwqDTyb3opq63h
UpnNR5vrMEr15FRhjmwclGmZjiOQyGJnsK19SC+SbQH4EWfGFTCmihaniZCkvimxCncRhf4gQTrr
pi707Jyq3YOjbN0fFIYlLwZNfqh396sFBAVCSskzNntF+Qmr4NaPxio5JaJVP+H5shz1RNnDsG4M
Srgo8bI01cnoVovHPiyaTJajKau0tyqP5wLHJbsLZruLAlsp7Dnom/br43XcHFWiYGTzgo2zHhXH
paJ2lvTWloNzQOrAPOd0Yk643jhPTq+Vp2XBauzxoBv7FKQP/AZqNryma5E8gavMINKGQecW6ZNy
iT+mWpLhZz+ZO8ixzaGkOyXpohTtXx103YlND9miVGqCaO4ptPP6XZRxiK6VTWqzk1psbFTuExu2
EVwnQOSr2Zz0qM6NOCQfz3Lnzzquw/OARs/ZSkal9Wlpjjsdrq3lI+MmRZOiiigM3e9UJnEph2Gi
Z6KkCigebwh0E/cGI9aHUwlWPjDVfq+iIkOdVcWNiPT7NYayFubI94PqtdsPdlglN5yFxHt4Ba+k
sfYpcdBDcuI6Oc9ROZ2nsP2FmIirE3Mr8B4Uvtevn1Y2fQb4hLKiErVpgBYIJh3FCLlpsO3wF9YS
EA2aedCrKE2vdg4KbF5c5WpyM+wq7oI6hXMQCEPEFMMqmFbv3ZKHfuddku/Am6m1iPgInsFKeasA
OuzqAkCBC0tOtjRsr8xf3GgXbrc1CtrTsjCMVxiqtPcLmNo1bKmOknddWOKQzbLcKIY9TeENki/M
NB35CwkVosu2msEUTWthORJPqBFEBAO4w69eLZT3KMPnaZAhZlH6bVmXwtcgCB2iyLTiw4JL14Eo
tfvw+NLZ/jnoS3lc6JSN1hE8N29VAGckvDDAe0RDVQRlORTP2lLaX4RWia8YZfV+qikFto12fOhx
5npBVi3auf62fwl3jETAUFJaF7Bib8I5r9FIqPPMaoJ5wijXSpWELY3l4q0No+610RrzNFfW/G4U
sfoSN3Pi+tbS7dFfVxek1PCUW41wAZYtPbTVXkANRLVFPyO8NVvN0aTLGwAtNY9oxIQ7JcLVtvvf
UNJa5jvv5Y36K/fSsqg5+nhhn9bXLFySg1sa1S+MYsuXlNYg7YA1zpAO9QiAPbMvcV7EZ/g0FVuq
FjshyYZTtNzc4IloPRAEr1u6CJxPYrEL+1LVucAiXms/zobi+Ug/obJsZnYgQJaehT4lZIuh6is8
vs+YrWFqYfbKQVVGzefGbF6LNKrgT6XWztO3ehu+TzdgYnoJyHEBgli9DeFgs7SxZiF+q/cBmz/3
tcNRLWMK0rSodqZ9XbZ8M9zqtMelKBI1iuyLGAbtr7AzjX+QURqKU181ox0A7cJNzbGWr44BUvJp
pJljHqbKTcXPIba//xCJ94COCG/gjSl2ZeqzLezBvihj2n31Yi0JLHhi7zKrjHd2wdaO/t7Jk7Le
8h2+v0hZ+dgu3dm5jKoC1rJVl0MU4xH4+OZaRRXfPwiUJbgPlhL4zCqqwP1zTFzUri5xPIOabV0d
kkY0IYBble9rc9gDam1sHCD9oIS4uqU75molqZWJTnihfXGGpX8KYZ8fm6VQXtFgm4LJssoTcdue
5NfGPURxiq4oxRX5MK2mUs+8MHIVBjW6PPSzUuiHcVSsi95byc+1aeR8fm9R0DORJb917hLHy9Bl
dcyqJQKGjGaCexJVdI7dNgvwnu8Oj9dv89Noifz/eKsrNlf7JR3S1LlEdpIETaLrryQtE9qRdbrz
tGwOxcNi4PhAhLRWWxeTk/f4U+KIKdLCj7CIfDfWyvgJTaadj9rYlOTPpGP0Kam0OKv18gwD5Rp3
jK4kRgMQ0bE+Nq3bPS2jmwYpDknnx5Moc64fIqPvi4YtEBtD9s2pp98ftQG7YQMJ6+hqNI6TX7tw
KD+lpaZVQVYZ458IjXn5EVAt/UNsYPSnLhvS6+OfsHHaKaESPEh7XiD2q5/QxZOKMpsbXXvRakdL
IAvKG1TvnHY5cesPhcUInERSqKlM33+opedJXtdGhNZdJ56JN4cX212cF6ex7ecIeIR3YIa6yHc6
L/r4+Au3xqZlD06PYADg/GrsHuNSQ1ge3jPI+sS+oyvOKezj+H2ewOnxVPSf3KxVjw7Ytp2rdGvn
SuCxDOyhBK7BPKFThbnbTcpFLdTx4PWLfg4Lazpk1TTurOP3SG89xbyMuDHIuJRm2v0Ud+jZFspU
xtfYoXxGvIMbKy4EhWs+9+2I8ahWV+hjTwI1Vd8a2ji8WfmA38egFKI66GGPBbwbm25gaP3wXLsp
9JFRcd3sYLmigXCvSftSB37hnr3v1jGAMEBYg4aIRppw/9MRcnPVolySa9nHmXeG6jAsQdaIvPvT
Dg39T3cwtD8mxZTABn7gc6Yhjfnu8S7ZWipuTlnkR+6THuX9bzByr2vMpI+vrjYlR5rL4XF2or/b
Od6DBG68RHQeUaJB2Q+Qzpr6l2ZppJqIH10wVOhtP04i4EC0gpoliAtKseR9XjcCixjJLx5/5Mb9
RqBKoZXeAuHdeo/oozwlQ6tcDITN+5digObuN0OFGGzFf/vYmnFf7zxMGxPLyTfJ5QnH+e7VQz/F
iS68NFMuuHp+yuuu/KTmxSdwisPOCm7NK20aIPjsJYCkqxc+d6xe0fQqvOR5M8W+isJRvOTGcKtH
ZyCbxnmmPE5OVeyJtW59ISNC+GU5YSattu+skmF1+YgbSN7F7iFDxVD1yb9Tw3emZtmJgDeuM6CB
svAjCwZkoPcbNVOGmPPihhjo6MonzStwYI2cds79lmd+eu5xl64upptWzbVexkH5/HgPbRxW7hi6
HXT9JB5z/Ua6KDXPTRpf02Jwhn/w/0VXADCKDRpEHzHqpXubltj1Zn3sA7lpSIRhP+xJrm/lKvRU
uVWB1jLtazxPVbp5tigO+JraVqKXcrSUT+SXY34bZsO8Vk4l8JLvldbJTxgb2dMHLRuWfxPQ6G2g
6lHunOqhaNKzM5XRzZoUpX8aFWV+RSuqsncWbWuLuPKdBbnNkq1ZE9iq1XMmMMcCghc95VQOfDfv
MeJ2ouIXzptLmZelQYCVbXK/P6xiFKoHVwrHy7G3/F5k0Z/KMDRmEGZNZfqPd8PWjQK6gYga1V7g
JKtDV2ShnoUZJnJxaZOcWHVl+SaNCOMawbr5KwHpOZ8eD7kRscheAC0BiUgiWLv/QMjiINgiNbma
s1acWoFB6jICcfv5UXiS4BMAxuXuWn2YrSmtOhp2ctWcUFyT2hZBnGMC9niUjX1hEZtQ46QNwGFe
XY51rbuQ2N3kWjhUrlSCpPfAmMTZSUrtj8dDbU0bsQjISUgSXMWrfbEUaZM0C76zehRRyERWNNDc
dg/Mv3EJ84dL0CIq/izuatpytc5UdIaTa9fjBqk4eNb6Y4P5SCVw3RamTvFJi8X5F76NiURfGQIM
wI37LZEvg1HWHVtChyRe+N5sKumhqt18Zw43djtmpLI6jASOh8bm/TgRLE9Y05Hceg3BMuXyAEyA
eEXKLbyUXRdfHn/X5njAU1TJrcd8dTXeGLeRoL4VXwurS08LZn4XcxHGIZnj+Ys6pXuEFrkHVjEk
LXMkXKgy0TVfxwfh6LaVHeXplXPd6Kc4yozST9Il7QJnyvHdtNKxNY9e6CbiFS304ZNZ1OkeEPw7
Xnj1M0hQEeZH64x297qRmblLQg3FIpRturj4hwa0ljy1ljYnfgNYDH1cQ4+829x5lOR71VmUa9WP
6MiGeNul10g38vRLbZoxAsKN0YxPYTn0r6mN8SpQA8C0x3lJnRnrbbufb3rqiOZjQrHK/lchCen8
sRAT8S6m1dXOO7CxoBSPUXMBgs5pXxfY8Gtz8GatIya4FSCiUgvwblKigptMF7Uu996d7fG4wCh8
UPRfk4XSzlFMQqLo6phL0x+HNjQaf/HcPj4xtZPzV6ngGRzvPAobtxqlfvpFWP1xStbYCweVzRwF
+eg6D8jULF0OdZg7+zTr4Z5T8PZQ1F8JMGXPdhV7sVHSMa4zPrDEomJppupdrQrtKsakuT4+jJtD
AVFgMGqPaJjeH/5lQvOk0skjh1EtgyVt86ewjlzoL/24I+C5NRS5CJRC+hh0o1ZDZVgfY5czeJex
tqIgwqr8ghMCGKu8UHZeoK0SJ6UjylMgFRjpuyXbD3gIxcRnBbcIT7ok6q9JU5vEcdV4HPSoCoo6
jo9j0U7HOoTTXzexCkEr6Q+Pp3YjpgWNStUZMCpU1vW92rbu2KRqIw0dxPBfVU3DrZ3g14TuYgaz
mYwfXav4N0zr4cvjgTceRUlZ4EKHe8bZW2V9S2xVCRwm75INYXcJZ8N+70yjtzfHcr3WF5qUT5T8
Z2Rv18NMs+iNifoW5k5mVvqiVUyodEnHMdQLo/kDlEj6pSuU4YvVDfwPZhqX5CpxVVUnZUED5+x0
ixefHn/8umUjy08ADyj4855J/vcqJHB6JSdgxUqwmYQenaHMxrFPH003fQtDnuFYp70bHjw4rGBy
UqupzvZQQp7O22p5LelXzjsztXVfoc1Ewghikl+3iodyLW9jXEowuGya7CVxouU/24uWczXOsS/m
UHx9PAUbG498UcqFUuqmarJa/3h0ItS06d6MDZ0Ez/7P0ZJ3cWO/1JH9pdGMv6oSa57HY26ESDJ5
42ijEUUJfDXr7YgNKjL0+AVGRvVHGxZzoLqdfowmh8LjIv5RM9v8+QsFaSjCdDQ0aI+uC402ctUg
1CrsZb30D4onXdAWJb4azdLsHOWNEEJKEuJBI/lVaEbc35J2Y9mVlZnehebnkARKp9N+bG3Ye35d
gx/1KxutjkMVa/W3qFnaEPXdRnn/eIo37k9627iFIlMiG0KrH1E1OUqFNRtbE4pe+E6m2q+tY4VY
IdtdvYe93hyNdjAVHaqoDHj/yUOiDNFUDOEFMbPyXPfKHwag5tOsZePOid0bSf73H+5qq4W2YppU
GsYE5WjNqqLPjRWnAQDjemcKN04iaH1pXoSePPC11UcBQND0NOxxCS4mJOj0WH0mgohP7lx1gTu1
5vkXlgy7C25HtBNYu/tPEwbaMioIxouhZm3iA5UGJw4UtvjX0BZ9D/29dQZlqUYaVhMYrdEeSanW
atvZ+MnaFkqj3ZQU6SvoPSs76PMsKFmkCBX7Fk6De03WrTWEL4vFBvkB6eXq+HsoV43xrHD83XQ4
ArV3X0Hfqsjlm/Xx5+cUAKxEI1FywF7jfk6VKbFnzC/CSw3a7NTTOQxaM1IvWu/uFTW3voo6N60u
WZShJnM/VIfTgphoBl+yChRJoWoRZ2/GLGMR9R5UZ+uKkbml1Nej7rOm+49QOLNFpdUlzN55D7B9
ufahqX7IMVQo/MqZtRfaju1VGdrxj1GCW3Zu8K1XAxYioGlasuTTq7QsMjNlGTG0uFRxGKpXvQ7L
HkjZaP+r5lH4Xw3upD1EY258IYDJ92jKW1NNJ4yg7Tuab6314NGVonflORenmIt3XWFPJ+G2tg9p
0vry8xuI15iMHmQN9IXVoXSqOk4sWpiXCknIU5May6Eekuymtvov+FHCkCCKZSDEwtYVMkOfyesV
hmo9d3kWtjEEHYZe2Pqkkz9kzd6G3dhEQCERlKKUiprJOsSOrLTsk8V1Lyl+ii0+V9byqcaxrSG5
rKI/Zivj9YK2Y/0NDqy6oWOR/Pt4cjdiT/A6Ks8TsQ6VmdUumiOEDowKkyQdQFHQgPo/DIWz183f
2C3IrknCjivZGWsojOFOXa7HWFP2k+ucxtqMcUzVp3MKSWPnWHzvkazCXDTBmE3pI0ZcuboE4sLt
K6v3vMvQq9lwscZE1g86qobfajx4vC+ayEMXfY4+b/6NlM56XkAJvWoInIrPiynoepiDcMbX0Rhh
xoxdPeeflXFwmmvWzY4WKEMVFS+FFiPLK2glIIraLK/20PZKUE+TF50qqxOYycf4P/tpl7keAF5n
6c/LHM7/oCEwxEEStrpx0se5PvTa2CJjhjJucq1yLbJwqzO0+YC6txnfEFP2EQLwvkKBnKcPCt7X
qV93ca36cYtc3wFx2/w3bWkj2281wDMHvfWq/1qzz3F3FIj5BmkhFfxmO+n+UqpaR5496tlXbt3G
H+3MnSdf2JlZXvNuqAfK+KZIMDvzGhGoPWrEvqLSBjpqhbAW3xWu+Zp6c5p9qQCi7CnIbTz4UiaP
FJC6MVXC1eLNzbCkvTyAlOdQPhxTcVWQ+fRRUF6ug17aO6H+1sbk7EmpAWkXuL7FE+LR0BpNbDFH
1flQeVqBRB+4okH1dg7a1kgUVw1Q6lSpzTWZuhuUpK6XOEKbzcxQLO3LKAq0LHLbk56k5Z752UZs
8T3XAySIbsqbpj6uRhQPHU259BzHE3WS6HcLPXM/zWL7kMKyOKAj9JNEFJnKkTcTTdCSkdzZ1U1d
203d4sNGlw3hjyuLF77qXmW/w1djj1nz/RivjznSKVRCKbrQ9VqFFUXSAGRMOzovBEnzb8LTo2+z
YpSpbzaZN6EQN3vcN2ij5U9LoqTPUUcDxE/7zP6a0VB6xW7D665GbinlwVlAJfoqXmYDVsSKmX5I
IiCiQTJBuEf2vW8+1XmZucEIzFH1rS5TgDhSCvyLHnb6mTCuVE7gxLRb4Tk57EO3LJ+aKEx+wXWa
54l9Cuqabt9aQzuMlWK2J+q8Ih6jT/gSlgE1NfdzoSBx9Phl2OptEQXDUcJKhpbsGjekWVmtWxi1
Xiv0Qeszmwztosn1qn/auNOfMjhh1amXaucHJErnPOjgltonp4zLV9doBvFBUYX6hNRS2Pq9bQjz
aFtp8hqhrBB/fvxjN04XqA5Z1ARWTLqw2g0TB1xBYVO5eGrxKcsM7yxm2/BzdTIuj0faeDBJEChX
MCUaNDL5S37Ifroh1b3QAU3RZ11+DJEtODSVSPYmX767q+3tSaE4UlgJSFhHBpUQptcUpiTum9Nz
XRno81pV6A8eINogLU3zmxhg50129nUc4uQY9drOjbVxF/MTgAigAiNR8PKK+eFLtZ4KY+kpnObK
SC6KmeUjphdiOQKX0U5aVkY7vfPNRZTQB4pg3EBr9Fi72NmYt7NyybD/9Ev4nIHpSblFhff6F1aR
fITbkXIfV9b9t9ULr6jVG8rFipzyktjxfBm9xtrBS27NIHhoeUVJ6N06naQbVA4SEnMd86j8mBTT
+NpaU/KXbobZ76jET3uKK1ubU7ahZQUALP86zkrKGrLmGCqXNjLnoG1wKtU7oLOPJ2/jbcEgkNCf
YJxqw/pimLyx6HIlobKeTfFlnm0yLFRzjgSuC7WdqT8bBq2vx4NuhMpQAMGq8HZSTVkLMrTOZM4j
8jiXGADeQM8aRsjZtZrE9hsFyZ6Dkc8Vjo25at70oXemII3Bw+6c/q1Pp74CWRUSCv+szkRN/bIw
o5G+dhzZx0hVwpuhteVLHmf1ZYjK+qPe13vc361PZ6KlJqhc2zWAq2nrxJ6mCuxYnIjPWhwbx6ir
gQYuRnKYlKZ4mlLMKuOJB10rf8URl0SX4iy5u1R31+/PiprMuoismnuA3udL2YnyoHni39ClGkpp
YtpZ6Ld7mFeHNiPob+gNyPzeD5dqnSZ0vQ0v8eLovzvGHAeTV847d40MRe7uV+pKEgsHMwIhSSLp
+1Fmve7qbhz6iyda90MzNOIdOOr20Oe98wpVxMEUXQAFBDb008mQFKDgakewj3AJKa/7oYveC1MY
6T2SWnGv+osd13+24bLMvlNa4Z7izMaHyrQZHR/2K4CZVUSdpp2tRmk5MFrpLX4GQL04Roz/Ja17
96ur1r15ilrDGf05try9KGJjeOrMNrklSC8ZRdx/bL/ExjCCWbgQsBlB1VFu8rvFbv0SpdXntgTY
J/Lcuel98eXxhbE1MnaCtHPQK+bv1chej/BlOzYjV3zYBJkr8ie1NGt8WotyPGtL9H+cnUdv3Mi6
hn8RAeawJdmtpixblm05bYgZe8xczPHX36d8N26qIcLnLIzB+GCqi5W+8Ab3Tde1YwiEOI5eH3ov
Fgq5CZliiYIkqwSXsielxm4fw8mx5ku+OdM9ysRmEWIUrIf6lG53i9YrD00+Gt8wq5xob2Felavo
HrU2ZnUxYbTfI1vxY4zFkVDCy0ab/GXwPAF6kBaQY12vR7K65gYBa76AxuEKacdaKf1kzfEknZyl
tUOtAfofbKIpVr8lVdb9Up8FiZ9l5fkBSujFbSolvGFQ8IdN2WVPkawNsblprk+XcVbsz66wPRSN
N+cO5P/2qfNS43k0y/n59cV58SgDeeSiks++VEPZn/xWodgMBn68zPnoTCclRixiVdf802JCvT11
etWLgwfzxZXGkEiSM0P+h2DSrsiCtgifPEHqyhOk45aerSeVAvrp9YndHgVSPgJJtFH3lIneGbSs
dntOOuWCfw2PMHzQt+T896PI9gLNfNRkXohDtGbpii6jsNLNrnXXT0t9pm971M24NRdpokdhSlpA
7/Pyfm0Uu8pXsrGmVoJGIMm5up1zFGVLINDuFZA1KU4pYEbyM+P6NDRthjBFXE0Xc3bcO6SEky4U
sa29Lw2Hf3TymfIH1RnrHYpv9fsWxzs3zDfR/qgdIq271z/ti50pbYvofUs3DgKJfYmgdoa0cbR2
uyBHUei+IagI+UOpImdje7WukHwtR05zLz60HBPIKNqAwI3RNr7+AkNTI4cG7OSiEA2/H82hf1c1
8ZFby82Zsf2hn/CsG3tanovIgTXhUUQEk2xBbXrjJR+z9gNNb/1Ow2X7yNnkxeUPigD1ctB5XHXA
fXcnLlkGEPWatV620sxPpUi3S7ZM61t1mn4sWuLc6bjvXBKktf62xykHlhZ2PHcyd95Bz+yMdhVg
EPWiKG1zxlAiezJXuh22pwx/jXCRY0nhYxrHVGv2kj7k2K4zNMp2AU9snrrYWx+GDoe+uTOrI4bh
y4eDwQC3MA7weIKJ3cQWepjOYOvbZS6V9osx6+kbolE3Q0m6Q6V+MvtM8xGRHH7MiWe+QyZheczz
xesP3oyXG1Y2kYhlIClLtZ/dyipKng69ORkXgXJYaKZgQcyxP+LgvEhFqQdCNKchD5xHyoVdHwuZ
agCza43LkKdtoK/lHMzG0nzMRuqkf3vqpT0ufEpwigZ5lZzwH2l2buplXGSqcVnhcPpuXOBJvvWI
CFVVFkJuV7/8/XhS1FHyY4GU7iUYeBKm0h5T86Lb5WD5dZ1vYZU0SXbKcYtrfZCT6kEefOtrwrIj
cGDfgDvbXbM41XVOWiXmBdxiGoJgmgL8DBq/xjssfH12Mqq7utHJSimXSBSR7Kvuy4KWV2lZk8II
m/Ws+6dE66e9hwCaCt9oqlrn8e0VJNq7ygko8SiRAJn24/WfcGO2NHWkPwm3HXAe+fd/LCjeCX3Z
ZMK5bLGm+KPnNIFZxNrJdfPl4MW4cRhc3glQDrSFXaAG10Ota0ppP4Equ9VGegfLxw43Woan1yf0
8vY2UOnjNICjg8K0nxC0MKua4OBxmbbOA4pq1Rn6+RgCNG/u5nJRjm7v3bToZZHlMposYfAi7rkM
Dn1UQVm+jMj73AcrrngGzfQoFr4xCgQl9gnYamIyZ7dOZTca3tqXJRyCQrzDPqoLt9o9In7Jm+KP
DSnnIpXBJKVZMmf3S+SY6Po0VEcjUxOjX46Fdhq38l9n0rbGN3GNjP2EXvJBxLk7Br9HlSEExTuu
FhLq640xDoMG9LQro9nKxKecyv/9FBvSGkDktefXRSuphWOGoYdmJcb7wqUJ8b/8BhTE5EmQkYXc
Vn+cA8Uwod+bC1LZq+p+IDVcHpfYcfw2ifPAzrbuLcosrW+vefW1NLvm+fVde+vDI7AK2IiPT4ax
OxtNSdcMs+06olGnBd06G99iB4uPoZmGAHVy8RbCCpfQX4+KHwWLDoSEDG+P5drmDn8PvBmjDQLM
UzKo+l2L98PnXl3ct3lT/JfRxf76+pg3NjKsQrq4jnQfoK1z/aG1WpTD1k0i8urWeGxrpfVTRS0v
r48ij8NuI1MooZBO1sSfe0vieXC9UbPQdxBx3H+NzenHKjBxV7JR//T6SLfmww4mQ5UySFDFrueT
as22DdjbRG0cD1JN1jpvxlIc3J035wOq4P8v6Reo5LTP0s5E5CXqc2JSWkSgC43YIYZRjqAaN04j
LSop10EwYXGlXU9oSiRmqlVERIfc/Y4wb16c5nYumosA2ZegzpMIXEzyJLf9ovZQi2j6uMueXv+s
u5hY3gm/ObYcR2D1LxQge8uqc5G2VeQ4i/4ZlSloYqPC2X1rK4vVR5leT3aU5GnehBRtDuXAX9h1
/P4BmKhgSkNvEtDK9WcAzB/3VqKKyMKTrPV7NdWtNzg+V+/LmZrruQEH+9C3EiDfxZs7vdEB4Cun
xmyX4jwv2pIGVdccAsVvXBQcGmQ4ZTgJAlVuxz/uKTQtwEhmQxNtY6GE/TitEWbU42muzSocK53A
aBmMg5Doxh6XeGc4bBbK6EQJu0HzOhEin+poTlTjbMSI6XvLvB3cRjf2OB1SnlE6eBRY9hBEo5kU
pAFiEaVaaSJm2jR3DYppfqMo0+n13bULEuTukuVh6W9Kyv6yLpCVerd4LYs7eYXhC2oUdlgjzKb4
HQ3G4dSX4GAOzvCtr/jnoLuvuFRpMuIIwvymRfxoca2CnGtrRyiBm8PIrj1QAXbDPucYl75oCbXq
qGj77imZCyeKJ1cJX/+CN0ZBDVimAtDKuI/k3/+xD71ZgTDXb11EGc74pFj1fK95o/6XNQ+5UMTH
oGOJyFVAOfr1MFRkZzSoqi5KFFN99pQufmw61blTOg0VpsKk3DKgxDRN23AuB80L9GJpP1lKVRxk
cjc2J8BjUGL04LgX9+2+bBk7fUiTLqKLLd5NtiW+kMK2vosC49/vEyTDZNJI+U1yJ67nnDfZhkeI
3UYj1fbTJNAXYBGPWlQvFhBGDa8wcSsnQRb6rkcp0UZV8xbiEgWN5IMxwK+0zH48YO/sOfY8v7Im
JlXegDfBPN0tYNyIHvG1Po9EsxrIAtYqUQyGWBUNhAVQzUmt4jXC33dz/NTNvR8GQVjs08lX8zdx
msna81AUvtppRO6LbfTftBXiw3nD8+JT3zWFQKujyI4g57c+D+rlOnubYAUF/OvPE3vdIFytyKPe
dkZfwJfzxdoendU9n+D/Pw+YEDRWuFc4UNfDVGWClv8UZ+hQtZzRtQIB7ltd5TXvpqKa42cdZWL1
fp713jhP6pSBJK4soZwobW6F60Pwz/Xo9aP94olhyah78aPQTZVe09e/CRJwrJAeF5HqiLnGF8JD
PN6dvan3MyID9Uz5uH+f6PGcHFzLLw4ZI0ugCDEwaH92zfXI5oia+5QbRYRgwvImxwo9WuoyfurK
yjt40m4OBUATx1qiQ56266EUdDitytuKCHpJcUE+X/eXunAu2VY+v/45b430O4zgsZa0od0JSKqa
FnAy5HzOyvYHoxuiMl4MiN6lcnp9qN/duKuwlw/4W9EcIiCAtP1pm7q+SDw1LyKiXf0nvp/NABfJ
8J4VKDorOpJl9b1lDb7nuYothw0T0fVx+VK/wVrqyqDtRtOgz1Io41sLu4yngaqLcnLKzKmDBTHM
f9U4NjV/6hfjc+1O8ebrJWrdwZwY69Fsbn44uo6U8PhuECyvl0hvwUHT/MkjZ67LAAQmUEK1a4OJ
mu9B6HHrtBPpwQH/XQbdx7zJMqcC1GcemZlmXjacph8AsfxlN+L3YYfAiPGgLOKTdF1PCATj4JWO
k0c2dpxhnqIQUmfrka/5rbmwzSSqjYY0HK3rUXrUmtAoGbPIqlYrpHVtnCnGHGmj3hgFJSNKLRJY
AeV0N5cMtH9ar3yxudCT9wvWNaFlj9XB83F7FCn7YUiM815iZFXsWRhjwijq2p0gjBRnM56P3FZe
5BoycaPsQH2R+BZZoesvVlQpGmnDlkf0DtfLOLlg4rUSkpGHQumXRUv7U6bmxj9qeegD9PtK251Y
xgZzQ/mfDbIvqEII23CfmbJoSpNKvdMrtB/DSpTxFoyz3imfY6w77LNR6VV2EbaltEEsenJAfYtJ
AtVcdT+qLgDb89ov3TuBDho6E1ZsqQcYhBunkaxD6jz9Vgncu0B0ilevUvY5gje+OicnKbAwjhfX
FT7CgW5+fv0qe5GFsiZIVxEySIFrCjPXa2LjKytE5xXRJKp6PRMfuh1gvHJ0I9sriuRtrrfdU09f
azyt62YY5xVk0xHk/cZTSOkePALZPRfrvhVU0vLDmm0oolSdqjtj6bmyTcCHHwYtFx/TIs/0+9bs
j+rCN761AfyB9ISYEzTA7uZTaneuPSqXkT1bxhrESIxafkbnCBwncPGDp/DGJOmVABGk8CSH210Y
hRm3ltXFpNpjUb1R3DwJMdhS/T5/VnL1ax1b9cHi3pzfHyPKY/9H8lAbTu+klhBR3c6q7mub2X1o
3Tb5uRgYJp9e30ny9O5OmBRiJ5EgzqWvvZveiGJ/6zVmEVllV2CTWObzp15UgEeqJVNdqQFTLQd6
vC+rBxSfyRVodgGpkN373Qx7hACnJi2iym23J6/dElSLlvWCfpQRJjifnqeyLcIlt7VL0tdTkCdt
d9J0q/u3X8URzeDWCv/5a3aZJ7snW3rdJQSxciasTuP9gvb4w5ikeYi7jHke9aJeDx7VG9cqLXdo
DZSUecD36kJ96tiycptHtdcZYWckreI3c62JN5xs5ZcA6/drUArnZ6taP19f8xvvBleGTKBIpHC7
2N3ouA0XwlbqIoqHansaatA8raq4/74+yq2dJUXvAH+S2SARcr3ICCssMzqjRbSlrnIWStyfQRW3
HztHdB+KbDwiit46NpRGQLXJo/pCZtIeSAJ6T2EZDQri07bU+AuM7h3ogyp8fWo3hwJor4EEhWuz
15pUF3tRGpwFI7vTLd9ql38bU9uC1bO0gxT/5lLp8qozpQPnvvKd95milGDPo3TMxYPqKPN9TPHv
8vp8bu1F2jQSjElMRPv5eqk8tetHZyadM/Nqmx5F3CeLv3jZ1p6wwsq7yM4SQw+9eGmde5HW6a/X
x7/1ztOLJqenmAg1bB8vbWbvOP1GvlEIF/k8fqF6SRQY7pGC+cv81dAyp/wiWuzyApeq/4xd5Vol
9JI8p35esxyV1By14D7YrNwUJ7GhbXv2Gk+bDo7tjQXhl/IMmHJNUGa//lTANIWRdpydvif1Ksqs
ekMF5uDo3BqE9UZE0eHh4Rm9HsQVmqOAdkgiF1X9uzgtRn/IjOSgaLPHAciIm34ZRSrIBxBm9qhw
CrIZKBTEQ9S4cyKvTZKLWAzzcbLRv7C8ZfuFIpZq+5maVu9KA02yENFF+6CWfeOekF07ySRHaBDg
//VkHWBiSlpNSaTUdRsOGZqGw5Ksb11l+2bQPj948H6LhexePEkrIIDCIoQaxm48SaCncG3KONCw
7yod5FAwVG39ZGArZfo6ygBWSBNdfBTo/hiPsYdqwGUet4kOiTmv9/a66dbZGAs3DwUa3NY/Of5t
FfiCPF1DGwMhw1fXIomDIReLGYyLrgHM04w0OdleZhSU5F2DcgE0FsUXFVraQd0lBYqgUubkXKpV
ffacXOnu29g1Br9bytwIq9zpiufZSKfqIMS5cZ1RL7fxiHNoQaN7cr0CtS7Qi7dy2CGruZ5mt5ih
ghtGGA/9kRnfrcVGsgwcJ0r89NR2b22JLcdMaRbQ9eKtUSx08WkY6vI7PDU1yHB2KP3Xr5bbA6L/
AOmB0vy+RBqzX80qGZXLrI2YstbGu0QzSZXNfsILUzlSkbt1cknKZWQur9N9L2CrCnWcVMgIsar2
YWZYSdjUmzi4r2+NAgSLwIn4gQ22C9qgJEn1V5RjeqMcAlMpqjunRvXn9U93a1v8OcruFlIRbk5a
z1Yumj6osKNa7U1fdf0H9CaKj68PdXNCshUpu9xSJuB6B9r2tqSTvImSssOpDdD1HR20IzOsG88c
gS5wIIIRnpC9tk+ZpUupmSKJYscYAlFoygkecHaGQqnfV3aX3iVuqYZJuWYH6eGtXYhwET1XE5i6
sfecGdVBh8vBCRuXNYPMkRR39VRqvlcw3XmqrIOw4UZI+1v+lIa97FHuUToe3B4ydgedL3NVnswe
U4+CcvF5TbQ2QDyjvFjzekRouzkoSAVMUjhuPCvXizjQ6Cxzy02jWdPjE3aIE1YsqRWhReKEE0Ta
i0c99+B839ikaNNSAqMcTf69l/ZyeruNFaWHl8Or+a4pbAzxUmf8rEyecX59k94cCl1ClDZ5/Pmy
1/MjDrQnV77KIsvc82hLP3mlSt657fTzfxgJ8wUJmsVbct/ry4VXWVWD3pVrte0YaBkGqX7W1tW3
aoznI0TnrTgAigZHQjqOeZCbrieWNK3T1gAro0xrjTDV2uKuifPxPOOyeUonTyEXbCd+gVa7AcJJ
3DvxeOSVdPtXAEuibKZKIOTuDliXJG2GIk0jjGfHB0zQirNjltg/u25if+xnJOJOVrVtVWDGvfnd
rI32od2q6oh4deOsynCE3AgkLb9lF+HR9Uf6c0Faui9GSJK587My9B4tn8IiTbOd/2EDU8Ohri8N
6cFJXX/8sp5NPa4RvFRkaTKslzGD8jWk/w7ATo/UFG/cs5LnRfj8u4G2T1yWesOwom6US1bNM7rM
fXe/Fqoa/f32pTUJDhLVUFnNvZ7SiqvhaJUwOJcm66fQAmZ2WQu4Mv5EGPvt9cFuLpe0r4OCI2Fm
8lb6o1qSzqpd1zo0rhQWhBWIoWblYo2uWV5r4byRLRys2K0RkVuWoSMZPONej9iYzgIYE/oa+G7E
sF2zGkFf5En8rlTsdQitsnLUgwv91sLJ7gUQaBAGJAXXY+IHw8NWjkmUZzkHoDI9oNf20Si3bnBq
4sQV1GUkyuB6lBjCBvV5QvFOKCP4EdvI2rsOTtIZxezhzUADpfQ3I7XuXl/DGzerrUruN+ANpDP2
hEBvprSWCpVtaeXafZrW2akwZsePSVEOFu/WUNx1dC0p6pEH6NdT7JQ1L4e+Qp4BoEaIFTQyYPOg
+4SOR+7yN74mkhVkNWhs0yzcC/OUfc6K0q+mzLJNn9Rlq4Na0CxEL7h9rMcGg8xhGA8+pbwld9kN
tSx45SglSsGs3UZBl7Jr645H2ME59WmYtdW3FS0NxsLQA9fGdZq6hvmNEroaTqNX/X0yx8mgiiCr
iVKj/vrzTnVqD3OepJGtC0OESVfSuXatodLvkgXRfn9VnfEoqbgR1xFvQ0AC+UmYv0d4V0g7AchE
at1T9OyNNtb92ZrnAtPMUjvnJDahVjQTkMH0iCLwu0q3/9ySQENiQeoC9eR6vtaoxTRi2zxSxjQf
4YQpZhuWYlLTewOea3fCUnaiRTclaWgMpDonmmkUdcHRiEcl7efnpFNAcRaJ3otH2GSdFTSJFt87
pNvFUxxnw5PXud1blC5VPWgat9nOnWvV4mDhbp0L6g1S04W1Q/P4eiJL0uSFDqo0UprYfqwdtaGN
mWqBnnfOwRa9cX9yV5s21HIZje+5Mc5qA6GrZEMpj2W03xraXWUX+p3dUGVN1HY7iL5v7Q+X8hZ5
BTcbxOPrueVjlRsA9/IoTabky9wXDVCtNj91lrY691k/erXPbeqdSemV6mDwGzc31SIKW3xdaIR7
pbylS1sTnck0apt8ebTWRkv8EXua8+tX6K1hOG4yLKW2/gLXBD2jQDauTCMxKesD3nNpIEznSOHx
xi6BfQnQiIVDS2IP+7N7axvt2a6ixjKnLTSSxkMdWWlApJlUX7+/PqfffYDd6ZIYHMajkSptpK4X
bsIApilk7yU2ejc5x32zTL5bafrHrDLnMbDTRiQ+izvod6u+NrmP0qEHK7Vf1vJ7pVv5dmYeWRmu
GOv+NFDP2gJz0bvy4tQO/4GlUobBHz037u/qLVmeZhgT86Oppsn8cbDtpAhMgdh/MLZxotwjV9rS
VZzG8o2ZjOIJWaCtPVjIG58YvwhZXkSlGWLx7kZBHqIandGoCD9FtQVxO813RmKmTTTm/HkQV+zp
rbIGSN0HJA+dPIrn+6RtK8Uw4fzFJ84mzQ0QCSq1YKzUrvKFVSZjkOpD9X3IzKJ5UKHbqndNouSz
bycOFRvwpb3rK1OnjZTBDRTu5q1q2vD1fXDrk7DjaJUQJFPtkH//R4gnVK3aYHyVkchd1l9txrOy
rIhHl+Vfqgb+/hxSs0JyLkE37THfg1mnKXYPZYTkpHZGVmr4EVexCEZ9E7/+flYUPEC1y/4pyd71
rBLZWG8QxojUoXbPa2HY4UBBNrAL8en1kW7cfxLCDnCfeidQ7N1Ic1yMxdZXZUR543tZZe7JQ8fP
V6nuPpnePAVIsRbhrDX5QWx+41KC/kGITHcR/tXeTz0egAhXFl+zrofmZKyr8xYPZvfvy5dEO7z+
IFRgae9FzcveLEXf9WwPrJwuW6E0p3TBC0gZtSP5a/ml9hcSEpbSggvuL/90vWbZoMaVpuZMyE3S
+7SaRdDZpDjZuGq87EoalI1aP7++fDe2v0dgA1OPKVJekcv7x/aPB5oR1gSFJls71HeSPn6Ta5g5
1U52ACi5sVFYLqT25csM1X0XBAyZ7nV40RbRvCjTFnk6wqf3KZdpE7TGAstjy+tleTcBO7U/Jomr
H9mJ7oWK5PmTeiQ0A3hgJOzkeq7D2lVqUqsQeVQz+xErlL8vKJPknzS7LMGZO3b1CWknipKWoD38
QVkbCDcdEa/tj5aZPepDadd3EwSoN+C9XIfoHsdMv4wnVNpfX5cbm4HfCgCXQjYCF/uiZeaY05gX
NK0aAhkaCYvt12qxXWrL2IKyIr6PIaoekFJvLhEQQsm9ozS07z+5TT2rsTMV0eiUxjfNq8vntRYz
ia6Z3uX9UDxUNJV43lTrIKu/VaCBY6+Ty8idiNrF9dpQF1oFLo9FpDtrWvtZBWXUh7Gy5UGJznYb
8tKUJSIMdSPAHBeagTkU1VgfLTrlw+vf/taZoGOBJANBNz3L3W8ZhEEy6lglOn526/o2ScnXLDFb
/YyG2rAcrPSNe4yzTmUKU06usv0FStpapXXDAwQM0IFW0KNihxrZ3z9zslqLQraksb00gyBeoQY2
MkqpOU/AJww/VVdxSngXDyYk76ndPYazF9LNtgn+gJLm9VLi2VW0CjaqkWnFxV1fVU4WGEvqfFmK
OTUowI/i+W8XTFJ9pf0JYtEcbfmJ/7jEkFeFXOzlVaSXnUZNz5zKLvSMRtJWt80+GO3GPUIlE6du
KrXYWmNWcD2cMKmrKTH3iDu56DOPdY4qr6is4nMBLbeJzKp322CAKNg8efWcJn4ce0DJ185S1jub
h3il4JpM8Ulg4J6e7NacxakV+hD7lWW05l8vCNqv4GCJOgD0v2hN6D3qCwKNxMgC7XPKvMW6t7D+
vXCkisfBG7aD8awXG4AmO512dAKgEJn71i9QvgZsXJ1HMSKsAWFHF+Qumv3CmJzL6yv/+5W/3mxc
VqReEnMpJQp2jyb6Rng5aUMZ8QHWPkzHCcFpWwr8+rDd1U81afu3uOzb+m5zuoywPukG8Ad1WSDk
J9qmQCSzSu03QMyX+3JJvJ/AlLoRLc1FhdOQzHMSQsm253DKZ17jg98v35zd74f+CwNZhwtDSXi3
dZ0NNVGnBSKVOVr3Poaf+O8cc01C+dQ3PFsngTzdPGXTc1UU1fpgixKJ2RRGS3YQ6bw8trAFOEKS
NCC7tbsvyUccsb6S7zNGzJ+0TLF9Y/a804R46HMzLl9en/mN4bhjaeTIwAqSmdxEf5zZTFHnuZyy
EvIeSUiK6PO7Md8AC3k2lRxzy7WDXfnyceO8ko1I/vNvOsn1gLnJva4UFriabMg+zCmgbK1Y4xBa
n3fKG5xpN7vNnpGMzg8iH7mGuzWGv0WSLlWkqCPvpgoRo+7HqZiiplDb0+b2pdTqdQ6eUGBPMoTa
D0T3kUo/HE+muYvF7SqL1akovahPOiM923BZkndidayTp61KilE7lsfBjJXKN22Y6/6UWkvvhGgY
TKtfucr0E28NoUsCmP11WKzksYlL4BlW22Mx02nV1D7Awh76YBbLWtMc7tIEzIyeACRZY2eGszss
0/t+FiXIjg334WAp4hJP0lGtOlTDHe+fTi2Vr2ZrVe8r3teEAp4ef3WTJN18uySgCoEUKr82dKDW
UGxT/U6rkuGfdV3K6sHbluWHpU1TDivFmkRgFNAzAqaSltiGD2iagcjqP8vDm/oLBVHr3A5Wugab
56zFe3Sdyk+qqIqvTq7XX7Vly7u7VC/7z6lLifikZdu2+WU3z0Plj3FR/IeIRVpHI+U2xXe9Mp39
xsLq8eMciwETBtiRhXk3zzZdCE8Z1+afJDOoDq5ra31Q1Nr9N5u91jpl0NfnOx1nrgJdg2LoHgqF
ruNDBWkqCUdrKYs3Y6Ws6hug44bx71R6meLD7pm3H9xlBWpAOF0kQaZtjhcgDda8TSsbRElt1Iv2
Xs3X9mPh1UsyQdRZPPXntrSeuCh6Oxtvc6OmrIp15qLqXMqOIsouwmkXCOhP3U1HOwDoJBYiXcP6
SZFe2G9I3de7Yt3aPhhJvpzLQq1pupTuVP5MY338Su+VGKWiZ/88YmGjXpaS/4MPgnIWYT6s+uKj
AOfgBwPyvgmoMM5tABYn+eWKxjADmIX55o+iKr/XazJD766Smfp/67of0IPVSiBXVfqlteKmDZqh
K78NKFyWge72ROMrz5wHiAxk3AkDh6r1gcRom19tJXiXshNe4Vtw5n/GCfJQgYZHqAooP1mTECCY
V4aESstn3MG1dzRJh2+qDefolDZ90Z2mMpk7v8PrbPRtJNPLwPWQhA06a+t/0WWwwglQxNPaeyLz
s3WwHxQxumDZHHp4Va0VWkAnogjyuLHHYPLS7EnpO+RhLVQJRx+i//imyN2yxlSv7j4nbVG+AS0k
7hRRNf+uhl15d3qxak3Y4z1QBt4cO0/ZUNu5rwh9WgK2f5HjHgWRyO82y/lPm4z464ZT2n2dL9ly
gluDiZFQS6MMB5UX5iFtWx2KSdGY9ymV6tpXm7l/M2YoJ/mFk8RP2qZmXz0ezzJY5yz5WBdx/km1
2u17quT9FlhZqq1BrsfJDwxu0KjP9KnMggKyY+Ir+CWtYVw4wr002rB8NvTWeO81oLr8rE6Kz0ux
Wc9eYo5zsLWr/W6sgG6GaebOP2pTWXV/nGoql53r1ilErNGA/N83ObrHDo7mYVpP6+h79TYp/PuR
29oduxi1/jp/BEOWaMwsc9o8HPvaakNj7bP1B+Q9jnLvZVYa1rTSyosytOZDRffpcYtTL6wgWiMt
ghfXilOYaW4Bmq1THdYwYSu/QlssqMp+/qAYdocZ3Oiaj+pS5N/QhI/z0CtF2eIbOcSKP2HJ9dVp
neIX+sBEe4mk0PnumjgDu1DgEL7idR1YazZ+SZOyT5D/TqrNx0OCAzJ1y4CCsCXafwsLLyM/5jKr
wr6lcHgeUtv+bKv5/Ku33fKzIcZiOQ32NFiB19vpewv9q+QO5DZ0oFW0YxKmZWeNoJ2I0ENCfU8j
vkkQ1p0TRb8z+6JKzkZN+8ifkr57uxS6WnDTVfNzrOuUvYRJxIwtQW78yNQsSU9r1679uShWl6IO
fZdvxibyNHQpkmFYSbH/uVfSeAyqzLa+UNnrhlOuJF3tw87cfim0TCWDcHE3f9OU9QtewqILvESp
Lp1JOh3MbaEhN4FuZBHa7BnP15RGvIdemH8FqwCcauqHafE9Tx2+J0ncYkAjavUfm8LslxLYAiIG
vV58L63Vbk8JsmO2780DKnlOxlhBnmWAn2s4Z5afx1nza85A44SdZefVaZoWxwlaVy0fdaD+TxqM
gyUYljQdAiJz4zMCalQf1Wx0m+d4UO0BcNck/tkkVoPjqCndaUsEpnK6g9OdqVWDGiKHPHSB66TL
5wauDkEpfp0WjjkC59oCfXEUUVCC1/yt05EZJAlFCdUW2+acXGV2gLM4CkgAgKCIPJpms0a1Glvx
XV83kmzpmBkfRV+o9QdWUehKgEqdVp3yWdE/UxioWx88EFi3sa6Nn33leW/hIMH0dFaINX5b1aPA
27Bcn4xlah6sIu0d30w6cEI8kcXjqnfrs1kX23NdtuzVBGOOX25MMHeqNwJp7o5Cv1/yAk3Kskvc
9mwuaDv7XjMOK9hE4I++kldm+WC0kxllyZj+k9RcC5jHpWkRrPnUPvemkRbnfAKCPlHgr+8R49la
2iVmHy14e/+DS1qOxUDDf2FEszrjmh/V5CQ6Z/7VTJuBxDACt9SRq55rUO1r7y1siTgJ13F17jRd
9G1gxJYtAhQSh/8sEZeWvzVqmp7zdXAqTlni/WqzssNZj9tE8bea1zLAXXpLfcXKsIKEIVT9GjN7
2ogt0poqdF2aRI106IdAS7qk9LVZeI9pkiKboq7WEqwlBkG+abT516kc0//qRp+nMHYqd6WerdhP
iaHWnH9LMQVNvNIiwEADEqwPD2vRss6+OYr+cXP1sQ9WKrsfYgVS3Lnn7o9Ge4m9cKliIuSGl0in
SriOLnjlDC1GCHu8urYdd190s9Y3gDVJ8albN2zZRQ2K1Mf8x31sYPZPobPE7MlaH5b+UsBZ+88Q
inhfKMKosNMyqzlIXEj5wZx70xKuhby16F+sT0tSZ/Yl1/PsLbpRyN71uLABjbC66X2B8P56t9Zw
7c/cEup7F6PohaBAW0/1WDXeO9TQ8idcAch6O7N1qlBYK6ixVZHIA96blRt5S8rmpGZqOfhNovLs
4HqVOkjilGr2oChJU/tDV5dNMEOk4H2cloYjym3/n9j+j6Mz645T14LwL2It5uEV6G7HczzEjl9Y
SXzMjAQSSPDr7+f7eoakmxZbe1fVrtLd46F25n4vbMgMJdnh8K8OPdnPzFvri4qnKON90fZFxLu4
afZAv7juyDWINTvMwzSrucqFT4UtsOEfTT6GLpe/0/cYpaQJW2HxYuLfQ9rxhrnHElxX3ZhqvgGg
Z14tFOXCG4wkFs1pNpHXvojvlootkDzB7lOWYRes7unohe8Xtpmpi0tgo6hE74IiZ8DlwucVydIH
9DQEGiRVU/W5Y/Zq4vg1zq3C/mHM5aw2/mW7ZQ9iANDjnklGJ69MZsxl07CFMGcDjVeHu/x/0o/W
lv18mliUiSM5joPyOSvVvvaf5J/aCvPOxnseR1m/OtGavSeYbjh5PVDT146onItpmmo5L4ceMSdC
cbSATUtHFIuyscOBnxzIk3gS71vmbhLMrl+vyB1tpqvBtsHLuKxDwPzhtUEuFx95YLYu3nR2ZydE
EB2R3VkCXGjuCjNVD2F6JEy5Icwqsp6owX0odocll7vfmHMDSaMxBXPm7243cdccr87+7+pPx3KF
+Np5GkcXmyKF5vvV+17fK6IFN7O8i5Ff5+gi/KuJ+HmYOxwqiW+yZn3OWjm7RU/S94dyvfq2IYhj
J9c9GOYrpMZeV7CzwE3iMOz0tIdjeL+EFTECfdp412Z3PHMZ0Y6pfEjN+oJRSsSndqOBsKQ9dj96
2XXXJq5MX0wJboqFnqV9m1Ge6bzxVGwIgg2sLZp12XSOK0olyUA2fXPyVhrxIpuYbEqOqjcVkEjL
v6YPN/yKsjbpcm4Zx73zHCQgN222J0Pudz7NbrD549PctkLlmP/4/9j4j2hBsglr32SW48l0E4cs
JN/C5G42zY816kCRs2Ve/Q1WT/865LjY0tJ8TDyn70lgwY58Kbe9/7ZmSW2/5BV0JbuR89w+q+7I
HiDnuf+PeF/MWR3pGObdnNX/9BxUfyA8vbGI0tndirgKJX8tNqf3AgbpcwkjOuzGjZ9G3PuWfHKW
/r6WLtTrPkX2D6EsIY/Js35ahEIqU+7ZOv1lkWJ5+/YYcxAVBuG7c3jrFzPy2LMkuabfRXrcdd7T
vfwZh42v56t9A1dGTH9fsThuzr4ztP8Y0ezXIAeSY4nh5oiGo1x6poltNnnXhBThykZ8YGM87FEG
ZoxRAS5Vgb5DARCFRT/J4R8BPMu/sM64NYYQi7d8btTRlrpzwvdwZTYrQpuYdwZaChkFC+1jSnm+
7esxbIvda7empM2T389nxBtFH8P+Edl4ljmpJ8yWkX8EHw1VYMZUadO27KNsWFgQ2sR7W7XmM1pH
pA/dyOiUI0txHujYI8bXdR6qyzaPnsnXVVt+5iGa2xPR14oNACSLmlvR7r/HFhu6XCeL6xRc8N11
lU2CarP0+1/H1O2N8K3qfk4eIiDhjPGvhnXx/izNnqHrFzILbrCLbmWZqrG+pNWi+5K+UyL4IKdR
XsYNl4XcLntQ02dXYkKm4a9MzmPo81qPdijcKv6Giseaa5wEj+U/kiXSPjf70TIDgvoNp+9L++Nw
QqvzGFFQX1Kjq3s7B+1XHOuwKyPlDE+b77ZT+X2obwSZGwttf+zOBRJ9/zZg6yGmgmmEaIbu8Tnd
43UplDHWLVDZOFx/Tr9+9tXB0lfmHMSFM+Taq6nLZi+ntVpe63RPbZF0GEnkzrI4fwYujb+VjcVH
H9RHlpshW6n9kYiYiGO6Li+0Xkr5k05WdINUb/uQRGQFO3ZJztz7+3PnivYPspL5Jw5M48cSH15y
sZs36wKGjUFJxbvkxhinVRTNMSaU/xFNaz4y4TAc9034Z10XfR+0/L15S0LCp5X9ODB1H6bCTaAL
uGq4q6PCna15HPh3T0PrZM4lJkrzdzWO2VO16S4rKwfJFW/CvHAzh0D3OevidFwNgoYfW1cdTeEM
a4AQLD0ivzRmal97et9LNqbZhznikDqeTV1EvcPUO5eyyoi1Rwac0wwuyylbqnA4446QdkWQNhTU
vTLjG12jd2vwd17zUEYeA1jiKXUW7pz+sVW3f4TG19eR9+1SR/zl/km55qykOuIvzMZ1okqyz13n
HhDAp96j9GFNjvkogrhr/9IfZWG+p850zeaBTkApVrQG4AFz9aORBziSmt3DXLrMdID1bsftER9L
kjHQBuOlYzK3VwsBTQ6r8ZHjnRo1qDsUK/tetDptBRfTDARF7Ci/Pg7qy5Arfxq4zoLdpDeONO7r
2izrg9dYmqEjHJtbmmbGtb0hBAJ9hNrGfN98ALv2cAL6QjR+Q95I3MpPY+TXP13SFa4m3xdP5lDK
wWyfGI688lIrSlM1iczxxjITNhFp2hZNs/N2rGwnAJdt/n5Kw2b4e2xe9uE6eunILss8qNj5yNZ8
S3e/zmUKPF6sqwxeAncTH53OLPGNS2oMCLSS7g/mxtXQsZqlLUgIc72iAV2u8yjFA7UOJfNGvM3N
vetkTMt0dI1zZvMPnoNFw+ipa2JvKgefcBiO1UwQVejFeM10iRWf8bBplddbcnDXZ6n61Xe2ejI2
qKoSesH/T/Ft7vvMZ2Ev8Yb0p2215TOO3femsZ98VKjcxrzvGMpyVYFs5+GS1X80ho51MYpZcsPU
TTqfpHSC//zApE2Jz7HgWtFbcOSRDNi7FJmf3VfByJ06A9Cos7fLdLjWx7w9OEM3NigBdfYo42Wl
QDvuAbCRLIEuHdDW6XREwuEwwHV7uTse/rVYRRzygav4HRsdtsHSYRt/OqHX3BFfAM2bLla8Jfuq
wsKNW/tiOr/medV7fO0swkmu2XVLPSiltbY4ztZJfE1Otv2SsWMxyUdv9iXDHVimDl0Md8coo3Au
elg/py3tGd+qUd3Rme3rZfzemsuzFoynsJO0Dwtt7MeUxSsWQdDwrxkpWw0DueoEjpBr+kHc1/Cy
4UTPVWExSkUBmTKL9YfYHrNMdA2TtvC9UzgeY8x2UuI+QwU6y48Jt7Y5zyo/vh+iKrhOeHH9PN3q
9cPW0fiXDs7/CsYdQqBpw41MLxngxyOrBJ5G68NbLtXUujcsacoFjXIlbJmaWv5pg3VPIc+yWuEc
kcXqpI96+bWBtfk073UvT/QCQIvJerQqb8Zm/hpckphgf6rx37bUlM8BzDYtTSoc3rzDjo+q95ov
tDnM2P68bi+Hp+zDHjbmN+cjeGKnNvxLSK3f51ahC8Ucs5o/Rkwq7upa1P7l6Lf6z07HmBZLt4MJ
ZQnDWH70vnirzTb9PnrPfd8mTz4v2DS9O6Na4otBkvnA4n/yp23rSuLut/ddOYPATeXhePaCIg2h
Jk2m/9+BoPq3wovofZjsaAscixhc6VT9z3EH5y9xDYo5cysvyZoGPRZ1rte/xGGFUV3vV8hJQu5/
N8/wSc7yfRyypYhca+0lW0BYaFuE/gVl7f/skkw8r1Ejbry5TforPbpuU/Y4hISF4TKxuW4Cl8wI
n3i5fDdh/VI5817DwPndm8kah7JpjRuchFii/yYn2YFT4X3ej3bFc7MZWhkWIKeuPEH8mGsZG5ug
d0j0L6/2m5miVgfJZcLPOc05l4id+XbYCOyre0shory1lajgXKW3fSEipKq4e0MGHwyTcM48r2+e
j2P+ssvEMi9oppwfgbQmyncBg5jLrLdpTuuxfcwI8KecRasULK6jl80HWIEpn2UbEgOhqTD5iPS6
hTJZOVhB7Q//KQAG8GzPRYa5qGA6h6gKvSLUZGmXe7N0wAlo2Op8dgZG4kPirZJHkyS/T4Ce1ohI
huFx7WdifxszxoI7V2RZUXfzcm18TN74iN3WlSMh0HfDPGZxQZiM+6uyS/yloC+ep3qjx9A953PF
xnABJ4xESHlSTkbqzTC9+dpgkWvbpH3d1mALXom9CJ9mRGRyOqcSuvsNtlr9t86+Q41X6Uq65EVx
10UXHMvlXe9nK/PMPC63XouS4wp2fBtP+yaqj5Xa8YPO0I7nTqKeKIZYi8+wrbrjJKohXXBwjYGe
iUTLGJ3Ftr7OyjSgrNTs5rIler3LtGbZmiTt7auZzffExoD4M9p7+bi3XjJhJbAEhua/G++M9PzH
frNue5rZdWrzVKj9qxvj4EY0yf4SSa9/GzmlEV7Hs3ncbbD8Ed0c/5qg2EHQ2phxcwq69XVAnixu
E1JGFiaiwTBWzqzu5tvodUBC2xYxS1BI2/legq4u3tUg0mDrAWGiPQqA9t1daMLm0ZGPMWDBouoT
rMCU0OVAzUiKbqv7U7N4FTOXF7TXkpw4/vFErFTupNZzy4X6+to5ffCYgpzSbiDC+c/gSvq29sp5
X/gsXj65WbXDCymPTT+m9c9EByH0CiNyUKA16K41mJYsGyW/cUCqzD3WsoNgs8o386mr+DiwGja+
xrhmCs9ug9X45+B5TAMhtLc+p3G10clkNJT4cjHRUxwQoGms2Kq4re4jG7q22PYxe57MbOcrH7Pe
/bKNmJV+gwuuvPLZI3ZPkT/a7TQEU/02OShkgS8WIJ3hME1cuLiXdmWzN4e+ceO6q042gNkqpylO
dd4qcjVL8W28TluipydMdfYOSn6fUbcnhgfRZ4t5BogQquiywU0/G3eIYAXTZnGv1eodUZ5wezaF
kgHtmU6roedlok2/QAwdV75aGRzmWM5jOY/jvIOfsrRxCrzJZQBsaxdPrmxH2nEmaxOKDZn+hmiT
O+7N36s0xQ8mQi18kmEwuidCKOyvLVl1RsZdolkGjqGycpJCzPHAzzf7hY5h3Eq9pfKGS3t83xYT
XGXdMP/rucGaqw1Nbn9OzT5253ies4dxU2Nf8rIAIXR+MjeMGXGfnYTH4mXerhENYgvALs/f16P3
ozatSO46BoV/1RCyXz9vwW+hm12U3eBNU25xXhFFNrClguHf4X1FU0hnkwOH6fjiJdLXj3vUrsc7
oIdVdwcQeHwKaWOavBpM/R+befV+8aDuxpuRSBZGgrVJxl+CrR//7M3Q/CWgYDj/QFTc1ectWRpx
H+6ysnltjmT6YYDTFybRkLRl3guaYNDodr8eg1B575QtJppMotpv89Ysa5wPLXfwvXWHNnp0MpxF
gtzJdqtP7GEOL3RVVfzDB8avH+J5Y7Dr02j3y9EVx6dogQL/rN97kBfNQdO88i7EXdO63img5HWn
tkavW2ya2Gmq7jR65zmtV2ZTzg9UqmewcmuxMNb8l6IKr7FbivVN9t10v5JskNp/3eCsijeY4pP3
jI88L9Uqez+E6UppE2634Bk8BMFdYm3cXjPtjn3hcjHSiRnTYIFacePH/0QcyewClD/WxZAq+JEm
qrPtBDeR/Wr2zEEFOB/+v2APlX0aqlitJ2H6PoNVnbS6M+HG8n+ThbN7GRoSEO+wcnW8i9O1kHoO
eQ/iTJ2bv2zgLC7ZuhUOCBou9DwcnvmUdQcO0le7NTQvmfe18Ydvt0Bwc38OADH1K25j05D3xNfa
2ybqtqCQrCXQ3OKuExR86Xl7x3pnvfUwelg+uUhSU8A0Td6jU81pUDSpzJzHkIZN4nBwrNt9VpkU
SpL33fz0xLqYO7DpJHz3cNhITorgdpgVsfvmuttTo+84854umCol7pyaF6AMRZr4+bapyP3nwWsv
ZdoCxf8IzDDIH8C4LOajtOfS0FHqK+oUl8PVEmnZlFHcGnXxV4RDOQEju/8yAAepfOyNC5jjAp0X
8y7sdDclito/MLeq0iwTUnSLGcyYDzhQDznCCPfG9bYOkKkNlr3wZZhpRiFsUa8zgLbPQ+5wymzf
KX1iUK2Ccz1X+P/V1Iftdspmzg2U9mFLTasjnjusIX3uphafGbva1SkFybs9H3Otuux0kD1ji0ro
7cPvjy0sMhT/R84B0/FVPSSdPqv+iJkaMjK+T/60TbpYQjJNS0Vi2n6qIs/3y0aH8/7Wp6PvQk6G
a/wSKekl1xlcKkMhboZF4Ex8cHLB9Osy24olIdJ8RbGxW2ALRQTuUbbDthGKqnet7fW3HfVe2iNs
uxOLST5fKz5YSWqcxYj7zEzRE384F6Lgy/1S2iivPPSa4QwBj//J5KRItvfr/WrhZf8Vt9hc56Qx
p+6t21jXnGVm6CQiQ38JQ+fQ1jVxPcrrrtbcg33jHHGJ4uOA7UbaLPcC2HQOrklVCZ9Dxll0dp3G
1i4HnOwnxoRqPX6J3Z3HHO1QWkEnTMZ/ENlaVWd3c0P5CvGg+GG2bqxvAC5g/VWrNZgyfFZ8GmyD
5BCFmYK6rgdv+wXs3tTnw1aYhH5vCc6lTNm5vW6iVNv7aU2cuwg5RfoD+CCWuSPd1ruJwDpeuY2q
rdTgCtR3MKRnn6cAEhf2IZEtCRLDwu3XdC1qX83mWid1POZdy9h4LY8IC2DC0rwnIFhmCX/P2GdR
sYNVHb9B99GEnjhKYY62Ksb4kMSIzyJsy25CqPNbjiMtbgAP1eVJALl9tYhWuQ9Zj5/dedzG1L1z
yXuiVG9gA5CXECK0N6j/g+iEOWqHSyU013BK7cS61bootneabgDN9RD3OvdBhcL8Z/TtYvHW66Zp
YH03aNmT7CoG3BBxdfQs49bdynXDT/iz01U6wwpQMAcacYAaUFiXE45pVTVfwgVs8v7wva4lNrsm
7FBHJtNXUx2q9ZwhAWye18Uu9A3kU01n62DOLYdtF1eGeN6XEQHjzUIi5FL6rT6gDxF0lEHjRRM6
o4nqwZZnh5jQtmAhrVYwgksbbER9B+34DrBVxUU7p1VDGEu0fo2HjluW6oc1/CHrBXujjW2PTyk9
9WBgud4x9rD/B0hcEH+t9+AMJuz4P+rW96ZnHpuG0lJhMpe+7Jwqj7CC/2nxPIbdQkYQnKcpdcUL
Ti+o0hNC0f7rVmWP64nqZ06OaVPkHtQ6jPcl/IzhPfOfEFoI4RZjD879nxjM0F1wr+nHYoGwTkp/
SuLtPIfw8WyOWWedRZ4Q49vGuUsGkryrnW3a8KAFi7lF1tpu57gT8wdnlF4OVwvLggcenmSPezVB
1co/fBiQ7VjeGBjG7WGJsuaWHdylvjTLvgVnAQ4MELD1ULMqO7wJJc0UVKX0+56ITuIDEPDEC7if
mtF75hErZ2NuncDctdDy2aU11I/CU7CCRTRaf7/CjpCBbXVUu56nfpYXjZ6qLoIhOJpbH15sLKsV
y8arFJMpJLb71O8lKWyrLIS/e0ep60isBTQClzI3eRtAXYektO9RUt9Z4n3wnJ9MCniX9c29Rp+J
WKhZI74YgqxT3Ho6uOzZtPzupqW+37CNRO7S8rk97JbH88Go9Ktp5vh+53NPRVaRPQ9s2Yo3Ywf/
D5YB/VMYDfKjrrwRccV2hMfjt7gmvfOCDVwVeZLC8gVcWxbgT+LIDVaxH0HvJ/15GYhZG1w0hZfD
OtN/Xsu7fB5spaczGWxRdOH90+nJb5JtOGNtgABKi32XF9+Je3uJUQuoQrV1Ep1RTqrqZVsZhMsl
DL+L/6TdN/4wb7nVNKPeH/Ius+gihOP5pWjM0ZxlGqvsvHdElTyt1da+hl3I29qKpfpNqr0CnbBh
8AGVg0arw3PrWe+AgSdbm+hjqVkMyWeGN3hgGhLecmrRLwWe1hRVs8xfmPq4Y9nC+9yD9vVIZmKd
PLJBvyBcSKOtO8Oc2x1koKnc3A1Ei5ZIrO6EyV8dg3qP7vTaCJu9dnssv9ACh8NduLstkuSRfQZ/
E8NYJKIBP4tcwqrYyOOTPetoFs0VsiyC1ewGKv2yJt+EBF30+jM28/7XQ2czYhKZMo+mjpg/Id+6
9pZENi73Ko5VeBPsWql3gxYyOVe9r8LL0lBSrvdJzO2FNTyCUWcVbOhhfDOysVsxtHTARfbH2ib6
GfNdzqbjxPJjZEPtr0FP/dPJ8GouphovFhBh8nSvOstWfRknRprXoJ42tFPB2u5Xze5s4uJss33a
rIHtAcjHO0XDvmeln+7wQrUzsKOeNu22l1IyuiLUMLu6QqS0mpL/1X3EJR4kTLCgiB8os2xzHhn1
/hNbaiGe9gSieUbqMN8cvq9FERO09TSu+visqs3OPxD18SBoHGSuSLIYz2m/T53Kgcb28RcsNuoI
lfYLL3Eq4Kpzdj0E3sfSV81pBVrt7nrRtb8a0w99OYvMc09TMqfifRiC5p01gwnd2hJnHfrAcfWK
vfIqajnRofrK9XRo8OIZ3b+6MuhzUNtHB8ops/1V2jnwH5jbVV8hCCJhIokiQqRTQ+xOmfh99OAm
zWI+BwIww3wNYOEK42L3Slac04hiBn1pz03Y4Vub4V2Hy10g5S/jY2t9XsxCrCh1qQ9OPbHDaIoO
NxsKFXscbTWPmizVKpb6dpi8NX4G1UcmMFlRe5x2n0hNN3Pia2+qhb2jfn23nbhWRkWURKg+arat
QUhrt0JWBIsy/ZgGkl3KbUprwFHtL005e3484syjvgNDZQrEt4tsRgkMHISeEP/oKF8lK2Bw8xC4
pd0aiB7Uki4yBgowWYK1PfzyWIdkuWqhx/8cqgUAS0B/NzqzuqeDaJv5ZdvabPthG+v9F6smrk4L
CPbP7lDIhLgDG7YiZBJ/E4zjemJXPWYdxDZhCSMYvcwIYuIT6wjVf9j1oa4hmMx7PGJ/7C5rW8XJ
j4ZUR1S8gQp8bgA5M9NGh4sKiIm8Odc0gukl4jf9cpOZXa6600l7GZAaD3/Ugtd+Ti8Bq5y3yeRf
AezX1+yCO+uP0I+y/lvJcsgiHi0Tug+IOD+JGDw896cUmE51qWdvqI6dKaJMpqf0e+8r13AC3lWE
h+t4YdRp2NSr+2a4RnvcW2SVkWJbPwErO3Oap/7OQyI68p6BU5xYUa+up2Vf7hodV3SL8eo+Q39t
Tyy1Zx8LGorlm8hrhAvC7CL0tYdxv9olc/pcQ002JVSOF5z7zEJPgKMPaLosUPY6t8tTYkLXlOTv
WNYx10mmuUb6ZpAeK+OfwM17aDuv9VGAg7K3Nz35H7x9i6drqHiQqfdkCoRz2wZybctshsgtQrfH
u81vfOf4ieoC7EzPVRaXZnCjuwEVV/O0Cz5xR27vqNYCXUl7N2jrTQ/BYRZoOrU32SVw2vY7hkB5
Ty47lHjUOa1vf86ZqFn8daX+zwrdmRsLiise6DX27y3+tKLRnVzhXiBP6TbCWM/+I9iSAAlAkUB0
mm/nW6FMH+ZBhZnrywGCS5/U16C7FY2C8+bNs7Pd7oMHv3awGBLdA2AN2xlb/yh8dcRwBCXCLAv4
G7dB+j13GNJekB01paJjbfPedJqcEk9mjx0jFwA01KZ7hSQ5+x2g3+7Oeg05N1k2WMSIQbD/W7ds
56brZ8jjGi0Mh6rS9Zcjl2x7qgMHto2loTF4DJt0RwcK3GMej2DdPpDE9guiVLR3+bwd8XgJNXIm
Mr0zR5XBsStVCJtsj8fa+RsdaiV+a/qcmt0R4fwmGpUucIh8NpKyYNzMS8o6h/4XA+siBg+NZrFF
HNI+HwSAuI8ayAfRg7+G4XzVmo1rqEbT9tNP9jAEyYiyt8kb3D9ztiS/ArT26/fkNv8e66HLnv2q
Q/7tH2OX3RpX1sOjPYJvzClt0/ni1wGb36A6aN+kD13782jBhm6XZZ6zW08mMASh3vrniB3R+N7R
q99daHAq/+T3UCGkDWWbA1LlVAuzaly39raLQJROZo23fxkX6laoRkqqsBLuRNjkzPBeeZ4CvccM
7aFDVTjmcStXBBQTs+3jDgQkSoyvpiqnnxj1OZTHsOUIWxesIomVA323304EDFQbvYk8iFZddIr4
TodHpYtk2QVglvDXoKh57vg4rbMR9BBxKgs21pbvDpUFz1LssNdA86ggrytewazYW1DIop/HVNCl
yHkqMCnmE6aZdJevw3aB33wrnNf9tLCL5hcewPbvtjcD2e0e9/FpTZokvFOL4HcMFdbKd5h9IIKW
mS/VywDKepx3EiW+T2MGrMZuRTcUR6ym4RwiNtkRUzK2dHhXoGoKAAOo+3H07kmgooJG1hsvvaPk
cmO2vn3xFjmqYlPd7pSrRWcLpxqgOg5BoB8OojCcM3HKY3CaZF3La+PNXXMTpnKjHw02VJY8GrrM
qTX7/YThAX5X8yDsRdlOdEyTalJ01tl+zUZHN7yzrZxc4Zm5Ps1BgwDIzlL+MVEyfMEmpi+kzABq
r36FgP7wjztCpPqHga3lRzMJvZwsXAMazXX3nwbaXVhrCOuncOMSgpXED4gOyCy6qAYfAbO7qu1s
JhVktwCNXlKuaaM+eBtmW44M9ZDbniGdQdBr/h7TbWPdYV8QtO11lH7VNvPrU9eq3hZI25S8ypo5
+BodBKqneEAWwYRIbh7usnMnYxjl3v5dEfG/WcUd8c1Kx+ocHnPvPng7db6AiPCXH0G7VselD+vg
Nzon1hj8fUxfPNJVlweJzE4DQiWeATlJK/GwpjtFWqUbnm6bTaM/Tdt3yQXwAr5L1Kq9DpI9Yy0B
c+jhiktdIx5NaveURMkynlClIn9T7E/eHPKAY+hi3PauRy/zfgqtxFU1CSRJ/lzxpfbWVPpUCTe8
TpORKhssQv3eRsd3z0nTUd8ZyCmyfEhmoL4d4vmPx4XyaptYLUWDIUxwcqMmSIl7p40/sc8USrQm
U4T3flWLhM0ViTasi834zw7p+rbvzrxeO4lr2Mqtt/BJepHcw7waV/+zThL4sXDyAfMNxlq/t8MH
x5uxN3bOB+ULa1kyzdirlXN2PtaIIQsM1jbj2XOs17KKYNbHxnGmTzw7GHd3110+RDt04ozkCt1x
t21A9IKU6YhefHLfCEFTzQv7NOaVaYQFOZvuWbkf3J6oHwKXLZmF23inLf9LaKGxpSNWyhlRvMis
3CBFxjwyR953aCdfWd2FNgvnZv7HLkGv87TP5E0SCPJ602oFq1FH396AbHCKsH+1qkgbP/ogorj7
tbdpm+QK4qPJlx25BtvT7bHl4dC06Km+ScDblPgee/IqhcYi0R6Kb9amkWSYwPEBSNSOIZbGC+Ml
PMYa/gG9w79kZV/5R7KZg01o94iXc+Ij+C4q1wbzJaBZq775+awtNgiJ0+w09GBY2ot/La9jc60n
1s8ACX1/KB0TUGZXR4SgUXyh7nYcoSZQ5M9oRFAGIoSf/HU7ToNKHXWSWW3vcQwy8d+DJ4lTCn2j
eyOTcCR0u1v97dy02RqcYhPs/dWQ2HDmeUVUiuEYNJs7W2PbkhEGj/nc0k5yHFw4DcB2KT5wz2J5
i58iaEs4zm/hkHSzv65EQZWjAB/a+8NVw3xy4hSNFn1JGPJww4kKPc1btZ4Xll7UVeoAnkPJHqhf
F+1x5hQaVlXitS0ylDM7Ut1WBoBcWb039oT1tY9EpdH3PZPaXZJoVZdJo+vkNg52729gMfKFId1M
eAE3sv8j7UyW3FSidf1ChwggIROmkpBE9VUu22VPiLK9i77vefrz4cl1yYpS+NyJJ/beKSCblf/6
m/nQxu5Yvaatas1tPMB1v1pZX9XOgEJZHUDwnGEntRC1FgWG4xxbY0yS26U2yp9chOcndrU0PqCI
iW+1VvbVYZzC2L6G7O0+Y8sU/1RjB7O/pUE93lKmxhHXdlyuN7kaOJrhRRWxN0UQR7fIBRAU0YAN
QY9KLoN73M6IvqtjwdEMlc5eDmMydNYD0igj3gdml9zgRryQ6Uapm9613DD2RS/wzHK1umG3JEzx
jTAeK7mCOji8uFYQ35kDrb1dm9v9Txi+7vcI7/LpRuuTcbjKJxjOr1ne5S3cAaeWCDddeMnKRAKy
40o4uBxR2aR8QrWK/9j2jM+TgfkrzboisLYc80u64ezrsdfkstRiymoU1kEbe0vboTMongCj47dS
G7SfFRS8YsP9Be5WE/X5q5YX1IbYxBO9Tr9Hxp4dZSmFUzJFHrmoa7vKETHkIurYmwbEoNjVOhRb
FOkitbzUUJoNAr+oH8UU0XgzBlQ+1C11uuymAoWol6kYLuCAeZo4Sg32xyHpF/Ob6mFD7QxI1dlB
lyr4IQmbf2r6oEfQTC/tHsUHNKl+gtKyetjAw+nyYu58Gxx7n8p5qmErMH9yxGxF8zVKBs08QkHE
iK8R9jgdauDMmo0gd14RAYtHqBHmD/bzQa48qDTcgx/W0Scj0vsKXj6nc/cYpWNJNwaGaOAl+TSP
HDx2nB4NMzSpsOXMtZLLfVHuNKDul7KOrP4gZi5Z9KPCMr+NTJIJ0OUFZf+gR3bV7oZ6Hm7SIS3g
ikJs5NIk6OLdIpoodSit8ULjPheEBe6sLu6no2aAWG8ATY2jWWVSh6M1ocxBcNEmO2x8ims7KWrr
niyIqNlLbYVZ2sGNH/hBxXc4wryfzUKPi0ptNiJwAnKSq08imGhg4MrdQdHF7x1Fy1jO7VWiSjf3
MANT31O0cvDocet2Duxr+nDUIsinEBvclh0R/PsZcvlM5WzXZngbNn3R3Y3usvRgFIpZiN405CLU
dOhV2h6B/CFvgkA98aMKIFlkN8F2DHTxOShpym4rI+aiq6LIDSDSFWzAbgTdb9Z7xOIDrf+bwNRs
tS8QLFynKZP+UelEFR25oUOu53YFAU7Whha8ZOnUA3QW5fhmQyJYfC5czXTQaNGKK6julJiySMUe
mnrGREri9LYvjRFmKfz2Z2tdENulYC96pOx0f0JXTNH8qrCvt8ixTO6q+GRGz7KOwlc4QmreVzha
2twhSNdDbWUpc1/nvy+cuMIJ1h0w+k9zrJpxAxc2uR0WYMsrYhDyYTvlafs2mRHAdaqAJdnTVz6D
Vhd87ZiSfdnrdl8tVyVLOdxlVhw/xGGeoK5QLOUvnMgFPH66+uFtBNPZuYIUHotdnyIlhehIC3YX
zF19nWciCbYgdM7XGsOc9IDujxqmz9Ok8lVjpNGVYcbluAW0zxDX0C7CRDIE79uEAT3rbZNZbfV1
LFNWmWkmxAWtZpsD1w296zxgbCe7h2SL6bycZpQls1mF9yTulZy0QzZ54PpW4OXJCHZdacL5XIRw
k3jSeQxuWWTQI9Zr3Cc9tIz+mC0O1UqgHLYIaSMykgh1nV1rtBz3rqhKedNPCsmAAgBg2zVGdTum
cnmJGxuuWwvajpBYBHTQ3FTnNmMmw/yQMw5vBZVBzAKuuIOAMBfxVqf1b3uCWIrRywWaPq8wLE2n
sOxL9p0GlhTOCqaVHqDSpM7ejJ3cOkwajU+ctIrmoDsx1Ni6nUV8tGQQW/shjsTK/bKT+64bgxJ+
Wiqr+yVv4uKR9VtKPzC0cfIRQQAHZ1Z/HylUsNuyigbInrxEqnBMp0y9MvpbfH0m58qtmuIunBGj
++6MVwjUlXTh9hDPDsyVIHlbUKk2Pq1KLk6AUW6sP+Sa7VQbjNFSi9mWLNku7yK73DW0RH+0OW14
T7Va2WxrBXpEWbWEjy2c/um17gSpEDFVWuoFEDvkoRpoYB2rgRz7Y4mp5JvgcESfochN2unSTIrD
0FvD+NAZZSoR5mXzFzViZ88QMncQG4jm2kHHrR/0Ds7qpl9C+g54NrCxFyFaQxCompMnT6GxbKZU
GvzQIKGhASyXQTXWNfnLjVTY0CSconjrNHNteDnOzv7ksn1uYUpiTmpTITecX1PTfm6HcJGbsSX1
qKRQspBXhf38uU0D5zGkd2NQLkDH3+lWRyK3AakIrnIZIVkucDFGkZHZ7bixA1W/0uOgBe8WruD2
akXQBHk5MWgFtWB6hAhupJ4p1AJII3srprGFINjD9CZUe6MB3PdnaDDAVQXUUcquVG+BAaHG7Wo1
xto2SVvOtgAjTMufFsjgR3vKnV/0FBBSaQFCAE9M9SS8pcznz6xiOoQIKeeNY8ylcRAFKV+YIQzW
cw13sLwp3XHursLaHr6wwNeMvaEPvdwty1+iE/MbVNsY9VetzfC5HApmoG0ToTRi0T3HbB57ult2
dK8RxLkHbWqXZjuFQbB4jRDcnJjuDyX8pjca4u4O/t6qIwJubl6WeVgSfpyk/h25YiALGcL6nu5T
TUk4wVfxqdZHh1q8aZxNGSzseoLGpLlFNlOUHlkWNtyV9ZKzmyLc0TcUsvPXwbW7T6I22m9TruZj
hrlQfFW3mXmtdMdaBagjwpmMlBE4uAobfNCsILmp4a+9mFHjFJSTpVFBoWbjZsqrevJwogrAMski
UUdn1Jx0N4sIWY87Ws4hciAuHCpIetgxaLUDu8AJiwcCvOpvmNRGT/Gcat+MvqBxkytOkxscrTLh
AVEO9hbSunOjkgkRCHE0FiQmnVg+kSrIDnlgjse1r0nPDsL8uMG2W9y21lT90ImAHr1+sjARcOcM
vbdyylAeJheLCfop0IWeulm6XOo4ezZckNwvLTy6GM1L0EvMgQL72YaJnBzAD6Zn6sL6q7RS4qCE
UUavHbve5GW5rn7UGmytDQThcDpgzq6/MiUwUuVqonMXUuN0jzmEtfrcLbZFkEaTpl7r9m37UNRd
AyFaLMZPWXNgbhDhw+QtFabSu3BR1aeY6BTh1VUfPsQYP/3iMFdyp/UZmngupvgkINvKfhR04ibo
47XiLrOMFgw5kdKyaoYSKtAiZkjoFXpTeK1Oah+VyYVsG8GZBzYySbejUYu3xNY0ItoUFh43+EvE
mBB1kLf6QxqWQ8AxP8oXDMtHtCkit+9DFXL/MRJXvAyBMunol2p6TOIszK4lJJQ3qYb4pdUq1nLO
2voNji79Dp+6XG0xNIq+qLJMhmMdL2gtVKjco0Y8yHiHtov8rcGderiQZizmK0fCGKV4HMBBypQU
0k3aTfLbPE50/qfe7YJD2nNrMRDcxfuKEBGd0qhdAWPEjNZh0Zb5pq+7sfdN5HPuTqZcVFELjq66
pgva5izCml+h9SUQNBrLJKXHiR/Ezja6pLorwgB7Cmav/jlltygO0K0IQtJEOrdPqeyTh7Sdl58G
SgV/MlBE0nXrCbXvhrIOSZ6f7QVhkQNU7QZ4m22tiirAL2Rt6dBKNJzirDhKw4ONrwJ9dtsqw91k
UV8ewOIj4/vUTuNzaQ1au0eQKG+XLsybg8TO4Vvcc7MAWK3yJ8iYxbgZbV4c08AtwBjZ/zPEHnJ5
KrPenjeABzPM20bDPS00JMyUXpvBmLjhz+ExBJ30TH2Kmb5xblgULkP9qzMdLgkdbIFu041ysrjt
LMFj3udC2wvI/z912mzSt0ZT/NcvlZ0Dp0j9IVjSHLp86fQvawh0C9erqSgVrMK1rxZIkgSi4/hx
X+A4ZSHSD5laq6HJfe1Cv/dmQk6XPZrxAsIropgNFo/qdUQHD3Lu2O2rK/NI83swtk81MoNkg7I5
vusgAyc7Q1TWgwEezoSbBQ0Bcy7j4BYZYYxcM23c+9bIsumAvJIYY3Nty8CPqT9pRgc6pRemG3l2
l9WsJK3p+nt3DKfQm8eMyK0WL/TyyE5F8eXmBpHIzMyMGJ3JSTOmlsISJC7y4BiFtMjYlDpHHCrT
stFD/gaI8lXgCbTBibWdkWlf2+U0MPlyyEnUUBHtGKxYehh+Bo2rH2kTufcJJx0mL5wp3yUqreYq
joLQ9LRJAT+AR4zCU1iFxDsUtOrJDBYD5rqoopwAh0Y9dFHNht/21HtaXiNyxdmmYivH6NClNeBm
odgtaVABspmV2us0p6AuFZGwtz0NGEBIXS+fqNeo6cZSN1CstexYh8UW831msJ1uhple2mgn8VpN
N4DOyyATgLEyjrbxBJ13M5BmlFyLSs/aVVVCVfmD641SGHvY5j3vmWPFtnWStegVz48Whlpfg7Ju
8VCIBHT6JWYz2WO71TVXOpeZp3BUyEstu4ohAKGLGjZlAqv8FuwBHCwsW+tL4KTBQxcuwa1Ouya4
tkq5qC3WGdroue5o5JtlNuR8XYUWBmhTp+dvBARW37SoD77McEAXP1VW8kYHJCb4q4DtsHG6ZcDW
u46AxozAzW8wzmb/FdYQ/cCWKFIHUmDIM5znbJbccHE38DVV1fdBVBvA8JI7mGc39Pv4DFGBHMmW
gTgqDS48snp0ZDunqZt1l5PmpkNgdGUVOdxVQgHtIw0ymhbQYJJgZy3KgZgGa5lsjDTriyf0C/3D
nPTDo8jLlm0bcnoLsz6avjbWel9BCzJc4asAM8xJczVes+cF+iemJKIIOYtigI5m24YXBg5+DaqB
m7bhorpGnOrdeB04EzxIW7PxvKSNl2+lExp6uElJHvqvpo2+8tFQDW+A74dvveHA5ube0jxFXQX9
Hmeb6xIilO0FM804PJhCtGWBCONfYd0b0w76NzYuq/+FuVmgeAR7GxymQ/wv3K92YEZfMFwvP6VT
zOqJraI7zrLUdRoykXWN2CY0NwkzR+4T6p/Es1OBQ8Qc6+6hdBNxQ3+2Kwg1B/C+L/oM8g2Qtf3c
uc7QbqpeNKwGeD4B8ELICWpRTrZ3SxDX7iZcg5C3rVGsiuyQOsfTQiN5kW1SL/ualkv/wE+dnhoO
K+z1waZAUaUtOm9BOgBXkrNM8rpsep25tbRfsG+iD5RlTvWzdQfVbIxQOhwdWY8KA9IGHBGr6bRu
E64xtNtEBHl8aPSpol/QNyRagA6J9s5c3PgZ0F/ad8zGDOdPU/aBZ9Q2ZxxtAJroYQ9zGuDSrkNP
T0fcXfhPh9rDxBgPgkQtGNqhTcSqn3eLfgo4CfAVmway7Zth7JJ9i/V9xIUrGu5Mc9BXQwAnul0W
oTmfwsCan/N1RQJXJNx6q9KVz3oDmAlFqkqvw8bJBG45bvsy0P6cDjl6+bucA4J8sYL41pAGVMlR
0Y/fOwye/8P9wLqxtNzCpkg5gbMNLQjRV6jSdHyYq3LycRqyr5qGfMINIpWw2y5UWsxX7v32dwNQ
9KsB+5IyCo4RoCaUSfVJmpmovKEZJK41HNDbFsGQj6nEUB/4uyjdtONEoyAzZaXvBCohmChWP3/P
1Ai6vQyRG+5MbsT5d4BZx0Ouu0I8AubBkeueJo5wBvurQQzgSppT26xgZbuv9NHMDEG9Ea2HBB7P
aB+yUTzjqqZ/mloz+6kxT761+VTeRlY4rxKQgG3UDubiJ6J7fVUbG8BnLq50/0W5RrobnRg5bWYO
sWuXmT5fZ1aePWhpktrbBc5vsrEVpIMXXC5ClGuEfaI0w2QZ7H7h5shhQ9t5103V+DQlydI9lTTu
0EC5TfclB6OE/Wlb9gtci9E5QBcTNayfgu0Sq1Jlb+qai+hx1Eut/U6LXC+25hjX1Q04R3lVUm8t
hwbui+lFeqghT4CyheFOPkWP1CXmdyMMqEYLEus1+NgdZLdFT+oOaxzyGzY1HaYSgFlUyWFZ3Bl1
WJFRTFdSd5lzUWFRNrMBTvvZhdqz7Y1o7h7cwkrvEMY0yc1YZbaXKj2HZJWGooAJnFihZ4MqV5SU
w9oRrfFSfMTRDBm6bcRO4UOWkWILDyt4xU0rTB6q3m6SPYEWZuE1pjvCu3TM+s4ADqw3RqzzqxHN
mOaV6UDthoHtZIfMyLPoCsC0pI4jtQcSfNHO+kvnVNovbucFb3cs1eMscwt25Zw0coP1Yx9/qsOl
3YtwmnsvMycQgMUcWjiuIij3sOiSBwPXImyfyrJa7uK6FsTDIpshgg2CbZjf/Q8UQKl1cTf60hmi
K0w2K3U7mHHgbhY1T8buf8xANBa819xfgoEAKSMvqgL7HKvIvBFv32kPw1wv+V8t0BPKpJqPVTMX
yst6jq2558MhgkjHCx6dZ+xApVT4weITvqYQnRg/0wadafZUvY/ts074XylgiEDRNbl3XnKcX61X
Tx0QEXQ4jlztToVxYs2arJ6fqHN6v8fyYBdgYOTF0nTuZoxetiBG6rsWLNwvXIpButtQnkuqc0R9
ibhgp3nO9FEJom5oDak1g4lf+oe/pcaUBj7Te79VS7fvMbjE7DoeDh+7aP5tE23wagH2TLFmM6jT
UUJg3Zlrid8HzSc+YPhVRNwddeFoPngCl6o6Q1z98aDnPqiy1tNLSCJ1TlME8CtqVCN5tCHP8a+D
5uQ4RnyN4HK4lCJ69nv+MdSJdWaBcHIMgDv9cRiMB6gTzoF/rW0tlTGbAw2/Izg9Xt7KZVeNqJs7
tbjbNer4wsw6+zkh1BEuvZqknrqjKjnJTFlN70t6yAfhCPtOVotzwXn67OcEXOYZhLBIsnw/aUQX
SphSU+9XSI99EiBCz6GP8xW/q+IqaeAxUo0N/5eZ+segq3HqHzN1gB7TG63g7kxSKhCZZR/LsbG9
f5402Jk7mE8busJU+8ToFpdtF+DR6n2Ft6FH776769MxwIgNCd/HQ535Vji9u8ZqQI3ju3viZNtj
nAQzJOl9guRMtLA0OPcwJmmg/+s4pi50R2I/bBi0mE6MrqOC7Rw6C+sgacVduZjwQZcpvDAn/jbK
ZRQUCoLAT9OxT58G40UI4DYzL8A6ce+Utfk5cCdtulrixPTBBQPzQoT63065pErpJoHSujIUCu/3
E8IksEThLdT6lAj9l8jmmqElWepNhQwxRl4d+1NZ4uQWmOYFE9vfGU7vN3D6JsLhhSI8xcT2ZAVg
AyQQecWL3w2aNPw0KJDI0GpwuQVXhVn6g4KB6Dc99diRLoGsuaYY9lXfI0PYp7pbAz+nlf3WB677
n52pOd8iegjsY4EyFh5BjqXnBndWGe7TqkVmwJ9Yu2XI63OPUKcOF1H8S+AMZov1rJpFVJt/njYY
PXOZgDtj6dI+2dMMNyvjODZnOK2pfMb0CS7DEumPH4/y9yaNIzb7M16jjnJpLbz/iE2qpRY9jpnW
FZYBkTZ2W22ITH+slvbw8VB/rzeGcoEqXQs7RELc3g+lIztdnFAx1BDQ5bZAalcS4YVVfe6B1lR5
QuWlJcXpzMAMym0a1yJ7D1rRdm5tbAwWLnVoFC6F8P29DWOspxsc3Mg/+VInkxB0M8l7q558MAsN
SC+nf1qOEOa49l/XtZ7spCirC2fdmVVHLh4gl0G8rvwraAxqdYEQ0pn8kFtZucnyEYOpflw9kXBA
NKMbfFqj19HtYf2amTZHF3azM+/XMTADIRKJbeavgqUKqjhRXTP7iRYTzCHHzFNNP3oCC5t//5QO
7vDsMJYO9cY6mTChTLCCT5mbiTW9QNztEXDR+2ULzC+MdPZL/jHSyZfsag07mD6f/Y4i9An+lrwr
3HJGCmMOfo1jCT1aR+4/Xg/n3iSZHabF81l0P06KMkRiIf2WdPRD5CVXdY6uSbNQGIAeN/+H52OF
r3OUiUOO1fulh7qOu7qDVqSFN/KDxRn+zCvuSVGcdI9d5xhfZ5q+P/79+RyugbDyXPQDp7UQPtJc
Ucdq8kcLg+/RqhEbxcN//TS6F06iM5+PJBJCPk02MSVPo4br2SqLwZCjn7RD94AjqNjPRIB8ptVb
3zhBCJEx1n9+/HRnx7RM4usVM9M4Da2KZ2BFY22XDhCEc7rAbXad4Rm/iydMkND761j5zPDKrX++
J/0ujQwsWiRf8vS1GoB/1hB0jd+MuGvBR2mXgwQRG3cRXrpvHz/lusTen7NcjriaEJuhS+meBuJC
vitSDJVqTlg7QodNpz8jNuNXmfflfwJ3k/DCTP37kGBAgdDHQfOqK+uk/mtY5WOEbBUTfK3lgooJ
XZ7G7YUJc3YUEidMnTaL4vO9Xw9GW2ALOXW1n5cT3BUXtcCjm0jzwsP8vcLFmmJE0cxWabAU3g9D
t2tWdRx1PuY52nVHOuM+moL8btarf49NYigyPqWESQRX/GSvdEfbpqsQtL4EQ5uxBdEnvNwxGoQ7
PdCIHK4KrDkfyCDKuOUaHPMfT5QzbxQzI2KIsE4kzk247x8VJ8clSIFTfTuI+hu966G+IDn68vEo
516oUnjLs1uSI2aL96M48VISEFX2fpSb0T5Y8leEubmnLDjHH490ZuKzrtlQGE63iSd5PxLdhTEy
JtX4Mln0Qz85YQJ+jakz/eehP2Cd2v17CjP3QVNShOlEtVKsvx+yKglFEFgO+HqjTQ9sz7gDycW9
NtHd7j9+OuPvPBEBeq8Yh+miGO39WKj6IjgxmBtZ6DzzqzVyrqF7jkhng7bCumrtpvwP/ev4SqiA
6bEH6s8mdt3/vpcxYXRbQqHlJHROvifM5smszZXDAKf3GQ9aWpZO3GrHOYdk//Ezn/miLqe0oJjW
efK/Ij9Vnsk+jns/hul1rY2V/Tmo+xxFXwtugp0jKS+7fx3SgkbOPLL40yU18P1bhrVTFFmctD5R
ETg02NKjD9vudOzLt8WIIP3j4f5egwxHSUhSCvWSPEW1lhFgMuqcxo+MqPcxskDRybNeGOXvNcgo
ijBMdhky6MRJPFoGr9gKxqDx485d7rDNcQ5Z6EKuXi1bPn6g06H4UqDITFTuJRJkcP2kf0AOWm3h
wN9rNNMxV71qS9HCWlXlPrTjSxXS2aGoVoRD2j3I4Mn+RfMFRlmT6T6JIMWRguUF+eC4arPCC+/v
9Cv9fqj/N5J78v6MWbhp2pUETUTVuB/7QO4sDVuOj1/d+nv/PLjXUThzENyCbHAfOhllSGbDgNJn
+AaVCM6ptvzCC1Y+9bry8E1IPNwd3VuyT1pvwqvwwmI785CsMMNmfMoG/F3ef7mUsGOCiLB+NCFg
XBWa0x/jVWzw8UOeLmkekurERiiB3NHhivB+FEy5pBWzs/hFaqNDz1GjxvoykgcTu1ubWJd/TOhZ
x0OTwPQ3yfXiBvZ+vH7RKE4CTfdpCurDFpJ48tI0Cl+5j5/rzGQkAXut1BkI77z1DvjHvB9g/sxa
IU00LD387wBvNLySOkBclDaYGFwY7szH4iw1uZKvX4rrwfvh7LKGQ47+gCuzjRSpTpIbPq66gNmc
e6g1WJ0PpruKDeT9KFNo4qGC46Yf6U7iLyjtNomWldxjkVl9/P7OzAtgQluQjknSMtFR74dKEhwa
8EJffH2Khq+K9BUfIda4662++m+ahwsZwesvP1lrAuyNY9uE+UTx8344pxn7YtEZjnA5PHKWMH8j
HtH5HJKysMW41bzHtIK84pysjY8f9Hcq/V9D2xxrIIvAfs7JS82zMGnrGroRWGZoX1eFFb/Q/3ef
Bs2x14RQBz+2qA/vl16rX8y8r/fw2uVzHZTm17Eb8vsBiMz7+Fed+dJcUbiPAYwItqGT95FPhhHG
qUV4Z9TaR4LU2isMLcrPMMiSCy/g/FBsM5wTEtT4ZEW61oI+X5N86U7H77BsoKjYcXFbarAq/g9P
ZVJCmLbiTD89XfPBrIlZ54TAoQO9DgbP3S7TougJrXX38PFYZyawMHggziNJUX26sdUzRXbSOotP
P3xJv4S20j9PNM9v+wyfm5+mOWsXNuyzIypAFhJPha2ck6000vI4NNJi8Y2xUqjLsUOE9UVKSR+C
O2bhpTzl0+szWyk7HHsNK5ThTmN520GrVJ12s59GobmbTPR+QwV9CDpCDlMy/Km7Qh4/fqvnJsta
F3E74pS3T4OV3QgeYx7aIKqFKp8gQ6BkhAJ7KMcs/v8cat1y/9jBu5J+bYhfhb+YThJ7Bcb5j3kK
F2ajZbo5X5iaZ1+mLZD0SFqJHE/vR8PmVjoRtAffbUfjesSc/tBbWfa2kseP4YLTBJ6u1YU5evZt
KgpNhFWs9tN4y5WJVo3cNX0b0c3dhDneoaua+LBeYy6cu+c2WBMRhMENa21imu+fr8M+M9HmgqEg
xW3rXMG5cWdsKafCPVqT0f8aopZOdiPL4gJScGnok70saRvE1YU7oY03A5g5ZX1EFWigTkzx0Rop
NkiTItYT7uuFkY1zQ5Nvb7DYJDv8aQlX29VAwznlqw5NU3roFYMBGt8cDzssbhNnS0xGNO0K07LH
rYRi689oORPs4wP3Cmso3J91CPDR1imsEHtmdMF4G85T4Gwau24J2lnMEUXwiK+N9+8rDXgY3MN0
mR7qZPrnUR4YMw5efp052X50NbVDNJ9RMenOhbl/buNiBFBiTnuqipOzXh+wJ7bGZfGHpp73YRm1
R6Jeyp0ezssNxhjz4eNHO7fW1o4XVQUD/pXECR1WhCHGpf7gBq65t3rR38LlCMKHQZSm4+fB6qdg
pG339PHA4tzIcq081yOBOu2kppYh55yOtYNfapNZ7ZYutl4blwQTv8PkpjmQtaucPSlTaeyNTRqh
66+Rf0AunOyXEcOA4h7VRWpiix4j5wlKa3R2FWljZDMirE/3LXpn/Ujwn33tcLoRZYpFGDn3cC9b
9CTsZFuY6MvnBAtNmDl21eTETbfR8Axxy/o+tP18o9trWBwane7n0i0LzgkOFJkdapL6eR4ThdGw
U0+w1HtM3a7xjxFk4Hz8os7MCAsaoARX5yRjUrzfLaakwM5uXbKsn9WvqzIy7TpJo/E7HJc62rsI
pbr9x2OeWavrvRFJGk0nzph1s/xjv6/IR4iGTht9mHTtDxhS6hVpUvoLCAthcSSwPoODZuDazOsC
Avh49HNPTKL2Sjx0BYDK+uv+GL0JgS6nhtFnSwUldDD4vR27xt7WpunToLsXpuK6fE+qTqgHNkgK
Zw7Q/kmxgBufGAKs1f0wJ5EAN12WwgalZHTpU56Z8quzDpd6l/IasPb9g7n4niLJyiffwgEhwnVB
NzQo4jkZnDiQppjXR8tyk7Rz8vrxGz1zuOEWhouT5VjE9jon33MZk1bqNl0uE/NsQg9kPLseQTRi
8AbTNi/01M59PwvDW1zTsID5C5qyMKaZayRGft0tPX4/HXaXVqyZ0051Cx4eElvuCzv0uQm7MoFo
4KHnwbb0/Zt1yijsRFQvMGYwj7zt0lU4K6NUQv7LX7GDvFWFEtO2cLrgwml+BpqwiG0QZMfTSARd
fT80PmCF3i7R7LPb1EeOhczLO6hqjWMlPjmp1lESxrQrmkRbNtVQNxfe9rlvCyZB/5SN1KTp/X58
ANGcst1gf+iKR4eAHB8b/x8L2SKHjyeRcW4k7gowdDieBGa670dKDZymirDmuxogdvdRYgMxwsPX
ih3ONfQGNu6SV7dC9ahmSTIpvsOSKo4Qp5wvel4I+Hho/n6wCmp5FcPg6HwMg0FVPv6dvxupp+uZ
Jp1NmUG3Dtjh/e/UTIPEOjwKfYOTOjsEQ95X11CDw6uePBrEtcPYCLQgRnKtCH7Emygslm/gjSVp
mFOKBgOSd3HQVQwxXSGC/dXqsI9x8jUFoRqLqbot/ldaccBdBi0E10KipYJ8RpeQuG6ifkitxVQV
C2LdvOZOl81HB+vScEcYdjrip5krXGqrbub1xWmF4XvHNnozzHPyY7Ki6tGKw/BtUOH0aFVZTphN
0ohXfTbjX8G4pmyWAflfW7IyyUnBqL25EiGhmrtck3NBQMtoXgm9zYtvF14s7+3kvXIA0fy0zLWF
doroQ4PplJtPi29FyEXNvsM4vEX4/PEovwvBk2GgMEFDMEBlwYzW7eWP7Z8VngRlBqIIkpo2h5bA
EGdraDOqjSRoV2Y3TDz8fZIIB8XScuavqIKJfmBKBIjVHCeQXrgsjoNEtCK0BxutESb92LXRplrq
Kd7M7tgYO2ihVeO1I55w25YoJXlw0nJa5dULUqFQBMZb7mJHg8IjnBWZdJX6ZFTEK20WSM13QW/Y
b6kytGhvT2gQfYFp93MZEl+1GbC1Z563/Sd3hImyd+HAowfobI2o72bGlbIGLvsaRSL5RbTrGO8k
Lo7jWxnBcffB7gnnwQTGLnYNmpNga2AJPJFzkaPD3IZ1JO0Lm9jvlvnJSwdyADWDbwVgbJ+sGbOT
CbQQ9KVSN1v3S1wW7GiRVbbPdaWhbnT0CPp+kIXRvrDamUzW2jRpHi1kt6DMHsytRgBstO+cXsX7
0NWbI0it0W4b2nsBDLGILl5PkwBDRZjpj2VTdNoO22f5sKBCg4SUacLayzGN3W/Ehc3t96gyB5wF
8MgwoXcTv3s1BRgBY2m9FNGW7GgdVwS0zPOF4ud35Xn6Lla0Z4UrwGFPqbsZbr3YWoQ2gE8fmz8t
y63G/3oMmb6ihI/aB91qLdCZeJDjdd1PsKkKUNtoC8w5vyno+/mFgujMxgsLjr3xN3oKv/b9inAM
rEaz2rB8UaJH2IS28Rk8ynog4XH69PHqO3N2M9RKhgE5gbF4cprpblOMZWWTYKrRmMFur6uxO0oU
Sc5hh8L3iSZQ9O9XbwA/0HUITpyf7kmFGy6xGROwIPDtyKU8tj0OBvvRJOnnZaZMvdQLPVOFOeQx
OZRiNGMocd+/zaidaf0uhvBzgdpeoCc5NJKgBfzt868Q68d9rlePH7/WM/WJY5Cg4kiooC7s5fdj
OgB+Q1dEFhQABV8XM6o1wN3Jx4emdrnn1QOAarik14jVw0tUdHHmozICnM21k87vOJk/eG/DenSY
0Fxxem1TKa1v9mSfVw9CEXG66cilQKyQsYvdF4j8EWxUuK7cmklfiJtU74ZveFfOR2I7guFbnGkW
hvZmgSvJjH0EzgnQVXCcQ7gYbkmRT58CORLPkpqDxJDVXiXEWjZ9YflrRLqFYWsTN2a3ahfTuj9E
aYcZlSDLFNkVPuVkYDSJEeyIWrCDJyeY4EuUYgWbQvjI4S7ldBgurPkzVwAHfjM8Zxqq5D+dTPsx
XzCQIPgTcjfW8Yj1cIHD4P9SZcJXPtlYmHAAdnSyQH9OZ94YE+KDB6z0094eCUlV5L1HRnJhLz+z
W0BnA9alL8G9Rj+phZPufzk7rx23kW0NPxEBpmK4FSW12MnuYPfYN0S7PWbOmU9/PnoD+1gUIcL7
bgAPulTFCiv8QdieTg7lDvgw7G0k6fD8a6SDltP6vr6tLxrv1D0tm5PEpNjVYGrO9zUkEmjoeIW7
VWcilWCk4l63mvAQSmI6maM58jikzT9622n7QLKi/YQBz8aqruzuGS5FrdCkTcKUz3+DAYEGabTI
dPHCzt+SSDSo7SveMbd68YZhvb+FbFibNTuF+xHAIMV6bVFFs+rEKGCqGXOCmr3KmYDrNWXwjW1R
7GmGYiA54tMU9wOSwX7Y4xI6mRtvwuqsEYj7/TCQ+Sx+QzzK4xAksonCrK0fYyjmDrZNCK6Bidnn
mhlt1e9Wjgj4cprllPJ1nsVFhICKQ2JEXmu6EPYiC7UbOz6UiIPtGwuPHbPQZ/91K3wGtYPymSXX
jm3yxI8iqnYd/Zs9xgjWTYig0tfrm3Dth3GVg7mwqd6ShZ1/fyXHG6GXJcHZtfRnk6x0J9rO35j/
yqvBmfr/URa7jNiJqEAODVeOFf9AZPDdshv1bej19w616tu6b7SNg2xfXhdk0WDHCMsoPuqLT2yi
WYaUd21QJ85H+4haht0dQ7S2+vuCpDrbK2NonhSjHVHHUIEiw44LPOPm+vKuXCf0HVWKdBqQr4vU
2g5bZbbTMdyJNtghMnyC10jFNc1O5Y09vfJKMhQIHgG0E8rd/KX/iPxjEcP5slRuYT8MfsYQznYW
5oOH1K/GB1iIw6lFJOKWwE1sJB1re4hckdiDN4DS33LkFEXWaJwMt55Q48uE2jn6EG41cteWEri4
RcuYUiuhx/n8UMUc45DZu/004ELpKyknNdLe0A/+8vcfzVYpVzMV4BLLVB1bEsx3tJSXBi7hLo7D
/H0ucD+EDfiW60OtHQyuBVBygA8xw1jUH6QMyceiYH+kg6nd+kIqX400Ve9Dtui9OqB1bxrVRji1
tpBzGQ0oEqwhYPjnC+lHgxZH2Ly6pua35kECnZ9SzO2KA+I30bfrE1wfTJ/Lg78b04sJ6pVdpvgi
CTfEJp4IJZ/F45XohP6WvnEALoeicsKdzrsyc0GWV9kYhiLWOy4ZW02mOzJFVMQ9Mb0UU7DVaLjc
8XORBowl9NK5d7nY8YhxxAR3qnAFygdQ1Xm0UlQoj9fX7ndgex7yzK1zTQfcS3gADPb8S6EHpIW1
GWgu8s/+eCTjDtUn0eZ9cIejNs5K+J21d+wr+WeGLQii0jwTKLnV8SvekPKrrQP0dKo0KtEUUyKV
zA8tPRM1XkzqcLioG6XaR15jfR1MAyEAJVCzXxNEk5eugCxx9PAdle5QxkLZHqXnSN0p1Hmsk4VM
nbWLWlNVdrBdJMWxOs/4SNpYaDchuo0fpkD5AuFySfyL/bH2UeGG+AmzWutHg+Bx7lCnwbAm7tQC
N8nSrG8Cu2jNV6h4VFhj9Dy653pIouwuxhPjacpEHx+9rph+YktZpScvxzVhP/bgsxwZh7fXHpkC
AGElcGsHmF2mHCkJY6+jJ1mv7XxEGz6S2Au6Qz5GDRIuREIPcSEZOBOmZSPfYm6JWKMip/KuNS2U
71EdqYKNV3Al9CGgtOfWC/khX3Xx2IaNLGNXEWsuEd2Evzo+Xf4PuQwgOFPoDS0ozHGEQWhg2Ana
9FTVEaFHrhOdC6uwq42n//cuXWwvIExkVAq7WDGXgJGu6XrUO2XaZWnwYpV6jfhKhEwc1sxD9WCN
ZnPAMRsVkoiuZi7p9j7QgwghKE2j5yoh6VQW2ev1Pf+bAbf8UbzbHGGCYo1q2fmen9Icmc8kV109
GdsYBRccl+/DDGkUtprtv5kTzZ7TkIXo5NQI0UdOasuTdAtDqklu0yIdoqMeprh+bvywy5gRiAKk
OsUiUrd0bb5+/nhf8asD8TvmiIgFed6hFecV0SEZ+9J+GG25fZ8kOx53XR1buYPIptw4uF/hH7bT
cWb7qqbNIJ8kFLi0PVdXUiDO0TTvgEbGT0WodD+v/9qVC0qVVXqTlsVfu4DOC+xSMZmtNCAcqfwS
4wE7OKOGvObGqlxGWRQDxNyAhJ1j0T04X5SuNUVjBbLmyn1mf0s6H68M4LSfNHJlFIfwBUqR3O6R
hRrqBCmqMoKlugFXuXxDcR6jhwABkWSKOPb8N0gw8BFvKrmM+Y8X9pqFbm+qovyCgr+PyPBonxIA
qhuneW2J593AQZ5J20vMQ1igrVU3E4WuqVMxNU6jW3rS6sYhXVtgwK6gHUAZIa+weKzrug4ahMSE
284qLTtQsH5w6nGnIGHqSYL3w6DhY20MSHaP0EG8fW9lQ7W/vp1WnlZiWJCVGKmRuC1BF16CqgOk
Id2lD4YhDDI69kdrF/6TTkgTbTx7Kws7UwJBgpMpcSstbkmKG92QIZXu5kUq3JFi49PURP5G52d1
FFpP4LGp2HGmz3dNyTJFKCprLlGtf+uRHewo7paP1xeOI8ffWdxn5Hz/P87iDc9wVm44JXOSH2X9
V61DX+q7Xeax9l6YALruZD1Q+xvQnSbCPmGFtp+HxhwSjQl6Jge9Vu3S9TUwdO5AeyxCSHdspj0O
V2qMo1KKa6mmNDjPJsjxz2IVRRHd4W9KzOMbcdHCdaWvv6eW35ZuXehJ9zmeryG0N63uZ6F7INGD
sGzQfQu8SUJ6U1GyXTOL1R8RssriGx/fiA7U3qi1n6XAjJVPgEiC4ZXCrvQFyy60Z/zEb/070VnY
N2DQ6P/CfyU293qBJNS+bEOKWrqBR+rUo+zhTPjHRTe0eItHku4wOcz3xgRDMTQ+6YS/AbS+JvvI
Y1k/6sJTnixgPp8rfvCd2ttKsPcDX8YXpuqrej9NfF7076KovIc0IIgn0Fj8qjSKFTsBav8DU2rU
x75RpuifesIIYkew0xA8ebgQ7ew8rYrvVtRa1Y8mwbGTfDuxgzuBMsf4OMlS9LUZx8Dbl1gP50ck
heybTs205sPGB+UFYZ40vjEM1NhOeOhM+Wc5F5X8kaHfWTFfqcAOPDBq2k7NpL6gnQkjv+7bKDkU
Q9Hmn6MSKKwjD8IK39Wah++2tqoUZUoWRnOUtFJRDRFZZ58Q2vRCF4gNlMAJeVuYGkWD2GNcKeMt
lkuW5dB1b6RPSUNx3cHMCtFWC41d75tRRMZt06go5hPzELVpPOT/SKKqu11iKPHwmkyFau8t0Hba
Jy+M9OIA1AnbURORNOtr79OWvJ9KepNfDTTv8nc/jiVlp5pVc9Iq9A2I4mT6SnqECs+91HgI7XEl
6f5uohqq31VTqEcnP80rWq01yJUdyluSgpncaOCFTMBXHxEkoZmE6zOhnRwJrXjr6tDs32oh1eou
oWXy7pdaUN/lYYbWrl8HEIYHygryacSXZ0C9N2FAu9HyT0IY2IHzbpnyEQlYGcEUAwGsIQU6sOdD
ZNW+IcrC3b0wFD06NBVWg3QSp+RWzvESc6ZCqN8xsfBQrcKqgh580oxPSNXjYmFRS/hho42m8Z/G
8JCn8VgiXZMFrRNTDfjheRUkczPG8vsus+zhp12bYXqI+oLPLjx9wFUwMIXkmg3QqF2CG1KIn48t
FYcEHVZjp2oC4ws6XirWT53VKI6GTPiPSlCqoftFwQ4geA2nOQ2aOt37aiWH+2yQwvSkYGaV0nTA
NRYdeTv6mmMGdmfgnECdA0vjJ1mAoTtYEViYW6q63Xhb2EpYH4uqZQlqVdTTFzLW8AFxXzm/SXqj
qRwM8DhZZjCSMA7BmPr3stJgRozRMJ7KsIw/YJjgTaUnKPw4kzDaYN/3nY9adSFFyKoYVRs7Xo0K
zw0Cn9PDWFnlHcvGkFQlSE9KNDrS3WjJmXKYIhs/FQpmRvt1kJvK/Am0GL9Tq27R1BfD6OH+VqnG
TTiKbPanoGwFblSvs58ZcrrKB3y37usQNtlnJVGVLwJEoH8TYhrv9jimKPsxxz+A9lNZVTf8Cc3t
YBphfFAJQnHoseqn68/ASoiC1gPoc4s0mC7h4hEYvExCt1euXXLfcri19Lqk1KdWN02r5nfcx7V6
UJIg36qZrIwLDIlcg0YcXDJtfgT/jFkDIMx62TRuFGnjiyfhNBGSYpUgTxv1OFA9w79LKfvn69Nd
CZVnThDVRAAzQIMWtbcgK9Ea1aFXKfB7Pyc+Fh0C010HNQbrCfxesxGFXpa+6HaDWMCCFuq1vURc
IUzRUk6A5xQOgXjqM6X+QGMycBD0QSO7aqYPMLHlLECe/X2sMktPwDtRMT0hTz9fYFGodeFhJuW2
OgYZeqk2N8IXw8319Vz5jARDM52TnBGbhkWsUgfeKOMaNbjY2pm3FP+Kz2OS4LjSNVrc7sLKS9zC
QCT18PfjAiGg2ibkGUq8GLeINDTCcHZxpdwsTknbhE96lWPl3hEEsNdrtLir8Ov1Qec/ugiY6B0r
AKA0lFJAy5wvadcNGGjMVHHNmgrEcWXs+6zOOgxt/tXDPtC9PpyyPt7MtmTzEKctJllOjFYWBtT0
sEWprBGeXJ+MSFFdo+gNH1ujPJ7AQViStE9QH5zuRM15e2nxEY93Xat5zc/KxyHoCP61Q+NUrVTg
z7nUf1HlMdA39sJK3ArDnEyApEMWyrJ1UWVERR2OyW5dt6hSmZ2NVxBAly243UojH7oWqQesLdye
LqCTkyhBAeGd7ArADdO+JwZ9z6i0zyr02ejxDFS6qyA13x2RSQ5fZCnQ1ZtOL8U9Anb6+H79O618
JvgBADsoliKAqi8SoWxqTE/ry97NQs+zf9m9asR7uO46HgM1CfVDBjJ6I3pfOXc68F62oT1vf3Wx
FbPJGCwzR9RDKbX6ey/PHAhEHFn0nIiaCO9+zPE6vz7R3w3lxQHACI4+KlUZeHPLmdaarmDspXVu
F+MG+ZCqJbgNrM/A4UGaqT6zPFgAc6E1s02HD5IaXWVx8EUdFLMJF4oHfRHgzBimKYGLj269/2lA
GepLH05gJmc6wIOZlBm+cHFQKK+BT+1yB81ZDXdKTAHlXcOXMv5W6Lb0LjWBkp9iCgA1dCE1NI99
EmPHkVIm958TqwP3G+TbkjcrKSfPBxc6AgAyW3CRBU5xLIc0euH9d3iFeB6eyUns16eO7HDjmlvJ
sWdaPqpkhpgZdoutNdojFdOwqN18ChRH+IZCdCHbjhyFzXHQCu9G8eTmGHLnHgOMdF+vf/C1siCH
mbHpoiN3teyIRhMgoVAtGhfNrolEozezfyc8gV5D7CwQeuxKgeigyWN90MI5xG0ixX+TA7wBNh7S
tUVHRIzuEfJzc4Pg/O4dIhzIxwQ+7xC3496woYftdGloqz3QsWoLa7hypEHVQhuB8k0avgSxU3iF
x9bUML77HE5DE7QnSn4tKVnm7THRyTZagmuz+82KISQBmb3k8QcYshaaHTVuM9TIuJSVhs/gkI3+
tw7ztq2YbyUogefNdoLJbxCFLUID4JNF3RpVA8e8bZxWUrDtEUrutpEiHc0BD4FBMcVTiT7k/vqG
uhxZlaF9EydwcChRzevwR9RnRCPoCVkZXewdCv1l1iayf+H92AY3WHiAPgzSCtBYRKjq7QjV1C0M
+voPgD42042R4F4+qX6A36gpETcYehM9TzUgV4T06/LB5/29IWWLHsFy1p9GhA7+uT75y03FRlJl
MCJ0CSnYLu7ssKaDPsXahC0A4bRson8t43K66xH2Oo49T/b18S43lUqRmmBHMXTSyd+szD8WO4nN
oARpABWQ9OMQYrJxIP//t+na3rk+0uVrdD7S8nCqahZirAQtHdn2/aQ3E+6AXXnETjY+IqGeAaUc
y78ONxiUdA/+tiKjWrC4hptoRGAmYHqqRyupDzXrthviaiMIUy+v4FkVBRo1WD8k5s3FYcFSO0cf
xTLcvrR8ycEtQzwCWRG6Q0xtv4IkjH7BNxEYYAH5KnYzxrhy6qrPDBTUAT7tCNXM4oisnpTfGF7X
K/uu8KP42FlIKO1xy6ysvW8bRfW5Txu1ndv/ivk5w99K+jROE6x3eCuzvwkSLghIIzbQO/QaLLeb
qpHUJYq1D9pSrfpx/avOX+38tae/iuwgaQSdIcQUzg9rmXfTiLwI9mNlFp0CrNLuJjlrN66EtfWl
hAz6nI9o6kuhBtsOu8KWNJOaap8/k+jH3zA+w1xbUxtFw7HMDG6zFJnpnVqV+Q1WPOXb9XmudJuI
3Khja3Ngb8NmP5+oFRcijJLQopkZ+iVA4cA66qmqv+uIFL7E+qh9L4RIHqpCqx7C0LeOta8a/c6s
RPDd77LBO+A/a5m0ynTlr4NLPKrAiM7iErT9l8GGZISqNbQSkgieVzqUforjYNvDXSZX453cZeLv
j7KtCLrVMzLEpGtxvhaNj3FiU7AWo2ylL36SUIejepucPOo5lFOrrvo25br5dP0brOw1JI54byG8
wmhZplb4WiHDHI+mayN+sifq6e49WpIbAezKXpuREzxAcEmQ01yc5ZYT3tgeO1pKNDvZAZj2Bqyi
eu0x0/T4a1UG2Z0uiu4e78r+eaqmcuNIrVzJNogfMhdyOi6v+SL940o2VDlSm4rVxbCo2dcacMHC
B+w74Mh2ur6iK68NQ9GroC+CKPASdCNDA5eHVmWuZOU7D+d3HnkKo/gZ2I8KtMONc7w6tZnePyu3
UVpZbBw1qmusMjjHihq8675R3k6JbTwn3iRvzGxtr2hUNXC8ov0EwfF8Een8qzEVNSByfgDuPumV
R9H14/P19bt80+bAWxNUxizULZf9Q2801LJTBssVtSTfRZEv4WobmCxiU5zIj3KnV9k91we9XEQk
GnhpmBZUMo79+dSMyUrDuKOSoOLUhTkn7iG0xwWkkk45/C9DzbQA4twZoX0+FEYxpSf3leXmYxgc
0RvVdoEuxps08oKNY3f5wdjzcLgomXC2wS2dD4WRXBjQ3LDcMoAgUwKtf6DbU25UMi83PKMQ1sK8
Ri8XqcvzUaYEzFDU66bLTe7JByDBfrLTECXAgkxKucXKEEX464v4u7V+/kZqM8UftynmNiuhLAb1
09qsytZykfNsHqBpmYCn8ZZ+qlWJVaeuPEqEeXKjlrRZeOKOSN706rG2snjYSQA/7jRP9hXMwI3p
HRoRqBNoKT4PXx4p+Q5afpNiOTJlmCyQ5yQHK46q26IB++1gNRk+lOTGIATjtvpmdPBvcOQJrLbb
8z1K+QBRy/6wlAZdIgxFtUc7pVdDEV+VcgduCM7F2pQhzYm0vv3Xdx1Lg+QWqPi5X7q86+SoZr2w
VERQWJ17LtwQikOdXnKMpuw3EqjfojaLDzGzKAhXNCJefVlPlmu4VB5ih7T7LZi8s66peOljWgd3
Vkae6ADatVMnobP12uH3WuOuJeOfjcBD2HwLkNrt942Ec9cJdiO2ajKytuVdGfWmdhilHi8nBdvN
Ld7+yskAaYwinQFNmx25uMqSyZQKAj/dbXJlOoSRkmK4hq/I9V26cqsQkc5XJugewzQX56/HGNWu
Qlu42WxJ3cRJiOtFSJQ6lYm6Jek0v6GLDzHjHUy45+ac5CxORIQ3TePLQO4lWplOaw/jP900HwsL
tOlnnbiqdNrAlO9DrdlUP1lZT6qlJNCgPRl6Obgmd74WGyC4S5PU0R+N2GlG8T/cZxT0AbGAEUfo
YSmYlnaph/RfZLlWWycHDKy1E+pxW7Ceta8mqN9TVyclJlw5v1pyW/YMfyDyC9EpcIbGjHEayDBX
wkJz4/SsDjXniEQ8YAaXbx3t/6jU9ZgJqeEEhqJIj/7gda8Rfj/u9b249oWIvv471GIvdmqCzh+G
moQJtbyHZSf2ATHbxigrjzfBPCIqFLahHi3fUa8PkyL2A8ttZaV/BK+F4SSJBq6X9K7v7ZKOyATG
YuP1XnmBtLn+TbpNGnFBMPOmBjsyAhaIlJjQiGTqj3KPdyQ8wuFQYae0QbBaW8v5tUNmmf11QahP
5Wro0Kc23Zgv9jjhsO0Ae7I2NsfaWlJnhx8ASZSHbvGu2gm17bBDlA2EhP0tx+TbxsJTcXLUEx5a
lD4+4SLVbemKr2xJahfUL7jOyQqXYgEWEISkIu11kwGrj7CQfBfTN7zj7MA6XN+SK59tlokGVw3T
G1XXRSGBawyEWCbbqG8FGflALNQPSZOGR8idyQO6J+kGLGylrAoD8bdkIIGlQCn0/GgP2Ez4+BJ6
LugU/wG9MfMnED3tjf65/TqAvNtnccNTP8X2PlZT46mMcm84Xp/2ShuFFivNSUTxDQoYy4gd6nmO
LFzu3+YGeB+M36P+borGodsnsZQdfV+q9klmp7OLEBUW0uI4cGw184mllKwIN2KplYcDuZJZVnRu
SMO7P18UXSDuGQy2hLfNFLoDzbbPOUZ2TheO1SkMymGX2cG068jlb66vxMoGYOQZB85lPjsgnI9s
BiksdsDHbqPI07izZSkdAUFK469s8rjXAyPIN4KjlZoDoxGscFuQ7qKKcT6m3IS0U2VdcsWkg48r
cOVsDVHcxAr+l3JcP0yjjJWZ4n+1a9AoZgNnVukiyfEq74nu+HdPRFswdXue6OLtZjMC6dNIQYC4
LRYiolTsT3YpgeeqxUcgrAysg4TAV6dgHrqLe/oRO0DI8r+yZMafIzjqeGLZY/hJxrv0XVUmMb2m
QRx5O4MgKiDoE9PwmIdpnu4ARqNOWyiloTi21DUYu/hSqBybRjE9p1IiGfuh1reBceBVPx06GJf3
New25F/aROl3tZFgLxYYo4U3+xj28X2XAKPadaCtxanwfeUVIxK7PynAgoFu+Z32XPe194bgUvjc
VFmi7uMQh44DSLGguRkhaz5NyIkBbu5nQ/GGtGzaJWOp42Ibz4bFXagPL0aM6IETF7o84MLeKp8w
rDBwOxNp8txlQWrsMWHNXjuiGgwjrWJug3gShlciBInoVENageArG7Pep51dpE6Di52xa3wFszoB
xOKZV6oDk14EOJsF7VACVcuH7EnkAYZPWDngRW5lyaB+ziK0o8A6a/ivRrE13mbE0r9S0ai/Wh9k
cjGyxofeb9Pv6FrG9m4ArVM7MnT3HxBitdcqDdMfPoo0756f4lKIZSn4tqiNpi/QgTDVs5hrhWBJ
a93DZoR7FJlScsRujAKnR+6PzSYiXQms0MjSv6SSaQQbb/fKzU+YSgGB6iNg9KWs5Nhataa0rQQr
OnwbB9UA/VQp1kHXs3DjAV0bijiBNgA4FNrW87//UY4pMUymu0r0YZVV+wSqUXo0u6lwQ/xiNx6Z
lbeawpMhSOyJ6FQx//sfQ8WDGXmY0FluAyLsFOMU+jhGGG5dv8nWRuEJm2sI6JIDNz8fZYxqPwJN
SGl4VDB8MLvuIVHh8l0fZSUiIOglFEDNCuLYsiZZB2Mkl7lpQSYX2le2SXlXEeiDsTOAEu7QRqme
Yltg3HZ93LXPxTUNp9mmVGwsy3dW0CtliIGA29fQPuIuHfZ623/Q+I839uDqOlIAZW+QSMjyYh11
Q0oMI2AdTTyuT5hYYpVaeFsdjPX5/HeU32HCH3tCgkidJZlMtUevEydGnuQGdFzoNHAR/7pmRqbC
e0KADx2Oyu75xmiz0opxBCQZV1pxqMnZf9aSGf24/oFWlg1ggE5oMz+mxN6LUdgTiVQFtuvXXXrQ
kN07KnmebRyllWUjVqN4yltFarDsGDTy5KVpXVErLtr2Ne4jgMmqhlIcCN7S//s9Z1PUZBjcwQBL
L3aC6nXUEBpSI7h/3h4SMlCbuht2+Hht+b2tBEBQyJGPIuwlIlhqNPhGRvSjUgNPqKhIDt6dYHO9
2Iq03ZhLRQMYubN+ZAFOdwrVoo0K/EoQRMoMih5tsJmgsQhIAg1NrnSi3olRdbqTRgm3zz4odEib
xfiKMoa/sSXXpstWJOCzIeHB0jjfLFOC/U4EGNyFLx9/APTC0barvWlPmyV5lBLAFCDs5ce6q9AC
vL5R17YQnhicbKSz5uh3MTbKa2E7Z04grKbbxugEcYiozAfg5rq6cV2unQpMtSi+zLNErP98sJpz
7U1mbtJf941Dpdnpo5WqycYol1Oir0FJnMLxLHSw3D2d1mKcWNeeawO1PoGqrndtHeSfBnPT22OF
CTVzPhAeg3UxO/wszjlIEQWAbOC5WUl5ck99eQz2c8UzpEShWV/IEarewRTW6Pd1k9aDk6c4nAMG
0zNf3ek6wdvBHGpjCy9zuafmH8ZzDiKIWH6p1yqjzGTUWTjHDpPvHynexT8QU9WPuAsrBZKCdaM7
6uhX4S7JsTzduJlWh9cRj8asgDtwaYY1WDlmGrLiuWHbitTBERuVwSoEx7GT/Dq/63pZe/NxYg0P
TY9W28brf3mEATZARJ6fZTq3y9nnFYaXeGl4CH+DPdMl295nctEdMs/WnlM/3mqRrOSx3PMKsRNA
Wu7GpaNNVZUlHa3cc2UNr/RObyApGmzym7HFx7RVGvkglEhx1MLqP+NNjHWk3hfPf3uW58eGmGCu
+pkkVefHC+errq7tSnKDodec0R7gYyZNdlAzU2ycscuTPA9F2Y87g+LScoHNuDb8vM8lVx2woNAj
UmVTTbX/YRfxALCNaWdQrl1cjDhstkWWWfOqRuNRVhIsGpssOgwxYkQt1ijk5722D00irutLubaB
oF4Tn+o8MTCdzpcyaGmHeZPuuWgcG05J1Pzgt2XmWLKUfZIoo2+9rmsLikYQlj3UzHhfF68rUuOw
VkKfsESuCpleRO/ZJ1S8uMGuz2xFghy8JDAOriYarxclTuzj0FoWje1O9Lzn7C2N1e9IuPnls+gm
Iz1maZu9mU2jfam7TE8c04hN08k8K8wxuc6rXx2cryctrykRbfw2lWU9T7v5bRrHhzIUsMLlKojY
mhLmb7lRIuL02PVx/CIbkYoCLsKGb/0oK8UR2nP2XZZsX9+hsZ89aaGpVvu+NaPJKaVCiTf2+rz0
yx81F8MoiYFfR9nyfC/U8awmVJmmG4Xy89im9znN35vQrsXt6CvJgTjkJ0bd095PyuSf6ytymWCw
DtQ1QT3Trr8wFTQyNdCMlJKjrxgPbRbv46BymspMHpM8gNvT2ePG/lh5PVEsAuNI0cWCQb84c77f
xZJWlrZrewHicbbcHYJEkX8Wyvj37WvKwzMqi+IblZZlkaUtRpD5YIXc0ExVR5MqulVq02x8vtUJ
Qcz/z3Nw4RQShxrRMIUYFy4SvqualZJhgKx9mXqNZOP691obDOwOzArM2zCJX8SOaAGpujeQR/sG
tSoIdtkeSSmBWbS3lXvOV9ByWxJfzGEHckvcQOfbUs4hXVtSa7upEG14ajp+1M4b8NjY4Vw15I5s
hGAH1c7yX2R8I7cO68oVCXxvxlyTfBBwzUvxR85GAcQiluMekS1p2luICh4mrSn3udklTtL3W6Lp
Kzck+FuDRup8HqjKnY8H3FpVxp6ct61F/zCDS7AqCLc6hGuzgiQNmB4t7DmCPB9l7CSaCWRArj/a
RngrfCV/SUON+14uTK89INb19+hEHV42rc//NG2XiJ8ei8ha9bn6Ybr+q8p1dV+kk/dAPS7ZIuGs
bU8TeBc1bjhuF+J3o5SixcgedYdC7g+dioh0RWXSkQM04v76JNA8BzWHQBc0o6UUmDwBcdBGQ3MD
Uw2Cw9TTPqFuJqRfRVDH6eH6aCsl/Bm0hmk2XmPA/5ZVpS7EaVCidePGvOq6A69SjndRknrxzTjl
+fCsVf2Ee4FfoWnS2fAE9nGsVpRhayhHBysHI79xF6xsWLRZZ83cOWtmIc63EpodZZz6kM8TXare
Jtl/G0QmbcR8K4NQm+G5JPoU8gVeWg48TcFV2nCVQvUdhUqhK40wlq8v7+WpIBtHQmUegLGWWWLt
lUqrz6C01sqLJ8lo7RHfr9AA6TlF7+Ho6xtrd3m5MSAS0iZJsbDoX5+vXYweo1krSJ4B+veeGkNP
j0NoFy85PPvdNAbdP0iUZo4diXqjybc6VZSS5rIhCZS+eP9qxWu0SO5MSLzDeAMiqKAZpRmOCouL
Tqb290x67HV4bamr8AjCUTuf6RjbhkRfEcil1w03+eApp6rrzb9+1WfeHSA4lRcdg8h5vf+4rFsV
OUhiStOFBYU8rKz591k1/bDVLv/79WMus1wJux5e7lJMyGy7WO1B26E1rj6qrQ3rs6nRBK4k5TjJ
oXCvb83LCGku86KMRx10phcuMvDK7KLAACYPBAHx+MgIq8OAOoHTSd5wK0X66KA3s+WtfnmPUnoF
U2jMDxHh6uItijMULqa6oCdb2cY+zLFbgc9QHGYF/S/X53d5wAn+sHihE0gf/SKVBRXT4ro+eKfB
CIOnru4r1yqUfsuaa2VGDMPrCikB5etlkDtqDTKDSAKfckuXCkdSlHyPaBEevrIab7UAVgcjgQQe
CSgBYsn5bkS+WudqTL3TKBvJTd0WqOAapXcKlHILxXsptkzHnI/F5QW8b6YbnI+lYJhmpUYV3Eqj
BeYugIhmHuQ2RsKnGvXmY0yLftjn6NUbO7lKUNFpRZO9Z5MdZQffFBkOCMNQvmUiT//tMxKqYzu1
Y041I8l/BIRB4VEt+9JzdNGaiRNNJVjWQbMk85Pm883Une/jd7tLpkg3kegJ28TJsxwd2FRF0Gs/
tbHv7YHyjG9a6ZX/9mMcAZ4HAdUifATshJt9RIF35r84GhpS/OOU9dkha+mFOkXvlZ+ENFFGSycf
Rf960tI3/ge0naYq635NkV+dgN0JZR9ktoLTe98mENrlKX4eJgua/19u2HnBISTOJh9UM3+3Vv+4
aqCLpJmHo9StN9T+nlZP5mbqpG5cMxdbCAAlJxBkKMkWGfoiTpMDCd5rM0huDXjqiy4X2j6ZlPYx
8HjT/3ZC81BgA/6jN7pE/1sBfFIhepQAqjo8aF2l3k1ZugVCuDjn84R4BwDqwAEAGH2+T6ekbQ1I
2BTs+sS+gfkgHTL0OTbmcvG6QUyco2euDA75hSBOMdlV1FnCc2kuqgfPbBJHkdTwH89uo1u9GsJy
YzesfCcF2hiFFGo4szTv+bTovtXGhO3wLcbgqIbWsnnjEXzvgqDbSogukY9MDig5wRZ9CuCWi6cg
V0a1BL8ouVPglV9IKrVmPxfs7pUmwsuQukbX7cOkTXrkW6aeoxIYzS22g/5zpEbDs5oN8ssgtCZA
B3yQ2l2eq5F14OBmP+g9V1tdr5VPzq0ECYpMA2z60m5YmYxoaJDqcM00i57kqg2/IxgjbxBkL5G5
LAsHEvklXKFtYuTzT6D4sZSUhu250KNDuvCB39u8yRrZxVihBXKKu8GadrUXom484iImnXy69hib
K431noa2FjxpmS91yO934h88nRCECJAX0k5xFlfjjtZjYx56mcvzroObGjsiEFXwpHhDLGD0p0aE
ArPaiBspDKXaAVEev2eD3o1O3QmQvIg5ZtxwiOJpB2G2ZXkMNJTVKKfLgC0A9U+/gBmWaHt4nrpl
+rz2FQwqKwZOrKREy10jiUgReD5QK470gMu2HG81r0Qw5/otsnYQZg4RoG+GQsf1/Ct0tdqLrM08
t9Sl7KMVWvBQKMmg7wxk1v8aM8YnN2cULbaXMzFsEYQpHWIWtAA8N4m6GFmVSd0JNUnvQeJ1h+vz
uojU56Fo0nHsKBcC3j2fF3Lfrad5dEDGcNCd3oAlmsaJdRjlqbuvqWndSFlc7svBMP69PvJFXY6R
ydIp7YA84y1YvOxdgL6iZPW2W9pAHHfFGItTmFIRQHKwdCQLJUHVSJBlScV0gHKWb0SeaxuHjHL+
ASzxhT1dr0zspra2XZF5wf9xdmY9ctvMGv5FArQvt+ptWjMe747tG8F2Em3UvuvXn4dzcT63RmjB
SYAgSIKwSZHFYtW7BGNsLweom/n5/iy31teDskiFgOzWXmv1I/G4DFaoeFfTaRBnQ29wuAgrFt8k
T+tBUcYfzei0By6UPy4WyPWVknl06ygVr8OTUgIyw607vFrjYlyqxlAvEzAncPdVcbk/ya3D4XmU
vdmw7KJ1I7s1B7Tp5H4N3SZ7KnS1eCzq3jk31bD3stz4amxVWK80pWSFTv7739MTWZ2DoR0FiDq3
X2ojkoI2+bAjPLfx1Shf86YyaWGDXV6ddruM4nkyES0zBjf7N9KH8VIMKAidqmb0vi9abhDXrCK+
5FkV7uyYrRlSACGzlsRmUorbGTqZ4rodnbagKnvrgqaYMUKvhU1zvP/RXje9kNVDrBjVaJ4NsuB2
O5CNSVbUdkyyLNp2OGlo7VWHKGkNcaidEWEqL9cS66JpQ9Ud2rm2BOyKIv9gZk2xxz/ZSGy49mVy
w01AqX6VZ3jdkhW0L6JggUZ2gg7ysOTDyUu66QHzmz2j8I3PCydKkteou1CWX33e2ZgTU4+jJIiN
qj4J4Xjnqp9tfJHs9LNR6/VVd/Pma4f6385Jkf/nm6qvISs9qIvIFgmjy5P02/adstJDy7FJAmGD
OJy0wbp0QmSfoGYaj2Jp/kWMLNyp/rz2G5KDwlJnQ5NaQSy6HXTObUCPjhABhIIqPFHjVly/cMuo
9fk9WufXWeQYKOOlpfEQTlo7BDn4OjB0Qxz9JTAonvwZXaFfyKbplj+YSVGdaD9gtqF7veWLtmw7
3xg4M35rKtFFUybb8BuvsVxiqqW+rdq5HR7pqLfLYxs3YeeXTocLfIKI5N9uPkP5UbzkOlR9o/tV
6SXPAIWjrzbWK1/DSB3/TSIVp7WoBnjmx52n/wJgIr4ViNdHJxsdg/jZsrBk6TLL/EBHenl2OD0o
oy2qPR/QKq4/3T88m9/R5YwiIQKcfC2/VHuF1o8CgThq9fTf8kXrND/XvdHy2zyq7Ms448R3mFIU
EHbiw8a9KakNWLTDrAMgsX5ptEqCFHgeB6nTi+4ihiwCVdlGpvWhzNrmDRt+/AkUu307ZHWnPiGR
Sn/t/vRfAyfYUhwdqcyJ1i6Fm9sthQu46EcjSYI5zbrsvbDIIQBXAlGA70WM9HuESZeDgoHOT9TA
pncTxlbqkTPZxgcizfBxGQxAwPd/1ktHeX28OFa021DVkSLttz9rMZJKGtsrV89tpjlISpFofmmz
2Xxg0EXzSMBFLbBPakt7b1WlqRyMjPDmt5ZshOs8uHMYbDgWHlJHLT6G0WKC1wVmNvlTr3ZBr7Vm
j/7n4Ja+jhtSfvZ6yg6HNCpEc4im2X2TxD3Fidmu1OWAMWPyK+vMnnO92D/zfjE+WOWMXrLG4zfx
1TZO0lOmT659jHrFao+toE970vra1jEkIFaeHdOZvpSNkZuHYZyjh7K0xs7PE039XldJ+E9ehfaz
Zs/YOoHOtj/h6mX8BBcH078rvMp7DIuFykk1Vm14nrNl+NYsca74WZ2UIOQjJR1PeQ9g7MmJqmj2
y3EEL++h6P95ijslOy+I5VwLGJZ/W6WlDb5iNt3PvB7m/FBSlYmAOaPn6CM1lWhvUrOevmgNthZn
N0xc6zims5HsbL+tI8BzCOFSsOey6X77mc0e8A1lnyjQMTM7yk72Ka3m8FkIV8PnzMbXWCmKYzKh
0poBQPh1f5vJXbTeZRIxpMmSOoySVTwN56EcGy+PgsLEANtVZusp5PH06f4oG0kV2ud05lDplGrr
q3M+u7z0YZ4xSkRFAQgd2p6Mch7rZe9W2h7qBcLPkJzq2/WkFtw6oZdx+2a6d+r6yXxvpNp4RIux
Pv2XWdmAXCSAk/hxO1QV9WSraRQFaT52uMup5jEvlsXvh36v8b+V4NBnpDb/4kxPSeF2rGYUcVFi
E3oVRWY/op9anJTQsD4ZStE+T0mJboxaiIOKXN+5mzQIr0Yovtyf72akZJNCs0P/TBLGbn9Ejbtf
EmskrL02O9/oZCe8deqmetuqIkWRE7/j/DJlZiyVybk53kCrLZdjGRnjt9LUFM/X7cLYM3Lfur9k
Vw9cDkUde/34UrN8cQjQUUAUHX6iFD/BWRCR+tkJu/YRDTZkQvQRm8T7q7Gx0YC7UqKmmET9eM0y
Jry4c2awGKOV/dCHxDnNjVMfCjNbHnZG2pjhzVAyB/wt08L7dYARryQBfTyE+GvcUH6WUB1+lNOs
fiv0vv4wzI4oPujpUKL1Wau96kO0TFGkFQ1lDq/rnA9oxqafFyTIhJ87i/IDj86hOBRLr30yKg+G
S1LU9eCrxqiYB3Rftf7o2vFMnUqpmvNQmjoMcY/sqCb8wnzuU+cjxhDCCowafgDA1AZn6XiJ2+80
xArxmGM++reL2hi1JOFUJ/wfX9gPS90f0MyNYULMIv2QznX9t5Im5XgooZbAuUAg1ELLNk6NU1aU
YUvGPpc/WlcrNR8l/xqDwNTI31FgUsqvrWuVj0CUWuNjtEzZKTfbpX2s2yn9VcfC+ieJ4vHvnQ/C
eq+CJm056NOSuEvmsorZ/cwDeSTFDGYTAKU14CJWjINzLJLJ2mFDbMRnIAAkZy9tQFAwt5++aGsk
5ZQuCYbSKx+7BXUDu2zK4x9PiKqF5M2Cw8LiYxXJHADVOCJMaUDro/8LgaDkufDC5FxgMLaTwb9u
j0taBxVmdEzgmnP13c6IKjxadFaUBqPi1T/aUV2+z/Bcv6jot3zsq258OzZV/kOrh6R6SNR4xNJo
NPrqNJpu+P3+vDcOFnEbCzp6JSDKTXnGfztYsQVafahJ/ehrN89ut6Cli2sMeYrtnKwy1b96lrB3
Pqm8Ule7x4VFI8MGGquArW8HbTyhFHWpxUGNZvQJ0gkkHtRIn6O+6Q7Yq0Sf/8MkZcOVTqCkFK52
KwLT/RIxyyBNEmqJUsn8Y6QVDn8rkvAbAI9p8U2qjcZOhNzau7wrQC264IJ4Jd5OlAiFqBm9+SCm
rJH4RuEu2LjH7of783sNI2RHYUzJmxDiHmWw1ThzyrvP0ec4aOIQkQbApsMn1RTIEHahiXx3FYl3
ClzdX3URTtd2qASS4S3exacxH+tD16mpdq6Xod750Bs3BLtKx2YJhSrkBFZZT6TDhmn6mIeVrmXP
o+KMlzF0vadsyfZ6phtLDfCJ08vpeSn13C61iAe7KKs6DvR4UL87jW6cuwW27P2V3jgumCbQK0UR
CmjZGgqB+XvtLZ4ZBbXONTAZyzHpw8OspvMhzHhW9Mhy/XlkwtWaPynt8t5fy5SMU4E1a4edcGEJ
cTTtSL3YGsALGzGWnWt241wiKEZvVpodUTJbBUFEsVNFFWMSVHOrPA6p2z8vSarMByFMrTsXSqn3
OydExrpVKACaABxCkgNoTa1CQQU6XIs0TohqiOZNTeb9sXXc+RHvWTWIeX09WnbrKnRyU6U/3f+Y
G7uT+gnlKfSeJc51dWoGfbGdXLUpF1dGfjGd5NtQK+U7va7/uT/Q1t4ENADTjiOK0t7qGMwZQLJB
Hs8SBcq3MMh+qMBKdpqwW4PIIicqt4RUjsHtAcD2ZjQWajyB1mIDNCHrF59iw2z2aMlbR0CaQFDU
pEqMP/ftOIqlFUncMZm+Gz7WtBsuYBScs9mJpIGxqlaHpJnocdxfwq1vBbKSJJdTBztmNapdIC+H
KR6RRDHDd0015gdXw7nGLuc9i/MXx+71nqSUCmUM+jVXtPwtv92JsH+MNrIrEcCznsKz3rd1+hbN
6v7fxrRwMICKhMra1EXm0aCu7Pj0qrp3FaI74KOX+FuaDrgiOElY/UCJ2vilRlH/sRAdmmV5YSH9
P3qVs5eMv/78yKNJ6WkVxCvG2atnLEcIo+R8FkFFXc4v+1A7YUVd7dRktkahdyk3MbuZ03O7NK7X
k4I6EcXHsUiOKUIxp7nOqtOffmxOowR386m5rdcAqaqPqVV0NdYCiy3ObHhxaRqtumYNzJ37Q21N
CM4E7Hqaz1A1VjGgbtxUb8cxDRwFXkYl2urUlPmeCNRLQ/F2S0mhXNnmQJFcwvdu183moYFPQZIH
oLEMmQ60unsY9L6ZjhVyw7Ff5zEqAtowDNcM85giAt3PtQw4xsPxxK6QcJz6JP6sqJP6oxJ6/7nA
gWKgINNDpOWiA2c5Dm3+q847DQeqOkIyMAaWET15ZRIDPQak/w/F1+mthUWHfYD7Yr41vTj5UGs2
Yk6oRja575a5MR2XThOYBXada5+wwzAA9MeRPl+YYzEfErFM+TsrHFwBi7w1G1jyWt4d3AbsHOXj
3EwOZaWaXxajhLI+eBbRIC1nXkymaFyEjyz+8f3P+DooQXSkfINKomQxr+/lfO76POrSNFA7zGF8
vauX7oBQjfM27IA4+Ho1ac1pALu1h2naqEvwPSHGIJugwxdZm4I1bdMhYFSkgeaWljgmWWz+Shs7
1CQ9Mst81ZuHJ4Eq/M+hFVRUYeQ5v/So9vacpl+HSH4Ii4AuCUELnaHbPQYxA0SvoXN7F116EeZS
nfSyyg6lk3k7d83WcjNfhPx5/9vA/W6HqsI5HhVjSoIJHxEfzLT9kz4SSHNnaD5Cv8Lfbmr/GA3O
HU2hkysAnXWkh1YRbug7zaipcwYAmLSHdobbpdLw8AFNK0dQxfVOaHidmkjSBUkl8Em4i+s3bp3G
mdKGA6lJlRbhYQjn6BMdAPHYzmP+ZHdqfTX1pkcuiHRxJ85ufUsWl23FlJnuqs7UgMWb9ZGxCyG8
g4TASpsgE+MXsVdm34qALv0kzg67gxnffstMqXn95HzLEJ+c0+QW1UPp5d1OSH+dWkppKpChAMM9
m2B7O4qYjYW4YWeBrlBoFnl+Cel6+GqNOhDIm500/eWKXsVb6I50VihRUHRda4tFKVoxVgmMKtJ7
HXGIObIfUgCQn9y4aMOTjEbT0YpaWOfuQPnFb+pMeRpygGVNkohDoWC6+GCPSKwdwjjxHlM12tPb
eTkl6x8JIJ9UW7JWYRbdrskUEXHRgOOai8TiXhYQUICh6MOgQd/hevWkIR6onuq+6t9G4WR2B3AP
Q3lK+kp8UjGP/Bcj9Xx5tNWkvNL37qRzU2NiFZykzsmGyZkeVcD48FyFWpVXQcFKCfBcEMPBdaX4
fYiWz3TKQ7vNgOemQ7uzjTf2FscVLR+HVynJ2+p2tSlyJHPPZ9AKT3wyc9PzDaySdiQWNwoqsMGk
EDJkZooZa3rDbMc4X2CDdG3aCVMail7H1GyiQ6Tm01tuZfXZa9OS/lVXvMmVrj92lN0PjtPvOZS/
ZCbrT8rutiXNQlpjrCZMAcfIs3F2rwiaGObJi4a4OtZpWzfPdlJ6va9QHMweM88b00veEbEx91Ky
5KFNp8byu84bvUs/duF8NowR+63cQXYlQ/7Wwm457NwnKu1z/4+qNUl3QIOJ+mVOv+mz2luteGjd
JcYtK2pg/UzKoJYfqt4dqnPZZePPXDi4oWH5pJVvXHfx3tjLbJvHJrabd6mlpF/dSrFieBpmlvOf
TS2/vMvn+aC0zpj6CmIG31CFtJyHJTbz8QPIEbpsMz5QRTDMfRmMbdJjjMtmm47Cm7W3qrHgk+B4
BO2djbVxAdGqBdsOsZpVXtvIDDViOstUelddrb1Lree1hx6w4xxHje+uZG19jAFI7Yy6tdEYFlIL
ZCR8/dZY6bCU+N1Gca8xigh+agPmGLO8PCZVT9OjL8XBzdvw0LWkRipNrUdEvJqL0c57iNuNuwkx
Kkp2YJ2g4q7vQvQq85S6NT8EktlxrLPlWdGn7oQ+ivXc9eqEiVfunC1rr164cTExMDUtDBxpy65X
wKFz7xmV3OAY7JzDNlUPaY0lvJQ4vNzP6TaqWgQtj2lKWwvKSKuEZiroyJnYnl3dbOreo7ODeW3q
Asn2W2OhVWjn2fI+TQYcxpxapeEFNaxPPvWjsnw3dPQaat8I4T35URKqxfX+r9sIbcRuSMnkBjy4
1jXMeUIuH0awd3WVRpyyJF8CYxrznVG29jmkJXob1PZ0luH2ikAbKM9nzYXumqYKnQlwtJ9gqTSy
5dx7wdRnDr7CVpzsZQUvVi2rSIY0J2sPapGS2voGTYXAvxYPFTwR+uhDUQHjO9noxma0JTwLCIk7
Oiao/a5CB9ga5p+TlUz/EIS6D6aj0YgrslnDgjY2Ou9ka6FVP5B+ZPoxdKrhrxnwGe0YJ1XO3ezo
V90r6uhNFk4K9spDu5uky7j7ajZkU8DJqLnSAr1dR6qQo6ZHUOSrhcgFzJRWqJUiJ+Z7Wm4+zQYu
ftBCo3NVaurjFEZ649uAhQ/QxcznEXvIQ6sMylvPmJTz4vbqx2huxwfQIcpXw2ynSyyUPbWfjZQJ
PT5uNXIzUKprk67eW5zWi0EkE1fENV3y+DJWZv5POk3ZpyRXtA/3d/TG0aYRAN9SPrplWL1dozir
oZx0jAe7SvwSEFDqQzn0zbuI1/geMWFzMDB/6MnA3KEFdjtYh247/m22cp2nPj1SucCkEs+CB6Ta
rPP9eW00bRkI6tpLdZwi/KoyZtkCR047VK4hfknnac6VQzUV5nGi13JRNGfm1lggRUEueG6MqvuS
j1lx0LVKeYwinsr3f85G4GDasihOSZCu1morlsjVIZvDMtOknA7agrVCOVvG8f4om5sHxCFnzQbJ
uS44uJYKRCQuSGcFAIqqXsTJpNBxiQB3HONS3wPhbX1PGESAOSWB7nVVEOJMg1ljeJ1yuz9aoEVO
yqBXPvoif14KxPoB1RruMp5nLOHt1jHD0JlEJKeWzN0TFFoVRWU3u3piSHbC7+askO+gCEWXW193
uLVupFnYZ8rVrIbkTa9405XaW/s912Jnp4KxN9Rqk2L9qcVTlHLakak508yifgHp+XMUJn+ssU59
GC1Fj5uL7gwvzNsFdNx+GnXVDq8pBqmx389Gc8B6c3yYHGLa/X24cYFJVA3PMNbPg1d9O5bSdHoK
MgJifNZHp9Zc0uc4H9KjYy3f6z7+x2y18XJ/yI2VvBlSHsDfyrdjsVjZZC3eVbMTyGyFrU8fS5Ri
B/Lldg+ZsDU/OKMSlMI7grro7WC1BIqoM1ozlWsXzwp+oY9Z3ZqPhd2itTtGI3f04uyUX7ZmCIoI
4oJ89JAc3A7KP1y6tg9dbAbVLLDjngJXuejnyBrLnW25EUektxotRbTridPyp/y2mDMWhlrbkfGW
g9IdF1Qkj6PRhQeYdsmBV6V9uv/xtsYD2Ia9NBpOEpF4Ox5c5rAfCmQosn5Iz0k3Ln+PrfXN7Do9
SOzB23k6bqwkIEHKZjTzuBnWhnWJlhSKaCSEJY5RYLbwT8hxQb2ghLnnfLE5FKpiL9c578PVSZjK
BJYl3IiA4Ds+GYU1P1OgsN/1Lsyo+4u4NRR9LRiqKOZAv1otolFzxZWeDvcKVdTTDD/uAdUI5RRR
QdsBM2zsf6lMA0qTe0Z2TG6/19AM4egMUP+wgp6fqraMHrREUc/NEolT01rvJqVMdzALm9ODFQt/
FNQCNp+3Y1ZqXtq4FCnXwU4TXss65e3UqxMfQWjQKPfXUq7VKnNkgv8bTC7AbwdAbXOBGv2sXNO2
iE7eXGTvFxLjPe1lGSdeDSM1A+DPmNQPVrujD4X0p6L8BAvE+YE7oHUdkbg6DiEEAlJRz3hX4/bw
2IWT90WrM9M5JIsBLqgO/5gED01BXq5UkbnJec/fzthoeMynBqlZNasi6GxHBF7k7RksbX5EeeiA
ZVAWXItWKWrqRGleRQF2Mxj8CrAXrhV3z56X/4ceD2tKM4/ugKRTrxKGEXhYWtdgL90pBrnHW+NB
DPnH+/tk8yCQlgC5gpvKbXC7augUeI0bwr8IcaTyZ2fGGcvOMFpPkckdRNIe+iz+cX/MrTWk74EH
lszw2D23Y4Jp0SYHAd3AnKMWgLFe+tXCamYhnOL/MBScd/hAHDtqlrdDlcQrgYQaMtgQ9A7znGFa
0ar5NURB7nx/KHl7rY8CiThENjCNMvG6HQqdm6ZEyFXqXi/i0veuihhLn52RV02PeT+m33iAWZ+7
aPoP5coXWJIURYQwtA4s40S9BTFpUvO48i4lYlxHJ+nnneL0VkShx08SRv5KOXx1vjAA0EbL5aiD
V0UqpFHUa6br2eH+Kr626eUYQykw+Gj0gkDQ3y6j02u0Aj1U05TGWiIf8aoaSGQHCdi3cSdqHkJn
Mf6hGUWTr1m0qTo27Tw0l1wslqxjTYjnUyXuvCNmPWAjda3QkrMd8tHAq+f6XodgazNzhbwkU8j3
uqvNrOtLPEGdVa7FoM7B4jbil1foxsl2Ju0/nFVyDFDLTI/K8SppQzyrAacglGtU5u5RAm/8xFb7
S9UVwznL5sLPyzLdYaFtBQiaSWCGZbIBhuj2e4CF8+JGBaCkhOOA8qSGMDFGFqfMUt7b7gzAHX7U
fzi1aKdSgAcaJV1KV2PqkFp0vE8DR4vMj1nZJAdEuptfs7N8u7/dNg4tlTqoGugg8wJcpxx5umhV
mwKMUgrkk6AjmM2jkUTaM9w/r/ATK8o/2p1ZLReUV/YeGRsnypOZMEQanoWvpEydFOceXJ6jwJqA
a/pao4LyQ39X3VnOzXGow9HslciENf3TLEM7rlsL/nyTVaM/WCPmvti//vzzteQZLTM3WldIht5+
tThHY2IxB+qZwqoDepAoXc3AB2kDhgGK9N3BiyAQYiay97TemqCsa8vXjLz+12cQsozdhlRcmz4f
PkCIqSEoNHv38VYZnZsEVS+XJzUdx9UwIb4uzlxDZo1jKQi7JHXrHtG9lgq/1bxQ0RyLyjnlqZeH
PmSGcaKQG4/0Shajdw5GUxjVTh67NXMguSDQaIFy+6xOSulOkZWW8PJzU52fW176ILunvdrP5sxp
zvOakvBB6se3n9YSqCZWwCWvAOq1h4kideAWU3mMbEgBhlB0EIR59AxSZPK9uB+uaufVx350653K
xuYvIfdCz4YNBn1xla+MVq8MHFr3KhQ0To55TGcbxriV1MfCnh37AXGiHmVHtZ5RCqMMdqqQb2nO
Bh1o188Ue0x3ftLWJ5Cmb3C4YeUDYbpdm3wpQ7TAEjafo8Ynq6vTkzLVezySjWsGa/b/H2UNJCNU
5s1sZeE1mxNxboCoPBnppJ0lqG1nT8lzepvIsL/VF01Avjg80dsJge+3l6IEW9Rk8S/B3HwkLFr8
8zz9MqbYot8PG6/Xj+FIPsEX8WB5pTMgPcnLwbLTYNDS5YPl1NnbOArznbzipWLzala/DbOaVctb
qYyEBdSGbth0WiJnqvDVsPP8tNQl3cohETFlDyMrtcNcjPYH5MlxKAwRcR0Ok1NpfyFIQ/nddcd/
1TEW9VFt9aHDfwJ/ERjYGLQPhc5zDnsF07kMyxS9T7SpM6HWddVjWGaLimtdGqXnrmnLr2aD2MiF
N34m/L5Jux8A+Or4bGlN8wWEbmL6Bcc7Ps7Cg6RfWPacHHMtKt81ed6Y/ow0nv1XEafeORFjjHBi
15vRw1SXkfaXrnfzJ+C3bbOzjK+3IWk0iTtNUplrrt8keRLiRE/bIXDthI6t4f6a27g7e/Vc7RSL
Xt/MVFGoOIMOBNNIr/R2F3JnuJNTqNwmTVn9MOMyna6524pndQq9CtkVZI18o6Zv3LuTrVzub8qt
0Xl3wTGQSQ+P29vRo8WtWlEr5AWKO/uKBrg4rdvyrDVT/ECWYF8a2ngnPS7FznHYWmEb9V6Ujwya
h2uzhB7jlXkWMGtjNZtPqaO4R3wes0vZdOXp/iRlZFodCfqqCK0RtAns61iaTI5Qk3aMgmxpuwBb
xYZOfJ4f8jaaPtFKLdiB5nxxYhC6Pi3FP1b/5E1G8UXeKzwGnXXyRRd2hMjEJ56H7BRV9nJeusU8
YIqVHPmyOwv7OpGVliGoKXqk+uSzMg79VhGBaYaggtYgs5560cOgWMOTS0P60KjNfMymsDvFo7rH
n9zYR/K2og4D2ZW252oXZ+TLZTslcWAJDC9yOnRnOIYwXpUq/SetCu04h0V8GsJkTxh3Y7q8SXhC
8WajlLYeOQ61uilG8M56FZekXyQm+hT373H8AmQxRA0P4Uz98x3Fs+RlkSXHat2+qQXQid7r4oDm
a3XyEGLGI6gr/qp1Q5yTRVSXKSqGQ+to+WmYyv7b/Q29cZWQwlNWgFVCKXbd3EY1Ns3iHkkFg4rv
tU2c5KyiZ/DHD2FoUKwqhgeSTuTKE/zbRqpyCNZYNyGfsAxIvQH7H46lKKadGu/WZGhs8qKEDMur
fhWC0nYhrsVg6ZBOQeoin6P8RxHDsru/Zhu3vexnSmCELlFuq9Qumsxo5qYAfhl71pvKBZeC+oaO
P5RnHctxUXbG25zWyyei3sQ7YbV6xghKCH84IIKdUgWp24mPkxiinXtqcxSg0eAcUH4nubj9RnRQ
rD7ijgrchnYK3pWqdYgykewJP8lfuwqhNKVc9NapN2BtvFo9J03oqeFEFBgjRp3+oJXgY0sHdwLI
mPleV2NrVhTIESKks04HxbidVVxqeprXbRyIAu58U4VZgMvbXv63FbNgffDop8oAsX218eyu7yu0
JZLAjAzlmePkHNOkn54WN2t51kzOkYhSHDQNYcf7e3FrNcnpeUDSZobNs0qlFwU/LzXz4IIsTfQw
l6qUQlT696iyf/0vI/FIhTCBTPy6LjjGrjGRRyUBhInhW2kVNTNL2k9TBRvk/lBbB4xoQauNSxYi
lH770VJvMNykgwIC0Lo8Fo0XdLoQB7tYvnRx99d/GOyF5w3TQdIUbwfzyshVDHjcwdhH3RvPSmI/
71X3jLCVfppYi+v98TZ2pExWIJtwyhB1WX2xZDF1MRplHIQ57goISM3XZWjsP98XLB5vPsIUsNN1
opB0Ypyw4IK7g6Pq26kFdmCDnX/q2/HP0dOImmg2wqKcMLIEea3+FtxtFcwIneY4MHPhmUGqZiI9
2kvfPKCV7lkIU9jppWGTfvHqxd4J+Rv7X/ZHOXUIBsBWWQ1eGJBLHfAlwTSKJjuGY659DNMxrY5q
rM/n+59u4yktn13SiZTyE7WT1V5RRITmc20XgeD7njR0B46ZOgk86jrlPDiI+iWa90kWfHzFKjy8
4bUYR7ts5yhunA++Kk8ioIlQANZHkR5Djd7mkAdCL6NrUcUdrs1ReLZyj0fNkO7lKBtblvIBhi6O
RWLG9G+/cO2OXKihmQdt7nYtixxa7yLV6fb08zYSMLQ4wUfLD4lQjfwdv+0kPV86S6kslnccIkpD
QxaQmjqnos1g4lNTPbRNmz/c/6gyNq/uo5tBV7errpaKiatbEYzGpDZHx03ir+qkYN/saOFMWpbY
b9ssTo4zetl/3x97c2E9riW5eyFYrAJdlFZ2kzRaEZih2j7mZpNfmzGtd96FW8vKyQSMT9kLZbnV
ru1ay6wwEy2CAg+PX+2w6A+h5mTfvKo0Sh97LTel8JS1lz+fHPUm0kq6ixhdrYZl21YdbhYFzu9Z
f8oaB430Wh93+qkbAQCRd6hjoCOkzfsqnIZ9AbcTMim00qpUfaUdyMRGB2NnH4HoXTTbxm7B54ej
xzNTiu2uj0JHiobGNbsltL3+wXXG9g2og+Fr62kxrhPGMpsHwPc9siTJPJXWzqJuTFd68pCjWXTF
aR+vjghssozAJAIlsnoMTN357BjCfOANt0f/3Ip27BjU7ABTqhJLeTuWGWoZO9RlrGUK8+OCFj2m
Q03Y/HC1ttKgqCxW+zAQomLfRU8Kx55Od9ODE2Mt6itKP/+xAaOEMf3vF61rt0oVj6U28YvK1Mp/
KSjgH4QS4X86Wuafl/TIciyyKkrzgCRXiaPSpBl05FKQLtbV0VrK4Qkcbg/MTbKtKC7vhIINDDRz
M3iLEfuAu69dlxQLK6C4G0TQe2H33Ka29Y7nRe2eAfPP7jmZVGUBmooJ07GtltQODGE3H+2qpkvg
9EqqXpc8Mx7sLvb2yA5bm86SZtggWkz3lTEgOg1iIs+QjNPkXys0vSe36YezQZHu8/2YsTkSZB4Y
PVI5d11fmcbUDhPdEkE2Z+VxVnGIbW2ccXNsCXfeOxt0PopUrDlWdZymV6kzKGtrjpM6DzoRpt9H
hPnfd6NYQqx3veyqjZ55sZs6x8gszctflVtap7GjzLmT7L6eMs8GZE+QhuN6tdfvrlQrFA8Bvzyo
DW00DwVKydkRqSUIGsasN8vpT1fYg+bGLc6rAcjxui9RgrZy1TiHBivDZZnN4sts2z+WIjZ2LtbX
l5scSVbDSRzIrVcnaOA3FCEdh0AHlOtbarhc61LsNZNfX26MQtyXSuFSDVYG7N9zBvr4xuAmWTAL
u/3MPlEfSN7wc1QwlfLV2O5Pg0rJf+ervU7B0MAFhyEFYvnjRf/+t2Ez7uq0TuHSoQ8nPoZeokOK
Kdtnezbr6DIYiaaf73+4reUEk0G1nxY/Z3A1UbzSudktMwnGJEKebcT3EDa+tnO/bC0n6E28Kekt
oNSwGgW360G0Y5kEbS2ihwY/wdOc9+5zAnjtTFW0+4iAWvHnR5GWMhvl5cEHFF6ekd9WE5Oh1tIW
XrFJWuh+FnL0Fq+PDxRh5o9N06b/jgWscK1vxHlUVJS4xjYrdj7p1gIT5V5kMdiua+Ji5Zoja0IT
h9IvpMXYCx9JWvbKHy8Vtdt8E5ixTNoJOhbiIqu0CDguKjIeOyfNErQHsyivn+p8xEN2Meq2PjhZ
BO4mcqpMP6ec0U+A4PLoZxOV8alz9PYvdKv7t2rX5c2xs+vBuLhOG8m3v5T0WWLEx/xK0Cnwi6kb
q7PbedaJPmzVXpRerU4V6tCCd0qdfFWVyFGP5QAbxdemRR3gSCSlcyiTKoVKia3DXpNApgyvJg9M
gfoc00S/+vZD9wMcF7qdaVApytzj82J6D0ptVZ8cXekxiuywAzg0eiw+AFdL+oMO1urdn58jV1JT
qS/wllvrIHmiiLpcj9MgD4foahgYho1qu+xUPLfiAxgitrL8K3Wh1UQBHfWdFBqVjvaHGUmJdxkS
sVe+1M8UWv1/iOqS7CKJ2pqmrV9oxTQjZWeNcaBqhHalMQyAGFjbdjCsd47JVoRA5EdK03JNq8Zq
/w65bnD4nDjIYlEde0SjHlGN5+GZYMU+I43ZRQ9LMfdf7n+2DW4HE+R0Iq9EgkShfrWis1KNakmZ
IbKQRj1gWagfpilUnyL6vP9aGDLTWDRn7WJhNOr5vJDN8FQvi/sWhJlCN6aI3F/3f9NWxJBvG1k/
R438lRZBz6XezAixtGNi/Mwit3hnov6ws+AbCYJUVpZWt2wncI23E1fweUN7l4aIi6N54IzN9AYD
ofmN3ajx8Y8npEFEJ8uT9ghUdG6HSsuRXE9xYfuX3ietF/YbYabNznN0az5gTnkSYs9F03w1SGQI
vcs6tDEGd+iOUMXoBehL/WgNo3q+P5+NU4hOFhVL5FLQHVqHGz3Oqrl20V8zR1U7asBu346dHr9B
QlH/Uaj/x9l57UiKdO36ipCwAZxC+qrqau9OULvBBN7D1f8PvaWtTjJVqL7RaE5a05FBuGVeM25J
U90fj0SblUIEZF2p7+1cV2abN1pJ1eQTTl1f86lMTz1Vy+fB6ZyNd/PO/gNURbsK5IG7CGJdL5dS
un1BvTK92LXa0cfWxn2YIIfx8ke8t15k2IusEWVSTAeuR6nCWWuK1JaXRcHwQetEuSsUHeGHvig3
kvnlVlw9D7x/3GOAy9iD65IBYn9DiSxuQtJlTb8kMiN+xyt0gjrf+aXiJI828KC3bbKJVLqzcjqS
Stwr3C5LgHw9SWSgaSoaprzIYeTpHOmPYGSHw8GbEYXaH5Aw8mTjXN8bki1JwwULGqrBq+8qamOK
0pGEL1an+BCNc9H6nQnEIpeNUmO9auobOe2d/UK/alEuodUHn3p1hUq8yPIxLrPLHCmFD6PcOKIq
sGUKeGe/gCwjNKagxW29TtIF1PK8nVHAqRuTAncYxRcIEcLH9mBLU+zeUBADCB2x6lpg39erZkUY
nYEvzy5o/M0/QJOGgU8/TnyN4y7//fIxuPPuLX4xdFlIFoErr8bqCaHMBNsUWB1D+qSNw1T7Qdbo
H+JAj3NvxF7rXAZFevxfhiXuX151HpvVmnWAEKxyQjqidkbcWjpul9LrEfvcR6OpWH4Nz/MyqYO7
BbW89225WRa18AWguI5gJoQIe32I08swdpitgS39mBsA3rNR1d+/PMd7Q4GRW8rqEPDIqa6XUZGW
PsrM5kVA/WCHYUMnPbs00302GKCDXh7s3h1DyRXxTwCAi4Xq9WADzBiU9RHPUQdLfGnSkeA3MRr7
LNLagnxbGiet7OynJE/MLdTlvSNP/Rypcz4qF/fq6UN7PQ3RJ6KT62TJIU+c5jBws/+HALrrmRja
b7U/733ZfwdcboR/EitTpNVktiQblgOEtKhwi1WruDrEsRP+D5cLcSFddwTDiEKXn/LPUIbSIGue
pzGCyej+m33wmDbxVv7w/3r4qycC4TNiLi5rFKBu2BdOF1OIB+wTlJFlfsxQu5kLzzZ75S2m97p6
SOe4sT0ci2TrSzWwOr/vXO0SojiYeJaR55lva50yHUXliBLnJUt91/SN8cWG42177RQmtaeH2Whh
35E24i2+nvV/0uxlAkq+dj+G0srzkytkI4E4VxpkR/SqG08ZaI6mmgZ7zs1koPpRPg7/CRUhc28s
HPWrJnJX32FtW77r+yF4L3sxN+hy6hhlCH3UCs9Nwv5RGREePlRuYnx1sDzvdyaESsSWU2POdim6
4+6usaoenyy1UhRA5vP8ZtQNpJ/LoROtPyiTm/k4JcpfVkOG9T6AHcqdEQipHfWybjQKSzNV3R5X
d3+KC5n6baDYMP2tlo78DGoRPOyUobadcPOgGJY6aUmQUYw/syizo13ACwowJQ/Hz2M4yk/cUvb8
3Lg2bSmvztrU+o00/Tjt2kaLvjVJFQ/nrMS+O+vnJjkr+tCEe8JaLUHHX3XSfaCmUuzVLDSll5uh
bnCvxYbiF0YSv5mBC6S7IpmaP9weo3jQ0zHW96Gi1MqjHJK8/5RMRPs7rNWz/O1cVM2HMqnEU6ih
5ePNYhjrt5Moo9JLazF/dSzp/hrQRDm4I2g6r4uB7Z0UTdT2MVerrPPcoe/fdDLX5dPQDP3gibAJ
nR0J1kASnlky3OFzgoiOhJQ8n9QGGUEvVHn18D7J7HSnTR1qaeUgwJuWlKiak1R7LfPCtKwQYmnd
+CGfhqaD7yXdr5QHB8dvx9z6VLlWk3tL9Ow86cowXKxSG1IkaxFaQmgkzsdTHxXIGOWag/wadrDY
NHgthU68l6ISbfYUeFR11mQkKr/ksUDpvg/b35UZIJcWpIqovB43PQGhbMrUh7Kdrc+dEkTgJa0k
99Mub/K9kLSovUnXtfBtT1bVeJkjKuVzPta68MOyEBcFC98PRlJI+20OxWL2CN2Snk2JCtoZR7v6
Uz81VuuZZWt8KSusUA9mZojiP+DIegbpPkPR5pVXO9gi+pQO7Qq8ndGyuL6CRiWazDhyswt2hKh9
I2Oz+DIOeBSW7o8+tI2944ypHwT5sEH5uHPP8lAu2mFEcgu3bzVyMjZzijjLBRhI8W6Mxums6cFA
YlPLw8uTvD8U1RNaeWgrr9kzSZ/noatKeQmGLkeEP5w9KkLWQUcjf6OIcSdeRHkGjDZkj0W3avV6
xNFcNJ2T04Wthup3lynTL62jwfP6CUFbWgBoIPL1NTgsjHs3SsKU/MLAosar5zFxUa1KrB9Ri7fQ
65//xR2KKBgwGpqw+vVKmW1pTG5OiiHDoX50Y2M49sDyxiPKjUR0lRvD/O9zbV+o2ri1Qe+tHc8+
RZcFvHlTFcpxEM1AMyQXqyndQ9ai2erpjHvOlbZ9vZHYwuwgmV9Yl0THq9XLRYxE4kytTdcSF0Q1
p9dpx2OjhFstjDuhMYWJBX8Bngt47CqkKuUYSruemVaXGW/Bvwcf3cp1fiEfk36oGu13TRK1sY43
n5Jwn1oFOHiavwiirk5cI1Glqeo5v8h2iv1mgYSXsZLsJ8X6+fL+vKlZcquwV4C2IKWAadDyS/4J
bEY6jCr8n+wiGryLYoD+R7MzsvhQuEn7tewhEHayKXjxpvEz+O5kSyT1VuNuudfoirFhnUUkdfV9
daEI3A8GOukoLAy7pWb5MNVu83M2c+ePiExeSjVzpO7lNKh+IkROnB4UZhw8TCYCJDuhhEZ77PoK
OVs1yFXauAMJ9svf6Sa45VeSMJDxkV0unPTr71RocTSEVZeRjQTjXjHybJ+WZX+0pD0/6rE1bVVb
7mwBQui/NUh98aJeDVi7Hca9EQPmEFsuxHDamTYozoMpbduX5/a3lHIVdi6To7dPX5bOGSnn9eQM
3ZkA6kKQlvoc9J4+hBAdRn2wQuhMbc37GFR4CxG5UEVPqxxJ22FK6u+6TIp3amE4H3UrNqfdPEEV
OvVdPpDnx1YTnQy3sj9lTSOG8ziU8juggfRbqgdAmKaR+e0h+2rzfqiM+VeOParll31gfKv1uNdS
j3e21j9zwLvWA/869u+Q2e7SPfoeRkrTLS8yj/BHUGMDrPcNsVgUnchA7Ni3Y2hXHkcTR7OwMOoQ
Ly5XfqinQASehurTl41vyCdaf0Jsp0GuLwVT7tTrT5jnkRijvKbewVz3eIS1n6x4U0vp5s1ioagp
0sOCiAO8bgWQUO2knyM1zS5q2upc6rHyVGfVltz/LTaCYeihoPFL8W0RIbmeTJwkqUiBll7waIqP
aRoMKAbglDXGScf6a4Efpbr5HMVt/FDoSKBEtW08D7Sxdy9/1Zu7d/khi+ARTFpUQtYAODEEwBcM
IBGxNKd9kGq8bEpDq1pF3lc6CnuSl2DjONzk0AwKZXGRBkdoFrT+9eyLSXXnBRNCLSTM/4RW1p8T
JXRsj5TWPgRmYX4vsiZ5CubIbl5/8XMHL15hizeeba8ufrZWySEr84vopuGhVtMeZBbOdFHv9hut
onsXDH5kCwSV0UA5Xk8zUUrSvgXBJPEyoN6JUW/Rhr03ytnZiOruLCO9FBW+KW/oQta7HopsIjQm
FX1FHLiK42TK8lJKW+w1GoM+ZgfFg2oH+cagd+YH7AElJ6jKS0tlNb/aqAQR+pxdAlG13xEcrY9x
3bWdF+uzvQXuu6WpU4lahByhRBKSoDBzPUUKaGQSPZumJn306t7SzqJGibpo0nhvxnB4Qe0n+1p2
zn8DvbNdGQP7k0JtTgncMwxtZ+tMNazdh5U1L84/hf/yWbrz0gOAxxuQRwytsjUZoi+tSBtHHhRL
n1rt1NHkNzw9m5IH/F2Kj7GRNF9nmP6HUUrqtLOSTqeXf8HyDVZ3JEaaGGhwZNGXWlf70HGPERrm
9pp1rK+Q+nyb5tXod0MG0yeMnY2zdG84ym3ok6F1yZW5WpJSVDlW9CRMpaMpnxwsiXaKleEMV/bp
franTZr6LeiGTcCdCdAFnhg9ptXpxZAEfdisBbqKp+UbYEUh7p1lVHvSksm3ya2HQ1q1JdTf3J0+
Bm3Sn6EIFr9e/sz3Nj6LTCQOP5TS8er21kekgDITzE0mmvghgzS4w9So8lol2zL1uPuJF24a5UbU
VtbwnixV58qRQ4bwiWjRWI8RMaXacXLL0MbjqLa/vX5q1Ph5lFBhhvewWlI9GsthEB0qvyHmVIxk
zf48JOYnq+/hQL482L3JLaUIMFQ0ominXx/prirncFQLgq85q45Sk/NRq/QKQQ1L+J09Rv/D5BaA
BnU/4GjGmkuZarm0g9la0mwnOM5B/r53x3Efk/x8fnlm93bIvyOtwghAJlo4Ew5dWrquO1BikvoX
9TctEK+u0XIkiO7phi6lC9pZ1x9RbxorcjXy36kpC68A4viUNq3wYkhwn/6HWS3Wn1RFF6Ot1awm
OkO9GgKWStS8vcQ2h31XoLlKFVonh3h5sDuR2IIaX9zXyQ3pCF3PS1IyU6kWJZcuCjt/cIzpISqd
eSMUubdQwtL5eKC/yHJXowyNiM0WpOpFyWbjUzJHcj+21nwo52Yr5byFILBS9ClA3S/y5jfQhwCJ
tJAoNr2YbquH+0QPMAKq0sQ89ElNFgoCIIMVrcD49TQdhMtlNBsbjQzZBY9KnUOdhPXWbW2gex8a
6OASP8DR5Ga9/tB96pJ3VzQSmzDFyiuyqwsomy2g3fK3rJ8mik7LqVuMdNa9tlFqqLdXBhrmwkpP
LRaonulMzdnqBfYzDuXjuOqbo2NqW1fovSVe2AeACQUF/3VXPRMp2CQe20teJDF0EnU6wXmRfoot
8+H1exaEPPggOAGE96sLrRGjyJxlhQn7YRFPbeq5vb2Fwbz7CpIkL8j/pVyy1juOSq7pxl5SocDt
9kmTzBRy1egD2vnJgaCXTsXUa+3ekDMVjaFrdnViFxvUmXsLCmiAQAfvG6Dkq5ei7kPMDnQaATmV
h4dBVDQyhK28zeLi5xBgPoJEQ/u9p+2w8Wrc2684wCKXuDwZYP6u96seOEIxXFx3RrUXTza+z18W
NvDrEyN6bNBjEBgGbLZeSjct9FyWWXaxYzv8lXVj+NVVWg7mCEEbPA2yG6Osji/vn3tbdYHyknki
F02Mcz211uw06bRJerEyS33KtCkrvcC1W9MDn6T/fHmwe68vKnKLzZRDCmgu3/mfwpSoEYFXMwbj
x8CqNeKhPJLNBMTGdWQe8wBQ/sbS3R0SxRg6b4sk9lrMNyrTUEs7rhp6SSZ+MspvOabuf4XbRKS9
Xb/l0HRvq2DV8//HW11tmNzpvbt0v9tUw6s419vppzvrW7aqd4YB8UpRAvE4Nub6XcSjCGJjZEiU
LgrlSalgKrO3Xh+8LFowCw6JBwvk+fVyqbasOcpEZlWRfTcsWZ8mpxM+YMfi9W8iwCruL/iMi4bb
eqSAvCVpW6gEXVZ8bguH2lBeQMVLJ/E/vL+IA1B+w4xhSV2WE/HPJuxppRtdSrnLQY3gQ2lL6zlK
ymBnj719enm/37s2GQvRGDJWbs0bfhhPID3fPL30kd73JzMCKbub8DjaiTgV2k4RAt9wK++Ejtv8
ECdeFVp5s8sSoW618u9VgJBhWEqe1CHIoFa32FyYuSLQjKSWb+LYqU86buGyLH4i/VU+jokWHLS0
qaDvI6C6hzzZn3Uj7zRvAPm0cdfduXYQ6F+ccoizFj3H60WYmrp0FI24WBdR+KWrJ81HILa+pGk4
7V9ehK2hVutdVGgx4IsIjXoKcH/qumpnR1X2RjEQMnp5qOWxXUUcMAfwnqMHBZV1/UA1RhtTySIG
j6QGXMmGoTBGSXx2x1YeKwBrpyl6NYoBYDaNPBoKII0hWerXX3LU46pN8poW4hhMj0UQWh9JFVV3
Y2q39yjDwEcnZiNAvpGINaIQWWSX8mHfO9M+DmPjqRmUfBcouXiMm2ZLQuDeeCT6OjNi0wJ0u56W
LqvCmDUqPXEEcQvyVvCkD5F8oxu9ALo0dhux/21sAQCMKga3KY092ofX40mT/tYUgTQTSpv8bpMK
70y7Va2jE4zUzUMpz5ZFuyR21PDVOH6WEOgZnQHYW3zh1cHMxei2TQU7Fksn+0On4Efaqlq1McPb
cwBOlsoBZTOCYXudisYmpQOBFMNlINP4VWVVcJC42T0ZqtzoLd8+ToxEdg27gyQH2dHrbwmEA56x
AZ6usAr73Iyj9hiP5RaW9N4O+XeU1bk2gyjKJj1nR1qt+jbUJ3koo2k6CK37psBM2AiU7g0HbWbp
3i3y+Gu16aQj5iXmR3B2Kls/xzA28TTFCB9i0TXHhv/n3cuXyfLmXV8mlHoA5tIu0oAtrBHyojE0
9ItJX2qtGj0R2aBrUE84GRz0DwrkCm/SpuoSpoN5LFMr29I0uNPE4wcsiiF0xuhbrmG0I8YbHQlL
dhmSqQUbYhNGea1WYKHW0xf5WFZS4ypVQaIYQXeRY6c8Al/X/VYroy8wkMUPQ09l7TljliCfpwX9
xka7k9/yE4lRwAOhrch/rneao0tr4OmF5wcW5H0oC6RYkX3+iORX/zjF4XwC4oUZbpoXXpU5qpfx
MPph3zhPaWFHGyfs1piEg/z3dyzFUI7y6udYKmiouO3h2sLnz71OZEHtJ9IwL3gZO7XXRRbWlG6Y
ZtNBGYqy2Dmj4mZerBmp4wNrMrE5DGrh4JcYTjOXa901ngRQ87FSZ+ONTVvO8LMcmIBf6GKcPDub
wWLFkUOlf2xrXd2Y0r1NuKw+xp1sQwpn1x84qpyoiF2RXVxKB3uTYtKhQ3AI/qZTP+kBYj8uEvre
VA75CcJXvBFA3Tl0FhUCvJQWwCziK9fD45rkTkmk5xenr5XnQe3bg2al1rEuJtenNhRsTPevQNTq
0FmU0ammL+0F6lvXA3LilDwMdTq0ZPUYCRVyH4TmIzY2+5GyydGVzvwAgbs6dNM8POSNo5We3cPF
9NVKT952pVp/iAIcEl55GSylZ8rrqF9CG+TBv/5dRS7SZqLPea5S62tVm9lb+PFiachap7qss2dj
rsGJqXO6ILas88uj38Q1dK6oiJGSAnjlSV6NXha9QPN2FGdXgdNVgCx7pqvUP/EZx0Oml3R453CL
On3rdYtV8ML35C1BOgKYxvWcR8ednURN3LNrokv4yHMD2awZpCkfTAupcVzhHFSg0i72RO1Ub3s+
vvCyrEuinUQn75l9pSqnANXkwpsDGX7I2c5vVDEml9ls5geCDH0ryr7ZsfxoxO3/En/+Mu6vfzQl
7HFMC0wJ+ir6khgIgpl2KA8N5BW8t8xq//LK3BmOegTYXJIMtus6o45DvQkisNRn5BzH94HdND69
Y9NDdVv56VT1x5eHu90I8KgWDCuBGW/h+mV38NjqzRHLDES3DVpdMugejV7/qqSB+TaTVn0CK9pu
vLzLOl+dSdSoQT8tgSAZFCHo9Scds7LqYaG7ZzBX09kxK8c3J3TzhgHZvpfnt2zk9VD0euhELGEL
MfX1UH1XjGHQjGw5gULdzkGuMTyZwEN+vzzO7bKZxOvgjgGQ8UHXtJHe4jRRybLP1ZA6GAKi92x3
oJyCOY4PbVlt2arcXONofmlEL0sbmorBepu0Oiqtmd44Z6sL63euLNpTBdTiFFplcdFGt/cUuyje
oDTb+pOBCdHL073dNn/la7kO6IJQjl7+/J+UuzJTF1sQzT5nhho8o8eQfqOh2TGqlVvfkezj2Xbt
Kty9POztxvkrH4KrEmw39EqM62E73G+BPpviHNnKfJRVD7Ia4MmBLfZqaswyLSAicMRIsG+KCmEW
IuNp9Pg+VOonINz6eYhV+2Drdr7ryzH9/PLM7uwfCgqceeDDCJOtOeTIf2aYgekcCVEPmQcvrPk2
ODJ+MxaZfNsO0xZc9P6AsBnpC5KnrCObCY9KoCAM6Ay580GpStVLEFH9CjCdvo9W//fy/O5sGLQb
VHPx0KBZt36GuzRSSGk19xwsid8ALfXNJDvt2VBs/FBdrTvPqtEdXh50uUeuDz/lNE4jPaCF1r1W
mIaoAnBlrt1zixloeAwtgjjPzRZAyAz+SJ5ReVS+W2mu/Siyut0ygru9exh+KdAgSgV5cn33oDLa
DUJwlddM+jA5hjwFTHKj0nZvlEXZcEH+ElGsa3pOYhgdXp3uuaor80uFOualiMOt8uSdk0fODiVf
gJ5Sb5BTTm2aIfV59NAmt9lXbonMYGCg8R+jdfPyqt2Z0NVQq7slCxvMahUorXaMCUqjNPq+K+VW
aH93FPyrOXHL6qwprWHBtjdDtGLtdq52WjfpZ6Nzgt3/MJeFkEL2gAbPmh45Yu0wKBrSmnadzWdt
lKDpw9nYuI3vLY61gKAIKXnl1rBHLdS0rKpRgzSS/PPcBukxq7XYr2wxbIzEE3N7pijicGtAkeRe
XNccMT8d9DHGgbwZHPvZLqrwa4/QxbM2q1HidYZEgijOY3P0hiJDhQ3EiJ5+znsL9nnQd+JSTFEE
vNkc4hPKH23jmdQunyMlTf6TeghLhCMN6nnhmsmnWCAvtouSTv2lFpHoPMgc+nu7xZTNz6n+RcC9
evMpcrJ08jKTKqsnCWl7NMNjdW8DPo59t417/ZBqbaV/JCjPVA8v5rnH2di1CTTTTE12ReWmIe64
Mc3TyS7EWzHLHL/ZUrHTvTKYvGxupzm/TUeqJfyGkPdG1qP51sG+Bn3FcHZnL8Lod3pDkGs9WE2N
pGQ/OuqPYnST/6LIsN/BBQ6D3aAkbuSJXiv/mHWav8dzu5qPObf/M8JGQbEbhA0yU+0Uafh94VZf
EiUvvjd9l7n+YFmYSKR9GQzePNnRR+nAvdm1plXujcAZulPQjeJJ5EPevxOzY3worb9K901gfE1a
qBpeVBsLpAe/8f3QGWPoCdQalYPU4uoxG7HV9QepyO8xslbxKUccbPTsRqvdQ1vPeKI6rlIBL43J
m6HJjAiidbpVPedFpFW7YGz10jfTrDLPcxNmvzEgTr4UJfrgB5fIi5pBPHeVZzWtIzwho17BicKx
Oz8p+MdzFKt8pqqnyF0VQC3eYQI6qqyUUChUtLzCb6YaiNRusCfjwc7ssX5SQEc175rQUP/kxawZ
vqzQx/T6qpqrt3og5TERxQTvBUiY4gGFqX+VLHbvD7MMEr9qcqglpjMW72Z7HGzPwt2pPim6Xv0H
cz+NzjVDsh46nBvPip3EfSuSUlef+15QxiE7aR65cJEcAChXgmy1U/uHMoICgEvVZ8n7APpp8Vpa
BLIdgpYUKsFI21CZvg6ERIwXHBy0+DK14fCgGdiMWyKvN7LEe/cKkIbF+3jJ1tZk3YkLf6ylgiZK
N8Q7SEAz7WAcNGtMRTae6ntDuQh7IicGKwFhoOsJRVDmoC7hjabMSul1pB9gKGJ5JBVqNhjed4YC
cEUZjoDgTk1f1ZtisJIK452kNTAUrrNDWYnw0Wh7dwsXcSfKgiSw1NtARSCJvppWa4lCd0A8XzTL
7PZiUuXeKqz0h5KF6eOgmcNWje/O9cx7BiAYdXD6v+u+Wwo/Vi/6PMCNDdP5rMmrXcUxe3WZjiBb
oJ5EBemvEut6XkCJU4wbCDoIp3Zp1bm+W9e17yAN4Q26BYROC+1fYsqMnTtP3e9wFvlpKPXOb+ui
3ygq3QkueYpo0pIdLCHKsuL/ZCOLLpgRzaFzbkSJvHzoRqDXKxWtGqf4bk7COhKLbeE07mwjqsOL
S+GCDKCscT1owD00p4CNzx0V1R3GmdWhn0Pa351ib5z2213EBlr6jTQz+OBrXismJXWRWaV+1sIw
7bwoHIP4M74zxmnIoyb+UQzBlgzC7ezoR8I5pDi+mJmt4/Uwh3c6Nr12jsfB2dVIRO4DHUx3klf9
7rUxEgEYdA1CsQXU9LfL+c/qBQ7wTxObhTOZivWtD4P2M2Hyq0dZvFYWEBgEGrCf+mqPlNGsgKtp
5CVvTPkmQc/uux1b7v6Vc1lGIeEA2LYInDmrc5H1UglsRchLTywJKLDuLuTw6Wv3O6P8VQbkKbTx
6Ft1CJ2MgaFP0F7C634MxhQ1wM7cp3ENAXVuxL4vXg0OX4a0QOg6BLNQKFYdLbugAE63DgxpNgwH
fDqzfdnU0Y5Sb322Zzve9WYybUSbNEU4RFcZHNuPogo9Ae5Q6H+rhL9E03pyKlpcidk71b7CJeeg
q2Eg/DZCusKbxtL+T+atRgCTtonjqWZmOwejCMrExwLE/qTT2Qx3FDjjYDcOIcxagvWRMKKwC08a
elPtos6W0h+KQn+OERkYdxGxZr5DI9mUB6UZrLdu7ebymOZT+z0FsP5HS2T22XKnUD/ijlS4ZzXE
guTR4A0zfbxlTOIFd9R/i7a2mgP+F8NXG9XI6VQiEmTvA6qd33LTCWPY22kzH1ojTQ+zNvQ0RuvC
ss8LTb88aG4yOTvRU99+ULqGSCxEe8fcWWYau76qDB1yHU2rBvuoGAFK4y6efc+gThd4XGRV4tEJ
Mqxd7Cit7tUYSX5oGmjfRFJOjVzEkNga0Vsv+kNjRC38ZruvI08Z2yLwFFdMumemodS+jXhgFlAA
8Fv3QmkkP624jgOfIEf+wsbbMDG0cd2vkL5g8Lhhnj40mhvUx5pArsDVXDQR1XWz/SkzLUgP0LLb
95osuwSrirgYvRz+YeoVRmc8DvM8zA9G6UbhkysVp/cD2rtfrSEWxOqRjQZ35sr5IVKnId05aNu0
fq/WhuKZXVD8bgPJwpcFeok7LQ6kAlvdKB8dN5W9j9rOZHrJGBp/5jTLvsu2NR5wRimGvZ6GY+PZ
dhJWp0Q26imnDdp6nZuB5hhy5bcu0IF0tNr6Pg2ucpK9nv7s6qb6Wue41sH8eI+QUNEFsXlKA8P9
0M1lF++HUZuS/fI8wt8WWZJ70Zz0f1j06ikxull7i9OBEHtH77v03ZzTazr0EF3rXaUr08c+HuFa
ZWnfH5Vkio29GWQt6hRl7D6j+qRUsPCH2PZbMbf7zNGT6Jx3RlD4gMPK72kKNdwz49pqD407q/Jk
i8D8U4wlLk9ULpQMEQ8uw13azdk7OPRWcKjUsMSNHBBZvMubLmQLqMpYT96gjc37ADGDfjcbhVE9
qiHJkdfmjWXvBjUwpBcnMdT7cVbak+jT2T3RkEHFcsRk6rlSIpPTIIb3GC+5T01hqh+miDbvqQzb
NPayXqSf6ESmE6tphvW+ah0nPDa20XyH1AOtrYS52v8I9XnQdplbaWRXcrKqYxRDi8jippbe3FZF
5EeaUw47p+yz0xhrZb3jedbft1pkzW9cZWy+1YVwf9qYMigP49yr7UMUhaRQShgXD0MkIgfrWjzB
AD8bqeZBBWmfa2mk0FYh0yvHSUFgC7Zn4H4SCR5wH5C+41PqCTuc88nz/1wQU7YfUImNm3eznjeh
36WA5y6sig6hYG6/BAiXWUczn8uPZVFX82uf1L+3NdcmoTsemmuGcV4Wf9WyoQqOTfC506X5jpxu
S6rrJkZYRqEWQPGJkhDv93UE1GtGPNeIB17Sscp8WqWaD0G/et+ZRX98+V29qeT9HQovQ7SZTDqy
q3eAyIBXF41lzGFlH3tDV+KEUktAjUgwBF6L2w3wpyI9SHwAv7489k10uYxNk4z8h+AZgML1NIuY
El7TgbLCWcv2m7K1qa2b4z61WyQXxlgqPhek+v3lUe983AXeCDqHIvsi1349apZhUImRBxoZZew8
pgrkyspWku+opG4V8+8NpfFd/2ITKO6sPm6kOG0+Lh93nk3p9xMy3JqR5bsOv4rXFivZLpTVQTaT
QIAlWW0Zwwkac0xxwNBz7TnG2fChRpZhIzu5Ox/AjWiBooFmrktUVguViIgCzYAmCvzF5MtD2Tj6
2HZjvQFgvjcUvbPF8YXuMjHZ9SoFElF6CQj8EmA9/zSNqfUuyGYsBFs5DvFGYfQmDSAYAoIAa0n/
O7elJ/RPoCxQiO/yRbUOXyZoaaGa9HvHor8UV7npuVQmNga8nR2MTpoOC+Eb1OhaCnlQoxmXZMQX
woSd3iqq8YDq7OyHiFtsbIw7c1s6nsBSSXJoEazmZmM9Df8Xg/ksrLJTJXO5r9O2PVaFWvpIsmz2
opcYeRVZEp9DGQJUsPSyVhUUMCWWaONBXsw2TqddhbSjspM4Hr3LlGSu/+iaJBaq8p7+RN7K+YOj
jN3HaUqQ+rE4LqfOrtv58PKhXw71+kcZALdp6IHqApd/vcKBGWV9ZIYwSVKnwedOC95hyNm9/19G
EQt7Ftw9Wp3Xo7hGTS4kHUq4nV7uFDS/3xCb9L9fO4q+PA/UIsjIab+sjjqsWMMNB6RAdSFVfzCi
+GBo9RYl5HaLkjTQVVqYGQy15t5MQs4FtfvkUqTKd9nk2W5UMv2MSOew8dVuOq4QTyi6LbV8LLIo
NKy+mm0VVNwmPMRL0f0JwRzOXjHWGr0kHSiZt9Qlw49uZMtmh1zQPO4IwMQWaO12hyye4gupnHI/
khOrZ0HrjQomXx5e+LsnhJyi8GAqxavpLnTLmC6PAobOTHf56v/cNH1XWV2Zo5pnWsX8GFTT79TG
NDiPDbl/eZfcWT9Q7wBrQSRBA14/CGYyzA16pRIpeQjUfU75GR6f4ulRuQUFurOAdOgxmyeKWACv
q23fgmtTUcYmhiiQqgw7eI8ubNsDRqjOl6IQ4hNT7s9lHEI8VsDjbVRxbuX12Tamy09Y8B2ALlYn
ou/ZQkXJOzu1djUeszwWiB9Mkenucq0rLc/Wy7l6V+OU+MdpS03uWpd+ip/nAfIMqXTQF2kjYXuh
pliv5rTz48jvHQAFFCwp6l0vOYJfrtFgIo9/VKJdylmYR1oOyrEYSURfXvN7ARVXAv8iZKGx+tdD
oW41cW+wECIoxoOTaekbkaN1OQyAXLwooM9RNPMW6OTe8iMXLBa+E0d4XTJvcTNAeR4HAVNRrD0S
E0CIhkocDbLxY0t38xPy37Mvh+ioRVvOVcvSXl/sBK46pRroe0R0f31O/zlQtjFgE1oSzVWKVXwC
Hap4YaK0XpAZUnoYCKkbRe5735ipEpcAsFkgGtffGKtTNVBaeAqjZQWf+yhUfEyDAk+2Q/bUlcm8
VD3KjXrNvcP876Cr5wthAupiCXqNM6rtRwup9IehWlj01aZI/J17kOD4/zg7jyW3jXYNXxGqkBph
C4DkkKPRjLKsDUr6ZSHnjKs/D2ZzRBBF1Hjjclm2m41OX3gDck3LIwPEe0kY/vqggLurzoLVfOlH
lVIIpf5n2U/2wruttINyF111+FQIRK0mpIUdHHGfCdECVD+WMa2Cphe5i36YrnD7Z8YpDofvktL8
h0IiuuwLnkgWBCdreng7FyPBIP2QGMmCR3sYQ+GacWntLdnGd+Qh4enkvSLBWTNkAWKMrYHoHfTp
SMEfNg2eU5ilOxtj4zuCcySSpA/CVb+GCylWYqhDJklntctyl9as7WSDMlNGqdT3VhmrbtjLQL4B
jL09QCcx5I4B7wh1dH3wVBHKfYT48SUKfDTshOQfEDCxvC6Yw50jt/EplyY/OQdLBplm9WgGWj+o
3Gh4wKJk8FIPpvITHfF4Z5SNg02ZHC1U2OdLmXl1sLEvjzqp84NLYeEzeVCqQP1X7cOeMKSxGhPE
fBxE56aXRfn2tGqxY+CBIEwnrVoFQGne14WlAgFpBwpIdpjUXjTNpTfmUni+/0JsXCSwJrmjeaWR
hFiv2qA0UQp8DaH1MsIGlUA7B5oYREdsj9T/MC2QV0jJcy2DgF89fEmf4FTgmwEyh0GH80oaGg8T
xFQayVE+7LEXt2ZGCIK8CmBkKhmr5RtqYddS1ESXpOLFMxFs8obKF54VSXtdsa39SJxB8QBZeJig
q7TeUpXWStWZdDH3gycqbtNJ0oY/91fqlhDHoaK1yX4A37WY5V5fxIVdi8EglEHdNCwPsZbUH5CQ
yty8HrTDGLeVR0cEd9JYMg5+NAgkO6c341/4DYtSAtcXlwtRxfVvCCOzi2WfcHWQs+qcapVy0gbU
1qugmXZ2y9ZHJUxabjOFEHydoQ1SZMtxjspqkobtgzXG02lMrGhHyHbzq3K+QR7S+KNasdomNGHo
EkMtuMilonphoZrHYs5mx4R/7nZyl3oDCmNugSoNEWSXfah8/c30ouWrco2RICNmeaNSHE1TnwZy
GUG0LYpjRI0AnGUxOGBd0p2vunUqAMrRBUSRHzDbahOF2DqXXVNjUD4G9c+mm0xEwcb6x9Ts9gE3
h1rCBoCzy8FYnYrK1EJdQDy/wHaPDyoyaZ42RpCjI20PrXrLz0RvhUdncUojCMMD4HpfLnJjmp0q
2QUbstnLkzF0xkzO3UrLB8/MR41KsZAdkz7Mez/qoGxS/TkZM3op90/pRvhJ/QYwIpepQr9kdXVb
IgikVkPyJtSs0Gn8qbiodSydeIStT5kIJu/+eBsfmfFoWgNToWi7hr3JUhcHqsx4XTlnOLNZavtO
I4N5AcPl7+ydjQcRUZulkrGgyW9k83u9HCAyLHTJzAD2KEjGPYQL7Bw9gyTjH+hJfEIX1/x0f44b
MQ04ZMhBNnJSVOZWe1YWhVaiOQsTuGzjQ+iHvhdrcvqs9Y2MNG7c0Mnp5Oc8zYa3xzRLV55LALtu
IH+r/GnMMgnOgkA1oR1GTwRh6OGomB7GbNdVeOsiooGwCPlwBxAKL1nVX3F2Y0wIf6V4kdMS1SvH
jIzxUKrKeIxzw4Dwr6kQZ4zCvKA1oqLkMlad8VjZWvftzV+bwJErHtmdxdBrdWxLSURBqkrJxfa7
+imUksalhGV55DMQZLRA+ihj/eKNI+y0+yNv3PiMzMDkxsSR67JBkczaVBpkGmGm2k8EZvpTW8bR
4T+MAlke/DgvC5fT9XfGc7Q3R7pol3YsDc9W5tQzZRir90fZOJekhP8/ymrP5kFa8VBSZVVpDH1W
5G44qsHkv6Mfvaczu3E8SHWX+bwyLNdEL3CvYdksCWgyDNlPOL/BFxVSD8RGdT7rcQ4zvlVETqfT
6PIv96e5cd1djb3atKo29bVMOnjRkyw/IONl0piiFbBoCDgRs97ZIlsXPVBY6B9k7nBx19rLRRU3
UyMhQgUcNAhpuwfpOW4T6xsFH0wEhw75K6dpw9qTJz9g5naqvRNBMT9Bk8n2oC5bq4yuC3JHdK14
u5fP89eZjfWZLAVHvwuRQak6Jn3IJ+wV6tLRtaH7fP9bbw4GMHzhLui3T4vi0x+rLHkpJlfhP1PT
Vm5Lz/2p7xrtdH+oV2W2VRWFwhRFXspGGvfA6uKT0MCKfTjrl8GaTQl4ZWnWB7yddfs40iWPXK3O
4s6FEgNUQs1N45ef6yiUxrUm/2hnDGYJpYoJDJ5Qks9NNvKfINJg4PIg9Q21uDTg71sxCVhnA++2
mWUW6jcdIkP4cE9x79qhLUUetikx106Raf/iCTzER1n4KKlHrUXz/f6kt/YyADMQ1xTM6FasLgaK
k6NmA7RAT6n8kdPdPIYxqt6QTyMvVcY3o9rQ0EA9htcUZ0YwDqu9Q/m6Ag480TuL7PIS6nrjxqYu
eWFgiJ166NYNAeTz1aKFkGSNLlXDyh9CDYNlrQbvAT7XDz8MUoGWfdgBwhnMgFZLHRn+6IGKS95+
R5At0Nhd1DUXdsb1IQEhMY0CeceLHM0G4KHqX3lCfkioZfchNlnd+8u4cUyQ7SVBIUjhTtRXwymD
Zk0peO9LX/ftC2pZ+p8qGKp/yl7q9l6szbF4rHmw6BtjDraampiTEIskFGtMMb7LfUOcFWCT506g
Lv72aXHqKVVhsrOw6K+Hyn1MlIjJeBzbPnw/S8N8NIKs/xxLlbpz+jfe4UV3Gr4qU4K8ujoIST4Y
cuHT1U1HEb+MILEfgKD8h3VaogtyZuSFaPivrhjwTx14eegNyK5WB3he08FGoPI5bIaX+59uY/vz
v6fEt6i3LG24608nWYnf1Gi9I96iooQMtvVkjUZywtuhwIExy1ytC0bM7PCQuz/yxpWytD1BQJOx
kzav0pLObGs/Uwssyfo4O8R8D6dKkuEUt0HrwEXf07DdWDmKRoiZ6rxIoFFWsRvd4gmzJ2DknaEH
h6Lw5+9A7e1P92e1setx0YWehOjQUhNe3Vz4KYYzqL/o4s+w9uJeHT5KQ92dEOrdC/23hlryKFYN
AswN8EWijEhGJVNvqI3Cq6KgPsIcSZ0Ekv/OWi37bfXk0YlbXlckthBjXX07HCqHSVZ9XF30WBpO
RqtV31UJBSzXLvzomI1x9gHyaRm8/WBzdyxtKmjxUGdXIVQ1KOYcxBbjhkDpKNGN/2T++L7zzerj
29cN8DboiaUlZFmrE0ffFnCxENHFlIIYQcNAd1En1d1JKfaC7K2Nz6X/Oho1q3UZuh1eWwZThHDQ
lLkGDNqfqZ/KrrCD6Z1ZUV+5P7XXYsJ69SgxgJGn58NVuJobHmQGaEjkg8whFN+1KVe/VWBNP8jg
QL+JMgs/j2mFqU9k1mGPcruv/ilAH3yyYNrIrtyZ0uTyHmNyafZVfh5tet2O1WC3N+Ag2h672Ox/
9qKxSlqF1Qj5aRRV5tVqIR71OdffLFpAPxi56wWeQF2Ii//6zoK03uvI58SXvLN6msNS9rtUy+hX
YcZ17+qzblEeqtXRm1noL9pgNfPp/ifdukswoQT4jG4gv2Y5mn/Fto2wRrOuTPj+syi+aQaYsyIJ
xh00ytap455aABL0vzGVuB4F1lDbiwUhIdVTDrQvak5jlH2x7bF6AF5buzZuyw/3Z7Z1qUAeB8MA
M56a2+r+mhFpaHwdKFFvSr/gIClPZRKHD2radjsVk61jwL2FDgPce4AMq5dHD5pKH/sFa1PJxo8E
4298l2wg42WjVp98OUr3yJa3si4sFbsDQz5eVuD3q8cbtWwVxnpNtCVi8yvd7xxMFqLbvieUPv8X
W6pCgMaW4udmavNfWTDzHOqtqv2TACacHdpKWbpzxW09wK/6/EAPLAXY0fUihzYWK4ZYbMjDunzm
oE6uHeGcVUqW7sjl0H7VGmk6pCkn6v5S326vRQVjCelJ9JGhXC11o8FAKgrej9Ye0gO20gPgZ2s8
WDjGumOHSWeViXBnT99Ol0FB3KL2AcYKEML1dOeKNCaOMSKV/DZ/UCX912AkupvOgYptUyqeG78Q
noqf5065agP3wMhIPlABBVxIwH09sjUJrY4GXGD0oky+0zpNhTNE8wxjEnOEA/RpuNlxnSCU0NrS
wG0o7K9+0xTvKxyqVKch8FPdpk/DvQfh9jbhl8FvgcxE2nMDAlOKsZDSjuRVzrr2QeuR0TVqWIr3
l/v2ZFNXIJwEi0isoKztns08pl9cEG/ZfiYuvZRYoVumkaQ6nW5ne547W+tMAQlQNNWIBZ57/bU7
JYusTuKOTsJIesxSCsy2nI4Hsh35lMnadOyCQn/U0QE6/Id50mla5H2ov6wRUjA14EJ2YLEAcoCg
72Gj1BXvmKQg1nR/qK1JgoOiOY6cJYoJy5//9QxUWhNncCsJ9oIwO4dwJiI3921J96xUyrnOJt/6
WvlN+RjP6Lzu3By3FyjKy3Ds0ARUSW+0VXAUxIER66zgpdKmxp3SKPlgBmbozMUQn3Q1CXcevVdE
zHUcQYUFyQtOj7lI56zOLjihKaqKxeW51+KnSG2HAmpwmbdwE2r04rFXzGoWFzKCOxdWicscHc2f
ZmI31sG0urE4w2qY6o9I3UGymDULPm04RMP7Xptb61sfDVJ7oGgWZ0+zqRZcQB3QFI96ipAeaiMZ
/VM7D1Gy9A4U2wt1fPOOY2U32iHrgYmi/+rnjUMu3WnO3PbV02D0cYuTlm8gF6Yq/mOW9KDzC2s2
vhn8rMCRwypfGCaF/uSXXSi7QEv7EkWBtviYmhGSmsMoacXBLqosOtQzlALHTGuKZgEPIxYYetov
yB0NgbKecpjEpKMCngrEJAzJukkbXTEZ/S8BcFX1BjGadEDrPuWQR9Zkunkz40GriraGNNhI9GRm
rMMhMox9YjjlLHrVSxvfsI5qF4WKk5ZyNnJ+Q728SDF+6scO9fzqgUBO+5Llpdw9ZTAkSq/idX2R
QQBETucbfejN7aBoO3HzxiakGc8hACbKA6avjsBYYqqiljxfCYZvTka3xZ2qQX8f87t/G4HZf75/
5DaKnChMgEYHCE/sTOfq+sxlTeRHGfj6i+5XWu/IRWMJqB9q/ZsdUD7DOYu/FFEnHkQ4vRtQzeUt
z9VzEzbN+f5P2Xg/l2ojASg9Q1TEVgWOTCnmVqqi+JIWnSq5uv0uQ5ozdXw50H73udx8zHqr3Hk/
t25xwWEnhqGrx8VzPf0OiQ0eZeAPUxxoHnUe7COJx0/V0LY78cHmUDx7+GHAdqDqcT0Uev+iiowU
+IM9Z0cejNpF9sZ/bAp5Z1E3NtFSo1+sGwEl8DWvRxJoCMxZ1NNnRtFDc7raiD+S9RmndrTaX6KS
97gGWy8uzhCvBtfgm27Uqc25H4qqgriemblwJD+osN6UuLp2XoitmS3CG3RMeR8ge1/PTDY6g74N
PuizHNfuQHvc65SqddCw7cmmpnHnTdhaM9gpfERz6a+sE/XR1xFUt7A50uS5POF3VXlF0jcfO3rN
h/vbf3MoWlEkzYDyb2QcAx72Xs7D+GLIXf8YIPt/UUqtOUyTof+HnUgjlwsGrT7lpsmZT0Ah03jk
K+a5fpCaREfPOKwPoQ4B4e2zYpnAZi6hGPnC9YK1hjFqYYns9ZSN6CVKwxg/oObm+yS82Z551vI/
Wz2oIJxfNyA1HOQNrgcr0wK1VJkgKRv16BfNquqQ6EplObUYcSOn5u7TpTHgtEIXtY0vgdTZe8Hn
1i1GJ2PRal9usjVAPtKVCe2RxQZSsxJXm22rc4A+d07cWuWpRXL8PXWdPazM5jW+nHkQaoss4rpO
Zso1TyBP+YUSq0l5LK+k95I9oIFbhlX6DjkcK/sYgEGrMQAAX+oqUlZ+yWQ5I9SJkM3ZWfeNgwqC
n8SAzBCQyZrcPioZDNSoQO58LNAjRCXTqeNCdURYJwej9fc4FhstbYQziB1p3lMiv21x8EgSpxO9
hWqsOu1kjw9VN1tOXIamZ9Wt/xiACnlK5jmmxdT5l9nCV/L+Zt+4Bml88HQtu3AptF3vP6UXcpRZ
PN5xmnYPpi+iD3am+8f7o2xOFagSjSNyLzpmq4ekpuvaQD/HbMVq+2MnoVVq2dAU8UARj01v5Wdt
6HuHQnR9TNr5q05DbSd23bisAIgJhcMGoIlA63qmyAgWhYnexmWcxsBbbNWcSiSzi/35Xrlt60Ax
WZv7lwyEKtX1UKNqEAbMJUOJRoKDGqb9Iz2X7sXoou5Eslt/Jasf9+7IjWGpO2scZKQZaAOvZhi0
LXU56qhnJR+xLSxmK8QAEo3TY035IXdhfCMl1JQWUo7313djZPI7elgkBRgOrsG7pRk0Rt8m9lkX
rXlUyzw/24M5niQdKmuM5A8WNPleLWdj6y7UEEpvdBDA3Szn+a/US0OoxQxzBo1wfDgCjUkPRk8N
4f7UNraNBXQdZghVUy7o5c//GgUot0X3CrHpWDHhKFVx4NW6dmygGr/9KHJA+HycejrFax2PYJ5D
8ItcPSUoCGfUavWlDWJ1Z5SN+QB+BtrB/sTuZM39QNrVN325DS4+SdmxgFD/ZUhM4YTmvKfst3Hq
AX3CiII4SiVRW9vkENKlQM9AWxs5tqe57c8Tl7ii/GrUbK7cWLGr9lCWs/8pWmQL3Dxu+me7rbXf
99dw+4csEnj0LVjFNVDJqsAld9xBF+QDfFyeisita3rYDrUfH7JdoxybsJxcNVInL4tG1VF93fj3
/q+4/fJ8Da4EyqrEgtxE1ztpqgpR4pArnTu5nL2A34NEk2W4FVJaO5t2c8IK54L3hb3Eu349Vllk
etgHQjonqH9zCQRVrDlRoWHXmtJGf4DxrranIpSl2DH9XoRHwHf1paotiHj3p73xzoM5JJZSFoFh
nvlVvsJwdtIKEdCkakLg00VpfIqRWXufBWX/v1jSogd6PPrHKa2nc1egO33AtVPXnHwOUce6/2tu
463rH7NahFKRSVJnyHNqLucfQ3JM6D7KZL6r4nJw00mxEEeC32RbwUuJItfO6dtcGHI3YJiLfOEN
sbJqSq3rEZ67xOQfHvFYguI7COVfWCwQ16RJab+f+sI/IqW36MtJ9oVvIeWH+5/h9u7E2hHcKZX3
RYB77YEQ62zGwOiCSyLM9iETxiS5cxo13c44tzEV4yzifCAE6WGsw4uiNe1QGhRYHfoI08iMQUCK
ojvOwggd5MikD/fntXXGNJRoqOLb+iImfL3vQ3R9Zt0eud2yUvKasRxP9dx3zpRo9g7/YWsoQUYH
igLMPsXb66Fyqw9ya+BOiYUUOQHdMy+wZvTxcnQjdkLTzbH4jouaFlXiNZDCjEWe5XkSXNo4bOCQ
Az8UjTwC4hJ7fa3NoahkUuBbMAHrGnGe0KkfQwO52VQOP6Bzon/JjKF/X2SZ/f3+Ym1tQjC5BEk8
EPTLVxdD40t4wBtxcKn0fjjopS8dzSTNdmLP14W4TrE4bOjLI7jEX3lfrxdKywJR+MPkn+2oG6Oj
Gely+zSFkxK8tELpvkV1kipuZs60efuyan9GMGjiE/pPeeKGhV0IlwdiigDL2fHnbBqb+Bj0Br2Z
qp3k32PN0+mU/lg0bmHWUYI7S5vqp5rHfPb6eaJC2IRG8CfSY5BvvEV4xYRaNMZuUadm77WNBAFv
NkUUuvRMrD85nHDV04UYX/ANG32H8kc6Pld+wXaWkaNs3cFWcxKiuDbNh8CSK93tw9DIeVJT7Yjs
RVYhw9cZtde342gfSGiTHrMEMHJPsjpbX2IlGbN3+Ou26EQjSHmY9Bj/wwYnq4fUzDOAGCYEnoc5
MbQfRoo6v+PnXeAfkrHP5pOZDlJzUNoCwcxSLlPrHYW36SEIkMp0FlmS95pUgD6eBqn7Wltp5p9D
ra5/k7vZ4UGSy+RJrdoKAaAhQ9MFrl7bHVrQ2kgSgT9HiBf2feE0chN8okeHBEQYRGrtNCo+bE6e
KxO6Rk1NUSiS9OInNfYo3nkoNs4BsBsealAxgPzWSbEf0XdVkWY5x/qQPsroMs9OGoCtmKnqhjvn
e0l/VlsUIQjUq4n8AMPcBJl1XWhBXkcX2wiiA3X70UGue/ayWW4PUOK9PEvRPTTDvYFvA3cgKmwi
0nDQZ5jRXp+NTi06rTat8KLLSfI1xgrh26AMMTLoqtWexyzhLW7LwNiZ78YrTLrAhQYkCzj3Tfte
C/2uSnRKmGHRPFt8lAdE358HHQuE2Nb/R6dOOtVjT8G76Kqdi3ujDYhIBtN+xRCQ7i8f5a+Q3haz
omdtF10gyuc20k99ecI9iYJH18IFbGq9Ly4oWaqNgyZI9gNAT/fSaTb5G2qpCZbxtXaKwm54uH8f
bmw54DVsOAoCvCn66neZWZDNUS0DTyqwkeTpJGWLu9EbqQHv7O6tddegQS5ZKl3wNZY8QhlMneM6
REUtMqB2zp2b2tm/shYUTtzZ9oE26F6zeWt6nCNK5Yh4UGJZv83xlKWDBWEQWrl65AJRzj56We9i
SdnT294aiqBmIfCQEJPsX69w0oLzIsBiWyu0NQU9Fq+vlR6v6nw63V+0jQiHOIOzS34DNu7m6A62
BQpE5xGLJ19zitQO3g1d0bd0kuP2FEHRkndOz8aQtP3o9iFjriEItCqmBNimYOtmBXiBleEBiX/x
mT5PcLRD9LoSMUo7B2Zjs3BOSeTgmCC4t7Z3KmJtoGiAQnVkqzzR3fgpr9PiBwBdw525Jh0xTNN/
uJkWqdIlgQHgg0zq9RKm4IJNY7TJHaOqc+teNZ6lKR/cYWxSF9nj1h3L8s0Wi4vyI8EqsOslY1lv
UQN1Pas3iOlGUaDhF1B0M12fA2H+hyVcXCeIUV+ldNTr2SlBUxiIpUlnDbdoh2p96GpxYXmLxNmp
iFLpcH+XboRaEFgXmg6gKcgrq7PnJ34Wm+0oneukLn+YVt65ViL2NsrGsSPMpyNHVwXBzvWxk6J+
js3Eks5pk6unYepyt5hzy22KWrz92C2TAXrFprytdU3jZHepzVC6GhRPgwSzItPs73FcWQccOPcE
iLaO3N/DrS6UGGy+QR+W3D20IycMhXKatLz1RJiqB2Bge7XorS8J9IqrS1DZpulxvT9aLWwm0x/t
86TPg4OoZnFBbFV3u15qX+5vja2hgGjAnF3wElwo10NNJXh+BU3GczMly1yK8kEvR75iB6t7Z6iN
sRjFBlNG83Kppl2P1dScrcQMzTNtm/k8khrUrt7r5iXp40ZxAAVoz0NS28kBH+f4d6139eAg746H
JVxMTqSuTdb80OYaOtopybPxSY7suf1sNqPeHnRsXGQXZXi/8rJilsUL1mbqycoT8S3W22JwBRiY
xzDNjU9mMYtvCHUSuxvGnGrv20oy/SPPfPG7TLUMvcfeap98cqHgl0XgOTkQALDeikawUu6oKmHk
mXAzZGeQfMt2Sh3qh4PKfmv9QtW9lQ+wSYMfEV4hk5OKQdbPVp3Lg+tHcv89UeOhO8F2FV+px/FI
kaEgUq+F6MfpkhIkTm82Ez3+yYz/ZDSxaYvcX4yNmBOmNFKmS/66UOqu12I2jNiIStSnQzUxHtMh
8b1JQeN86X6QfJA0S4Ax/k2h2u6c3Y1dQCMAJQSI7gQD60ZLoxBAyfjlYkchiuOAR5iXhg31nkmM
H+9PcqveQo8cbDnDCUBPq93dllILpE+TzhIWew8TuS1cLCmZiK/V/EFKJ8nh8RrcOjT0Zz3XfiLM
Ur25KIGXCnBKbArAOQpjtesz/Ao7kYOyy9rSdg3wsq5fm/NnDTWvnaf69p4Hnr2EBjxeJPD28pT/
FdpmmZ6bgUEfdkBo44HoVnpIk6r7c/+rbo1CGYKnhOIRwLXVRxUzWJkyJ3zHelF5V0yDfkZgVd3D
Vr3mWNdpEVpA4ByYEGg1wMvXs2nHCqEc8Eyg4qzuAzre/c+kH2fDRfcs7V2wzA3maCa6mGSz7Rd0
/efTFEFAjWbF+AlNNPpfPNQ2qGA5/Dwh4P8wsJ2/7HyMja8BkhTgApEKyL11fSGn6Q8QivAogO37
s6eilzkFVa/k5Gvd8NNAua50JVAAgWPXffMJqAGtLpAV7U+DLLt91wYoIox60+sggSg+eONsq79K
kD34B1uQJBwUjefxGAZyS6VJKqrEqXqt+YzbX/TNqrMhdDT6ag+TOsapFwe+slQCivGHLYA7erLo
upeSJqTtacZc9k4+jmXmgVkBXaQEAsEnqqHaz5aWANXItBC103Ol/RmHIrScFk16g/r4FFeu2o+W
T3G0iD5V4WzvYSVeoa7rFV+U3F+BociprY4KFcRUtfIhvKBg3lwK6l4TBhRh9qeXrOCBFA19QRU+
47spD3pqCNn8OZuT4VDGkumJ3pSPvdkZz31ozOf7y3x7adFsWkx8+EwLgWR1XYbdHI1Y3CCgbzX9
CTvF+kH4OPXkhpJ6bx9KUPknCKX2oK03lCVZdPFSpGJaqZM9Oe1wjsgr/5BqyZ6S48as6M3Y9Pxf
W0LrOEOiyZQ0IfommRX1rjrO+UEFifxh1Io9XMpyWFdLC0aSDIkIgGKHuRyjv66mzk6F5tukf3Me
/1A6LTzNkmhdK9NqT7Ua+cWGduBhFS87Ud7uCQHc5jB8To4nHTYQwDwI16MriaisLqUwXGuJ7GW1
3XrwfSs3sG3sfyFgAB+s9iRytqZMnMMVCbfQvrmNg8HMEgnl6ssox9ahpv9ybo1mAYp1g/8x9/0J
nIef+aewLKgrVF0NFPf+Xtq6Q2EH0XUSi245qff1xJGsGSbbV30EmduEg26n2Zk2kG//mXCZUP5n
U2jqnJ7Gx7nlLo4eMDziUZzpXEuHOtfVlyGJra/qnIs/+lAM6BqaPcX7eZD2OvS3QTY/EntMwnn0
dgCdXf/ULNSqVolj4gIJGIEnJDv8OAb8m24xFTXOOVNufr3/ebZWaAl8l0IULq/rErRd6aCizNo/
Z3jUVG5pgc9Csjki7CyXepnTRpFqwsuZx/qhNIJQ/qJEjW7trNLGE8KBp+9LSwZa5vpn5JFMMpbU
zFyzJxf1pvRFz9s93aSN78vmR/GWah/Z85pKFaTEmEnT+mctwXTTq6XSODVZP9kHQCj2J4t++s7b
uHG9ALegToGrAu4A6xZ9o/hAvJvAP9e8QBVB9aHVqBeMaZI97Czkso9X1wuxPCWtV/4WzabrzSOS
yk+iqZXORYoxThTGUwlhGDcHNyrH8RerP6NpD9AGpG+ZZ9M5iZXo10DtJvekvKx/Ih+vVQ60Nvtf
30DC2dElQ3kSySBe8DIZB6dRqlhxZ0UeUWXMJLk51r2Ui8ukllTNzIYK+r9KIxemqwbDyLvll4GN
0P5Yf8S1BitRdRp98FSJWn4RUUNRlSQpzDB+IZU89H3V0/X3u/YX7RYki9RR0j/3ykxzqS7t/EWi
U3q2qWeRsLSSbn9cEBmPeIcpikcOZRRPXN9j+4FaL2hmq4szXH6VFHx1r1fzB52QW3Kt3E6gl2e5
VD9ESY7EupVXSuhJaq3joYap4cmG95l+IPQHWqsWE/oPtWWPwkW+3mzdqFPlDo/qsnuu5LbOqJ6a
NE/DVP7SQY/41CGvVDtSKPVPUVqVgTNnXMnuPALdKzLb+qRpJFQApHvzvQbQ6aulNIUFVgXdZy8q
zEo/hhDZwJPP8YhUzTyPlZPVPc0uvCWD2m35Lr0zB3ghIYrrh5ZnhQZaMnPmp52HdU7cebAO5BTp
k9mGyzMWKRQfNZDQt0nK/B8YCTgiofcZ79wlG7nGIm2DYbRJ4dEG/XO9BZs4FW2rBjjpTu1IpYqM
8mNMuADqcwgiycmEwmfp2y5Jj5pSViUWAFZmHSaZCvtOo/n2vYPCJegWAW1Vl8rk9W/p61ZYNCLF
WaayfWglNfqeomp8lLMe7cVRjEdk/N8euCymo/TayClhsq97JpZtsjYS7sZKkgVejhngoTAq9TDK
u352G0Su67FWmU7YksQJURvnCeUxVJr0SkdnSy8mQS8WAoFjaHXwb2Cl+XiAETQlnwYYtH+E3uff
1LCe0kdISEmzswduL/LXZsqi/UWrln1w/dlNI+O4D6p+Dnxr+urjbFE4hP/529nhtDOXYGqpsy3U
k+txoOK1UZf12rnn+j75hlx5cO3hYgx7ovO3VziykzQjeJkJIHiar0eKWgNh7xj/nQ6AtFe1Iv7Y
yqH8WHUi/H7/Dr95nxaVvVeDwgXBdvM+0VOMyl4N7HOpSh9nPuRFGZrPdhPZaApqwd7jtDUckmbL
w8QMzXUZXcn1wlAWE2gSJuMwh63uEtQorh37mqtn854L582XZHpEntA5qaRT9129UJhphMKXZ+B5
vpl98fvWx99bwum0zGdpTw/hJrBZBoN8BZAMkCnt9etl0zvQPykyg2eRRJH/kINnEm6aq9mhUo2m
c+epGgOnx8Ai4LYO0+emm/Md8bitD6xjrg5mgZiDltv1b5hV2iK4m5pni/b5UzDpZnrqG0WtyDHS
/LHkKv98fwe9lo6uogCmjdIZTVRkzgCkr86fziuSATCyz2FiGc1DpTTp7Gn08mACc3P1gLuw1ciV
SMB5s7tc85S29383+aCeW7ODrRxaSfCljMIBnEXZJA1c+rTdq73dXBP8TFCo9BgW3CKgqOsvI1kz
z6CEH2wFgvGzirTxv2avvVmSfBmFMjxkGVCfhMzXo9gq7DQsN7B9zavxR5nh6m76E1iDAEmkL/e/
/NaMTGS6UYdgi9Pjux6r0OzBn2Hvn5HfGA8Eyt1jVEaqd3+UrSOECCG33oKbvkGqE2VmGUkTuzoe
EjfBLuZEnbd0fJva7v2htg4QMFpqyxanh/10PSFjaPBc5JE/N0ouB44peu17Sfzwoesy/1sKOiLE
ESioCaH9ESShQftm2kkLtg4Qz/dC7gNUC+Dr+jco+D7hJTVZ5wmc4uIKSr0I8lfTxxSUc0k+40m6
N++NhaQphb7JQqynC7aa94QHMSmCapzJcywvz7PqQcOz4nz/6752FVYHlZIs9WfEPwCgrVtFeq1Y
UiwvTnk0yMoYJFw9NSdQ2fGnDAWB9hCTUFue0lRNi7uSgaQntlRp/UJlBijPHImicjFDkcSPGu+g
l87HE8WhLhoErqzM7fTeRqclfO+bYfG9LUQrPc4dSljuZJvB717XM2J9KZ+PyO/ajSsLHLR0X1p8
qLB8wA+qUbT0XA6F/7XNzfi31SXJJ8ywNctDamayHlQdKx13qKv+h2xOYF1wz7GwU4yjwjOSztzr
QG1sfWRo4bNCZ0Uvch1ZlHE1J1LZcGUgL/ykGxKUt7rwLwj/7Vms3VbhYJUpxHELJ5zTvEYHUNtN
SoFy4RlNKulInyonT0CS91MB2PcSEWsFbk6z72nsK/E8N0n2JFHpeG6NJD4bvQ1zosXR/IeNXm64
k+htfAfkoaGPL2rY0OBWD5s89JaZDDidmVZdnxQ5aI55r0nHok3y4/1NehND8xmg2IEv5xVDNHp1
/PJ0CmtDwpl8IgNygejYTqOHsQcPZT4JNSORRUXtcH/QjfMnWF3eBSj5i8bx9ZnnpRRzXFKRUCXj
/zg7r+a4tXNN/xXXvocPcpg69gWA7iaYRQVKukFRCTmvhfTr54Fmz5zdzS72bNtlV6kocQFY6Qtv
aL7HirW+W5K5+09eDQUSULncksz08Si5MTgi61wvUhpU8HI4400Ql6nZ3zpwKmWUK0PzvcsL7ZK6
/5ljdWNfAHIn+aAyfjJwr5d92+djHIHIpsflCS9cZy8OFjuvd0TL6rWYS28ntGR+whv4b8N/mVKK
TESzSCqhQro93l+KkFgBLwV69x7RrCWjVnhZoORldVX2skXPSStve6+Su0FO+r4tLf1Ce+bc25OO
cYVRct3qR8fDL5qdl1qXEXK6bv8JaQbjwTIalU/voAeoDXXYaeXgkzlPweyoF2Hh5zYPNwmZIQYU
XJ8naQPvu7hxXcaRudGDfWEBZgtTkWPiUDvqAF29aMXPfJ1SFl3hfOms1LwBxjJpKDavxnwl6N5+
jWOTiKg2s+RxhnrdXrj1zj7k5vK7wZMQSz95yKUvMNUeiZOLfOmv4lFpi9DNF4oPk5FMFyKKM9uN
6hSsAKrg9B1OSRdOMs9Kn5Bz6EB5aQ8L65c9q/LL25t6m9eT245Ugt9OROpxnpxcqnWqlaqiNG6U
FKt9ha6X9jFdhNirsamogej+NquLrY20NzS2rWfxim5VGKJvpz71oqmo48OAinm+cyrZV4e33+t1
Fs5A2yGsg1gjdbNPyuqrjqRGnBMl1ZrAx6LUFtul8CKNr3h5Kc17L17Gb4Nuor1LhVq86GVm4qni
mRTcnTprr3Onzca/v4COHurk3MZn08F5snMxr+yXPUL18TsdR+ddp8aX9Ixf13y2D8BRvQXzEC1O
PwACyk7ftKoLmCGWhykF7JVBt/WdxmuvKk6aAHaJ4bNlMpxCZypzsi6LC4v4zI7BTGST/N/smljM
x8dKLdd+sSqmuzFF8msQo9xhVy4+OXbz4cKEbxN6spJp+lLhIjjchM5PDlAH6xBnSjo7cp3WWXfm
PJj7DqdH19dH3RhvEcZre9+AFH/VeEb8IRVO/CH3nPV+GYr40ouf2b2wJ0Gpb7Rx8E0nM61ZlBgz
QIXRYA3mroqT5mkdUueCbsyZ3cvWZYqRvyRlPsWLri5dSKsnDEcMa/2kcl5eTThKPWaEaklQeNL+
9vZXPnNNkN5wSW3CqdzRJ8eFyCvhJGrtRs0Aftt3pi77Ws5OPn9OtQosmtl46cval/JpLqEDByMq
rpc20bmVjYLKbzTB1jN4JRSZD87Q1ZMToY05faVLHB/6vuWmcEejzv2YnCT1IRbWK22Tvr8BPLFe
Ly4GJRcysVeVfXpnW61rm2WI5qdC6csa02KTqhV5KXXhRLqGr1lTscs1dJarthTvFrkqgYVs0IXr
+kwAyLDbPQ1O5XX/LibJSssytiK96gf8gPgg/gQFI7QRQtlrbd/u3KpfX96e/TOL2mPuwX1t8g7q
6fuSEALX7yo7qqT9tVu7+gZWRHqhNnPmyNgEbKkQbfJbgPaOjwwSyxIeNa8mMqyhK3Xu0Apf5PIN
qze72739RmcHI40AKsKYr7ZpnCebQflCMTqvmqhGrOV6c1ENvWEyL6QH5z4e5+DvNj1Y1dPzuFcr
Oy7t2Yqo44ATqVqxX1SruLAkX3PaWJMUOTZLo986wCefb1YrY4qX3IpWc+6KnavWm3RZVeZPcafl
IuhWLb+VWZMXAUXi9B75Y7AW9TxhG1yrFSLMf/8LU8bk0KAwskUax9PpOc0wlEvBStWb9GaktNT4
EwzAIlRH15Th26Od+8gbOQiGITJSOGcdj0a10pxXd7AjhQw/EHS10L0xy/3bo5xbNVw1QAXpnGP/
flJSMvEdGuuGUejfQhs0rCkozG7ZgwOS/8nno0IGpBqEFoyE4xdCvbC12pqhXIgyfonLUeTlsxfG
Sa9dGOrct4MSDu/pN3z71DI9zXplbemURqqjVNcj44G5nC85m509vZGFguu6QX7tU3SfR7HEhQzO
lssq74fAbzoO4lWIyV/tBfVdDZDsDwIXG1Wjai1xtG7qIjTMibLW29P4+vbkhNmOsk05lub+ybcd
EhrpbqZZkQOc624sCqSVJmEnI07KTnWrL0K/FNSfG5ID22Qn0BuhyHQ8nTbY2Swhbot0OHNXMKg2
4RXIX/sEp6zr2ZCX6rmvlyrCEVAAmNStMHEqi0UZfawMN3MiqAxjmFd9sqeiZO3qHmzj25/z7FB8
MVyJgP4DLTl+N2NWDbCalh2Vil3B31axNkOldN8NuXqhh/g6DOGt0PoixCVlBIp8PFRXqa2OE5Ed
Da6bHtR4HveLGF+0bDZ3Re5QFE3dGLGsrrn2WgX7g7ff9Mwa3nSBNwVKoDssopNDVs0NJQWI5EQz
XkVAI5L+PR5a2o06xhgDd9p0kPDLAK/0CgJXRp1O96jDtB/efoyzH5zIAzlfmnpEQsdfYYS0l1tm
4kTqoFV7HZpHAAq5vNJ0kANvD3Wm8AbMcbO6Aay6OWueplMNWGfY53YE/BvNVCS/9O9lni5kEq7y
oQRLcVCsynvf97MdzXONJ7yEMHq7lup007tGd5DZmD85sph/vf1o5u+D6Tjyp1DL+2/ELTqlpzer
mbu8Os8cxUXijS9E9635brJKTQkMxXC6vbnaaJY5yJTpt/CLBJjtRVkWf9NU0/ZzKnun9WurQxUr
K8DS2e/aVqmH9tYqTKt4JMQesl1X8euZ0bnJQEAX3S9gjG7zc6ltkew7DSztrVDrXL/tPBrNH6yM
ENyXuJ+713ozJgCXFrVZv6SlN9SBPZgoxSmWt2CwA/4yf6EU3U3haCzSOCiOUWlXwtWEEXhtbJsB
Cvoy/uVgvFWBfZiRXwvoLSf53TBOfeLnEOXncETGnOvIbORLaad5sYcbAJosrZCiCxIFzbGgdmUl
QrgLdCUGFHWXhzTXR0r3ijeU/tDn3bVcsin2M9gRs4+yPJJ1qA7pj27W0EPphw6hl6JYtCrQjWwg
9gSo7QJAmsdvvdWMdpDpqUxDtZP8yz6L00fE8jp5XWSdFl8lcafqO3ztQJAPiTcNnwppVLodOpTH
nZd16rVkX5uDE+9aA4j5bnazBTcI0Lxr+QxQxMUBKM+0+mbKraXZ9yUx+LepqWY1AGhvj0E962az
y2qJDlODpmb/Ti1bpUTEc12+9p1VmyGck/K9QBhd+YaJd3OfNIWhhvD7a2uKhnXQWuFLO1HNu3LB
nyboTGO+3Vha4DpGYX1zpG7Fj5o9UOFF0657tuxuLEIUhYGxaSIFnAXHW1d9BMkQ+kV0RB0PVL1o
3C3ekHwUKOZZfq3P823VwRs92C3r5wkucPVClwM3ZXOaitRHM077vMS6MjzAG5s1v9fwtr6l1WPc
W6O9TigimfkPiTho+ylNynI5UOGebtFGaqrHlU2T7rLE0nM/H4tloKhmz9c444zxflqb8RNCMLoX
LroyPWmxZd2oaqF88hb+i07xsnAJZ04VyCWNvzQkUpav9nExhpNYVsQZPK2mlSAzJ10DGC/NS0U7
NwlMszUee0oP442N4h4ahgvv6BuVNJagNTrcuFIOmI/OVIsXMbhSD70qp3mhAh2SN0XcV8ahUDJD
XmWjrH86mtNOYY3F9rfKk0XnF57VG35LArhfhZ29ZEBbvlYOfq++rZbIRCXK5H3MhhQjE5s6sfST
Uc7vlFYhGMzzNht8vAXgNsnOzrS9CcbU26NsiKWMQlYSznFMmzUdHY0aQlbVkcDZe7kqjKqNeUgz
u8txRv0hJlfrQk1r548yWew0hFfoPtrotNVjaPez4bybtbgyAyOLpbWnwQ5zojfbVJCeSU19NgYE
7KKytJPmpoecEStBbwtnCQ0Y3AD+UsvAVrvdoJG96ZDRTkPqxahzTBahnzQM5ckx28q5Qf5PfKwE
rb4XdynK3F8GGad3Wp9r9qc5X4orolWQ/VmTDqC0u3KexM1cJEb84OhZ1t/lVus0AaKS3o1lazg1
JYq33LWeOn8b85XKFNEcvh651pnv2rQQ6uPqeNhRjD3KMBylpfldo+lSBFBnvfnacAdzPNCLHG5n
Um/bL9UauFWDLx3CkSChxWMGvCgS8dhhkrjCV/FjQxsBwfV5/Txh3wj3wpTrBNOditmjbIfyXkHL
Pb4a47YYd5KSUsKiqxYLmbWseWqbWgNzvvDFOmvt3g9d0UyftFTG5S7hfHlYpcgdmDeK+tVu3e4B
GWVhomg5qBo080ZAsKUutfgoWq+O7wrhPDrInplQj0xH3motgh/vIBOKz2uvsD+MxO3vepu1vU+5
EMCt9oUbqPbc5QEK4N0S2AaWW2GNfODyjOdVsewTA2TdTbNqGd4kyZw1z6kyCO1gQpZ/n0ogpHvm
1vXuue0XGdipPT60cZPMAfDEabprFwdUHAI1jgiNrF8LVCtQ2vPLbBkq3+zUtAycphy7fVnodrJv
a+Jp7jhNljtDRwS/b6TW7K0KX7MgS0aAaGOhW9+lOQvNr6VeIvpOGudTyWPxLniF+c5SNk8z4Jdv
miKzn47TG49lReYOs7LOf2RDP/1QC8fOw3ZMBsefIDmo4SQX8z316xzEqraq8HVYf8/cyEMVerJZ
vnhaF78f7Xm4aeZ6+TW79kzjuFzkx5HEm3OinoXwMUTsnid9LTGXLZW135eVVn90jKH90sZa9p4K
b4oJS1G2OxQmNTxnstH9ahVUcjGerbMirFER+mW7Wd9dx2o6NpEm6yYNpzFVHxpXKboI9eTsfpXu
ZAfYTSaxL0bPTgPEGtKPyFq3DlkJqzrIVadqIwESNQ9pfdvLrWhs6zkFFRRjCCEd1Ucie/41ufRQ
0NHCl8qF13jXq2QDvtVbCAuXtpXcmmXdFj4EmxRt9kX0YTwOnGdW4awUaIUYmDKQiu+qeahp7Ylk
XgOlzrPvaxuv5o6sAn8bU5jD1zFptPZ5Bqj3iW7mpMCKatAHqq2UkxY3JcWJ5NKmkYu7RMO5YXhf
p3Fpv5s4q5g7jqJK/bKMc2ft4z7W8GdIF9Xcia6t73Wn6r8YqNxxy0+6uJNKr3+moCDWwAK5MfvG
SALjNzq/79A2S2aH3TCDfPFFubbutQNt24CmNoy9X/RlhkIFGmtIhttN/W5ak9miIF2VMogHNY6I
JZ3PNtleEVDCjT+4Ndq1gbt0Q/9IDKlzv5RZC4HYy70mXBRl/V47o2r5jcTHKOw1Tyd5dOzFuJ6F
7uYhsgGLtpuVclYP+mj1V4OGUlaoNPmY3pa6sz71Y9OZBzBYrHGQT/OnvgTaGUihOzJIXa8omZGO
jLvoQQmDRrJwyCNgaO9xb1uXK8TEuH6LJF4/iiTlLT0gvk9Vk01aYNoTyojzYlRKCj04Xu0ftRi6
/vntuPd18RF+7uZ7jJwmjh6nhJRxZDeYaaFFlVOZUaHkcgqFWoAvNBZyID9R4+RmQAX6NpeO1l3I
wM7kHiQeFl7tG0+Pestx7gFxXS250bTIK70tSkuyR4jJld/a+SWZlDNDgVhE6YJhyNNPtfg5kKtS
EZzFaFVPYTIXceDE8XC1gF7cvf1Nt4z/JJOgr71V0OD+kQ2cNPgaQ02adOqsqB4MaxejqL9Ppip5
9/YoZ4oAm5waVTqKnCChTspHjaikKpvJioAzK6sPCar9NHMmvTfiqd/bSPR+f3vAc/kq9SMy1q0l
BITm5L3AoermCJQy4oxzNnBAT/xe9u76DDSYyks39VYcDupIbzmbobFqoqrCoh6cS4qeVFfOfGMX
hjT/g1bAvB6vnIrAeB0pDqHIlyovLXqAMVYCGW4H9tobZdD3Ui0CUY/jGNiVq65+MQzDbRcbKlim
Gqu83ZJAmcXqA4PliIvdfdEH9Bn9nDJ87puJOnZhr3IJcbYaDX49neq9LEa/oq22yUuFpVMkmMKa
ung2k1GZn6e604ugNWvrM6YPJjtbyYoV7HdroygcE+WoKG/ne1OpYMOsvWgJNEYEYYie20zZFbon
4mt+S7zetOZ2NBIKa32YtrQxCtRZJ/chBjqxPA2d42Y7Zaxa9zB3ZfrYt+pifu01YzYwV9PREicC
05KgpUSGmkvKjZCEZespla/C5osPjVCw1UV1qb/2vKHZhI83B7f7vNLkfAVaQEecI6tn+l5dpdiB
qopYhmZmIEvt5qqiHSi8zkU4Koll7zNv1uqQqKGWiKzYXXPVzQ4xaqLreXs/2hoiHDARuvyjg0ac
4rtWV2Q3cI67due0ZotgEFbb2MUZUDc+miS9D+sMPj7IbWHIoJX5ugaJgcq6bw+06amSLOrjXLlj
eQcW23q/Wl7eBKkH43Q3polW7TQvabDMRhw98VlClnnVjs36Ms+r9ilGlYe7q2rb5FbRnKH2acFw
WJtVU6GJklVZfwD71j1Kz2xWsliQ/QQW+rz9RYQLdzp+MfAzKQ+n/hIrq0ujKmmVnRj7TAQOck9k
99LKh6BuveGdYrgVRykHv9grouMbBEWzGB/q1i5l4leePQlfFLLs7qs46/pf+drXz7aa2cTblrm4
N5nmJreobuKtSPJRyADwSXzd9UWbYZuluAg2qmUz3FaTPlhXi2IT6UOzrj55ddnZUDB0i31AL/t5
nKR93baz7h2GRcshRlfJci1Kq2/8NrPi8TBVubaGwnbLzzKDIomI4GimfjkXxntptd4X8oL8/ex1
+k1Cr0wJZGpV5W3rgiz1+6ZWvCvY7fKuNBfofVOxOvkVkvJDHAwFpfW9KHNu2goAbxNiTClbn62q
opXU6e59kaJHBJC3Rgds6JK6Deyxal5ME8sztmDpfTeTKuWsGdfW3BGdqLTMkgRqCZoC2hrokFgs
FA+b8UmqtVncqqVuo0BfLvGzWVVrhVK9m30mqHLKwC6t9YNHIfnXuHbquuuScv5QrHMrDwpUcYFe
trH9znzOin3Rj/ZTsoqNbaE6gtJJbdX37Vh2Db05y/hBzLwqd8vkyfdTjRCqP0JPVnelm3UFFJzF
cQ6xKzMKJBX2DfsGyMFPpbTbBXbKbE7+aFRGhfC+tTwhV9fVQUpVTvcNpP6ryGvr/pANlecFAqno
JlAXL1EDYt6qvpkzsFbB5KkZkyUFhIzVkwbIfMWId1nRxp6vKnZX4DtTGqRDODIzqYq1N6ZU0g/Q
4vlG6qPMA0r1cwUDtaXr6jRi+jBmvUtT0NOHD3nfOHpII962A80iXaFXU0p/xVnpczIkpn6wumQO
43xskQ6Da5cGIhnUqOiNedxVfa/IoFgA6ESznlDQ1MY4fyRJtb9Wukz7C42y3+2T41sYN6/fXSwo
ZxAjT6qrvWVPtSVtNariph/3quIML5sSb+drU9p/90rMB1BAMWpoKrmn5AEX6iygBPXavRRdAY3E
UUeMEWev/ttXN49GHRSmJgBmjHaPLy+zE4Mt2aho0GXWU28YyzdtnPMinNzW/N5qhKUXmhRnoh9o
K+BYtmL3pvx9PGLj1bNmrasRWXEjdtpUUz6bKKh4KDFdKPKeGQpBok20BAecjXp7PNQmiJfF5WCg
0mvFFBInWR4KzIqXXSFhZ154sTOxFu0sgg6U7xC2OUVIoB+L0ZHi6tE6guUjS7LvVmFaf7tRjsQo
NCNkejYQuHYS+eRYjnVll6hoSajZXW9xOGV6Zd9aCxyuUVXbYDFK7eXteOvcq4Ft+g2WpLmkbqH7
X7B8iHfFjpmpakQHv7oZzK6IGk9eUuo5E0htBBgQoFtIR+PleBQXzLBu4okVwTt0H3Q6OpQTxfBY
FIn5oes8NfaXFFDOhebHuWFRdgLjDLwFvO/J7hRJJbI1k2qkGa36TslymO2lle1Hyn1moBVAI/3G
y8fuwrivo2YWBHKWHA3oK/HSx68rym7QnYHVOfS6+26Ws0b2uFR7U7r1/aTFyoXxXudXjLcRFIDF
UfAwtkn+yySaKRKaU9sZ0RbE80aiCd3OyPZl3HyNvcr+TPJbUYbmhHp79bzehoAewNmCRWUPYpV8
PLCSjzBfDVuP7DJZ0VmzZDjrhUu9Ul0uDPV6Lhlq4/XaWxpCEnk8FEWrIs+txIgASq1hWQ3JneDW
fUg275rCoJs92o59YeOfeT9Qu3RA2feoRp5qZ4z2MjRyzdWoldSthC6GPX4xim8t6iUbiDNrZjvJ
0D6Dv0WD7GT3t2PaZJgEqNGsCbsLXDlV3zzHEHdo5nvdbnAz64Jx3JmXA0QMbYCzZlNfOxkxs+WA
VaKxRkvBha9aaYZiV50hLO9WF462101QFALpI0N+A2eA49/x5GGnqY+NJbUIj5V1t/a2/m1TsTvA
HjSvewQrApgbPdoMkioOSr3h28v0zLcFXvkbjc+9hHj18fBZWpROSXoXjQgO7vqRO7mw85gsas0D
OZn/wbbAtRT6IswX+tjeye1UFbQ6K6Gu0aj3atCuRYPiaDZGljWWF2B1rycRJShG2LDYGlUA4/jV
RrNvqqn04DDSh9lpo9Bvp9pBhLssLnlNvD5lGIr1yU4nNaeXfDzUPKLxo8Pbp1TXaN1uxXZpF7dL
XF+JWBkOaNe7WG+LqaaW3GrpJbfKM5NIbEFXd4su0LM5Gb4qBhLvpoFDKRJz76hZfKOX8GJNb1RD
UAXL1duL5vXNCP+dsJ2+PSuW2Tx+3VJD/QfBPCNat34SuMsh1MfEu7A0z4CgGAa2HZZgGxLhdAI1
p6ZC2+VmBFNI5v5kDcODV+d1T6421T/BqdYPy1BbhyJF9N337Ly1N20PHUlrI//y9ju/nuLt4tKR
G+ATu8Tzx+/srgUKdzSEItwUm1sv5tBTdF1e0wV13tHwzNG39qTvmlVxeHvkbQueBtIofBAc8ASI
653Ejl0JBZd6D4wpgFDRqA5zuKwG9qhWK683K9JAwm1/e8zXe0ffIIIoJ0MN4/9Pby8BL0SrOj79
shb7mLJ2pKuDtdO64RKU6MxQwC+2IJI7DAXlk6FqR4is2po0Ztfex5kr7gtNIKFSK/ru7Zc6s2xd
sPhgbT3MvdByOJ5CbRBDM2iEWjrdgS5UYouumNVU2oUj/cxSoapqUtCFCwEX4+RMpdZYK1ZrqpE9
k0rAP4GQsp+XPNf3bt61Y2AJmX9b2LG0eoe6uBRSnnvPLbBjBgG2eadsAH1Oy6zCyyWy5ry5hQdQ
h8uoqxeWyO8C58m6JMPgP9ZvBvCrQw/6rUzsRYuEyeHqD+g3wyopagoZ9B/LljR9mVQfKpn+xKnl
oUfRGeZ3ROu8z57dGt/VYp4+xxU7CJUapbqXHYX7YE43ffOJHuZXN+0r837K07Ty7Wpqc1/X5PDk
9XT0fVVym0UG6gsPBqfCS5G61hclQY5sh2rGiurz4MivvZWvN8ZQCAVhPbgYYYtR3iV05Jnzl+gE
8DCTvVHMTybcyt1mKFh6kYHrAsXEGeV0JaETTC0hgOsmL5y/p1sGdVvwWRCfiRlMD/m544WcAw/V
BhgA0Tjb3ZMHVfNQLvxRa5z5Qvz82wH4r7O8SbVD1SSbhM1Fqfdke6J2VrlUXWeKzjk9wCHWhvtS
cWb9fi04swOvn8UNsgg4KShJln5RDVtpfGv0zAcybPd2XoHB+PC9kP4TNMX1IJ+avvmcm/Hi3Heg
hIMeuPLLHGMR/6O3Su9WncSgzr7bpbZNZWyyUFscLa0IUdmw0ochnS366H0rm2DenKWCpLTjBA66
o35ZF2/F0hCJU7GfSxUZV73t+jlUBrscAmVjSPk4fcG7VnE0TK7krM7PlqKnAGkrmxcUlesmYZpP
bf04TdOwt2YxLvdmXFGpGdCh9a7MycuMx05PctLQZCwQZCGsaSNqmFlyaCgA2VdAdxZ881zq2h/f
PsVOrwMmBMFaII8cYsDGThkS6L+UCntERpnbupGmIF92MOJYljcj/fjxirKq/tlr0jm5RBd+1YBg
6N80EKIqYHNAWY/XHc4uuqko9hgZbp8UgZu2WBulU5N8VZvCGYMUexPl2hbIX0eaULRP7Fbk16ty
hZ/xt7/CtiSJnDfBYGKe40dxZA5QnvZChFx9H+RUov2mGPSfngnGwW6rNjCdIblwsL+KSPgAHj0l
vFVMBieCPR4VMzwqm20jowno3EhqZ3sPWkXhERW1qUNqx5wpd6dL3Kh31ZxAZuiSTtihkrcDKB4t
Qa7j7e9wehTQfuI2Q3OXw4co6dTfLa2zPENac4nMuvEeEqnkkatORrh2Q3FhqNNrhaH42htbgUiE
QGj7+V9S6ZKDgnRpWglyZX5liqq8bkHkHd5+oXOjbIUeOpKbsoNzssaqwltjRR/VaC1lFaZrAQm3
Ly9xPs4sZdqQOAZhHERYhzzd8ctYKFJNbsGRncGm3GTQVYT33GHndFIL9WIzrIfy0mTdjad09r1W
19OFQ/z1PuYJGJ8Q+pw0fjMNIHnMRY3kVMZXgPCyqw7S7D5zYicqjH4JGjtZL1zar6qy2yTC/93Q
y0SUFJ6O39sYUeMrJ9QLUdQAsaPHDl61CjzrdC/rWY3GtuhMmjLUszV9oR03mirfILctnAk42b+M
liF+jQ5aKhcezTgNm34/GkVSiKsbcfg0NSwTDz2PVKxRqZX6TZNP9tYsc7tvzoqjDiiXsZpRsqMx
FQ5bUwaQkLfWkTr2ZhoAwk7qAJwo8lVLO9WZPzhDpV/1gsAjUASelb6NIFkfGIJyXhCnk/1sGIM9
+32rG1oo9W54tKkLz4EKquMLPsNDiwZ4N9IgonPxMrH5H+YqzXs/3iIbvxddVftqok6/sNzIyAeE
k2e+JWiH+CXI+0cTxf0vqhRtfiGSPfepyEIobDFLVEZOtqJpt3HmiWGNekuL71Wrdm6rPMHxw1wL
70cNTO8Xvsay3ztNb394e4OeOQQ3yVSSXaQHERk5PQc8cpWB7bNG1GyyZucsuvWrSNCv8M2iIgAB
fRU/dLnMy2DgbKzDLYZ4LsWMz4RmCjLGtx9oi0COIxQDEzw81LwtHnpllIPzE9J2nVAjSIWTQhNp
yUeku7Br0wxErn2RFvS+NCBgVbiYRkZwqSrGhWLxmXOYagZsFcDVGyP2ZEZmU6mTeOmnqG36HIyD
uuxUpYjfEwe2F07IMwcHU45PKQku6jenR5c5xDHZxTpHKz2oh04UtNKrrg2mpFWvaw7+sCryP8Hy
//V9/l/Jz+bx/3zP4d//zZ+/N+3SZ+y0kz/++6H9Wb8X/c+f4u6l/e/tn/6/v3r8D/99l30HUdP8
Eqd/6+gf8fv/HD98ES9Hf9jVIhPLO/mzX55+DrIUvwfgSbe/+f/7w3/8/P1bPiztz3/98b2Rtdh+
W5I19R9//ij68a8/NtHA//rrr//zZ/cvFf9s912+/Gj603/w82UQ//oDBPg/NQ+iDcchGgeATThO
p5+/f+Tp/yTPJB8gO+K2/P2juulF+q8/tH9iMQtPm1ACa2dWzR//oFa6/USx/rl5E0NE3ASzHeuP
//tcRxP0PxP2j1pWjw0ljYHfenxIbN7VqKDihIFwxmYBehooKjMK64W+KjuKbHvpFB8MgQ519aum
F1/OkHnrgyxf6vpT6dy6zrjTbAorGKjjzAqoQT+ker9T5yX6y+f78zH/+ljHudL2VIRrG9MBOUrw
OadUlrKZYxdsvbeTqguti3wxmAbh7YbUkDtojxcbAK8+A4kXHY7tC6B5QZns+MYDbpePJG02os3l
oPidXVvVPd4IOFiOGFwYfmKYfY+/PA3KgAwgxzisqJX3FM8BQWrxMNb+jDbZPYixrPerBH0Wkk9r
oCKlDso7rUvFc4dxfL9D2MUFFYjjDxjz2dQ/t/NKPJiM6fqc5sL6igHRnBxib1nacHTdKX9fD1Cp
dpVurSBfCDfi/fYm9m4oJYL1iQK85mBPal/6rddn7jXQa2azzGs44Naqi6d4q2ggYFqu+3bW8InP
Vjc5KDbkwbBUJB7wJVD+fVolqu03rQEQpCnr6ZB1Vmf5s6zz58SqDAOQRqpRnszrHCMiUApfOjJ3
SAkDoUFLUxnsr6aXyDm00L7DrDA3cUZr9jAO9mIhAi8h1PUhECOJmY9NLQBlQ/8JyPPW727czalP
1azzrgsYW22QVZRPfIRCGgCeybQ8DIYr2x3KmHxec5Nu9FelbGwfPZZK7BLA1bGP2aOVBlJRLNtX
1dL6KNeOQGluXDDStOxpwpeTJq4Stc3vNcLIS86rx3cNqxeHrw3yBB0cuDRk7ePFpMg8K+dqMXYg
cYYIpLp3b5ed2vqNopkKOhsz8FIl93APKKXeBvCJUOd/ewe9XtCUybj1IRISjbMYjp9h0JPWLeHP
7JreAaJcZgLHEkV2yhKJQqk/iIZicBjPaofep+N6w/7t8U9iyK3MbPIBmB5yAZCDpw8A60Pp5Vqo
uymbjA+g+YdHbOOmcJFVfyuB+wMnTOo94F4vWKno3WJxPUHcqWpqpCnJ9Sic4O1n2q7X/4kBeCQ6
GBDJ6PHpm24AJ+dRbuIodpstaq6FqRaXd57ZywfAe/3H/2AUAlMCDVper0QvkznR81xmJAjGXN8s
WV3uyng1dm+PcrLGeBfU6OlYkE8R40FOO34XaL+NSTiphSMWUNdrayvXeWd+7dIOrBKYtf/N3nks
x41tWfRXOnqOCngzBZCZNCJFUiRlJgjK4cIDFx5f3wsq9SsmyMcMvUlPelIRFVXSTbhrztl77Xpf
p/H8HcsSqS6FWs03b4+/ORutN/P4B2xeMOo8sDYibmZdZe6NN7jWXS8784dmxiH50eY13pJPrAxm
WJtxG6DVOIXv2rziL37BugV6dtR0tUoFz5pp4ThpPx2zrMOqRfGTUm4A+Omw1YlmH65teaJltFmc
fo3LXpLwWjpU9Kg24yolB/UYZErISx3vI7OIArJYelwEbX7h0M79euJWr5W64/eWZwwPjUBJ+rdw
TY8vNKmUItIXWw11jxBwxSWYu8UV+SBym6ARZ0rPrTzzbkl1Ha4XzZp+zHbhfLDyGKXM2z/l5RcE
vAwR8lpcYv+6tdHSf6n7kh1LKMfc+WpWinwvtJOEoPV6NtfLFwpE+VcxAdvu8fWObqUZVT1oIZKO
9B5c0HJeZpNzbwH79+mdUfmNRR6daOe+vDaT/RQIThjYnE62veoeIwz2Al4nq+5YZtFc7ZYBHv3b
d3D9Lo+vjbmQ0hCdeOykUJiOr62qYmvmcaohlSexn4qpOVQDM2Khpfnnt4d6+Z6iAcaKBCwEO762
HYrg7VUH4KnhIobxqvTG6lGZyt7PasXcVXV8CjT/2qXRMKHDycfBkrFOWc++R2Wi+10OrhpWSdUc
rEHJ2VSOadhzHj5VY9tcG9MyMDTIQqD72FezczseSzg2YtostvEwtMOyi7XS7n2rtqqvxhw1A1UR
PZO+Rs4lJjbEimc0pio6HHFTz+8Kp0Y22MXNdDPGKGZ38KZwAE4Jp1SwlApL8ttPYnNnVgU4xfF1
RwD2ilPZ5qH3cWfikkv1XZLDADW6uQqzLp32qoEU+u2h9LX09ewF+3ssF3o7zDxoIVvZmrb0S19m
s77r7V79MlIIwekeWe1DikFmxs0rjckH04vGkF6HATomds0LzUnHOXBZyMm37LJsgi6yeE9FyuS+
N7OIEnkxGeY9gAe19O2q1c2QsFCkY5E259r52xfxyv2ihExIM6oR6pZbvF6WoVRGSWHstNlw3+m5
4V4supwvnSHr794eajPXrLfrF7OIghIlS6rmxy9S2Yg2kzbLs9kJ7UAm43JrLVHLvjKVhIuWanRv
Uaa4fXvUzVzza1QEasAXVkcF6RqbUd1ubEeVPb0u4+7K62svdKbllMhv/Vs2rwLyCQpAmEZWTcxm
lKguxqKeXG0HOzZ/Zw+9/b0ibyneJR1hm0ZUNPvMGslE703vvm/m7MSM+sr4tB8oIwKXxbi+Va2s
zv2W9BQmm7h8J6VxWevmhXCaa9yYP4re7P3SdR5ZU769fXdfTg689ygWgI8RaMA3d3x3G5rCSTmq
1q6ojWGXLbI9Jx52RKTcJLtOcZzw7fF+LUjHNxqV3CoVhT0Gv2OrH6t6V2ViKYxdUSbtXdo0URlk
SGn3mozQ63RSG0TAo5rYe0/aiIgVBXSQRgKuUma0pX3WLVKDHIqB6CKx06U69H2SHCyJCDkYWi8p
oVDruXU5xQTjHkjRaaCVdgMZ4ZmWuuOJC3r54NbjC8s7rSOaBvqmdQhMwfZI+NEJ2u3lO68y8g/A
08rztX2J/TARxs5TdOVgYkEOiDImiePtO7opH0KcBHJFcR/JP6ntkEM2BX4qpfgLnIZHKMbog+MU
rgxmPJl07byOFOSKnjlFCDoNOS0d20gDtUp6z7eNoXzAbAum5e1f9PKLpXSDj2ctAsCc2d4SKdii
KdIwd/xXK3Cb8ieeuVM62V9/yz8vEps8piGKH6ygmrbWhYzjN9exlK7FjKDu1CyNFh+Mv/WNppA2
hRATHXNfMLnfJKVmcXTswK6QlUy/5zCqpYAYWOef6YNVue/0EzxiEkQERqM0QUes2RU2IJOm5kc8
N7Z38MQEcEWm3lgelrabf7x9u7YQifVKcCGRzWWjC2P7sX6jzzYDXkxOdJmY+g7v2r6NERboqT36
Wl/Y3xYiItC2EwvxJZknh6SGoekPXQXsxtdIONq1uNUDMymtWxPn5sPbP+14ceEek1YKj5ywdH4c
hNPNy+0pPOA5k04I5aIJEV2xHupUbW7dWLMe3x7r+K1hLBOtCsV3Bx4LG/ftTKTgGM0F83OIxdYI
B+jUgaXPf5h4wCicDUDyrtIugyloM995wsSmP/duSPUIZsA0OjvqNMOB/pVz6ti3voFHb+g6FvVK
9GseJ8AX/Rfc0OpSMxZG7+uFX8WE2g9BX2jON1B7cgf/A7fmsPR7tff0C4Ev3/eaDKtin9b7BsHy
iePYi+fJbp1tFZJ1YvwQZG5OCw6ZInqZg2lORCV3M5WFwGlzJqsOWvXbj/PUUJvPU+9kaaCp4EYr
5rzHaWpRKRwBNsn5FPnueF+yvjlsailSACtCzw7k8Pj7wdpaeFHv2uECUeJmUOX8WDkxiQTT7N4O
bayFWV4aJxbsl1/tOipAeF5aSsw86ONR5VwiXRiwz8/x6HzI1FTxvclMz72l1c+I7nED8AEo+MVc
7Wy4C++YwqsbYSfy+6BJ3fIHzxruFmSFf/6QOcVAqV+LwlgYNx/tUg4pROzOwXwxefu66ZZwkv24
hzqi7v74Ia/pCNSDSbRYv9rje4BQoTLHwgYhsFTqmRG39hXmkOx61VQ8vD3Uy+mBvvH6qKl2I3d3
NpPkQvwKpJV1qBb7k5Wrgk7hfEqdc1wn+fUqsYVmGbdp/a8pYMcXBKRb1qYROaGYnDzd66lmfYZP
gCMJwfniD7rXv8esvVy6II1OfDGbhfzvwVGAczNNiylqq3BvYc2aIu6dcLGN/oK6eb+PaR6/t4uo
RoUuvEPsWtYjVYx8XzhNfs5GP3mKoU2eMhUcb2p+/xIMBexEUaPp2+qfSuut9qbSoSo951ftEmXf
WruZrovJbc+MEsG9U+n1gzOq/X3d9qdyKF75oNf2IyzNNeXjRdBHBiwBF4cCesRSpkuSm4zHCXTA
Pu27e7aG/d7K+lNZJq9e8qpHxXqD+n97ALChQijuVLD8VPkCI1SnRMZZ97wWrvKVlXW+XMgmfxzb
eTqkhX0qCOPE8FseYK5q0ZDnrRNqtT2+X+wi3jmjEwN4E8W+tpt058rKC/LGifKA3UDy4+3P65Xp
etXgIm5kW8UeZP19z/YgfaZlqTc1ThjBb9kL1+hxo2bRVYck9/t/MtT6MaucuimOHQ81m3PcJwjH
QzAhY5gUaFGgjES+nYtTNbjXr+qfodb//uyqFiUuSyr4Tlhixw8iKmm7pAaFHQu3Cv+Dq1p34tT8
NGrmm5mDtFDbZN514NTMMlxWJaw+dsZ+0hL3xFCbfsHfnydanlUgSRADFavjy1LrapQuGrBwsArp
UzKxSN5sjUNM0+LSimbvRrNFu9c6WD/wFvpzC37EtQoj4HNpVPZVn81i9+eXb2CcYANHQ5JN4/FP
EniOAKEzdxliMg+57CzIa5NBZmmqn7091PGR9ffVUxnk3SHug2bc8VBeXruKPbEpHUs6iaawyy+e
KvtL3YibvTaP9Qmmw/o+Hm/jmAY5YXFWNdjLbS8tnnvOBWCwQgh2DoHeGKIrXT+VtvnanEdKKV8g
dTrEcJsbOBmt48hhnXItiuR5K1x4NXZxEKOlBhm7VSyqenp4+1a+ttz9Myjqv+NbCSGj0BtEruGy
aO1FMy7KtasV9m4wpznwusS4KkyjvDaQbZ44tb56U3Hg0c13V+3LZudgDbFaKcxmPEQzDXOzzLEG
lae0b699/3T/OWERMrRKiY+vT0nyojYdbmqKcpVYcQAratz7jgNo7O07+epLiT5nlcFTTdwqlmtT
Op2EYhCmAwc5lZiRK5N8+6s2NZqwH7v+/O3xXr1/z8bblElVMZMJHDNeJrw6aLCp+DrjnbiqV19K
F68P4VcOBaLNSzlAwa9A7Dsh6ddL75MeXe+MUW8OeT13ZAsU4xUCIJraf35xCKORR5OeosJVPn5s
UTEoMEdYDNtcKe4gdsWhMgr1P7iFz0fZvBxdORZastR818AFDuReOvu2Xk6RPdZbtJ092ImTjkp5
76WYqp2oX5UKnxgZEfJidtZcQZTf4+dhph3mV0bSUF6kU+A7stG0Q45t/cTc/NrGks4GxUWMtYTw
bbW9mWTPnHHsBhUE8yFQGmqLdtJNRI33oQt0K8BEkQCd6spvjeUsT2g50FvV9BNO7HFf+SCZ3AgS
wglDcV/f7OJzLyXKtijdcBrj/rInpHkfwRMCwKiZj2+/RK+8ux77OSpz3HbqFNsvRLPLXAHQF8rI
nr4NuaSUTzmqbav6i2QV3w9Dap240698lYxpAQFH0MxxdP1Nz/YboNIUEuorN4wTaNkiTbULzLSn
+mKvjoJeGGUe4jie6vEoDozDZZa5G/ZtWYauXv00GuMkzHX9WzYvLk1UpJAsfSvSaLM2JO0Ud3kV
c//KKXsk/g+/5GjQR/WX1kY+GrO7uK/00nxScrpm6PyXotrViwXFoYMneV0WUr+aoDeekmi/+mSf
/bLNBgArfj/bGi9RYhTIERXVzXa8+s7nBQTle9oE2e2YasafT0pUcdZmNisWMZ2bZ8uBxLDFwKgN
JZoryubmZSZO9q9fveurXpcSFXKFbZR4q+MhL0C4hNk4ZYclN5LrJjLba1cUy7tE9coDR/tqR8S4
ctmUqgwUddQPWa3P5y0+TMtXmuZUZe6VKWw1rCBPZW1brYPH75tIhKOwmSOvfR7bnV4P0Y9FqZ1d
Ru4X9DBjwEzkVul+dHHndKBJT9z5TZ/u146PhRVzpE3IGQWAzTLU2Z0wJsJxYGwaKERgYGS+3uXK
Nedk9zrJFe3T1JuHtO3yINUjuCdWD7RwUutz8m6mvRUl8kcro8+Ok0fkB+GNa7w43auJm75P7AS4
DWDk4USF6LXPFG3emhMNtgNb0fFtm6FYuQXp9CHaFiOwY0ecq1F0yjb+2scAV5rmJc8I5PNmmmtE
2dDfTPlMUUgDvBmVyfecaNxrRjwdvHLW4yCulD8Nx2RDzASH9wjTBoEeMB2Or64s4zR1PM42rkYO
j0DKs5OOyPdpV8fh2zP5y10qQxn0xXQaw1gM1hv9bFYd01rpPdRtoTqWxU079sCm0nHAFCbIQit2
YGph93egCL842QCu8u3hf0Gcj2dCFhDkB/baIONwt7nFY93PReHGUZghATcDkL3Zj0zp2dghLTSv
01z3Yh/0A/iMtJyWnd2NHxTCGoQPZ67m3aLxDjVVzmbMP5eUZOrOkp90WK9GGFldGh/UZjCfEkA9
QzAtUdTt9bjUr10ynbDoOaSb72JHlXccDfTbtSz51ALoWgLov1W1L8pWgnYsmul9CZW1+uNFjSIi
pSBaE7ytvNDHt5+oElcvU85bmZWMu7Zy0jtJjfOPq5YrbY12Cn5Sjllbm0rdWwk+xozKm+xp4ZSL
t7eW4UemF9MJQcRrrxMIQ0AkRNbiutl8ly6SQq/tGQl9an3upIb+oPaLsTdqSYlPmfrmJ4z73ahY
xqmOwMspgYuk+UnM65oYZ2xupd5lGB8sasYKqDkCH6a63bGcJAdDnZ1PETk9B8euaz92nXY/JKwA
klbmJRObtksLFFoo4G8Jdhlv337FtXUK377iVBSQ8iDTYp7fLKlda42I7wbKP3NrGfSbWv2DjfTz
no2VeT1ZdVwghNDyb3NskOYtOxeh5OLyDQZ4QOMmKOx+PpF48nJm48zNHpGmEPML+6Tj9y6JbOHZ
3uyEvJXVdZ52kd/3w/JdM6sqnJqFnlxTxKfkMusj2N4JMlh/6R9Z8bbLvMTXUg+Y6DFZFGMQ61a5
52z3XZs0Nzhx01+cGcFqsQXmVVh5TuAGji8QumjrAXhTwkZ18wsXbbJfG1N8x2zTv0vcJIUQK0b9
S961xb4HeHKoSI+nEtykd/pS1N/cxhTfIZ+pN7ZCVoOfg08/Mfe+WPvX38iLwXePFpS9+/FvjOJY
ETVqubCx8ummt6TyDSxq9NRm9rJalBOhHmpbTD97ftqnWV/aw9t36cUns/kBm7VfjqUrLLNUwr7P
kZYL72EZxKnq1YspYR2EgCx2ukzvqPWOrzIFg5p2LDMh1P53UHYustwog0kx3klruOxM685q5Ynt
watPn6YqcQkUlghNOR5zbIBe20qihBDPROmPMQns5KZKjrrNAfyE8untG7lRobKLWi8S6QWby/Vc
tCUFWQpyRQh/Ueio/QrMjq0wbb0p9+fUlD+noWi+Ynm0UPIB058bRIM2lMC3f8SrT5P9wqo2oQFr
buYZeoExAVo8zbKcTLLkxN1SaPnZ24O8+ITXC302yOZpTrzMAhafEiboXrHTxg1NVtUi06evP7w9
1GsPkU0XCTSrb4uTwfFDnCEjTrGSKqGu5yLalUu9uPisXfUQFa36EVa28fPtEV9eHHY+b12OWUlw
rW++hyzq4iGfpRcOnlfts1pAjs8xB9wocxudWK9ezMCcZZ+NtT0CKrizkXc1XlgClr3U3Hy+ggGQ
34pmNBAkWUsRlotVnJhyXr4jLCrOikAgUxJD5eYdabJlsSehR6GZJs6lqZb2O02L8/O37+PLIjrU
LD49TlkYhjAkro/22a4SMnA55RV819nT0+s2d1snGMquubeN9h2MUA3GYlOfz8TTfaiLvPgOs0MP
bBrbF6CVxaXVNqeOmC+noeOftNmZjMx07qIPUZh72ux7YkDvL0xax8mIBx9xbxEfCoiDo1+leXLi
q3ltcHZ4tLLZhqG63Xw1oDITWcomClPpuaj5quxswjP3GEmSIgOTGIcrPIAjj1xfTvEeUKFyt4+W
Xb5ZF7QQ3y1yVc4yx09j1IoZF8YQ74TRuZfxKsUL4qla+h1RT6rKMZdNT+XU1vs01iYiNKxuwg2S
jLnK96YDIYhdBddRZjW2dYDBmRh4YdT8I/IW8ZGu600VGeBkaqLkzZ1oBa5JkRnkJHtR1dBLrpQ5
2UVJZX4Sfe+Jw5pjgxqjauUNMZSG6ZeKNt6a1qC+7w2ZJX6qFhL+I4f1yvdahYzIpnUH26fLgia6
LwyERzVme9Uv5GB8x1Ex/SwxF7zzlqz1dpkj048ThRLpl7R2Ke9Pi/nBqOfqUZIky/XUc/NogWy8
igYHUCuo0NLzG8PinyWcrjkAjb+mkyFq/7Z0E+RWy+4Ii8fqYyd4WSpzugD4CEmki+QsSJAa64lK
eNKdeUXeWIEDyZzTiV33UGPR2mgkZcvmK6GKcRzazQJ+g4M0KPWyT3ddbSRGaNduJW4VoKxB4aaZ
e58ZxL8OgOYbWQbMjy54YstVztQm9hBelL0EvVovhXT0B40eEcchh+srmtBFI0BqLolv0UMSG7Qa
Elet7jURY84/9E6XF2HXEJntl6TrCWxPwKd2msg8I1Aj8D2hZfeahEIrAMUrjeo8dZPIvkA1NVPA
9F6TB0ZO7hlGGddis91nQGkLkmcS9rdJ1gYa0T0/sF+rtzVd6B9izJzOV+H1EYuixHEburgUlsfW
LeJxb0Mxzs5a22wGUKNqV/vTREMorDXFBqDcu+zWmrkdPhAKTKlEy3tHhnULZcPXswbsaW6Ao985
2NCWC7bMbkcbwswFGS6zTtiHMGJll8QaEqBumZSfc8M7MFmDRk3NjOUN5TVJ9TJzotbHyC2UfZpH
Ha86CJBrFxSmGeS9KvVAVDjLZU3rqMpt0mtqoczf6Uw4aTgbTnzXGEx8vgaL8WZAskj+CaEADRt/
A0QIYUXZp7mM2RUMRD+/Z1fp3nZQjT+gRKiBsTZrRbXXS+1mrhuc260+SeC1hjUOsKgJf9uPDqhZ
X0NBMPitCsfF58nZYudRj/ms87E9UK0dxp2lU8wJltiW54lU1cFPrcqUIdui6Sv9yeHJ8Fr+IrqA
2AhJK18M3HbD8oHEEPUDTVj9i0UBTKwhLtXskygp78u8taYdpfDBRCsa2Xao98kaN1TP4IMpkiQ/
OiOaL6AwwrBv80TcRKY+dReGVhQXa1p7eWhZ7F2/ssQkQ1UoY+2zH0tprcYIvRvQMfE7gjymO4UM
qy/LkFk3Vut04sxOBR7FPMqssIhcPfNJhIyvTCVdJp/wGufb2Huxwfs3gmKA+aEvPsaHtAjdGUMQ
oVzCXihQC7OCHmy0fTiXhvkDM/KS3wyKESdBLFJlPCNcQyPcgqOc4a+pucm5kFn5uSFO57MWxcZj
qwBK8dVGQp5zoO59cdMY5vGsRzUFixoicFAUY0TBNsnKLqCSF7OedBa7JGmIw5ga4709ZfpZC4gc
p6ZnLH69XPTkR3ydSGYofY00lU/CUpOZmKNMMgFblvwK/7i+j5HDa0Hn2t0niEW2dmZbzuysE0NP
kkSfiQc1tu0HPe2zdm+66dSGJE0U02dqZQZRTRPBUrs5EfrtlETDdOCjiPjViaH234iryPWgmJGB
+0WatM5lEs9Kdx6Z0Cj2uaQe5WvtROMdNHNX+focOUpQK6iSQKPnGSxO0Vd5oHaTerHWGgnRo1is
HPhd6pfazJb+bDarQvOHFaxPYYvDjZ/agzqHTmsiRZz6uiI9J9FxSpSEVNroRjvnyzC18aNpEfZF
aVxEsP6GHhvXPKlKG2apDWixAn0MvBzJkXWGp3+ERminboDlI+vPtNw2HnVl6CNCI2xZnLfO0Ne+
isYJzrGhrrTjkRyofa9GBZRxe1IOQrTqT520E3VnTmrWv8utYpS+m7LHDfrWHKMHEE1teeMsVZZB
z3GkR46GCVO2Htsk3sWWKs+7XoBSaCVBZQQSLWOGAYV54CzVsip5AHjcF9+7LB3HsHanpPQLu60v
tZ5spphE1Qe18ZZP5hTjPmAGNQGLG1Hy0TYkpt10xP5wnXXYk3aZWZbpV4hUOaxiHcc06giv5xb2
+cxLB/rcz5a69wLHgX0/KK1XUH6hIhHmWQpraNFF8gWR33S9FOmY3fFqj1Uo4lrjlybKN2mafX9u
9FH1pNIZyALMxEvpd0CMmDuIrF+Mi6TPWQSAeXcaE683mpSrlczaobxERYACvYPWPtvzx6TotEc4
08QixUnGPKGwD3kiv4SQkiSTJInAZwekYXbmfUyw0aeGXB9O6sbEMUBpB2OAEk0Ee5DKTHw0Sgdq
PSSd8qFAO6SHTTVoP5Vm6H6MxjJ/xhI98uE1ZnrpRNJhywBXe/C9BcgguGu1voT+P5X7MoIIdcid
JD+3rNae/akszRvqJ/kX3RH6tbQIzgrnuaq6B0OmyVVXLoYMQWA21y3/V+TTJ67tnQqY6aswNFIj
k7QsrGCeB7ZztpsOP3QNclhIQIb9Lq3V+ktfyV4hFUHLut0wd3iM3WqyLjvyYLvzJFma7mDWmeKi
Ryp1NC89+uTAHATzp7csltxjrjFvTVFOH6LSneWB6HAXev5ijm5oj0AT2Mb1xCNjLGIjgjGgalhJ
ka5DOiPJN5xRgEeBrQzzU9YRFMjWplDaYOC+XClOhQTaqbCF4ybPqyFo0uki0uVIl6r4YQxiSoK6
MZWr3CD0LUQL5FujjYE54RVitaF0NBxEV2WXuVs37l71xvQz+a99Fwy9kidhKet+CfLOVD65rcZH
aHWifZLzPFnBwMHd2sE/cS/Kag1TkIqKeVRDM/dExsCBzEcw7gO/1y8KXT+klVTbr8VESvQOxZOe
BKZbRLQsJm91fVJ5toKiaSMSYUA7XRggvdQwBRF/CWRcXKNXJOxT7RzzLicgj+oiwHSkKlw1aAq2
x2ZDklE46nWO62+oWL6JZ6g6hK/KSHLORHrvziAz6dJNXTU6pAqyUQRmMTFgzPzEHmCJcXZNUTUd
CUtJ890spv6nqwLQ8cvYLq48DBiWH6+5LX4+p7ZKDdtVioAjijQCqS8yYkOEx3pNTq8qX2usuCdb
S8nqgJ0v05lHQ7/b06i0zVBHG9ysBxr9VLH6lwnp+CCB5ZIKh8rGnmrHto5cSCSc+SyUECONwDjC
Oab2IyLfL2eKR35kE4fDy7ycKU0+nLlON95Yi9uEU55EHxK7Us6V1lnOvD527orFs6hHQ/+0xrHZ
AVoozirYGgdQsnowliRvgBXoQ7mMrp9m7ULiQPPw5+dUjqfwbKlJog/alkGbZVjGqFPJIfFofgGX
LK5MbdGCujatK9uDcQ/uPr0eLa8450qKCyIAx3MHzCRbVNxa121vixOSqFeKEPSzVkAqxgsEs5ve
cFvrNNWH3AtFn9AVVtP+jqknp5ZdGCfO6a8O5dq80tQ6EK1vymSZ7ZSL02Ze2K3zYtFFX/NsJRIq
rty9fadfHYmXxlgzjFdT1PER1EsybO4JlRUznapQVjQT2abdeTOHjLdHennYhTbwbKT1lzwrPVSF
JC7Ooa5SCKc+EI8IPWoFry+Wg7Y1rkcSKDJx//agL0tVKweKxjIkZ5MK92ZQqx8jUZM+D+tUajAV
nSxM1GtRv9Oi6JQn6ZVaAmPhp6Oe8UvIe3yBCpkgTZVygW2piDPSmNoPgCS1fdv15a7NKjdY6uae
bLb049sX+bKRsZasMB+5dHYw7P5iuDy7tRJSQ9c6hRfS56jeJ26vUtqhOtDZOjEthtWZH5C5qGE+
JOU9BSbzfYoI6ZCIWr9CxUNP7e0f9MpLtbYueN68u+utOL4Ti1pmbk4cQ4iLsfhYMGW1vouN7UBt
9Q+NV2uFl7kPvfaKlVzRLOtjeXbxox2xNdcpKRv66Dw2OYY4h/C3vzt1v8lBN39PphtU0eZf/z2P
6Ihh9CbfaB3v2zMy0u/x/y/JRaup4N+Tiw790/xUPv3XXj6V3360T88RRuuf/I0wsqARoZZTSc/G
L8u3xjzyG2FkmX+h66C4SdkROYVhUbz9jTCy/qIB4eD7ZAKna/yrK/mbYaT/pRHmvPoCcCljm8RH
9AcUo7878/+skPDNsOZRrfY0BnERR24KfU2nUZAoR/w4cTRk570C9SaYTbcmo7HNODrPkMRbqN7W
lJPC3YyfDSnM/jB2Gaz/iB1AUE2c2sKOagDI8UotJpg/cXwg/kwz98iEs32Sdl2x66xlPKs6vTE5
ZMwuJ5DMVsaAgpP9RBYdm+tOivi9bJUq2cPh5wwa15ikgkivOXuRVbMAkiNX9RzFc/vTc9vicagL
UmHSqO6ss8WJzCkYJPuWHU2zSD2Yc6vUB5mCU8G/LaLpQ49y5GJsh3YKuPnyM5wseOE4Qe3bppqM
WzuGg3dWzFX6PVPm5i5TvYwkxngYV84QSTB6B/C/nYZUuXbKcTobVaNZoQfN/KPQK1UPS0pZ3/pK
F586aB53lpEXc1hUlIvfmZGmGAGpwUsUVK1lPlDFIxHUpPrMJnlUiu+aHtnFoxoTT/RItYnw1EjB
JLpztcG4J6CUzWbsOJT11MUiBh1tZM4B256I4+mJReLIh1k7uVGLmCDVzEOS6eOf63mKYiA7i7KU
0lxlrSjIFJD4ew99KRNyUkTcXGARa77DyFaTQJ2NtNlLZ3ZhVqV0v3wiZ/VVA7hU10W/luG0tG37
CwxmoDL6Ol+Ki0SjZU0+Wd8QdlRgnoHEZGXvy3poeZy6XdQhRL9UBIsou+/Cm3RwNhlH+nO0qvLT
rCruU6mP5ndblOC/OZPPj2aqxB9Jx6YOphTLwEpvQib1J6AoMXG55IVwjh5bUIKUhfUr02nMH3HZ
lMV7sDmmtheJgpCBaMIpfejQX5hhN5UWS3lhUInR+9WAC+glu9Kw25V+Qn2JrKm87u07x6klx26F
iB282mv1cqK2GpI4WheEozWxuIdMwEnJJ61rnPym5jsLBquvP8mSJDS2x/H0Va/QErEJn5I2jJJZ
fkKXodGvlhiYZWG7t5VgW7w3BiB+txpqGYrFXjUq52Zujj9lF3nJRd6CaH7q5Ny5fASR4VzSTSLQ
upipxYeGs7Kylry0o31JcDHnxxbMZFAsU2lzSskpRWqYKYiidcqoC5q2yQnoSuM4PSxxlXyipSJ+
NBSlEF7aTq35iA05HEvDGAuelVGdTVZc3mK0Nqe9QReEtynjfQ8Tx1w6KDY0NXf1VLpGyGFqEKEC
nfinAoeq5i3pVuNO6uotNnpRPjkawCt/NA35IRsNAi2EIaFGmEruLkFJIFlz1Yuqm3Y6lWAtVGIV
OPVQrSR4QsVrzk+Etmp6rSZnE4Gphym1CL0UuTrcLlUTfapFLFcydEfWVlI2MiTtqn9oCzP1ULrK
6nPXRE1OLnMCSlEpM+Mr7KzqkNgy+QIKecp2hJXxAXGum0POzK4bJIOYD5pole5Sr9LowcyGLrlA
m0dzb676KEYyXDVJQAVhEPxxnY8xLtPxZs5rdIckzkUmhaosg2YpMY9TZLM86GjF6GroNTOQmBy+
nbN4sTNO+TMs54s86qcBMS5/OzGibpfvJKHAv7VM/792//eqTf/3a/d5mz+1/3X1tG7rntqjlZs/
978rt/MXJgHIBEDAkWyDt/vXym1rfyFFWaVJdMjQ2q3+qN8rt8KCrwIQQ9a8osMdluln+EH9L+hW
+NNXvRyZC+AQ/mDt/mUi+mfpVthGYhBZeS7HGztJ8QrZdJafZZP1fhILCdgm8pdpSa7mWHVuOFv3
V3TEyw8O+cqfSEjLgipZxn1Ra3YwR7g50CV7B+zIyW5QI+0xkzCWn93R39vC5yDCXx6x137dZkMh
lFQdWtekymiI4lI35xpjteTsDTHhitTHKFAluoIGCZuvDTMh88byMChC2+uwINAfRGT5cT1xCIJO
30c6XnODYIGDU7nTLqeDe3fil6677td+6aa1rFYchTuPemgfIecxZC99MgxR4TuZ+Kbmpri0zana
DQspLr4VoaZBuled0J9thBj/PMXNWYAA8MgbqNbTHNOtPRPvGCoE0e/chmVEiq44Q5ueB2Ica9pK
I0nxTZScOI8cn8z+Nfa683x+NKhKUvfQvWRnC8LN0q/tIbmNqVifK0T9BdboqXeJkcye3znOKTvH
8RnonzE3x5HBY3OkaHp6Vmd9sR+LHl6iW+ZXVaR+P/FA/91lbTrmLkTFQqVufTZosbjkUCl2ADCr
+wJR7xkh7WKXMnmDUpzVwKmL8owtRbd34+U6y8df9tLQM8vpysvar2Vjm/sq0ftAU7ToxEP/pVp4
5ZXbsv3wA1Rla4/pmZ6lU1C2SQoWo2r3OeWOM4Pz4QUB4NlF7HkF+b32/7B3JltyItu2/ZfXftxB
DdYFxx2PUiGFpJA6DJVg1JVRff2drndvptKPPHyc037dHBnCAcOKvdeaK3vGFUPUvNGJqFF6yseb
DgFqf+9gFUt2o8+G+dBSar21wDMd9UHQg+68IajozVxBwl96b2eVgmqY5Vj6Th1vyQKCXRAXsCz5
dKhb793r7+2XWuVPT4WZ9vfhSHkjLdnXNXFJ3jqcG6sLspq2sVO2yy1KJHZqvWwOdAIaXP1rf1R9
V91MlTEF+qKMJ7+Xa5T1mfPYFB2g6GwqPo51asdpm6nYy1eKuPhuwmRDUmmhxI6WpYHykBkUaQdl
REW5hh29v6hKEnM/jVt9SxW/Oy4tO77W4ZZ7uo+3dmp35PEQvEoWx48B0Na9mSp/P6e99W8JYP/+
Ss7m9nx1thw8SBPT1NfDppUQBVzgpXq7evvXH/elmedfaoi955JNu/C4vXzY40TSd+C0K+KE1QPS
zo9z0n8C6lTvZsvrAr+y1isv+qwu8/fdnc24rZYoqBN2ExdkgEEMd3LbDWfKFxx5sulHNflezSGl
9FwYI2uBFbg1CHIVEMeCzl0cPd5IXb7mILn4c86mYGQlbbM1Dg8bBNHdvBUTO8NBVvG6OqTZ1fZN
7afUMeHpc1Zo5kgzCuLXh26JJ7u6Zk8+M2b99VTOLaVTjdSy0o0mRiQhydmAaVtgGw77NHnfWaQN
yLrqolUnZIXcbT/akOQcfH9TV1aDf9YE/77+2cxM7c7WOM+WsT9PXmhwDtulTdnd1ghR2aCCvXp9
4F2YSc6l1snq82VBXopJ0qgOw+q6LPaYRnSje379Cv8sqf59J6c7/K3k1ZeCeINWFHFBBNAuQVS2
ywtgyJ1jKOL7cnTTCFuuVBnR5/55A2GfT41LrmpqeHWMcXH9TsEeKB3SivWGjowm9sgP6oFgbrf0
AtWX5W2Z6n6+G1WyID2yRTmGPmf3qHDb3qXRUNwD+uHpyBFfSDn5xf1S9m7BIWrVvyGQSL50VWIo
hAjEbxXroD5l+pRSNh6bvYMNpg+ZAwuEPw6TaTCPHmGwa52J4uAm0nuj+6rPw0YkELRolUx6sC7m
/aCIX7GS0lQRkRDiWK6Dz/5DGtoWlVXi+QFFS5RCLlu0g4vay8BoBQ8A1h91jxk77WPq+KjRCdvN
b6VQFCQWt6qdoB5M7eNq9wWVGq1aolF4TXW3dkv6yWFfcSsVgSoPk6iNyHEX2wpzp0oFouee5FYC
SHI3FDDP3Chr63RvLU06HsyscZ/h4TSSO2u2n1qSa9/mXIrITDTfiWGWWk+dz7kW3JVm3/W5K57X
AZteZNiJbLnoWiN3nSrTRiip+heOYjOslozbC8Anb31U+Vbv3K0wcCxt5D9yhI+VVd6UOsTkoF6k
QfEETOoUGqbKv+SUQJ4tWRWPBefuY1fTEXJSkxoNLH7ePEac1kdE0GYrJ2t7lvGwDlRla5ikAMMl
TOmtqI0XF3GWFcxt4RfhbLjFo4ujRruh0Tb8aMiH+InzRdz2ndcSSow2JWKT0ESG70wIYiRpCWFX
j8kUJo6qitDoF/+58jfeslHM5Vui0OsKzqPpEx8lK/dF22RTUCqwi5NgR9Ae8iajeplJRadesUkb
j0pb0GXNzFSrYrFk1ktOuFNs+UX/Hox1/sUoXPdbhahlgDrQrODDRt39Bsdm0/acXJYR+7O5pE+u
tOouNFqNLAwQ3mw4TXJe3mJ+qD6kJjhluMVmocdFp+DsW4AK9pmbGc6xzidxLIh6Uns594zHvuhe
JArAd4OzCivAfFD0gWwlIkmXJFI8yZmunuyxZstQKx1BmS/xLigbntROjiQLBMZal7u5ddxdJTLk
G70Qt4SDq11ubUlkUMMaA78HD+znHJ6CJM23T2J1uo749c2tQzNZxnddC7AzcOxVwzam2pGzv50d
7GVWHagwMT6lBsMakIXPWC/H9KeT1e0Y2M58KuAZOE37hkwHcGNbF2vCqPbL0LX54zwa7rsxW9RL
r5OmHmluwzBk5KQ7Z7FYrGlz5E9Dlv2K2XbF14ZPrSNUu/feJaqtf2pEbnzz08kYd9k6OT86oLoy
NDqFFGzq1PSepCiTBj+ah6/jNIxZ6AxW/aNJ7fy9bIYSoSG1P4UFn/ZtALRjNYLOUPWXDqf8gyKI
9eO6KLU3QVQ/UzNpiTFHZnQc/SZpo8TREgJnESD4gx+lC1aAgPKL/ElWT4tlxXcCP3Pam7Rcl+fR
qCh2LXnVffEYTUikKvSGsdlUpKrOmVVCi/CtT9OgliyikXMzV3p27FAvUvHMja6NfRS7J+xPvsSj
XXpmmChj+1qIvh3jdcjXLSJDSrtLhg1gAXNC9ZbSz8KkObaf6Bqt1Y3eJvq9VCSRdiobwQgCafpg
DzkvXonVvzPAwY9R0XeokzQENSpN5IPR8fXyIrvY6ebFJUsNgF4oCoQTRultu7WSJfMEsL14Wsnx
CfpFiB9OQ25kVJWz/q1KKaIFnCed4liLRX3t2LHWe79l7gxaFCJV6FIQu19FQ9xK6fbuHBSknAR9
7WWHpD2pBWettT/pYqy+TCVB4Jg9THLARNXJNnCLgvE8TFOSMIUzZYayEz2Styxz7qBS8Rm+vtxe
WNDP9e7jekpE663T0YDwvQ6uP0OgmHCronN9/RKnI8AfjgbnHLiWvLGp4GjKWWA5hcUPDeS+0bjS
wb6w8zk3QfjJnG2V59Zx1zl9SCvmuekrcTuUyCRmSF5XntPpWP2nmzjbJ9TT7Ne4+esYN9EW6aM+
P5Spdo+md7urgO2HM13l0FUOL35KzCuP7kxN/ddu6ByuWcNIpmxZNzHU5O5D4UtuyNVypmuttLcX
iZ0zCww9T9kJzKnEyEVsMzrCAnFpmHRacTeW/YBgJJHFT9oazYeGhoofDO7Ua4hYpoLK069dhray
Rm41mfO3lkM5dQWg+qatlunFQ7lXBDMV8aNpUmHYEfqdJfA6+QgPOskxU+hpnWBeRRL0ZBRte8oD
6gGcLOMwPclEFR/qtaJWZNdd8+/1Y/9+MtY/94ndbCnq9D0b/3Elgq620mOJFiRoNuta1OelgXva
M/62FV1UNVQoaJqYom5Pt2y14jRf1/j1z+JM4PL3HZydpORmNmLzzDpeKpQWRl3Q7BJU5pWTrjSU
muFd6ZTzfjNRkFLPscMlIZtC9ey5RSOzfWHgdfAJRg5yu0H8zu5tTyax/NBOnnHQzLFCA0NmVu54
tMvbnN3hXGw3ne0PD3qf21fG6IUP8NQd/f0p9ZCj+84fcjZuZohkrjpUNZ9CpsnvC+lCV65yYZ46
D0VJvU3iSmyLWE6WfZfSvdv1FbvvGabvlU/84iHu7H3XNfFdpbWUseVs2b6fMxTY0qI2C3bd23ks
P+Hi5OubuhY9iyJxkrO/5QBozOTH62PizMvy15g4t1N5rTaKiQpKrKmxObbJuh5MUWdvUOzJpy4d
adRRcHxfG6DMsSE693lXOU9bV3ThirknbpOyOrz+Wy4dxM5O1nWfyoRkxyLW2DUHfqnTj9IdlMVl
o4VG1eSRJ9b/kSKgDPhzJM+F13tugqJa44FEYo1QvsUM56Z+iApPiywYwm9fv59Lr/c8A3qhsZXI
cSvjXM35Hd3XIXByQtpykwxvua1GNKTNaTsjhmPHOfRQEslyZ7TTtZTdC2vIOQ7Qy0AaF34nY2fN
9Ue4Qsn9QmTri9ZpRLLN1bDDNpHy6uvskG/pun/9xs0Lb/Lc7r56a4lQ2pZxkufdd+TgsLwkNhUj
8+b2TlmV6wSI+5IumLpqfj869vBlpF7RMcjXST+4bUHS3yYG4mi8bakiMM6SDrONVhAvxtR9oPRH
oxVH7LRGWCzSZ62sUip7WdmICMiG+0kbWVjKGXknVTorYYdm19ewoZee6+m+f5una7vNG3av6JLU
YnKqzE6V4rYcI7XMAwk+HeMYZTi5FQFI8/p7NuTNNaTBhYF7zr/Zepx6rrWlsajd6pObLmtE9guu
nDZvr/hLLxX7fi0gv92fqmu2OB3XoBZh7dfCLZ7KwtOojlMaLQyXbHHfyo6a3f5UCseFu+T1uytj
50I9/jy1jUqIv67dqB2kzOqboUX8oDf+9mklIuW+ZUMUORaSglBjcLOvNVOCfQ2AQOyjJ0Srs54y
U42UhyAfzlI81GuSWLveWVUsnbnaaxRcYquSBkmCrH5fC92vXoBstwehdGQdmlnRUDIZYMzISHHu
3dKAoDK6YvzP5rlzPaIYZ5pZyNLjpFlwXqJb37fDuN1ZGAjJUynyly4r0yu71UuP82yJAdlttQ1s
6pjYsR+WNT6dOG2cDvOHUpuMw+DP5Wc7xaf2+uu7NOedWy91Nycrx6dDVavszvCVetIb4oBhYCaY
TWS7V0Mm9qUoviSbp70g9tADxbf65vXrX/o6ztaQgqihlhCGIrYJ8QpziFyRpJ24N6tSXunHXLjE
Oeeyp+PiL1OdxXTi1DGRJrAi9ES3pVtdiwa9MH+eq/A2H4NAq7Q0Hq0Kx/rcYY/rnOKu7Q14NB1e
gY5oq2//0SM7x07Wp3CzVfhpzNF8CP1Zd48CWHE4L7oXvX6JCzu2c6Ns5sE0QahQxBXlvDfGho7S
ry2kW3iTDsmIzej16/xiCvzh0GSc3tlvE5cYO2fReiYuI3Hr27xdKRDmiRbYKE3ua83S7pU/FDeD
rh4NThBvPLeqIs9o2g+qNo0vzVyVrCHGj5qNcFA3+DL9UX9O57yOp8DVkjYus24IsrT4uEnp7rex
JFu40gnM06DmrCot9lo/HrLmJJZqKyeaCG+hrDQVj1gRvuVMbhQQ8E/mmOnjqcHPpXtZF6iG/eXi
ZtVTzeuNkqJnt4PL4LZQA6e8dZQ4TikXj7Lbexzxd68/sEuf6zn4mkj4BjGDyR7Ab6mmoHXPAxxa
buiS87ZDauYfst7U416bk/3UldqndOhUaFWlfuVUcmmsnx2rmgkZ62YZaTxUXooTZavfbSbGS1Pp
BiaJgqoHPtTpx+s3/GuS/dMIOZsPvQ4w4LgWaQzRX7/3XFg3VlJvcTv0/XHGAnsY3cHkbDOYhAbB
pZK4E8PKRNSYSBcX89K8F5kmyFEtelxCvb635wVxYmVvn106LacOYU4semnuOCyiQ8JQc+UzuvSo
zs5vYsIk7EmVxt6yDJFl1nrARLRiaXI+YsWTT1tJ/ej1B3VxZJzNpOsJHFS1xLGbFSdG21qHg16O
61dvWqdbSVTTzeQWw21WZtm7uagaVF/5sOsk8bOv/4ILh+FzZFdeCCk1feRuT3Iwch61sJKQ4V7/
1y/tcfTTgvnbVNENvZhAJKVxasDz3ExDxs029xGWZgxfy+LdttpiIinbciJ9O4yBoIeubLBO09Ef
BqF+esG/XVsndgEiCvUQ3QGG16il3hFBISGZmv2V+7sw5eqn//7bJajp5fa2Ip331tV8sRJzudeH
5NvgA3cPOeFfK+ddEhads538lbAwjCdZXHhoPzqxrE/WvFW3cz+OO7NJzIMPan0/l6ghCZCTT7Wp
sCm7ktqR2+Y0ieicII7V1mhKPetmdcx6N3jutcCxS8/6rFqAqNgaV5/luuzr/CkxqbYbm1nSkHKM
D6+PpUuXOJvC5Oo3CsOmjIk1FodfCQ0Z+JJHW9nXILEXtnHnmPwBSAEoBcklhny48WYDGY5WiL3p
VAILnTQJljJUREeuvbKWXrqps8kGsWu3tf4oY14fjq7FLG4YskNoI2W9spM6i8X9q/hwDg9GBpxO
dik4n3pa9kyFuzpMojfflH3fhmuqWbsVs+M7rtsd6bFnsblgyHJSf0NnXKvdYhtYLr3FDjcoNDub
WLKQGs246/vlWh32zx/Sv0T2KtHhu5CapA6LZ1PMThGuubfuG5cemoeF8fD6ILp0nbP5KHE7zfRS
5u/eWB166RW4+EagRuYwHWbVvxlj8r/PHAT2PycGAeqtaTtHUmNU5LpPSx5oidAiMgarK3PPn2du
5zyJqqHXOuIva+KJDJZoG4V9P3b1Gr3+oP48MAkv+ucN4PxHjV2JOu4xEAewkZwoMVkh/JWm/X92
ibM5o+ia0cLsW8d5ndKyA+3wANf3EWPFfGV5vXQTZ1NGKgiQ6deSm8iE/9gW2DBF029vpqm69hYu
DaiznY6WESkHU7KK0y4ZPySJ3iK4Loyjqw9tgBp0PL7+sP68K3HOM2r46f2iCiuPkVm+w939kOaD
GxiwuXdTm0DDsK9hzy49tLMtCZkW8zajiY5JHwVWXRM9mnudQTsiE1eG7gV5xr+kuI2pWY9+O+Vx
niPjA4WZ3OiL1IhPrkl+mge08KeOmEmfIpKFgW2XMIibvsL7SirO1X35hYd6jh72M4eyQM0xOmu6
dglm4Y/4afpF/7xUtvvsc7SQ4Any/jiZCbZ3kIdfqqExPjtqaBvsx7b1bVy1+UYUDq3zpoZJoBWQ
SkI/NWjHvP7qfzXt/nUjg8H3n99io0mHMz66XUt1QYET/d1qK+QRpC2afdFH4FTsEPnhCR+AZW+w
VhHSqld7kao5sEvH2SHfWgGw8i5nGO501L3uo0oN/zA68GimKlki9JcbSIw5jfI0B25RZLf9PNx1
UzUEzYAnQ5FRqtORvZvW1P3oZv50qFKr2Ku0v+U1dodp1DBlytR8WPRhZ/TXJoo/L8swGf95/yUA
E7M1GC1ILMxjbiwcVkSO9lbvOTFu5k9taznA91hCX3/i8JT4p//0yM+mP9SaWeEvWR7Pm9ARPavG
v5UdmcMwQgocoIuuTjaq0hVhCy/h3pDNpGiO0C2MLEfKHWdIVD8+bfkem4LogRksLcvqnAM86IHn
kv7IdGQ62n7qYdhggObZhrgv589VCQAGa4WWHMbCH46m5HAQYFRavmdTAsYlY+l+43Ta9EjV0HpX
WgbIP3hK37OuzgyCdKeSdOJBuvcwwyH5iHFQWQhAM3mshOY0u0kT81uILu60S1u3UXst/UYnum5w
QyTmQz2C1Ag4e9HnAWB4AwSszXdiGzu8+eBqd96qo1KXdLqWCERPmgWr75Wx2hYaWJqnbeUOO27h
RcmADynwAez+cKnm7Bbi4EA2LtbwqZ90+cUffcSU2D8EPR8MTis/bUu+6IZaPuBXezu62XzjrLQC
B0M8tumEj2oDlRvYfQZAY1pJag+XwTPvGmzeOryVzJ6CBLBIG3F/8rsqS+MuydPECYEQJ2qHDqnf
u12TfTG9fqAFl+TI9RzM/llk1bbx4oydeVOC642yzB+6g17V1CsIMbbyoJjn3gj9NuliS+N25Eze
ROizfmVvCH+0YJElKsdnb9XLj0Zvx+kt6snube7lE3IEX8B3QEckvnXJUFrh5oiSyHbbana14SaY
U9q1gn9gpf38MAqt/F7DOn0pV46igebCFIIFZecf/FxiaZ9BRHycZeZ44TL7S7JT2Nvfj1h08nDa
0vZrrlY+la0ogRD06TodjSWHB6ejWAjRfXTmHhWUYkhvJkwbfGg1JVlHm19Ww2jSG0GQ+3sl2vmn
MHmvB6xfVbHzqiGJAdDnQI76GumDvSJ1CezZyk+MJCeB1pKOimyRYgVQY/U1MjElu3zPscTBO11X
9nIoZlsGljVZZkSmt22HTubJ+5mAVoPj2qw/zWm2eUTeYqySpsjepxYUqHvfqLFI6O2iW8dp24hN
KSDG1FGD30wcu0Grv8JOcbtwUaP4PHtin/h00UM8UOsbX6wr1rtSeIcJWosFNsSew9wlbBejWDnc
zaQlFHtKW92ndZLpl0Hf5F6byvxUysry0HQHXdxMtCybsCMOKWpnOiE3szRAx1uUO54wvbV+zB6P
7qIPeKiMVA/YJmD2tr8KgqLea8mAC5OvwrvJTQMsa1HXOuljkMQIrHLUS6K66ZauA5wG0++dPKRj
J96lctDApbS0ROhuiT5/S7m5OdS55nyb3LXdMRa0KlBJtVHwKzr5XtWJ971RTsHKnRPJHC5iGE4x
qXWDUrpDd7AfRbulzNpJe5/Oiyz2llYOT6lDblToU/xwwq0QxOH2fq+o9mN3SIMm2xz0KmounjX8
clVACad6jywaKOpSZP5XUI4cNwv4W+QCAsDiYo7tPG7+ScjfFJNb7nJvTA7oEfss0kTibPuOiuJD
WS3gPhZGmsQfuRlMNe2k4TAp8XexlVq1aLW01tiVFs6BqNn8cW/rSfuMbQbJ96R7d4U1E+2biWr8
Pk3EJ8EP87b9KoWOaMSYkVTYNqStzTZLPzBzRoMYJ4rl1jjfT/YAEJ1/zw/NJUnjPhly80aprbUj
bh1lZpv15XchplntqtlQhFBUzidQBDpTVzGuPKFumvyjZaNBCyqIYlguR3+6XTbiiAMEUM6jToBj
Goh+nI8VHBpYKkI6T3z1HSrNTHQ5yCehVqLq/DlsNqhsh5RS/lfHme79qvuQ6sTS7Yg1EbeLqaU/
Kv6ekYBgKgC0Lx/tyrO+JVmqgWjK2xb3q2s6xxSJvbe3MuapSGyAQOiXOd5Tuwywlhqd0uewlJ4d
uB0LKqgoNZH+DmfnSzKQugw8O09pv1UGKBBKNPpLsgI7jscqeeyk5T1W1mQ8y4aOLpSjrAlAXLkM
xRwHLXgrcO7o22r7rkS7w0Bv5+TNopeOHdhja3zyGqGaCEYj43ZIuschMUdSq9f3aEJPnVOR189a
sWk50tVs+F4u7inwGfEc3ChVVJ9LUfLjGvLPDMJn7f6GMmMFcJshu1vbRpuDRfo63M+xUG9R/c1v
M/KzPpOHN6wHf7Q0M3ILpx9J7JKkRefAMtaAJV1H7NKkelzzCEgALOuvi+yn54093kMLNAYTqZ4S
SFrXcyd3i5ZoE8zJJYkhqa0Q0IpmTkPdWzLgKlJJ69BiTPuW8e1+YmPQmyCaSLFGyjgkJxNq2m9B
V3cFbD6RiJGeq5ccbVVT8aNrru7QDjgBYjkLW7CpBYgC7+TUt2C/HHN4+3/FxMBg1+AfpjqvPiIt
4adBBWs/vr4hunDK8c/KFH4K83CDhxgnfus9CRfcEKxxGZpiQ8zde/aVA9ulDfnZ2aNI9YoAdNM7
ZGJ9I2BZHgoQ4AGEkyRIHXIWUiSS/9EtnUfmVP4ElLAxk4PeL9PdipwqZFKc96avI7JHOXqFkn1h
83qek54nLDAg58UBoM8QGNL4Zs/l8CiY9o9VClpo8FmkCQEXV+o9F85v59kmrDpLnZ0uyFLePhXI
1H9SJ3CPXim/vf7oLlR1nRNU4fey56zDOrUdRxy8iapibVn6rqmyYu9KY/g6uh5KwHEqd2019LEc
KndHQMny9crFL2zN/yXzEA2zq1EFPUzG/Jw6hh6uU4YXCNNyaKb6tDMnR0ZwITm6saAdgVfqt3M3
44S2i3pnkVW0L/Tpy+s/59LrPStiLJvZVu00uwd9blix08nd91s9PAiSW8kfJE450SX5kOzvrlzx
wvs9T1kgAVATS2KnsYNsO2xKYEmOtY57tszXOqNnIeB/la/8s8KJwhKYWRnfO1ZzsQNTte5bvr8Q
Vk4KVxzhWZNvM268bouaOkk/KRcpXb6AwjTNbb0pTbaBid+nh23GMV4NIrlPSBPcc7TBxZWKN41d
lk8kpHzrHSH3r7+LC5VOxz8rxlB/L5RXUSJebPhdM0KqsAJBt/9/xs1t9N70lvtt8TvrrlxtJ25q
o40a38wgas3Oo2VArkNT04djYot3dubA3hhbJxolD/n133hhJvXOniz7xbFwzQKXkJYXH0xMcjur
WtIbyUp9RA1yLUThwijxzh4FDFmd+IDZO0DSqaOsNMt7DlXTrjVl8fT6rVy6xNmisJUJUMnW8w+k
HFF7FO5juazo5wl8v1InunSFs+VgyCvD0midHlxfez/mlvUmL40ahdx6LWPswutwT9qj3xo4UC9K
OsZ8TORmm9EMt4R0rcbYY4luDobyr+XWXljY3NP08dt1kt6yhzaDB5kW2QvVmyOQYowMVfa9k816
LNzRu2JT/OXZ+kPpwj2rFrl92esYfrI4UdiVu6ZM33iinx7psxIJNQ5ubLkK6fuQ1/cYMK2w6VMj
MrNs2Vnsmj6IUvwEUclmXY7F3ZQsxoe8mi0Mbta8MykJRH6KCNgGxMw6CTwGw4UbmaV031iwnvfS
Q2ng0pVBrVV7x1nL+Z5Wu4o0evD7ziBmmcyP8jEF7nuwvLa4TwhcDwe1zneT1i5R5unVsSoLxBEl
BBn2jltUzzn5Mdhgdp5CcUwJBrjbNqxXBtqFPizO/X++ny4tc+RjpXbo3Ho4GhywIma9DCKyGnZ2
QvQhYERc5kWh3Qxy1N9mhsFJxM+uEbnO4qr/mnLd0zfw2wgpzLQD1lYlh2kehAXUdCsf6ZFbsBdx
ah08w+3MHbgJYaC0G4YvkzlVSMJcdfDB7XJ0XgtjB1LOeRA53Zkr09WFxfactWZl6QBXcc7ivuyM
Qy3ZUaBjNHe/ZpD/T7v4P4bOrHgZd3FQJ1LV75iLX3/wv5wL978gsxmwwmyftco4edL/h1B14lz4
JhQMCoiAjn8nVPn/xXmanCl42Doh3kSv/IW5MP6LPzBJvSM8w3H4n/x/h3Lh/KqP/z3FQKhiDTGA
ZLmk9Hg24ZP/HLMOXCK3qKcszEilMGD0WF4N+rqx27BfXEicMAy2z9Nm2O8RNRqIfXyRy9DZugyf
zDJO72ZJ8FdAqdD6TJIqdBe+gSEgLEt7XiFJf5+3Vpg7gr1vgLu3b+lvY0catWWegob6w63VGugz
UmtK3zYgor1Qq7fiSanRucNV6IEkXnrnw1JIyintVjcziud2Bqlur3aJKhAIeDhsgKrnVBdtYFIp
fKHYMz5QhQCjPsyJMe6RR3BHXlIML4ZOZBctUAvbr4l060tvq/Spa5NpCjJlFT/SIQNh3SM5otS+
FD1c/Bkgp9bzyfZ6Bqlr7U8aWseFxHHQ6tq77czEwSuKLzHdtWXl0u2wuVhkmA0YGnc20k/jkKr7
aQSOzK4KEmkwpdX6lHHktw9USIebSvc1yhIEcj72OATLPQxPzMomNd0pKDyKD0Gl8P/taqxzyem9
VM6x3XQzTlMAFw+U28ACp87ifTKcMUlDm0qWtksAOqJAxcbEgd6bcodnP2OlxZIiqf91/YCShzya
GDJq4Ryt2XlHpyp5q+V2CohsIPYtQLFrvNWqLC3Bcvvevc3vS3d4YB0Vppa3vU97nCcBjhf/qBOh
rp3aTX7O8RWZfKDZmQklfh4565aVJr66/WJlYes641djQcgeWAVa7tjUK+edM8qVmopWTs9zUXoT
9Z7htHNVHdDTDI6zqZwbWRdbNM8ywVRCdfMe2g8NknKEj0SSjGf89FGwVUFC0bUOVGcMA08bXjhs
Z6GdcE6m3WFz611o0xMO0rBZNWTfyl6/W0PT/Jg2V/9JIoL+6PYrjeukNq0WrSxgmLCdUbZFBTVI
wAm2NvLKulV+zdx5nAPgrCumMn+YIFUn7WevbjK4EvhGMPOs9kZ3xwVetTnz/aYvmoz0oUauM/s5
rjPArv3nfPZ9N3BnmliNOcm9YRejHVGqdG+ckaWDun3iQS9PMwK28cBQ7XHNpu2/rlpSPsB6LjGT
ZN5wVDL1eJBTWdkRUhHHOXjmVG60GZW57czBuTVyq0oiQFLts61Xlh+SMIQlNzfdrg4XOdUcy1Ls
Soemz6ennkiM/OgR67OGxH1SJ/e1zf/a1hvYm96mgBoICPruw6KZlBolh4tHyk3wejE3lt9Hwx/6
21542V3rYuUIbH1Z9IPhtmRBAKnR7bDdeBcnpG77k4J9Rh5ZmbzgSdu+aA2vPqR37X6qIe/z7nS7
/VRmGvrIJs0nbafPEM7AzjtVHnSbgJS6Jtny7HOQzCntmdPD1GLsDNixqM8ONfQvc4HBlNzQLAdx
Pteg1LZN++Ipx7F2BFCJ72O7wClI3WV4xsvqj0eL6S+LaCVO73JZzk+MMQteyGAWetgTy1lHpbZQ
uIYyr1Gdxxv6wefkWKN6ZeACnkY+uFdeRt583ZitIuyoFcaN0tt5eZhsuXgUaD1fhskyqfHGbQSP
w+5AsYeVc6JIKxPxPnShrXefCdIorAzpZAdPDIxqziSXqKpZdrZtqNtZ15viwWkH6UU9/HK5m0Z0
R/f5nKX2I+ZQ/auWA/cNErJ0/ENZbi7oLKmfFHnuuCyPHUFgGIesVi/uGiy8NaSM1nmjSm0dn5qN
unpoE0mVEGbg2t5b29AyurvZ2ug3WidpBveqctwk2KRrKDOwp251l8Cr2H9QPDXkEA2r0t9720wM
04oASwtr25t14g01xneWWfAyTD9d+w+eo4/lj6KEyRIAgvQJiOC9QsjufH89FBR6mCXW0v5IcKf/
hnw+OQTC5O931WIaX0/xRF/pmeVYPJOWum5hyVmnAvvf7J3JtuPIlWX/JcdCLHQGAwY5IUGw5+Pr
mwnW8w59a+g/Laf1Y7UZkirDXSpFqcapWNIg3PXwQAJmdu89Z5+iexr5bBb8uE3pBWmj5ITqPXEm
X81xfBF6Nh4UqJC3JC3Cfu0sXnpeAFAZ29AdBsCIs6sxDhyr+mvURctXobL2rmqy9KMmwvMYx47x
GvJCfzWYMizrsfOgBLLokFaB3Ut+k+PYP1vA7JEnJkPRra3b6AkfURinq5oMhRYySgjF1Mxs99Ua
Jq86OjSHGAwuBTV507VkhLrNUrBLsOT0I0A5sMsVqw3JM9biY9OtEId6+rSwXzp0HJFFPkK4tufd
qGrxUo1jzgBl6udngNY8e0OWRxHDhYgZnDWOZQzJnio0yIoW1TaFHB9gg3C4ORgJMGuIhGEWB8bA
gHOVxZOEpxs2/Yv+O3NAk7YdroTRJykTKtIrVz0zpudEjspdz9LDx9KRQdqxXUDMW6VemJ0Wj3Db
Feuxs9FEtPCYJZX5AUyQIWjFgjKw/Wf5EMCoFx9OJIofMmLCQRfFqduAqMj0vayq6UWYqQAEEerO
F3QK3ZNlWuRAMLjKi1VuKo9dHBPkV1lp3n7oPPXNTebs6jV9xYJhD2jrWnGD49exyO/nMkmractu
65X6sYSe99KnIbl8KuoaRJFMzX9kKJF+DHrk/TDsWmd1KuwLHjWnWiGAVXeixOiPbaw6Mz3q3kq3
oTbBjl89JUo02WrBeYS82TZMeO9GLXcA72h+lLRgTnlHKMWqTUqr20gdXaBPadHtwlBa/QaRXmGt
Y1Q9YPhjS//mjNMyg+aLQcGAWglb30rJdNKnwcvAupvmk2v19hMK5ghdHC6EFDNIGjLDjWrOXFPq
PnUqLJ114mUtjtWaTO01uEL9BjMc3jy97KzbZJZgHlwvVoKTXSwXZjXQM1Tfqz2aRddeJXWeXno7
yodLQZSA4Qs48M/sKHq2T73MeJGyMce1NakwiJXDUGdCxWr7c+ya0caS/WwF5lTCEyrL1nnuLIZs
W7J47LeW8FMqXSvOnpZUr6+APZJoPega3dkpyvITizpIR88evhUwML9xmp2/5HAtPtwlQwXB7Iqv
DkoXmApKXbNc885LXFd1rXjNnbC7JjKMnxmpuOE66jmOrUbm5fo61LLsaUz7MGOkYjjvc58uxzJK
RBMIa/S8Qy2BDKxaKOLGXiUhMS7MLo2XphiqK1qmCqh5nU+QSPEO+xbOp6MR9mPst3ZpDEx4wTOu
4rCRxEWAd1h1BrHW47KkOU3P1DlAFGMywiwC15eKFXxOnuGMTdNkHIqBvg63rjWwNi4mx4MF0nkU
EPDUlauomow3zghFjISeQ6LvNp56jTuI/8Bbkd2voGNmEtS8x3ATAaWW7rwQhNZas0NTQuhfvIe5
XMg7sV05wnNu4tfKIugA3GcZtquqNOPXUpvH765M4cuVGUenVWkIRDcZ+pcjeZzxfc+AF/DsOMqn
ok6xDbDHR5eE8eTNLF3PcHHLCS+6Rh8Ka2Mde5dFGoRepLxmpdVrb1apSWuXahZc9qofy4M2ZkQW
DWIW+wys2HPK2IwFlvCAhWwZFd4xoeZ3GMuQqdkwG5G5og1i0QntY0ZE/1MGd/P+23/+B6yTf1UG
Xz/bzwhq80+F8O3/8vdC2P7NBGGPkM7UDcfhv/9dCJu/OUjCIQI7/AnERxqdfwc+Gt5v1KQ2/GT7
b3/4fyphVJ6/OboDeZz/8L/I4/6tUphC978LYccWFj+KetoW/HLWP2TUzZDSzRFA8caK8scS+MzK
wVOENCiSf22V/D86af/hSr+aPiGK953ZcSUMNNcYH/haM8RD04Z/0j40XPlzz8chMsDwbjG4REx4
MOLFL41EghEbzVNWvIECJq8aQMjvZT2HCPLQeVuIYx6HqR4v860laHWq3iUkDx4mbOqXkKOwL1pI
IaLOileYripIEbUcBqk714XosLVdgPKJ577dewBVdgZl6GOKpoN9eiKuQSkSwJfCSwzmsAzj6iF3
D85UZe85auyNNGM2YfDYlVq3Wd35+kDzbDXnLFQh6EAUOJl8h6BZbGNYQfZKjUq7I2/K/Rrqof1h
T6Yi4WzB3lq0GQbBru/mkwyL7lNW+bc4G9K1bsnLoCToJNMjtQTZDtp6q0v5PKTk0CXoxDHFP7pt
C6CLcCBQIIn2atixexGyGTdGAcPQcXoItEiUppdSCrWFNJzcZaNL0Bjxb3sb5dNO6MWnXjXmLmxu
1XUzkFOkO5Xx2TLteaw7TqHg9LKuByw8f4VBXmGgGt08oBbst6yxiArygrAjDVIF59wEEMk6J7zp
TnAu6BjsTzlzOY89qHOaU0zCTkrDVc98YvHaN9Ri2YNhkyIs49og4iAVvqktDul9pfnFWSyEmYle
kiJLgpC/hIl2mszIBYqpC7Yrt/8aObO2guJtPGlWfRsOV6FI1nNXpCenQl85FHm4bxnEb8wFy2jY
euoQox28S/M2unZ5E+4NCYGMODIL6Geha0zzizwn3WEWQYbLwqHxMYXrJDeHQw0e53EuROMAHS5H
g92skIcuFfF7ZFiOsVrcEKfMkDvYZTLIyItuHUhbKD/NSEFnrrrU/DrA6+pXWaH63RiiwCf9u3U4
3LXuzkgSzvsoF+ZNj0jStwuQhHqV3JFltTAmXvpvN9zooZg8BJk69TaJN1ZrPHR6137vdV0d0zBy
0ADz4S4CbnWiaHmtKQniYVU21Oe1ya6c5l3z1jhDtHeG1ELnBKS497RY+hb5yUQfQDIaimTxrXkY
4TwZ4oUuRXVFX4E4LSqzdVjV4avbLekafCfkKLvQDwwVshehDzCQmyb/mLVbYAyJjPTL3e+dUZZB
VybyjWqbU5XTzU+JV0QP5SAcONC29xwWmQlS3XG3ConDwQM3eEZQ6E5UxYb+bC3xLVmxDi+GkdCm
weM/Pcah0H0kD+G3JIniu0mU6XqZZXb0yMa+B12q3lwIPh0AqLrJN2Q7leqrFpOsuzFnr0h3XTnr
VTCWA5EPEqVBR7JtfIMEtJmymi0KlqaBKuRMxf2gm2nsN+DS9W+ll495wKGFSK5yadxyGwpgKivL
s6rqHOPF2WWW8tLnLGPVXkVzrn9TA2zyYCapa95ECecGtFwgn84s8nzeC3WJuw7nzv5YGs3p/Mlc
pAywivadr4WZPR6cpIbjCcvgqoOClaluiC1NoYi+HZyP0eeYyfmnhJxWfCLN6Z+SobIzX6CfkBt6
pvYZQiAYdUaQxXiIxRhWhxLmwmtZ4L2nq2FNn8VA23dFo19grDfV9LXXU21B/KGsF9DTnjxkMu5+
FLWaH425iK2nlMRZTvzQ3QmTKMwl3realtl+IQtQnXFKteB7lpU/oDZ1V1pCmCP+x63OUJxpja2t
Q9WdyBojdyQiF6hVBBD3XYsfcaAdSO8FRnw1HiKXGQ6F5trA8v1iDQnZmkWa/rDjeVnTJoES3HjA
cXmcJv5i7cqVjRdwGwnr0JaciBE66Eetd1gv+Dz22qB9h2RCKKGt1deuToy1nvf0XSph7pDvoIua
h8eMx6vq9DVBSFB5ud7WmG70k9h7Ur26ax1nF5aFW3MtVw8IaNrWkXMw5dQQ1QyNvwxt4w6H8guN
4XW5xFt2IHC+7VF249GJtX1Ry2M+5S/EB70JkOHbKZy/isb4tIZmlXb21miHE/2mZ1ePh2f2oS0t
iZ3uUBo5LRoI1ENw/keQUqEJaj+K+n1VVtsFDcZqcJaXjGBD+iXkddZy+cyT9kTa25ldkvZp+wNJ
+bay7Dvbrv0irx+rJr8vLa8ki8nejo61TWTcf/SsDasiDhlISeQc6BBXWansy1CGP2J7fII0dycN
HhKvJCgTYKg0200Ve68tREDiU2fCBQnwCiKl7t2a52hYdlJvMBfSpJwbDGtp/HXSUTT38yryvpPG
iAVaEB605C9VDSUtF5iiCRXsVhmYMxz/8MvKkxDTe+LInWWTt0V6g1Wx7mbGJidUy+66z3bgN16M
U5zNdwCEaPSoZoVSmvNRvfA3mkC1Iz5cedepERKe7lyiymTft/qzsF3z0ZbtRuCRbYbpiYjPjESt
tjo3brijr8BzZBY7cDnBXAOek/n8DuysRteZH8ax29iJi6qVxEUWS40wKKQN/ohacdtPTeVHkwbq
shydtTEiYKhckG1SgAP02nXl5trKlOaWdhmdzbm9anHavBouMZC1Zbd3PehGa7Axg4Wk0J7ypY/p
pdB8x6V2sFF9+9Q5xIdm+VMiGALoWXmmBRNts7wM+iXZ64tLPHH8mVfZt9LSmwfSBzezBEdom+Yh
dahLb8J2SuJHr3CPcxNZdyl5yPjH8TVzAW4+LTcynHHBWnqAh5MuxuS+zuH83SYDcd0Ip19TsyHQ
jntSPBWDE6cz5L0p0/qS6ISR5WhzVrreXuoacOrkaf09BChv71XiTWkpH5maj55Mw+AWkEi/SN+S
/dE9DG0fBlXVAC/Xwp23mOOnqU3xuZGLPDDMvYZJuZt1el82ne1zpol942rVjozkfQvpBy249mGx
1+9QrpAY5RpnWuf35QQlugU4QbsuBaapu8jq6wsyF/UWc6Jfjy1Rwr0yt3M4Ak9UGdjO5A35gQra
ieE6Omr+TqTWkzvdqyF5qYzxoXDtozcqtJdmFfNwk+A4mubFkNoZlTAEQYcGfNXFj9OsXwxr2FtF
fe9Z86FP1GkA2Qi1kMkD8a/luCVr9UwPZdm4OgLEJjo6drurppH2nSiDuSdORExP9Wz8yJJxJ63m
oYnDlzx3HixhXaKsPck8vmZePwQDwcnGvNyE6z35I/P01aHdOqN1tTN373XtTo2EQTT2SeN1pXrG
EqeyM4OBS55maeC6yYWgwi/WVJDrlyDmpVmcwAxbGZr7YdjNQzQbxVrY8i7N8g2zvMDMDIJc8gx1
YuEb8aKdHL186hb9CxolfVXmgx9rU+LfgEA8smN8UBb60pYbj1yaQPM0zSsnBzQTE9W7nvlc2JeW
E2rg05LyruPxZi2smJUkibAeZNMB5puMlWv3xq7LtG49tUTM1DV9iK7u5cqrzWdNGfsSTfNGbxe5
KvRh3pP9aK611vymu3yJ2c3HoJEiY2Ta1zq3dQK4eucA9obg5lg955X9WMa9hltwQIU0wtRUpvCY
xVltci/amxzZhHQTmeZCTwHtbe8OX4eoCtflUJ97Z9QOyahtsJLcHhXvTeXlx9SWvlTp8rjQzbnx
T5EeSDYnQCJNUI8YB9G5vYpumPmR4zsa2XORs99IB6WCgT4Y0IkydvYCHK+bVPrNHOQXs8u3s9KO
c1t93vIWNxO+DJapje3w8eZR3gW1k+HydYwlSGNSNdrfG6fR8NhWks2ldvbcP7filJc0qb/nkzqS
FoiPx7mp4xsrWScg7FGj4eGZ4Kaf9dSTK1EobdWZuTqGg4Kg3k3aHrAsESWhUZUE42bltlqcVCfw
s045s0aNbzQYBqyKBJ2lr0kpHAhlsfob4rUu0Xw0zbZDZlKS35sCClL69II7fjqoCF06zOTsCebj
RUF8RALSFo8LcdsgUjUA1nFongoEYNRZnUPPl/xNQro5H+twzb+ULe37tVnExqawKvcR/gcngIia
7/Yu8tRFxLTSE6i+G8QsnDRS0V+GSHj0c0mL7EYLToRTILCdyVhYu8S4eRv3BiuJhjx+oEnofGZ6
Pu1a2zpDlouDUXezC+K05DuRRLLzCTV2PjTH09a9feMA0vGPyQsNs47+trcv3ZhGE7OReZ/0DKpW
6WQihEIJo1aRUZgnEo3SA4AcAiTHpvFLCFXX0HWGwBnFdGmzqnvsOoXmDKbfuc28dwB3tBKZTX0P
c1incBA6yhsnctZRxjNaeV11alkFtzZRmDBKMuexnct0owPMu3Sllq0qM5+CkJGPX2u0KENdDHcM
iJ2XeVDEGtlxTxE11+rsjIM8KrSa/Sol6+C+9qLCz/ASromF5XUCR/qazLF5JErduNcNEqfA8FrZ
GS9Q8kTAMsffUCcPdZ2JMAt4YuVXZjgEYLOBvk48hT+k7NvNkI7mF3KJ85OOz27d41M4xkWbALeF
t9avMESomHSrsUDCyLt/wF4TbdFQyl1jh91ZhKSr5In+vScWO2BA3yHFid2ndJqsu8YzmsdxMTV/
ViPHs8LYx2IJ4XO734bWYDbJQnJQi8cXTZ6RH+t1NR8ZCvQPrShuXQ2ZTs0WkX9T+iTNGcmBubRG
fu8qijk14Y/WeW7nk14QF+f+KJF1u9XGFTwOV5Jc57k/63aTGKPfOEuWYozpiMXoVjNDJmvTzCTi
rvOR0KgN4vocw8KkGWfVklZxdTLXeO3sgkH+bZzION+uoofCnk+GsFlcSaDd63E0IEgABbztzMZ9
LWdhUWzRq7bDsShYYqqNw2/PQTS2iJ1tzcAw8uZU3+SM9NBvqeiDvqnmpt9gVJs3BojqbQ8ULDA8
Z9wNPcGlhFZuWmuGMhdbPrHzJaOaUtKCSW1A1Fbn09dyT5Zhuyu7D6/NyGnJwEiCKdKbthUbP/if
1LzRpvm6snog+TafDkyc6i0l/+M8TDCMo9HdhzM24qFrNmk3RudUTe+2u3x3EozRswYGZrA6bQPp
2TrE9KGHod0TOcTBXY7U+9PQwUaMhtMUzZ1P+JYIpgn3yADC9tAh7jjXnTtu+3zJjzHCDtSUGFa1
2bLeQg/BJy/0NiL9z7eZqAYMe/oN+MoZ6ar9FJqcgmehAuZMHiWFGXXYhbx4TaPfOXZm6a6F0IZz
W8g6CHGL7rtKQM8tQgagJQnwl77YOAQGBVNXab7EQrQSYvkC1pVHj8znNdRqJ5gNZMi02vtiXcTO
vbDtY0uM8cbFT8nvQ7THjNCFnOi0WVVeVRHkrO8BQcsT7/LEjikxByJXYZwX23dtXV+mBFJh7Ohd
ENmTd2i80ZhXdLHSV1UVDH8VeeF74OZfatLefScnNxkdz7BRblZtp5moN1tFMI91q8DHpj6TeSkD
PCJoihNXC+IwSvYxiat3TdU/MGFzfNlGL4NO21vOY7Zpm/mDtC+bYeMAPhcv4I4XnrCkyZk3CE/Y
rgc9qAr6EENpWG9zUTZBeFPXTjQKMMNZFync+QKGS/mUlYVPjdEfBdq+taUyjTOREDClmLNUHDnW
hcGTGelZyDCc/F1JPNmRSu1TN7MfLRyi2GVthomRX9Jpds+JF94BVaCeaM3h3WKEu/dm9DerarAY
splg8W745GcBxpjmWXRfd3pycjV42AiPvGDQkVC6ttDfDVbmfZ3prQ+9Wp5Z49O1aFy1o47JN+wE
hErjfgSSmZibuZWCtA9xo0QY09uCEH+jHHc+DZlT3KXTOFPppOUXLQzHe+bRImVyKdJ30ZXZpnaN
cB9y8xtVT8umMTt7hGXNv+yLuDiYOkkTeov60KtFelMSMUGOCk1/dpue3VKzHEKLy/6xBMJ0pBhH
3Nxi9I008LKQmBom+KW3B0RgYNtbUjqbxJBTHaVejXevcMMLEcAGup7mZe6zZT+HmbUeiDFbC6vF
Y2aaBeOX/NPELrdmv+B5w5S02NbFiGr9DoiszsLkcSyTTZnewgZRcPrZ7MkXkxQDn6FZtJ28VjsQ
sIgPC0UCXQhQP05m4BhWuPSm2A/Tyua0yFB/RNLlz5PlrgyxvPE4pDvVLjc/VooFNAXcsDIHzqAx
r8dKDDwpNidlZXwURBvvrM6g62wxMuJ9ujrTAFLKLdygz9AxpYQarj23dq7wloqL3VoX7DQ5yfDM
6giyh89F1uFzlxvPhosmQJUxlXwlOADOjViFZcsqwSPhtoTYWUQFWp3z0tw0HXALOcMsAXkKiEfK
vUeUqj3V7zJ1d2loXa3Z/cDX/oWzlOCMS14L3oTuLranb3a92EFqq2IT2pK6Q6kvcTSiOiVBBrQ1
VV6jd3ujHcWVd649ExnfnVr2+F2RGsqvsQDt4iaaNk6NLztKpKZf4blnB1IgzyKZX61m/tSYhlGy
jfNjuejqwR7pcDRdFM3rvC0Q8nbmXd1DiQLnNbqoW4xxZSfjsTf7MShF6b2Gap5eBcC7eGW52hkq
y7nPE5tZL2qsyIVqDqP80RncF+k5x4qo0yDHOJpngi2ujZhwTs176cyNb4bjth6mA3HyO04NPh3d
00xa7Uczs5Fmse5TUO0G2T+OLUKfyfWLbHlwalLyaMEHIqUXkujVGZi+yeEXc4cgz53cxOR+bJVP
B9wHtu9XgmcxJTRmLJO9nMRFJt6b1+rHFCVgbZvYitJD1Ng7dymeJlt3gxwNELaNXV+xXnrJvdL6
pyGun9uyX7eVu6OpGsQQM3v6IV4xHCKV+HnsBMgFv3dMCBRg2dlR11JbxIdpQkZkhJ0b7LbkA/hm
o22qqN2oal5eU1nsFpLtRSxIlrgFORJMkGvECfD2lt7RkkZQhAO8/MHFmzqhzFNX17MCTxQvNbKK
OGnfAWLjnqM2vtU2S3TAj4zsp4YlDDgL0c37UOBLySBHwFWrWxPVHNrRw+w5z2GN+9kzN7nd8xQt
Pp4OWJTMnlNg0JLWv2Oyv0mJzgzhYFR8K6y6uUyFp3ajWfnsGofRHOu30bIOBbDIeBj3dsy2noTT
PoosP66gSNikAdDdPXVVuaUy5VkNrVOJDZKOwXqKyYrnN82i6r1OWz9K0zX7h1+U9ZXx3ZvUWAbd
iE1bd06FKB9KRQcJ6Qe9FTCUQDYCWRmMBQy+jH6dSuc0SbWNnWFN0+NqWTVeX9ItUVVsZOcGmpeV
Jz7KsyfCp65rD5n51RrNk0qSABvs1R7tY5P2ma9y9eSE+XV2cT8vEz+E9jPVjmcOUA+iUwQjjpyI
4hE37TmfaX+xo1ud6S/M7AHN6fgDR+s+isEhLd4H3m5shpiB2DxokGq7yUw3lrWYyAamEzqPs3Jr
1gv3rPX1kTAbn2hXwuurfRlS9/e8Y940pkCKRwLR2OXv6zw6WUP6Mar+OkdlwgyhO5jpsiajwX2g
sz5zDMj9Kuy7jSOcMxxRjOTarYPZIiqshuneykz62iJjQ+jSKxv+fe5055Yz5aJndBBMemvcfTZg
VRZed8TF/wDKvl+1cjjWucLcTScWeP4Wk0xQ28ZxKnpEtSPkcPpOV6SjJxuS3dqJxgcG7Y9xHvoy
Ncn7AKxQWmrc9FabrzqP1TTUkHnGoG2CLtF3SYwlnrDnA8XtxkntD8sNCT3J+vfK7l9am6WTUf/i
Z0oebXOWfpS33/SxZ3fpf0zxtG/HdG9Xnj+VyfsQy3tGRs+mKF1a7/1Hbg3HJXO9PcOIJ5tVq2Y4
yJATJ0v8ZR7mQzxgH0+d6+ylu8gNWS6Z9hiJh+Ai9AJptA+joKtgjh45Dsl0bGxjL7Lilq367C7a
nTQ5KFfagiIqsh/7pFTrEKMpopbzOBTfU4DuU2Nu60m785z401ODtqbxsg9tKr9bLVdx66NW3VGc
+JaeHUUeH0Nvesic5qHXmebFQh3KWl3Y/z6qBJS4Y7jPeRRP28LsOD9Joh4YCxI4Wt7JNju1WGa3
oba8EhW2GovpiNn4DtTBQmER6idQDMmjEVGIawTAXJaFsdzoVhEnjcHsH5ekeMrScVrH5LJsMl2L
ZgSXLXUX6bl76eGRMvRsPhExMKxyb7nULQhGV/Fe8H7kezU3chtNtovV26p3XSON5/k2GCRhipM+
KskZeGlH0M2EwtbsSzo+bgs0eeQ4+6aBPF146LzlmOiWcTaF6NZZp/ImqEhp2BhtezsCuU7AJJkp
cpPfsoby+LEgAuFLZpnpNZ8b2j6ZNzeo00Ld75PEfBjmRFwtGWMRnxMvgsif6d+HwaMVg0enZyEK
0bFEIfzYRo+/5PEUtrswIZgSD1zUv2tjM7NDjtV4JcyDSPjJc3s2K4JUCJlIvsAAIv6iKNv7hvHh
rspM+Wgl3vJKDC9MomJwL5rXGJA3ckpmL4kWXw22TmhaPl3pHVrvoRbrHyOt5F013oTDAuMVBAs9
XKfM4fJNEpHUVMiuCEKZjA8N38zmltm8CWv0iajIh02pouTTayQuHrX02Ea6ac1Y3eI8Dt3dSbvp
KPrJCpgnmBzsQu8BjgNRGbqicMw5XCQIv00rMGiTsLAP4xmRGziGWTh8R0QDv+RlOMGgGeRhEKP7
GcMgDRAOT09R1tsr18V6Ntr59Iy2HsWYFX2PIJv41TwnyPhGNgA0CPVOmWV/cG+MmTFR38jW/ZCd
6O4S2gcbA6nOU1/Yer+yKzUQl5FV+3nps8dW0Fmtx4SuDI1Vf2kNYy0rUa4zZil6QesnZKFkKkkH
VcjlS8lwEIiK5437SVP5tlYd64++yEC6TX1sqrbkBWJpayLdtyvjUtF0Dyb6bg+evmTHpBNblAn3
zIash7hYOAcDFlcbHRmKP7lluRk4bb9OagL9BaxgY6quBIgj2P9FlNNRT+Zh09FD9U2LXtNg0W1o
ktA9h5XULiQ2VM5KDhOhuiKZaF1UQ35nziMzs9KOjnY7jewdY3jbTZBcrOAy9JcENR2kTCM9hrGd
wgOWH01rNgENIBVEmZNvOTuRtCtFAeagYmPv4c5f9EFWCU+AotjO4AQfIEZ4j16XYd5XfaW+LUYI
yAYdWxE0cuzv3FovKNcc6Cf9YvbbYfSQXOItm6jxpb1dbNV2HAtSpulkhrPQIJ60z2E72QeFc+xg
Z3WOGrNZSHVw4jobgoLUwh2pLkPre1EacvY3W/vJqCOz9sVkoVnz9GKk+7Z4d6SHI86vZ23mxNjN
lykDYIIuq3szlFHssiGJiYtEFDd1nTgjzav4mZpzqUMlfYGOl890LlCHpZW5+stSup2oe4NWgmfO
SLzdSDdD1uuQUqLKQ+PNc1InfrNI9o6wEDDa8qVzo4/8pYuNxmiYRW6iwWVrzTSYTwzHuka/OI1U
3fYvWZGlCgJKvOk0VRorWGGI42ee8WkNNTd+iULil4I/KKeufxUd/THd9WeHoeNCLtE90zYxDOn0
pX5lWg3QVBIbvjW2vDa/8yoXV0DanjXXsoMsZmIkYqX+xDZ3c8f9Qf7012sy3nM4DticyH4xm+JF
Qg6Reekmm0yVQ5OgwELRZxxBG8KgTwH5/uub/NkQ+vtNYpSSumlLonzJ6/3ZeGRTTBvkjWcbZOnz
pe51cSUj0KbHBtHn90v9jzcNUR7Pzv/dm3b93v6v//pZkcff/5siz3F/c4QBs9pw6IH8NUv5b9Y0
F2saYHrPczBgsxObfHl/V+Tpv6HFkwQze1IStUyMDX+oqr6L//M/NMP9jWcWwdlN/cpDBPP738hg
/kW9xtOoS3QLmC2Q+Ov45H5+RGIR0vZo02jT6Biy6kosW8fI/ox3+rPt3/nrVRAdopzglu1fHXAt
U0Q0+xFT27Z+0FJ3W3vJJ0r2M1FOnp9kw1Wzqh9/+Br+/A3//ZpS8I+Dm8fh/n6+s9Kt0TQTeu6P
IXZrHfTIQ+T24Umo5XPCBXOeStP8kzf8lxfu92u6N2GjaxmYFH71x45dFs1suhqjheTV8OLukKto
WWFCzP9k/fpnnygNUUfHPGh79q9XMiqRyMjtaOtPanypStgtVqTnONQo70gINHaWPnYB3cT8T9CK
/3CPXM/EOilNx4LDI2+r3B8cuKBMLJHZZsPcwh2YNtmd8VhU4qZsCk04Lv/6W/yH55N3RxiWbty0
o6SS//J8CsxzkTJsUMgIDtZ1otgHDfog/x9X4UoskoYlWS1/vqfuFhKSp0676bH9nQl1jn28NvXm
37uKENK8/XCJp9S2xK/udqusLWUnYbvJ0XFdvcHUAtMgke9fX+XX7+d2FZd3zXXY3QSq1J/vpTZi
TEN5pDZ9t3D4LozxsbJC51A3Rrj915f69cvhUpLLGLYuHGnh2vr5UpmFXANlutrMtEhIpYY2RBHy
Z6FH/+QqLiNoky9YuIJd9OertPOU9y5BfXDE6BdpHI2JNlv+LNP1n17F01FOc9AyCFb9+SqAbag5
6kZtRoojoH4oDYueSda/94mxMLDW2yz7LOxI1H65l5m8YPyEKb6ihnI5DesJo1OnNfafLA+3l/AP
Rw2sxiit3dviYOq26/yKaOZLaAdowTpWFgVYRJ/UztT07D2yXYYCbva/2Tuv5caxLU2/ykTfowLA
ho2YngsQJCWSkkjK6wYhC+89nn4+qM6ZVjKrpcm5nqgKVSkyJRDAdmv9Tsv239/YiSWAIQxI0DpN
R3Ym+A/mp0Xkl2UhSHOCBTqoqyH5Mk5SYnbTKhJmN6ocbTSjePY13KEnzoPLkYJ8q2qEYJiwC3+4
c8TV80P8evOmzm46746yrsnov09eZa2ZU2d2abfsfU5Gi7zGFdaRuskEn8BGvoBkWCiYB2gQZtVV
H1d2ejeXPtYBlN4f6Zb0/vso44G2Absf6oty6PvpQVdZ63BkAePe2LUU0PwTacXy3iK1CBHfqtVR
GmbrdLUysLVKc22qzpKoL/Y1EabdKuuLaifns1Mo4tzBgmVTxDeC+ZWeBQbujOsQS0BY0GNoBS69
SLUBB2wN05URVlJnkTiEbWXfj2+1V0XTEk+6SXvwlbLGGykw0nAr05+NabhIkJHq2B+2baT3NrEO
TdotaHf2lEljMY2XSkxXXNqqIm6sHTLvGJtnYkp3eZhPEm0JtFOLWpfzW0zUSOII5bpY2pnuIdTm
2LyNCDGP3NhHqlPYFIEOYaX1RaZTaRPqUsRkDVlpauLoN09cIw7NiLatV8mLqVWIi6dHUwPFJ02K
AGcwsBcTfWve12YFt09Vm8oiOnSQwbSUAFyDTCZ9H2v4ti7MStK2Gvud5Qiq2siVsW5Z5VKNCDjz
hRq4qV1ilCxCFW1aDatSxzVSnQbKy8E8yqmZwU0Y5t8ix4NVLRHQjVijVjSsZC0EPOtqr36NmrKf
FmEatP5Slwf/KVBq+wg7VzxJAaHBc6YxYvZBixPoAVov94QBqqjvwkjpIVQVRf9Y+8XwMWkZ+zMa
rYe21KrnENGo56ZhTxvay3GtQxk0GA8aOkcY7Z6NF36h1eZujnWNHRo10pUMqfQ1huIWnEVMvGnV
oJhOiFY3TNT1pCFufCpI+gOmwZD0cgY3ZLqgXokxR34ORTZ3JN+UL6vSqO7qjJJoLTrDh2NdhYUM
IOfhElUEBvEfKp6dLhmKnu4AJ4ex2zVBupbiyHxq/LB4kNLRuO9FgcJvb3VGZOUHWyaf9KK1lbxt
lw2JfusQeoSyCAPVPvLKVA28oUeHHXM46h3yQu077L6LfplKn56SBF1EW0uCIrSuTAN0Na5iOBhh
Y1EGqrFeKq7X1gDMva+bV1rs0VNKUKCSpEKcwLTzAz+CFFeREuc9xtZUXfk+Qba8G994m9SkuCma
Ab5/PTWD7Fh2P8wNgrJ7kvpWR/lWwPMbMWqC4FOZNI/p22TXQU9rDJmYV1zluYpku2gUIF0VPjmk
XiXobsw2oqtTWZF9Ewd9op8Poo0vgyrViDBONVGukgSrugtBtO6jNHWI65VmUOQt1HWsR6XKUMXS
kxoS/Fo0jyAAWaBfqGmqvJthMVlui73BpjdUNZljpMdxpStVA9png8wDcldG7V+UkaJIZARP7eQo
nmJizJZbHpIDlXAyI8vIg28Cib6RDMdsa8asWiDbUPmW5IYgPI0kmlPwyDLIDW0mNR+9NqBQheYa
wpkh172DeQ3tGKZBOW6w0yByWe2laoBGU/lvRPWUxFQolaxd6EURvORsaCOZmvB+nFEf9PdW69I7
UYGhr6tW1R5Hcoaf4CmHd5PSiMdkGuh2eogiFchKqYFBWeAP13gigqeVgKGQP2faL2ILThhymONi
qo++pDujaWqPSS/Glx5f/iPcpSii/es1pZP3g9lBT5kQV5R1l2hLgYPdjSzsEANciQ4KJpVYdjo8
YfkVi8OyXLZ+yuRJmBU9/GMdIwcjrI0PyrQEKnQF+nnmaXi/Oqnum+U5DF9x1uGdwHKRBuV9ggAm
gBNLt3gxFlr+XoUtEWVxYikws23lUZ/M6WHW0NiLiHNG4cSSCrmw9cMeDEkbmY2miLXgHL9vbc1Y
NjU0xeXwPMl9raBSoTVGS6bt6m0r5PFIKpP1YWcltpuoPjAWSGibSOSCJ8WLzhrwhm+WhI+kJhkH
tWx0H8HtLGb3bSB+p2MnWiLWrQGL8i7Y24qKyYE3oPSZPRkj2+k7Eby0TS3BzLJCWApe1bb9Uops
rJtzT4mvPca8D7FWlbp1WCU+wmORt+m2wE7hKqbvCWlbzEbbY5C0ydILqvJDCULRubrm55BwzRAa
0oCh1F42Lf0gdFRSSSanr4TlITiVKisGLCWkCN1uVT1jXFyhEW0j6WYW3z7gGdlggE6IBpJjtRBv
fh+a43kij2hwIg+7OfpfKbqYUStI5IQ4DAim0FetN7E/aZVjNkG07zCqhnsStcpBxnyF7GHIbOWK
U0XTz/zH4ogvAmigKgc67uHZkHzYmB+MTlLnWoYkWBp3dSs6c6VS+h3UBnE3/ii2EsD7NEb9zNCC
4t4KIXM4Q6Wg+yylJrxLkHICrJs5iGEwivGDdqDQ3TZr82qnZbBmziQjsX3cWHSs5YxKnhNKcjMu
t8SRyEcrCZjaY2WYGwVuNtnnwZhdKU2MDDUFLYCU20LHS5tEGBdlIsxZR4AAGS2r0m3xOIFeiv7e
OwxscQ1rbStfVKapaE4Ze/Utaw6KV7Z3+zLCIU2GBNsZ76Ws9uuE3I13Mv8QeiZjEo1rqKHtdQep
yMRwm9CRCyCOAUQHWYqNc0MvPVVaOj20sgm5DU+v+uiJEBJ/OcT6coKS8MRqkdCi7tinMkPBtxMr
huppNEZ57sFrDYaBXqPd48Ghvk6yR0wmKGy2KGJVvSO1HUxqqkLpCuIatEIzFAGk7rK+4hggv2gA
d6WT8ruB4VWGA5CqJr8otabsib4q3znhaeDxvt5gOlwmeJl4nGRUv6hxjLcsb3LLDisAHC80cVAa
T7qRUgUWnQ2au2src0oWiIu7lym1+tJt1Z5JBhM4PvfKxopgbzcc/2JLgzPV0C/mZKy05xlKHdII
VC8+Umai5jOiQrsGpTPILfamHOeVSkYpbBkSClsNc6PMLQrkYY4t1LLHu8SOzusqkHETqulyONYA
YQzvHcvaJyYr3IJTllEsJ82ObyI66ogAUa69pKoyk9e9GlFkX07SzOEBKwyqfgJ9iCI8BFQxZrI7
9XV925SpdVFp4EHrUiq9ZKmltQK4MHkqRuwpnPUziXNDuORVkbKsgb8bLvY/KgYJnZQEHGeLbFhq
nU0vvQkspB1+XIepq+dwTJeoaVp88FoDVo0+m7hgM1xpxG4OkgX5OaiHO4xvikaFo+qV8EpjNU4x
NLKRkDqQjfTHhkC0q4ZkEtLR+4iDGDpJJgBPX3qR5QLSFRZI6S1NefuAvQ42zEOJpMqVDbXbm6kP
/VGn+dTBvIrzVTW2U4UvX5hEqywYgnwFH5M4JlHGePxQPSky2QcdPAqNBBpc4JTqtQQBZs1QyxS2
s07EkQO3C6RaqgiMQlttp2+l2bWz5kfT3nJgK2NRlqDOTg79kb3Y6BFJGqaE1QViy1hZaY2AcjhO
dUN54dP/XsVlaR45z7XoEsssvO2oEUr8GGsBakskAQTmYQQZnOLstaq7aifpMuoN5ELgxbqRB++4
FWRXXV7VD7KohlueWvoOOF2qQPUgdo6GoPFlqoPqCOXfMxZeEHAODpPMfgICUnOnHiuiRLNR2JfU
QDg5QykG2ejDCEtvaxxMpCDagBGxJxpQ2AjLnduuG9Mb2aT7BgehNO88XD7fBlQoxqyOJ0Ons1iE
Y9HoybkPx49lk9TyDHssqblQ2wrRpBbE5nWBrIRUeamEB69LYQLtLfSyJ6XSesR/yFMKlBM0W5xa
SeyXRIbpu7CTmeWUR+1wy/ySY8452fARJB1H39ie6mdDJL21ENRwLLFxl4SrsuyjnajMWSkTDyNK
EKDU56LtrQ66XNQ+opurHsygivGRmNTxzR/kolkEGYKMTIkRawl1vNGjotccWYdOtG0a7F+WWedb
b1ZcphuhTVPNbqS2T60+Enmver63k+oYk79RFzcaHvJXAUJYaNRmVO4DgCf8SuCrca6mGj3DTDb9
AKYZ6oXU1fio6lU+3Ae57aGKzCbYH5WA2+8UXS1eW0YC1UiIcNkBIfCfQz+WrqQ86d6gXAJwNG3G
gbZLEebhHBbpy7QJIUJkfdXfjFlr3nTRPDPTSAo+LIrW60Fpk2BTjxgocBTvNUoXkkCQYTR5Cv9M
Abx1MCfIDpEmY3pkWiSKYqDf99h195Aws9LLXmJrhK9LwxbmaaTnsEBjeaxGfCFyBQuuzMvGRSCZ
2aseI+rFS76yODEZjQwS2/qcQ3T0ps+emSM9BUqyH4QUwmFCWTFqSxjLJqhXrGq8xLCAudObHCKi
MJy2hpV1eOl7nvXaJ2B1TpkoFVW7ksgbvYAt6KIPyh/IHA9GwhotDfUMIh8VO0Ub3lHVIWgiIwxH
f6ewLOW2mBLjgK/HmHAfdRW7eSWkxwLblXcbNQCHwTxur9hR8HpkoU6vgrIaHyfsTm5NlALYyaRD
+OFVZVUsCRFqXkXT+O9tN8Q1j2HKGtfypRDrdXL8PkYeKbqFzsAzuPAMtsxK1a57nL2CRZXlcy6e
UIIFMsruyTTs4L6VtSQi68On115neCstZKsxVFYdcPqV0WJrAYHQFrsGRyCATY7b0BnGcoIJg5dt
v2kKpRhQBPgm20Ooc0awifhF6txgW7fEdj8fl1A18cJJcrhrzN0Wyx21zgbTrca6u6bbGc3RoBLb
cz8AArqiLICdOq/WmcgMBvRLFjq1lUlmMtI/rIhrdzJSOVkgXjMbKgzLfDepcA6yGQ7vklRE9QKq
Tx/OjnRTzZj3oQ6RjjtMTheSlLsoO0ODdVpN0ZNXYjunRXWJv5PRKhCBVCsyXJmDPzQnCAXJMhcB
cuOWCoaPZTZJiolL6Y/FLrRrcWHgQHOrRV6fiZtGKT1DvTV94G+3bwkqQdzRDhYs+6nRw+pADwJq
OC7ssNqwEW3vzXKSz4M4QMooyVX5Auw2KDCi5NrfdZg9szmkSamj1Ib8IcMpR+gVINKAG2XR4CSt
URs2WoT2fWkYjdTgRRcQQZOaQ/RqoIpO2IDhyy7CKcpsh3Rivtrd7MWGlli+kCC030lyOTsNF2N+
hzmRdh3VqaUvGmOeqPLghfckEZA+Q1wLvNuoGj5UW1Lfmihjo1PHhBpIs4YaHlVNqU8eZ5TEczIJ
wp1EgZC5UKFI2ovUiPt9I4J9IykYGhVpUEEhEUbs+EgxgzWKNe1haCUdM4bBJKIUwVSaLXAAnAWh
1RiAR46ovOjYtEl27puJUT4oUWvJO3vK8KjOUQCwAtZgWKj+FN6Uo1YJeqp5f51YOzRVDiHw1ZDg
C0o4KRLUhJ4V7dIo80DLJwv6yHmHJBXFlW6luIlbbTCTpWu9T1TUHj7ChYRdb5GTu95QeAbWpi96
u7ohZ6HNLyO4EJarI32ltwmjp2423mTp7U0V9ANcrEEMSASnmD6gU9iN1qLPsydvWwzIj3fVmHZV
iOtAZtVXE1lEKUcG/DbIbMtHTUT7qkEwfxCY9/VPVm0YyaVf9E3nrXrVE+ZaC/AkcJWWx7dsvb6i
scmkRUQ7ZEQmSMwDfOCrWWw2hQdYGhaebySK2qvWFArlZTMSxyC5DW5tbJMEZctlSrL71FXIoAwb
KzS3A4unqGmyKu/ChR8gOEDcDM0AwzRbULW9DS3foiYLOVWojoybolhZGkHjlNFimHVTsVQhep7m
EkRGxfceqHJ1IbpeZ1krs2xaKm2P3ilQI21aj23OwXEgDiFmdxB0J/VQMym+uYuMZk1YhiNK5i6n
SrhlOYzw4ZEmbWzQecRt0BEeo+ZIAp0hVdP23eq70KT7OcJaA5TI03dYVL1euVIt0CzDibeTrayW
EU+NnHsApKjmQbyGZo3ANpM7vPUY2+FQ7gbLL/sbHRKz0dJNAwjYt5kmm/TM1ERHYqTgvgD5ArZL
Gzs9Ed7hNftWHd81aJHIPgyMKcD7Ui+jW1Lg1HztidIqt3Gl6+FxgHVP1IgxCJvinKSF7QC9Falg
gqtTimLLAwxwcb3P1RGrQy03hAuJDfdwpyxRpJ7BrZDEeQzWoi70lN7rQ+pV3hHMJyclZqiFnYRr
X6+ieDgflXpQpmUD68S31iiwGqmDZhf6guZxLFCm0lSmYIKVL+S6wRsL9gyLrTMURVLterMSbMqd
BOE4xgQgaOtpaZgpsPTiEz34/+yB/1A1oJn/nj1wW7Wnjj6fP/FvRx/xlwzqZRqmhWoA6imUkX/x
B3TrL80WgIlQkPkR2QbQ+jd/QEAgsOgL2GRAoI3QZ9Prf9MHhPYXPwM29O9favwJfeAEbITTYGsg
MLPH7Yz8nKI+udF0mtbTvp/STH6sk1kghHHdDec1FCxfnsw/APonkPff11KIeeKOOcScslnwBgtF
WMZiaWZmDdhshPtONa0VbbN23QJeXMdRDku7Cqa/yS3/rZvQCTb495W5pgKwalimfgIPW4OAqKzi
kBX7aBhzHYOvAoXm97f3j49ScH9g6hAxZhfjr7h6qrWNiHMuEurWNWkXuDF0F/FPWQWnON3f9/Ll
Mie0CKUjeAX2haDD0IWXbYbLRV9W0k2hSZjNwf9q1/kAJEIzB8qYnsT34YSH7tD6P1gnfXowfYHp
/vVJNM3iH41BemJb33OICKye99kv5AUmwov8QlqEa3aCtcJXenb9igrAQR+44DR8gNu/SF+oszf4
F5z/lOP4j+9Y/NenOYHNWXFDQ5MSsex6P0dQoe+kYdD+8B3PVCwD/B+jKHrlaBJ+fcdRM85+nplY
DshDN3SAk0soDcJBqJP9GdKMtwUUFDBQUFkLFoB+8nQ1Ufuwm1nn6fwrdPXYToKm+clnC/uuX8HW
+TqmyZ0wZjVDV0+JKHJLqiB8QfaTCiDJQUYRTGdq3o415XvgZWuta4NgXYRCexGQwCdHNTxRACcB
+dPgpS7p8LaS6WPofU+Vw6naK9ZYUg3xIe5KXDJpvsralZ5Isb8IRYFYGLAOw2ZqYkWHKKia9bZK
QoTjsP0TQJmMsL4DLpW4mAARyYjZItqyC1NKVOsiHXky51Fc6IuYUIFLa2a82/ouUtG30J6TadyQ
9G5S3fqDgtmO2Wku7k3jrdk3eHaABWiWO2hSk5yF89d1EYe1fRZUQxFdE4RegBf0JWZaVlnCqoer
b9/h1+l5+AFRwmI8ouiIoke9wzdDCqXoNaV4p9zsC+UR01FPYu7RtFiSxkemp5QW0p2lWEbuYu4w
uJWf1dG60bSQpnZq+fVqImtMXchpBa20xCZoLkhpZPqeQZuuH6MEp3BP0DBX+pC2VdicD2mStmf+
JEkX9G05giG0tt60fCiUK5Ki2nJhN36jkuju4aEVJEqIOraVpYsQ9LtcEwCBBKc3EuvNliOEZ2vT
HqytL43cr22OuE1KwoJ9EA9N8iwgDLXLKu2mcZWFAyYrMaKNiRqnzJZoeDNpdoBT9mqlgggYxmjt
S/Kk9sjTzQNIiPGiM0fyRZI0ydHuAo4kfWDDmAxjUeDkOxpT5wpprD+CgTONyzGLaqIaUuS/hRb0
N7GO0QSC434C6gpMi4pWKSvF6Qo1eWX/pPXUK135GGpZky5q6iz8UyQrg48ta68SCs9LyAuS5zBh
wVmDIsDKrTB9H3Ct8ZNHzc4SZT4FE7IIe6T4iAFoL1Bfeq8+feQ93OcJIUE4+NVCNdvuqh+L7B6T
JRZYv/D9q1AIOocmkM6hxsBvckRWYzBphlJ3jai3fOvrIizQGfYDvbhSqrS5zAnup3LwIjeVITg4
VojRrqMpVXKJPRCN5qG0mh3IRIjLEOF9B7UVCeiOGPtL4YsBXKfDp7ZScWNzferSWzxf7XPasRW9
icSkx4rBsc6+IEsE/42pFi+ksJMPY5C2hGxFVYHPmJ/R6cDUGavqmIF+pUpVSEQXPegzWUqqEj10
iDVCHSviDXShk7e5nVKeomp+ArMhLIFhZl31JYFcPMymbxatmchPhp2ZWIljHVPgelloR9vrmJce
0NoHCnHjuZlGiCx2lUezF4cSXWVeMd4ypHCl8zGRdmGW9INT9COaHVMqI7S5Co8pQoRxrFlDFJQ8
vAaECyOTekL8e+HpqcZJ2BDNw9hZKWrpsdHdkBFzTDMM+7DrqdL3TAQWyaqRiBm3wJn4cI9ywb6V
lapxppVRutUVmB8Lev6JfharTG50+0UZIzLAER/LEhNx5lj1dbpALoiyNMTaLcBvdozbhUpP8gmH
eBAb1EndfoDPNRChYZXvsizhxWYIFeuuUVKGHaV4ou/CuGxqJwmgy6/M0JziFdbCtrbsiQySl6Xh
6bAxOtgrjlQwEQ5FVBDWFrb5SEsxLUrPVfNatzZeXVQVvullRTToTL5YaxM2xDsFO+Q72Ost7tU4
2l8HNc0oYi6FHCy8sBNYbylCT5ZBHlXTRYFX+H6CPadiGK0kwlGz+goPkqhY6kptDihHEOHPAj8d
9YrXltGZPI4lJrUoOcSZhgUbVlJyg7W0b2hFvcDTmB4eUnP7Wjdx23BLyOM9NVsmG2sD7RLLYGVI
uJSnytCtVdsHiaKL7vULEDksk2EBBc1ysNoYF0Owu8mpzUJGZY4cWqYNSjLVyorBbpdxKLclchgL
79UYY/KxDpL+aFRFiIjI01WxhU4Q9KjEYV2yEQSJdZZpSIBdMQ36flD7qlgU5iD0ZSDHcPGnLMTV
Qsn58KtUz1Vpq7SqXtFUzXGuK01W1EipilsOmL62tIKuu5QVWTKWfhwl1lKWeQKYC+DfDGdwJr7F
s7BqQWOYoEVDJgxpp2OqCSLr6wlCMjkQybLII7W5mbXCvcvGKe71oRzMM3Sqg32UDI8HRqBCOazm
An1YINj0eof5pecU/gpYBWQjr8PcPhTSEoMaITv4RgE/K3YTXbCsAg9bVWGca6Oan8mFP10rZhFi
qNh5+jV+O+BpladmHBrHsnL1trANSD6BrvMr1KSKdpbV9R9FHZs4F6YRDfyU/ZySmkSwZm2GsAU2
CexZDX1EOsuEuTdK08xU71FKJFdjrBoPTYPL5k4KpDpnJSPwEihaE7tS1LhQaaHZxKsKH7qnPy9U
r4r37BqHwvfm4rn4n3ON+5oX2FH6QfNJxP6v7y7C1wp22Udz+rd++aH6f33+sf+eu8/N8y/fLDN6
BuOhfa/G43vdJn9f4F9/8//2D//H++dvuRmL9//8j9e8zZr5t/lhnn2lraNI+FKvzJ/kXz93+Zzy
c3fv2fvUvifPv/3Mv0tV+y9LNuABWtSDFGiCA/a/SlVT/CU0UxNoHj4pnF9KVUX/yzCpX6FDaoxm
lBj/p1KVcayFXAoJHgtlC5qQav5Jpfrr+V7XDZ0a2lAhxuqQpMxTUiD2JIM0xaPn5vmdIr9UweHL
4/iH6tSei8D/Kmd+v8BJ/QZxLi5qBHNu7rw8lc5d7jy9vNy8733nhprRmZzj+03o3LygPuV/8/nr
+v3mfXJubgbnMnDu+Zv3hbN/DJyP58fLj7fH50PgbJ4Ptx/Xj/uPQ+8crj/uPt44M/DP3eHjDlzb
eTjsdo/Pb9uP68A5vP1wT58P5bt7OikWZZIgUlrJnnt3BcnCeXsKnX3oXPnz573cv69vNx8Pb5vr
75+kmH/rd1edGwFfqKSkcdAKwe/RdVcX7tmFO/935TjL89VqvXAWznLBN86Ze+Z+f+FfGwy/v8GT
Mr/pNdR2I9eVjLPSuA/lJz/e01qf7becXL77/mr2PCC+uU1xUqGpMBtUvfscMA93h5Qx8nT3cLd9
eUf25Tzw71PKqLl5uTqeXz3dnPvO+dHZnx+P57vL43G3uFzu1sfz9fG4mf9vudkst0/Xl7vF5nqz
eLy+XFxfb68Oi83H9vpyc3C3248fBsdnff7d51d+fU0TG7mezp9/Hu2H3LmBwMiHLp2X9x0qsPn7
9/Xy8f75cnt3uXtmGN9u3xjGPwwXnR7Yt89x/vMvwwX2c25KLZ/j4uni4bA5u3i6eto+PKzXN9uL
B99Z7o675XqzWx6PV8er1dX8qDaH68P2enm5Ofv+nYr5nr97JuLXz1JgAZ+g6Ifh+fkGD28f25er
lKnzworsHC+Z45mze9zcPe+fL3+4uPpPD4JOoWHqQoPFrp4MKPRgIZZEkYeViO+2FuBEugj7XVuL
M8gpTqd9lGa6xJb9aRqeR2uitHzOuqPW3Wtayh9vpOl5jG971KjtDckll98/HGW+/unD+bsdqcIa
5t9fH84EAwxrr8Bzaxn4Wb83oQ3ECOHHawumU9V4pMdtleanPtOvHYq/p/WXy9onj4Vc9wwaApdl
iL4QlOccQ+flZf+82z8/7i/frmXn7u2nyfHbNemKUBzaClICjWyxk1sdyeehIVmS5lGCauKuD7HO
SnsfsLybXr9/rqcbjwk7ThP0DREz0tS158/yZfwXeoiJ90h+AARnYxXQP73vp8QXiwhWxDb3msgt
YwuvakRSr1GGuvOPulq0p+cPgKiR/ZtetG39tvOJULZRA7lJ2UzX+uQ30WKkMQKWM6W339/s6aL5
eS1bpQfMYWPuyP56s41smSWUFsuFZV5+Wv9AiB/Fc6f16rFom/CHSXV6bJivR/uM18mAVfXPDNUv
D9fkONVqMONc/OT0K7vWvaVl2MkPU+N0uMxXQaamWDKCNdR486f4cpWuwpKTnq3pmhhTuRh/PGfN
rJEne339/fP7p/sxbFquqLgMWxcnz89sAwQCOSYQ+CQbNJRwhOkhRi/+8CrciMVIoIUn85bkeaf9
cj+1HlQmOTtAV3UVruFkwzzoi+BP74W+MSLeWeqiC1qQJ+POB4PuA8MEOS9l4qHsjK5aYPs/nAp+
W1ZNLqOgMEfqpuD2L588Mpukz5T22+AieSB+Pj6mlgmvuDlrW+88MmsiqdL73AI27syFPxVn4CVL
qTRWytCeKXjI4fW21IfpWRiaS4cYs6WO+A+h3A7R/vvnfjqOMDq2VVtHQc/rpZl9stQFit3PcvXW
bcGoMXQkpAc2DinwUAy8ulv+2dVOH8zJZmfUGOvpYIsu5vL2JigVewGGQSMDqPBPl5j5HQjZ0G0O
8jrqyl8HlKx4An0NlxJZlK8aSzwIKwD5jnAe/f6mfpsg85U0Hp2YQTVQt1+vRPGfJiIXA1S2FLk6
sAV8OmH+MEF+W8a4ClODWsRGx4vy8Ner5B5ufENJYye0OhPTlrBfJX2nXhrQYOEXYXn1/V2dXg/c
iuIKqZRM9YMEcb7rLxOyCwS+lljkuX4ZOVaTnVW+tlL1fpNjGfn9pT4Fhl+3+dNrzYP0y7X6oUxQ
UFWjm9+Ja/mIZOMy/zDW/kYcekwt9hZGcLfyPsIO4rw+E1cw335YTn+bsqcf4WRlCBsJmZ/CR1B2
1V6/au+yi+rBftNwA3Sa+2ob3Y376TJ4nj7Cvb3xlmTZ/LRvnI4jpiLaatYFQe0L6fDkBOAXwlMK
k5AoLUjP8cvo3bFTHiy0LjSQZ+kNfKsYF8dbKBrrAbSgtW/NFIvlwiOah8OZiem1XT5M/arVyX8K
tknVn6Va7abShUrLUpGxZ4DHJ6JnO8CVhUj5/lFRHgd4O15xrozjepLfVB65LN2bInFIT16a+NLE
4VveFLRYk5WO2dUPM/Uf7hsw2EBzAFpKyX2y9OeRZieTx+2m+WS/DLGvPeVp8sPK8w8X4XSFhpZl
mVbD6UkyUgziXbD6cLUxlVdd1R2wDh023w/kf74IWzOeD3QPTkXBA1ntcETq3sV0EA5rDCCQQOn+
f7kVEzm1gfKYGNqTJVuK9EJu6qZ3lQ7qqYJ86RqER37483vhrcyWAoxJ+va/zknD7nXPVKMeb+Ja
7NBxjiBjrfXDKnNauDPmLUUxWGIsTmjK3Mz5OvNFzycIyq53hzhunQYbnmsbFO5iIAtknfuhWMTj
oF58f2vzL/263HxeFOyAtyTPM+3kop6f5glpAL3b1Va+MVGKlESJoglIJMwx6xIZnUK+iZt4rfLn
Y91STE75QLkcQYyTDVAXqZSlccZT1QX+6pXkuRBo1LPvb/CfxqHgbICVx8wNsE52JEGitjxVUkcK
jW+uIj1pNwrHie33V/k8LZ0+R21uxCEfn/MCTtZMKUElm9dp7yKKFWAq4KPlqPr7rh+tTeyNoGbx
kK5qg1xrOq3Ksu7z+tEekjOt6wXDqTedKElvit5cAhPufvh4812efjzDMDiJcxZn6zzZMX21xcOG
3dJVQLaximqq7EUflOKqCiFkwNn2jobRZWeTIlBSZopfH+oBpz0YbglSG2lSs9fvP9I8Z04+0S+H
rZNPhLGagRNp27r4/WAtOQqyRVUIjwBj8Q+LxGmJRwuUsl6xSJqiIWqcSuD1wvKRVXWt24UWZp4e
koiGKMWzzgDBwm033E1CPgsGSiAZpvQf3qeCVQ6BQAx1LGoscTLBCDepLHJVCIkGp/YXJGwm0dL2
cs9c9UFSKT/c6+lRhRO2osoqOnmDpcr8VHd/OT7IJESJBETNHaPyKpGah0IA5Hnm+ARqLP8wg39b
PIgNB22HPcVXXCZOdmkJJiou+2YMGdpslvKIg3HWTu250dTdscYjn22sT9bkXVs/HJN+Wys/rzwf
VGQWZZrmv66ViWS3XVXbsUtWKSRmqdhVbeEv0KA9kY9zluWZ/8N7/G0d4YocoU1FtVmzINz8esVQ
1AM9doOFqkSHXYwzfD3liftHowWrAQ7pAFKwLlT8Oj67dV9eXwpUBPd0ArZSIl3sUitM6uPAYlxe
jYSDSD8c9U4mIZcjDpkDLa/QRJqnnyzBmV74mFNVqWsWRf0aYt+8BuMDWCfhSzx/f2snD3C+lg6v
bubTUKUrpxYRHQWBR4x26jZNqBy8qPBuwikt/uw1fV6FpDhEXZi7aLis/PqavAnQuSDhxRWEs63/
N3tnsh03zq3ZV7nrzlmLfTOoSTBahTqrtTXhsiWbJNh3IMinr83MXPVbIV2pnOMa5cBpIwiCwME5
39nfbCTie4sP5yen5pt5YyUEesBJ75HUIL55PUpVz6O2eA0gJ6E5f1tYXfkIOLnOt+OYfpb5ezNx
FhEB93OeynSX/7werAH9iEoIhbQ1iwAXWRo0qYBGn5yTpxcPtkW+Y9MwGWkpEJxShiY4a3kjGSb1
2MUOkesmags/EL/PRp+i/EYHYog0pGym2b2qx7b8NtdYwK4aZ5jEJjdKOKVmCmb3qWjz9gcarVL8
9EutvajAP46bBH+CcakumjadffgUdEc5m50PijULvny82E62wb8fhrsh9oLLte1013WnoJGT1ub0
DDjGF8CZPtF74k5yjU5XezK44Dt/FvAyJGua48ULuK6wK50EGr3m0+nolMXadPxmMwoE4YD1qk/W
t7F8kr+dm38NQ7BrLzgoYvi//vy3HSIDFxnJAC+FRgE9BwweX2LOjtGKbOYzY/Tr2yanhQ4Rerzt
BgUWzu/UysAcZec1Xbyn+9Z4/Hiy3y7QJWzlK7DBkSBpOznKC7+300LAVg+Q+O9TmBlb+o+tT578
3VF8AnAuLuTf/GVifntwGg7SomgYRbROeusnSXI9Crjbf/4s7B5LXsHmGD2tAmgdcHYa7nM41yYQ
0EEbdoDIy3+xVoh5TWAvVFX5rl8/S5ZUjpbXQU7AK/HXUaO5RrIy/Ztn4Un4mpeBThleM26aDQFd
zsdm5L8qkFYb7FaS7JNhTs7iv1Yk/p02byZAC3aaHeHA7PDaYxiaurUvdM4DJAZCuDb6pN+R+8sO
Xgqn9OP39HYHNth4iWYt4jqiupMZnNM+rpDk52uajDGbzpS+tzNo7iiriruPh3q78Nh2CR4JdHhK
569K5G8LL0N54ZgBzHjSqNxRjBI7MjHnWb3+eJy3j8RacMmfkRCzqUmcRFM4YNlo0cjAlpA0v9Yj
8Xiz6rrUdDeB05vWz4+He/vaTGpdLHFrCTmwsXm9BunfcztOa4arAKq27BI0+48TiM4aJ7tdhv3C
XufV7v50WM5OOE4Qx8g9u6fHjMBOBrVhDvJbx6Ry4xrYLe+cZiEQD+3kwBhQiVjHRdF+kt09uQWw
TNmgfVYjvowOd/jlNf/2GsEHSAgmicZOOUbHpPKKQ+bF+F6paQLuQ5u2lmfaJWosqDg4fn7y3G9P
JFI6hMhEWtS2OGVfD4+0o1Ug16PQQyIrV2YwJ8UWXInAhLKwyM3Wpi+NT5bU26XLoNCcXE4mbr+n
sg0Ic1Vhu1EU4lipbei4QUgphPpklLcLl1GYXxNXYouC3cmjBQIqBKk58Ah5GbfnLXDiZxqLXWDr
gnX1yTnwZjRiLhMRCulltjX4kK8nMh6U7Qygr/E8mvXdUIiHnPLeHkxH+snG9mb2yEBatH948PN4
c6f7p4ZVfNsmkR/qfZJsffqWMbHKxk9m7813uIxCAYt1SeBKj8TJ88RVA1UFBokcm/LGhPn01BBL
fDPAPy/EEZq6kfe4dx9/hm9mkVE54LghEs0hdD8ZlU6JALWv6YdZpMqzEjHyqpNG9mWEcL39eKiT
WyIcMa4zfPOMQgnItJaf8tuH56ZYWs8oE8PE9FrsGkwlv7hDrqXTSmSWHl9wk4Xp24s+xqPJkni9
fhKuv/MiuaeCNfO5HC8Jyde/QO8n/tVBOiHsuu5rh53GEbxEmX6yMj8b5uRBM9ScUGRa/NjicrwZ
pV2jNM274pOd5J1XRzKDpAaZHG5U1snG3c+dqkSCOl8RzP+yCodu22QKbpQNdezjV/dm0+KuRpLY
cOATItc+vWbHgw1pTKPRFoe1KIZ0lFtPfWX1XyI4de5KC9i9Ph7xvYdbUmi6wVpZyuKvX1Xe2S3V
RKhB1khQpNVWiUcjeO2HqvHt7x+P9d77Yi+BvIi6zjJOY4gJAH1R+fjnJWKoz4ZMqy5MO/3jKz1z
GPAsTB8lP987iVQAnZWFxi0cop2eNRvN1oJiE5Nw11H+xt5nWdW3r4x1bkArZjdh4z9dHY3t4V9Q
NnaYA+Q0unLYjn6MpBcVuKXoPf3TKWQ0xjPhtRKMneasESoPJqJ5Oxxn/OTOFR3vxS7VlS4+WYlv
d0kG4h0F7OUUn04fyy4gEs1xbYcUp+xtIK3pfszr5sYmX3Fw50l7tOrAv/n46d4uRgZ1lkQC5Eyw
tCeLsSB9IEt444QMVoabhsDadOWZNeJiZ9aAX/z5cO6CEV5e4FIAe732FSCOOSYEBbnvyiOgK7wc
SmVceYVdbP7FUEgYjIBryNsrW5yBusjxnw4LHK6ntXQa4GKNhptLM5jaJ7H62++M8OC3wU6+ACOt
oc71kw2ZQI7b2ixHWqWbP98W2e7oWOR6SHhHjun17BHpTOZkSjvEV4iWXNG33k1M9wFYEt/p/8X8
0f5tohcyLR8g+evB5hTGmjkwfwmwv63d5zqdYrZ2btJO88l2/84HTWqVkiBkQS79p9zbOZow4BMM
ZXhD9yWZLdQ7fqZjGptPWNeXxR8flkgFkCIRX7EwKLS/frQhkK2VVp2NQ1sPxqTQ433gFdX64wX4
zprgHgDNHSkb5/upMqgzgroaEbuHKSD5q1Lk5qEYhPjyL0ahuoXQhRoQZL7Xz6KS3qwCj+2p8PAf
zjp8Poxxnj5ZDO89C/cK7vPE2OT6T5LRejt0iiqzHdJw0cmj8nxsl3Gg1D4Z5509kLIga4EtcKnf
nryZ1qriuJ9xTSxxJASqYGwdCaekXARWHbzuVWE0n7ym5aN5lW2CHr0kXDhIWOXEma8nEPPMxqEH
zg5rHJM3WhlRpbK1u7TEXfXPXxW7LB8wWUjLOAVjg2OexahsK3Q0v6IelKVYC9Ge9/Eo7z3P76Ms
U/xbLEprhlApif4wppun2KoA6hTWzjYWoXPnp98+Hu29heGDsCdKW3KRp12keutWwTBhJ23kwtwq
qsfHvBHdJ8fGO6OwHhzu0tS5+M/JMxk0aubAO60QW/IcXMFon1EPMz45gN/ZhhiF8hKOD+R6TOv1
zFlaDEBBMgpx1HSwjXpY15hlPERW5VwknSw/EZ6++1RcW+lVp+JOBPV6vNLNXJqTlqfSJnyl/Tih
lUcVf340sbrpk6CpjGzEaWV/AGKTIIBm1SnPPEgAa7ju+dmfr217Qfcj6uNaZZ+qOoQSYoLuZoXY
Z+K/pWnmoXXT5JMZe2dtM4q3uBHw0ZJieT1jSdt6ESVVK8QDTtzHuvCHXTuleXKf27QUfrLq3lsP
v4928n7YT+cOkDCGoX3svSDWqjeDi1lT1nTIhGhbk59M4ttrJPs4Zzv5DAR6nLuvH8+EkIQRPBtE
7WfaWhS+e14WRQw2aKw2GMoF0DgKVcl1K8be/POtl3jMXDrQ2X5RK7wePBs7zW8ET+u1oxdtZydO
UDOOlQVSi0ZD+OB0rQcrzav9f7xB/h/xCUSfLE30QFy+UGkuaZzXQ7Ogkl60phXOLgAzBdBvhrmT
/qFe5+9hEEA77L7LMj2ZXp8mssxNZ3TPYzWckWKJ9qkPx+6Pd0Sqcv8Z5WQesddt7RZkJ+IIA95q
iSKh8wGwfTzKe18CMSAdVSg6EdOejEI/dKshLgFNo9EKHQLB9WyEuo3+c0GaDZ+M9s6xbC8yXXvh
TpDBOdl/U0C2DszsZQ+xAlyOeF10jI7BRTzWeEO6wZUc9fiTyi21peV7fnU2+8iqQAfQAUb5/U1g
2HMdMedsQQhWTX9XG1Ez7nsr7c8RjlsYQNYOuI3S7LRvVlnlFzqOzyg/ptoHHT0Lb5sFRA6A1vr0
JhZgdsF90xWLVbuNGVLr+GM4WHFxmwG1tkBsYnsD/arFi4M8aV+HNPInt8BIK8x3+r46+jUty2GM
uREgDNd1KCJryrw3G6f7VoBSwL8uhsIZDn1lbmNvjlDb04f/bPOXL7LahtmcWd5CvyeOAwEU17Bg
s8HrJTbB1XSHx5xxaJNFSlw5cXWmg/P+GWiBcSgLK+p3WROJc/xHY2rYVhTEYdI54goh9YLLasZ8
32pjFm/6Rnd/VDalztUwIFRY9V1WndO829Cbnjaat8Vd16SJVoj4WxPpnHNO3PFMnS6s4+TqU342
RoNPnRRgPw2rk6ges0SSHnFFNNxRccm+DbDlc7ip6JtWMf7mN0NVi4nOEjIZKywAUnD4fkenuulW
09aYVfcSG1olVs7YZXeBn1vToYQD/dhqc/nFmwM7WxWpZt9JqwI81uV9ehxqeHahgNUPjY8O/30e
z1mwgqJe4BcYgQFeAfHUrnFsEVDuySOGfVL5Az3NWGSFnnAUeATfmHM6WbTxYu7cotl52M/D18qt
cV6Niuo2jd71uNfMGmq1n9jWuIndJP02GW7yDdtbvLrbTpnOQct8tvwB9e3PDtX/OclmJm3q2upC
dxrVYuY+x+eYBPfFxhKe/10A2TOh5JIxCPsFXBPmXUrbem/n/Q+vHsFYFWlmP8LZAl88dc4FHpzu
U4N60ztWsk7G1SC95jozh9FcFYGLdQs4jO4mjjBYD007akRogmtRm9n1MPyiiXzGQX2Shb+RXW0d
nHROiP7IUaMXhe2JT3XGYKGV+daho7P5R2aq/DoYZfUyJHnwCNRFqHBGZHCM67Z4Mmq7e0THpd2n
jWE/k/UDRwqA1hcwAUe42J4n4dilNjkmN5X2tIG8C8sWyKalwjKR8FeDeXQhqVnGnd9P0qFfP+iv
O5nWXkjuCqdBbPs6ajKJmx8tFtCvBF5ItFax1ukrd4zwb3MzK76V3IDu5BRMXzVfH6DBdsOEbemk
Rqhutg/fNvEac2NOwim2yDNisa3IIcGdlgm2xwSX43aatW5HeKct7U6ZV5KEG6B0jrY9PxS5bI4x
5Zp0o1m1/TJ5shKhZygv27uBbDatpeB7teQ2bLLW0QR3Nm5pmU6CeTjTqdc+Uq6dnW0pLe2igTTy
pGHf3B+4OZVHHeAkLEzgAV9S38/tbRf18SGbG7DkCNEWoi3Ah2yroS2Xh9Hkxr2duzm/6Dzp/Mxd
X924TTm7YHhlC/SGKYCgUvStjh/CnN9pjZ88aNCWrsyxA5wSA5WLkXIXvRv2eeo/zYZqLgvB90jK
toiDDYq5ytkWQKfPpKWUF9adNgWb1DLZqCxPeRAX3IiWfxDgpVgbVOtoc+Geztw50vlBtmpswf7N
6oFDyPV2QzdJsPoGLNWtoZkOKBcgluVW+Zm4xhfO19cQ9Z27wZA4KtbWlGB00bfDZTcXgK8ljLIs
rE0vtsMMODleqnz0RjgCuwc2UTSGvvabvj16ehK/pD2kvhVGhf23oeu669mq4y8Vlt1PJpWuX7Mr
GnYNrGEocRtFvmbhZBAGc/CgYWpH5c80JdRatdWcJ1eNTjcWaqdpuhVFgea5r0X8jBdi8atmaU1r
Rdgk98a0YGUUuD2eu5cPZj9gruCA/ViJTok7u+nc7yS4mnRrDcV4ifbU+BWporyCi44HrT9N1fex
4aNeDVln/Qgwj1T7gboOvPcxy5+SvBl1BNzB4vBJXWudWk1VnPVpOjxbEU5t8L419QMFvdK3AfN9
4WDfHTF1BavWpeVp6xZccjaRwrphZcQaUFxfC8ZsZxap/JKISPuCJlD7PunzeLlUfZ7GKpKcEQBC
H0qoFgMyvnRA5wKlzsLHVyFASByFOSu0B5RueZbYZ1ZZDM8kG/q7UQ0stgWeeqtjl/KcJBYnAn4o
LR9objTfY1dObI0i4iRxjMLkaC4xLqSHKSlDqWO1GFKliR7gYQalfoSIwDm86/us+GLpfVQAf+ws
6NYqr0WYiSC7bu2uf5FWGR2U6rtniLsRjO2SF8d6Y/Gu6ha+AQeb+yNIQMuwfRugoqUlvtW5W7db
i5OoDL2YYFNTrfsU5FkuMXesAVtYg10T8VqafDKyFNNEpenuhu8KxDf61/w880QcrxJvBL0zVWPL
7MB09cnJZdl9BoyiBlOtAcqOPNuG4d2w8wHtwGkXz1NvBGXDL105c5QluJwoxSttIaKdgZVtHLCb
dTmvJ5I95nZ2Y6DkPjAQuZozg1GDVJrJ1nZr0BHs785D5M/OtHfBftxi3xPgU6slFRho07ZmupTB
KK+iMYotGNWdfAK5w1O0flJVu2YqvA4wggoqNl3bf+y6yGcZxEnQQsvF3mFl06ElcHOVBW67xCOA
VJpguFfZ7L10qBKBJ8ZcxpiWLlAhlxT/OR9L87GBJnG05SSeKP22VxoOZ89qrOpnLTEg3FD5A2ZN
m2dk7Dj3xUVTatEQQh3JtBW4z+QyslNCINMcAJZEWFEGWzN1BdBxrHnusipR+lq2Wg0gGTNTML92
pf0Y+tz8UfeYjKy7rCUDoTfKZ9PJ7UednjZcOPs8mnZuhrVB6OBMSUNNnimSIhFxpY/HHJ88TzvK
Pn02g8z2MIluMm2byaqqvgXkJ9M13wLCRYG+tsYzx6Wad3CqSDOvszjXqsWFpBXHIjEmsQCwWSD2
5Ed4t2t19YBKdc7WGekZHMt7UOWozl3TOPeiKo32Ss7usB6nqvJXiHeAes5GaT0K6ejDVrPnKl63
M4Ye16NvKTvk+paPDZaxaZDtJDIHe43LfIC5pstW6lF36XLnjGp9x4PnQhfHAetaoLKQpwQebCnO
2LjVwFTWNvbYl95X1RTxnZepdgzRKLRZvK7q1o0PiDi0+cHX2sa96lHpzYe6bOb8zCtzOpGydCDC
CFPyAvlRw34HIMhQ9clOSX3KviRWgqm7wDl9HVu6pp/hihGbZ07hZP2LnRBoyhX0GNBbBZeDHJhI
MUzk/npsA0Y8veh0QYkWRBsNgGu8TmQtU4xPacL/FtPfGak9aqYGswzbiqbgDAF40Z23BlY5IVuK
PdzmxDjDUclkssGnclbqqxS5d7vh37bEdqriMbifi5x2h9GRfrDHHs+ijETYE4UjQjhxW9VxW9z7
o5nxVg1Pz+JHb/AVYBgv9fWvogQrpvOtDDnW153DtYH/0/EPnd1IvMFxT9C5FqBZX2V1gU+MxVlq
hK4J7hPb56LQySdQuN2mHkfmDhL9mN0ZDS/ufJiLxD0DadPKnah6nJanJvXkvYE303wN9NU16kMM
P5rGk5EO3tRbxaWXyJ9+FGFlIdJ6LLeNpRU6DXi4vDx4ZpfmVw3tbRi4t/HgzGu3diL9jISxFWzl
EHfpU1+jkCyIi7i64P8LdTAJcVRpH6oRzu4mHhDB3vmxpQ3sHlSAwe1EtrpNZVDD5lex1NgR4qr6
2g3giokUEiPbWtHcEu25znIpg1zPNNQqZmBeX3qo6wE08CrwIqDfBhFGd1nrpeT7gVuHMbWsYIMd
+4g8+y9yEKQAwela5nf8a1r/onKLXt7Ufu5Yu75NsUVXcdfIB88yvSUEGIt8epyMXuLr5HlD1F7h
440uBqMNUcEGypOWa1+QVv2LnvkZ4VrfOjlZeyfBsZjekRByan6Aeyvngyk0x+TcMrpiWidaU+bb
NMFa5jzokpTE1yg8eW3oqmqJnezhmydppr2yWtQpK6tt9eGFNl6n3PiOlI9KmGzTvjfazdr2W+jZ
cT4HNyixjHJjTSluViQS7GQDpnksd0OTGGYMusjjVhHYTqtvZ9UqcMeL+jPZkEtsasK6ZpbeLyyQ
jehSddhbbeU0W/dQfFOoSET203boszS+AYzrWese6yvtiPSDJl+9sPRiFWAJq2iMEdK863mJ5RZW
VoHJUiRKnDGC3Hb3XhOPFhifvvcqoHKqyr9MHYYHmPp0fXGRCWzkLrjaEk446Viqvau8ob3gKI/y
K5XB07vjhRTmYxubMqbOHmX+c41FbboN6EdND/GQLeAra7S0bT+29a/IUd1Xw5tnLKy0dvAOmKfE
xUqPTUfsZTzGN0GQdMUqthHIhY1ujTnAuSarwrRejNEHxBdnyB4tzAmKgZsUxSbNuAZIPkGXNxXX
1hobFnaccozc9eASIC2M/yHY9i1tJHlf8cUqASWqCSs1yR9qysrgGnJZF/1I2a6TM8Gt0j92ILoz
2NnUU46p0KfyPLE607mU/OL5UrPNcbwoIGpx8wzydijx4EvgitkJ/UL7Wles+26sbRcunOOJljGV
5RHXzXHx4AyJVj/NolE/UzU6TrkvI8a5gTw+RSGNHkaxwX5EP/P8dmbDIv7xp/sBx2Ug8bFuZfE+
7QPsPVw9Lx7IdlfeRg16dG3XJff0dCijzVALmpOZKfEr5lMKNlDsfWubgDjDFCfBXWLNo/vHnPxr
fwxanat7jqvrWUQWOMCyxxnOXacFY9XjylVuGgfi2gpRt/mrHw0aCkgucCJ0TOSzg/sBl7DOU9fC
o4eDrybHBKxyMxzGsq6Kky3/Hv0dphY7X7neVvNuHlR+D98imTcFfLUihKPYQZZ0evt8EnFlbSpZ
md2uo4HXABeJA9uu0/hokJd7ZrJpZeb9mluxk/Cp6t3g1vK8GhYH8DpIhicO5WJczcYI/Hgii6Kt
VCayo1emMLoHDtxxk2IEuTEaqf+wurQ095VYvu9WbxanFeEF6Rb537ROo9G7Q35BBoFG6OimT3Jy
dYkzmm0omkk+u6PhvigvLnMMG9R8U/fFRH5NN5oLr8XSPAxm03nsWzE4XJVpO2lUYcxhj3vXd/CB
+OQ1qVT+jvtkWV+2ml5D5Vu0Cfgu5en04nkdnVaLH4aLoZjrZN+duXDOzSDCuy5Q+IFvHF3IW7Ij
jbGxQY3d5r412+vCnFMVjpRAHmD3AWkrR9rK1iOtG98wXIC17Y52a4ZTmnXNyrBq/VejShwWlEE9
P5xGvZ/3QjMoSWqtqH/y4nJwaZNWyRAURfzkQ+skKWC3I75WgS2+GikeTaFn9hyacVCXTxWeiNa2
ltqEvY8rtW9jOWM1AYkyM4x976DK2ExWTPQhuCAOYYc1OMhGJQ2mWHU21d2yqn94lqiKdaRFySYY
VPGzM1MUDrIavkKXHbwQRZPGD7Y0gvKE68I99IYxW/mQQ+11h0882DLlpnd62kbJqu/RUYTmJH8l
JckdrLyyud4FmIW/tBb2iRQmivHKihS9My5RMZlLv8cQhETkcJxsx3jRHDEobGK84c4Yc/uLyiaL
uILMu7fPBz2YQ2coagNjyTEp1wGs2Zeyzzxg61WbfgXk5WEKVhLwrzWhzyVnsD1VGzD98lvkZwYm
yquAOMOGhZj5kq7h3PSOs9VaNbY+sUhXsMnJm7Gx9Fx+i6D6pkyjBZEWUS4MqbjH3M2sHlB+VhTu
vG5HjV3WUL7eUgeIfZMNdnRIZLbT2IY0w6cuHgNTBP+9QS8lIzsoVlkiNK5B9IpdEwTV+EX6ETl9
gsIOXxnFyHZVxMBnfM5r2iUgx6/73oizQwYs2l/hVCncDX1y6S8NrKATOr5wvqoMp8l1VAw45dkZ
rPj1UBkkh5tGtsmllBFu7RFb2niR+jkoyx5DGTy62tok3srq+pwYET+HBNi/EWJBMz/aFu7BW29q
BxmmbHpcMPuhASwITsBfMkvezxigfhKiYi3MfeCg5jvabQu/IY2r7jsuPFiYeHJBzvZ2D9G67K0O
Ch/Ck5EGbHzIwoQsC9kYx85vaz2fiktNS/xsYyZB+sRizKfQ56g11i4Xoh2GM2I4yAZHh41Pkr9k
4yB2wCXFiM21V9VFvMPfr543+JRE7XbAL5irju6V2HP2qu5Wwmqw7SOlLtmKyoB0xaDaKiFyrYzL
oC1MfdXEPYBQIFq5Ah1v2OVGg8rZr72gx+KxwmSu3WtRaQcH4H449KU9/O4iIUm1Dvw4vhkp0NwG
RXFGCqqp1/zzdLs0KXhIvJdaSKf24EzmWpdG0W5qM5DT2sS2DIxkY8to7Wezq2+kM6W/CtlgJqjU
bCWHHLRD7K65pUh1C5mvG0K5yB3XY2d5lwi+uJm49Pf+xJ8h545PmHisF+PanTVjy4pbGxHjurdM
edMPnnXP59H2YYv47TxrKwOyq5YPl2BvyGFoRSYRf2j6psKQJ17DveXzIeN1L/AQM1kLvv4toh8/
3QR4T4ANsdD8A/zFV2OXGoq/rUS51FRnQRbcqDz4sW2SYrLt5xFpXTIl2m0rijTmcK/0ZyNKF2cF
sjLJYR77XO3ShZqzMmVZX6mSDMAFgih94KYwTODbTBkcxQwf6FiMBOIhF1+93Ne9U8ThVFbsVbHf
+ff4W2gcf/VyN51ph+njG4oaSXHdcsu4TD2i/rUHcfnCwbrmucbJFNfZvlks6pr5zqGYiTktoE6D
vFqaAwqVyCsMZS+YJycBcjqAs8mGttzjHOakHGhMMvmkqbtSwzBbGExMBEWw3LNjC6MUrxDfJdyl
1HzGzjl/bRxYEitUbeg38LcZ5Y50qrbvscJMVpUKWpJWGlzav5tP/r9dwH8v3Tr/s1vAocu/d/+1
+tkWw8v37hWJkb/3D4jRtQEnerRDoHfhxuUukvl/QIz8EQ3k9OhTfbZJyC9/9I9ngGX+L0TUdIcC
j0FmT5fB/wUx8kfoqFBdcvbBILKhbfzFuQRDef13NQ+C5f9YDP5LzPFb0c+hcQIdKZdXdL80XZ0C
VhqIgm5NWnirjOyQONmupp45ovC32dhM2AHODV2qa5lNl7Gf7QvZ7/hRJG8lNqjGhfCyXaXhUzg9
yDkLja4J8VoJsfVh6Xf7iG48X9PO6pjOOevF7p9QT8FCHvb0mT3WWXs/DOU2IgCm/r03aIQtRypJ
1VbV87rHq0gDvx2Lfpf0yWMMbUO5GMhUZAH5KLGGW2mutSNgP88Owgr2rTsWK98dw4Cy3YrPdxEO
iDswLF+jQN7MkM/HVNtkQX90cd3FVLEvMqJMNhWsmH9bC//M9H+VQ3FdpWXf/e//PtEzvJnYk5ox
tWTpFlHXbvumOqtx1hrda3sQG9k4n2iQTpQtb0Za/vw3DVLd1Fmial5hYF5r5jdpfMIiWDwyfi8M
MwByI3r86VgmiMcf4PUAjUfBAVpFu/XjixQlbuHfgjXOjIgjAsOwu9iswqAeIaxnl3VytKpiCxN2
LcQVvYJhuxTo6mzVLnZlmrN25eNAOVk3HhQLJ8E4rcNTMubvix7mLf9W30znHE8rUn4rz/qiTdDY
qQ0JNjd21s1UV5uOnCMuzhSJ2PC0jAbtDEw3HtbOGd0P4cev8i+R+OuPZNHhcbNbvmPK48sE/TbD
KOhQwoyy3ZKj4xenO/UsYj0MhsehkvuMGBgjG9vjVMJ/p2RScjPaRvy8j3/Hu+/ht59xIgwoIL65
E1WgraAIAeVuRR6J4IP40jE/WVMnioe/X/lvQ52IRKralgHWv2wL5EwQa68iB59a/bMn+qv98e3M
urZB572HNuVEYxQkbU2TODPbmXdJ7RyEHq1yIDlaUe9AqrfBOQB2or0zkjk3s3ZZVXJDKGlSIJnJ
95e1vqoiwrMfS1Xl49letJwf/bQTQZJNs6vsxNBukQZzx/HIJuMFNyx5+XhDzmsnXVqgZHzz8bDv
v+T/zAg7/+9rLdDUFNWSl9y4OdacwGpNTDZquc2jzzqf3m4cy7L+z1AnWxRuXiRrBoaaFKEvlsNx
8fTxw3w2wsnOkQz4pgYtI4zTU+vddcMnW9P7k4VS1uEpLGhkryeLHjLCMY9NdjCu+ul58FgdsQM+
+/nj53j3c7CQrYI0cDlzTz4H+NUBfpqM0+QLWHvHTV2fbz8eA3bIeyvO94EOLo2FlnHyfXdOjA69
YMXhTM0Oh7R9WjQk/sGc9XWfkVj2I7DcRJHFuE3dY+foRHvcMj3rQXFvJPD7ZTrpVToOCxJcLIKZ
e0nVdOXiykjekv8VYwJatOReA1VfqHuR0eeal1vSxugHkisth2g1ZBt4Mzu9fon7cauTGRyC+bL3
nvXmRbP5+159ptX6mcE9kDyOT4LZ4QZmY9wwU8x/6ex7o8IF+NDDGBd2tgbzfpD42JYeX3fDV6PB
HUjLbTxjqoYt3GquD5FSYQJzMeJu1M4PjWacWVLsqdLv+3FX19weuvzSLH/qZ6lR/Uhb75djywfX
mW+57t703q43L3F1+DLk3i/yiOSLKdthjx0J/RY5Dami5NgzcV3CFb1qIYHhazYEVPV1bn/e2h2v
8c1eaeNTmzmUuaydMzo7bn+4C2HJEV+aRNwskeuizy6x1T3PmpeBEGLee1/65jmbdxFn4/IIY+ls
I3wjJg2dzvfSfY7np8F+bLOAw+m7kxbXkSJjMQ1rWwXrDOPUuW7XyNc3fYCpHtjQsRMXMx4egzJ3
Y3I/Ns2W3OqZG1BY9ldcBNGgiQsxjVuzr86X5aKlL02KAFkXO89Obng9a58zc+CkWGyW48o5nxLz
xR/U1vajW6Q4JN11jyS4kZ1Dr72oEA2ukNNcWnLE5XXcD163U81tlGBzPB0Ls1vXTboZzDE0dfeI
1QnuMqRu3L1eOKtxOR64HAuEOV5Ft5XpYN3cUsnXWBs/tEKsp4R9HEuh5kXxP6UFLp7ltPZ/9IG2
cWPSfCivmt4+ePERvgM5k+QgxHfLEgRn+pY5L7mwyv7C1v+OCHI3FNqwp+U2bLkuLjYMRW1tChJQ
vQyQd13hJ7gmDgmmbt0R9vXDjyUfSY43MC8r+pj0a52OyLnRQtElN5Q9ttDj1qou1hTyv5Jm4vTD
t5bq05wV6woRDCywrUmPWkSeOo/MiyCRVGTMrVPll61nf8908ZTa81XpVpfVPN50o39eEMpiXGJE
8RlNu6R0k10/PA92sML58cHS8nXk3cuG2CWpw7j60U8/RzsJdaRtthJ70J0EQhMext2tOZdYGcxh
TtU4uR5SbDTFixHZK6vnPDQMSE/Y5vUhgdPOHl3mod4ZpJWot1wqmtmNrFqZU0h701pQi8yT+bzO
Mf40+2PRUP4w6wsVl081/9pgmhu/usIkgV+wEsb/oe48kiRHkjV9IjwBDHzr3IMikkRk5QZSlQQG
zum15ghzsfkQJW9eONzFXbJFZjHd1avsSnMYUVNT/Qk6hUHznMc189BvHWB16DvtQkUiDPSamLwd
yvTQKikb0tzFxXdwgR6So1tpGbu8h1gSFOumiR4d5zMWxltfhdWIi183+DQxxLZWcEwkmYSiZAXJ
S5Wax76nczrO5nrDNqyyHR4ra1P1X3WjOliRtUEbfDchipFJCtPh1iiHBxdkN5RoUjRMEgp8HYuJ
bZnWR9dGXnlMD9PsGIRn8fyFsdN8tuph34nvmExto+yzCT6QxcH4vs4zjwbuUWbpd6dSXsKmuhtq
HzoOtawAhUDlQcFcEGfKVT19j0S8AS+yMgnXqLhQbcEcy//cFPlOYyCtKHZG2h8NP9lVtXHQ/fY4
hC5HuNsZrQt2LFjFubt1VI9Ec6OXIOUsTF4UKr5pdAiUDdCfB+AEW2Qs935s38sqeHMJUErcPKTi
tzqAtVQ96VL17CSlZ+wZAqCLwYstuie9/G6K4FPVDseueyycegM2c0sbeDWKbFclCT2YYyYoJyXx
Xifc9dHwBCbstfIzDHnlfWV1z5qdPk5xfGhNIJ+4gAolOYY12njd4fot+E7UOUm7eNTiCAD+FYrc
rNh4eqXjsE5vjwLWzgzzu4gOHMD2lUm1GrNcOpTJLs14EgoUX0YMxVsUm1R3azjyPu7UR/QcKUJ1
niJfcf+88dPOrufFL1tczzaSgwkJWUVzCMRW5T+rmGmLaFqZ9Svt+Z1bp7um+UO6J3WB0/lYpB46
nbRqBE66U4Z47RqvTRvtDSBQ16fdnXO9s2nXwIVDv6TovmTBS7uGQkibfGfZAABb62AqZNtt47Uq
fiaKvaF+tNX6/nlOACJJs0bQQ57ae4qK3wKWAq+2QpTrbozXdnsv6MyblObmN7rs8Q5nXxmt8dUo
dR6NtDLNEZMoe1OqP01pcmqsY2+9Np+a8EsDyGUAbhvX2gpdu+6g8yTsQA/71dpEbETN461mfCv8
rW6QnQQ1LTSDbiJwQ2nugco8VXrjGfa0c/RfYRx4mJJ485mztO6VJuY3sG4biJFeQrMNMeFHv8t2
btC/SkvbOm7/Uhfie5+Oa1t+tgIgPHR9d+k4fa4VFVBEe8hG/3XsrW8JBcCJp4kqqr1CHZOu3Kqw
o9/gxYACI0OEfmiTx5sag8KQi0SPONDylozNu0DPlZVbKswQAv0KV7V5Wz6pxERZfTaU3VzGcSbn
oWOOp9f2rq1zGlefffdGZjxv+tPRkRh5L0bBS4J+N2fOH57GdekMJn3eagfKqQ7bXXGUTyFVYByD
/t2i/w/KjF/ylH+WLi8nzjD/P3nBzMSbW1XIz38nefq//1f2sQo5/3v/ViEByvwXNCrqFHQzP9Yg
NdP8L8jWOkQY3koQy4i2/21bauJaaqt4/dF701BDZeX/27VUozw5RyX+CHUvqgt/5AUzFzM/7CF0
ACiCsoWQPxdIKp7R2kTSGFVip6FHo788QNrODha4oo3qJiCC1LLYpoAbacRl8baC0zdjVHMvG7Lo
Gx2BXx9mz/t3636s271Huv/Z0f/+GkebX8YuJjUQZU53tJ0GQ2MgoO+BUbO/+UYOWCY1h+SLnif+
rx4BBsRNo/TRNAZs4tDjD17SsRE/rdbX+03tx5G58pFo/FoVegpAd+hpQWJMn2HdbYQlEg5DJHOQ
MFl/4yy+c+aWPx2dKdjRFrIYYLVOf7oOtsnCWjL0ErXBozoHffel6vKyxtjcVjxnlIVDqbZwjxmN
n0/DaObBWg+w9Is78QQWQnztCmf4AvFkMlesYfUroUC3VwbLfxnB6f0WGL/9MA05fR1BFHwGz/4J
I2/l9foanJYN/l2C2Z2IajnuuGceCpoEO0ZfLPQs0UdHJ8BFntRZ210f5fRR/z4KarWAVME12fyz
KE7AWXbCshlCLwUUt+kMDbjoUJb3VXRTMH1OWhYL46KsYSD5C80WDuLpwnRx6BaOxQcpYfs76VCQ
bng91Argk8o1v/75d2magQYMeRTNg/mq/xCScVYzdacyQq9DSO0+wPxzbRp57g06N8T1oS4slCvm
qjBC95C8jMVZQTQixE2xirwok+Gun9kcE+5xm/9gFCQMUKVBqe6MKjqmphoO+Kt5SZBGO/4fFf5x
AN/+dBSCGaUXBz4qGmdL2pXQID8MkxZ5BCjganSmd7jWixvf8i5xcroVaKPa1Dv5axBVXcp3NIMR
4hAfsxVozG4ykcqDAgZvFfLMtIOUCSyFWNmjA80EM/KVjrLHDUb+nDIufwLCjLwWZoVRylmnGyQy
8W+3OlgCvRS/wR9Ve/q49FhkgIT3FNIK7gDfNGDabpy482MACIFZRiEF2RyundOBtTg1DV84LKSq
vg54Gq6BBn6dmu5vzVdvKe9dGoxCmg2BlcwEV9zTwXItwa+yCSMvHYs3tXSRu5bjztSUXyoehOvr
m+fSlHJ9UgmnjYecyCJLx25FjrVRRF5DS35bdY25xedGWZVOITf64JYPkwGwPEnxjb0+8ntVcLGa
c6sQ5Q3C5bsv28lx72TrgKGrE88Zvsd19wigb9tTDHEi9Uh370uEFaEIENPK/I1rq9t0+ixHVEw1
MtsRuk5MZbv9ef1HnYdWC5UEdHQFeQOZx2Lura6Uwswn6bnIMr2OeQuL1vdH5LL9an99qIWF9hzG
LdTgaeCjFTi3RBebytexLM1bGc3XW7zJxgEFOoinu94FJ4L9oH2wByX6S+2xoNTTtH4G41HvsC69
pcx8vgewe6JIbLPpZurm4vbtNaNy/C6KPEk19VAUerONG3XYJulszalmBk/aKaSdWskbu+98qzOy
SR8CTi/6jMuID5mEfsnA7hukO0LhoAwEnLXbuiA/n6F4qLfmfI7rp3vO4pHIXTYr8aPktFjfwMkz
v4Fj5QHT0n72TmJ9yl3FeQBzGdEf7HVTWcELzoD4jGV6VJJwRycAivOfrz05KqpjyOpoqKbME/Ph
qivGUB+NJo08u9Dce73hRWeRxayKthZEsTg7UoRsPkeDHVKitIbtoGOfl8UUa6//knetjNMZcRAz
4HLXzTmiLi1E2kLDS2pMGy8MG64PmRcghbH+zNst8Fcw8JGSJu0aOFFwDwBoi3SsU64AaeRUNoB6
1+syVTqPGhGY0NxPEQ7IWiiNqzyACn9ATdFC2K/WQyCfje88VE0m/sop2W+CMXCdFcyv5pvdGcOn
NGqdds2rLHsoYYd9sget+pQmlt+sejhMUNrgGv4uYPNZN5bjfBuSN8/Hkf9y+NXFaoS4VBupjGsv
VzqxrhNS0FoDSiDNiV5lGeqfr0/6fLIXc45yBABIpK3R8xCLDp0P8VW1oBF7pVHGh0lN3B26wrcu
rfNYRuJBDJvlymyYQIu9rrVFOTaqxle12m9LzuWQsim3sZqENzbRohs6h7I5x4Ggj7a7Tua7CGVo
KzjoqVKuIIc/QITcW8M/IwbbAe8FLAI2USa+UeZaa35y0Jy/GqXfGuwfM9Z29Md20speTLXcg7j+
WTsSYNwt0Y6Lc0Ftjq4hjiLk56fnDWaPtKAMN56VpvQCqCmuONuUcN0p3Pzx4ursIhDT8wWObNzp
UCxIxL1RN14MsWKbDBkw/rz689TS0R0BGX6m+ehcIKejOCOasrh5t17qS/yFcurF2DHfig7nNwOj
oOQMlmeOl0tXkYaEwW3ssQUAYrmrKKX3gsShdodCzXQfWUGwnSY9XcPcvXUnXTgiiEdTRkXfmBtp
Kdhp2SWqf6PeelUGLbo31Qb0Bho/19fqwrYwiXk2zyhyrbMjkmZaZbpDVXlIFo5rt4yUjcIsrAYg
8ze2xQKL8X5G0OOaS068BXS24umK6WntdPg7V16Uj8razfyAlmOj7id25jbWigo+XuM+CEMOa+xc
YA+EAvnsoNQ/J2Ueba3OHr6KvtFvSDBfmAOLLOzdm8ygirHYSWMSWnQOsoYMEO6prk04hhcJ+iUo
l9yY7ndp+0Xg46kyW/ty8yFutAi0TWEEiVqZnI08Cl6VsYrpBAUG2Km46vcyBxQOOx6JdKMD3Y4I
QD+ma/DIJnhieh0RGJy6qXejk72hSE2rrnTzNNte3xQXth6pAXqnc20HO73FhKQQIArQqhwt2/RX
GPYUR3MI2xvTvih/vu+Hk2EW+8G2C5FSpGg9DS2HnQlI/dmQCtVQs5cg0UVzDHpb8wrTVZ5tFVUF
I+iVfVTjFx9pwbC2J2nf+PL3i2exPi7tfeFwJt6D+ukezZpR+qNm9l4BGfEhSkHt61VhA+n3u/6H
pYUmfX3staEJIM1qQcLJKo+aU6Gu665pgDQ7ai7WPWK74WGm+3UwgQ0QUfA1aBSVVlvvJETofmVm
CZ17KjCFZ+UkZDcSS32+3JZfQlpp4UBj88RYAh+cbBqCANEpLyz1ehvLKoLfpGvA9EDY2pior1Ir
+hXZFLd8tMru/Oauj+lvoqAQzYKRY5YEu4lW8qYq8OTTR0FZKkkE9VvR/ewzOilIzoGvqWmnhab5
G8KL4TlGF+zyMBIPGWqyxz7q3b0Dj3/Ty7o+KgImBXx5ZAbBluyu79rzY0y4NHi8YHrC/bZ8NRaq
3fI8V3tPVWplLRu3erOsKgfmpv+ZmNy8cxGfZ07x/+DpRnZxukvKoe0Ma7J7T6lGfS/r5FcJJPhw
/XvOTyGD2NSe3v9nL0+hopdNJbNm8Kjh9Ztckfaa2uEt2c7zzI9KGihS4hHVYOrFp58yNtyc5AyD
J63om+0oO6sY75qc3phQje7Gpry0RDgjMYyJdSbWo6eD+b1hxmnuD2RJVbKCfzfu0hjCRKGUt5zN
FjZM/64Rtw0V1Xk0rtLTscCRRv5oxqNXBWaxdgMnPJaIz+8EXf9NlynlnTvG9d9aaIlmzfJZ907v
gKYy67ymwd+nbgO+vdJdCitBKvaNHfe/Ix1+x41JubDOUBmRkOQFyr++fAn1NTBflUvY00co12rr
yrVVQfq4vpsuRFtqDTy3dQPQMPt2/hkfHlxlKhQ71ZiPsrIa5Kv7mRitxQbgMbgTzQ+7iuQbNCgL
Rmzhdvd6UtTPjZll/5Rxa/lr+FvqYwEz4Vb17sIOpPCHdD81Ld1GoPH0h5lBAOsmLCavn0Ltbyey
7JVCQeY5s6t6Q/Z4q7p0oewwKzP+z4CLLS+dIPJrxGI9SuLqcZzcZF8ZIlwniRXcjQAjVgJ+30Gx
a/MTX13smiTRd4jUWzci1qWVp2uLiJ4gllDvOv1yFHIx/kyHycvNtjnY2qjv2rC9Nb8X6pZ8LwcA
4yne+7z7T4dB0wRxod6cKDM5+r6j7IykkhHcx3HlHBTZGVth9+q+gjB2F5lK8cWvtFuivfNdfnob
8RuwrkGumk4RhdrT36AUlZONcTt5Iyd25dKkfcSYiXcxagYHGkXjrFM0bvmOH1XVKTdSjUsTDVsb
dwOMjjlp8xb8sPc16upNBPzGQwDmG0oh+c6KDf1W7jB/w/IbP46ymGfUnzDM6+HKptaYPAIpc7Wd
JmqUv1ytaZ4nw6KMkvhJi/S+XmteF1SCGkORWvupcUCC6NTYvgQNQiqrUTVFB16xajYU6t18p2Si
+uGEHaA6O0Hh5WHCic1aaaoTPWRljtxYWcjglujneRSd7dKQ8ucdxzsBt4TTmQPKNWSaqehe5cTl
DmkeZT+zhz1poA2ycfpidDeuOlbhSh9E/uLWhfo2xrmK+Wrp+DEoGXPa26EL0TqGd7lTm175HCud
9no9vC1XGOSDYwOBUGeLE5Sh55vnwwqHIXyaKcprz9cUk/RQn+B/1X9mAzDTOWye+Ah4CsYz2cyn
o/RWGuuoI7SeXkWfurJ3IM+N2B3deCUsIyLD8OSjDYQJE/F6KXiZgrt3yqrqPYFGxUPAA3NVQOr7
qoSZfVRAH36+MXnzi/zjzgWwShYz+5rQeJoN6k6/q0g07IbrRPXQd7N/NHES+6tSswMFvGrXBesk
sktQRmS83Zq/QzQQ8HVwgyF5+M9aj2kHVHVQoa/TyfDNLttaQwApcyEoa7WWrCZzZmqkZDPp2m6k
9aylIcTDorTg9vFvI06nK2jlWVlb/1NVWvBYtwVgqV7BYz2Xptqi1wGGfW1lPnWzUKtqRCTgmRvo
CYUNDU8Rzxpqldl5aYs+2Ub2SIqssFoAbt6AU8k3sMaLx1BxqhhBt6H4cX0K370ZTqeQNjhykBCC
0A/lfXc6hW2rqXGW1a3nhpoMVzxdp4PbO+qTUaLnoitfzXga/5rwOjyiRlKuVHwP8g19iShfp0bk
3qn5VPzMYMeHq3gCjrdJoxCz2SrOlbexs7UazRVbvZMzpOgB3drpGPqaBODYGM0/UjoFim2AnQ8s
LyuT9q701MqqvsgE0vM6SBxr3U5VrK6itin0xzaCfbbykb26S9sGLgYEBZUKI2q7bGoUUsptq3fG
a9sGaDQEdaTs09gMHLjfSVbitCz6RzmVOthDhIdegeuB9s8rqhZrSuyQb9Gbb4tV77TmCx0/9BZM
PE3vRrNB/UL4/rSF35eBlXNHBBWMxq6me6VH/PlOdEbzVcQZpZaurVtnHVSg9e4dODmPSjB1L2i/
TPYqCdTv7LAWaQPZIqiQJT7m5aNdgnqVtuzxs9DjvN2bAmEftlqQHzPR5V/COC7hUvbw3depW8TD
Ng0yE/67UezTLB3lgeYT/PQq86tXYfCmgMIisaNJJ/2bb2nwcwnOlXOjgrgMYKR/QLhcKnOzn7Xq
LgJYPaahaAvReipShFs0baCE0oX8w4yDUShj0YiFNAlrw5h/xYcwWSSpKdD+Iik2nBhzz2E6utVU
3rhuzzKOf4ex+KAZDAj/5nQYP2/S1lfaEaBWjY271UzbWCmBkcpQ7P3a9jTA4Sw9SgpOXU0r7Bvr
G6+n+bJdnMcZhTi3KumrUIpc/ISy1JKg4/k7QfMGL128QUBR1xGRd4P2Sru3rPz79Rhw1s+bP5so
QCJPIktitxgzbzpbRxy28+ywrVFdcrSUk8gcUL9XXPd3hmbMbzewOB2RPVlPlaWPW8Uv/Lc6hwIP
8PZJ+EDjV63edttRG6tm5fQBHkENJOQbBIy5iHM2QXScCFq8yEBTnE5QnXUA0Vuj84auUyGrF+E+
1Xp3HVNVWaOiBWG5cBueQ/YtY8blK/B9mijHz1c2Tb8lYLENKLYOvtV5ictNMiho3ClFDdc9vVlv
u/CRFPZgYyIdjSn0sq9RN3rcDTk1gcrNwO/VbtcNayecOmNl61n5VxgoKfKLYyl/N0g03TJNufCl
nLIZaYVXBVFvcSno3VjnKrAcr5ZqeQxGEb6YGaKFOqyOGznDhfiBsQI+r1BWYbksW5i5H/j12Gij
54pYrrmJ+lXmx+GN+HH2imTtGOYd2soLim1+umuasmoIpcEED6IZjo4Uxj0K4Rj6oHdyNwhJQwFB
q63f4F2RmaMNZklBNrJFIyTNhLYGaXMr7770m3jMsZHmaMPDblFHTDAB1PKY3+R0dDXsXP52FAoa
ZRTmh7hofkdUrlCBQ6qpUrYjyt5/49DSHFPk3HbSjYbt9TBwIfKwudGvn1eCEL2YosxgxXs94+fQ
W1mpQ9Y+I6DWb6mb0fLT82EztaO6uT7o+9+6OM5zqkgSTI0dTfdFZLfMJCr0YuSJA64H35X2V2yN
A7pVcb3vJ8U/VnQjHw3FUFdVlAACphgPkaZxXngwIUmZZRot97h8MCJzXClw5O9BBym7qp3sY4fl
/Y/RDfujLtEaG+AObUSnGXedarwimiS3kuwSh80CU+UuVwAR07Lvph5uSJal1BIrjrdqQ3tv4m2J
ai3eeaP+aIRddsPf+sKJp/M0N2yYDPPswZKWaIOyKJMXYKGyFVQ9Nk6HjqKLSutGpgjwxaIMDrGi
31qCZdbO0cAokjYCFmsOja/5zz/crWWTmkHc+pNXNGX/qIGD3GaNT46FfNQqklW+v77kF048uSYV
Xhzs2Pnvx+LDeLZEikogfewFAZ7mau2jfe7o/fr6KBdCmEsNmZawACyGTcfpV+HRZYST6BgFLxW2
r2MCUZkN3iLVuTHUWWFmnkEMAd+xrhiPvP/5hy/KJp3MvJaa5yfcpdBJJJhzPSj7u2AYujfTlQQZ
JHlg/ASDlq7LxLTLnRIbarlO8goiyvVvvzTDlF9pgtAMoQ+yOFNdLmGeoKHrVRMxtZ86MtxS3GrB
nb2xgcXS5yNLoQSGY+yyDJQj2qKHdoY6IjIZ24FVKLb5ZBqPak3pcaVj8fVGwRTSmYjNmQhYGPIv
RJbLYO23Jf0EsHz1xnJk/YSvE8QwG70kd20YyE7eiP/nM8JPxdpzfgkDPV5mVVHnUq8aTWoX6kh/
rqk44HCFbmyE85NE5RuAHaj0WeV+mQvzgndQecyFZ1uEkRZjhqccQ7j7UDTyaCQxbJ/rC31xQEqw
8y0NAGR5lLjxgmmsJ+FZviM3aB7WUGkgZaFuY647P/FvHN0zuMC85HSu/++Ai53F2x/v0FYXXqaP
q8AOow1yUnehYT9ERRjutD53Dm2qh8iAlCnvVQuldmqze8oxqB60efmJake2CXpTu6Oy/dcQO9G2
pDtwzKxJ2Q3mjRU5jwL8XoitzozzxgVumSwKq9bRMRGeVvPOrhzF2PUNrJahgAz3H6zFh6H004CD
JYwzDRTlPRfR5g3FhWmvJhPiA/0od7AR1RufdmlLc7qR0KDFr1KDPh1vrFGSkUYqvEK38mOjKDwF
h3a8cXDOk4L3k80KYGmnWkuyhV+MObY5gh1mlhbatqXt4WsSzSq32ToVFZ5OSuq+XZ/K87sQHxiO
EHYRpKHgzE4/LVO1zk2dWPeaSbfWyOn8VgvT+dJywL9os+YCjcvpbz9E6f76wJfOk21jJ+vOEEKg
iacD6xb2W6YW6d5gFuGBqD1uaPROT0aKyoI7ivbGeJdm1yEqcZ7mMvOy+mdKcl5ExHQ6qc5nETv5
BgHp/pintDoNNWi3oW02L9e/8cKRYMvwpsCnCB+QJYQJoTZuBj2ZvHAskRa3KmOb0V5ZBZbT33hP
X9iiNAKBHYMwYsBlPdBHu64PzWryEK1S95m0HwGzFjfegxe+B2Svw3IxCB2ixZplyOU6sweA12L+
fiBPk5tJ0Avx8yr4D4ZysRye8ba0A98ReR/ueddNEbMtlMlTGkc8IyHXvtqhSB+aKA7+fJVAt8Pt
tgUJjL38qrhPsBUQmeqlff3kS7/7VtTGW45itXd9O1yoebhkLmw+28TY96yAM6LDV5ihpXpWoU77
unerF12mKAz7PhLkqil3gVNqKxwDu53ZVNld3cfK8fqPuLCG/AZbYGJJxgI96PTcZVrTjik3uIeq
aLELUe9b9Vak73Wqp38eNknXkMrmdTBLzCxuMOQnGssCLut1ZIP3QHcj6nSVeiOCnWGGuCjn9hjP
QpemO4nY6RdhiOuk3ZxwjLZT/EBMt1gPOjJrJnKed7WayHu1Cfo7gfj3uu2jGtXOSEW9PxDPOIZq
h34ssl0WAyi5PtNnXKP3H0Yk10mMYWct82KnipyxVlPVG90Wpq/dywezj7pDWHMbw8bag7YK75Ik
fRNBlj3YI7IMxUBZNysi800ZgXo33KMAQAB2l72JDkBWVZsmiykW3bhSL20LFssQFp2c2eP7dBLx
AEVpGQNZz24cCI9Fm37qbAMRPtO/xf+5cOXMrUZKbwAi6bovhhJIu1iJGWhe0sCfNmklPA5Vkj01
VlSv4T1pMwFL5UoQzc/rK3LpI7kCENIxEcLEgfT0I3mU1DLqJg12BqJEMpy+16hAHJJI67bXR7rw
TuGJyX8o9+PeramLY+b4zYS0di28ySmecgr7ey1Im3+sbsg+J3pirZIqqaGxJ9p3bcjFV7NOxoNu
hzeuhQu3HoGNp66K3TaBdPHFgwzDfKo64QWiQoJpMp6y3kGRl1rJZoroTfmB9vn6p7/Hy9MyAwkY
fAXgKGC3LHX+TR9Cd2F3Sjz4pu4h5VjNJAmZPBgD/KgV3cgkRpA3vkPqErKak8NMQ7SkMm1kBJIM
swBrjL2sNH/TLqzkRtAj2bqj6r5ZrmL9oyhtqOykHaAH5YQFNZvWjrPfUdQP/Tp16iJeoxSEZ0Kl
oFW6dWwFrxandMU3rU3Hp9Ec+v00Nor1aJi1vLPLWeCEbV4iF5Cm937cA+DUUQRuKDybRb0Jcx97
o0Lpu3t4RR3dp6keIZKpMkk3oxZMxQrKCZ3pQWoWWqV0wh41e9QkTQ14C6soV9BPt0wsH9fJ6M9y
fWyVvWlbmJgoWfYDppeFoi351XNNfoBiclkgAo1FRL7GdDp/05VeFRukph1slmTRvRVTmCIPpUc/
fbPKi2PTBmazkkPlFqs0KGY9JTdHJsT3kYK+vrKXNjWIHJTC5soJHi+LSDvRVwK4W+se8Jdneyq0
Bzx4pq9YcLe/jVHt7xrYhxubFt5fmeorA7j1on7Spjw5XP8lF7Idnj/AuLivZzfhxenqjVhRhN/r
XtdnwZG2IBRC2wn2fzzKfIQF3FUe30Is7q/MroUfKb7uJWXo7By1i7aGDP75w0EEpRkNxI3qopJF
Xfb0tIgGmXM8si2vQcR/K3OJTixUkxtX8VnkYxQb3eiZAydgkSy6t2MbFZTbNNvrXP+3zdX3FBe2
dihbigDXv+csutOa4uDP7GLSbJLF0+/pe1ATDW6mXm5HOpK5xadYHdEDHwSWBVlkwvuVw8ZBtPbP
B55BdzwoiLxQSxfJaUJ3VYuROPfGSmq4KSBQaFdFv07KlOR+Sn/iFOqsIlOLv17/YvY/33QS8cCY
z5AVOH9ihhcsIl4JrBNp5zB+cWqbRylVHLkr/UZ6YR7WwxHolnpPTy86mLVZbItwAsqbQhE1AhVJ
QwuPmmcDcaAfyDZHPC070XUb16/z/As1lBCJonjM/J0W9Fa9I9XJt5gXpUiU+7KsEckTiDLU2Lzf
lZYQ5cousH7YEFPt51izm3bltlZerhF/AiReYT52qKYiKJDZmAbokG4QIgCZhC+W4nYvScqpW4+4
FHmUFdwnNHGSvyPodkTr2kXLJMHRxosVK36L5Dt7AVXVX1Y1tRNCNrX4pdnUM82xpybR9O69RHmo
fiR0Rtq+1srxrTH7AGtLAAvBrq7NWQgwqgckj039Z1oF6u8cwq71gAQgoiUzTNPdorAPS1nyhDuO
ZhibG/ih9a84TY4K4YiYH/iwbfTGjKaDEsc9yuWu8bnBdJuPDBPrUPb4v0g0mexp27rYutkpQINV
Lc1RbqpGb392EkrNOuw7xN86oXc7lM2yeksHKjxoSiICdClbSiZOSe/dzjoEAHP0VbA6+t7qSfyW
GuAwWBt4Uu9fFd1RwzM8lJ2jN8Mpa3RbfGmi2NTJ+ltj1Lh9uSRZntNO0c5wi+BYYqn0FxL2urrq
ilZ/kibEFJyREhSaB2DmwY3jch4R2LPUGmgDsca8/k/PKfT6zEJ2N3xhEcKNFtb5Jgqx2UaiN751
b8wx7PR8wNCEJ0gwxVvZXZJvVaU0Mqt14hcgGCExwQ3+htQ3rktFKQ6124c7y+/MI/YO5uyBJQ46
7PkJn557u7bCGy/Ls8IDvGUeJRRZaMLC2J4n5kN60uI747QUPV50XNfwTkKTEPc3fRMNvbFScVy4
9eo7jw4Ao1RojNRC4RkvG4yR1vMSs+v8Je8oHOm2Mu2jGF54nENXnDpnvFdjVJzVBrkbRfG/hphs
fEqtJvp1PU6dXZqCWoTBq5214AZfenaqDmLZThaJFzvwMWDEMObeEul4Y7EvjDJrUZAczGRrug+n
0xvIriqtWhpeSBmVTMe0NiCi4hu79+IoXGMUSJEHxFT9dJQCEz7SvdHwqpQ+PbgauQoG39len7Hz
u8wilSUBAO70vnqno5gSKyG1ig1vqmFVSHqFYzZGe+TqIeF22D2UgsJ24VvuH3K4AVuyMS0qOvQI
IVQv7rJslGHahzWfJ9xqbQEz/TsYSmPn9u54h9VxDxOWXg4OHsqNnOf9/X96VillzyBxqrmC/Gpx
PGqB4U5apqbnp+PrGDfWF7u1ok2nm/JOmwW08nI8ElLkxjJy92nQoqNrJftGkf9cn/zzc8oPoSQz
q7IClVjOgVVYVuK2punVftc+mxNv5FXRVeIQpZBd1gWMia/XR5xTk+WnU5KcuYAUaEDALJbbDaIi
DXXTA7g/rZ02TB9CewiO6Zj0z3nl3EdFAuE3kqiK8+C4PviFJIJSKJwS+mh0z8H2nY7epdIe0pBE
EN5D4alZWGDFgjp4V+AdtprGNOCpUr9Jo8YTkt9WvgCqSbaIYt0qiF06XB9/yWIL8PhWQlyTTS8z
yRvov8JT7Y3oeP2D36P+6XSjMWPNBlz4afM6XWSKA6D7Hg8ry6vUVAEMFiXxN92K0r9N7oBPJsbN
KCypThKsm6LRv5EgaFgWNDFS9CEOiCi5Sx/rzgAB42TX9jWagxZQ0m9kCADZcAOwmlUJuLTAvqmO
D2ShZguX0XKhFWC/9Q1Iu1BgVsXtIdG0vsawoFd+DBVJzPUvvbC0JMN0fGEHMjQQytOlLfOB3Kpy
LG8caHLjAKoc3bpyn9jJ7Q4or1j1I/5Ohuh+BHnzdSzqaV3jOPanoFE6C+90kbmmqkJiX2yxWuR9
1+el5QFeq16yzP3FYe4Ptkyd+x7bnhtXwbxPlgsMnJzWAg1BoE766WfnLkbmsustr0wLSBOqXT/E
StNhWkq//8YUn4dqmOIAnhG+oBcLWfx0LHNGThOtbM8oFfMfIOo8z0f5ooXCfRY5yp+B0ijf9FGp
v3SYUTzienXfRK7yE2IVKbJIA3MbCGw/NqpIfc/FEnijJnocrjOtG28AEC5NjACBMTNGCTfLfMhO
1LBondHyejuYQCkGSCSCIoRGV9+Sep6fHos1IKTM78p31M/ykMVW0Vthodte3GP3E7iutsc1ybkv
G01uRYmmURJ1/Y0U68JiwFgg2cBFDEbJsjmbYQyFZbQMXkxZhgegJIwcpBZ6bEqLUmhGB0SN0i3t
6uxWFJ1vxtPvpQBMZkdbmDAOyOV0H9QWXpD2YMmXvpYvAvHSLcYY5R2Pt2ITlsJYDVM/reLRd18Q
oP1LR1PhxlY8v7fmX4DOHvc2ZTdjueuNxhRqbsqXLpnJ3bDl10UVtlgUaumuBcx7Y7IvjkdqDbKE
8EIf4/SLYzW1gzFx5EtEo3+vO3V6CMrUWHeVgyrQRPv9+lE731EzbAYeksWdbAIIPx1PgupNeGKH
L6odoW6QKuiPRMdicLPVCJxylUjU268PeY6a5JlCBRPy8Ywxgbx3OmYL7rhWWi18EQgJf0aGIq9X
pcRr8DEYFTwY/SwpvkA3BHgbiwZLpaDLMXaTpT+mqywIInp8ouv7lW6gIdxMlv4rlX2gbqyxTp8j
vcpuwQUu3G78ZNIXgH1EJjogpz/Z0bB5q/QiepGjrWyyUAa4oqbiGxa5yl7N/g9t59VbN7am6b8y
OPc8YA7AdF+Q3EnRe8uWLd8Qsiwz58xfPw9Vp+doc6vFqQYGKFSVYcuLXFzhC28QfLdoTGlfSBVP
a3rFIVZKA4i8IjyQJ5sblMaUvW7G5j6UWmMztqiOSF7RHo06C68aZRw3cJ2/oJCIjXcYKfWVUZv1
XgeVeQWaSEJOAIVGPHT+nio37CC+BQwZdAHpzxIpLk5a2ZOMKhbi6Kgov8CrN/YUpAYOWEO4nQJt
ZbF9sLhpgoDRRT2OMPhtYbxL1mRf7ygKhNExj4xmo4hDg42f9Qut8HE3psG3z9fZvHQXhwejgc5F
HW5OiRfLLKFUjieYGR4Bo5m43OXRTS4GKUbfdb2yay9jLGaR+bPoi3EJLEupQQjVSQ6r6OhjtwlQ
rtN3QyhK7ucv9OH0vRtlEWI1fQtxX66jYxtZ4Z47GtfSSTL2WQLsMiiyX/+D4aj4zzEstifLbSoO
fWeYnRgdjVFTH8q2mJxuHDGrDATrqu2DtTLwB0cRpXLdUBBgoEa77OckvTZkpA7RMeXA3cDEbHBa
1bEBkYkONaT2kS/21vhOHy2SuUsMcv2NLrc43w0CcQxRvehYQRG8NivpB/IT+sbArO5/sPhpE6B7
NGvPwLo5P0KoQGUdBoeUFXHbovyW/pRL6ZeZNIdQkn98/uk+WI90akjXZQjSYAgWGWdQd60mJZzq
2ixojESfvinSsVtZjwv937fDA6cRal/k0wQI8nJBZl7tBaLKQa5FUCxA2jff8bi3RLuPOatsEBPa
AZcnTG4bnVomzmTYhHhdUIDsQi0c2JMqvmI+9wVoY587hjfV2sbso2mLLPhEnpT18bBy/Xywi6Bd
sEehjM9KmoujfMA/cfIEyru4M8PxCNV2O8mBYMu44G1HaJMr4330LeAHQfKgSYlxzxxevTv0AsR9
qtKMY05YHen8WVkJeato+7e/OEhweNsz8IdQdH7rd6PEHp+prLT0iAYRJvEmsdhIovX317A5N3pn
gRLKNNq8m96NoqejpOatmh4tMaqvQiFni+pWvMnFCcXrylxV4PvgTJgHI0yAs876WUxeOlQj1A0/
O/YSXZTQKOaga0D5vxvEnQkmYFcFeX9MB9XaqznyaFFiac8F4usuab8Gu4kybT0mwzbqFOmmas3y
Tp08a/f57H9wipgEx3MHiwIsNL7zeelbM/V9fcyOUdLG16Y4WddjVWZu06Rry/eD5cRXpuJHo4nq
4xKG0WDrGU0NQ6VVZLhVhq5/rRf+/vMXupAnJS6A8wh6gLP/LUA4f6Mo8GZ+W5wfRRGh/kBStCuP
5fVjKru33Ty5CU6tVx0qwxtinXxbgLK+RQqUOoemldtiaoytIRSvVZGHW0BO2aby+Aw4T4UHvUue
5EhrkFQsphcfxpujClOwkpd9NFPgC+hsIvVG2LFIHrQWu4QUaNhxmuoMX8Rxcms6ECvb+0JAZJ4p
QmjS1ZlVA2rrfKZ82Hgg8qzimDVqzHKMunCHnj2qagKAzsRtlSL8FcTQdt1SbpTHafQLw+5V1Xum
wyAdu0EevnmyXzxkk67/8rKxrrcW5PxjrsneC+w2bJV14uUKHH8jYT9pemsJ90dTNZe151rymzbh
+TtMVqmUYR4XR0XNE6wHGhw9pzq1nj5fVR8NQ1dvVjCGr0jicT6M1GRKkHhWSLJWYU3eJuT1YbCW
Nc5/yyLuo5ZMy5JOCEVPcX6Kd4eUgpUkXyuLjjrWSAizFMMh0pTOUSKr3llT/2fMjG3rNdU3ZciS
FYjGJTdlRp+91f1Q+ULcd3HNSzGW1FDfsmOldAZcTWl4VAKkqiDy6LsIZ7nYLhTMRzQxD2579D03
hd6ZO8ihkaMHlbbJVCVfkX794KLmbEILTIWaBFbHWtx5Lf6HQaBQZDSUwX+uavaCrYCqehrxj01t
oZRppoq4w6P9pobXUVkpe/ztwRywiURvE/KnfiWGRJozhBG8j6Yc/uBLAlE0yjyRZhxuOGu9hzdl
wvMPCRacSgetZ0CKaJacf8jIS4cEFicpXq1WJ6UM9G+JPxcGfVoJSCWh2pi7poxvCj50RnkAs1ns
0HwOBacPoeQ4pea18bbMWvVX7onSbcPLbeVsYPHFg9DNXtZtBO/OE/Ahq8GKB3aktzJI+lGOv3SC
Cm3GKIT6CQ9efg9Kntlj/9Bh/Yjdx705hqPpFkrZFxsJ/nHsNlaEpWQb+JqbBfoA6cY3W9erif1A
lReCvlXKUYZQYdah77QVkhvuJJZGbwfAiA6C3wbiFSdhvaPuIacYrZrZUZcqFcJsNVVYwvhoyKkj
ol2kck4TGXfI+UBA6UFPTNqkv+D7qpe2pwrV17aR29iRxaB/FitDjR0gmDi0FHWcvXhelz81yaTj
DyKZ2b4xkSFBxt/DM2KgpYvptoBtrD0Ng4CJTx8jElIzduVIHN7I4HoGgJAyzbRjE2ulTN3WH3/H
EINKZ7RqupwR+kE6snYBiJi2rs0/o1rQOP38QHkrT5wtkXmrUd2eJXp1alOLha0IqhZGuTYd9TIG
28N5gOhimRciNoF43cL0nQzdGdvJynaClfTit0gTk20nZ4jgAeGQsK8WpqGw67xSXuVh8L5qHaap
dEgi36nwIGF3jA3+o2GXyD+LbvIaB4Jbfw2/XcychE9wCttq0jawHOWn0GyC1B6nCka2qlTIAI7S
cC0PzYRvfFCVDJ3IymwGJz6jNDI95mLCxpm9gBXXS8Tki4SoFK2hZoyTTYslg+fk2C8Vmxivm1/Y
AXWym8tmI7s9Ox6zBmvsYUwkJtkZdrvK0xBm9aEBOlHbCFqm406LurGzK1Wl7jAkDQ7b4KTw9q2x
aHZypbO0rdkWnWQLEBgaCOKzw5iBi/MG3/PUjeTIShylRPOg9LXgt1f4eQiS0Q8SJ00kPbiCdicQ
1UdK8EecGv87CpnRg4S7L3XJSscxt6DM76jK7A1Iu8Xa9OkEcAygLv7ygpJO1zHk5GzD7ac+IQ7r
cVi2vv/slT5k9x4qkl31kJ/waOo1trY8dY8NPUmQVn3hGxu/ieX+CqNxsduZI7Cw7VTl+cPnK20O
NBcLTZ8BIZwhM/hGXAYTqa4KxtjUxNdYJ2tFgY+rXB29Osy3KmoHW28aX8S8kFZ6hxdXJlV+yF70
mmmpzELM52cgAsxlFel9ddQDbEtyTSxcKQfp9/nbfTQK9HBqQFzPpCiLtzMQCIrQwaGL4HXKFcuI
bmQxrSHOLkfBiWAGagLnoZywjJTqKWWPiGmH7Zc2OqEivyS5Urifv8pFKD5rKpHNU1Y0QYYumQFe
g/aLL7ftMUdSyCUlgL1It2Abl1W6knPN98/5mqBmCjyJr0P1nyra+bfppbpIic6GY4ZyrsOmnDbw
Dc1rY0wMiDKAwj9/tUvEOfXg9wMusqFIyUH2tMNwnNRB2lgw5xxr9BtHiWVUHriOdthEGo+axr1Y
BFFlU1jPV1LAD+ZXQ+yCdAfogYW4z/lLq3h41ZVpDUdLyf7klhbfZuOETTI7Z2VRXjbaeF2Z1JmI
lPVC0n4+lF5FcalVwnAcZCnfCaneXVfw8zaV2o/XOICaTun30SnLvWrv89AOuC3c30tt7Uk+WLgz
pxul15m9AOLu/EECSxLGEEHTY+dhLD9GsbSfy6QrK/ejUWacHQ6uNMjlJXYw66Kx07psOIqT4F/F
gvyD3rSxkhR98PmYTDB9NA2pFCxDcMSmQnOijni09CHZ6VOeJnaDqSveHaJ5+ny9fjQWu4IM0gKd
RF30fNoQfmtxkE/G48wrnD2ylPvUD14C0vEVVM5lfZ7iiU6nENsG6FYgPM6H0mMvFQJflY49UFUS
JXzfxa1KHJPZnWW1GHT3UYEE6ZASPqazPN43UZCEGwB9GNlGzJhsT4aWfym5hHp7bD3cGIhNo1mK
Ewx/46XKBtSb/mvyPO0+CbnInGro/wxTHr9wdrfY7vXCdIDQyjVnDJMa3k4e7oIrm2I+UxZnDtoG
lGNNCntcCPOcv0tu1CHvFH/Ux2PrY+QjBLqPhSHsRa8wHlArz2/FqtBXigEffUfasH8hjaj3LZa/
0LWdMMbCeLRGHOuNDooq7X5945ndGu3w8pqlwgs+B2Y7qROAmfPXo6WoDYST47FOQJijGiUSdfhI
VwoT/4uG+FMi5plN5ITf++er9YPT3AArQ9cZRhkcpcVpTltp0oI2mY4akTrSFDTdKh3FvDjHsWoc
/q4883xNgeJnyc7YFJBk52+KY2zVGcYoHi2IJJChym9KqjSHoYfm/PmLfXCOAkmb2TREEiRUyuJ2
b3FDnYok0Y4TqIVvnkX/PLKw2HTKEvKQ3aHGesgFGv/4ISdogViTNciuX8TAZsraePz8cS6POYr7
ZOfc0WAWmIPzF1dLv+NQMLpjnGcxxNXKcqxe/tvgCMSoZ8otpZm51GAsDoRMtsKylEvtWKlBvO27
ineWQb1IDd58cddIKyn2B29lku5rc3CD7NyyM2/KflJi8qgeaSGO+9wUH5ME9bPPp+5yic41JkBU
cPBpJFjzQ7zb/G1RV2Ie1foxq7TsKoZ2sW99JdgZeALtDCRA7v/ueMSEVF3BX88faqmT7NVlMo3q
qB+p/0tOKpkAbsU+cjo/sfZNiX3c5+Nd7n5oJqCIqFWjwc1/z99vCH00c7vAOBot6ldRTF+4Nxvh
UEryLzQCB7durXAXJPnr5+Necrs4c/h8wOTQDlUBt54PrAcNehUVE4uXUv9HVUvj6AtJtdFa4Rsz
XJ8KGtNuWJvybTB61BEVUl46j+oGDv54JwVa4liR8qsm4EIgLsiOJsK0W68xVBsmarZyIF8WmXhe
kLeIJ3Bg0b1dHJN1jBnU0CrGsUyEbKPDS3GMto6evBy5L7GnxWB5fehic2XdaWNsukbthxupKQT4
ZpWMjy1QmM/n8C1HOL+ZYBxzSCDBwSZQl+1WMEoYy6qzny3lr6NVlgLp3tACJJCKpn/OB089GiU5
qjNRmTe3kY+ijBOGkpSj41b1mKrGRn6fyJMODwcr5V84CbXylYnXzT6LfGsXRBGYL9OrwtEeihAf
2tGvy8kdNas5jqWGKZSeAca0RS2qsPjUtPQR+ebpWtezKkVkLbCAxZegA+au1bQxgijew6NIvH2v
JpG6Ga0gLXeJoScbKgP5d6uFut1VQXyiAJz+NvxQbfai0Gffykq1ok1WhPLJmwxjS9SePotlHlT4
KntD6uq8zCt9aXGyUYCZnmQlxnWpbkblTZYGi9KirbxNL5XSAehD9DsspEjksoG+6pipWpXokenF
dd1W0Z+SWA39aNmfvpe5rN9HZZvGbj7Fyl0qoyK3Gwtcbu2pHMZ9LTXqaLcIqQ1O5RVBskv6rHOS
AA/euC8p6YEdGpqNjG30jeB7AWilQsW/tY70WFqJVi5KsWSuxLMsCdBDlGqU832FVGJbGkkTngJZ
q7CSNrVbJTWaH7UqIOOhdM1VZQjKJi/pmky5NKwUYz8c/q1CRKOE1tjiSkfxxkBLQwxP+ih/C8Dd
sq5i3TH6UJ/vHGkfAE131N5PXatu1lwRLkI19DOJYIAcA09H53bx8nqIxUhL2/lEi6C6HXIDYx18
K68iqjBbzYv8W1jBwso2vHhljeCVq5U9SE+b/Ox8xoWEDcrGkk9pFfhfdZMpDrGN2vhVImJ9HHvb
AjcpO4uL/DeMzXLlxniLJc5OAcYnh1Fo1c0k+WWO31Sy1PME6gmNf6BZQ2tqwiaStf5+MEfpTooC
aoseGlkKHsJ+C+Kl056UWjVr+INlh1p5ldfXnZ/ijtllmXpXWT1iPlk6ib1bELsgIIhUPUUsy8u2
feTXoErDYLClrG/9jTboauSquWodYkJ+IsUJaXNXkrICYgAVWGxysbIOgNyWKLD7RlPVK1/g4pJm
6jkJ+RceT2Q2i2iZSkrVV0QeJ3T2NKBLFogTaAkIyYjQRCiWuSsHL1/0fMap2bxVbujUIbE2P8+7
oMAXEHrGykg51XpFMg74ddZu75uvpZh/jStRfirzXnvCza7+u7WpuVqEltzc8uTWXLY6EsOvoJyM
yklD38qVa3yiE6//8/nrXUavjAIGD+1V5pIy72I+UysderkolVM4+vmVaDX9o6D0EEd9dASTKTGd
PNGUG4lv+5O77ofZqOEB8eG14OsiC5qfA9QSOSbhCa2+83lOCrWNQr9VTt0kSz8ytQu3VkFHKWgE
//Hzd74IJhdDLeIgoq1UVaNGOaUmpo9DIaQOQcsa9O/yqCCBJTimcoUsKuiE8xcKDUlEaafVT8Go
SNtYDNMD6Gnly5hNNC6yptz5sgJ3tvC6+zwrmu3nL3lZzQIKQ0mVTja48UsYYKj2XPq6p54KdTA3
kZnuwiBKbLUpr0F1PnWZeFdP3SFXq/vOWPPv+WhZIRpGwx5as06DdjHHXW8IYpMF2mmahum2jSXl
iFZqcNvFzeQiQtBfx0mR3cWKmP7EePtbloezPGkV/e1YDnzVDIME5AAiha7++WeordaYDIgvJ7Ei
tLclo+8bG0mO5r7i93DvQU7QLrOhUByzVo0/vd/uG87YlzTv69GZmiKU8A22ol8r32eegfcHizoX
3yD/cJfIIJaW+K869kEigzA6yu3o7wZRuzH9Udkbaq7keJOk4xUCrfUXLQaFUUapsFGEOHuufSVc
2w7LrTd7Fc9FJG4VlRhziTMCohgGOpXVY1bIZeDWo1DEGzkgrrbiMs6cjIiesx8hjOnGKoQATnda
VqPjq1bzw+RnPXdAdXsEBNVKijspZjJ3W3o13FQTojy2qNY6wQE5e+Dgo5HdeEbSGzYC6cK+ws3j
pQSRfkORvq9gCYb1k8kt2tqN0he9jRR190ttJ/W7JRbhTZlzRtkKGiSWk2ewwpy0mmtKkR8Pj6Yy
NuBbo/QazzfNpXmVyTZOc4XsVmQXwi7Xi2mgkJlkEZUPeou2BI/kbyuQzTkOccKsWMjao5R7vuhE
v8mkvijjB1+NK/kwTKA37Cbw0foLO7OWbY77+LWL5eQrviw1Fa0pbh7kplX2RN/Jr1CKVNC5IUY2
dhpZfuCIOvYhtoTJydoFsDwNeVb8HGhbQ3kG+bJMLJCCyus04lnbgfIo8IekcbqulHZKFp7ScAgd
RUinjdJI0YYOZrLx/Mq6GWctQ1r+nSv1cexQIFwT2bjIwvDOoNUAnGHmKXAPLmIttFRDUD6C/CBg
3oAm9p5+wEbSf+I3gEq1vp3lPXL9OZWiO21iCvNurw5rdMx5kPe7lIcAnY9pJnopMBCWX5JISRAs
2ioPPc1yZ8jxNOwIu6/SGpfOvK70h9gcBluOpZVK8gXwhciWmqA1c6y4mjlGz9dQ0zaaZ+ip8TDJ
X8Lktpbuc/qAptK6qie4InVVFdXVKDrpjYVp1o8xxlddLRxfu02NQ1mZGzWTbEv+HmXRTkyrzdv5
9f/Bg/y+eM0emur1tbl9LpZW5PN4L3mBQoWPvdh/vv22/5q7z83z2S+Qdgwbyq6v1Xh6rTme//N/
85P/+pP/r7/5v17f/pavY/H6H/94ydusmf82P8zPzMJn57M1k3G6wvF7g/H5Z/4yGBdgWf7zTd8f
BimkBiof//hf/Wvd/Mc/BAzC/znzAdDpZVmTsuv/9hg3/wlockZSzzA30KVzfwJZmybg52TpnwRm
M8KRvaDQGpL/8V+v/+WvxcrM/TUd//r1e1vv88CEdhryOjNOnDohNQ6IxucLy6AE3OqVR0QryIMd
xn7lqEFu7BrMuivHFw00Z3si/ml6eDdRHwx8ftK8DQyWFYCvMnf1pGXylI4AaGq/Uk9K5uVubgTk
1HhOHT4f5XzHMgrV7ZmMCQyeYJJ6yfnroQcctSiwi0dUBm4Fo3zFwSBwQmG4ivvf+GdnV0Rmf22G
/3ZK+W7vTonLMRexXk45vUDAUzzWCPamtJV2Up2O20L0v5jFv3befzvYeeL712B4zrxRuIgbls2Y
XEi9rkGU6hhkvehacatuSpr9LrLW00NKeWr7+YQuYrm3AeGKQdGR5zwErO35jFLrUCpqbfKx8uOT
7Kn1TeWVB6xDD77Qf63UUTiEcntVqnuvvdOaKVgpcyxM3t4eALYODULE1kGNLNG3dLHHympy+chQ
yk2ryndInRe7UuiNfZ+3hV3oteWIXS5DPM6ahxgESgsBtsii71hMH4RDg+rESnp28c0hWeCSCFMR
0AI36OKO97mzpCIJjS+T2vp2WIO2aBKcjozCmPbmUK6tsctZmFkdXAQISwFUQD/1/DNUnV7rZjnp
ME0t3xnN8KGShGspLYCDRgjtCI08fU0ybqOgFBzEs6jE9KEjFGNxkDOtcsU0f/Bbw1jJyC/OE56L
GEfBeBgQHCpG588lykOMudNkfMnJwLtEO6iN9xPr1XKD2pm0C3TxBgRPtMfYo1ohhnw4JzQEqD8B
zKYzudjsVeIbddsxtuHXN6kR/aGHpnzDzG7L0w7fDau9Dxo7200acoKknv7BkrpdTt3KVmBb3FiD
twaq/mhd0N/i6Oeo+8CZR+Z89UuZz1RU8RfUtSHm+qhHC+pTNle4P9+cy8kHRcxqgNOB4DylamNR
g+tDz1N7TsGTabXPVikfqkLYdkL5dRjkn8HUfBvCjqL05K2ceAshOd6M6w2bk7lLSrZuLZsXfRgU
AI8m6aRaD6GBK5zpu2qq2P6Vr911wk3ZbLoWufvUTTzClDB0le7p83df4C7/9QyQBiG7ca2y9M5X
Xu5XijpRaDx11K1vDcUJlF+qvG31O/RJWAt/DH07hHtdcPwMexMnOHiTHal/93h6m4p3jzGviHcl
IlqpcPm4xE/+H13dVi9Su5eQSukcwbjSMzSF7Qg95WcKZYZ0pQruyiws74Pl8Isl0CDl64kjw/cJ
Ti57X953oTtR1DPue2Hvf1MlO6gA231LMjf8kSWI59vB68pDzKfdv+Pky0+xOATaKM3AD4jSqdVT
RyufOoC4LUCqbnjJxGPBAqmsEaqAunL4LKAJ/xoY9DmXPr0H4vTzye9EIkvcguWTmmLK6KiiM3nA
ah192HXTyfNH8s49VwN1+Vu0c8C6/Zzyu0y9ogLaJ18NH9VWZd8pD0HrpgWSwYc0dnz9Vpb3n0/R
W1x1MUXsF/ruMteYulwmmtCS8SrSKa62g7WbOvteR9xpcPLWxejSyDGIcL14kz10WGC/dH/qA/Bl
YTcQlyXbItuV7R2Cl7JlwwnuXerNj+jQtIHTGjb9Q6vdy9PK0l4kIX/NLmpbMyhvNgJYBlNFABie
RoJ8irNdH+/H50q+gbYqZE+Gipu7E/q2sQ8xf0BmCUNZyZ3849R/G4RNl7nDbbBy2r151y3n8P3z
LL72IOVBlgstzzM6UeqMvmPcmd2tH28mdHFAYJIaxre1f1BqNxi2afkNYqg0ooDX3vs/Uw6iBP7b
tSbuRfAPGmW572FPIQJ295VhbLpKvS7VHdYdeuYmP2LzSPNKr2zxlE4r23beEJ+9yeLsssSmaeH3
yyeEFXEZsoxtku4887kdH5VVLdXzWhOfUeWApJc5y32R4S9talT0oCwrU6UTHox0YbfpPt95e+vW
+mlcrfUo3rQ3zt5sMdjizWAEqEZA2/vU0lJQ+Mduqk2IWGBqbIz8Sktti+56sFPj6w7agOfAQIJp
fgr7fT5eKdF919410kYERX5TBps0t7Uj9mzxZujt2nT6BFEkW3oIH+LOKXO7/qFuczTM9NsIuSls
Zm2l/1or+6m7DaJNpLrpeKP4Lj8cvujYVgknOVtphF2EIX/NrwUckjoK4cgiDCHaxAgiG6XTuLNy
ZAmdVNtKL8qPXncQKfDCXZ06neGGwU0JTnzNgPFN3eVixrmEmXjuZQLk8zNQ6BPapaizniwfDoQd
NWBM3PkE1jLb49LZjNFdpu3yfhOBCNkDLR5+g+/tTbeR7Cy/7ctt4G176mBy9CgUqJ/Znmd76THD
0oK9ltxM9SMKjeqDvA9jajGb6rUsXDn9YeUnX3CkfBuAije/TtK1WOxxiMhdOn+fn5+XZ9G8roio
yIBR/IEqfv6WdVFbxuQzyUmwQ/MjHlz5WeT0fNR96LlOK92W/lYerjLE3u5aPH505Cmdod5GOm4O
u2bt3l9od/5rV717oMXF6zWdlNbDIJ1M4LZoxsmPkXrTx25wLwDiSG7L5r4L7zv9qo2uJf0qm9wW
HuSDVuF4bEt0igGxc376bu25WUbq4g58FPgX92aAC5jT/qofjZfCHU/BUXvWPdt4YHV502GLf+2Y
2JBKqpO59X6ArlMepRipbFv9w9Vianb/mN4RA1j31pdogkkARseRBQcDNJKk4kr4/fnHUS+CkPnj
0B2b7bBUnTrF+ccBjQzyUuilk/Bg3Wsv0W9LcbRfqXzdqAdR2urCtuW4vqmutFf6Sj7V13vePX0m
ELd+AKjInwXJTe+ak7IpHtOv5UH7U92x5EQkCX7gWYYSivASnigdX2NyJhzrm/qQr2UTy9D9bRuD
apKJa3kbcQ623wVysoFNxmDxEkxu1dmd4gB2TO+Ewq2qXaHh7rrnsxmvTUzHgKxi1Ur1rdS+3Mlz
kkfTCFUMJK3On6CvLXC4iPmegt9UqGu66k64i1vXUndeb1OVSfptYm05NCFeij/Qg72uv2YnPmh7
SAsX8aGEKmB323zrA9ucXONvSl79tejpF2BiKZFwkUWdP6GVGlWBIrt0olQ/2hBBhq/c/9pxE4VO
/aX5Zq3ckwuNrcsBF4dblaStoM8rK6tIJWz9NSvcQrTHyq1Ge7qFOJQR1a2x3FaHXayFjLaLmc5r
wfs2vTSIDt21r+ZX6Rg9d8/WY7ISP1+kcWyfd7OqL767QKvnr9H8R0+DteGYz/JvLcDyx0EN5fO9
+vEi+/cnXOLA/KnRg1ojdRsnRxwOSuv4430OGgzfLnvIfwRGintfYhNP5ck2BOkrOIW5DbmBva+t
scdIxJr2hXcnIkipVY9qdquy3DoyL+3eKx/y1Sr8RQlq3pnv52dxvAQRasZKyFFbGq4SuCP9wn1e
uT02qSP3OnSgLFpbeHOccrEX303T4lLP8HdACJMxPb6DZKMhIljbrH4gxhS8jfJNMNzsFPk2r44A
XLH7/Ct9/MpA81Hspe570ZUT/D6j65WCgPojPvvjlfdkYYD0q7iWVFto7sN0Jba+zOjnOf73gMpi
Dcp+l9UWfjwn3drIposbiWZt0/ErXYRRK23UVe2w2WXytTFbaor6Vs5XpvyjS+T9EyybxpVVAw7g
lbuvuGiTFqE7Spw+xl8/n9uL2HsOHzhZZuYyFc2lWh7Qhh69C29u6pAzVjb9nLHcdqlnFwEdujVe
7mWdYjHe8r3iFu/tkPHicZPMRjSbptslpTvqziQ6qGM3qSuXx8RwY5Lnb90RQrW+CeOVL7z22otN
1IOe9PqOxzClK9gdWAGl9ZXkP4U4pph//5RZvPRi+yA7NJkYRIgPAmq4oVMObo61UmeLGma3tqVu
Ov0+vYVGihKlPxzEJ4CDin+rK3QjXPxy+ccXt2PoCjlIcaeUKGlSxneKNdWvtyLh2UZfPKl6fqVp
sdeZBQzWh6SFcej4xU2gbKZuF1EpvAvqg59fF/4ODlI9W+LucHabZYfR7X0p1TsVtTYPKqeRp65S
UEyobnvzairv4ooCmDsKMD4TztGbYGrRHN+1YuBgCDfpziAkjl62DuCeRNjnUu6IJKql8ZB2vz9f
74tWKit9fkNwv1ggz20RaxE6a0IQtdhKiA9ddv+zsADl4diqHyrD1ZQnJT5YpPbTl4TOuL4StS9g
KJdDL+MFM7TEQGToQN0Y1i7qmQSnxYU7cGq2goxP+dqQF9nu4m0XEUOWhf2/vmeCJNFBdIbuqrO2
ov7bCNhwt4q1MeqV4/rt0lwuIhnkPdQ4tKzUZeQWCCJeJdBRH6jCNeVBFXflaGOR2RpbpKWsdk5a
x0eBk9Ny5fAqirdGsEP7Pui3smp3DbfmIU12cGOpAkUwpQXHMzYyaDugqaf+yboVzYOnvgg/xyef
tYguNLOINy/5sSrb3alStqpHo9exbs3QpsxYSwSsc6CK425ggtwAUaF+N8td41+ZlYOYdr5mZ/aG
SbucBURI6RUBulnyOBMramW/EcSHWYi7tUH/+TfdH93Jpq3h3VuqI2YuqwDBteBXi3Z/6LJ9qu/D
1eBQIDC/Cqc4txOTCbglwFODjWjulXrbIuz15H+Nb1P2pT0gX2S6SbcLxuu23g6mDaTZb51g+GYJ
m1b90wpXiehgpdwjPoOrtmnLO0pFE5P5PdApx7962cEkR6MqvIb9uIjkWHyzUdN/zcDikG0shL/b
iPVey8emII3YhcJePzyXqWlLa/408kWMshhtccgGgjkKmc58U2Q5VC8Gn9pMN31J/Ai0zS8cM7CF
1wQRT9lusp1M0HxFjkle9VL9jNA24fD6Fa+gVD98qPmoMRA1BlSymIKZ3xvG+Fc/VIqr1DZ+5+Ql
KyfafCZfLLRZKJq/noGWFRccWBIprQbpwcBZWrYFyyY1bn4nv3zZjjyn6d2psvMCPbu9//3zseX5
+T8be3FfKINiBWrK2GFtq4/Gd/HVLOYlqH3vvvcYFEdwFGyDdPyJak8tOf53j5rKPmaufVtcYcZ8
dKnTEfy/EzF/jHc5q2+JeR9Ca3rACn5KnfyYao5YuwjlrbWaLlOiebG9G2pxi2TWNAppNUkP9Zjt
zZhiHrvRhbxvSjdw5XG3F5StIN6Oa3ZkqyMvLpEYF3FxhErwUJUuBa5ysGEnQMyvyVAAUxVuiTd9
g5nG2lWytswWV0kaR6oyagys/2wfqyfWmP48YYyQ2cKj8BrgRlW6CRL+a8WuD2/s93O9SD81IFmm
ETPXmnLCYVvtXL/ciXcEkMr9+Ky+tsOuUPjS08pykj9eT3O7HeOtGRJ2vp6sxGiUrhcl+iFguV1F
cYRxW3k7SCDu+BPEu90GX6v8R2ZMthq9hP7D+G0qrirlqZQkO5W+9DEdGHqxtAI9xU5lR5dHWwkr
R5FrOiybzzfj2uMuzprAK6SuYeQHjBQw/Su4Z+qDJz3SfmxXbdg/CizoManc80AhqEOez02TCElf
qIX0kDWbUpfsvhgcSaVXANTgJigE2wu3RXC1Wvp8Y1JcnDjvBl6shlLIzaLVct7y/7B3Zr1ta8u2
/isH950b7JtXipIs25LiOIm9/EKkZd/3/PXno/c+KxKlI97c9XoXsIIAAVScXc2aVTXGIGyPbe5A
ykZF5MTyGvZmUQWQ4iStM75QCInkTS2s9MaJIietyATborJuJMBdaz91/Gg3wJhBMbzequFG0R91
46lVn70ACq9d291rzX7s0ZRfcNhXr8XfI3gv7Jy4KTMNJKFKCrYVvCpkpmltt8mGDuFfdQ/am3gn
cm7vjMuU5OSuQLyB5OMv9O+dr1YsjWrW1URkvrEDeAa902MlNbw/IC+Ld3LjVNB0NNtCXJXqHdSm
m543oKSs9GQD9jdOv2jJPo73JN3kmlbSI33MprxqBUeR7TLfFd3e4NVkZC+l+FfQ7Kt2Pcavsbor
051s3sWobETjYw4API+LdRqSL5fJqUgffRdc9PPCYC/OAalxMJl0AyH0qtA+ej7YIdDow4VM5tnK
9xmhnQoxTlOTZja3yZfS2hn1U5gfOa1IN3nJzgg3Y0xZ9kmr7Fy33WiV5rD6ONbP2lopv6QBqgUn
kp2GWI0gjODhIAhrUJ5+yrvtod7m8arYxMO6LzeVsete5Qc070lHEmPGDqw6t4f3XsU9OwCz4c0u
AEGDO7WtGJ7ar62GF+KqQi73q7kS7i3UtDdesUoRzS6fyCJDSRGNa894UDUSUhu13JBSyxmbujI1
R5JpYAWe9AuSn1JeN0yTQlvwKkSuW9jm+ZaxJ8mqv1PT51K01XjVVXe1YVvmSvQd7QB9qxSiee2U
pqN5q2Tc6NFXRHNqeU+KvQqcRnao2AKIayCiKeygh2XXrt/6ws7feL6W8ibOkX9xV6q5KbWX3Fpo
HL3M40xzpatoZwPsQDdi5hJLKZDotPEIjYDcyRvRj+yx/pB6uV3TEqRuM3VVNR+84n6cYu/+Xq9/
LqwWe+1isU4+YBaUoqDW1XpB/GeGd2bxOa8PkAQZ8kPnLhzxy1tyNtR5JJZrCj1RBNuQaNU8LYfh
VdIRYN8Vud1k95Z7F5UPRuBkmVNld7dHOUO18rKdGZ9FXmKiFL077UkkzShH67FjsRn6e1HYdulj
1e6QqNT6teveB+WWJmWv3OrlCsBmz7W4lDq7fGfPvmbmAMaSbl839KXnJH2ojTuT6kSzVp+zH/Tt
wYuUV5uF4U+reGuVZ0eSjh44s2SGT4NjOvwo2l1CY7auvIjJx3RwiuqpSV6ZdUIXt692t61fPnzo
epEnOCzsJXTMXjR+VXLcp6MaPSda3hJ8m1AQ1gnMSdb4l2tksTPGo8rjsnnzCst/iKbnV6XB4F4Z
vIZSwKvboXQPXZmkEH4Nv0w5G2xJEn6Wtf5GzDdslWT4Dg91O3bGnhvr01iV5UKwdRFdMgiFxyJg
PtgmL0Rm3ok5lUCKnst0aqrQix4KKWmR1+YibOExiqLmJB1B3y2Nt+d3Q22g8Bl6hv9cmPpffTY1
8wc1Db5ZTYkJatM1rcqPFl6N9jQqpw1FdaVdGuulW3r/CtpHQSUhiWvOruMehnXPcwf/We8pZUaV
55iFHq7SptJ3Kp38Jm1TULx2a17oSXYnCMhayc9GIX1uumBc2L3TaTjZvGCiaLIGfTOhXhBvmUdy
Rd8XtY/q33OPEacI4me/rwwb7dNfXYkO48JunZ2VyRxcMCTgJpEamkVngWNkphqkpRljb5VHXQ6k
jaTUEETU8mcXWAfgt+CulpVynafJ1yLiJaWImfBQieNrhlwaUi6GYKt6Xqy9OPlOAdRrGu2ugEUN
1UBVWQU4Fknrop2va0uUi/O6+/TxUxXCZO8Q9sJif759UH6GnoDOh4/wt3mgoEkfllIKiZob7dw6
3muCIe1Sr0dAREhQewcysQG6mNgAYBBY07MvQ1ZENhJHOzlHd1AxH5CfEJzQ6OFpbJp1qylL6ytf
LvB7mxXgYOq5CCfNIuZucBtXNjzxudelA7LBdleAXO3MoHoYQ/cTBMXCk5yMHlX33riLofdep5Us
bkOzO2hhXj/0PclC2ksfhyAZdo0iIV2k7QP6uu1BFP0PLuNcNc1IFKBr7cEXm+4QCDBPZhDIrhb2
z3SVnG9XiFMUWHLAsk38NDNfW8OjaAWaWD23oVVsQ5/Z9wTUwYI+NdZaGdCIFb7CPNZs5IrYyPVo
pDESoO46YtMUR5v+XhA6slFUllNAPIcwIAXnjTqaxsoqK+viqZYNmHog4ocbGrXRTChdR0ZsdeEo
zGshtErTLAr5BOcPSA/dzOe7Sex6C8xubn0M8zJ7EILus0yomejGQWMjrQBoVStYuO4QpKO412vd
IfFpaAEQHd3HUrSG5Bq9uDi0eahmDu1OoSMrXPfvM/7/0S3/Z/K7/zu6ZV3VX39k1X9tfv74Wb7/
7cfP/9oH38ss/VkFX08hL9MP/RvyAvT/X+IkqoGotA4Vw9SH+2/EC0wj/1LpDzZ5LoNmRObjb8CL
JP4Ljjq0jeEEwRED2fgb7yLxL6A14TTlHYPaG50+M3jLLbjLdDZ+n50J7AKNhyoSCU/SZPzu+YYL
lDBLrDyN9mIVrCSzXnuRQDEzRZxRtj3r08l0ffj3756Ca86v9P9YQz1GnxQu8ZaTXzp5547BAJlZ
2EZ7pEzuykZZq+JCfH9hASzrhNPED3CRqnMqnB6FlrxJE3WvuKK88pOOjP/EY3l7HBezRqaPC3uS
XZjUn+cXZIIccKsBBdznWkwjXqMBMimTZts1ub8uRmhSEV9XF+KhWc2b2ePBzh84hskyFYTz2asD
hLwy06r2ldEIj5Kb/sph+3OizDJ5VneDU0q08Gs+rnwYAYVQryURkrb6YvXy/D39ny+hpR76KIjP
0GE8/xKa3jvBqpVyX6fI2WawZ9iugnyBEBkepCa1t7ZiWd2ogeI6oyUYNqQf/nqU+29DHFRPfR9F
6wFJpAcDFJ+NprtCkFzkd17fvmapSt8u8GInLRpzKyVaiyvXVSQGpdL96FKtQ9/Kz2q07k39UXQz
/en26r5LgZwdimmiVVoVJ7Ej+kFnEx2b4SB4ANH3KHaUOyKH6FGD8GQVgoN+arLBtBPX8A8a+wBc
TeEe4R+d3s7BsDbk4ZPbmNlrWagDwndR7RDREcwQqSxE+eeX+LQIQMUsAkZifEoJ80s8SYehSbhI
kInW9G1nUEvraQRflUpnce0pS42Ul/YMCf4uC4dEpyyh8vmij0ViJJM27V4I3wryzBKS676KfOB/
rpf/FcJ1Zf7PLc0Cwk4cjL7XsaTe0+yDlPFKX4FP2FjrdmXaVL5Du7yHZXL14/bCXxshjw6Ulni9
WrCEnY8wFwXd60ct2Af1BujdY5Aatoao5qAucZ4q00V+vsUM1kKHrZvbnqrBbIhy7UdlNMjBvt7o
2+Bj+Mk6po/6PVtdeg0fE1vcpo/9Ud4am3xTffZ+0o38dED+fScfKZ+ozUr71bW2ewyc21Mwndxb
3zU72RHyqkERjcFe6R4GAoo81ddCWdNfN27CAKWXxFxRfrxt9MJpI02iE8HRRU8EzQvofN7VEQ5w
twn6fV2kv+DK32putgSTu1jbdxvv1F4AH4l8zm1ITZWLqRL3e3Iv5P1KYms8j/qhj37eHsylm55Z
msVwYQiLsF5iCQ0Sh47uu9D5rq3KVXXMF66hi8XC0jvQESYu6H7edRROrlNvSMRYR9hgH6I7r7hA
Nki2SMPXdnwJSLjGUzHIWChfXrj+d5u813icQ6801+xS41Fx2zTv9xb0liG5atcwIbPam9ZzFdOF
Uixc6Ev2pnU9GeMo1IrVStjjQUpDZbZvx3TjSb/02t3lcbsvk+fb63f+msCtTgMkQ0hOgEALmNq5
wS6XZcDYGIz9djVG+dZC98rSXm5bubblT63MhiXKKG4Vetbvpc7vdx0ftTJicwmhcrFBLOj6ALvS
dy8hxTNnKPfirEHZqCoORlvYvl/xljcdC5+aQRTugQMyM3/XA6i5PbiLNXs3S2RJTEmD3vwVA3+E
AkV9URwE5BZEIdrU0B2NRrWG6v/Ngn7bo2X0tskrIyWjSz0dlCN8/3OehsIQJNWdRlqk0jpL3B1s
lJtKMzajWK5cOXlqIC2srN1tqxdOBVlZmJYmHiLeahg/3ytJAPC2y/XhEKgIRKnD2i23BrnyME+/
37b03r9/6pjBL1J0pG8EoC8v9vnta2YxZJLKqOzVvXBU77tDdK9rK/mTC8Wdv5K2+Tpdq4bd0Nmx
xIs6XeyXpiejMBDDxjjN/ckR7DPY9C3Sg5S+9JVOnKmFSDXQ11wBGSqxeHuoV80RZtASDx4Mv3Zu
zmq7AKEI4OkwV63C7gNoX2jkhodAoXpX8Ar7+wH3f/EieZ/WE2OzFdQDHuFB/m7swRTeJPfjn/6+
Svw4/YcrgWl4NhjZyGslEHVhb8hUp4UIEMIw0PN328rcZ6Ezok4PAv6XJ4TLbIVUibKGnGTeIS2s
dpMW1RtUfvEdtOrK5ralud/CElYI8Hmc4lfmjVwZvbjJ6I/Boa7CYO+rqem0vrJU4J+fK+4WfZIy
UQnEp+zabNY8aRgDTRjSoy8o+jb2TeXT2ObSN7jWLEqS8dvtQc39FeZ4RiOmSxANtmAe96llG/pj
bJXHsLccyfePHVBdcZCcoZKfu1yigLxwnK8MkGfw+3JNtK1z9rK88MciLNrqqCgxnTlSt9M8WFoS
6nJFayzswYvdwfCIZic2C2DgsKmeH6gqy8g/umV1rHHH5JAHUL7GfWJpCwiRi73BZQPOFOz9lD0m
QDi340Z5GgdKVR2bOHsImodEXJK6WrIw2xdDHYURVaXqWBgmvYpHM11igb0yV3BFcpzYdRPf7ewk
5VlryK1XV0eDEBH1EbnaCcGSTMCsMmcSVzBTv63Mm8kTqUIGLMKK+jk/GghNvKBCJVS29RR8p+8s
/kkxMAv/1K/OjM4iYKOPhyzJMBqUdg2+U1q7ikN/t7Z0X1w5TpxdSFqotvPH/FYEpVNUEKVWx4xm
Tb3PPkDJAwVV5APfgoizRj6nW2rindbl7I5icLAFw7vPfQwPzLRzTu4o34NItbLGEl2cFWxSxkEJ
7yrFzj0acijoLnjBd769uTlI0Gmv03gMQ0Z0bk4f3SGyNK1kAbW7/IM32sCOHhAT2XvbcRvtlHvr
vtulIMk6085/Zi+3Hda1c3BqXjk3r5ZJV44t5kU6iJTsQ2SUzm0L19aQmoY5+WFu/YsMl4u+d5tg
gRvFgexsHSWqo3iofsK9dXCH9C1LgwU3fOVYwCGJtB+8gBPr1vyNRsrQlFtFgK5Tkpx4bD/olkxX
SoXqCAl5uVvD6eqEpWSjtL322nrVdaC/093toc/wqtPpxNBEHQOz5JSIny1u7vdtHNR8RnM/Qjbn
2fWx++ytKZB8cJ+trfZTfaiOizCI6VfPt9S51dmaCrkmw1fqdsfW+sb7cS8HPytrP3o/NXEHNfqu
aoZVEvx0AQa25hKLzaXbQ+dFZLg6UTvPutnxEcq0HQBhjEfISlcGxY2632nWj4WJnYYwGyIXLWAd
FEsgJ70I0kuzD9hvw1GSAe3blrRSFVv+br72h84uvrVfys/pUnXx8qZlZCc2Z9NaoYmWup3HyFI0
ldJNkiR2krZ4vQ8Lo7uygGBvyVwRoHNi5jDyYgxIFOfSeEzwr1TdCzsxHfmH8dZSUk+c6lH5PC7p
ul46Au3M5rSuJ27PhRfLi8RhPPq0QYr9Sw748vaw3pMI80U7HdbsVlekoPVjVRyPyqZaKQ/Fvrfh
L1jxGH8QdoIT7GDJ2g7gxzMb6tNt8svfWp/MdMEfLQ10dvNXVe7xNurHo+UH93J/Z+j5QqJhxpXx
fuwnphjyqYRKE4/w+VyOshE1Sl+Nx+Ee4Ka+zb74P9py52c2TB3dNn42nw/SWngSv8NZIjwJT+Gh
/BJ9KhxrTY/YQ7MQTV3kkXBDENFDc6fBIIRq9WxtR7LbRqEl4jH6QkpHWikIvYHuf1YE2/hr6SV7
zfeeWZstc5Qncm2Ik7Vf7Q9N2WnF1qpQJptA2IQkGt2Id4hpugvvr2vO9szubGEV31QbpcNu8iv4
qG38jepEO/2D8eA/B4/+w1jY4suSYsvl5TbNLCSUYDDINs4z58jc+4MnYFP8pRqPUXuX7GLlmRhl
kVpi+vr54QGTb7CIE/eTNfM+TaFlXNX6cOxf603w1fg0frceso8RlFgP4mdAHFAflGw2usRfm7vb
J/fakaHMJlEJI/uDpsn5ftYE17KCwR2Oo6zbvbCSqWDctjBr8vr3kTk1MVs8Q41zg9aN4Sjea07r
IGH8K39MH+VtdZ/uwp26je4Kda0c0nAX0HO2YH5pgNMynzi/ofMTGabx8QgRs2DnvbApGojmb4/x
qhGLc8ibgGTPHNFtxhCZpWUzHgWV40D7dlW83LZw7e6FIepvC7NhCElbCHmM36nKL2MQPSCoflck
4sJuuHIPkiCDEIuQjgynOvNuQdAg3Du58cY6WMOm6V7KdI2g6+2xTN862+/QGCGGSMlaQxVx5rPM
gcxgJWbjMQ2Ac1CE3ccfzH6TATlSFmhFrhwtnXPF1cSDU6MIe776o1mEWYgexsHz1MPgbZrwc+rX
TwMsvIK6vj2sy9fFFI3CDUm1F/nj+cvWHIGuhVaqHdAjXEmt/7m3dmLwYLkuJWZa6+vUGdulpM4V
lwzh7MTPzOaYRC1mGwOJk7pEbQFeo0a6y8dxN8CD45oCCK7dYNTrpNbXcZpu2vJbCyQZPmXeku3m
9tAv982khYQu0Xs/2EU6XPeV3ISbuj8ELpUweUBuQhELGD2qT5UpLJWfZlgWPAqoqEk5jz/ZQWQc
z1c196NK6HrZO7o89u2+Vtfwuu7qGERa7G59MoKDG76Jsr8zvY9t2axzy1vYwxfnkcqcBNv7lA56
7844/wTo7Clow958CFBOX1VqTgVMgzxFjbxgoaR/1ZQFd9TkSkk4zFZYSYu+C3gMHZCF19ZxTJOu
WLkgaLIq+tMtTC6DnB2c67RFmBRyz0cV9ygVNJ44HLsRzAMVvd7/GfSfRy18RBWRnjWoABdKRRen
ZjI5ZVJYzqnSObsd1EKRS1pBhmNVQCoOYXZvSU6gKh/IUa0Gud4N1bgdu8a5vWMvfNBUV0H/Rppy
h4B7pzj95FrIgtyI4SmBuF1GKGcQ2vYh72VxrcqQLclDcwgqmKSFMlO2tw1f2bxTZzkpeo4s7QPz
9hYql4VnxkWF5WibBcadhgSbIJH4QLz0GwW6tReKm9Zz2Hjb1jV5yLZLOpdXRs+cclPBssjLfQ79
i6uyH3yjKI/RKIgtbTxqtIZ4M1/RG1D9oJGOjrc6lz60UrmU95n1Qk6Hd9Kd4PjitnhFGrM9prX0
+UVxUx5LTQiA9epCDJtkBOWNkaV7qZGHB8PyR+Tph2TV6XBV8WMB4rWe7hR52tOa57605dA6bRi5
KzkYu1VmdHDzZwjijmXT76JS720DhvWFtbu45qdPn1ycMmWP2LXnmwZpxdEvY7c8Bp3VIBKLUkYv
6NbCiZj1of97hkiN8sKmjIOV2QypBQTrqUUOLgwtIrJayte61rxGUSg9tCYQE3Ucn7w0BoAcKpMu
QVn8Ya19WqMJgk0DE3Wyi6tsDFLXhxGxOupt3uzGMk43fWfGC9N5daCTbja09fSLUC84n0/Vov/E
dJXqWFW6ui6RfVuPQw/634WZXh+G7jmKo2Zl+E1wZ7Zxd8gKNf54+zxeOwqcRtjRcT5T8eX8G0q1
K+om0atjF6oTDq1QnBAFw21O0VPKu3CD/jh5UFUYVrcNTz98FgVx9CiQmCoUQIDh5vUEU3B73406
/RDVVMoaSym2coXKkcvuXwmhCI99ZH2/bfNiAwMmJlSgKY1mQWpNkzM+8XpRJik8NSLliMz2XTmR
W9YLD9KLy+rcwlyDJOm4uMU+Vo6WTsH6VdbvTOvp9iBmbfCcj3cboEfALUNXeVEuSzPf8vpCOVbu
2oxsPbLDv5qnPLuvfxlvMeJar92u+9YtmL1Yr8kqu5Tmf03TmcTzuUuovEq+4Sn4rW+CsA86d0WE
60jxl85bIu6/OosntmaOpu/SRGhyVz5a9CVHpvpgjdUDbN8LQcz1IU3VcPRyJ33S8yFlowdiIFLl
o6pBCuWREQfAsW9ebq/X9cH8tjJ9xcmm0y30wsWQuLMt+rssMxAqv/e9cWHjXZxjlsfiTqFTCjwI
af5zKzxkI1dEJOKIAIY+3g3KfV/iO9dS9qHu//Toklan8EzCELZAdsJseXDQRdnrtXxU0qP2WFT3
ibqO/kK34/bEXUTV72agXzd5LEGJOBuSQCJbjI2eiXtN9JUWr/svnrKQx74IvyYbMJLTm0BPOd3H
59MmRR26YqzP0Uen3Xar6DPqMpDNGPaoVitXykS7GuRdWnoLg7uMg84tz/u5SBg20mgVIm9myCub
LLgjoF0J4/cyCT5mogFBYeXIurCuxzerEZ0h/OPH4fQFcGLRYodIzEXoSRhmRl6fS0fLiDeG4K19
62XownWTPNWesnDWLh9qk7XpOqUrl4faPEdQ8oqA9amQjnEvOZ2hb/MwXle+7HR1+EXtX91YfvWz
Z63LnU4Ab9iUuwHusD/fUkTaE+5Lo796zmKTJlIWhb4sHcEGOFX1piTQ7lQ/xOoPVd4mH03YQJsN
MYSk8ao831djhHxrWfJgUJ7DdtOUb0XwgJ6b+7FQj/TU3R7VZSDxbo2nNx3qHJc5uMPrqswIrel5
8lrWtiyAF4VxbavHiFDcZ+Vzv9R7cMXbMLzfBqd/P/Fpfai3LhGadHS1B5B6Lf3NxZsJRrG7j5YY
YSZvchYoMDjIcDSqTITL7JxzW0IYKm2e68qxq5Nj4jaboPAWHNoVF40J/CcdlihNvTManAzHCtMA
jJSrHE0SFKL1o/U7u5GVhahyycrM1wh9nMQuzRpHPf8qaE+J8uJG0fb2Vrg+WX+PZF40H02hkz2L
kQxJtabu6YZLMNFrXhliy6n2h88gAXC+HFKjaONgYMFv7M4IX2T/kV6Yj0u8NJeZfZZdk4jWkLAi
rzNvyyshbBfaDDvj0dxq9cEKNlm8VgBORxshfFBUR14q/l8bGugOiQTOtOXm9LCBKA1VhM7YMW3N
j8YoPnR9tK/L5LWMjIV759peODU1u9v6EFUkNJwVyv/yR0+H97DuAYx1C7fM9DPzszNlacDV8HTD
F50vVpGUjRpKI4FUqMJJHlqvbtsEdq02X5Souyt0SJZub8DLdDfJOM4pzD0o9RIpzlxDnqRNEEkQ
1yJXZ77GA2KHbZmM94rso/eVgBUgevkZixFUzpGarTtAxq3fPmo5IuKuSGTpBokzZkGxH+LR3+dR
9T2T4mAbaFX7svCxl8swZZWgMwP6PPXtTzvi5OBrEdT/ABBRctNAsalm+ldh1fk6q9FN90oiKBV9
godWtgTbF2txHRt5ux4KeNigOoQ23e8AYjeJYGextUQqd7l2kLiSjkL4T+KBNCf0LInmOrgfeB22
JnSKdfgYlkAJWq0HfasLD6YbLlGhzAgvpqcFlQraQ4BK0HlPXuh8PixfrrtgAmt07mC8eWbj/+ii
On4eugblKKqc3VufKFa2Gsck+StrAkWHEkCIKLlRG3/uCzM4mPBYV3am0StmD74bfo7iUHjLC1FK
yPMYYFmEwQreQC2Pud2xSSxoXmT5KfRrqHpFXx7vu7DWntRcFqpV6cWViQZV7MNWa0XuJ1ONBH64
l8d0RW69OqRozfFtUhD9RWVyCNGREIw3NZS7pwje9siu86b7NlQ6zUJtEiafYEIqAJvEevuFN2Ly
resaqHrTIvGOCFnC5n97k114FYsga4K16WCTeOfOsrWqKUh1KoXtMU5A8PvJrg0s5J/LEJByRHL8
trWLC8CSaDhnzyD3hbD6BKQ73dFhSo8vLd/tMfBJzA4iWMjKBHB128pF2Ewhhvwo6REQ4eCxZ/uk
1fW+lYSALja/XZfVRN1aGx/rotsgjGIP7UjjgpmuhmDpfrs4sO+Gp5sHQA/N57NXqNnpfZ0VCbkh
2MczKD6NIqDVY2F4V61w8ZCdZDq5DM4nkWwMXb4Kau2t0DpyczSlACawJe3ly6ViEk+sTF9x4nzC
wIVaRs/IMoVxuk4s94UqZbe5vVKX2YJpxqbcDpZ4v89LQI02dqJvhiR4ateJQ+NYZKNd1z/p+FhF
Y74OdfUOPkdOIqpLqIDYitL3/Et3lwtLscPltiEi5tlIoZ4GlwuF1iGJm6xXXf/DRFyZWvp9lOXO
GNFDKiO6qKmbon6qZGvhSFw4UtCHEy2tQbVkEruZRSzqYKkDRebgA5kS+GiD/l4bUZ7cJQu3yeV6
4qjJHE7gnKk+M1tPNSkrSU6F4EMs1cJGHHWaaOhXchYWdAL6nN7pPO/pH0UYkgfMe1P2+bbx9NgI
Yk/mXlCs3lYjWaINshsgHlJRljfgqixMlexs9bUaeMcGWb4U/c8Hyhe8l0gJlcRJnnY20LQLigYK
U7jpQcCssiHpoIdJsoUQacnKzMdIQgQAJBPrY295Ry0BZwXgbak6f80IMkvvc0rJ552o7+QM9l0S
xz0lmKPi6VwCkZjmn4VRWpImnt8B04yBbtYo+4mER/MtaHCFm1nwfgiNdFN0QekkvlACjzeDTVEV
xfr2JrkYFgEDL0EucARZp6Ls+R5RcjXUUkUqjp4OCX39q9A+3zYwLfHZJnw3AJyDjUB6Zp7nJNKk
vbDViiMa07YVcCtT4fW//DMjs5uzL1N2gISRAD60sHjpxufCKBe8w/Wp+j2SmXdII630IF4tjlL2
1tFnHozDQgAw93q0+U76Zn/P1ezOSgpfz3tfKY4Z8p+7BMZHDmpIP4vt1utuqRa9tDLTeE92dOb2
aOd6TFqifJKi3M66B9JaC5M2d6nzIU0fcWJEypUhDaflz78znnFXqHZvkLdZMLO0NjMXYCbof4EM
LY5D+w3+PztYCniXJmsa58k4lACRJaFXiyMaxLaQfDC0T5L565/t4tlZjGMBeeAYG94AYML8qiRf
YMj7ZzamLXgyjiDTkcFs2WIhPCWNRBNn/BIvNq4sLMc8udCNVVjlFiNpYeNWkU0oIIG+PZALR3l+
VubdzXHFIPJCLo6GFN4VRgdu64i4/FrJv902dHUHg58iUUcfDvnl8xkTa9enN5xjXwvt2qTUqnVv
xqBAMP3R1RYqmld32Ymt2WkxA5DwaYatprRWjfEotZ91aG5uD2jJyOyslLBHx508+bE2t2MEy0xU
df74MfN+8E+GMjswdRdZZfVuRfZXuQahuQB1rhismvTPtzSt1tQlSU/T66LMxqMLMlz+gojz1/OV
ChM0rz90OhasXPHNpEboO4RY6V0R9XwbFE0VunlZFUfFouGDp6KdJ7YML6dCU8QKXfc/XiTMEZHT
PcsT+6KCXigu7TQd27v4ayQREylo3Bmb20YuUu0s0pmV+X7rtTgmtVEcC9Suebkc8g/RU4jUSm5X
rV18H/f+0yJn+pX9RyRIBxTRKeW0OR9EVAeyIPsN62XFjut2P3UYRdV4SSjrqhn6jrFByy9l8/MF
M0zqJpTBCDzCrz1dobFwiJoftyfwihPi+3/bmF3YsipFtQaX2jFENU9Un0rpc1UH2xEizn9maO6E
cq8CYIEhqiOO18O16NmKX6+kbnvb0NKszXZEJ4hdpRQYakzRweOtzPhowXd728r0ubOg8GzeZkc2
VUQYPFKsaCK8EAivZagL3jZxfW+frM3MASlV2LV1xQXRwcUj07lgj2a/Lzv5NYs9R4GPXm+bLVXL
j5qRr2CTv28NZdvKSyWDpT0yu9WNLCKt2k0zGtZwR8sObGw2bV5bM/9DCmkKu9N5Phnz7HaHtyqT
QD0Wxwrhh9JJXbv+VH007iKo31ZK4lC2zuDt3rjJP1vQOf9tJAlx1E2GpRBJAqST2mGhq+CidDUb
25wsum+QIibTUxzh57FeG+hmv0H5FtXAmB3L2yTawpAW1m2OW/IkKRsser+OEIM50QCCiPaJKIXw
eOk0LJy5eVt7oEWk5wIsBXKxVoP7Imo3UvTl9nlYMjLzIEnSeGX1vkJpf6c1DwpiI2K4uW3kSqx0
uv/mdBauUMlqprBGYtJtpbZEesRby01nC9GhlLwFX3X1Sv692+c5aCkvA0Gb5q2VeC+h4VJl23yE
qE39bMCmI0Nx0SDOe3uIS9ti5lba8X+MghHCrRz97rPZv4zVAnpv8gqXHpLaM4wkEzXI9BkncTqk
/2na1Dxo6jTbRJpok4q2dQAkhpVvyGwemvHl9sCuWzSIcac4l972c4sZ9e4iiUcijtxy3DB8zNNh
lSIkKGrmx8iyYJBc6q68KN39+0z/tjm7P2svsDrdJ/uQIvvVKa89KjGmAlFIRw0vgzFI3knWWqnu
lT/mRYBTXaUVG5pDKk8k42bDDcMss3JF0A6dodpd1dgKla5BdUzxh+hLC5fRxU6dGZuNs/U8yUxj
Tz+I9TdDdu/g/bHpLbVJnB48FzQbBM9GXe5ur+ily5yZnZ/5QBUkxcVs88scUOtb6SbswU5XOr33
av30//Q8TuYItEAjShKY0xnxkCiYSjfKmEMaNOqQbHCGzJYzOjQct1oZ6YKDvjqpJ+ZmSZ9R1hLS
qJiLS6f9RL3Xtzb9VwT6MmiPfy5M5fRjZ+dxGtsEIKC3jcB73lseKYliVpavH3qMtbaFLlztlMI6
qNcuyuOOvNfXt01OjuSWxWn4Jx5AjIdBiTIsFoP1JKefpDFAcrh1SvfLCM32bWMXt8P58OYlRNFK
/cKvmMsSqLBZrvWpflimd//MymzFYmFM3TJiSKhzeWHJreDZmfT9tpELPzYbyuxgd8ArlERnKIGf
bOUaadPUulPKfl0msMcVJVKV5cKz/eJOeDcJjyBFEwDe8wvcLMaSgNbVDrHp2gnSVlrkCPG9vwSK
vb5Kv+3MznMQx3I7jqZ2CDxgosohF7doSd+evqWxTN9wsu26LB6lKrO0Q519Qg7TUWADNgGkptrm
tqGLetO7BwZs9D+zNrviRldUsoqqIepltvhkfa+fU9EOHuVd/K353r3CsWRCbL8UqS7N4ez+7rS+
F0tq24e0gsO/g75/Eqv9fHtsS0amPXoyiUoheWGucbmogrU2A/Qukp+QP69vW7m8Pmf7buYiBJEW
NUtm31UoJahH1JStr+YPXjP6iyA6DSrlS0qRt3eHLM5cfFYBQyG81w5FtlWsh9j4VIGaipZ6Q5bM
zBzFOOSqH3sskublK6iVV93wmqLBbJULU3j1Dvl7D15U/ERgq6EysFBoNqAvjz+a+EO2UFuJwiSL
fHvBloY1CwNqURCzyGT2avW7q6v3efGNHMiqQ7vqtqErw0KfA8SApgOzvODvSIxW6LKqxyEhrNOu
ko8ouFCw+GGh2/LHNT6aoGAtlSXIfij0z4Gx6gAKhh4s7WAp6wFdGpFTe3s0V04TFqY6KXcvnL+z
bW4BdVEEAQuiX7hkLONqM2SwwhqRtnTpLpiahzAIIreqD0bykEx08cU6lNESCn79o/HM+zxMMxaD
go6Ug0hwFFWlo1f5Cq3jhb29NJbZRSiHdCkpLWMxDEQYKbyIwdesXcL3XeZZ3tcfHBy1ZgAa83Se
bo1JWheidkAO4uB+KXqohHibqw7Kk8CUy8KWaxsutf+XOfxtdeZhs3EQM6XHajY1Gn2qtVd9iRF2
uk1nARjb7reJ2bZTDTX382wEppp8SYKv+X9Tdma7dSNdln6VQt3zB+cB6OoLnlHjOfJs3RBOWyYZ
nMng+PT9Ufl3lQ+PWuwEEsg0nFIwph17WHuttdd85fcvcd19LvOsLEeOgci2HpgLGn9WDM7bR+C/
p7Ck058qSNV1kynY+vfU+2TbR3WMV3ZiOQ3UJEANAtgGOQLKZ9mknFRqIOOwas+NmNItTdMvyqCu
9Vvr16PgKBCpuVDsA/FdAm1cwH1a2mjdOVFyddi6Q6A8u27dfUvGqf1u6nmF4KLd1l9FmpHsTYQF
RD2wUYduzFz/Wgcd/NWj1G9VdRru4l6jiWNM9f5Zs0tr2IA3QSi2pMn/q1HGldjQ4kiyLINuMfcz
pZEKJCSVXHFVly7+bM9mQDYNOviNsIpduglea5QyNFN5jvR0+tTlVeeLuspIQqIHkGvZzUwavbJd
S/f4dUxopHgXgC+Dsr8c00jbrKg8Q54x3N2L1ot+A3g19vMesmOrNKbvidp9Hgzr5p9dWMaFgn9m
WAYMArhm3uA/XCKGtLRKVftz4WnJXZQJsP0txRPILNfi0DeWdV5RDiOsQwRsC+9hTIFB9pMFv5AL
uXUUdC9K621NQ/0kjekhaNNu5Zot3/V5bn8OuLC0woLuvTKc/kyRKNr1qfLJy+ye7lhaRpsm+IfR
BqMxqZlLiQYJhPMWXoTmlrYI1aE/N2bg3TXSLG8SvXPntlztNijc6J/PDpCSQ3cCA85dA5c7xzOi
22mY92fLgSBOi9HwqmiN2IEZrnaOjOrD+yflyq2l1xfAIOhSsHuUp5Z3PbSspkRt1Dinzu/YCD9Y
EEYnpXlMVHyzYJa8cu/0PnsQVXlvirUk+tUFASsIXw2sSiBxkBiYbeofB9WrXUsRtAOfjVE8D2YT
3oxqCDlWLr+QMKp8SOkdX5RrZHxXbT7M+mLc+ZD9MW4f0ME7DgazFtrXYTT3kWXc9YpO43zpT4X0
GyC0dRPciF4DujoY9LutpVSurOzMIwUrB7i7mbB7iQaqU1dV4smxz1aiutvCsHJSY+M/RZ5a8ygc
GtKMJv7p60r8MVON3a3npphzqgTVIc+MFFeO/qWVY3R1KwF+UkGlZR0VEEtdNro5bmG0RavEEOTb
7Wc9c1Hh7XPHO3ldIf8ypBV9bI0U7VTsZDv4aSpdhFcsI/02BeZ448GHcidGeRM2RbKfQhURM6GI
v5+AfyT+cSpf8o+yfnmRDz/K/zX/6M8CQYEYYuT/fflHtCj+/Zu3P+SPiz/schnL8al9qccPL02b
8qN/U8TP/+f/71/+x8vrb/k0li//9Z8/izaX828L4yK/UOPAvv03K+z86//9Y48/Mn7sXKTxq4DH
f+zrH/nPl+bH8mf/VvIg9Wj+y3Rp2IBuhC6vVzv9t5QHvrz5L7LCmB2N1DfgWkbMkYaJ/us/Fedf
QM+hsqUTD3UaEo3Yv6ZoX/9Od/4FPzMoNmDNBv8mTfd/l4HPGsMif0/NY8FhNcOVZymlmfqAowre
ZOEBSjHAyg9i8qGP22Bf4YPcyV6A8u24eUnddw/tIPudpknXh05xum3zIt/papKSY0WTUVjlsCVc
gd3LjNS9Ypux305pdlvZauUPUdx+ijMbdaJ8+lIP7edqjH/0Ymg/BUlrHlSLmE1R6B74Yzv+Pc0/
ZUMWaWGmxRXnDaaF22b1eLsWlqYKvaJ0QEggDujewHGrPpdkWyBBVA6vH6oSMIRNHJ1NOx6JUou1
vtAFYT+fwBfgQIMCIMED8Qx7+Kexs2PbE0apqQ9T1O2/udWYn2HvEMWxS5Rd7tbDXhsCNBBDUw+/
zVpz5aZzA/lVnbTiSfQ5asuFPSJXLgtvOmYJOHAfUun8W1tY4id8ZNlJGEl72xuNo/m5aombwegB
oESTuKEXwLyv66pA/rvwGhQTWzE0ftWg9KPpqWchxqAIB/u6ltdY5Lxe542BpXsU1vyZYHPhmtRV
1I4aPbEPmeUZH9JQVpMPgYrS+oXZVL+1OIJdqkvTfo9VAzc19IF5O1j06+mV52sAqwDRjZn47pC3
6FZcw0UoN38d94nrCHcvYjmoo1zuikhi4aW9pj8IGrV+5GmEfJ2DatvBqkbzO31A1rhLaiM8ibAc
btPOU6qNqVMPJYAdoFwlsi38qk+CFezN5bM0f5eDEC6nhAZcHNdlpNTEjWcnddM/1LF4lnMtqnPX
Ab6XcOnXUWi9IGcyux+wOiy8uC6wQpg2qulBJcLY1HUvOX4Kd5eHIqkqeYvHML1oka7sokkFLpul
Sr3PSpl9ytIijBHAkjTV200n/AkJ6W4L0ymM/pmhHAw5dXifeQVsw3PEow3f89bQRgnZf+4+ZRqc
kaiqeT9Gq4CCZ4hGcJ+NFpsfzcHNnp2sfo6tbqLzNkYEhfbjaGvKvN72KdVjn/4AlOUaB0HwKbGr
Xxy8ZMsLm675Rm+cX8wGppeONFx5ajyXJ6Seer0Q0aA+8LTKb5Bwm4hhj7lV87GGslGKuNkHdrc3
G1Giwzm1zkc7qjKIf5ws9rb9p3xj1CL9tWLR5oP5P6H6vHUoqHA6Zq9i7jNfBDVN08ikL73xIS+h
31eCSX9IRjvbBrrR3mS9Om2QJOtvpqLrv0xTUe1HYTnHMU2ybytfMhuuxZfMXS60OwKpBie28B7R
AQ5FXirqgzIU1VYGqRXCQmKwSaIx262HE7cXYSGQhyrU8ZkIDUX5omEBk8Eqyl1ic5f8dhzs7ftf
dukNUSbjaOPZQZ4HUhXA98LiSiOVYSqD7slJ8h+lzjK5VpRsVPi0N8mgr0R7CyLC1+Fg7Zg57lHe
wo1eeLNK69Yh2oTdU6ZX33gF1ENdP0SiRlEj75KtqLwYfej2l9qa5dFQv1XeX2SrqKQZE0RVdeMR
dbtrUJylHZk1GMmGkqVCHxE6pcXmKIM1QGNiq0/NYFTfzSGN9plYrXJdva+kBsi9QntDBIPbucTu
KYpuJW0Vak+jCmly16TKrqky2BcDnOqxE42Pnutz6QQkJyAVfBZZn6/FUPNU/jyHfMPsIoFAQ+4T
B2sRtE0e3lCTtziMgzccnCYv972pNjtH525EjvvYec6D29ji6NBSR7dLFyAxnTxm/F6/CDzQBqrR
TZvADNZY7Rbx3Xw2iC3IfDgu2wFX3/LbRGO1ehqkT16u9ZtEIjQeuwM9FSYyg30Uz0kBB7GcSFof
Eg1dDWijrfsGP2otRFia/Ncv4SygdMi7x29hFf+IRMwwH4ZMNdInLdPSgxXCVEpnoLZ1t4+dRYES
wVdxZ2UmFT0U0Nb2aGm1lqMv7ghJq9bQhZo+0VxS+0bZqLtBRWazyvLqc1DBLB/n9JJB1wS5uNJD
E2fke1d44fF90/AKJrk4LLBEc1Dh/8NnhudrsQxDoplDPijRk1PWtHbhrG/LIZfHoDWKp1zkxTaM
6AzIlSBHQ/V7YcnvDfXAobbl576ZnLOgv/PBnoZp30dU41c+72qXZhLr+TRTXOBdfj1Pf+xSq5Cu
ChwRPxlhG22HwKmfemM6WoMd3mmi5+2p1fZRCOndAemz9lpYrpFwzEdyuUJ0+ZEGcQguCAguD4ob
5yIyih79FTOgIG+pH8xwLHZE9MFNIzXNL9ogenQrpzy/P/krs83cgamQ8JlZA9E+vRwYLgwrzKaA
gSur2RstxyPKkniDDFy0Jy2TrpyF1z6mq5ki24AbAlk3yJjLAcdUZNKshXiyvLTZdIHobyobUfOw
yuybWFajXzZomQf4N4d6cuNDr6IRq2e2sS9hTdpUQrT7sa7yndX16B2TaN2qojC3fRmMz02U2Vtr
kF/sutT2oW2EKxyAb64XHiyho04++sqJi2kWruM2ftLbNkYhxJi2cSq+CQ0qbC0zzZVYal6Nq9Wy
UYMgPTY/sYvVcgc1aJUpFU9V5Hyie6Y7lBl04uoU/VUI777wjDWw4PXLCoexqiJ2Qezm0SS8CEqt
JJ7SSEV7Qlg1WYtA/6bOWaGevhRA6vChxI7c10nxQZl0Hlth0M2v2nSqt4eanOJO9xuFtf+nx5Qg
nUBl1u/lv5ZQvDx0ukgpsCBaM7gbs3C+6Hr3NEmQVFNQrOm9vWGw4KOh2kB3LTEUHsblIUW9JJHt
KOOnXJmsdFNDSWZsFCvUVUTmp/oX+uRnstF7dF1xvFKd9t+YjGKzUZtoOnRo50J+Yh27cLQ+U49N
f7Dg1hpv2ULWgHeO15cMJqeQCjPE9wuXi2ggq+J+EkDoM+PUDdr0WXZ9dBN5aVttcnLtmW+mRWr4
LSVBLnYQZLt2QLOZMxtkz55oh3vNS9OfLvUVUnEagnZJY7cwWjS58ZCDD7wPbWV8ylNL//b+jr6K
LlwebcwdeCckz02Ez5ed244bFAQgefiU5uPkB5Vb7VLKFMfc41zFLSROxBf6JmtjfRtCTxKMvXE3
NuP4zQ407zj2uglZUXKsq4ESYCuiraqhQ11SvbEjx/F1N+lv9flZGxS5aRpt2sRYU28Igq1Z255f
dJa5IR5/Ifes3Fr1B9fOk4+QtJdb00yGbZUqH8M8lw9jnVClTYby2CO9vq/g99+M0kMCOhXy4LaE
RStrc3Xrac1A/A6GM7qlVWv2M/94kJQxUUNnmJTzWIYttq8pt7k1xStInNdHZbkDRFlUu2jTx21f
hONe2GiFNmThU+NU49a0SudGz5GbT3iJtjXNW36ZVHLXKNr0ERo8AzLluD3RxfspCvLpgYbM4jb1
UpDSZvlDd7LPbeI5W17ZT/Y4fA/6DBHRMNupTdUfKl0Gh0An42R2bAn6q9XKM37lfIMLnFV2CSDp
sabac7lortqONSdKORsNorhTradnb4r+nU/9f6tdXjsL2KE5dQ+VAsW1pXkMUH7ATNnZOY65WEHn
4NOGAyE7FGRmI+nUiJw9vInl1s3UB6u2spUXSLt+E/gCJoiKINgLHNzLiaoShOQwWtkZ7aFPcXmg
Aq8Eo+/8JUzkbKWza5zkTpt2Hq3Y9TjcG5V36If2oYx+h3q8GYS3kj651sEmKoaogygAwBCp8IX3
MlVpoFAxys5TKI2jEZAS08ZY30/CBH2S5NkdPcfqp66qso+91eSHXNrTRg26Yqu6ctz1fd3QDGKV
v6a27c95gmBICcQJTytx//Exmd8Rwhbag4AhL40mWAWz0hIzO3egMHdj3/Sb2AMh9v4NvgqPWBEd
6h6PAUgxL3mcUhWSltEysrMbdc0haftwk2pGsw3G1l0Z6tojQd919qvpTjD4z8VxiLrYVoveE+cp
zsKtPoKiBvKb+bEDLVFiqGub/cbU/mc8kuiLt1E3hag7O07OInVvYrfj+hvyrkm8Y2Rqu9KIHnK3
hEC83IB28WPlWHX5oTdG3+2q23BYcQzm2V3aMBL78wNCeh/OrGU/e5hJCYVunZ7LJIj80iLLZYro
0BdddNTtBAcxdqWPf29thDKsBnhvDU+RnMrlnD0kDr68i1bd5WllDeIcm+Z0sJ26/hiMlfPgGP1t
BHcohKWwd/Wm0uq+qbUARUdE4HMlvM+7BlibEufj7ZjU2jFUyUnkAWIZSjmGD54U8b3Ugk/vn8vr
OAM+JMg3YGah2ZAaxuX3FqUdGAZJvXMz0QPMDmYbuxPWNof1cBOm+bRvHOVUuMVan/Z10kInaUHK
ZibzwW9ZUjU6ad5zPmDcIKE47nuoBTvXnD53nf5LdcPpq9S80jdq1dgILw4QnLGyFV/6+uDyBfNJ
0Wavjtrr5dz1aqATopuis9c0H/Ky1s80kEL8k+f5yipfJbph1+FNxb9htnNzxeJOjkL0VdkWDDUU
R+HAe6G4ifHQKkVz52TNYwnlyGPUtdsSSlv4RbchnLsbCgiP7Qgv5z/ec02F6YEwQiPoWjJL6FAc
Tq0xxmcDcW86/ZPm0bUT60l3p29x3RxrO88+qlkqVlpMrh9k/Je/Me14d6DbL9cbQoiqcvRGnLXA
sg6KjdKlp3feij2/Nn/s5pxXIB8GVOg1nPnDVwIxGkyJkUdnUQ/djSfCfkPesdxNtvmx0cYV2Zk3
zhCW3SThSP6V1NL893+MZlZ20tMxI85K5X1K8zrZjxP5VDII/c37u3b9yhMfu3MhGz52VE8WN7XW
q35oIKw6d732q5A0hGuBXn+BsfxnOkr1F2CmNXmitybHoJDlwqZK/WzhQRVVnOm9gDZGE4ZybxvN
lxBS8GNqqy/vz+2NPSPDT4EVvg5il2XzUVQM3dTwNp+qWO/2ZSrtox0PL63el3cjkKiVC/BGoDQn
yzkbeCczAGFxHbUyDUgy6dppinLnwdK1eu9G8fRItYtMhxXTNim6Y5Q40z1VO/e2onb1zWvLbR1X
zk0dBfqxDq2J2krthD9bKYdDWw6/jWhIPgASaTbZlMQrKJw39h9TNR8yXAjUGReboUcQcts0u53q
2jG3ZVeKJ6Uw76WDn5nXSrMdPFha39+XNxcKVANFc5KVJE4XV3YM4jKXbaWfrCQ/AEu5lc2npP1t
KPoLDtVRRlDUj4FvZtlG7TzpixDW0uLWDA5NnvmJ1X12J8XDxtgbM9COom9XbMr1qhAwkg6ZwUIO
TfmLVckCCKZgFgvPeqGe29b70PSq8Vjp7r2p1tmHPq+iFffq2orNISrXYY4rSOUuzk5ZNuidV0F4
JoMm/MLLXZQftPbw/spf56yhf/hjmGXGIcfZ7wvbCc92tddruU289LazPLGhOPXNTqdvkysPWajc
1+bwF0pJa+Wb1Q9YrKw1xqERd1545nTslR4skBV7qk88uG9Lfd95yYOSet+y4Dag5zLzpjV9oGuj
gFvCaYcGA9tF+uXStPZBlZidUWB9KgMSMBgis7H9rYVmsc2ar+8v92uW8dJtnLMnBC3I60A6v/SD
UmmIONbV8GxU4oOq4YSlJVoLY57ptGsYxd6M+/G5wI+hIcuW3zW1cu+kaedHs8EUJ8jOAusxvftm
DNXfQpY2qnGpYgu/dKuXsglIrrdT9YXUQt9AMxgeFCeBcNA0h+xO8aIo2QZQOG4hIRS7ONRh4BvS
8UG49Jjp1kg3a6cUe63S7L8MpUo3shyDb5C0Bfcum7Riat7ae24UDKcUFhFUWLorgVG1XlLG8bkF
6XRrZ9MLGLXqNtCVvdHp7a3ldGTep5iklhMWOwrZ2ufSKFdSw9e+KdVVImqia8S+ELC+PABSNUn3
1lp0tjiGKCokv72pig9d3Sf3RDnVVpPtryyV6u/3D8Mb4+JAgDB2Zg1jnr7LcXVoLMO86cJziDa4
L3D0n4oWvZpg1M8qTtzNgCrBMRfSWWFKfyPVSgGPTCNxGy4FNd3LkQulbauKYsJZ1SnaAVj8LYNM
bDNDT8tNFdLXU6Z9cOuVyhd1kN7TqI/6QcMYnYSMop3VxOCCSvMkXOfp/TV5w4MlpYh9JQs6ExIv
ncZYgWic9JB3Ep7+oyQNsim/6sACgMFXIwXd5KMtk/vWJtrs9ey2dZKXBrLVh3HWzH7/W96wwHOy
hSwnWo3AwOf9+8PnKmgrr21EzFHCTYYfXkEBV3WmZOUUXDs/VAx5WnB+SHxryyIQoDPyvaj4nbKi
PXVpNNw3EFkf+q621xDtbzxiiBUTrZK9xdAtAbZ6PhmxrffBKSPTtku8TuzDKsz9yrG7bWUU3SYt
9TWOxzfSRq8UxlRcZk8ZeO/lMuaVHts1/Vz0zkN26Ju1aW2aAibCwoy/J2Pt+FlnR4e0HTG/IteD
bT8FT8bkRkeYlirYS2vH2zSyVG411UECr3TV301rfnl/t98yRkD2yM1wE+EVVBcP7tQrVTepmXsK
ezs7Fnpl01M8iY2s9fYrBuRHrhnl/SBH9Zavcm/cSq03oo1+rnzHPM7lEzEL8phUQvAdqQLM79Uf
x85LaAmSVVCe2ykvv9ow2dwQQApcsbrfjlR2tzbB2lG3g8+KOfa7Dj9+243DplSGfJuV404fhHXf
KxDByimN90OJOGU+DspdmkZrBGXz11x8LdkHvEWgqDAsuxCuXn6tZpEwLzAmZ7Ua2o061CT9pfjs
TZO3GSbvHx9hhkOnAjuNM4ZjvVichFAh6AMjJIRuBfDFKdsPiltt3TpP93aUN1se3XTFXl4ZgnlQ
ENMYAfoLnKWHUHOEHTCd4bknE7MhLZ0ijpSNK8/Qa1F+sZTzrZwTBYhYIE91uZTErTAKqqV3Shpx
IE1CRjv3YS/w2/bGiyEQCI1tFh769iXt7grlZkjUU9d91otC+EN5pwzJNoTbaIj7Q1GJvVV+Rj3c
N+OOf5srH3sFmMJ1wSLi9WK8bLBJyzAxR9GxygrlJKkZ7Jysgy68Foc5DvoEfi45pnGrbMfa++CM
jXXbZTAk52lA2Uod1Jwsv+ocY7DqNyu358rGIZPGdrFbxMvwfS++i4g86YdxDM8tZfR9WAfxMSRI
uqkh7VAjOzmaJWVgQobw0VWFOHgat8rso/YgwU8h4uy6LdTELJoc45eQUuQTMLDp8P5nXt0atNXY
ZzKIVBZJ2Mwn7o87HuRhB7ezqn/oZeztre48ZbdaQiIqS7Rs+/5Y108qMRWOBheUutfc93U5mJlM
Cd4icVypuPapLsyTEw8oKYsOtzEsndvIbvS72d81C1fcwVuh0qGs/mW0MXzVlBr373/QdbQHaxUP
nU5crAOVXdb+3an1cEF079yajXcY2maCdUANSVKCGvrQQpLxUHfedxd4zKGnGQrGhUpXtlqX/o74
zV+7JADR6gID+ulVbfFdI29f+nFjmfVmNLLRD9sp9oErw7z+/qdf7Rtfju9N/QU3XruKU80EfUVN
DczzFPW7aYidjaIXTxTneC8o/vzzwcBskszCC5kHvNw3kFj0UNWWec6SZLy3rTzfBDmVRolQzBHO
Bn1lvCszx+TIvkBZD8QKpcyF/ZF5Q+G2b5kcCpl+qcNi5nTqmpl7cxSOoQ3mhCaUJQ4jy+yycmvb
PMMPN2y6sgJ64xnVSkbhNU11YUwxAdBa8I6qaNuSWrpcPIDSAt7JwTlnmt7dq4psPxdJ2G/bprc+
uEauzrxRhBjCmRR6mZJ+IwFbOrteAROza7VWg5TdtLtzgXcS+lM0Br8dOTrf3LEJPvZtDXddmKu2
9GePdZNG5G8I49Q+97uhdne6U4SPTpIln7vRADLfq7U4GbTYpD58e80+D3LaQ9SxSNAA96zsRiB7
7ocKf96A4Sx/eFF3LFXyuBsvqOnWnUI9Kv3KhnWc1udU31IhCXgBAV8maE86habIXZkM2j4wU1Dv
ZRgPaMA7abBVeLfClUt8dRN4qmjtAwtIXI7u9MI5JmyZorb01LMZ5/GuAQEMdWBj8lVpsjWoNKwc
ztdm6IsNBVGPZOIMvMRbhnL3ckNlZiWdTJH21jr11nW+a53xLFv3Po5SAMq1H4rbyn0uovFDnya+
BsK7EunRGFCY9TZkTHe6IY868mqKQ5vJ79R8oSBMnVinJhz7ZZXuJRXlOFC2qf5kUKSAg+CupJKU
k7XLlM9uN0ro9rUnKCz3hZbv1FTZyn6lNn4VDcyznGlYAKmTOVx2ZrR4773al+jvjh2hvl4390NY
pb9iYNbvW5c3R6JJ4u/KCGXdy/XsQyPq3MicTp1wxq8UuO842fnNJGW6e3+k63CTSZFRnvX1aI64
6osCC6gFtldNp8IaPsSN+bNJ0yfXBgJYdM0x7grDN0f5O66RbrUaPxXpuedVTqJ+W7pk8NVq5TBd
42zmL+JVxJGEJ4mY6HLyia7H6qiiCR01jtwkrW7eFHoX+Y40g9AHKFfuan2wD1mqufeiyyjW2LdN
Rr+CMSj51tFIl3R26T46Rqlviz6tV4rtV1ZyJsekBRLfmm/ELl9+YKES/TmFo52UyRM3llvhAibN
eWVj5mle3inwd1xkdoZCCf2Ol6N0vSdpv9BRcyfw22t63yf+6KXWTY8z6ssocL+3hXc2Ck8/2mmM
8uakhn5Pa8rBjiN6UGXZOg9dFPzqoxkNFccRW5loid8pZrZyjF7RJ4uvpXRI7xNPIkhkd+HHJMIs
NTNS2pNj8wp2nogPjhlb+wweworQo0lvPUsZH2IEM/zSbNQDITxM+zm03EFo1OcUaqdDZtQ2Vgok
nTbk8GLUNSodWt2Om6iEHmPS2mzTUWH3UWYND13rKI5vhDlTKkzyZmoKvbBZZAfPmPZenjU/E70x
OTNqG9xUVhBucznKQ+6lOYXXnkag0Yn35BH0G855v4ukgKVq1ONbqo8v2Ri3h6405Md47N09cqhP
7qh5HMRSi5/7QfVOsiyKPRX9YRd01iOv9n1jCO/QKnDOv38cFr3o4LqQWzHJxdGFTsCDi3Z5HMqk
jtXEkMPJLnSeN8+S4VOIvnIfBhOQ/0rdoi7ypdFE8Ej53TnFponWs2rH53qqXF43ws42c+JDFQ3N
YUIl5U62Ec0cTTg8lmBL7sYgcV5QHDG2ZPxVH0Xz5uiRfl052FchNBOZvX/+AfVDvuNyIh3t8dYY
RT2iNr22i5Bu2XJ8wXXmmvrC6fpZyRiqSDl2cp8MtbYGVZjvzeKkmuDxYbdFKXImor0cP6socjTo
JZ90IZwvmtKAeHYG93bo8UhxQMaDJuLqc2uFzXOjEKa0sG81WtDjubprYtmvOeXF19CSBdwKAvYZ
crswdmNo6F1bSudE/564Ue0q5bhOlnNvD+OHyW3Vjq+T8TYRnUGuXTQ/MvpLf2ptOn6g4tB8MrrA
9jOcwwdRq95TlVTF3WjkzqPSZNmsG5js6Q3LfLdUM9rRbbGXk+h29hDq+8wbUZgrm4iyembW1o0e
S/t5RH/mY16Wpbdyhq/ckhmpCf4c75xk2lXttzBCcp61254MWBRhJ2rECdCNOID91TZ11dcrqYHr
ONiDfp3H2ptlVUEiGZdb3QOtL9G8cE8aJJF7p8ynZwKI8CH2SrRhklrdilpr95z+7mAOUwUvudn9
aiOn+AECr95hUfWNjqDSykJcPSBkEDQIAHltSSpeRSpjZwgzR+7qVEJvSPdhYd+Uer9GkjI/QxdH
i7LJHG1TLCZMMZegJgMYror+Mq3HunzoCl35IvX+li5G7a/3bdPbAxEqkkEESrGspIosstIuQmkZ
Qvz8Ac7IYuMEUXMoG12sxObX4eksV0T6hXL7a5Z8Xto/gnMEcYzR1VP3pHRj9isHafxEEKp+t2tU
dzwxRffpGH8zlLTaDlUxO4iZ9zFUR8uHMqZ5VhRFgMot7eOYjRlPiyK+2YXSHXui8M43yCnSA2R5
L++v0NVb/toaTG1b9zj4GMDLrx7b1EW2WLonBDzgCVS1xrdjJMdotez6+8QdvQfFysfPU5WsaSFd
5VwYegZscxBIaHAVLofuCisi0EPA220nsVP7D87gqNsezrha2pGfjMFa+umtyTpc9TnLgwLw0qTV
VhgbSaK4J25nsp06xd52ZR4+sq1IidKXF927FJekb0fDWorpOrRkuiTR6Z0GZqPyFZfTHWrhRUnR
uCcZj9pHNYdszYhauZ1qt3hIulbbx03g7Ue3hkw9dN1pa6VascmNJkR6p8JtCKvuvrdqanXVqD5P
Ym6Qie0J5paphUFzrCKWbqIXsk2kej9ZyH1ZIuqQGubVioIR3RQrgiNqooXzKGXkvPYjhDsOgaTR
aEz3XVOPJwXd25BsDgJYQpEdAk41fGqZYvolsg+TD0IyPtZqHN9G01RurIm+YdMNboK8Km9E2MkH
gd7Ypqh60/BJcMSbzB3Gjd2qxqf3D+81kpOrDd6dPke01+iFmY/YH3cOXTctTlt0qQvFsFBi6uhi
ROTqIc4m5LQsqScbydLe4dN/rmSqbYS04y0MN90NvuLHWOpiF9GBRwdrC1AgyPrmwQnMeKdq+hpa
4doW8a2AFAA/klnTlsRQWme3ShOnlL8g7vkRuPnOmOjmDqf4w/urcv2YUYWAFWgWzMHlXdLoDFNc
AvyRxkmbzjirwe3YO85R6uWn0dZWXKbr94IBZuQobyZotaWBdYqhiIzUQvmxj7pHrZHWJusGZfuP
Z8TjzCaRSweDs0T62INuUkZQjFM16vhfXYugYBb9FZkoNjgB0IP3h3tjUuDYqe1jyoHgLKl/Ky1r
UYKiUDkpPYVOpw2oqQV9u7JP1xhDOqeYFyRh6BUCD1n4m2NR961NfHBSw/DZaiPA82OA7kCjSuGr
dnkXj4PYT0Na70STmU96lHx8f6avfsblS0xRb8aJ4MEDbFpKRaeDnHqtmoyTnJJkZ2Rpf5zy2D1L
K3gCTzF+pxePJ8Gqi/SLVtrVxiZtP3j0fLdiNB5qPfoaW2P/QPdCe1eN/bBXpOoeDJjX914ZNOdQ
K0I/mszuJkh7Enddczempi/Dmg7tRi83bpfdicQqHlPA2sXOAUjj1/Qub+swjm5FrhVrvtdsaBdz
hmiFQgTvNNHyMkiuo7GqPa81T3HWwoLvOMN9WuBiGUmqn0LHrb7WincmI4XFo1RQ7gPN6b6/v/BX
oQbeAJ17uFoE0fSlLgyXFYWWUWcGwrm0Jt20ltUi45aZd0XmtlsI5H5IS+Z74MonuxqNFVflDUuE
DtpceCOOB7my8OwLTRdx75TGKY2se72TegpHMPrtZg0m+f15vnGViLw9G5AWBTDQnJcGWnPicVRE
4Z6Kfoz/Cr38ueoideUUv3WR2Eb8yJmliEM8W8Q/ngHFLlVFQcLgZIw2zTVprwBx5PWbWRL/D2fn
sRs3tq3hJyLAHKaVVSqJJclB9oSw3TbJzZzD09+PuhMXKYjwAU6fHri7d3HHFf5AD6kSFwtLXMSn
UutoJN7vIoKz8/GHLkOLScULLgVKVISaxix3i4Sk2Y2WOC6y/xdVHx7VIUmeTKrW26HIkosjeBIT
TFA/Hvad+YXAMNV7iKehQ86ukLGuQp1qo+NmtIAOueMrez/HcfR/GAVzEO56Nisg4dv5TZSkDcrG
c1wJyuk1DuWLpvTx08eDvJMTQQ3jfE/E/KlfMptCo/GdCrqX7eaxdqVNiDcp5J2zFuT5JTf14lnL
9OFBt9ovwu/lJyNIjINXWdUh1tPuLrL8+twY9coDtzyoKiXVyUgH0xTcbqaz9NfWKpTBCCGI2Fj2
Dd+ltqrvRQF10HOyVmyFXEdbzewghguuoLPk6fbKW7TcV7yuDsNrEOeZ/9nWLm3ZVyKFrELH9PLc
pV22q2qsO7XoqahQ3E7THUXLNWzTtKC3VyQkAQKrqd+CPML8ZYqDULaHQrFca8xe46gFb4aSRdaJ
Z3q3PzSpbVeupJncF0UkqvTkwnRe0amjLzBb/KiNFL8qpdElNmuOQ2mEx9yhHQd+s3xQTP9g2aVy
r4sw20FWSPY2Zja7DiDDls79mivYEnwyIROI1OGoTBKr86xIlvKOBJXruclTYy8LHqmNHYrke0Rn
5b5KhxwjAlv5T3Z8HHpBlwxjtHP6HqwR1HHtiy4jrqN6Y7IvdDm45ppGKUnjXf/ng6lCU+f3Eahw
8c3pvSJMUNpWiSkVPTSvppM+xE0TrByBJcQFxS+2+MT01gwA0LO1AXXcCIVumetnCQa1QYCdigjr
/pAM9X0QJenOqMdhnzayenC05qUacZ3KUeP7s3JDvLMteS5xdmZjTuHgLGP0pKEhjJUUtxuU6M4X
Y3aX6wYJECUkgQq9lOvfvWBod2baRMe4soZrqBV3DdTBb5Wf2w9OjoQNOV9JWjNgXHznq0lydpq1
rHp5axBaII1PYQcs/FIEloZvJQnFdEdVGn/7FcpJWatgQKNvBs06Bb34HCvV+D1D9GplS7wVT27P
LmNP2sAIetBwnkNrpGbUROf0putMbsmWdakLLd9EDlpa0nkcf5XJf0Xb/8qEvQGhdpeazdmmILFJ
R+I8+Cz4yfTiwaqrDSKKwkROAIOeykA10vk3Eczp0LN3kVkAQ4v6FnWT28s1CDLAgX6gPwa2/idt
w/wxif185+htcPfx1lnmRFP2AP99CnfgXM7iENkXlZTkHRrxClKCBfYFhy62sn0F4mI/Je4r4cCy
ecVYaFoBviHKdKAO3H6aIdc0ROpYeyw7z6bMn+hHKQ7h84ax+UtNHeNsFmmw6aZ434hs/s8L9pRE
9E+xGUg4iAvrULZFuM2EuRY0LOTGqPVAEqcWwQaZMEOzR03ids8GrTZd33sEFJCXOLcPwa9Af5US
ZReiuNRG5n2bphfcyPstSjybSP1ZG+OT6Vf3lXQybcSOPkkQjqW83zjyY6k+hPaT2QK5DWIScW1X
OvTG0X/qgeH21anOjq1krW32dyI/voQoGvdglZBhLqNKcj+mJv+jwBZ8CcrJaGAssaMTTf7ke3a0
q1DpeG1MpdoiSZUfq1xaodgs7yQyCQSyaBi85YqznYX8l+r4wlRdswuVSx5LT/i875tOf1DaArhf
2H3+eCu/5QbzA86uAvlMvwVtgVlI4Cu1WQa9TzZsJGfdKPctjYrAyHZRVe2j5tkG7q9LYNLl8DAO
6bYJwEaa2V1SZF982dwW43Nv51vZOAfeJdO9jZByd+j3dRRs7Vo9xRruQXippfXzx7/8nYeEuYI4
xTWiApac22IVcmalQaSpLml1/xgkWfTst73AYqdStrxlPPBW6+8NXZKPVaUbey+E/F+NINE//iX6
Oxc0BR6OAQeU3Hf+pPVqmGKIl+gIyY3gDvR7getjnqjXKOz2TvSsiKekETtbCk4FmpccIpACw14y
ij01o6sTHNRAurb5l146A500yi9COpYGYnX2r1B+NBDUy6/4lXwy/eJUOOmps9QvYXpnyhL/iO9a
otp33qPXIqqGXPTGDwBC1NEvTzWOhTo+wad/iVPcOYyaPsgoWV/SxnmYVANIXdb4+28KwLMdRR78
puZChQW28e1lZSJUYih5K7slsky6xLU/ehsz+ir13bYh9Amt6yA+UfCraDbiSqGFeExdgv7PqH3t
8X3yW5dqWt8Fh9yHMQ+LOkvlu8bWviPOZ26sNH7qwsgdcQurP2eoCsnG6eMFfSd5QFgCagQpJleb
Zk1J/19xOooxyMmVzejqgTFeAklF7oBs8ZrkXnIIRzU+iirrHprME0dZKj3Q6BGQLwjVzU4y5Pje
auPmLvBbe42tsEzRADAQSXLTIv5lzjX0uzbShhxIsNvX4Vngh7gJzc44KXZsb0bsRCjuJvV3AtEB
FofZ/qrTMTwYo5A3jpN9yrykf23LauUSee/ipOkLuRYUA42LtwPy13x1verpIobTRiyknCtd/UZ4
GyCmmzlPbRKER9PEzkcrVTBqVJrPVqCt6StOr8xs19EtRkEIKjJTY85e/1ZyhJFp4Dt8LTopSASA
EYCydT8GwVqg8ZY7LsaiqEdOg4zygjJieEbmtLU3uJU9tGeEti6jXsRnA97agx8hjVd08GTwzQ6+
+aBpa1BACRu2DcZ7XuFkl4qYVzHXwubBaVXlhyP51kktffNJHkbrQQs9eeVdWbbVKSWwpcEucc2r
qPjd7uhGiUK7KJzebeTkDK+id8OaxvcmkFXqgaGxibmhN2Zv6U+VPAT3ckjj3HPC/ly3kX9GGREw
ox0Mj1WZ9K6SCPuxM6x9k1v1BdehYk8GdfT9KgGQVkTXppZ++iaiLCtX7XuRF0oXyDWBD7ABjNx+
RtKMethXjfYoymSHSoK3A8bjtqPWbJ1cXxlsedaIusiT6WMBebLmgQ3QPTswigIWlNQo20LSrF1R
lb8/vmuW+xbaD+1i7hSyHh602y+KxCBysKix6+lB6hZ29TyEjvEwRvk/5/7TQLRIqWuh9i/P6nRQ
371WV6vYtXwpPTlF+18ZO2fRhQg3K9ElJfbflFHyzyJO4NUNmoGwV8DKsvtuv6/NvMgRcpK5oeX4
X7TR+KYOwSc9jwCzOHZzioLMO3w8pct1m4aECKBNFi0LMp0HLdtKxjpzJd82L5ZfqJfaWANHLSO1
CQFI/kq2AWHUUm+/S+60NkHhg1gH6Mde1INNzTUTe8tM1E2vqv1Gitto5RgvA41Jcx91HPhqJINz
wKNlp76HhHjupoPRHXmCpecq15vHUtg/nFK/0B5XqEFrwyXzKHGsnIclOYC1/Hv46ef9dc2HlpBG
EVW5O8rlpk2evPhBApXVtdgIdrhZycYnL2lPOnj3rPmZ2S3FNHSDyvSlwJ41Nz4XxO5RfRyLS4vz
FWX173ZeXh00sreN8hw4a0qN7+0E8i103Gjaw6Ca/vyvH+zIaZrbQ1hQMEY7uvYcdW872Zq/23tb
gY4L+Q9PIJfr7GTJMhxpI5BzJHAi/y4OAyYnSr8MdpJuBtGUV2vU1+KAd8ZEtgj6ONe5zcfNlkIt
BrMaTSNxp/a+CfpVN6pnQ0p2oTbsReFtS1Sdm/Yn6hKPIn9JHPs5a6Utj/cZdf+rrgXHtFs7E8vb
GVzChDZiawLkm1d2+zEbmjxSUldk3dfatDIqIrJ5N+oJshpFvpoWLycBBB63M+EQPRguttvlzdWy
CPnmxo1bPf0axbF/KAt7/BIOKpArNYScHuuie4wq1burdec55UB/TsOCaMhCYbD0wJhtHNPXnpM6
De9Ebo0/EscIPn18Ib2TqkwAei5e4iOEkybF9b/3YRYaAMHKHHFzgpdThUvlpe40s9rqZvTaO/XV
S6tDmVHi2yiSmX4uRjzdM/KNlTdguUAktrycRLRg0qhF3v4OYSt+F1egF+USXVJN6qRDUznFMcsN
uoVKtqbStqw3Mx5Bx3RV0qOeN6ZAHBYig5Plhq0foeVV5HujtsVDUuqH2u6VS9YhLNCEvditzPgU
z9yGaGBQaIiCwZs6KPrsTKrWqEl2azVuFMrGPkwr9dgOhnT2KigeSd1JT4HfwxnKa+TR4PR+C/lT
MBKh4Y5A43dd4qzp5byzW8kPAUIBimITzJ1TImwS5YSmjZvUqnkikvXOhlGkO7p02TfAts6+jftv
H8/D8gLkrQATMxWeDeSyZq9vPfhdkYV9SyGclNRWIms7KuidfTzKMoYBqfRGEkHolP7j9Od/XbOi
wNSjjMvCRS2jAj+YVEdbyeWnMXDClX7rex80EYig5wIQYI1vh8rruBhs28vdPiRu8MC0UBMqx5V3
9q2TeLt9Ju4v8AouV+ZtLmEFIZR0JpW9R1HRhTaHOL0jgLqkiWFuVfxo9nlm/JSqKH2KfKd+Tnv5
rmxKSAcWWXZcRrA36CTspTiptqYx/uiJjg6d6oUbePQaggIxGtW5mewHqdV//etqsLdITWANg/+k
bng7RaVZWwMgCu+xDRpqNRHkvcxMq2NXUsL9eKh3Ej8CkSmolFl/rv3ZclQJgr5AYgoXusePmkzv
OSxbb99FPqbhoe1sYm7vkybD53fscdJirKuVzTcN8fdSafjiEX6ZVO4mm6P559Z9Y5WpUdeP1Dyl
Q2eH/j50BvtLa8fhqYuy8NQaVeW2gXbJWnwP16Zgfqw15JymWwaJY86XPkdihUNohbndWY8Nis/3
na0Wd2HhH3pvknqTxT4VnOxA00fy8+hb2JjendTCAazJOZ5zCeusKC6CwxCor72XdqcsVJr9x8u0
+IlMDckfJXG2Mg/zdKj+Op+O78MbGfTw2jrFf0HXGdRd7PJONqLM1UpAs1qYNq8fj7nowU2OZRRT
iVMJOvnbbFA/RYkdYrm4Jpruv3S+A8fIEMjIxLQ97R4CNoKqwUnS1HrbV1J6QUA92UbmmBubwMjX
koL50/f2c/DU/P8IhYzrdg4a4ATA8uzw2knOT6HWr4lmHLGUxZyryNqVPTl9282enL79r8FmR5C8
OaRkb4VXvQntew8VbtACqOV+PMXLT4K9OLVzCXAJzBevq9L66tC34VWtneSTHXvkIazytsST56SQ
Va5s9fk1T6lDAbxIKMNJQ55nds2r1HRCL+WrOt/4ORp6dGdEdY7zm7T2VL470tTDIU3l9Zrf8pku
kcM1fXjFOsQ2NikCXpu4b7VxQwIpth9P41v/+Xa1+C4iX+B/07Miz76ri4o+4ZqHQaDU21wTB7hy
dLBCdAS7vh+3o9c85xHII0risHGsveEPJzkZD3kSPQzjAMeCwnhMEkNws0Fb5eBr/gVJmXPoRyuB
/zyimtZgYp3rEyiPN332W9HSszxhOuE1yAcVEkhqP4+1mu7zFjGKTA67XTYY3l7P+7Xc8701odll
oOdIRksv8PYApZFdlvjYhdcwMfSN0gjtHiFdb+PLevqPxKPpI+kOT98JGoVn/nYoaTQHowzR4gpC
K8Getje3ktP9m7cqAdg0yiTlzzYjUpy3Nr0gkmrR+uKaw22kYRARisEmPHy8u947pDwNpGhsLVRM
pj//6+41UTqEptiFV8/xHmPfa92Suuy5kLr+MURM7e5/GW7i6qLnh63L7EEGvIPlSc4ZheqBEKn5
hzCz2DuS/VON1X7/8WDLd4UZpEZOrwzDAaKx229DblXNRS9zzfWtselF8LuQC/S6GtEd48S+CrX6
x9iGoAm9BSbyrcoM8vV2xHZU86DRO1rhugm2OO7LA/qfzabVim7ldl1UO6axIO9Q8OCCnaDWt2NF
rQGpKlUNYBvaQa28Q08ldNfbFZTkrj5LXS3t7MD+aWQvqq+e+vAh1q9Z/zlIrlUJ7FA/K+CY1YCS
aDweQqlXt6WVfsZzwcNsqD7YsYacVLbysxe5Jj+bGh/1ykmrD5DP9Db9teG6PDR7hxTTjbDJ2YhE
63aOkRG/BsLeRYWRfxXIBm7MujYfFbltz62C1IuwnHpl5y8vDH4IzTCb9MMgFJitlVHWpSkixLnx
VlPup/b8qZdCeK0AuFc+evqm2xvcmvwDgCpwOZGKzFpOiPgbhZNIvZsGPrJNSAceerlMv3683ZdH
+XaU2Qdlfp6bpecPlDJt8Omain2DrRwjjcaW56+5gb91DecfNZmwQU/HLRBk+u1CKhLqO3ZZDa6f
Kgep8j7ltuptowpiYYAtwLnovknCvzTKJRVXszuL4jkUXwbhGt5F7X/5tmuIqzpZrA7bpmi3uXkF
KufG+Y8q+lmV56T7z699DIVR4Tmo6n/2+HNsLln9vRD4qtv2pvG+dciLD87ZsRF1qRH/fq3zq99f
Qudn52ibzixhXZ8w7ts6yotmPEnjJ1nek91K3VPtIBomjkbxx2nvOuULwvktJUmsNzZW8EdytpmR
bFpxMiexoZ+p/7WTok0qftFTjwJoLNUPK/ydpn8SWPK2pxNmnIfqrKhfc+fRbkBBqbsUPWEJDLcV
3+F6svl4tRe5zWSQCdgUKWNq85QQ5vNvG2EfkEuBIGxoUzaO8gUZfuNX7fT+faEGPvLwiXIHZUK/
ZED7NojvWmt+Lm9h8mwXkFZMiEEidxS+Zw9+EvU2hC6vc+sSp8pQPov8NBj1DwwkKBYF8W8agfFu
jI1fChaMsvJDDFT70k0DGKfASE87t+F4iatXu/9vVH47yim24XRIj43+QwJdkY35Q5Td9/VBZNZX
PVOfjOSH1dNBRh5jS+lu5VZYBjDAhMlNaXjw5C7ovoYcBFZnxpqrhnCwteCTRPV0G0LUOeipkd6j
2b/RnMJYGXbR0tXeWnVgQidrOIAOs5BcKVJ0zox+cBudRRJWVRz7EQXM2PDqoy5A5SFA3CqvoeYd
6ySNX6JGMx7CLM6vUdbqD3XTeFsTeOw/P9iUZjALRHQUXPMCHJlFkRHEWM66Faq0GQrWB71NbZw+
MHubwGgfb+rlRYnFC3cJpT/NmVCgt3cK9vE+JtUZo6F7exjyJoUE268BIhYNUiabV5qrf9LRRPV4
dnQsKLqqkqtQ2xPpzuNGru+AM+MC+tImCXuwDWinGVtfkfyt8EFojspP4aW/zCzXNmlZvSA4eiyj
eNv28O61cdW+fXmVT+w6XnXqFiRO82wwFPxxPSBxkOdGh86XJn0yHCncetgZvdBm0f58PO/Lt5D/
IFOPniloZKDdt/OOtU5hUh6XXVWCnV07QXVo/azfa+Za7PzO+YKpz0Nl0EycKC63I42JPgYS2jOu
hebZzg+BNkL9bTZeMF784EhhzfvVGc3nj79vgXGdVpyYAyQRgGtAYNOE/xV1aEkGviiIR7eDIf4l
Aah4T/srQ3BfGdyUorYbpEWH5Q05vi5Jv7JaQsAqHPJtrfnAKcjzji2s1DsTFvxGjssWx6gu+v7x
z1wGrDbvKTcBtZAJ2z+LE0LcPcRQmeh3aF4GuatSntKiMh9zfQy3XWiIvdY2ax3Qd9aeIggoZLDX
ZDNzgckUPbfS6xRWhIx57BWbijd+EMAB2pVdtsAJsgqwzUFBQr8hfZqrOQ7SAFTLdsCtqMJEq0jG
BrgcP8d5NIK6dGr991Ah1OXk8RNdgI2JWea33DH6o4644reyjz5pflse2lrT/jlCg5tiksvx86hW
zGlkKsbxQdXnpUt7w99rjSFt8j5PVq6397bh1O17e1umdZ5tw7jIAc8YRemG1QiyKA6GexsVv40C
ffCh1iT9IPpiL6t1eCAQMXeh1aEHnpYuehHaHmBWesga+RvUs3EbTw4sQ9T3az9yempun3RksMjd
6RgyE9Tlbs+KXTfgsM0mc+vmNUT166x6ZXnWY6N7TVNgM6nvQIT0BuMyYsZzrXFf2ctJHrw2cnfu
kn/2ndQm3TzwDVQV6KKR3d/+HqtW0Qs3ytwNoKZ91o0ufxxt8Zr0ofMqVcJ6aQew+1JoX6QyiF3b
DMwfKqKh2A92X0VY0jcp5Pjfn6pJ1AdYIj0T8vP5U9XUmN80FV3V2A/yT2GVBYc2jcb9xzfC8kGk
NcLzCyYd7Qcwn7ff3oDjrgug9q5lJ8EFyS6kf83BXtn907abrzjur4AFqAAgHzK7d+IYpINcZAVk
fPIhCJXFvrCNcWdKAUD7Xvxjk2RaUMaiFk3gqAFmvf2ozrDzsc/VzMVbrL6XG5kAsLNWeonLa417
hkYvcctkxTI/amot+2TeZo5Qh+9DLq+esl6JEUPzrx8v0UI7js+h7DS1sXiyJ+mz289RlRHFKsmp
XB4yhDwaxTupljiaohqOGboQ/+Wlegrrevje9kO4BerabBtVi5CL1j4JK13TKFtgZqcfNBWnpvAG
MSh7Ft7kNTgMgausWwXdqdGNjS1ypLpwGvYgNCeRvM2STnsJOMi7zJH3ct05u1Fumq/YLk7sT93J
aNhn3cYJ0K5xkOC98O/amyip273oUMXlbTTa73Yimg36ksOntnbkuyoLy60c1+W4CbQQCF2caD8/
nuwpPLjZqXRzCE8mSDd9Uxb3dq7zph+R/BxkV66AsOjBGKaTj/O5UdAKSRI7vGtBZH7KlDy8C2Vp
3H48/HKtaZEimUazXJ/Ib/OinB0HpTOKWHHjPok+ebZzysXYn7xYO4C2BPHeVt4Rya/vaS6irZG1
5s7C00Ed+xraTJeuNAIXm5yfM7GWaLXjR7CwsvEVs6a5lCguDfz4HKt+cBmgAP4oEm8t31zcRNNQ
9Bwh3rG/kMC5nXmvCerBcDKF6kI2XiXDqra9Sp/84wlehIeMYmPSSk0GtgRskttRoBfEARr3sjsR
hLexWicnLVM6NMeG3uVolS+FYbT7AtX1lWdvwROgEURRlwx2quEx9OwDAYwXre3UlYufM7ZySVS9
SliF7PqkU++LWhlOVmB8TWXAiCLzwU9i9ucOTWC/DBaOsjSUW/xDfO8lRnH8lLeY/WZl8R3c+pUs
Xd6gXVmfB6dPXCmoeMcpy/zR44lzgkiiesqRzjpoPaasXS4dclASuzg1pG+0TdTD0DprziOLWJPP
pQoLYZW/aJbMAvE4C50Wy2s6j0WJNir1q5014vYpBgW3AM1p0LayouPK8k5X++35ZdSpRQOcEGug
hZemNdpR0uqVW1XlEWSHVX0xqABKeQtMet8QWxd6tFWzY1J+Qhtn03XnGkKGlL76Anx48uRX1W66
ZnNdp9b55HWIRqj5pIF2kgReVs6PvFMPUS12cfZYBxI2CAc0nIOG7oeSnHJPw8gSsZ2w3tp6tPdV
pj9A+/AB3rkfGVupznZB2x2EJQ6w8U5W3O3h4u5QxEuAKAQlup9pcOr1dF+JeDcFijHCiDH/mmfs
o/5U6z6gTyArYIztvWaUh9TGDZu/+52MB7R90ONw50l3ILiPsaVsI/+nzK/p9WOjqsfKG44JNRJE
pMo2EDyM0OM/XoRl+kuBg/6YRV451Y3nLenUrGR6VaXses24yaUR911MBtFvcy6SNvjuwGwde2Kx
nWrGJfyXakSEMirOg2n9kbQiu4uN1Np5tCi2uFX7ewnWwa4qbe2B9G1NWXihewGiHOkvSl3sGa7+
uduGE9meIsUqJSajzk5pHhYXpFoVioaddK+PvvIYyHG4CYB1K52t7+Wy9vZVrCn3GF9/A+LgphYt
8klQptiOkegOnuakVy0Z117e5R0JxoAWP2Veug70IW9vL3PUa60awEvlVAt2Q9L7h0G1iqeP1++9
USbiAs0aAk9a17ejOLlstJADG+h+Nn5iWZfsTBmVto9HeeepI5oBtYY80lQSmweFZZMGnqxVzRUv
JOtMJ+ybiiHCpkzU370Mp0/TE3wf2yN1uW1UVojYWGLEutuPwnvmV1mJUZeNA5JTEAK0lEmf4GfP
oposKY3Sl6L8WjqpttWyqHPtFOnuNPSNQ1gEP3AobvcdIL9tmhF6SWVqbcOofvl4XpazP8E4mA+U
rqGgz6fFCP1eYP6SXkfH+uHo2DPnvpytPIOLQXTg8FhgIOVEj3nRJEmdysfxQ0juiPDmBU4i1b+q
z1Zu40UwNY2CtCGbH5ISCcDtRhIh21RTBsmV9Gzc13Gb7xsza09ODg7CtgNxaMLOvJMG2zqCEZRW
IvQFiglQJOhnLqGp5gHffLaRNXVMNWF0xqPRhSiyY8+6UXosa4os8HdknjosLeqEGyekgm8PKKiF
yX+D02qbMIqvWoVcWaVGwxZRnK+ibQES+VKLvWJpqdfeEdbJpu18H1Vttxnwe99/vBEWDyjZH7wu
xL0wnpm0gG9nL+uTpK5rI3KjpFB2VJ9SOFWCglFXH0slvDPDRl47k4vnE9EZ3upJT5YlY+Vuxyz1
vmQaafEkWCltazxNrp1APsTqM/2XFWrhXZ9Rm1bG0XjAFAOfS8/M76oxtI8DEo/bj2dgEX1Sm+QQ
8GOICukfz6oZDkL7Xh6OOXwLG8sVI9S+FogK/5EGSV85/csDQeMM2jxsaN6SRYYa9IbuRRJwhUJK
o4PVTnAlpBRXRllEn8wamxImyrSqtFVup7eB4zBQKxCuZzXpQQT4oEZImB3QOve/FEkXfo0yLziU
tL1WRl7eboiCYRyK9RZcxymLvB066jtPb8w6d5uuNnZ9IDcP2DAITAjFIdP76ODD7dyUcZDdWRgd
tAg2bkWqtz8/XtLllTAJHPHgAqChCD9Hi3lWp9OrqRLXMMCJICtSH2vD2ipi6J5yMSAbntPgyfQO
mWWvUldmYXmkSKrQyQdA+Sb0MYtJOxWriFHuEhd6TbBJIU0d9cZod5zAZ9FG9j5VxJqx2rImB/iB
+8eWyWqoscwr0kiijgh92eojD5e+J0DN90R6ebKrI93/5ktycgrkEZJ/huzphrJPsMn6Bk1234we
0jxSt1k95jQfNfm7kTcc+iiPtHstlp1/PW8TuxpZDBjWNFyBlt/uETGmrZ33vfyoS+pnuuQtFScd
/R6vXXl+FusAPoMkCHgLZVp43dNp/KtaLiXgJfKMgUbJtZLkm4X3ZJohP1GW0Rcv8dZ6ydN/7yYr
mMaj8zAVoCYJ/tnmH0s9LWn1y4/QT+tNYPXh1vTjeOWrFtfVNAqy0eQ6lJ+pvt5+VRrFHoJxnfwo
SQla2BjE3anc2BvK7ONKhWsZPDGWDp3ljc/GRTK7GvM+VJJkrOTHwFRftAlYi8NLtNVBRP3Wm749
tpX84OXqS2hWGxWsfbGJSt85+gnd0rS3//v4WL8pVc9nWAfnQEhBc4HQ8fbbtcYuw94p5Efbz4dd
agbeHjkQcVYyrdnEsucchRxEp9GTxZ/cxB5zAy85+O6oo4Z6e504e1y1qmPpW/UG6/H04NGqOJp2
XJxQm/yvN+PgBHxSOsqR8duLonxXlOrANSVp90YXJY/hmAU/CtMbXkv0209xphr3TaibbpHWypb7
HA9WvS0uPGTOJyVtVi12prv7dgZoYgLOId6AxYZ//O0MWFYmRKPmMAyVxtyZHfTxrlWeIqFunawz
doxp7qquRLtPs/1tUUrFSsCw7JVTVsCwiagLZNBUbr39CZ5pCdVP4YOoqXTWDOnSaH61L0qrv0/Q
6ztXQfyjG1txn8roCOIymcM9EBqGG1ESXuKYCdX8UTliT9v+MetY33lVudf6GAq+yP1TSZBzFDzZ
+4LoZ98pvXyp7CQ/F6FWb2UJ+f3tOMCqHAfNfEi9UN/YWSJdFE0pMF1MuestdJvC9Prx7nvnikUc
hDr5pOmDcPv8Pil6KRdNEcGyGTTpoKNG75lahdhGqBRcl2HdXBLJKXdlNJ7ibnypi3gXa/jfym1l
3CWCHixBYO290P90dhQ13MbutJXbdXnp8SPhgZBWEWPwENyuju2DoyrtSgIrrhfnagiQTYxhLwkb
jEpYin5TtZq88uItbz4qtTSdKHk5PHxz9T2BH1E+cTLcwvfHF3TDygc5EGstvmlv3+z9iYCkgcmc
NEEQQZu9q2g4F3wEIgoy+18d9G6f9V20rztRAChd9SFY3n4UFRDpIoyivg+kYfrqv94P2+SmNeJB
cUWUo/GdVyY1kaavXrNOl/aFV+JOoIWPQ6Wod0ILjG2UoR2vSn21U0XcvwB7WwvtFqs7/SQEvYgt
uNhoqNz+pLRCB8QaUNNBgu6Vv5JtnOTJryQDpuLrcvh58NbE2Bdr+zYkiHYEfMhz3jR0/5oFXKJ7
c8g8xR1Cw9/WSJ/uRJ91/1oCRgmJnuUk9EqTiKL47YfJMtLVEQ1RVy8V/2CPsf3aIN9+SqRMe/n4
HC+CQyIzhqETxQTCFpudEJF3AulhpPTkMmoew+i+cUrcAB1HircIDGnylhb7XkXx/QxReGXwJUIG
p683AUmqQbRb5piIMcLULDTrxO2QwDsiv+idIsMqKUgoCuRNPK7kfVfIn2Q7yPdtFSs4FWTtPqEo
vsk7w9v6vjmsXOnLsH36UcCOmZeJVjjnrdtRK/GwB4kbanp1R1Fb3mVZ5hwjvzQ2EU2ju1ZWnwOj
30Yydjx5GJ08NV4rqy6xYPwMqiOTxA1pBInE7SbQgFRi9dPFblooD4Mc+g/obWp7omyATEqR7WI4
HTunkaNdn+LwHUfpSnC1PF9EFaQOJA9UExZWGcnoRzwtLTzxRn/Rdcm/qwXKWVKQ1zv0vPaxVqwd
6Xe+GpwWAGk4OjJGOfoU8P11wGIkO+sqyWJ3yNMSKdbc+V4GEpZ0dUTpsrNl4B1UDgQVMzZpVeyr
3qFI8PGhWJ7y2x8xiysSakRRWTaxK0WhdChMSezjTPif/3kUCP70eGjQQsSfw8OS2lGkKBGBq3YB
GDtZkXZdConp41HeGKm3DwVlGFqGULcRAqTmejuj4SDrRT2kges73Y7HHK+tL7EW7uAqHXrj1VGv
wjjX2he9S7eW0DeAaDdO3OwGCb/h5tHyBjSZQ8wK5U0d/lDH6FFLz4b+u/F1XONf1OCz1/8fe+eV
W0eypeupFOq5U53eNPoc4KTZht7KvSQoiUrvfc7mjuEOoSfWX1KqKu4kD3ern243LoQqgNrijjQR
K1as9RucJRKgl93gmA1QkyrdkZlvzHy4hwh1Zgb9+7L+XGCU5tXlFxSPf/19QQJkDwTbwEawZiZD
+umCLpKDS3xVTs1MkPGLaI5mPMuJZf0gTUCEyAkuJIF1vo3O7EiGUoWXCeL1u1KbDMeHpbebrGIT
CkbgYdNRO4MZW44Blm6Xp7Jkg7tojrzRV2bnwvoC3wx2lsPcandoEPawOjRGLoc+Vmhu4DgoLhXS
t+fNy8UPt4x5s0QAJGvXUbDsrD6IjDy4zOf6bhBn67ZqjPZOIFDhhBIZHHGYwDe/PCjpNCgV8nrA
W+uEPmwAUYUm8kKz2KT7GbOIU4DleLD44yZNhN4lEz1md/ryRjkS8yA5quKpDcH9cH006hjSFW5z
lFXAB2p6rL0Xzbl1zXyUXKZRcBpVWbp9+0afrDgOJxOjAk4CaAJiDqWKw1GtjD5aNdX5ZWtdzoXv
SCEmh1qK6lhmFzAM5mHTwdPO70YwuOJwlwqc5lTPH/alvyupVenJRdvtEW+xDfO6jz6rleXo07RL
pp2k4FAD/QtuVlZslCG0Y+VWys6V8MKwKAMHWnOtz9JmEsGsNyk6j40dsa1aUbbx22zbIJfZS63b
IplpNMlDBvDZm1Iws2YNYDFscQwa6mH39iNZTkrPnwglCSp0WM4aC/IGgOThEzFm1rY4RMNNzuaw
q0S80SocIXdCISr05tBRaI3e8LJOPRYin7K2g6HRuwWMRNK+eDpQSjgc2rSycGZTSm8Qy5TtFhHa
2y7Vrmq5DfZ4uNBCC3jWvpn5nhKzvPVuUHdxC5I80ycks/pMxppXj04KQANOnmTWpiJkGji43s4Z
1luj//7th/Wi34e8BCd/c5EeZBa98HscxyAJ1VoXrjl67xBSKU8K4FKXZZg2nlBq9U7oGjfVxNIV
BhKYaRRNz1cF6So2I2s3ttgcd5TU9UnGc7yXlNvJ7Gu3LYLkKpNj+ch0f5HoLYgdSPkYlBBBaX6s
FlkhYFho9LVybXSleDInU7OBSFB8BGH+WfA7lMgQMnBE2S/Og9nU7Eq3OgcFYn9TYVXlYKvUO1iI
x7+4BQPbo7O3HGMXBgeV4sMXnxSzUFjFKF/7RRB6sS40bheE/pHK0TpgP40CRQaLM3j4dGkPRxnL
NMyHebHTmKJygwUfy66q2v3bU+KJHPB8FlNkA3gFtFt5Ojms94U+k1KpTQXtOjQkTmSm/j7FICEP
m8wZDYN+tik+oBJwMiRK4iVmeqcveh1T03l5H5feNCIAbJlt7RXZmOys3JJOEF75UOPoY3fhbRhG
IbLJ5n2siaPbK3lxQr1dd9WWEiqC85TDAin0ctWoziw/03ZhWOaONAvJhiKt5qhiZqDi2aIAh2m1
k1eqemcmeuqoiVF5sWimR3awF8uaB8LToLNAkCUffZqUz3LJqBxmq8Uy8Jqcx9M2aL87k9PvI49y
/+noFOehC9XvsvzcPka3/pGtbJk6q7exoOwB8CxlSU6Lhy8d0eVWDutWvgb4uYPNqdaGq6tbiWPD
2+/9BWns6TZBXyBOBSEdxPfhSNgwmhlRQL4uz8ytvk0uxk25lzYwru3Ak2xxkznKtnzfe8a1tjVO
RDffBm5oC5u3r2O9j64vQz68jFHvuqgXK/kaxWBbQxYu1T4r5baWddClx+Y633XwcBearrHkYGQo
yIqsbllVlqpKiPLaKOXauWEG75vcso6cwtfLlsScQcBQU95jg177XZBYVbWfZoCoI5wViyiOPNCs
0ZFbWTb6w1sB1bdklFAMsYjQV8FBG0JkXecyv9S7ACtnONdIQxfBwtD3XYQzPtMiyK4qsHOOkMzH
Js/Le1wwhT+qOpS318w9isQTfFRGr8REh0U5FctJ65iJ5WoUQF8L2gAz3qXNTilPOZwaWUoFKEOA
4pJKbtbZM3DfXcrB+vrtGfgkkfHsWf4Yh1o4eiDUxFjzh+MYNTIZYPwyhBrBIaWt2W2HoryWc+2b
OGsSCpV6NNnhhHAUnDrfnQa9P9fKqPQwVtJ36BY2biWFgy32UkSIbF3kBAF2Dkq4UcV0yyFwk8WR
K2K27FiBcScZyXksJpZrVe1mUii5F5agHTndrBKjH3dFj4h+1gLSXkspTDDI/TbnrioruJ5USr81
70qDFGqj6hPZaoBmZSmJ5q8t6KdxVbpFRHGyK1q1h0/TMoOxq6w6uwwo5d1b5ZCf+F32qKeZbw/C
SN8s6o4shlcmCugU0MoU17jdNXohUdtIG6oovWwNNdz502w6qQJN6mme/OvX8d+Cx+Lqx4xo/v7v
/Py1KCcauWG7+vHvl+VjftvWj4/t+UP578uv/vlP/374I7/585vdh/bh4Acvh0c6XXeP9XTz2GAy
9DQm17D8y//qh789Pn3L3VQ+/u33r0WXt8u3oT+W//7zo/23v/2+mHz86/Ov//nZxUPGr91Fj3X9
0Pz2j65p64f0sflt+u0fefsf/6duo6/8/aZ+yL8+Ng/N+isfH5r2b78bxjv6SCS/ZJQ8f2BOv/82
PC6fKNa7pSq4xNmF2v3UNsyLug3/9jsnvXdUL1jQ/B4h+Mlmpim6p89U6x0oAthl9PZpzv3+x5Uf
vJy/XtZveZddFVHeNlzMQYBc1MbYPheeGrQuItUaIxTjIdMWcxA6ihY2d4liJHi9SPpDL6r+JlV6
wH54sXvPHt/Pi3g+6BNe7q9Qwqi0cih8sXkzPPFklRlStvZTDh2xkyadW3UXknaWGl9q62yOb9Q4
d/r6upFvqjb2ssWE10pdKb6r8ls1Stx++NRpg10Y4j6rv9Dz2WBebCf9Dkmw1Bj3GW0IvbuGzrDp
faQQ1cCJ4jPZuqsk2uFNYpMa2xa8A7UZnanLt30o2aVIklRuZVx9Wyqkb9/uCo/38nZXu5BSE//Q
xIgd49Y8jy4qu7Mze3aFTeHUl6WnXKfv69SWHNm2jiz5w+j2cuTV2WsYZ0H0QfbQPuo6GwDtpV9/
DKTYq/Loezdqe7X5fuRml3f31rtdtuRneWGh6eB8FIYERuNtKm/TurRq7XSjbf1dscfzcXP79pAv
5vDhbFqTE6eiGGgsMGJI9plezo66GY4cMl4dgvR9YWBQUlifsKSun6VWpjQ6Gl9nk1RFuwoqFN2K
91n86e27WYG8fr6zZ2OtZkuq1UbVL2XY4CKnFfTN3Fb39W48LbbQiS6Cx+BEvlTZmE7z63AbtLZy
N8b28OHtq1jV6Z+uYrEig9dErWTJ0g5fo5o2XR3HaeI06PxKLvJLIUKUdj95pW6HgR1JnEiOLJRX
ps7BmKvZmkm1LmLKxpicoXpMbPMW14FgpPdUJPPmyB2+HI20kyqYRtmWHG3tVU1BSsgEVHIdoxBU
J5DT8TqwYC0nU6i7eaEoO45v7Safy+xcxXjTBZBhPhRmQTs6EHgOWdNdcjCXL2FSJY9Toqu/NusI
jyQkNAMJlij8olt7+A4kTZCIfxHCmlq4tLdFOhJW5J8qwgS8zxdARdM1ORIyDrMERB4X70Ngw7CM
+AOo5XBQUcqsVJIzHWF4rbEzM6g3ZD/R7u2nv0SBZ1ECJDv3RJGVusWyM65rA+lEeTUymwmsNGYd
4Nf1joK4nmt3tQhFbCwm45Q+FSyApNaNiBqsfuwMuZ7igApI++hck4GBQcbO5fBO24qOB6px0k4G
R+bF6iifNn1feJ08o1CAXv8G2FdyWmli7E6BbDAJx/imaWP/iAbQKrpQU6ALD04bIBtwNoqlhxcy
F1abBziQbFpFnwGwzdVpXFbVXq3NRwVG4w44a3xkD17JeS2FDMYTl3MR3Cf+rO6+UIq4FfKQQacx
uy2zTtxEnZXcG3Kc7EJFqTPMGqbZVTFKICHGz220IzAIk2NCYlRtFKiPUZ1X/anlmgAqMwU5E4Jo
k9Z6o70shsVQzdUmRCsJBZ8pOfWNXqFUWfsb0Te/JQNVlAJhJinAx6W1Kv3IKWfViecSQLbR8Ddh
tOJuTLny8F1os19BBKvQCIwtKXTo20iirae9WACzKsKbXI/lYdOgIFDakRoGBnVhszjzw7p6MJBF
1vHvHmZC5Fj5X95eMys28HJtCzkPPgiaXfxZn2bVYGiEvpJ7LL0VVAyp6c43MYjuXQ4A8cbQ2qiy
RbUvqawH0/gVbwDNdFNDmdAQruv4ysyyTLIH2RBw0qvm+T6SlSByf/EqWUkIOpqLpBUlBJQJDp8g
wnWtMRi5viMA+GfYE2YfpSHx7TELkH3qJ2mTKJgGmkYgoug+5vt2wHW0MVvLQecViQrLTzZhVCYA
BtvuCIT6xbRfro4yHkwOsmdA1KvTcjIpjdHRPNjl/mSktprrkidV8DWkupRtulDDSSH5Cqp9MNZx
6M28ODAlJ1Rh84GHGI7sQsvSfhYHl4SCLH+xfqVKjnrVarqVldK2wOH1XUxlz0GIpNq0XaPYcp4c
Q8y+MtQCUSWqcwKkUroq64it1kVZizA99MRHsaYJMyg1JX/qC0f28ReLiIMtUkUQwzjmQlpfq21K
TVWNlZb4u6mOv05WFKPAIYX0l3C81zlt3w8wOT/HVZo6epvUmITXtYO0rOkMIzYjBhqnR9b1qly5
6GfR+4ACuYAxcO1Zc6IHhTAGHc3f+W0bfxtTRb22Om0vBqngxFhxbOMwKk7TsLU2uVDL9xJ1DHuI
53YzDhHS9L7QnTZ6v5A2erP16qHNT5K5ybYtMLmbin3Yk/q53r+9mF6+M64aQBCnPA5M4rpPmLJv
mciT+ruuN+azKEIHhrKBuEt9cTqybpeZdjgTadChL0o5F3wGsLvDZauhe6qPkWbtilLt7sw6DuJN
Bejw41T6bYzSlZFt5VhKdsVEQW1T57F2TP95ZWrw9JI4DVNiX7rNi2Dr4TVMepckTSH7u7wZqg/F
4CfX6kg/rQxHJXFT0Oa4ymvYfDktjJ5vOesJZppaqt5sijil4xDf3ht4JwdenOJG6EgGpEPXrKri
e1yFI9qGSoqxfN/2ylnX1/FDpsVasTMyejnbwtDg6UrIGB05oLzY15h87LMLVI4S40JBOryvFqkM
9JK5Lx+K4Cbrlub24Lc7MH6dp2VpvslKI/Ya2nQeZODUJdvotr88lThpg9iDEwRcYb0AdHj/s9mw
AKzR6DdRmc5bv0/100xOjgEDl7x0NZUWJSBqW0ugRZbm8HZjsdeRKReFXZj6mtspfehSY2gQsxxN
d0RWBOFF7Dzawiidt2/y1ZFRk2Ng8JPgiQ9HVppytoQKCyoR2pFbYNnjYCFChE/K3BWyXPSyCsrA
pMfpkXr26jSxxJcld0OsguoodiWrqcsqbvCdjIK92hXKyVA2ou13k3iVN+rkRGP36e0bXaeM6+GW
wPHslD22YSaaiPLuWbMm/Vw8UTpRTzcTeZ3ba37nFlKaHAkRr0QjklRohQCmniytDgfNlJ7to0MS
vw3M3msb4YNBFMAjbCiPjPTq7YHzXAQjLM4/8uFIfSjLrVlI3B7HERcqiw3KLvpkzL1/omS+equJ
8xEpmeUFHU5aYh8tJfyNACBS5z4cUohqQwx0XiDc/nLfGQUmZZAjj+z3L6MsoyzLD2cBjhZrUrig
0NpX2jjYj3PSPbRpF2+jCTcuWEEIbgyakntmjaFVZsIMLACUvz1tXs5SBB4Xx90FUa0x/uFNjnMa
W5Cvgr0SmvleMAELoQHbn2dZ1FyJ45z9errFckChaknpwey+qC/GZipJkxnseyNQv1lqImJKk1OF
tmH/j991OU/vg5mHDQwqrGcHRTzpJJ1YxJT88uATFojHDv4r3vqyy1BrxRiNPB/wHRifw4dAgB7z
ObGsHV3cwh3UBr5KTeKphxUC/hMyBE1ea65Mt3dvNfF0koSczfRAwNjVECsQCal/nSWoQrShVMA+
b7qTKh6mj5kRo5+Xi42XjYp+GvlxeZWqZrc38iTZp/k0wrGO2z0q7tmVNPrKeTsp6YmoRIBJhr46
GSf6tJHZGkfSiJfLiWAIBWg5UlH/11Zze1CjogaDATShC91avphrgBjax7y6iPpjlN5XxlpSFVJa
TgD0D1fBf4TdWmc1TckoMsLzqrM+GlIgniKOjjpGmd4181Fi4Sv7K0AtkNP4RelkSutCSYTswRyA
LMH0E/EQSQl2ehuO2IjjkI1MR7NDZBfpcstKXLNVjDO/mPwjj/jlyuISiP0c0eABkUIdTqoiwhFl
lkFxJiZW0pJuPQhdFbj6NMuePiTHNI5fhmI0LHi4NMFBSgPqORwuz2GClphj7s186k4kIarO51Hu
z9Jpao9UJ16GrKVJoNPzI3O20Jo7HAqh8W4awjzcj6Z+EhR+jdheZriqCmm/4WmSvfv+Legi3a3U
IT4SMNdVGlbrUo0iaoHE4cSmrR4sDChF6Gch2pcFbIx8isx9FSihV1hK7TDf510zZcKXpk8lz8Rx
4zIvhA8o8hrWkVPNyzcMiIXYzWkNVjX6fofPAa8cGjl4ce7prtWulAnzpy4dlPM+K6MYvmx5TG/1
5Y60DIiqhw4YkVrE8mKe7fF+HQ9YwhgQY5U08nwpDs/JVocjE/flTELsV6J7DDqLK1+D7juUjIS8
4raGHEGJVK7knVKj7A+vsD1Sz3xlJi2Pb+GLYEhOeDi8IatWBnUw0nifFg0ytb52l4oU2JCBEXcS
JyhH7Yv0LC5FlK9zzLx/de/jRkkLZU6B1Dif6u7PHmcpFV3im2W8hxieeqNfFZvK1yp7LJT93BvN
kWWzEhVathnGY3rCnVIZcx2UCDEVLSYEoYVZCd1BN0ZPE+vIG4Qm2mVN7l90ZR+fhOGUb9iqEkcy
23AXtm1vV12NGaLYIffbRdEXsasnKE2FsZtazXfJaHFkiMhSCoFUYQ4rc9uKcbCFzz+e+7OAcxU1
1wetb6+B4Nf3bz/HV6ItN0aQpTe51KPWrYEgkcKmy5t4T6szxgEC1wsT/yI79PMA3eH6FFSZeDKM
beeaIx+OoKTdt69hBUb48XBxiGBT47yI6toqKDXC0EkAvpL96EuVN1LRdkt5VEy7aKT3gFHjS6GC
mUwZrlB34GXaM3AK5kdJ6lELqetiaxRSaHdDNntNiIJTo+sDFEpN25mCAiRRxWjYILc+ySXOnEYd
ddd+byLQLghqDi1heFD49sxQ8i3yg8fc/V7uoXRIQc+JS8Ah315F92qJKCE20MjsqvGmLaXcm6sp
xH4kUFyUq/EkKfPp4e1n+logACJDYIPvCFd++fzZ+lClWOix3Yj3ld5ptliMBZXeQXGtWiuOHNNe
CaXU3RdyLoVeA+ji4VBR0HRS3NbMIKGQkCoSg9MuAC8rK+O4RW/kGFjtlUiKDAZLkH0XSbw1Td0q
6kVZhxkrNZLuKmqN+Amigkcm5cvDp8oQbFMImlBEXgcYYcZ8SAjmeO+DfNlRHgkdQL6D06QcuFsx
ty4EeShcVo9/JM1+9f4WQhxTRqebv3qebRD3ZSyb8b6RTGjwklC8x6mzPsJKfO2t0YV60ptdItoq
s5sQPaW6IcT7eLQkrwhE/3yaemEnGEJyrfvNMank18cDIMB5hfqJttpwUTTJ6qHjefZR7IHIKTYy
MC6Hlhg0zPZY8/G1t0eeQauTrGox5Duckwnwz8AyGM1opOwUtYDEhbY778ZkdmppOter8WMgBIX3
9qp79Sbpfy1OfAtGe3m1z1adRcun9nMt3oelDBc1NqpNIKWdHfiTcG5Eonb93xgPPtgyHMZV68Zb
W+WqlfUhVh+lBDh9TvMzP+bVDRa1zL4YjlHwX9nzgaYtCOBl6yVFPrw/JU8LM6o4/lDoFJwBm4nd
2JA5tlBN9oKoFp6FTxlFVivcDaIQHkk5XglqpOQLK3+p+b7Qe0NVSEdwSU/2JfdGRUYbL8a4/jzS
8du9/WBfH4mpsyiOkJevVkdIz9pKqjDdS33se0Fk1bs6oktO3TQ5stxf24GfzAAWXQ8ketf7A6jC
UWooPO9DsQ2/JMpc7aepMsDFx5gV6V25D8bcPB+K2XdIiZqPWt8cU3N5pZMCZgnhbXJHqrUwlQ/f
bAn3IvelKd6LAlxBUUdBiFQdEH9mzZvQ6KGwGZm0Y+6jCZ2HhRPoSsg08Msd0v799u3Hj64J4x0W
cGBb0tFFDQE+HQDHw+tRBVjBcjULuyiuJMlujbD4nrWqdGkURjhvATRN6q4tE/VbWqd+tdVVfzgb
q0H71LTlSKFZl271fKzP27GG+CF1o/whFoz+RBt65T0c4ES0J/zKrmaTOp8tJuEU2nIf9Hsz+dS3
+Y0s1x3eEnNnbuhxZo9+lA+jB4Ne+4Qfe2MSRmKXsyMq7+V8I3dSepG3MApA6As3maqWV4ISxrGd
D1k72YkmTinibqSnbuXrSWhHAb6uiGfnrdvjEBmf0X7EeWEQ4NFsajq0qe1jJrDt4qok89Ggv9lJ
3JgMqrXp1wLd3PcUethxs7EbvpjllJ6byAd+UDFoCdHiCek764Pi211n0JRH1CyTXex/9TOxlsrz
sZJRiVPiMfsoN0TDug5GfUunkWtD1KxL7EkNGw+TDOuhmormfTajeuhKWoaZSNS0wm3LZaNbnASZ
5M5RJn3KxDy47cYiQve/1RPDrsQ2uhW0okQYwZjM0Z478JepFGtng1k+Ym77PjAEQ/PGNJc+Vm2U
jzt5ouF6QYV9+FIBdPcSEbK8TXU4ltwgNpTd8ryNS+Rvm8kekEk8NSnt5E7WkYNRm1WNxlOQrv4A
OTX5YoRy33o6O80ntTCGAJ8EffpkSa1unNDzVpGw6yPjopyn8EFLIt/a14Ih7YW6VnKKaX13gVNt
gwZTNuSZjaFl7W9zrcD4fUH+I2FcAO0R9M4/t0a9vvWTQdLsGsCD5I2CP5t21OUGW52ArqArRNZ8
m6kR/dLOL0yYBdB0UDIO+/w+U0oErsB7tjs1LIqbAeDqfoY566KRKJ7jGVze4BlbF4S9io6D0ff9
dZnPFc2cxkpaO5076U70iSa7mkLk2SzW4hUyxplqJ/4Ih18XhGS0J30Qw20ZicGu0ytlcvxs6kxX
avTzYtLHr3mF2JPTqobf28FQtZVbyGKKJKKWid/C2U/AKs2zaLoy4rwf5aHsvwRNEluA7mDy2U0t
lp8ULSoeLTVtbxVt7h5mMZJGJvOoQICAq2rrwRBfxm0waU4zadoXrR1q0fHHSiyx7zOFgWkYAvob
tfoW3QQzsk0f/KGTd5r+0DThlMG3DouHJE6G2BMApH+UEyRno3nIFFsxozJzgmj5njROaUEDC1L3
4lBIX4q0S9OthbPZNY2mQLbzpFBjJ+Fg40K3UN9HqK+d5NUUwwGJJDwFhCDvcXGX1fyzNaRyj2RE
hJlFGU1B5CkyJjEh20cBgKKaKHtWiaJ5KrvyR2PKwtAOrZKVpEb0qJxODOtg0+XdNHlpGHU4dExz
Sg8s1lNs2PLmCuLslNvKaAQuYaD+WjRj9kFQYnWfFZYc22IImnMxQmj21jAq7+ck77+hgJWB4IqC
ng5ZlPiN0ySSGeGLJQhAycK0+1QPopU4aNI2n4MY4UVbHmaz2iBggNp83LXvhynVJweiWaXagZJi
ZMJ1h5kbAjNVXSVSp2pvdXELdyDMLtKh8jPbrOoROGfWajexOCscvUsoJHaV1+NViEISotDlwAvt
mLqbbtHNoyQMutzn8IN6VTBd1TF8ZUAEcZsjn9hrTPWojK4I4EHvzJqCMqM6T8HDQMVtdph6PY2Q
vk3O+jgZv/R+Hn4xJmmQwaADM7HRVbAQS0pm62ZqMEBxmwJa7eki/naXdqjq2NMQUCMf9EaUPFbe
CDdv6hKHbn16nYlV+1Ur49N2jj4AgVe7TYloBHQ/H/ruPjHqUnRLAUXUDLzp4Prg2wY77ceyBk8U
FeFVGaoQSKTKyHeFPPfBSSOEhuHSthKuu1nRYy+K5/qmibrwxjJ7TFp4mHdB1pxlmvWBo2Mcu3rH
ZoPoPpEj6fPuDDmLGcdgJvCnsuvLCBlV5paYBmj76gFaFk6WZ/7smUknR16XRNFdnCrBp0Sqwvd8
PU5H1KR4T/DI/JM5QEjVjgQWi01hp/heqL7c2VIrZPcZSMj7rkmrhptKR92WJnRLXEsQ8sD2c3IR
O2y0CYfAWdFuzAmNzBQV67O0SiCcdaOAX0zetULtmYNVB9hj+D6TKUzQpkTkBnNLq8CxrQ2TxIPM
WbYQX8iv5qzpDXuswjZ0OnBLBbynAckC0RytfdsU0qe+D3DHDIbetHWpzCSnCIThlMkMddNQSqPH
aGYoS1cv2tGwU6VoYXuyxO0p14tPWVU1lyUJIhw5xRpxOQypOTsydHIAKyWWg55c9dJHIdTMc4S5
rZ+OT/+rEfQWef0/R9Bvu4fsOTh++dc/wPFo072jtAs+nv8vCvqcH36A45dPOPZxJKLy/NQo+wmN
l5R3nLEpfiPpB59UWwpvP5HxfES2j3UniMlFXUGVfwUbv4apA82hKArrnYuD38Y3H2aUwZMW4xAg
oKGV7Z2Zdd3Or5X4i9TXtUnU63MKzUZo7WBTpfthHirPKEYl8FiXWsvMnepdJJ9HU4gzSNUmwU2G
9MeNgmPLZZxZ8gfWS3QnaY3/GVFSxStKGoFsXxdSIU79ZgxyR5sS9T4Qxu60FXrhRpArxY1Gf7yX
AGXMtgku4iwEMPzVF8cN+Ut7HY1JUtkITUPnlSmohs6gzeZJRh7abHDpIPAPQ3UGKlb+71A/zqOv
ddEU39tDnschX+R/HEEEwbu35ve+SeGB7B4f6m9wQ86/ukX+kH57PuOfvuAnH0R5R/eRsz6a4OAd
0bn5Y8ob8jvOcmBAESdZMHQLzPwPPogmv+Owxwna4FwFRHTR4/mDD6Ip78DKQHBjknIWY+7/yrR/
cWJfamHWgjpa/DrhphzO+llt2sbP8flRQFxucmueTyBO7axwrrdUQwn+7KuQLupPhXXMWH295GCV
UeuBDLOIL+HguhBzDsshqAkWlh+f9ElTX5ViY2HcOfjFB2JI9pDmoXCDVH3h9QY4Lizgx6l3eJ6c
VrDg9cK8AL+rltJpTG4fOIvi3GkU5qm0qVOx+Bi1AhqDSoFVj61NvvmVfWs6Afg038zxMN8pcSN/
7XMrvJ+oqn8X4m6rpvPYOb7ULXtqQnFtzoYHSLV3I+LxjcMeKJjYeMnCx0nIo6vUirZ53qGxryuQ
8Xp5QJ9PEyvEsELBFy8NDHTvn6baL20X/1tX3Zu7yrLqftsVQ/qQr9ban9sLmbzOLiJTEKBWsRA3
/lxsPz6iYAsO42mrWFQAfq428d0C1UI2EowEaAFay1QDf642cVm9CEixzKgms0dAHPgFAtbhasM8
ZwF+ApKSl/4mbIvVhM9CPO9Ii80bUQ72QscOYLSq4pSc0lUNu9xAt5Ui+mpQqPtRsPqlefMmUe+A
tvdPZ9gy3p/svv836HxIXLwVrf/RFul//N/8t5MizKmSHTABn371R5wWJB3m3qKzSXmL8Apy5o9A
zdxhioA3YJpwwKYL9ufUkYx3BGL4JIC0oR3To/pz5kjaOzoQAP1pRdAPRM3wF+bNMi/+qnZR+Fua
NBysaX2pAKXW0oiNgiTiBA78rsTC9zun38quxcrEmB43gmdP5+rHlz6n6z0BYv4aC2QF2RZtKJBf
0NQWyuBhUAZJNiJLNUp3oTmJfXki6POsqClOwUrV+l8iOeMsYdeKkAThZS0BzUQSXx0UuXwsUA6N
84y8KMu7rvL+BcB4tcBQpTu0bszA81stnBb4oyhsxMqHfNeASIT+Gpha5Vqh1X2XpxKRhMqaF6PM
Gnw+EJZpAhAQIpGFIzwtbEDaVqC5eo4u90ZFZxqnAHHkvGz12CPYCfsAJHNsKB+iiCbCdaS1QmkX
U0akDlMtHs5iWVDwpO6MfPDGOfeJOOS7v7TY/ukSer6C/uelRgu+6p+n/qdRHmQP+W83j4/fDxKi
5df+XGgL2RWfWxL2J0LrzyMAK5BcCaYr8AdsiRem1p/rzHi32LGj7gM1jYIvzcQ/15n+DuIBIDfy
dpzJQDQYv7LQDhs09EEZfAGJAVlYtC7WCP24V7Ucr7Psmr4BmMduoz95nEpXjXyshbCEjWeL+udY
kHKQJ1y6o8vtPs9+IgsfuUoT0uuNe3nHyf0UiuE2uO6/RKODrCyi9hZay6o9ns67wJvtCAUKCWrl
vIu8Yss/9Son3jxuL07oxtu1c0u9cxe4uTPZ/IUXe4k72TibOxF/x3/nk+QM9jVyFZR90Km9t65y
1aZEi1jaTnCDDQon/O7uSKvkSRn0eUBhw0M1dNETA2e+iBcc3mcs4lPZTXF5jTgDOWapwspITvs0
TTE2FIGP0YRrgwxlwCg8iYGm21oliY6cFOCHaSmHhl1mum5caVkgaYmj47eZ2JBOulHfzUOttRRp
lamKt8ySSftg+lOW7Ce1bnFQ7nIJZezTokjyXLMnOgKj1+WJWpSbxJzH7KsW101p4BffIkDk/ovZ
9HNpwZu/blCrpy7Sw36hlmXpWzP3g8BucIgf7NEvRDTW50abbdlArc3O8BC+sYhPG7VW8OtDnZvD
U0i8soUQT0dbEqQpoQwaIKlpmGYF4ypR2pCC4QQju4rChPcW9EViS9TEQrtKNP1cgwEEjD1XMwwA
B/NBrcfmu1bWJtekhGjHVHE8IToDwMQmEssNnZBWKu2JjjvPqAiX0uOgGfc6RttfSEfDjZZlw3kn
Yp/AV3T466jdUCB624RCZVflGKR2ZMjTd1UX0nCpJ2mJTd2nvE+ph/7/ONlOi8YAUg9vx8k6+vLQ
Rocxkl/5I0ZqIoe8RbpBglWzHBv/SEbIQt+xLS8yJ/yf5PSvPJYKikW2gfK5hgcAsfWvNHYRGKB+
svw1SnRgXjX9V6LkqhvIECiuIYFP5CVzRmZutaS1KGGhB21/xcYve0Ghs+v207c+jYZvVZUYe6lC
pr/QMV5ORLVxYwnlpKGDMytXneQ9e3SvZCxPAeSvALNcDZrTi/wbinM8+HVXXRqjNPtP9s6rKXKk
bdN/ZWLPNSFvDleqKqCAAgoad6KANrIpk/L69XuJ3pkXinmpmLONjS9i5mCmaeQyn3zMbeJwzq6H
vJp9qRhbtFHy+9GKdZ/2pDwVWlGsOjTHN5U3t+sq1pJVonmnylw8G+lg+23jilUt3OZuNHJ50kuz
PpvLrA3icTLPawOXo6L3HsdEOQYjORR/frt5MAgLeQKMFTXIx+iIW0rbOb2SXqtVA2pYpaCEgJNr
jbqip5DdlLKPztzZbbet3hOxXWRsQz3LT4bKGs67JpLfO9E391Ue7qxxKzTt55HX++mcIhEEQbaI
wi+ktUMoJCg9E4cF7hBVLHVviqr/lYQFlt7SttZASK1zRP5wt1ZrUG1do6zq2cGMBMQVx3a+ipum
vjKFOdwUUdnsEMsvTzIvYbqhDBjlqaLYjEmfn5YuNsp120UX3qhOwGgXIuroHVMQs5a1+X61GABo
Od3J1ekz0jVfarR3GIykA7SWKRWmoYY94GGuSsP0p84yNy6qdHjuxhjCW/G8bywl1M77Vn2tGVfi
SapVbZD0E132FtNbJ6/SVaQ07c5qEfrxw7KTQT1XyncBeBShcHoYwYDYoDJa2OE4cfezmBqmNDEj
v7vKujV6z2dw6l6YcOFOCPrO86zG5swbsxC6q3J8vSdDrQGgGfmD7dRu6od9vVO8SXkM0Y6+pRmP
rUppKMzXmiounkMgsStNb3/yuWpyhRbsAoJjrrcjCdcLZlhJ9Wi247AOoz7stsyw5JHlsgze371e
LO8d8MMkcfBiUE87lLpB4L5uoiYpb2cNJmrBQGrTupW5+3pRHkagT5c56NaaBnMlt4zLW8Yx1YmS
zvFJPkuPeXMZhT7s+stKi59ZgHHA1EzcF6Fa3HlGdyd4eV/fyxtR+cMjo7FIUgrmhAQUwd0DeKLp
DGNqTHa1nwXsow654V05Mwu33dK96DRNBARyeTKMTLOsftB+IXOqXDChzs8zOc9+ATNma5JiBBbz
Kr+AHbBKJqe9ypl8NYFSGz9GuuAnujmcimhgq0i7OddEpp3aZouageGWFsbbqMOj3/IQq/14GY1T
dUWaMPpOjICqVTXqtZcP2p5/yTzqtL5nKOUeyfUO8Nu0z8FnAl+l6iWFBjx20E4cJ9uA9TaGe3Qu
qbjmy5T3gBNcMNOKwy1pa1d9ELXpJhnK2xrdga8/xaE4ItfnO1BbgFJBgvCTPmClJ63dmpm5D2dU
6q1QIbNzhq2d29SUSMyCOgqT20RZrLAS2/XNbESmF47Oiv+P4qyW5RdZNg1H4MGfNsVyW6TBS1WD
XbxxgJ5JWkvvDAbctDOnB7vVtZ2VxObZ1w9/EKd/PzuH8SK38NZr/hjYpjgLw4Tp257ZtnFi62Sp
dinPOtke2XwHRRIXon6DM6XCgHBhh5FnvI+gupq6jQmLljaqiAKlLOPGR0grXjWQXu7xEh9XXz/Z
8gs/bDCklPBe1xdPN8QLDtUHkafru1wz2n1kNmu1n67GRgvI13/0SARJCLug6sWRa/7DUqYRCDyW
dAlSEzCvj08JMD0DpthX+9FjJjzL23jCH0J2J2JsXh3QJjicrTsmNGoa/9J1cfJvnxlrmUWW2ISB
h279QYBLbGE2jMnH/aBg99UX9nSTARYB2NEOV02rv3JL+ha+UX9sDx8sVlddyB8w5nFYA74Pr/vj
g5tF1wBKMOQVcgjzTq2SQChauR0c3Up9INXCz5tkXldhWW7mTIQPIJP6DbOr+rTu3O6F46i8TsP6
qPLpcjK/WwaEFowDWXskIXju4UP68cayPmFnkxVf2e083XRub21FPeiBEE14Ow+Nb495iFxvZmzy
yjt3mhEtonH4waSMebNTJKcdOcsmLoE4z6ozrITKOqotm+Ohqo4xzw5we2jNw70nG+VuDYSYaR9+
vF1Fz1NUyfEIYk6ByE3hK313oVmXnjGt9KLcRK2+GRQF5e/5yCc82C+QhJg2mYsiOnk6BDAapO83
aBgVRSoZSF5NRQt4drJPdWCufj4oo1/lmrUpwQ6eevUxCcSDCPR2XdRNQESj9Wh8sonXcmDJZhzP
V8aQJKumKRHQRfU4YLp7jC6zPML7tQB/jQSDYMDwCGjrITwZkpLWOngGXU+5quycQbkoZgXxIprv
QYm7bzyZ49PXO/JQkYMyA+lAa2Hhc7xA8T5Yf4KyK8H0dN6rjjf7hqA/YWTNLHzFkBpWqLNYA7IR
Z0bdOWdTYzOmBdBTOoW2VWep+eOg9JtQkOzhmgWL6OvbO2RJLLdHgk6jTAP+jiLDsq/fJbbWGKcF
59e0F0X7rdQQPYs6mSBrMXnQ3w0r0KMp8VVgRo8owQ0XYZQ0u6TrUGRI8uGcYVW5nkczxVuwsteu
PaHXAMRc+jTW4yezbzCEmovATRMI7Yld7VA3ni9lZiIGOZqPnYsOdmZ049Zo+vRYNP4YlBZeDcJx
FLfL+baw4A6CUtIgYapG/bwHsmUHnpF05wa4n3U1Y3nt17GJSKrQmm3qvnYCpQ862JgadOKGRfRN
n8LGCGIxd9+/fucfNxp3tdTAzJkWlUyDZXGw0WCF9FkXTtivtZnxw3K74hT2vxPUMH7WcaKMTy4A
9o0WqscynU/vgyvDayLNYni7NEU/fmzVGc3SKkptn4ROvgEnFQXj5GlHTvqPG3p5PuZoS+sOcTBS
+cPnC9vIHrTalXtCXH8iDeuhbmpnhbTgMV3Tj/v595WWl4mz3sID1w8WL7j4hWhRyr0FX/rRwkxu
bRXeua4Bvh1GUFbMBoojO+YgW1wuihrLwl8lZSR3P9SEcul29ZwG3R76RrmxlVi/tusCOf5SaW9T
gs86nqbhvtMXF/imxxM5prPX2KaAVjJGp0B+UwiRTnMs0nw86f66sWUPw1rGov7gbczDWKBugNQx
6gMkIImuPQMx7M7D0JjPSjQ6zsMsL5czDVS/WhVbjpaUzkGmr4pwvIipwja5aUUn1pzq27xpX8vI
/WkWSha0BWCTr3fBgVz279tdODCMVtGlZUV+XIx6gdqNYlRyL/XB2sz1gKJpaavRiVP3G1dWcJ3n
TpyYDoboMBDHfd+7OI0M+hw/2zEMNn5nc6ZpWE2HRhPtqLLaV6tGP99aFNBEVJU/9SIR20iiD5XV
UXKOacm07s1WD7LK8i5i3S3WZpdUO1mqzyqgmHsCA9QROmPOzshjjjtaxbt4CL1931buJk5Rm+uA
42yr2qxBMhZ2kHQiPvv63Ryoy7+9G8IDsKYlNrPEDjZqNCqGyJy43jtqeudheIQWa21uh9JFWL6s
2qsoj5XTfuiurXKeH0Lhek/4Bj9mqBFtCLztOgPc4OsWWlyTl0073EPjLSZz3t6txn/Jwll2BIEW
qQAKeHjGh7SwtMN/bY6Vap9PZnvqTXkFLFRneDbm1qqdrXn99ev5vO25HkNVXhDZPcSRjysnbXML
Hl4IdpnJziMSGj5M3yyQiUcnZmrtM8+Cvf71NT8HNUoxYjXATkhU7iFnXTgu/RoZ1ftyBC0r9URf
xS26HWzpY8zFj5XS28eHy8u8H5gPi+BTc0/pGR80XMoVLjbtOLXtSkDJAc3+Ypt34THNjs/XA2Fg
eIRr2olgDQ5OSUfYcUweUu7dxlPuBqbFQRTGzBXUql9rSlodYdl+Ov8WOiZzabxEkPKhuv34+Zqm
bWXSJ3Q+Bjy1ZlS1fDeJe5yIG9uv7BBKayXKM6n23ZFK/1DXgcOPToMJKuOtLKRi+XhpNNLtKrV5
1MRThqexTsbXSqvm+7awdnptGScDoXWTJaq+U+rE2mRWZZ3lsRzWlaZ0vlLo5coFQvuY6QhvjjYy
XKYyjBjpndj82tU4PisaB0/oNvK0MA0lqM1OPnR5Hz10zuTnBRqk7Odkw1i8AALeTwPufG13Xs7l
EbmZTyt2eVaHpv+SbWCkdfCslWSiNfQsowhPCoZRYbIRhFCS3Hw6Ujp82pAHl1q++LskEhWbYsZP
viK4qGOg5M0jJAJG5YP30Mb1oz61x5zL35of/0nl2SRUSgC66MdSOXw2AzV7LS2R1cv3LFV1O5qu
0gV57pWPdsn0f+gS7MyduECFS7+u5dyvCBHlDvW9OJBSxOtOuJyFijurZ2Y+rRVR5SeK0sqNl87J
psI9dF82CURlYyz8yVpI1Er7cykt1naPJYo/yrkq/bmc0/PanVf16JbbVhy3aF86Bh8flLkLJ8Ai
wQjM5FMbA45PAwQ9I2cbcn+GyLZhBgysrGqGDRi8ceWN5m3cGy0oZ4lE+HiMn/cpPiwWn8Bu3+C3
dBUOmgr50NOfz2S2h3wS04lWbPOngSDaZuxN7W4axFHrteV4O3xmxD8Zz2hMjKiHP64ntWASBLs5
3xtJbW/dPtwYlLvWwuosBk2eRkpp7opeRqvKREgxqc3Zt+LxWG/sc6rHky+YSfqktGl17yBSdRK2
p9SjfC/TKTnpPC8+yUxMT6GOhDPzzZ96GManejTi7dI34Sqho9pUPcJHYWbd9KF0X+J0vP+XJxEt
Y4L1MrWizQJH8+PL6Rq9WJySir2GduMDMjb5ah7sZG1linbz9aX0f/gQtOSpDhetFgATBxsb7T4a
WhQN+6rRQce4MXP2iUnLYmEUGes+EdG2M8xio6H4uapLRd9A6O62qIHAeNGqNMDyFliCW6TZiaZB
fIDcxHy90WnFIWN25iwZX9BlsOrD0CvjI6f2p4LnDX21tONQ3kLQ7OD+TU0JKzOm6Wi6Ao7LWCQb
mp3u6uvXdChmSDAC5LUU98CSiEmHEkaEA0C7Q1/ugTX9THrndEjch3IhQlnYVJ52FlZuZZyENwYq
LD5+O9oJTNTpW0anJ8hV/aic+D98N3dB5y7ceVi1h0EDjlikogRY7gGcOoHIcLPNJj3dJpV9hzXq
fFlMV03aKOdofN7pYuhO+2PVyEHcopPDMrXp5ywN2AW483GZRorW6UpbDjcazYN1187dCmmnX8JC
xU44jTyJoB5vjKLv1oJ+lhD9kfb5QTnEDUAjMoCP0NiHjXNomGqkUcZET5X7qu3toJqHfF026X2R
qi9RUylBk8bmKrVr+rOG1h/JNA4W3u+LL/g7tOuRMTns+qh5a6W2XTV7BN9+6MpkXtARF3dfrzvr
0ztekt/lHfOQiwP3QbfZtiS4k8Hu9vRX3RPDHKLNzHja53Mgij9h9kUqZZfnmh6VmzaBOmaC7F8D
LQnv7GrO9qBl5hc7LbNd4abjiaFl4ePkVVi0N2pyYmr4bujx2G0KY+o2bttamxjp400igKMsXZvT
dqAiEbjUheFA87TD/2+MnezE0eLHHqeKE3hn3lqdYrmzMZ2i0ByU9ZRO3vk8jxgAjTUmGpGT3vWj
Y/hqo+ebWIcaGda96cdx+VzXm3I676ekOekds7446j12kLuwbwHRw+XnU9Ea4bT5uE5Fr2WNMRrz
vgZ6Y0zuEOieom5z4SWWX4pZXwp7F95mog8nuJZUz1HcPGUdTWOZZ8lrVYr2sq9kdePGLaxuLL03
ShWXfp+69nkFdndliXK4AsPoBV5vFfB7Q2dA3GzSL40+1GGpRfnpXM/q5uvl8WkNAj+mmUs3ALEp
ZjsHq8MQiiMGN1b3FA8tEKRRuYFbG15/fZUFOPv+sF5e4JspMRodlNif9GntRB28MZTavsvHVTkm
62hy1vBzEUuTG1drb2PXPlVG8yQh7GVD4fdFca2JkyK6j5qrohCJb0yX7oBXo1eso/Y0l+1dBlwK
fe1gcjoAR5QFxnBvceIfOR/+4eZpzWoaGTLe4ehvHiTJA+Q9NJJbd4+an1g5JcZY0i3J7U19hEdm
tAlfecJTU+tL4FU6s0JfRml5adaNCQuO9k4/oeJRwQ0I6n7YzrH7HT5cdWJ1lretmWnf9CpTBldR
8x+ZJ+MNpxD0TFjhKyuymHXq+nBapl5+5Ox+G6i9S6L4LuSNFkUkAHUXW7+D5EVLzSGPY03Zj5kx
bUIobMyHo+t87sfree6rS6nE3n1jT+3KGDpMJZ3J2g013OESBmCUmMmmVtUJeNesR8gNowbOCGm0
V3Bn8yMn6EGtwr0idogwwjKqoXv41g95V0A4CBdBruz0fakoGt3mEsp0NSdBpujKkVrlHy9F0xBR
IHrD7I2P+z2CCZ5H4Dz2ukhDCrAa6i6IiHXG8tp/vTUO88ffj8VzQQJcmAKHgg+j1WrD3FbG3kjn
7jQzI20lQOvRN1LPKYCBKpfJWY5I58mkefetN+mnsGdrjB+jeaVr7A41LY+kjwfZ/Ns9IW3l0ppd
ELOHMxCzBDBuzdLYJ/Hwi1y6KvST3g5vcmNwjnzVf7wUhzAflM4Qc62Prxp5AmiRABH2oya+KZ6K
YkGR2CtbUSPfKaP+mObFks19XPFEIEhBgAkcBjyHA/PIhAgSYz21D628ekKUYFrNaVmtZSgrcnag
D4/joDvNCr7PKahS5Ydr9S4Y2QKpTb/ureGqrK0TLa6V+37Kxq2cBYb1dECZvZXpdGSHfg6cND8Y
LTEqXibVhw3QoR8FTcU5vUX8C+nZWR++G1plnIITMpi46d2ZLBLrSFZ0MKEmFWMcTmq4uFqT1TMs
/vhR+qqfPa0X9W3T4QyXlsyfRGFXGxTypivZAgUBImu8EJarVYZC0NUM5XxtAoH7/bn+B+8OjpOg
89/x7m+kJIBu6FmIl+YjmpO/+BvNyczwT1BwlHhYRxMeHeLU/2W98ic4ftDW0WhvMsEi+f+LAqip
fyKFSNKLcCw/wkjvb8i7wp8tv2thl7wtAn7jvyCXHJ6c7DTWEPe3UHKZGr/NPd+FbM/AnRwLVO20
rhpji/+6HPxaEU68qipQnIlXzz5DhmmHiX1sBl55n0eme+52Tb8XvTFcoLFGe1Nr1NfUSauz2I6u
0UCZgmzQbxOM3ZgAF328w31m+larw/S9r0ctQJOIeSTSf8WZGTaXZT9kv8dX/2pd/u+uWXy8ElgJ
fid/vnR/lL/+uG0B3zYYejVfEldPfpZNxU++5H8sNmR/rH8kn5iu/y8yopbR739ftH8xoq5fcjHJ
lw+rdvmbf2GQbVYZc/wFzkXq+YFMB1MDgtQCsYIvBYzy72Vr/8nQgKOYnyYTWyBgf69aE3rVwvh0
/qJwaP9m0X48kNgx+iIZj6rkQi4g4ztoBzBE75jJivhmHLr6jB6xP6i/9GT2cHAxj7XVD5vNEArf
KAy0YKEYggLgLb3vigpUnJlzxzYwzl6p3KusQdUgtn3PQ7H4Gvir7fR4egFwdq6X5h+UBc1E0Pks
ySnutwXSQO45SROeGFPdZBIAqTWiV9D1ZrjW5xJZkhJfCrnyJsDUvk4Ary9GLHHctWUMdnhWNuQX
4CgaDfpCaIB06OymKlceriQVri0yKgNP4cobRjyDWaK12XjuxiElZY910q0zFVwpDgeJ8zvx/leb
7P9TstPimvHf9xHYiJ8fNs/y439vHu9Psl92yHJIM8Flff6O+dCcMPSD0kfDT4XuBNnp792jaC76
CDozaVY2dcx7PqGieX8uiqaAs5YOCCPyf0V0OugHLng27owUnb1Nb4kR3MclPVu5E+WeUn1TlUpk
PtIGuOrCWtbWoRVbr7qSRJctOG/dF/qEPFDX24hVSV07AVs9D/6UjGmNa88cXQzSi3pfH0Sxd1lh
Q6CI9jpW60FSgVXNJdjT+HWeRfZ7+vQ/K+9/0YP8cuV1P/uXP55/Llzoj/F7+Xt/LUHI0JTDQAg0
KKj0z/5eggyS/kR5AEA/nXm8Cpag/1faobPKWH1UVWQXv5U4/hYe0JHiQFacSR+NfEZ+xr8J4G9Z
xX9SfLYGmlwkHCRGC3CaYcfHBZjkddmCBm6fVAvnwgAr2cSkt4cuG8O8IfF7mYsCbK7ZPkHrRG/a
DCuM7J3QsSQ6e7X9A30xigFMCar7tJnGH0VYovn97sVe/76f93TYQ6A5t0l+BLLBgDW6SOkfJNmK
zVwiHzvzCcFDPV+ZVuc96IpnnSPJUd4z3G4dn6R/HH2ztsonDY/4XQMV66m0wUr6o5Hmv76+pTe2
7/s3xygF1o1DxogEBFTdg24Qfgkow7q9/jqVShRv8JR1gJSnJlQvGbvNJpPd7ATSGL1rtxCaypxQ
Ux+wYMteYmdCfoSxbes7qVHBJdAx9pOdBoiqQO10PC0yh3K2m2bnMhzzLPN7bK/u7NlCN5/k8XwW
UbSXdAz3bdEpL3PdtxcekgdPs8zEuKY5MBSryRPlI0TrYme6vbGb4C1VK5EWKr8Zngi2Z5ntxhgX
a/2VGEbragyr9NukTfFOG6R7hsjoYFHbWcjhOfmC8uul8z2WljyLODNf225QfqLaXV92DPRg2BlT
cavJfL5xEzW9dqI0luu6nmQeDEi2DOtUoVPqR/bYPpRmpqHorVb0A2u1pj/BeLt/KgYjO0cmrN2X
fVPSy2+UWlnPUyc7P43tWN98/RXfbGA+fkVivLpQutmHdHgOAnCstRhOGYr6qhaGeuNmRgELcJq0
a7Iq5suarHvhQwWYLubE0K5nHJaswJAuVEAFnxusEudU7hwMq26mCREwfMvUqDidmIzcM5TXzkyt
BZoXWa2xFVNjnYnWKPN11etyawxC3zt2Z+3QdB3OMGpejrq/j8J/2jdLR+A/j7ccYJxQPB/1+6LI
YB4kaO049rrezeJJQWXK8s20gtCK1UP5DDjHKanU5Xg7uFP2naMntoMh62EMQdEen63IDG/sMqKN
bCpRe3Lkzpa20Ic7A3JCn3OBs70ZLR4EHvCiZTfOVfY8Ir38rUxRJ/Y9ep+PObW05oeoCJaBIaLy
Zqb82qu1oo/BHI2O69euKXmlsZofddFaPvfHu4JFAtab9JJ/mJjy5++KMMfmqorhFs9Dbmu7Eifs
xgfg591z+oLdbc3ORpA6tNzat2wlee7NytnFbl++tBoSLqvUVPR7/pv7c6vQvM/lXFuo/jX9d2EV
+VWOpB90WzO3898JIDz1f3YVPuxDLJQwh0SH5IQxBFGJnP/9raNfRk4zevWzWynKS8GgbB9bdvnS
9FGa0aypEVc0Zuu1sxaUBX3kRSslw3/Dh0aSmcduZ0nGD94kACbgVks7m9nVQXhMPC8SYLqa53r2
qtvKKzsWHugxh6lnPX/TjKyKVrghoXsNO0koa7TLWQKydMcfiPeVDN+dwbroMt3Lg6qee/XIHb6d
GR/vEBgrVTczLeCOGMR8fGGTIQyE4MPh2fSK6iZFruBBSEVloqkPNYxgXVTeRlWUedXF/Vj6razs
LZHIvud3hdvBnjGmnbsE83CKpMKPpNPcGknkXAFVHJ56Y6ItN/Vw5xjjjHkge1n+chS1HzcxroLf
cBXrn9LGAQKvtul4EYGl3ySZlV1F0K1j3+5r5SFUW77W1LhSWaNiF//ygChcmUzH7zNDTPuwn6Pi
2N78/O3A9sKCBHJKIozD0sc3M0DcTNQMu59wRBrOp5oc7j1Mu67KUo9f3UGGd1Gbac/62EULBbrJ
z4SKxJzfzo62bBiYADVjRAlo9PVI3Ph0byBtiWbA4mhLkhMcfDU8cgEZYpD5DNMWB2ddy5dhgMlG
Q8UFyCHLKxV3NPvGHcQt5d6j7LNgvZp55BeN1V55ejW/VnFj/+zMdJyPZSrLNvuwqiAMLwo2i6ca
HI5DiENth1Wc9lHxEqLOe9aJRut8h7T7uqrSaK83c/dK5F2ohTjyXLWDljyjxe49lFoz7OiZT5eE
ckf4XSrVLjDuvn59v50C3t+fQa+ABvoiwwRwGSD9x2/rMFtSGic3X2basL2v6LoTbhxn1ONAGJF8
9KYmJJeYhSKDoqErtoHGEObBOFZ497lpCvlHqdCSPKnCiplin5p2cmqTNFTnTK6MZqOiMFsFSY2E
VBBOXTOzc5r2Fia1+bNykzCgQS9G7Htk9ShEld7lcZWEWyq18XufWUsC5TaqwCDCBDlkeJHrbdrK
aZ+rrKutoLfUalwp0sp/9Kme7uFZZ+1KK+3hnAE9zDEcNrVtxbEIH8pTm24NIs4EX2RkRnKTjhVk
/BYG8qs+GeXZbA/lD0J56T6qWPwWa5ITLUK3pO2+25UNnAA1ykg9BZVYqKukcMV5R8JLDB9EAihf
nxHtmi2LHDnJUHfDizsEf5F6MluN9WTf52GRQ8KLQW0E9Ce7b7YN/mi90Lfccw4VdPFtr0rrS9eR
9XSOpxMSyQCqhDzRG3s0r2wSMFC7SgbKttG77kcU5t6NCm0QQ/N68E6jSOTKakqcKQqGYmCd17Yx
3aReq921iNxKOvEY8flguuwwcB1R7T0nlvuJDdRexLZd7lWgmPe1MkePpFizOG0GS9tpQkYmGU9E
MJwb5IA3HVkegsxeXp+lc6lnq2jUjZfUw+lxPaBh+rMTei0C0nD8hixjQUSb+NQQGSydosJymIUb
cMTUuLPbTavjgBLF9nzPSsB8ClCaq530auFeN5GFg6mjaE+mFFHqW8IpXosoHL93nZjgDYlReQY8
mt2qYWl3ftd6eGUP8wTpII9HzwgcrCUdX4noqJ3WotQYGo+Rw6tp7e4U8dnWvGzbyLwqtMiK11nc
I7gwJnVxM3S5+KGPKCP7kqxxekoLzLv8ChgnIRzTN7R2O2IfyW/xIAnZaLjiGvLDJFdHHboxL1CL
LlH8Q9bZ810HVgogM0+mDGW77peDfAUdXSFKTl8nWVLD2i1eB+xDIXE4duM3UYhUZ8/P3SrS1a76
3EMHOk0sBxIRQINAT9t426CeGSJy6mTxU4dptrdl4NpEG91kvOpLM3IfWjkgCsr4xnlIAJzdxODR
BCbiVXEN7rLZWSoO67eYhEbsZZtdDjlT7ePHwR6nfWxExbXUJTDoXCkvIP+5it8MaL/5KZQgJvka
Ork++i2xgOdhGc+DOWU/MQJCvhjrYFME/aAWp9Kp22hbNvTlt4WTxM/6DD3tLPWwXL6yeq1LNuro
onQqiNDGbaNFEVhHgHCBM0yscM+akSXWZkfBxb5X6vM8T0xi65zfD+BB972XT7/aArvHwENB+XtC
9NxpmdWnay+ap1tlKge+ZJkkrxPey5UPYRHeN8IyW/RNSIar2F6ANLj5+vqkNk8I/qk3qhUpL50Z
1k94kvaZH0FduSIMtgWv1nGelboEnG07YDJDLYqv8dW2TT80dFkFYO0glqoun3myevliaGn0Kgnp
i7k2MsOoIOgXaIKbkvPI4Zc7euieO/ie3mfsKenLdhQKm0ivTxszKX5MMkYLsEKVcghUTNGFH3qh
/lS3rgpiviSNX+Vg7q90pJGdAEYa7im10epewDKgC4v8sHsbmWZ+XcMJGFccnykIMqVRJfN3tT8f
czt6lF0PIk1NQ63ZGCWg2wuS8blcQ6gvOQmq2t0BjoJ7X+hx/SKcPnkVAGLrFQqyQEWjemqcIJ4t
TQYNMuDeutXm9iGsUw37HYmfKx8x7G8kYtgPhREquyhMEZ2NGnodS9nRnBFb0Zxysq61Sa5198Eq
ivJetWv1wm1iZ2chNIg2bVPnL2miKvUaOePY9HFciDhissm6pHsmIfmlmI8EUePGl1E0RPuWzxoH
wFCNyQcoM4bQET07BZNtx24gzNa+1t0lciT2nPxgQbVbNVKtn4M+Jt8MpIJbfwoL58V1Gg+6Nj+F
urcj7jhGvaeoTbp7fYjtfYUY/LOMSXzXUQToGvj1pLo3XVUgm12MQ/8oEBXOA7SIGmSzhD3qrLhk
ojuRZhykUlbOPtLS8Qn9Ae8KxS76LOBuvesybuvKl4lq7KmHo3OkdcYf6Wi332OAmqgKgRiEE2o3
7b0RengCJKosvkVjNAyrMdWJXi6a77/U0jTvSknD2q8jvbtr9VRwrg9U2r6cVLGtPaMA4Guae/rq
qG6IKNnosxRbrVJNJsxqpH/3UrVFVRqA7ZUdKuOvoakerbHZGikoRs69bEAsyYovvcbmOomD1wUQ
lfk1bULxwIkrx1OqH7VAlbtVXsw+im7LsXdV3yssBEsA9TU+jXR7U7o2nahp1qDmK4neDsy6Z5QF
2sFTf5omnVP6LFJeeXD9yLDyMenW0VCAsKc9T70W6+IW6nuz6wvR22s9C8U12YCzT4bMuUr5zGng
tCHgOQbg+q00BGmipC7fq31p3/HY+Qwlr0CiuC3nApgbKD/Lq82zbqoHdefGwoo3FNjKnd0nRYLN
4JAlK7TSwuvYItIFtrXEGysNeXc99eOp2sXJjWP2nbFmA3toMwxmi8F72myzDBWkQM5hx/FJyXgB
1ByBqMghuNVK5FxM8eDedTih576HSvR96OWYIkGuUe/swrIfZ13Mr8pQZpVfJ5U7QdUyuiTotcKN
HjAQVZObpeQ1r8ehTQwwk3GlZCvCgWuzuSXWLm5vW3Gg6qF9J9LSABk8Ybnqh+oAAM5U4jq5sbQy
P21rxxMXwizKbT5Vadn6KvpQZ31kdC3kSlFVmOoiGLqSqh2KOzOZDR5trmtYGP44STt8MGRe9pcJ
mShl1sAv9CuQUH0Qa3PzgpefZ/KXDRn6i3MsonPC7I1fbVdP1j1q8g3K907VPngx/dNz2cWOtoFE
6c2QZARQILqdeXqFerWQHFZRZS32nvrOGJre/D7OLlm5ZfSXVj5A3e4gDU/rhLwcCaa6k+barrLo
qiHO6mdm0uhrejP6fT/OUIVjzxmDCrpSFKDhNCNommnOE6EvY1rEik9PW32cSvwbYuP/sHcmzXkq
2br+L2dcVNA3gzsBvkbNp8aWJVkTQrZl+jYTSPj158F165Yl+1jh2RncHbFjR3iHjIAkc613vY06
znWWfhB+0V6PWVCUHDIkzYRdr+Cy8Wzb6aNP4EBy3q64TLDG+9YjMoVveUeO6DBQyATOZeGkPFY/
7URzQYBAV53JyUJgBu6gPbEmupPdVK6K2qBd5qhAnscMAPs/dZga0+oOVtc1ViRSOejwrav5rNCs
yj6UInFu1mbwg7hH9DAee2aw+VkPoWm+QDLs1XwcIEfEFjRDeqE5iILiUU7axxFy3LqDsIiNA+Pq
Ot0Putcue7NwjGJnaXXQH72CUoRMK3exdwmHjnMogB5EBCeywrK8W5JHP52X58r3scVn5yv0dNcA
tlpXWdGX+UGWamrOnaHv8tuSTNpunxj05Bcg0v11Kwu8BxKjjs0l7VM6JT//vOQZ1LLcTMqLukG1
4LWSbEJXX4LdknpdzxY+F2CsSVf7oWfDHgLkBnQt9GQeI9y1YH4TVPURmES7xqoE5XSPtcp3O5Dl
5ySDnh/iCjmeS3j6N0u+kjMxYlC2RtKv5EVX1tmx1ZSfhTQ3pXeoF13eByKdHwVCRf/MzoZxodBX
BE/o8ziPYdVy0ESd1qnDDPTIOTsnGaNMw30QYOllWCVajaCicpvPTj4q1K0ugYunwMl89IWL3n8l
eGL4QrPZd/tWN9YPibWoYvcPUZRJoWXJ9JSZliqjwOibGgdeE3+0f5R9axW6205PmoRrztTpe2OZ
PF+hDTf/6DDTzzrhAA9i+HZbkZea7MTcqiBe4Wy+g06+AV+3eTFgG3ydTSDvOJBoXveigTV1Xj/I
4An7fO1ojUF+aQRqOQ7SgAvYmdo5wVg2/tyrvR9gPsWT8LpPdjKIowGmdqyqTI+JOTCJYunw4s4T
3Phgz58E2xjHuRAXptZ5uyY1lp0chj7WjWbYi9JJyHXr/Yel8t6T0L5Jvd9uChoHgmBIgsSjglG8
vqkVaUkgOIGf18Kik1iLibO581aUO2tNFEPaj0+tTCFrTiK/r8ahf3Qsxb4+Z4t4NqbCPbL7jF/c
LphvhnbVvuIRBDLW4WTAqeOPXwejKbhbOutPf0YHfhDI/gMO/PjdN5Ndphrwp2g5zNe/ezFJot5L
r3nuPS4S9+isxgjPz+SsL6b6Ez+H+USj6+ZhxRMKPHYZDLGzy6D+UE519+zrtXerM8DIIBw704e2
9taTLLykCqFDa3lYTs54NkHtf+hsmdIfDZ3OMZc0eAmuytR25VrD6O/NYGkiIGLzHIxx1kO2ovwe
Al4DucwiwQLRbTt9CvKZ5kD67vqkLRzHIWele5GVeXeP+5/Th7kiRTAKhrm90cyOFg/lkyAeYxZN
lEyzMxHMkON/xXQiK27d2cPHwhUa9FRnctsrH6MBNPjzVD1S+q8yZGNtzUgxQbmRSWA861OSlcAk
tUX+bOmalx4FxB2fctOGOrmeX9EtjNgHZs71Opu4JiawtE+FbxPG7KHiOlUQub+hHZck++TJSY1L
XkVF6a0ilrAA8bda/elFEy7dF1iKO+znzpc7qj5YvmPROJeeI8YRRypNfsoI8ZjDFinJUV+L4CuZ
f8He6srpAQZujp53MbmF3syfCRudi2gq+ZC80aivq3FeFRucs77nEPGGssmSQq+wMRaZ3OmM2fUN
z/sJUZdm0zVynOpnnxf7rSZF/XPbpM1HaxzNr3TkWR460s+uReXTjI61p++BV6ZrtnJsBmjXb+vE
My7nvLWsd7A69/V0ZIOnARBNBB0o95mTvI2vEsugkfKU2M++xBVt13L7nxKzVel+XlzjWniicQ89
3+Xnrq+sW7AL87jqE2VeazjjcZbJeNEtqaDhXm1SZ5hg4ipBuux1PzI7CFsbNzmAAfezGsp24kS3
JNBkP91puOwenN5lFFe0FeUaO5vWRjkDRIONoG/Ph6ZabjZc6sB9QAqY+lz4IS2T+lxjtAc83mfu
FZLSQUQ4vxTxgOFXGWZSrUUo6YX7aIEcb4T+ak1XQZab90QTSFaXNw13XqaPyJwsjHr9YRRXlt/3
10OWVnU8+FTU4VJSZ4TJnJdXC2XPEklu5mzVbSXiypXSiuyBcSJwgiNJOAJ4oytl6zjOzMHv2zkf
35nU/ZCX/Lw3mTA4GCUwr9w8nJhxvF5IuDzonQwS45uut/qXUp+NQ2e2887wyF6rUtEf/SSrrmws
2aKstbX7vgzkYSHQ8NzISvNQTF5D/ChZ2GxbtgYPZ5z3q1zUTi9qtSUxubtNJ2uFhU863jw1lGzs
ZbRFRhvz8Y1b1V7tUKEUJymyPlZjTlHVMfZxRC/P2RW6HaMCO547xzz+eWv+5axEDs5JaUFutZAU
4zHy+vZXb5VN3VvJlxLfZYsAszS9EYLBwR5Grnrpynl41FDcPVqLZ88h5VJTxY1RGR/oQDQ7KgN7
OiU1LXac+KrQ90mp630kF6O/1XuPxKhWE911YvvZbcHyvdSauvyuVZrxRVa6vGlyAma3s0Hswbze
cxWCwcDv/+r1Il5m8gY67fEvOpzX9yfMgNhJW43PdjAXT+D12Tnn7LDGDsDhw9wv/tVkQC2IChN1
WxwIkVs7KpPq0piky/TFUO4dKQfTdFzVNGPNrUp1UxeG/9nhp+8MYnz9sHGox/bkd9uf6KzLT67d
ludEJmXU9bY9fmotMJPQI4D7g5O249HBmPJFaOOyz/2OrKExNSOGyVl6lEE1yp3OuPerpNBTiA+M
3roD6qh74OpuvqGI9YtdMYzBHRQLZZx8bVUDxtiBXn8duc0XW9XWdw1NsRtNo+ORZuWp+WgCa6to
SRYiIsvAnOaIqtq9aCcjv3FE7lS71VRbkJFnnXqRGY9jUMuLTIrmQ9cHy5UDaAT2BH/upS2AK3U3
LdnAFCeRTt14yvVWuxmWzr4oPVMw7YXA/oCLi0VbAghxmTdWQ73spd0LsSfTN5Ck5vO4YDcSaoJR
V7h0gjJ+ovO+mKu2eLHWwV/3o4WSf7dmXtdFxDvow35ozMU7NEtNyW2p3l/u6A7mdcvtHragiMpJ
Lp3SGa+nMpmtsHeUdbfWiQM64uXSvE5gKUy3Eisg85I9HG7NPqUBEGlUCuk1W+he3aUkFln0Iknl
BC8m6aXpeWFgzberCk3/zCLhqIVHMZ3b5agObaIKxcxeNe5ucfv62liX4k549bhECkrgrYdR8SfM
J4ubzlO6gYEGjyNelSGrPWQ+R0R2lQzE9EJ8LyK6X6O8qGQyXa0QvbaeYaJRZH9RPcEdrV8d2IkM
/zBuEV04o6f+5zlw2iRKYDcUsdJ8lM/t0vRVzNhqumaLcy88DQD53Mybxj7P2sasHmo7QNdljFmF
eSp+VidRZcaW8NdDr0CGWYjrzEm7KixbnDVBZdv8izB94Ml83oLMGJJlV8A7wVfTnbNLJVzvuOLx
Ye2hfWDSGKSyJwQYZSfhG1Ox7ityWY+jTJMb159AKidbJm2YIdJJSDHtAv2QLJkmot5PimmHRQSS
b9UOMCYInCOWzU48IignDFfzcKYl/AIwVd7p+DgjdhtAy0oi7vPITHKb3D1glk8srVUdizKFV9RZ
aXUhkfIrQKiWqk1z62Q/i7kbQtY/E45hLTEOkZzVlwO06vKim2khXemZHxl5jFloaYoxq+iDj2XT
tVfrZEiEElbq3/m9gtKBgav5wS0hz2A7m0+gA6W8TVU/fPSNzDs3xNapjW1HWh5mhhhNCd9B6p6q
YSD2ikbvSqcrBKuqzPqUlJlFcWxY57o+e3I/sUXE/J7jeSpXBFp4Wpi37GBTE+GeNpGDh9/Nlqfr
E2nC9Gb7otbLrEs7BTBTEuSnrLa+WhkppYfEnQjBGoe5uqqm1fuYZZJ8owIR0kevbrsLkLBVxyIH
CA/gXeVzPFV19xCodV53FXXARb86bRcGBMx8y/VxmneVO/kqkmZfylBW63yNeS+jFPhM5xW0BSiu
baXnx0Ql83PazN6VmY2U0ciw7ueh1+Ywqy2zOFvtNp93KZ6/iBfTgByNDTx9gYwiz4YigBpm9e1z
prr6PjEkh++EC60PxFQNQ2yqNUCW2LrFXaoFzPUob5pTJVX2FUfxmiQmYgNDmmtsst20qqIqQGxM
WKc6YBOsvbjUVvmuDobcjZThF096PdX3Xms7XSgaLaVH7oayuc07p8eVO0/q24mQ30c5tHKXkb72
YclHLF0GV6b3y6adJFBQx3FiQHmJuwMo2U4vNWjxxuj1Lx5La4wzmzlY1DiZETywsecW+q6i1g91
wgSCRLYAkNHWBgVChfhI7BPfGdPTOGWuFlVakrCDlqbZIsMKlnqfNfNsgv5iMnu0YAA5nLmuqTa6
U/txKjtlfp6NTEmGZH0wZ7ijL16xt4RIrrSyqchtC3BN6iXEUKo6OWOW3rA6y0pYH3XYDfPetJDe
sNaNajq3cAU89WniPTNayC/Jyyx0YvMwC9gxDrXW0HWkW0d9phn9JViVOB8MOpewM2QBXGMH2Y01
Eu12a3p9krxAyANEEGyG435Zc6854whZ8y8QAKwyhBtXfHKs2i7Z4ZtpPvZpqcy4LGf7aRxJ+btO
vbK660itbOO6H6oMvY4ovruFsIOrYdZsD1sgZll7ujkIDvPYdFfOVJr2Y1eU5X0PobHYu7JwcjJT
iQDGiLLV9AgdsgutLFnTI7a7kLSoyWb3E/BDXxx1lXjLaSb907yqvUErz1Kq6oV08IUprGxrHilG
I8kc51bmHObe8j/pulBUH6O7t/gygDYLBxtDHV7uuFc+MbIMEAaHCRVe9k64eUPeab7VfzTyZf0g
9GUEr0293tiBgiXlOXlE0CRqXxGhV6m53OBEDMrCWs7VV8+TjNdEt5g3QZk7n60mID1vwrC6u5gX
k2lPC6qzhN6U1GjddMyHZt9kVOaLtfuIxU77wWKjpldovOXenZf6Y+4lC37IjWWVceeXroeDVl6e
84r0y1avcI2ul5mxdWpOjbUft7o58s1sdR9Ie0qBLFo6WfKYqmMmZ3ne5cQu7SYny7OHLsEZm/hq
TumQHb3rHjra50/FRuaLvJ6veZcU64w1KNSAG2Dk4RvuLxxjc+kwzGPOmj2OE3GG7IBuDpEjK4yT
0ZnZubUI49ZpRyyEfWnb39MyJ7ISu+jqvNDq/KuuZ8StbUQtXgHVbqg3jMih2kAACcdZsm9YVrcC
T+ecrmUn8TLSOyPYB7nZE/emvGJhfpn2T65UBRh+XgMUaxMecWJtJhNBbYALP/t3+skbVfG50yvj
U19NLr42Zi8vsBlwT9D/k+rgzNpCFqPXbYYRzGxkZBNJrUfgAPKqkh3OpCmatKuAwfx95fQMfUSh
yVhnOXQ7KzMyZ4/thKvtqTamc5zNDBpis1REQzQrgS/GXBSfgtrxDznjGm0X+ApILsjSSwu05p61
wZybV9meOm0h2iBwa4c7wGzrzm/n8WOqZ8vJUcSah7OnFWq3iMG+XZt5uVdL81CkDIkCfzE4Bxt/
tkNLHzsvnudg/qCp2flACCRO3GIz1g2LYWpPspZFEyb2wGNmIMAfM3/O73SoQgcMh+D+tl2yvAgS
Dtx9PVe2/7Fo1iHfVWk5xcMPbXw1WhcTac7rzhwtybsG1tqvVpd+Qxjvzv9iev1/hvp/QeH5qY38
oY56aWQul6vn+uX//Ne/MvJucvn1OR+aVyqJ7Qf/TVE3bVQS5iapxcGT05nW8t8qCUv/J/azaIU2
31+XD/onjrr1TxxgEVoiit9s5zYx7r9J6qbzT9w3DayvINjB0/orZdwGmP6nM0RcZ5C3jvbHpcbH
nch5w/1GTd4zFsEE11GttqtBu/SBCJCGmgXnd5Kdf3pEN//6i//ENed6ANLEz9BrIwzR33JABxtP
cCPIcKwq2oXoAnyFneEUVGDgs/mkG1W7b6GdH7Tkpq4ftbTfEoXN5R0S3hs94KYp3JJ0kBzqYGgY
wr3BYtGRunIWbXvVcQggGWfq3ACNGrXKLnrxzFmfHCw0x6BMmXccBud7KuaPuJgT4KzgFDeeuEX3
3RwoBO7ghuShqm3jg2knR1noTLNahvf9YA27CYP6WKZTfrZ+NrGxoNCY24s/P1XrrdIAWFkPELmQ
YABDAtnDG0IoZRgTU9Wbp5oymhjZgbYstL46CFpysbe3UdzRrmjTzlK5H3AtELe4Tg43QXdWMOC1
j44WuS/tOTKZYTigGBQ+jfCOgocZB/fbw/1Dv3ha2ssi3/tE7uDRoGE8HqZ27OzSM7ePLS9K7Q91
gOVASGXvNnvzG8EqpbZ34ThdsaN1eIc+GE8VNn8e29m5sZzItJ77s7aKluuguXe1OrTar7jJuu4R
h1lPYZEZJ8d2jLwucqqYdGPaI/wYRhxEhn2dxdTOqxdD81T4QbpodsKa3Aac2PO4+zDe4E6LB3p1
233yPlufGXEvIBA3wRzqIkqLfS0eSkKIirhNYsYA2iXGbocvBJ6mIb7qxkN7qz0Efojjru7uVb1P
8AMRX5XcTSb1wmklqPgrTLU+iUCm6osuTp56/egE1In4cIVlfYAh5hiheSpO3pkTex9xcLGAlF+E
R7wpeadhe5F+4a05HwV3VRwJNu8hatwxEjskB/uQHbbY4VP+sMLoXXDeQAUdBtfz/Z7A9Uv8Mq8W
L3Tu2gu5ry7VY0DM3qlpIpnGeDakX5Ax+dFyPuyds+QDJZgqwjKLVHcChld4qNxMGqdgGMCZCMvr
4DO+Ypfr5/pLQ976oe7iQkWEcUTmYf6OAQHC+8s5Ci6Ds2ynx4J89Kh7Ws78vbrHiiJKInfHPZ6V
fFNU7DsMMCEwtXXUfS++ByosvjewRPSzyY+cc6Y1+/aC+QAf33pTnOw25oF+bg50K2e9jLFjGvdG
VH4rz9rHpThgBnm5HoITtvZnwct0VV0Ft+D02hJVV+szn+2ww/ihZ0RNH3tj7Jrb5tZmQDfGigio
LeI6tObIpXpw/rWp/dUR+Mfgwe1v+t8WKbidNv9P7fDL4Xbz3I3P2tUPEdZhzJuX1xqs7Yf/dcBh
OfZP0oSByYGPyer5jwoQKtc/8USjMsa8erN4h+7/bwkW/8dzMMTjH7w+AsobzqV/n28E+bjsYsiv
GGhsdoB/paLlN/vpgNtkXB7gEIJC/sJNT/tmZ5wtpWsKk8xLQZwD4L0lte8NoNc7EPIbbcN2GQeV
F8RpDnqXs/Q1wkoAeYuTYOdfatAIPll6scb2INurAfj+AXsp+4GoYvPMMmr9gdmC+46bxK93uWV4
4tCgI1AAxX8D8GpYHwincdJTo6/yYJRk/dRq/vDTEvjN4f27i6DZpPBgDhvgFfX6HjPdkxWVfXYC
CU8i9LtDVEGHeKdE2LD2/1QkP3R3m5oUWxXmz/x3+y1+mmlpxN0z7Mizk67wqtSw3Nmt/lrHGgy2
+O9vCF4d/sPWpvnT36wNGM8sazgup2Ipxq9B6xPZWA/We+qR3z03JNHY8uGDYAZvWfUy850lGLkj
sDHgkRnEqXJK+Y6D5luNCkuQJCLmgdvb2ab+b4YYOZouzZh0iHlBy/5utWvYWnpFPWW+zEJVDLFc
f8do0GcCl7XxRrvZDWT4/P1aBI1DdmlaoMeW90bmM1G6JhpWTqdMYK6X+bUTI9arnv787l4Xrj+W
CbJOvCZcdhKkOdv//2mZMMKuE2WZ2QnZ97fZg8AbuN2tAwc+XEx8f/58td+8QpxxWCdsVVRf3puV
MvLMMex1OYdHe+SYBpysBTD0n6/ym6WPaFnfvGapjX/IWX++pwRNmwvKXpysVSUHQjmoIevlhUCX
+Z2P7Jf72TQUUJLhb26O1m9dMutyMCpGbfVJNmVC+8/iOcJuNN7ZMX55SaiTGD2hhNXxM0D99fol
JRIbG9/r2DFgHsRuWpff3LSTuALU/i0Y/fS3r4nrYQu8vSCSeey311sMS8yDyPJTstK/kAoE9cvy
692fX9OvD48gXAyZUDV6PMft7Pr5NfUM9AmqsuuTMh3jDCbKFLVdab1zlV+/Z2LLoWXp9Cockthj
vb5M63CHg5fUp86FjQjuqceF2atvOZK5fSZT85rJyy3DZfG9Q/10nQAzRTjzLvu/vV3HQS5twp3F
Fsl8OzxkJrDAR2+yk53Zyy4btW+Jlqu/fnPcIO2gYWLzww2/WSmVMNuxz/nAAsLidkkz5PHi0VT8
9a28usqbYxLiXCIqa8lO0iyDKDNtxlWz/17g3a+rngQkPi7qDtoy4u1fv7hFo+fHdL8+obHrjxpy
Moz3tfyMSKwlLqGzvGNR/cu2wRHG8cL39aP9ezu91lt/9oGK6tNSQ7KzrGxKiL+a5T2QJCTTv32E
HGVsg0icgCd+8fvGWhe9lda1J1dk6kLKBM4dQafvGD/9+olxFUy/+JC3neMtLGGVi5pkytyAUZIW
WjU6QLGU7ynff31wXAVzb4/ile/5bdHmZ03RaYbTnmAh+F00mdpYM9ARiIwWia3Z2Z8f3Xbwvaps
oBYYoC0Gqkigh8136ed9AzU6UtW17E6esLA9SXp0FhUKiWRfk354lUJH+rZoo3tSnQZT+88X/3VR
UoBQZxOHh3KZo/n1xdFP2i32lv2plRL2Wakwx8Dheyg+Y11sPWWVXhjvHDK/PF6qHYSCbGGkcnLZ
N9+0Ce1a9GktSGpzgHEZgd2sQYHLbmK8ZxT2u0ttkmKqHpeN5G3NYXlp7jRjK6l9jPnFQaJ36pU1
H9Sk/V9Ljv9RC/ybS1HXmGB21pYb4r6hyswLA2+jqabTujGzbeHNh5qMyrOUEdTjX74zKg66ks20
Cr4gBMDX7wyrh8HWnGE8DX4NM4gXdT6rXotWX5NHG3X9O5Xbb24NBIuui0LVcIErX18vbWXnZIEY
T6TspmcCKmDcDM0MXKC8d/qlX76F7daw5QCtQiRM2/L6Uiy/QenlOJ6ogoznGVJ5pKVTfalgalyB
aLdQZgKkBV6dOu9sl7/sLdulKQixKQfw/OFI9vNnuK5MiCXKUYZVjb7vMRd5aqxsfSdXZgNOX33s
b67y5t25fd6n+DeNJ6vWP492o3amnQfHWmuTu6Ko5mhNivlv68cf16S+RgGFh/7mlPLznVkNgxkz
4ZqzX3qxnWuP/eYSoSXLe0a0v10pvgneyCCM4uRNK+iaazpZ0htPQVdjwWmRdcpMguASRH3vlB+/
vRR7NAA5SDhk5tc31UBDwrTUHU8rntWIWHT9UU/09TwXdvPOO3vjhEJTwYMDKdjs6zeT7LcmWMJ0
JxSp5gSbiAQChBN+cbVqbnmOCD896aMym6PqPAeuLfEdkKfT2nyBZd1cEw5o3A6ZU5nvbKK/Wa0+
37+FLbgDWv22He501eschtNpmRFerclMjuaUJ+8cTb+7ClY4Gy0Z65tf3uear5pcJVdZJ6yCtX5U
pEkY9u6v9zP6ecARYB0Oo7cevzB/5LiYznwy0VZEOcfgQR+K/swzqv5xFKL46/0McB/+6ZaeTGy0
vy2tn3rEeQkyoUl9Pc0FGlkEIkPk4XkSrYbZxX97aywaLK9oCugJ+M/rS6HPa9q1svVToQ9sW7UQ
2Fl3FjhGrPWzhy67UHX5ztr4dRMlCcWnmMBeCAOSt4lSqVcnPQq04GSPKlhOBVE/+UGTTTVgBuxv
A/VJNtNNRd5Me6oAXLx3foFfN7mNWLihTtQ1BiS113c9ZszNUZlqJ9cf/PPZ64xrnDnFAWH+5uwi
MFKOEaehNfvz0/51uVJK0boSH84+7rnb7/XTi8W9KwGlapMTrnT+roFqjQqVcIO/vcp2OoBkYEAE
tvZ2N0DmsBAv6idQkOS6X2wz23kMvd9ZOcCE/LavjgoyurCv0o3towhgTb+5m06zK160ed1PPLBb
5SnN3gl/dvzbNMBDZr+BpHBZevR6l2kwmPZ5PTQt4/eiCxhKFH1XQ7Y3ajHv1mTVXYlKqYL8FtVJ
NxZXYrQARDBc17UzCprBip2hgOSMJYEqYmecknvNbTRgmsWyER5BxTDjgdwQXqSRDsyj+64X8cjk
TsHanf2c3DnYj09DsdZL1CX1+lA1Zl7elGPON2bmnXAvmkTkCC9SVXYtjI0xQADbkdG3H6Z6LJ7z
cprl3poYmd1ko0SUWRaO+O6IwZjCLKi07LJpSVU+I3prlLdjlXZ9jF6+lkjJIIYeLVnrJZ4wo3hM
69Xz4hqJe3rp+yj4GW1YNSMoYTF/yCpodpe5UXWXuq6qeym9wdoVIFT5nbs4OWcKVfOzguhoXmUl
Uq3rTFQK4Vqz+k8CWOlBMwGwDmtQymwvMDVID2s5J+NDVfaldgnrsfDOIKyQ9IGiLUmM22KGFMPk
w/f869WetHmvs1U9W/aCWD6rG5+hRiPaPk4UoYLH3uugbvbEE6ZxXkymF044H8uzyS7Q9jawAXwS
0TX1UZuUUcUdZlSPg6w7NE2IZdudsDmqmCtZxLalQZI/d1DQN8W5g+OSBMk902RaFrEBqVmEnaqR
P9ZlIr4ks+l+kLMCGKScnPJLXdpttus6mxGLrPw18tcKFX4u6RoOSYYoOV5drbNP5As7875cPVhU
YYCQjTRAgArvurY0V0a9Vo3eF85DxLNa6Y0p0hYYGv4OsY6VR60WtF/c1Rdf3KHtzEiTZTXubTGn
5W055KaCbF/r5pMCjsteVi+YzaMGlaM9VIleiR2hdp0XZqmbQW1QKMz3nlNU+lliglzvhQMNKfKD
0kO2AlhHTqSvZ706ZyIs3LNSWo5mhU7lj0yGAtJm40b2lh7LUteqWKxQmiNB4Lm8cCsPPcwEp258
wriqF/tgni1cbAiPzZHZWt18Tg5VL0S4WI5qLnxnZpLWaw7LvZhEnV8g8qvKEy4Y0vg2J3Bgul3h
F1l3Ggkcm6NWIAngvEBodSYd3c0PUMo77RliYtuEHYEppAGZelsdUDQF2FyklXvLFCHDxz0H8NVD
N+lT58xlqJ7uSWxvh8M6JrI7y0t+OFwQ8EFqHkidjzo5Ez/ESWlD15wqZnRgFXmym0c0Ny5kRDf0
ZoYb12IYiHt3ld90T4XqMyA7xg5Dc78auG9/WyEcpo8LXdI8hJAsVRejW6qz8YyYBtcCtfeVJZ67
qnfkh5KvfbnUOrqcQ+nV4N6ys8ANsBzDEm2IUeSKb6OpBMuiKVqdPWuvN41ws/PVsZajVc7f00T7
ojJwttKopBnKsUPCYRovmeF8loN3nQZZFbud8xFWK+stQUMqBkffod+pv4tRNXu4RWMcgMOHDW5t
tYZoDbHTMB6EFFeraT40wmYp5WmOO755LfONJOesJZZtlChhDqZ+Po7dgfgxgVQBlFnH+Su0krS7
Snpj3gerbYdFv7RIBuwRxhUhwobK+lsEAgwz15UpNPrKvEP8PUIWOvpj21wlOXCdtjjfVTrMECnd
UzGkY4QJlvah7lv7rDKDa6tJmt00k8a4GtaXJZvmuPS0S8uRYuc3Tbd3QLIOODylsbUwclq2FCgY
kdOja8mj5xcdaRi5dTfO7WUAAXmnlj45y9eiOFLQTpgqmDernRVoUBvjsEzlhU6E1PbHDS4K63Dw
xSKuK+zdqYhT7LXdBmWsUT9ZtWMwRV9ue+TrkTY5Yq9yOLEAHekjktAybtTyKAwTmM3U53Clqz53
s6o5DH2xX/0aoilT+zlJjhgFQHoOIqj0iN6GGgLJ0RgtqKuDiykJDEJLkqfeybTXYjQFY3sz10Ww
HmVV2tUtbitOQIx8bmjn7JPBSB46nIvjkNakwrp4BuKvhEq1QaPcrOoGAbPnxLq2OWJFhU7K5Qsc
33b6XuaLOX0IyjaVV9jxrKDvICXWoRuIznypTb1e0GR3zrrebTFiE7bRWiqm897Q/eFr1Sp9uNFb
hG+xzhdd7EQ3VgHmdCM8kwBC5geNde4dqhnDhINRjHV9NAqDlm0CNnL2UlRp+73ua1SJUcZZW/iY
8IOUIaOdlUWgrWd/xbAjD54TNmlY2ULvx53bkB8Tto0PoQ0uXy6tYwEBBrSRL8rpUBk6Jm4EiYdK
HCcg93GqtHG+5PTyoAFmRVbGmpmWV61QwbADqPLt2BNTcI9Vjs+Bq4n2W4CRlwlnEJ3FRVALkqxU
69YwZNTsOztgido+wpsP9FA6a0d6SFZ7vDZTz+iWGt3+3kiChSGsOzjQjVSk1W6uivyJIx0XF7yy
+gbF7pidZ2ieYRb2FhQOk9C0et/PlX6jRmkFkd+PyKqwzdDsOxvHlq99DTM2wm3Fyi97nMI4Bn0O
6hjp+6hfSXzhqshvsBqIeS4Ub4uv7I42IO2+wQBKjLglDrILVbowF0Mzb7s3jarX4RjkS240kdIg
cu8T9OLLYUgwSbgcVKZDW2gHw1KXhfRSQHE03W5cm4OhnfkqdfESGSwLTfbkDmgvZV9JO6wrFfw3
Z2fWLLWRde1flBGah9uazgBHGDBgfKOwDWhOzeOv/56kI96PUilKcegbou1usjKVw95rr71WewIA
06Pp0NcpDxh0Qvt93UxpdIz0nhYTH8iHl1nL5ndxQdh2QuK/tT70CA00fzR1njYnSKKOe0rNEaoL
13pbBj5+IwgpNKNP0k/fW/2Y6KMePoxuORrPbhMP4n1hVlN+KGqtgqBiO3/EOXXWgzRG7GvSiGar
c06Q/zdRvtKq4EiS0Btm2n3rUbl9ixPsQHt9EufG8sBjYafHrs+yYTqYsHI7Oi9DWz7AP+qcYznE
IT3waDDmx2EoNePAAwxTl5cZxQZzaonThZfiLYIOGZqnObrS0NdbuhG1N5TGxvngC5C+S8PN9QN9
gDRBGatJUFlBg6NtqgnlgWFSsUTcTFV29KpMhEdrKhUHOrHZNTbCRuKDNOvaP7vzzLsANXtA0LDV
W64JnpYK5x+ZV99sFWg+DXB6lWdOnCrZB0QNxpPBMR0f6lLH7UWHflleqkWay0NI9bZ/MIoBlRdL
pl1xLNIio7FvRNrgye9E/DlxiwauSVm6H+WiJUgqlnVdPnh96H9LEt1ID21joP66dCGlZpxDon+A
TWp0LYnp5SVPMwPnsahL9/xjbrI1ADdaMfHPJNuAObgqKIHXJ56eoFIvka8P6GyDHT7r8h0PWXgu
jA61FKunV+h+FnWD3/wcFcYdwR9Fx3XplKA+a8q5jwPUmeRTY8vknCaTq/zX9iZ4g3GroWBLAjCA
LIIrXidSAOi6XnVLHNBKhOaL0LKXGSslKGFLaBwbo0x2iHc3eSgDApqYBvsRfOHGCSbC7tFGti+g
18z9K4LU8JVWwHIHNtkchUqtA4MUezRvle1q9dRXE/6Qgb4YdfsobGxH3/kzSjY7UNvWQAr+1egp
pvS49vgYcAhqYHQnQW2bKM7n7XI257R5eP2GIK2m3RKcEgXEFXZY0d6JcFSbBHBWokcfGgKRZipf
lAruDk6wtSHYDlisqDI0dYjrDZE3M8H6OCZIRjUfutznmpCKyWj1Xynv/vUb82Lf0WbJ2QJ/vR4s
LWO3gemRBLLNrXdaNCIi0U7N0ZyNPaB+80OBZyGPrD7Xmuohc5mXZodkAQFhxCPbDGH7WSAXNvx5
f06bAwG+Uung2gCqv55TbiV06HVWEoQ04ZBqCNf5bGKh1f3GFldcARhMwMme4pf9CujkvAooJqZp
UJRZ/8WdEQo8lUuVy9dCOshGUAfzOUb8AQXtepyllqGx9GwIN7b7UxTrxmV2vfjja1eNwqqLdDVq
OOorrUZpO1xrNavOAq+Zprd5PWhvCwfxxPuj3F6saHaDFiF/jo+ZY60gxxzF0gmvVfelp6HsGEKU
ORIE1bQa5MarP8/1UCuESmvzwavm2aWi3esvNSqC7yhO7ZnVb2w2Vb6DTAiUCmy7OkDo8BS1JUf/
pUqF+1T39AKFpLw7UPftskEvoAbKHmC3GevSMl10WC7nTRRUQzwe57JA8ry1avqE8tpPP9//RhtT
Mm0ePh9OitJoWO0Ed3CNrC/8KBB5pDXvJBzB4oUSr3W5P87G0341zuqJWJyl8GNRxEFnYJo8SHHW
2+/CRQfRDe3l0nq7GtNbywgthMo5xpHqcrg+SfTQeIkKwANvtvL+aGRj8YxpipE8jvYc/3d/ehvL
iMQ2ui/K9BDqvvoxv+C9szGmIqPZJkDiWA9cvctcouSp+nF/mNs5ARdDKUNRGfVJWiOuhwH81NCS
NLOgjXLU3rFbu9h9Sa6fi2XPc3NvLAUK/zKl1Ms9gbZKFtDvv7yHU2qdylajfTSnLfX+tG5XT8HK
CA6jpw9DZG0k04P2hdE0JUFXmOFngAH9Qn3VfW2xBQkJVaWjTMV3uilGFE5lWk1SpAESHq171lHo
7D80sNkGxCMXz9w5xpuT4lNB7bWhoqwvCy3UI9fuTaKIcQQRmKb22Om9sxO8qljkCprHhQBc3uJl
UowvbbUjDIX32z0PbTgkE8kgNJKaS8keHhvNK9/23pi+RQ5KBJZVTqAfeuGFOz9hY6PgogKpzTNV
ydpfbRS7TcGB5joN3BbInJRtoYe4L9Pyix5plne6v1fU33YzYTwgVNWDAG1tOIimZTXGokkDq0dt
mCyIIqcSprRoWn120r57E8nWeGx8Kr73R974oMhiq5IOEa76z/WBSIYk8dFeSQOkHmn0qJG27Edj
3tmlW6Mo2ybNgb6Eo+LqJrG9KdMQvkuDBM7jF0dL4+LEP0yi4/3ZqIt9vY46dUe1jJQ81xsnBOoI
7Yl1FOa4fHQ6q/qYuhENEiFZVwX+u+d7vrVNCKA4e/gSQH1cvTSFi1VkNIokqFoIt7Mnhgt6lv5z
RyvZTnijvsTN3LiEHfWK0tG1CuBpnUzr1AqTIItaGnUtL4I7+kJTpva5RADnlCIuvbOcm7NTH4yo
ylFs0uvNMYLG54lIUtqUdetCd5Z8dsUkDo3ptju35dYJoJpJAI/FKnHcKtZpkg7exsQ91idd/tGJ
6/xN3YnieezQqB50O7WV0J3/3GbucL6/aTZnSR+BmihwiLuK6CZgccv2wzSYdKf92/S7lI6Bdukq
igs0xe0chc0tirEYMuXcL9xw12saxwWqCYwReL2nH3GeqU7xkmVnia7lG0dbrK/3Z7e5bX4Zb7Vt
iqoB2AL3CooRy9bUzb9HvaBfe0rTZwpXxVsdcYYdRsfWitJHCZMQdShSzdWKmjKPR18oZDMM5zdh
GnvoKMS9VKqDmrFzd/7sslsfjF9HW20dYCeqW8imB3rTVtZpknV/oPgX/pH2KCvIVMbUFAGC587r
3UPrmvILbSN7kcXa4J1+GsejnEychAWITYvp9Yf1w3jxx8TlJR5HEE+Zu/JbncXgSZ2LEiu1xWjI
jxKRB4cSVjm+bzB5/gOV4+ixqMz0aWq05RyjfFrtXPFbO8DAkoRnTDmm+Ks7yvNajN5SLQ1m1FbO
WZmO7UXqGQAxPIY+Q6vR/ZfHvtpBaTY3gUUExf9XMaNWGw9qQhj2PYXw3qbWU0rz85KG2rnOHbFz
d2y9LuRjRFmKXg9D8HrlkfFuQq/j7jAnikNDKNOTMw97VtlbNxTgFmXbn6HJmi/QlW0m235OgxLi
TKDFTvsxj4f2rWGNxYfF7fw3Zmh1j3odRju03M2VtOEkIrMG5OWvVtJqMg2tVD0NMj+z0QJe6nNk
DOYznJN6Z6+ov2p9liCUYA9qq5ajGxK1J/qEMDwLkHX6Xvhs1a6tl+9tbRpfwf7mhzj25q+lVxbf
qXm2OxzBzTNkEv7QOgaR2/7ZQPxLeI7PUM2/CbOgISd4ENi90cqC7l98NBBY+phVSffFLVCHOdSj
/m0q7K+zHKxL5fXmx0YTVH9je1y+3r9Btz48XSg2HBF4Ws6an5nNcwN0TIiklSbgaaPryyWslu4f
Y5wHoLpc/k1Vof0gdMPZWZDNoZVJAOcItso6OsM5avBLDTqcW4YjWuS4oFICSamTnZpCww9LmDaF
X13LlGJ64fv9ztHaujsQMcVQilY72OerrSfMMCYZaNPAWDL9XQ214hP9RemLPonohPue/eDHA4as
91d8642Ew0/vChCiOtPXB9qv0wn0rUqDXFqoYdmlVariVSzeDSDlT6bUxeX+iFtHjKZ/8DZWm+hj
9SpHczxlVLTSoDH1Gs+JgjbzUz4JOzy4SZ7vRTtby2oZQKQUBmCSrdnMwxJqhZf7PFlx4zHOWP/b
ZpESwkaG5DIiVfEjJtP6fH+Sm8tKt6RSpDMxn1u9UHTL9E5Ck2TQDxP11AVpRErm1FwfVINkf0EL
p/10f8itdVW0bYUCE7Ku13XCym5O6QAN+smU79w4muYTSmkDndehlb3/jcFsOtNUyYNq5WrbJJGH
9qHsSO7tJv9s97ADL+WU5P82bkYB/f5gt6xV3nsG0xzgLB8+3mo1J18ixeWxmm1JHiOQiacWP0Zn
KrLL0dGRCsst/X2itfKEWyrqdYtL+SdCSPwgpnivCKPmtr64IeXxQsCaAmxYh1zAYb2bFBm11x51
56LrgqyMASeJd7zAzKb6Xd9nqDWZ1F3f2h5FgJ2n47ZzSi2IcllSMASfenWGatqHalvwExqlZ+7j
2owE5WDPpxRR6XeVhz/GcYkREdQ7661IXP2gxXpPY8I47uWBW/cmDGnqQKRkALXqJPzyjmAPFtc4
/2QB+m/eBeAKnTNrieo3PTrylx7x8v8QKsxfqrJ09vaF+u7rL6G6guFK4MpzEwe2TT9HucjyQOLw
UmLhKKy/Oi/t/xKdnTZHrHLaB3Po8elYxqqrjrmsJxvyL53UO5fa1i1DNgWKQTcIG3W1J9KxwGZx
6bNA72fofUlDfemIADwl6GUG8b90WRT+ECLXlp3Yb2tklwIdSh84ad0UFjrmhV5ZikQA/xPUKiqp
xededNaHvIeagLjSWCJw0c17kPnWfUNHsSp5ovHiWSpU/OXDW5NfzhY2A0Ful8hoTjW6fZqsPwxG
4u7kHVtzpIeTLUZgxlRXaYdwljiBykG5AXL7JZw6eQTUcp7g/Yo3bRF/TuWg7azr9vT+/5irSLe1
PWiBlcxQ6hsSBLSiD3AJ5JuwrIqn+9fb1lsBaknNGi1hOPnql/yykCUUv1qDbRCEuLFMh9HI5uWh
ln2PEJYhMfwbe9HsRDubY9KM6APgQOheXyDottGiNFdZMErK8QerW5Ay5ITTPZWZ/rkc3L1nf+ue
IKBUwRXms/Yao0W+u68z08iCKYG3hgSZhYCjDOtHw8icNyOWFwiu8EqehN/sFd829w8RFbCKirZN
9e9/WeF4gL2FP00WiKh5LrUwcLBuO2L99F4kYXuaiz2cYzNRRi/i/0ZcXdC4JuU6OrlZIA34sxah
16mt6hCBX5w73bYbTosrvxbG5D8Y3bA8JHG/Z066laqh+0MJkNYKCI+r8wlmCxm2YlsZhbQfEh+x
aBy8hh2MZfOz/vS6VKwEUMfrpc2X2Fzqos2CWLrZxQbbP7T4wiKtNMRvkXeLL0M3exUqJnBv75+b
zRP6y9Crr4r9DglUqFPMoDosDr6Tx59qD87jQXMVifj+aJvLqVQH1KGBQLD6oliEDI3V5nkwiyV0
D94wEFlV9TjtoRtb04Iop5jysBTwib1eUaMDkNcTlZh5lV4eUseeOsi/egGg0CBevRNLbA5HNE5N
yHIAp1e3T4WfYYL/LDvVoeKApWtef4EE2/4QTtjnO8/k1iKS26nStKrUmKuwMZ/SWMhFcNX1eXVq
4esfl3KKd/bk5pTwRVc0X8on6yZ5OgPaMvKTPOioaWhHK4Yb+4A1b/dxbFHw/40MilCQTnh6mBD2
WAWnoqVK7vdNHvSlmX3srG7+2ph+/BeyLJZ3bIEQfgNlImFDG0Kn8YdcdRVshFKXKFsseWC7wiXG
L6qHwe/gIuZQ049lPFt/1GE7P94/ABur6tPnSjIDAI+L9uqkI4Cde6Yk2LIWU2mcumZO8RB+mjID
M3byi60I14daoJJxLO5pr70+BdzYodNgzwk8IenbGJz2ObHy/Kme5fzgRI2BAWBYvE1hnuGS1KBu
KehU/SvXW7mzmzaeSp+yDTsJkWiDPOT6lzhtKDAxt/MgHaypeuqbEEZhWGhwRRvcif7sZNP+fX+p
N94r9IYUPE9XF9tqdSYbScPCsCDZi/dk+69eRvSsYOB1LrTBfEfLV3iBAO8OOzfBxuEEtlT9qpxN
jQa264m2sbLZnTQ+sMRQ5YRvXAdHEn3P7Hx/elvYEzecwd1GwArKt4qtaELErkA2RTA1s5Wd9can
AOcYZf5p6UrSZSj96WM61Md0sNMzYUNxiuuIDmtUV17CHLF+R07ij/u/aus7q6qZzSkmxly3XC2N
H9Zk0EUA+Uk/d/WQ5Aehl/UDjTTaE82o1df7A24FCUgcKvDPIpG+acY0wrEbioV7iggoPGJD6B+X
ypjpdNBG1VWhHZE3R0vN72HFYmci/9REJnemvbXXuCoJPanH8Ais3jXqS9CDfI41sOryZ1Iv/3gi
nx+FNbgfK/j6yGDTB3p/5monrfI2RLNUtR6PYFroV0/clOUW3vB9HniFOX/oI81Z3uB72zRHH0zh
hEDRl4yS1AzTp49wuPMRGP58/ydsfW3CQaBs+gop6q/u0GqkscSeONXZnEbuyZmkjXMW6eF3t5FD
98ZfervceSk2YiW+NNgXXZSk7WsNq6YxYyeznDxoRT58MlLMX8Pc9J6wl3zrzkN1wipBPMa0BF7u
T3brG4MJ0esHiILwzip/miZ7NjFpKwLXGMozTVziQUPd9knPtZr2E5F+VUZ9Oxtr5d0CvudBQyNZ
o9Zu8+avuwsFwvZ5J+wiMNOk/ALgm0Aad8fPzVKOD5oZ1Ucccs7Q97Hos8Lo5KDqdKSsUz3h/Rhj
u1ZaD5hTpDuB3Obtg5k54D5hNzDO6vYJS5Fwb2tFID3aCLC+8U9Q88bk6MELOAqd3q/QpFNowM7s
ZBkthVBU/egCDY9ljdqhrsXpztu6tRtJTcimCSMQo1n9pDmdqxFjzCKg1OyOBwxMdYfV6VUjYqI1
vDTDLPWdhdg6har0oDJq/lxjFnqHHrTjG0Ug5kq/2KiQPvnQZp5o468vkw1vwPcE3hLFFCIpWY3z
3gbZ2pY2TyoFekKKm7QsT8ZYSirPgWMhOHEae2p1h8E0aSWA044U4hzbL2yuY02XJzo2gN8ODZgH
LpbmiAB3/Zy2zfwjniBOHabGK7+FXVTRuGSM+bf7J+j2beTUIb9ByVpVWtcvMuJAjYUVYxL0FQZs
Rzom9E9m3ljLzkm9DbLo9lU1TW5HgM51FSJLJ3RVVH2tq0HuZv6rzUNY9eWznru0LL56VnQLQhRU
247BVtuuXnqflgUHQm9uOdGpxg52ebCiBJnr1w/kIyaFGK0KINfcDbyccXxMqIx7GfxNMyxx3wMT
3xnl9n7lRUF5lx1N2ynVyesARhhmy2yBGCiClwkUMK/yTlBJkh5NWjP+XGBKQxddC2HlUGt+Nvxz
f5a3B4rxHRAcRcA1EDW4Hh89YBt6GJ5HsK2QYKV7aTlLY9DwJBZNBR5J+/F/rcCd5I3fdW17HkWJ
Gur9H3F7qNSz+pNjqisasPqRv2AddUxVIhFjFrjJnOPggAwwhfikzDgx+gzrqcZmcKpz4+v9cW+v
MB41CAiKSM0ZWYdP6NNEJeEKqV0zGSFqtvESnSfMFuYHu2D4E9ZG1etZoQwK29Ui7+Kzr9kPEknI
ypj44g0q89+ABJejO9gDNiRm/ZbkPPmrxndi5zNvzBQCPEU6ii1KmGoVOggROVXfA3zi4Y3lcDJ6
ZnjMcknrpTn5Ce1QuebtfNWNe0HFpESLyGXDE11tLQQjl6Wk1SqgZXVCGl+S5D74PrkfznHGuJN/
bM2QwoZiVHLhWaa22kMgAmXoFSSYzmjSLizpcVq8SXzy2m4MQNy7Pd/DjflRhUTn0LK5XiF4XY9Y
QqdwKj/MA93oNOdp6bR6PHeUYKrPaD40r35usfux4Ysj1gHkuq7yL1ba27NhysDMl/KkobMQDNjV
HyPgrAeLSsWnV58NgHmNnAK6HBj1Kt6dJy+TnpfTDZs6+ePSmeah8I35u8RjEicV+ln3rsKNWwDu
BNR8xfAyiLGv11Ng8JMmSy8DmisMcaqm8F2IeMehcDA7sofef+PnCIfv7NKNVxKIgAsYVILwb83L
Aa+IIdAuMuACMj4Jmub+ret4frq/mpujoLyFCChs+htlJb2JLLybNBmUU1mesdEZjp4Y98LEjTPA
2tG+w/opSt5qR6LcKmurnjD/mciJL1YC5+gwJnZqXBbDi41La8x6tvOC3Q4KB5auQGR6SE7oR7n+
bGYc4TjZ+jLAjtb+4MaL9dFEeOD7Eof2x7zsHfv02rWkS4msD6KoorqvW5VSqbRoNbMMescR576i
RTwcOrFTS9maFtKtIO9U6tANXO1GGVlWGjseoxQu3YlGTid4gSC526Kk3i6GefmNWSkqBzQQFXCs
vh22yG7noRQQOGI0X+KOhkyznHeegdsjxt9vqdeHvAr6+eqS7ISg0tZkdTDmMn2W4ZKfw2gYeGcL
A8ptm0x/hZEX6jtb5PamVMMCnyCGS3fMut5ahfA1J9OvAkRUhnd2lOrPlMcRBXAwzxCv3x5QjdCK
MmHEQA5ZLSSG811o4B8UNM7wX18V/cMcvV7rBhVJdp46acgH3uyOmvbw2R/GJkh7rGZwI7Hrv+YW
9O98f1ds7EJCax+5Ubint4pscyitKAfUCgyDljLMg6Nn3TN+GHklg0lUe3Tv2+G4gcHxDai2EMrW
F8hcWghvZMsYxGX0Ff869yi09r1jow3f5fNeI+Bt7Pvzvv8Zg4ENm6ugpOhqqaFvMQV6KRw4a6FW
HUMt7bIzz7f/Vg5F7KPmVRf1eZT+uFeKvz0MXJa0UFHf42EF1bm+uDwJvV9m9cwJR/xZes2XTl8+
Y9niH2t7fCcrrb688mvyqEF3VFwXAAYSs+sRe9uk5aL2xUvcuLS+T9ZZGEhbxNLjfVv010YMP0dz
OXYwHVjf1Q2may19aJUuXpLc0B5J0Dra0JJueeTBd6pDyP2wM+LNOQd0JuD7mQgaFJxWK5pMvVbm
NRkncm6Lc8K8RHRYHRvut0aLJ3vnbNy8qYzGu62SJiZHLH29mhRiMc0TqoNmmLFsmnrx3urnPdLh
1pyUTj7C5xwIa111nsYmMrkFkmDEXu6U4Rt08gpPPItcjq8NEpiQan/jvCtR/PWTk8d2KtFJToO6
nKpn2Dz5edZHY6eMrj7CFZDJKEhtqnyOwOemTZXbPhxs9JiCHnjlzxLSKFquSdo4B+zRQ/nvKJNM
yzESifToTW+GU3lws8bw99TtthaWOJaCF8uHVJ+6HX5J+mKhhTikwasHdgzLc2/UZXtC6sEeXnDS
639js0DRJJ7lHgVWVL/ml9H8drB71x7I5iVkawNH3eTUlbLrdl6frVnxIigSHZEYZYnrccZmLma4
NpBqcjddDpR7vW+JZyxHPUS95rcGgz8CAEdqt+ZQh12o09XBYBBBB1ADP43OKAY0H5aiwKPrtZfX
z44uvCWR/+W2XsUOI2o7nTMKKpRF7dNvZTddgkCEmf5H43jyznCK9NXngRF5iKhigU3o65CoqBA0
AbkqAmoJqktndKW44HqHQtfrp0YZFOV1nnN67Fc3yZDKMLYbUMUm74b6oFV6gQELfujzyR2qBOec
WiEQ9we9eX7YJex+CKykkExztf+dhfwxqYsoiLCgCxJNaBeBAha6LE3xuFTtV5xqzZ347+Z9p0RH
Mq4uGDDkmyJWSgEjxdU4xjN6Ss5dU1lfS78eP3CnpycRosu4M8nb44CTlnL6oBwKP3ltCFB5pT9N
I+WDbAKVOPml2/4ntGj+sxEz2i33V/R2dlQqqI/QZ0G0STZ3ffbqUrNiB1ZbUEwCa3HDaLTqNFYz
znZe58YIRtlFveeMcfsZEReAr6JI2GRAa3mL1Ldyxyk6jG8WO3xGXRkBr3y2ug+4r5uHLp0ipMr6
RN+5xTfmCpMS/iBhE9WutaqsI6GxLS6Vv8xdvndmnPzIpew/e5asIXFSev54f21XH5LaKmkQaoiK
PUun9vosLrAIW4H57Av3UHjUVd3LQ5HoFHfunkK1Om2/PFBqKPaKQckHuqhLZ8r1Z9QgHWmV58wv
EpfAj01SOqCQS7ITq2yNQvEC7xl+MRDV6vh1C/pKEi/0F81qwRi4s8+pZeY7W9JSt+JqMuqogazC
6aCJcvXu2OE4NWVs46lFYJgdTT2tjbP0GyQQk5pdfPKH1p2Obu3OP6LOqMoDFBHnbURChdUqeoZf
9ah0P5RaV0/nVuJCi0JaHiKllLQ5y4+Ik8DuC5GQQ1tAI30aNaS5nq0Sy8WXdmDvHkv8ufMLVVtr
fDBms4wvWh4Wzru+GevhZFix/32UZKQUj2SMKthsuVH0NnXcNn7JKq+VZ7+am/EYaY3GSlkkPI8a
dJX5Sfp18SnLYhentqYyp9eFy2ojKAo8kTKoEOL2q0+0GHqFuJGnvdS9bCk7Vv5ZL3I0yvy0Ro2s
Nl7XSKPGA2iGFkMZg/x4jWToRSYsUYz6iznW1lE3K/usSIGHfjHTvX1xuy1wVSBEIElVboKrPQ6a
PzhzuOgvWtZ1OEjDFljaaO9dUwu02nweZGsqdGxBRFlXC2i5qLplzWS+YPkhUCZsJjyl3VY/R3om
jsbc/+hS3Skv80Dr2f37YuN4sZAqKHEh/dyUy00xDkUy5dNLbcviJIWM3uOC7O7skNXlyxcDCoSr
BNhFAQH47vqq4CBoDi6c+gsKVX86CeJTk6cdahl/j5BjOczhXjZwOy3L4ORRVlPEA8qe1wMK2Y9O
I4X+kiK399im8tNsVXutZJuD/BTCAFhgg6xm5Zdt36UOvoFRB/W9j/T4wn2xnO5/odsbHTzZAPUE
lfGpPq3iuS6vOlNQb36BPBCWl6FaWvsAKRlMGRXX3S68jU8F8EQzOaq9EFrXk3Ldrg7ncLBeptjX
v/Yo/j2ZtJM/U+WPXmpa2i8TtIadV3JjjvBIGZaWD8hJa5krYevtjMCd9UIiKb5ZXhN+WsaExij8
RurXca7Yi5ChOW2WcrmhurNCM+xx1pMm9awXxLXQBBd2drKqmK4spPNOIYWsnRO2igD+N54qWikN
ArAEtYt+yWiywhmjEBDjJQ0zjBZDuzi6U4v2Yjn0ByQZp/f398vtB1Sx6k+vDEwPKNZdj5eUCQ13
aEy8EKW6wzGczap7coUnmyfdb936TUt/CyT3vMjsnSjy9h6zTXx96AWwYNQDZlwP3WkEX+Oi2y8J
Up7HcNLCfyEQQzKCX/QwNdH8waIL8Djpw5741sYiKzYmlFayZrorzeuRU6rA0YzjMmLe9Yj7Ydgh
xDiHB1iaHnbFk/PqjwrSwE1tA96r12G1idC7rnE3BrOJ3UjiV1lkD1iMx0czybMBH8V5+HH/q97e
NYyHVjjJI8RTgvTrCc7+Elt50okXVt86dB0ulZNX70H2a2okm5VhaD1SE6NWcKPvMy1W5maOeLEF
Pq1WtpzaofpntLUfdmdGBy/pPiax155cbX436vajl07TziZa4R7/+wm0fHBImS333vVM4VtDlCSy
CXrL6WPYU6EzfsxKwnQkF32vQ0eVfnzsPv0sDr/3uo7aoqshQrhz796eI/IuihdkQyScVJ6vf8di
GTUO71kU+HXoH+amr3Rq27i7OhWNq1VKx58VT3ht3v/Qt9NXDoGkRaB7pCtrWfrB9SeKi0USlM7s
PEKqb+ezVRWVdmhjw5lRhdScf0xjtu1DtZjdJ6nX1vf7P+F2rwH/A0aaqnjDY706xq7baG4yQumK
EWd6aTM9xUi2Hnd29O2RBX9RcDkWRWy4NS8pndwwy+HZBlIYOICn4zP1FuxkB/FM7X0vi9+YE1ci
6CPxgEUusTqwXFZdnUZdEWBBI79mprTOnp+Oj/dX7mc2ch3JKZciFg9xOdSx1lh1jAa3tRiiDJLU
WxzjULN6yhUYMPGh7/XkeyktbTnhuV4h2ykQEx+fI5QkxpMnUXl0Km1wj06B29BHdLFFfLDnEThY
9+HtHtMWB/vTrPuR+cSV46Y7TQ9bawREy/ML1q7w9usdX6S9W8reL4JU750jFXNxdEukce+v0e1b
DytIWQ/SqQNR9wbhm7B2mf1QBq4wLIwwPec0hrlzrOAPX+4PdTMh4HQoT/BfiTnJ7VYBWh8uTiXd
sAw63U+O4xCLo4fC6k4F8uaiYBQOC5uKJIii2erCKsO0l3o+VpzYIrngW00s0cyOOIQhLjUHWOTD
pXeMeGevbUxOCUEQMNHnzDRXO9o0x9xBAqQOOqdbjq3oaVe19On86iUkwSIhxlAWQHGNJuY4jmcz
7gHBGOrDsWu7iLyzSk73R7nZE6i7qWuW8hkPKoYj1zsPWXQ7qZORuaCd+7jMTvqSE9ucAGX2KnW3
Q6Es9DPYpMGVfrHVsk0LHiqDv1TBMrbOQ9tbLl7PDv1+In71C0IERM8GfQ0Aa4o2dj0roJgMG/S0
Dnp9Mr7wbTLkQ/DqO6N0PiWHeuxD9GIW47UBrhoW4ysMEH/S71Yz1LpUGnHV1EFqmHSidXOK/nm4
fA2zuLj4RS5e2eZDOyQDUuknlibZIoK4nmfS1QqKkHWgeXn16EFvfoizrDv3mfvKWtnPoVhMRZik
zAqgdz3UZOu9lTc6QyV69ailaFy2idWfM8ChNykaqO/vb8zbQ4YYCdEQ0B0pHr4p1+NZbpX6IjTr
AE6vcy4LW14KXbySmfm/WQERcgTgyoOhXI9iI8ud5INfB2h3aqfI04tDPjrLxTbmaidw3ZwQOCS1
JXxf6QK7HsrVM2fsFq8OFlsP/4GeNP7RdvOyc8ffXoks2y+jrD4TdSJMB9AsCuivwJHccbvpaKZG
g6EEZNBvwh7/650h/fQbHws5d3VX8cnWmV3tSlunI7oJlsiLnkclVW7iBPH6FWS7g7ORSCJOsPY9
tq0uFHHjNEGPJi5HOcWHJE7mV9+IhCSKD6w0u+jXW73FISr2deOx0dswzY4WuquBV0fTs4uu/x/3
l23jRsR6m6qTatjliVjt8QFVBTq+ljqIBj/6mDeL9jTr8ZtoToadJ2tzJEAFOKSKsLrGchNwO1t2
bo3spdafvBZxSD1OveOcAP3fn9TGPldmUty7UEwU5/l6nxPGdOZQpE3QTZE4FpUhL0ZkfviNQYAi
FZxAyXIdwhaa02PkKZtAV6l9VyzjoZv1vcN0Eyj/3AnEvqrFAhRydZ83AwL1VT+w4TipT3WFQH49
4/1BsFY/RYXcs2ve+kqGYpeoMFb5QV4vnZsAa/n9zKyScEqJA+deXKRIunf9YJf9zp7Y+lDQ7aBw
KfUNELvr0Ux6NMNiXhr6ps3qIYk03HptTHPuf6ntOf3fKGtCVejT04U4aRO0SdKcwPnlsU4xdSnj
6Pv9kbbmQwmBIIbAzKRwfj0fmve6BWSyCRqRDE/puFjHqJ3C82+MQorIR2L73fCEI0OWKPj5TVCh
CXdq9Pk/vcCO4TcGUSozlEOI2NeRetLUo4jGrA1CI7ZO0diND/Fsvz5IJ3jm5ePjQKu7Icwi2ef5
vVe2ASwD72/dHGz/ycLh0nj4jdnQOaqaw3jL11ktHk6ds4RFi8QqLrwHP5s059BIWe9pjm7uALio
P5uxqIaovfgL4Nf5dkcXVMKyFfN8IjVwDzh7vTqh5c6mj1K1r9LIypt3PUre21MyWGiyYRJlnsOq
xXXJhb/w6kUjR6PbSmk4Qf43VqMMEIrtxkH5LR/0Y5om4mRW/etvOIIRSBjKlk79uRolGlIH700b
qj0eDn8YSaL9R/uY+T5auuxp4hL65/6sVDx1laWDKzEfCn3gXcDqq8fVk0PpTh4M5sWttP6xjLta
fBzjuV9ewnEu6xc5haFzSVzsrR+pEXfRq0N0oEOgYJMYSWmcryY8Fiz5ZA1VkDUtGG0cRfr3KseO
8UhLlfgLZZ5+7wa8fUXIehhRCQ2zZ9YBheWnmEzNFseMCKY/Sims4gLFYHkwbVxEDq5RFHt48O2Y
SjBKMZ2BboiUVidB6+mwTOGWBdGsjfHJ1/La+ZIv5hB9ElYjzH+qLI12QAz1d15/2+sx1W/65fRF
7ThMgL5d0PWa8VbHy/5kAyj+PWfEoPe30e1BV9cJVz0ldx21u9VX9LyltQTiiAFtTuI0NVCP8zqq
dh7IrUVkqyKCDliGJv5qQsmgd4PW1n0wm9nnwmr7A95Tb/vFeOrTci+43Vo9ZRNLkZu+XXQwr1ev
LPUlA9PtAxza2meUuP6FDjw/eAuu3vcX72YkdXuxoyHuU9fiibkeSZhAf1U3dYFXVuKUIrNJF4/Z
HpJlbnaGuvlO3Fu8yFCMLcKZm4aFYq7LxMEgOQglcllZ6ventKv2DtjGhIgCYU3DgFKU49WF3NbT
oCc4giEZktTGIeqSb1MWFriF23h3v3rxgMcdGAucZSqdqz1hYTVdj54xwA9yStq7Kxo88Q7y9epY
Y/n4/yg7rx25kaZpXxEBenNKthkjNWdmZXZ1Qqz0auk9i+7qv4fzH/xqstHEYE8ECKvqKpbJjIyM
2Jva5r58p6Gr3FNLHgw2fP2tiJuMps314aLaA8+AgJ9XeNhMmM0DNl4GdeOpxYCKWl3/rSblEzuB
yHZpCUQXGUveIcCuDeFywvaCTyxfzCyLjz1Qi9cqgTgPs7EnVLDJXIGI2Zh0t3G2Kbyugm14R3NU
D7kGNRZ3TkzcSrITOznhaaxf1KyxfmZaEH+0/EnFjLuZN2nRTCZ1vl5fOxxrSrmNdRE2DQVnSkCh
cUbMXMH/tpemPcmi7XkAdUW3mL1DuYwi6PVw4yD6NOxKm47gXva6SDFdWd29HbcfbXELoQpPYxln
b522SBrCYI6WzJcsoh/70Ngdu9PqWrvAMhHFrZ1Dvhyvq3sfRVUKV1Tj4OEvHa7Xk6qUZHE2mLQL
Ht76ISrhPJmT3ZxUY5SxY65VrxUxBWVA4Ie2Vvfegs2+Qa3vXXiaaiC3zFoXxowgceTCmi+oozXh
yR4ahmi1tsueqXM1Bo6cWDke5gijltP9y2BzOhka1gjkFLBn0ijteua6EmFMGZQK8t52VZ2SXouU
k1NFkXrkpPbjgWfXsD0jGrP5WEmt/kGVmoUypdMTCyDCl0Z9YJUw1iZRVKn0+iWZsW0zUsd+USJi
qWholb8wMd2rsmw+NbwzSDnkCvxHKXR103Yid+J5Ng0ai6TmQZWC1Hw0SiOjTskbeUyLGMe7obbg
RuidimWYTqasHe+v+uYQLT9iceNeWpwsQuPrVZegSeRTlhoADCjWcCVlT3NhqDu1hc0hgjeP7jL5
ChirCmPyepS8rWa7t1EVGyKlfBomKz1U4P4HYez6t98caqm3wjfnknVWB4hKCUmLYgcXw+n06dRh
vpJ7IZ59s6cLhFTdj64fWryg1PxHGAyEfD0zS6utfOw76zI6VeiaIRrFdRxXO0nfJnhaVOFI9iB9
gqJsNKUr1aHYlNrWpQen8y27UX9ZMFkeqwFTbycv5J3u1u0isinIliFespB8uOtZZb2kzZ2wnUs0
2Sm9G2gIeFR0s1cTvbKP3ni8ToDuS7kegjJ57fVYjWpk+GO2wYUG9AJ5cmlqDlLVVEe51Q18NvHG
hSsp2bl6VKTIzFCN1+ed9b0xX4pPlDwXvfSleHP9G5LKsKmnsGlKxNIfSkWIQ5yX9rG3xPR6f8O8
N1xf3fB4QQDGQ/AAp6QqvxrL1LKlRWFI/SZQ6s6NKJBW54QPr/mpXIvmaMZcuAd8CDEbaYgUupPc
NI1+rvppkh64ETP9YBphS/vCsBhrJlqUTF8RRimak5TEQ+CqRWemz82sNT3ETcf4r2lro3RLjBMm
HFizvO9ds65Qb45SRxPfminWGQUl8eaQiEx0hylLSpSNJk6T7qZhQy8irVFF8CXV9WB4kNPSDt2G
C0VyB8VszxMAdeChx6Nr51TvRl/JYe+/Bo4ZBI+JgC/3SRmkuvmshHXTHFqnQoRiLGJdeyxUo0yw
59S7HAZdpuffaQqb5lOjN8HoTck85l+ERUfruQnlMDwmatfOB9kgL3LtzBz/RRSlSDxZ40Ac4zxH
Wa9K6HY92nk42u5gz1r9mrZqjz9yYxrSA3K8Qe9xzobwxLrK+nFO0bl5FQWlu9ZVpmlwTnJstc33
SKToXbsZ2ZiG7kZdd7rfSEP9j+B79V+TvrHzH6MqRP4ixQ04cFiFafBlrLEWw409GKPgydbiQrwE
oypPb45WthOklFgJH+ehUSq3QtepOsNwMoh/iTzNV5izdvlwf9Nt7w+wXbA8iNsUJollrvc35NMW
i7089Qk3tR9DXc/fIg13Aq2y85MkV8VOJLh9y8leKXBhVkhtBvHM6/GKUZlRMOorvxwy41nhxe4P
Abrg3wGfo6eBSu1nuFf973ZUxp3E+dbQC6LIU7VwUNcJWZqFOeageu0XdKT1D1WRISxJU/6Mccek
WeV5onG/exqUcXbOM8D3Dqt3G0FR/CIlxPebn0DHxfXUA01vp15a3h8zUw9YFJVfGhlV3WMhJPxy
9LZwDDDvpP/7/ifePuRA9yw3UllsXW3dDIeuQ9xgYJT4Up0M+BlPg+5Gdm0WO0nMditR+ECGFel5
ColUoK/nV5epLgseVX9IO+6AvlSz/zKafL9xOOE5NZliVMf7U9vezgzJjJgeyCrs+eshtUjFma3W
Ul9K51I9qfikZ8eCNt/+0yxns/1wf7jtSpKFIfW4CJwtfOLV4xeXYEi2jOBBjiz1Mesn5RTkH+1j
J9qEhgCLZ4l4+YOzOpLFOIQzHYzBJdX07lzB3Xwrxdw/yGjZHVMoGuLDkQoD8sEWFZClULEKb1U9
0RPcXoILrXDq2UnwpcDl6YPmisu0aJGERMJj+i6ndf2tchCywjTjxHc45b42R6ZnSaH14U9kUxnl
wSbRpNqytorsrZiAqdQqP8Id4tjiJ+lWatju7LvtRkBug5ZdsE32Aqnmai5Gm1eZyAYfYFG8Vrne
H5NI3aua3xhlmQQ4CHw/OFfL3/+B9GWhOoMamIOvq8X0hEh04OYAMx9eMXzzlnyZxOad2HU9SpAC
4ptGNvrv/M46l+LfY1XNe6Ia26MK5sBZJWRkj6HzfT1MAWeMlqB+9JOmeI4CyfLSLkzwnKGr5v4p
XWunLYA39QIyclIX6MFrNKcyjZEbMZl8x5DgyXbkMfa5V4fZfqnasJGPBB1G/TKmZqe4Aw0qw78Q
nBwdDSd9/JUYQrKPWNwPn4whlIz/zZjP5Dsb6MZqLI1FxHn01/IbVzeJZGWhQqQz+QQ9C/qYyQ+j
0gnftohg7i/HjV2EJDt35ELgWooP1wsfanIvZrrcfDovrMYNQt0qjpI5NO3p/kC35kRwQyaHxA73
8Srh0YK0GVIjmf0+Ff0TTYO5NwElHuzZUnaW78acHBLGpXcdGRrIMtdzCppUCvUuzX15kpWHLpwj
L0yzdGfltg82jzXXFerwgJ5kWdejWLGszVI45r6oe/GgJnr1jb5F4ygBAboOio+HTIhpp3Jya2rQ
rRdZceR8Nlnqopoejk7HoBWN6lVc5J4KHLp3Rm58LEgXgFcIi/BuroOCsOlFIiVF4ccVyIFDzeIM
7ajwBllLX/Rprn4IGuVzlwax4Rw0w9Mo68MPPQmzpwwvw2cK5c0xLGG0mXq+p/6wWQNwyUWAeKGH
0Hj3LkL4x8WH/PCkTpZQ/D4vwAMMu3VlyVIf7+/X7SgLWg4LFCIP8OT6YFCAo5ksxKw2muDnznGq
HG049jtbdXsbwY5bIr6l92ghna52UUJ6W6ZqJy6Zmk+m6+gEgb+RQBDtp3A2avlzIcheH6g+T7Tf
zZZdnTPJnu2nOixC1QtEknRH3Mrn0R3NoQcpmad8T/hssx0W1SFCbHY5+CJEz+utbirUA0XTiIsq
qTVe9xqUOkRvXElN1Z2tt132paUANA2eP7DwGheBMECuRTf1haJJ4/VWVJ61JHUOH/24y5FlhGWQ
RezlekJ93pe2Ndc9aglTccgTshl0n9WPRk5Ln+9CwYFUDDK4NvCV9bRV4M3Ll1kylaeyT/ODLCZp
ZwttAuv3Uej8ABLEwXFNW67pX4MT3zAK+YIrEuOn0OaHssacxQzCPVPT7VYAr2IjUIpY6nFrRM4Y
EvLMTFOAtZ0gdrWU1g+jrUNA7Uz7fv8r3RxrKYsv3k1Yf6zORhm0tGsiB3mRigQF7ibSvVLi3XBM
sN37Q223HdNabGdQ9YKxuo7d8ZTLBCIFymXoQtNT5DA4xHO9VxDePBl8Kmi+NAuj0MElvnps5zQb
OnVm8fBdKw+DKCagGCH91Wm06TRaWZ0UM95r+Lo5NUBaeUm6tonlaNpRC0qoXOZpak9aAfwXpWIP
jbs5CpEE/SJQmXnnr0+UIrqwjUpduUSamXuiLepnTYR75g+3R4Etg4D30qCxgr7NbpzGGuom3k+d
4QVJUj9KUrvXTXVzFHq6uYVoltgQKVMjQsJystl3jYXGfcK9XHfSHuvj5magV2tpcyE7XfMO8ykt
zB4g4oLT0uypeeybcvAlK7UvSVl97ovgY3aWxHZsvv8/3hqxj+TEwEOGL5RU3Y8ixA5EOGF1MAqx
R/zeFCiWkcixKG8DGm3sa1rkhYU+ScpFGzCs7FX7IQ6LBytCjkOr56/1XP4IRPCKJ8IHdRze58hq
0vVKKk4Bc/myf4QGbdYYXRKzP1AFD86q6CfoxE7xkAEnfTSeZZILkwoeDZkEWPf1UGnHtphnNkkk
HNXDTNp2S0cDeBy6vZTl1n7kwoXzzTNCRLK6B2Ww5ZbKrIr1pYNzn5NLTyYd0+f7V+Ct29YEdVsY
byB9axZSPOrCmJpavTSBZR+xqvkdwIQ42GG6V09fm47xmSD/gGFTwoU9Qn3ieu3o22irQJTzpdDS
CH3PEZrRVKleVlrFecDywRdzNH4WvdKfKqULTkCb1UPRhQOIp7WnNLRdXvjgxJGIYiA6SkPW9a/J
C20y9FmfL6MRTl6ROYhRz4X24cCGnBO61ULPoVS7NsqhzNOEyHCql4JlPYRd/8MY6z0pgu1UuBbZ
j0jfUCvYqERS3U0BbLXpEkqVdFLCHq8wu9N3dsom4kBABNoFle2luZzH+XrBgiASSuRE1iWuzU+T
bXzuadt0I+StqDTvbZbNlAwKK8g20w0J/Qf2xfVgzojcZp+0xgXJKf0w5DrWMLm2J0l5axRaKBc2
IYUcvtH1KHB8+8QZe+NiNEbtmmrvnPRU7PVC3xwFAJQeVZgHkDmuR7HtBt4NLQEXWtpjGoQlDRf4
MPjr/kG+McqiQ7E8kkgAUBu7HqWCYaHPNIReQq2cD5ilK8e+k8bD/VE21wXVN9pekLFdqNmbEHqc
nK4dpcRGQart/qozCkSxlna/0EARO0fn1lAoLNGMyedZ2JjXE7JjBI8bfsglF33hlrPany2demLs
JM1HC87MCu7S4hJKTET2ez0UEGSGnlNOUVFKowMepcKdZPS723zeY4Dd+EyYAi0doJTS2XaroeKy
7HKppX4ZypiiikARnxW7mz766i8TolEIPJpEh6Ls9YSaCGgv1mIm5Oj/xFgnP2rCQWLAHj8KFC4i
DZCQsFkj1kTM4HqgokOzJQ7z0NckRRztSv1VItq2k1HRc8c/c1UFJRMA9CZ3A7rbNlvJBbGUagr7
MjTNVB4q1Q5farzcRk9QFtNhNKul5fOY1tkhmtIh/BZP5Wi/Wvgoqk8hqP3wPYvltDhORY34mEn4
WHnUE9VL1aR98F0Zhmp2I62j1lkqUm+4atKb2mNlSHbjIqRPV4rbme2IqTCavMUZc9C0PeTONGVu
acuhdFDxkRm91CQiPgVd1pquoiaDfizlcdBOuUNL68lR2iE/hzgIjk+it8367FhBfooR9bIml1LF
qL5NeTkPf8Nro5Zq1qP9FKaRXj8gUupEj4OTlv9lnMHfBLCacpqHxA4/OUWkx6dFgF107qjPcnwY
Kqgrb+NI3P4apHoUnadBacBopHhqPqmDbWAHAABLSblo04n28jL+UeaCDU+A6si09+OQ4MZlkeNo
D9fTGytdTd0SMd3iE0/52JxqPZnf5Ky1/kmVISv5tVkVHcZZ0n/YOuDB0Z6KWf3L7DWje4gxjVU9
urwk1UUJokb81woqUz2akBWq/7W5SF8hhSgKkh+EXqeiM7CTzRtcpvxEQW3saWqqYTiPLZZEpzSh
BfwhIDtE7AF5sv51iJX+H2kSHbQY3kIj85xICvTfwI+h7JnzmE3/YWZmqV6CVUfnFWNetV5mJoH1
NhNiOae616veK/J+7s+GUhjJQ2daI633eTkN0meeRFoX9UYPX0qWKP7pWEOQHmVQs+hU26n2d2QU
uubRx5dVR2dIc+tVTqeMzu4+iN7CQXIyrzLbSkJiSa7rQ28lg8zGEL16GMYowm+TPm39OU37VHnK
h2CKSRQnJ3npaEieHvSmSGeXjyFRcW+t2vZymvknj7p+Ev03T2Fne07Y5L+CsC3ezBBnLtcg1mq9
KhySNzFpo/wlm4X2eZLHDHdgdprioApmyok3FYZUHrAcLefHrpPzDll/R41ejVnPkkMX6VLsK3om
JeeE3DI8Qwgxo+MslbZ6nKJOQMBYPsP3ulJa9QRAoBqenCRDdRrLpJLP0EGE6impFdUutW1nPFNv
TSY3irP5B1J6Zr9YYnCeXL0O9OwQoynzo1dw9Dm00B8qlwb9UT3YWq0YhwrbdOPYdK1s/laUOpe9
SGvUFCqGo77UmhybL4pctmXq0nzV/p1ybhXPNNJQhSiWKd2pbHX51/2XcXuxc71ACqOKS6PcBp8U
dRgDrioUzYfiDUfU6KuEMuXbBwfhFQdEVwCYLCpMa/YLpVwR9+lc+L1M1bZpUSK3VGnw7o+yeXlN
EKVFNZ6uZGiha8BCGeRhyKSy8UMgrFPnVPGDEUvqt6ZD8vb+UJtVW4IVLB7gKxEmkz9evx84cxiR
2raNb1Sd+RD1Q+5pvaId7o+yCV2XUZZyFi3dvCDrolnR0fOFSXTj1+RBT5DXG5oLyXJgmZ8QBv/f
/dG2c4KfBIbJyhGPE/Fdz6mWnEDOhkT4TjlMaI+ZpSuHcn384CjUGqmd0pJJOrpQQK9HQbUgoMTR
d37q9LZxyIdBfjZGZ/yg3TcNUDRyg7yz8WCFAANfj6O22jhVtKkhP0knZpVGfe7Cr0y+UhvRjyNk
olNoiiLc+WRLMnj94lOuQzwItuNi37NuFsniaAy6gWyjtvrg0bJ+JsqAc1jY0r+bFhT0o8501Uag
FvHRdV3sPiiMkagiXLSOaEIZyae5Ms1LUSnjWV+s0tBN+uv+INvZEWmSbL+nHQYkx+tFbbRZyxfF
sYtmB9LJlHTtOaGseDAqWz9lqfqcxQjPOO2gfTheI8Yl3UXPkqCH2O16YE3UvJZa51yGmvULIYw9
txih7cTTm/OGmhugAlnIYv22cfgjr6rrwZScSyOC5NVJreSk6JX0vYuouiNxMH+9v5zbesqCdKL6
SpPtInSyJuPSO2mJkGvLn6S8GFxFKjCYqquQnvIgUVThprZmR8c2zUX+P8WZFjXVVApgz6VD2X4q
srQcT1lNj/jn1MoM4eJ6HuxV8bbXKj8SGJ2XcWFVrdsxlYp/OAqcwef2lYlamuSQEAq7kRj3vFVv
DEWCR3WJ6J97aF12DUO+bjTKws+NqT+gQZd+RSFTe65KSezUJm8OBcIMQZGKIV391ztKiurJGSJd
+E0cjpbHpQCkY4ShIFaUm9o87Xzq5b65uhgAUZbi3GKkQvKhL7/nD7BvqrJOVidr8Du+Yu7TpSlh
HzVnBuqPNtZnXiv43x4Lo7FUt9R6uf5q6/jaQmSsEgt5bCUOH3ANp2IyKFG8h8VsMhV+Hvxs7ky2
4WLJev3z7EHqOij4vW9JSuxpQ0LcShntU6w6dDAbNZ2Yo7RXYbjx4gBI0vBDdznAmrr8qD/WJNIQ
9JgovPpcpgL5HDRSXwLWZGftt596edfYUUvH4jYjnzI0NtN8Hn1VUBL2NKmcfaxKnfggplkPdy7i
G6P9vwYXa2EWb+DCKY9nBexs9umFnB7iWMBXDTD2o+3n5/09tf1mS1MkMOuSLSNAtbqNnRLz13wK
Rp+XW3pFlzE0HsHM1UOR21p+QvmlnrwsHZpoJ9C6MTDFdlBkrq537drr75ZZIUQTSKk+8EN1AFKX
3EiRhoOQndJX6jp7GJZ4/v5sN5czLihL0AVYvrx01vL3f2wWa0Yau+zDyS+yyXmL+zl8LiTDQZov
7j+1eYri+v0Bb3xIwEkSdK4IvFDXSqmKLloyw4IBWfzPoZUgX4Iy99cg6OLz/aG2B4HHDZySDwnW
76zrlGYRKNps5ZPfynb0rCYpioN5vOckcGsFeT1pDUa5dAu1lboWKmRnk68H0fTNMuL2ECpGdpZF
EhwEOtU7JNEbs1pkImmFoIgIYWr1xVqnwQAzLmQ/hYD6F/da7oZWXH/78Nph4oiYzSJovhDzrvcF
ANFUBFMt+5nIEdvT4urkdOqeUPuNuSy0eVBKyoVck+sAJM+yqEBx2jeGTn9MB2f6DIyzp+ZwaxQu
YbA8kENysdWKDUXbUpluFL+1IEqkWTfSPzrmh/sr9m4Sdv0WMQOAXXReufOpG14v2WDFoWRbgez3
lAu1Q1BpUORKMBe0AstR/imNNsT1Dm7v69REtXOC4N+GIYBRJTkPUyOrqacGzvhtssZp/lcdisw6
FrIlDA/nzMH2G7WQM082IRI+pUHT/LKC2Oyeyjru7a+koZWMglhMkVIzoig5TVEvfdA9ncyMwsXi
YgxnjuVckyY6NNiyvqgVX89j60Jag7B+WsUL91BRvt9f0GW9Vuu5tDRyeheX6k10OjY590ciK35W
ynRnKwbcU5cOOu0FjLhpj02WqOZOrLrdKjyHnCqAsMWebV0gtTtEysaxwFJFStWzasdQmGa93dkq
m4B/AbJplmYZl6ZcdbXtU1XpixQpBt8xy/5nZrT9iY2rvRUzkNY0NuZ3HdvrR2WS9R2G+/b2JYGD
LkqOjdoEL//1HhWBBlsoYo8ilVF9yppJ+SZSmC/DBH55//PdWEqGogQMPEGT05rAyFvTSW3JUIGW
DZ81tspTrArr8f4o20eTYABQgr5RLhDUvq4nZHVIU+OSrvlgvs2hMAbjlI+F/XlUm/CvNDaz/zlY
q5/uD7qdGsLbaKfBVKW/E4Lv9aAIKmdNWaiaTwHG8fANjL/ZTmR8OJZeSFB8JZTfqaCvzcOmKtGn
ElclH7/D+BOmtRx1ezA/m7W1x/DdbgsQF2imXJLE0/z5ekL5aDmVRP3Td+ToZzM73aMsquk0RO1e
Ke/GLYnmHLRoSlOIEnJhXg8VmRqG17Vm+JDAUwm7X9r4kmOaIO/0qOhYIR5ifajoMcJvSHkyo3lu
D7VZl77s1HZzVOOxmr7H8eggSNrrS3Fr1OXkIbT6+KWe0nA6TI1U/w875DB+taCIhA8qQhr50Szk
OKIRycYLWRF57LjQVeqAJqesnfainGXBru8uDjjddijBsQfAma5niQx7EQx2qflNG/9XdrXmWbp4
rALafNS4/Xfqo8cpbbD7knai1xtbc+nVIdcmGlm4YNcDm1k7DwDeqq85pflp1iXp38xolJ0D8E7B
W82PIjuPAMorjLNG6np0V5rZbgyfxifbA/o3LpltikOYdN2rYrWtLyPWe54MUXrjNFQvuAvEh9Ls
9izUtjt3cfTlTSeepBKpLPfDH/Er+ZuIERuwfQt3CRegUvKasS4B7uf0+NFTv/T3LYeRB3DR1Loe
qjPLMA8oo/m6ZMdHDQ8LCiJURe6PcmNCsInhrYCwLeySJeP9Y0JTKHd2ZOYG6UfUeXNWyG6ZxzKF
JtPZSTi2z5C1FPCJWRfgcFOKRsItdUTVGr4SWtJhCkX31VTS3gsbG9BDsSP6/kZlSg6jllU7XV7b
fcrY4ONc3OxWENnraTp5Q8iHyK1fSWVywJ00PNvDNO18spuLiW0B7bWg4UhSX49i0zaF+URv+EMF
pS/prMAXZlKf6tJJdm7r7YlnQtbCAV8cGSCNXQ9VN9KI26hs+BNsTBRCeSPenDhvv0ds20Oqafn/
siYRfwdAgaEbhqazp1N6a7KLdy0Ol1QcNu+FHutRX1USS4pl91+jFPWfUVQMv7OZ9iC9G+efJxdJ
PlgmkLA3liRloyNIEaimj2xPbz00tUhDtwqwl3EVK0ksr3Si4VvZxk1O8Dpm/Vl22rj+bDaKPR9q
uFjFTrJ3a/0JmHnFSN6JU1cbSk8nC53PxvT1sJ2A2DN+iTp9qdr6qJem4baB8rN1wpNSZh+W84Um
T3ckjBEFBApS/vWnn3E2GRYjGp/Q2fb6WA4go4fNOW46sTPLW994UVfhDWX5aQC4HqqlZgKKGll+
X4yqC53J9KXORIkkDfS3+xfRlqHFtJCnYUMRgQD0rMbqBuzK63Cw2E9dLx3E3A+/k6xGizGX8vl1
UNppcq1ZZP40pPF4oJc2SE9d2Ym3NsnN8aylarQHkty4N9jbBF4ACKCHawpVX4RdW5eR7Q9yo19K
WNyfR4hkX+7P/cYo5DjINKJ6ung0rb6oGYcV7SPC8a1BjNBNirb80Rvm9PG7fmlhoN2JLJuPtWIc
mWVkiVnKbV6UPIVxNE1vg6EMJyUy9Z0ZLQHH9YMNpERmCrdvkedeg4JWos+W6GXbz+yu/9obUfAM
s47KrZXJrqwH4tuHVxC5GpjAdI5Q6NRXN28hlbUKnGX7phVkbtVl9O/a3Z5X+I3jQOGT876IafIu
rxZQ9K0WOnbq+GleiGNgC+EppZUjuys3OyHPjS3x3pcGH2gREFsrq9JwKeBpZY5vZkp/6HVKTQEu
RDtP8q1RgIrpTkToknt1dYuFstRI9D2y8VKz9ow4djxN1sWHs1zyMY4RYQxPI5H49S0yKlFB/JGG
L3MljHNRDsKVtWCvr+XGXOBRsQvYb4t/3Co0M1ENRkwD4adq0DJPxFb6mHJD7sBh724sVzubc/ou
5UvFmOBs7R1qJ4Ni5bjNvui5LebDxKU1f1XStshc7Dzr4DGwzGY86EFh/OpzZTZfBiOX6XIu1aJ6
RapcHd+wk4R2QYTVZB6xOb7Ui5aElLgGt9w/sYyyilvj7uocMHVy+HMqCukhC8CqPtv2UELlkK2C
ikpsGPnXBrWSl46rJcaK1uxk1xEDWlvRMKnJTzCfpPtcWugmuEoYZm+FSMX0ZShQwk9d1Ux03WMG
WvtcNQFsIC2UYmQUcLp03FQ1kl9DivPmW5wYXfnQqKVqHHXki4bnEeEqy5UVMOJ/hkaOZ4SplMl8
lvRYsfzYycr6McYuIaABZUA+qlAnh9Li3M6Ti+dFX7kSOqRpcwhhCuo/lQ7Hnd8fvBQsSMXv0Dp3
3lZEqycCQBJksn3B+38wtTw8dDla8fdH2Vx1yyi09NAbt8Qn60islSRFpRnK9u1SJC8mpkRu3of6
c6aN4zEYsvbv++Nt9vkirA/maoGr0OmzvsUdvXZK/lbxExGXp1pFlzZqdOPDs1o6DYkxgR0Atc3V
aTJo15BRl1D9JrSaQ2kl1YleNOnZqEbp0VDrvdbi7SqSQi4tzPCiFTC4VbaTJ7IkzKbVfFyW9Bdc
7pzIjWBpfwsDTQpdWWB1fH8dlxlcH2RgDmaGNsBCwV1jU1PrdFWq9URwTZ5bB8Oq6t8QnKX0rOad
oZ5DVS2LB6OlMPJwf+R3Tb/V0DTkwGWF0Uyf0bpsCY9wcZ5zHD9vRzFdqtHJfqVWkf7dWEManqxU
FT8wFaKGl6VjOCLj6CChIpxA/K66vJUenQyDKFczM8k5sCdtGIMadeevkWm36pl8sZkPcUxfrTfU
Y1f9o1l5iFqcSCbDq9JGxMcSsKc5iNgou78cAun/ArW3vtNWqvVuPCFD6MpwEP/tW4q2O0/b+zO5
mj50JWpddGosnfervaVIyiRMOuV9dD4qt6bS5ifOYOhuMjnGT62fvhV2f5gQz//VlH37j96Y1d41
vv74C35HSAfcA8WbwO76SWoiqFzIFzi+lKTxeegapaFirIapN3VpuoOCbhJfqicasN2iAQ8+s2ZH
B4NG6tm0ju+EkBgHciaXvtUf5kipo5Dqc1Gor6HNI3B/m20uChJDGqxhsMDxoAVsOXJ/pPa91tCC
Ajrlq2zoU9eSkuYh7SIfHQU0BOYDcCi5vblZycbKZSONk5chLsXfg1RmLpLF6rf7o2wiL5tR6JZQ
IFowkzW6a9Qz5l1pkby0PQfUyhX5E92T6QmEay+92txE5O0MBFIAYgCatr6JnKHN0VIDd8kcLCPM
8Z8xDS0voAe/E320cwttJ0Z/64Jt8U6pKCusRgujYizDqgpfmqGvvJ4hP1VZpV2UXHzYeBD0A2Y2
+DiTAlRSr/dDPo5I4WFU8ZKMJTWeuslPfYb0yv0vtd11zAKlRLAJwEiSxutRJLA6Ip2al7AJMo+4
I3osk9A53x/lxrItCRNPFBVs0OoV7lhHVmmlQ5SybKkWHqrSqX7YM428btIWkXy4P9rmqaBmwkvL
jCyEgCloXM/JCOLBzAded9kIZ9fIkU9zaulXU/XPUtKXZ7ike+KKNybISwjfHHGX5QVeDSm4kcw5
7dIXCO7VY2B0VL6mTso4XV3Q/3N/fje+GZIbAEPIwsOueGfA/3FTRNYY6nJYoQxVtuFnBwXqL4me
l8ePj0LtVeWVX7Sd1qvYqxOIVGbnL+jBop/Vds6xd6a9b3VrLkv1FXFKjhWQ9PW3isJEKZAsyF9U
YQcnOlPMf0Ps4398dC4oRukQpBa1cZDg1Shmi/OFNgT5ixmMKa4hOKWlHSqU90fZPhyMYvBRaBND
s3J9YmdLntWyLYqXMtPmc04/19GZ0vmEbFP3qEs40taIhD93dW7uEWC2W55E7902goxkaeW4XsZg
UCqY01H+UipWP7ypTW4mF7pi1PGlwYir+DKplfhpVoGRfFjN/d12AckU5ApBt9a7sa2yVkmGtnzJ
InOwvbJysJvDSvfjR4ziOTUhQiO+IBot11PM4imwZjssX4J+LlAXwCbSyFE4czLT+vCluIgt8H7x
ciHOuo41tSQv4Z535UtRzeIEOGK+lElX7mDCW5h00XSgOQo9G6IXGDbXM4rbRBOSlJUvfZIOD2aq
p6fIkoIzuVh8VIfKPOQ5vFngcdsbcZc69vagXwruvJ3refuG0q/PUaesvRQw1ruHs50BU1rlS4Wf
znmoC9PNh6g4alITHJSUMtr9g7I99IxHtz6oIcj7Bsco68mojTCpXoIyTmjSqiecg4u9wPXWrEhq
ebAXMZBNHbZQM53rS1Qv9PWE3qw5iVc4Ad2kalAd81luH+7P6sYZpEEQ4jNpCvTGdU5E6jI3U2NV
LxwVzeN50o4x1e2Tk8FvtGcZBYS6C/+9P+iNpSQ+WCDPpeMJEO96D3FvB0gpLmpEgep4AZKXhqcS
wdo7n+zGYoJsgWDTv4UP05oMrMBrHo1Jrl/KrpD/i82ifMtTs/jW4uN3VKv4w6xUmsRo1OItxfsQ
+blVXGKrzcCNbVcvsHO1p0U4+6SOOlUaTf/7/gpuSgOMxL0CHMn1RcS6wiKbpobyGTIzYBjt2IZZ
3XtkO/RY1WqKhEmc5fJXc6Jn2+mj7rFJqnLnF9zYOIDJtKrBQuMGdZa//+M9b4Va9/OctC/ccaV2
5L5u1KOmDCJ/ckqlqh9RNZDeilL+P8q+azlyHdvyV270O3tIgnbidj+ANr2Tf2FIJYkEaEDvvn4W
NT0zpdSJyjkdFXG6SoYmgY1tltHFjWrgi7n8rbZboDMYkOLwWFLAa530JGEcmKBOP2YV3DJMHFB6
CalU6B6U8RoqnxVb2SWAUdsEMub1Z2mOsxnIQ86bS2HOIM/RVBiz8akYjag20kjsKWhHtWoWZpJc
rP78UV0vQnAXsBTwGS34iqVE+/6iugFI635WsmNvFo3bz+k6lqJjocWPmB3/3UppuRgAOOgVLdXg
DzVVVRGdYs68OCaiUWDsmvWwWpX/bvmCq0CgGUFqgTKhVrp6pCYr1TYv2voIj0LD0XXJDrDU7nW7
FA6QEu2NM+d6sS+XA2IPdTwqC8zoljf821IrNYA2LWtqjqyUzKDVcMZkdq944IX1zmCNWdBMg+XV
tRE76lQlN6LIdbTC5cHKQ5KE9Ajn+LXeTdaWTYvEqz0SCQ4zJFNiXzJAsPvzMvl5FezjL5EHREWE
5KvYYTQQ+SVz3B0hUGPtKlDe8nDMq+FWhvw1Fvl996hguSvoiEAOAf1y4zpPMJpMKuyuG45oD8Er
RyV8tILGnuU1VGXnws+smT9rulQpp6SG1sTsgrkEkVggA1rIJFly11ToYKhg92ZlzO54T+Q5ADuP
j47VD1CXmXoIzYAoanNOu9Sw5iCOcuMtNeX8jkXoTdC8TjgMla3Yfpqg+ApWgyzdE6Mx+N9MivCw
aBug7l3kipYmxfelQ1IQFseqGI/Cll7UXkuCRHDjxg7/wc5YrmIhCkI9AJfCNr+6ShWrVs7KCZ3Z
XlG8etRbjVYAvU3uLBUQfLLHEV0xaWxtaPLGY1wcM4LdH3A9thofdtYcWiw1oHV0hKyN5GLQRIa/
WRotDgtYydi2GOyii3JV7ZWVNaDpN5fH3raQbOeKuZfyDoP7r3X8P36N/zP+EKgCgLMvmn//N/7+
S5QTSA9Je/XXfx/Kj+LS1h8f7e61/O/lR//vt/77+1/xk//5ze5r+/rtL17RsnY6dR/1dP5ouqz9
uibuYfnO/98v/tfH12+5m8qPf/3jl+gQlPDbYrB6//GfL63e//UPoEV+26zL7//PF/evOX5u1WSv
zX/tXusmec2yHz/48dq0+B2m8k/g5gBVwJ5a7LYRFIePr68Y8j8XNAoCMwhzyCBxWBcCXEL8kPZP
eFFjXorYhhD3xQFoRLd8Sfvn8kkhNYMUH05XwCv/8X9ewLcP4f99KP9VQFdZsKJt/vWPq0MIZSQI
+WhhIMvDtRDOvq/QQcmzfJBZfq5HuXaUSqGzbF36wSAUbtfWjdR8iVW/hZivq6GttWjo6wsk/mo/
GDwexkwq8zNc51I/P6lzfBgIB1sFYyKSMIoUm4W/fST/eeLfn/AvrolZMDA/eMXoDV27beQ8StQu
H9NzP5mHkdkiHNsxKBvmyb0wA6amG2bfUr74i9f61epCiwjZ3o/X2hu93Qkly87qrM9h31qrdrQf
W8kCv824pf8IC+3r9wpZHqTMyJ2X9woezPdPEciqwuKZbJztg977IEUS5lrpuzxSZYxpw98ZUCFF
8dTFF4VjdrO32gPBfAFe1ZEjx64K9JXyas90gfEn71b8bon7sYKu91HuV23/SbSVxT0InreJn/E7
rTkYySYDGk73WO+YiVPngdU8z/ALLuKSjrWj3nX1qklcbctPIvEm8j6JO62/JAWk1A6z+Qy7hrkM
LCuI9DMxoWxwkrWzpXPaKDGSVRW96lMrSwF0KTozZMGohlIMhxSM88jZilYkMNcEzbAkp1BAsB/m
VyNxc711xmzNnrXH9E0tnVQ6zvqvTMp3zCgdQNIrcRwA9NTyD0t+nqyLbr1WaCJMfUcxIVWrN2A+
3EbAdV796KMX4GnhQk/jzm/IqhcFxAAziDo9RfMpKlzoHcgDBqddjydGGJ+eTJ5RhTxKbFOPa8OY
aTaX1FY2cgkCKW2OBQPsHXhPR8SxE9s+1gI0qep0o0WuOTx3kmNoASQVmFhhfvLnjXA9+kALB+BF
6ElA4/JrbHh15sEQvY7zwTbOA8srxzAiDTLbU+QCep1gIUSabzWMbIuhQrtPqu5Eq93C1P/YF0s5
iTCAITmGLz+SmclsMeGYDO3cWq/t1CZOOzQwsi4Hm6pI8W4kaH91NbQvF9lbjCJQm3/fFroEoUmB
vuw56+z7KCkTahpd6RQ934510t642o9Ag0btl9AdGqZg716bQUSD2UsdGbO7EfrcFNmFq7XmvVlG
q3bIN4bN7qe6uJXHfCELvoVUXBWNRtQ8SL0xZ746vacohplAaqZ39aQ/t2aY5CBI2G0kU2allafw
ZqZ1YoyggA4hxuZYy2Vyx/L+ZAyFRZvOIqu8TYWHigklAT//edF9dVu+3R96/vDJghI6DkKYOi1v
7bccnak68D5qbF+Kcmd2AT5tkzitFeqqaxMHg0RNDqc0VPxxJQ9eGUEcgialJ32kWIQ2Zq+0x8Tq
0oZccrif7+qNsq5W+tpEZkk7jJ8rx94ZHZ7RwTfWNcXPKYNbgUThgH9OMgr1MF+mHImXTKV3adus
RaiX1Ng3b/ElWaub+iVbx34SRF7lqQALSFQ1qcLd6Kw///ltfAXin28DA3JMAAGuuT4A4xJl81Sl
9sW6HyaH/Iorh4OsiS1QU8g9Rp/mRtxnLVWP2QYvYgSLV3ZLCI7YFJYs9QNEr6XKqS7lbtjwD/GG
5zBL2t9aVV+i0H+6z6siHg4SwzD3iX3hq3KrTRSt0GRV+2IjQiksEEY/Fbzbp3Q/+9Gpf1IOxXZa
d55JIwi1qwH6UtEuWdkh0n31TFZksdXymQjtzhOZK1VulrhQTJnTLdcca7xvE7cgdKjo2FK9cXCC
9RZNvWSgZmhuotVwVE7jGdD11qRljm90R52yxK26IDMomQ/auJl1v4l2tjhOYMqL57Y9F5VDaqo9
ZfuICl8L4R9yKnfiAPKRuNQ7Hkj+nz/fr2nq9XvDSBcgQlDJFmjq99WeAqSeQ2/furAHea0clNV8
4Ntmn+9tqofSo/bQ0PzUVVitNE1pPFK9pXPjQH5Lgt9m6wwv+ehlhWMJpxlX9XCsa+jfOoUCyQsH
P5fVQWd5JvNnPUgqiPu71uCwzp14YEEgsqQdnG41T0mcZss3euoWLzh3oG8nJeuqxKbzs5fqIq27
lfXIX4xHZdfv4WxxxMFDoHR7QqmWwwsEwePSyVTXLna/SnQX+6ESIdFcScA6BUZsrt17UJSXW5on
lN/AS3+5kv98i8hagOODmfO1ZPnEkePkOM0u0S7asYduTVbJfeSUbratEkcePXjaC+EnjQM4KMY5
+c5YdX62KTYsqFz7JFajp/qaD3Nh9XFqaba7ZRSC4g2f5O/3iAYz3M7Q78akxwZz9irulpqAMmdU
TafMClgeCGXNbQoDMgP7Mc5UxP9NWka0sb08XsXxumSrzDwZ/YkXK9leA8TUlM+afW+16wbSAPFO
nxyZuFMUcuZUv0rLj3uKLn37OR2SyAV7hJyKltYyVRWqvacVtV8BN/tUDa8T9/H0ZNUHZfTwdVI7
2UR5AmlGx+o83XSGAdJOfi1cpl5m4TaVOw1rwfdgitSZG7EgS3xww1uzQG6TOHAYozYBFW3dy/cY
d8NcZj+nu7IKEr4EWWR/jJt0LvatxpzOtF21uDcIJIxdbMweOBHLr9rAlD1+hhJP94aOEzEuabfh
qi/SUy8FxvQ2IVc0CgC3AC4xClqZxEtB4Qbjk2YaHhE3owk072pkgtyJciohRsJeHku0SFIgRMBw
hbGG7hpweYRfFq3NbT6ezeTYdzt4jfu99cDMO3Asac7xtm5pxVwnFwD7GYATYqtjoo0S6mqrR7na
QBAzkc9w5IFQ1shXkTERr4rUBqA288bJ8eNqX35v0CNBNQio13VyIedcMwSDrE5sWe9NjdSNpCmn
MuR2cFyqN0Aj140LdMVRqgJUtvB64Hd+rRvTMtlo0OONL9zIK9opFSA9RfELA+Mlz1/DdEl2mLkq
+p5sYyg6oXfqanNcw3bJXNeC3JLb/YsbWsbtKFSRWi0sbtTlv6cR0sA1JkPY4QzLssd6SHQfiSNN
TGMbkw5z6TgKWoJDVcqhuiFBqdE86YbIUY3IJ3MCPefPgf4610OGh7QG8izIujCV+WHCp1pjDB2T
+Qwx+ECDAmCiDS1kwCB0NiuSO+ciosto5X/3UL61UH6vZZeg8i3o6IvSIdIHdLeBdrme/I6MtCaQ
fvK5Y2XjyWkjO70SN1Aow8r7u0+4tMeQpQDpjxdvXi1vKc60JIYs2rmFFjAVkdeOJlS15iRBZflC
CDfcVNFunJ9Izn88IWRMMKjE7ABxH/2o75/zWKslqctSPacpGIBOzleJ9m5nxEkFTKkhThx29t6M
XyFWRklvUz4jKMh7S97pdkpL8axXd1p7jsqHQj6O46YYL1P5MDVvVYtVMl6SbDu0b8zYaO0W2XJa
bMCUt6awqHbTHKIDqWgejMJQxMGbVsudJ6Dz2rx3+MqswlQVCH6o8KzDjH7dHNacjuXJZNj1x6Lb
6UaYy89yhQCuSftqDrVpl0qfAjUH/K6dRmUUojcmjl7tyYjPnX02xUNlohIKTdyIdZBiXyW/MvGg
T54Y903sDkaIM643T5m8svVNnbtK8WmbHPnAFtBpy8RD564ECj7raQ87gonOkmdLjxa/V+e9mpxR
YZuGG+GZGN6itFa1D3ip6v2rIqBHe2LVXYbyFtxqrgTJUML9acXxriQctLVrSlvWdm6Zo4tuRS7R
dxA97X4lQoIT2aui4J3qL1AqhfwaLY0gU5ykgVLeqZhQ7IQ1c4S+KjFS01aonw3zru/uEnwrSw2n
JheYmI/WQ2f7CvFUEqJHwSIUzkusbkqP8M1wi2f649RGWrYMw8FdR9cXYe778qpYMcSQStbOCYsz
FOzQ7i5Lq6UFTHLopEu1w5Ty1gD+RzaN3iqErQG4RCDFZa9zhWSOF2qFTM6z8V70aHLPUNz15Cqm
ltik1Wcj7TGK0UYcpvGJtOsYUl1FoEQ7rXpocx8BpRmfJcvPzF0+7iDhw1TIFOonC6WAfpqUF9g1
axot0U9A0livh8yL0dox1hMwaxp3CcebndaV8HvbhRmJuS1oTu6R1c3HKHIM+2T3nScndCCuHvs9
8VUgpyWnsdYQVqWlvC7k9dh8xIWv6V6beeI9MgIZ705e26c+3e1nQuvhkPAnMelUz2paMXCSOpAy
T6UpqFk/mGQd9w6rDxnxzZEW7AbOH3SdH6EDCDYg9UBqh+4wRvLfP1urgezRVBD1zMgaGs7IFvpt
toIejJc5w2cPecvd3NP6STPBiXWiCcQ0gD4N2kcneV6PoqKQJCTOaO7KZJtpb8tfYgjxs/whAnqx
d7OCzqWrEggdOFBNlC7TXsxrbu6SYncQ6LWljtwVyJq1lYazmUwfYw8NBvLUWXgFAv/ZinGVK6UP
nKudvdjsdeI7Gz0fzLphuMYuCZASYyi9lUel2YGnqMSbuHcL4yGa7vuud6wYGoLTa6ydSNmjUNrB
4VEyDiWhBHmArOROPiAg1IdperW6rS1kFExniYHz0G17V1RO1J5lCT074UAPqbBUTCPcWKcY5tRG
kBCax3eNLryoe1PY4HIppXp9B3X45ZVNqAe7NJRxDNQ7FcU1Rw3PYObpVOlIDdOdHpRtp+4qEqgD
NeS9xs716wCJkOMA1sDcUUvaZYZG4+qgR/uIDy6D4GT9ThDbkp3ajSFroWo56NuiPjb6gxJHYRqj
HC8PVeu96hDP1rs3MepbaDGsIP5DrbGi5QiJNDc3P2QjoRVAvc2cgPoWFDWkjyrfbH8By2zmEeK6
D2O7pRSKQEeeIcBZI2amE5W0u7xcR9NqhL9Kh75e1x1jMlHMpsrsXSd3KoVDpDQGehoAvlxnIV+E
1nEWIM33hUXv8WEGxcuD+iaVfgK0VOTLssvP0n0nu8p7DENpFC+Vj9mNLRw7xSRolyYBzoP+1O7H
GSWwD9oZpsAOzwLwpbkfmYGQGfiwXpWup8wt71tYVToo4DI6eyMGQiUl8Up2AdkMBuhOQcnbi5sd
67zE9I3QdhsP8SF5BllRvMQb2xf79FU6VgnNFdqfR69bDWGH7vChQy/VWJnou5yTl7igo0TlsLow
jrubNJxlDluVG/6oUTlyplOtudrjLSfEr2Hp99QGsjwLbmeBDqGCvuoTCeTyeQpd1jOvgcHoWSnT
EdgFFIgJhS0qlJYU2+NyoWKDoq8VZ50LKsIGMqYahS73PtGU+0Yyt42c3pgyXw1gIQMIUjvk8BZM
xYLVv0o9bWBVmRR145knWefEuirctOhvCfj8yCjx6FDyB4sMbqdgyV2dTKRlUWXxST5zyKPRUu8e
5EQ+wvwRRf782srzceD2jZgJVvB1zESvEk3LxX0Gbx4zhO8xEyN8SeV8Us45xrizI5tuLodoRLEZ
kcCvChf975EAtBUW6p5LQYJ1Oj9kiLHowpcr60Nh7hvCT9kuLYsO7tfKOebgwUvPZlU5Y79nOmLG
Zko+OuM4Dx9K/mQ2Gzl767sjcLqCPxT952z5FkEXy1FqeP7QSqKYNKTchRoMck4FXXhqVj7WAE/8
YnJgsgtCsUAmxdesXhWmOw6u2jkZc7BjBnATJorJQ5KtLbSVfd3RQnWDhkaIROTUeCgmHfQLXbSu
AsWfnMrr/caL99YpehGf0X36WT4JT3fFBnMUfB+mRn7lGV7/nD7mb8pztVFW6st0kvBf/ThAl1vG
8BtjFLinufhTxOGs+Ol87qVwKlbE3I7DqQgsEpb5W5/+mnIodmzk3pf6ncwP7bCSmoJCkY2yMuz1
C6+2snjK3aLaYoPPqs+qtZJubDRx4lXGwoL4dhqMI8WBXYCdAuVe+Eue5bvqGWqx+fOENreABgPF
ME/SEAJpNlLzmb39uUBAoftz8ZjWMkBfOiA/q5GphfKFlXXzOVFcUoWjEXK+1TRfGf3I9pBU4t81
w1XZCiM4KpcOFrb2YsMcXvP68q4w3zqxRy/emnctEmsI4CpBz2iZeMns6zCJRfnGYRXrNOfsWXoq
c0fsGwfJNToEGTUubeQNistzTz1El+kJlsfp5AtB9ZP21D8on8m5eMixGk7xtgxxQ+tql/gpfoH9
kg3uCNLFFhx53/Rwj6vioXzVH/oAmv4FlXQnvSDcf+o1NbHgIN1huExxu5Iy3GCYHMwwK6n8CuCO
GRqrEjYVyh1I0X65Tl4K4WQazbxm1X6iE4iDU6HNs75LcWs7stM925G8PEgDw238eGtQHCaO7ANf
m1LplaNBgw3FHQIaLpUv0Ta6kwf0O9D1kd/VVRxw9HjgBMxptYNJ+J6EfWi8N4jWnvDVN/WRb8C3
009APml31UCx42YMtzw+u2nqDdNaRw9V8eYilDGz6t9L8zT1q4lcknIO9HFrJz5vHHwNXLzlUCio
eZafi8d0Zzx3AxyXaLzL76uK4o9ZevgDXKUhhYbwITastLQxnCR1IEwx4HJDaC/a2xur34lBRrfu
qZnWAOWYiO9vfWgGVu60M7r23pAEjLj9KW0d5X541z/6ndpiikFr/CaL5phRpnA1xrYJa8PJYieC
W0YaNHqgtvs028mWb2ouvlmkTgFT148EDBeYG3Bn5K41uXLnR/o6st2abyAgrsOulKwUxbfEOhlO
KVqscWh0nxpDPnUhGBH3IauCRttBep80hwGlCffa1sU/diaFMZkQbjsg1NEZywUmGpmLIeKAqQXG
d5hE3qj9f7ZA4B2yTHoA/tSQ4l4D6zS9zoGPzOdz3pnQ6RywwyM2ZjTtMe8A4HXdpmel3hpqdyyE
Z+m56kr4nwOKDFq8JL3Rpf3RkcLt4NiA6cJCQMTA6/vRUZN6BJk2Uc7Kk13YkyfrJSasAmON0bpx
TmHU9yPUAAeMzMBezArQGrjqRshZRCANXs7n0c3Dat3tx+3woHrct73hiK3BKjorTp6su/GuTB0g
DhW0iO/Vo3Y3cWod0SXn/RF0fo6OuYR6BJWwD1mcpnBUFlgJtX7N95NMHf01hxCzTo3WyUyaQXHf
8hus7aNqenl7yBpn6D0zXw6ojnujcGuUZXBfP/LPZaMfpueuDwm/i7X91HuQspWP07HcqM91GK/y
bevN6zhggX1OA8lrN9NRc9MAvdVHfN8B4f2heB225V71B8QlstcIrfjexJKM3IZ7+gxV5fXEgjbd
zS08O3e5hvtwtePIHXR8tWoJhxHB+MuTzJOCI0dxNBOfjTMcpfslNu7kI24/foHGfnwvHzFfk5/I
p4QYmW3QJzZjGj3Ps4s5DAoixBjjSM6Ga7jCUajuz1vkt75Gcd66qj9/Av0l21S6L96AR4aqPO43
vR+w7yxafeBFL6EmnNfGU3JuBGV34g6lkLQuT1mFDdoXy6lpv9vHQXI0BXruFP/evPUIWhglpSgw
aPcpvGJXHdgT2iZra9+t7dA4848Y5/OwrrfZnf5rWqu79A1IfYRd84imMP4rjWt+TwjGyq7WoYSm
rbLRybJVZ2Ob9acm2ljNfrBdyU/FOuvDaYTu1Klrj0zbxZrPar8zXIm4peIzC0EH4cHNpMBuApu4
UhfOLIBMP8Bu6GJopWO8oGFtNAjcbt44OsdqoemjXdAFWSBRw5vaY9ntVDWcOl+dzqq2SxsHtr8N
nrvYSt0ua6FvAXicvrPZAwCrUUPNG33dv9izmFQAhLTQvYBFvkIAWB0kXKOxnc8zyI8HCY7rG9DE
R7D7R82rWn362zECStLgw4OpglkJNu/3GMGFMfFhkNIztJcNp2UWImZdrYWcvk+WdMs36stC7FsN
geYOcg7IIwGWuUhCfb+czUsCSwIrPfMmKl0YQ77pKjzlCeToAUz8JSsImBOqpKQV4LIAcZGMhZMV
BY5UqG45bQ5SC04rw56kANg7OO/YXevbcfPrz6nT9ceAN49u0NJdlxcqqnrV5KzGTuYtz9m5nG2B
0U6HZWoYrYtix5kHtVv9+XJfWP3f38tyPeDCMZNcYBDgFn5/L2lp53PZZOxssXnYZNW0HXlk+WmT
NGDqzr8qAxXVxAnzJmvGoCWxTB+t4cIRWlZv+ho1I56nphLXohBaBx3aeqW5hbfPjTPui0r57U7B
pwNbHpg3kOdRm1y9mSaXKtDyyXxRXzpcT6FZT7M76aAF+iUKrHXuiRPmpcklXosP8ohQj6Eoe8lS
R8rRr6U18w1+1IQPdivaNRkAEN0+R8OF+RLz09RFSqJHrorWj8Jw/l86ba/1oX3O+SZWNkXk6LCQ
Ai84c3hNIaVNdN+Gzs3s6VYPTvgKuvldjSTCx+jTHpBfu1W+K1Q0b09SdB6Q7nOPVR56AkhEpg3+
L5EoexPedKpyDLkotAcQJdDJ6AlaJA5DuoRcDufRY4voB4yV6YBFknC3RhIIwvRw4xV/gV6uXzHw
3xjrfLH4tasYkBqKifZrJl/mst4COZi6xBx1J0twUJbSqFLs2te+wPlZpsiucvmgKdEnh/3KCkOR
45+X5nXPzoACMFTgF6MesPLA//u+MlEKJwa2bHFRoYCHKU520LShDyL2C9rlyFrvp16EfBhvyYFd
94G/rgv2HIITVNPBf/1+3YLAcMNoWHHpbclvFYC6ypHPlBkwFVeZimaWccsl/cemx6MuajQomDDh
+EKWfptgaUrbKKTKL1zw3qvNzUSMCEUesnmep/6f3+tfXGzZSBA1gLwA9GKuAi94+zordR3vlVdP
LCmQYBPrQyjd/ZSxW5npdXKGX48mAqANSAeXY+UqEyTwHUFzOx4u0Zyi5VY0yLVVjGz+/Ehfh8X3
hQs2OfroGA0tkP9ryDYHYLtRKqO/QPESzSwx0/Eu4XQwqDxj+yPpcywUvSy0sqMOYWLZg6abDkBr
cd+xlSg2PDlL9qEcN6Xu8SgQtu7omZ/pnpoDyu51owsDZ1LflY2bQTexCUbJtbWwSd2W+Xq0aRVI
+K8KexNr3qR59RzakWfrGFG7yifKSUytoeeLzBEGWuwuv1MezBESth5hTrlH7oWvZw9pT2VBq8RT
KgeyCGrvdC1sXt0524Mt0zJg+/fchBzlUsTDk8iSHAgo1tBxI15sBnzT5qEcBekQ9LsiuGU9dt2F
wke54OWg6YbwYAGp931faLKUw5dG7i5yOsN3tj9gxkdnWx2dvq2fOl0cQH6+FZGWiPP9g4V2DubM
WEbLYr0W2i3MBPK/MKe+gLzLUQaOLiydEw+QdWC7+kZzwW1BS6gfw0JqY68S5a3x8s/HXrj2BBBt
UAE08+tY+g2kJscznKn0sbhkkvaQsZw5tZZEDq+Kymu5qrpcfMJ3JLvx5D93KUIw8JiLuQjA19cO
I00HXUzWl/VlgvrIurUCCVg8PdGdXIml4M/b5wf6Ez1F5ACLf8Cipg2c2fePVmrlLhpqgYsN1qWC
UTxUgzhGAp/JcBRSAUkcmAI7s40RUlaKG4ngX1wdyNOFzQsUIEpX66qJKnDeJwUMuC5SIduYWcwu
5M12pNMrF8pPu2k7VJxjCBg/YDL39OdH//maoXwBW3foUIDogND7/clVjZVxbxX1pcmbTdV8cVVs
xIvOoKPd3IxTP1Yzroa2GAjMC6r/upFtD3INiJ/eXACtaEM0soZ2NUpzTDvVeCCLShy0mCYMmFPr
xnL6gQUFBBxPiY8YjVygUoj6/UETPI0plZiA5RCCV9NavkuAhy66S9dKm6KG/EavYiQ9tqZEbRwI
DhCilqexlWHHgGCWmey3s+ybg2ZcGszZ//wx/EjPcXsgJRKc9hjsQ0j16rDnZSYBjBvL56mCYVc8
Tp9JXzW+IcqGqimm+0gGTEDXMcq00xGRuUURXSWPLVMx7NJyzW+tTni5gXSvJGewQzuvzoF4K/mN
W/2xYgBXBScIXGRsTGTqV3faQ5zaGAujvNgl8Ntzg4mJXVYKGKnpL9h+3LLx/XGALphs6JhggSqg
P18779hN1yhFbIoL1NAJIOXArWRRl93Yg/qPOAtmFyA06NtgEAAk7lVwH3RYbjdqxi4VwGqM5rb6
TJTx3CTzKqmY2Boa0GrxNGMIrFXlxtBxH7aUkd3YGYdIju2jiGzInsyA94ymvu7hIbMvYbe4SSFL
Ro35SbNyjHZrbhxgQQfc0NzBqE/9ZQHIKyXRmx0n0gq3gW4pmsJqNu7tSke3G/YIDvS5gTaQkai0
mrSW0kic7bxwOWnxAcyzFpSm3Jw6dEej1upPs+ll4AifASuYoA52NCtYSbbsRnr6F0vWApMRi2FB
QuFwukKQNwzuDl2T8cvc5tyBtzJxerkSrpkpwpFntPxS3muO3EQtOAUWULtE5Bi6yvaH3Mo7kLM9
Mmr9IxRMnblGK6BW7dqHtpt2Izv6Yot+O0Tx4S6qMYta5uKFcrX3K7WIO9sq2EUfJBaQoScHpRWS
B4UzFeIdWFFdJAAoKFEVCfROCQaMco3tn3SV5JZESV2p6QEIhA7bnM5sNUMNJjeh9ZBqXQDd6Gar
SfGmjRQ1/HNc+HH4Yi2CEmAv5y/YAddqg6QrainRh36BdtkBwerYYshGYxkYdsseBM0sOJb9/Wsi
UkKRBsr3QJNe5f+DqgOqa/X1WeXtrzlrPvIke8yidJVbEU5DDMAk+ZbNunItkbBYvUHyAysJyQ6k
zq+PBgjj1qoBS4ZzwVxS7AztYtoQHx4figKOVB2NlSc934GQ1Fbr3AB4ByBNRvFWUKzGUNOqPMag
pwtiz5Q7MsgZzGpcgpKtmQAwiGYaz8BkqG9mCxzwmwFRJ0E2NTp/IAGp/aGHAFSmhbyA/+FZHfc9
YD5lGkbTsc1cc/KKFEUnKqKHJqucvrzPlbeh8hrM8Tp9BWNKO/kE/jdL0CI0ggit9Vy7N0RoPRaG
OxRPhGwGMG4WBTqnOeqW100YiQH5g3mp4Rmd80X7HD+l8gwRWZpXbjGuUnOnGQezvo/QyDMetUzz
rPQAJiStz9Cb7oVfxlC5Rkt2P5XuZNH/xd559eaNbFn7rxzMPf0xFNPtm4Nytm8I2ZYZisWcf/33
UG13S7KPNb4YYA4wgNEwult6A8mqXXuv9SztI8svk6/YBna4cWe9Kb9qLTNcFozhUERujeKdjfXn
7cDnJIpDm1Qjk2LtzcKZ6iPxlA7sxNqykFAMdDmD+CxEX5v3nXzn1vwLN/f6UebleBJ8tgV//uvr
bTy2ldLjUvRXrdj05mXuLILpvK65eDqczHptp3QM7AfXe/SLUwJXUeddR81D1B5q66MlngzxNPT0
uoqLsHhKtdMogHO2FvJ+aqGNMXQ7BjrDmFvDux3HFhzYfdiZy6b1F8DYNjHzMi1ZNgGjDdQVHeKR
Xu6D9qqPTnPIdN5D66OVKr6adQWHgkYGV6hu46WBSbcpC+7nez84jFG1sLH19I5NxCYNdloqQ93s
u0hbWz0U32WPkk70LT2Unu4cHWZJumeHToKhmp9jbEggU440J3XiYBkEtipcaNaTYX+NtWKRGRf+
w8CpqsIApqHoz2gbhA9lrrYdb32ksV3xX028TH1ATKZzhzxmocfwkmu2Fcmku/tof8JD0NOUrxbJ
XYdqKV2a3mVVXCXyq2CKLE2fxsDei9KFH9744WVcfcydKx3pTERQ7cJ3jqXPkRdnEYo3lVwFvBnh
7/182xYf0VGhZx5WqYWMgju23RJ05yFQpyVd7j1zMd3lbH7LIFr4/pKGCwO19tb8ZlwP0YpRuCFQ
eckTE8uCWLq84WjdFpfaJePB7rN1HNSSRn28zbOlqNbkR9KSIouqpnGDjM1c5Uj62C31lfQ+9+ad
5q/zcM1QSEWrjqQluQ6tJZ54p926yQ5Gtc8hOTjE6Bn7T35Nb3Jvuvty3CTVpp9teWOFMuQkef7X
w3iO8Z1vmH8/3OvRyGDuY5t/HBjoIsfto5V713+dgIHH69bb4jJkUluZN748AObKSCZuHkJvTwKq
2z1O3JkeLhaPumMeWrfRWrKOcZ8wHvW3ebu2vJU3HBHGsxTyJ+tOKu1aIpGSew5nAxExKQqCE9Wu
k+LMQTGS1Z/lPFgeFrLeZ8al4M1rxdfOuOzS62C4Tpg61tBEh6NX7R229lzeZtFpFpxZxtYMt5E6
iHAbJCeyPSTpoWznc7417ZBJZtO5kR0dY5WJjbKvxv4eR5/V3bbpRu3b/Hz0toPYFPFNJfEIXhnt
RYsCILgHd7qYhr3tr33vBEW7sndmtvOZlaKHOjhMJt9z9D8jmt4sJKQQgpdADoej/60irstyoq2a
sbuamATGiEzTpFm4WTNuRkO/TpK030+l05+LphSLWoVg7cx4FYCV2UY67ZSyNWkQy2GmsSKdKyV1
sNtZzdJ1FIIGFTBLWbR+d+Ml2U0TzINcM1+nro4MYlaEZai2GhUN23IIacV0hb7parap1Nfl0o7u
/cYyFoWrSmSzYEooRpyyWcapg/BzyreyQ6P1+33/53MolRHWw/lACDwdIMvrtVUr7DoxIi29NgO9
v3CiblVa2coUQbeYOoPNuMPV4oWfh7auF7oevgc1N+Y67NU14Q3MRsHZBDkfw+ci/UWrwW5hyE+2
nV5zihMnIWkRujVuikZ8i2s0hE3Ttrh86BJX49AvyT3+inuc4VPBjf777+KnHuj8TkjOMJkDzcHs
b2rbfkojP006dT2l+sfQnti7R45eOTXv1jHPgHa8FwH/XFb99OEdKNlo+W3OgW9O4pmyyOwwBT3Q
mnhjL8/6ZSPdL1bhexdKhDgoWnPvVJlCGFsH60BU52Qf31hshofSG5H2Oeo2hKaDg3CsKIGybtlU
cuGbT+7ApoUNenjnW3qWd71+z9gNSHEhwIERiv62sI6nIJZjXEr0cNwfnZFF227QzWUftN3K6ONm
XaTdtDBDzk0Osl34cuFFg9YiZO7YZmm3EaFvbEddb7dmKxZ2WedLCal3Ewa1s7Gz3N967myGUQmq
jLqpt7VROLsxR34F0ubLmLn1yWioLUzlPwTWcSFmFiOLBNEG+DneAhPrsRiCXEzy2sRdsei9+mYk
YOb399kz3ejtN/jyRd5c9SC0pWnKAEVNrTPxIKZuExtVgaCGfwgP659LPrXjpPRkUydeO7X/ULbn
2ZAWm8SFbg5wdmmAAx48jEJ9h/aL8dNSR9OwmqAfUsSyMwyYmBTEJ0T83q4QIf6EQnM3/oqra21+
/5F+8RTPXXWTdhZZCMjI3zzFRUwGuB1N2pXToHCCrzatS72jS+CF/T4qOLQ41AVteGIPc583DCv8
tZ6DUqv33rlB31KP5mvICMNBNTnPMn7inTW+CAgizbWrtky3dmN1WzJQ47U2iX1um7gVTOKNJuR5
QkLTMkbr3I8bigQME+vQpgizFSOXxH1P0fjLNwbxHxEhj7sFreL1UpcVfZakVaVdlf44LZuwv7Km
ck99kK5Y23ABZ83Hrg1WQ8A1VJF21GkoLN0RuVRHwggxm9F1roaH31+7XyxCHOdZ9bh64PSBtb9+
W1ULVWUMi/A6DbzsbOI861jtNki9/jhlwd4J/GpVSC9cDmLQl4L/a+nUhXO0bWOdaMchP7EYlwod
KnpYN4pawfmW+dG4KcdMJwEo/+tm+yNwymkMbbjOvzWvKSmvaSv/cXgVTsIvrt0v8Sr/un7MoK6s
06fs8SVg5flH/wKsaOIDRDwGXRyZ0CMRWMCe+xdhRYOjAi2FIz59EQh9z/CV74gVzf3gCIjpgFRw
c4GscqgFvjNWNKF/IGbB5tA3B59x5/4BYuVNzYFwybPJy6S1R9kxG0/erH/ToIZY5dFBJ0I83dQu
rOd0lWEezXZVZnTqljFekX8OpRhwjEaaVVHeGy2lVGK6EaL8F1/ixV8L70sT2ZvFi9EOJkLufT40
jpS5Y/T6ASDXZ5Sej5k0Bb6KVKdsqc+7pFCVtXSsMY+/aF3tQfrIbdWhTagn2693Qz1ZWrqKiV/P
tPXgTCbn0sp/T6LypkniMJ3wOWITgzgzkwiXfPPuQl+lPkVmu8iZvCCNL1RbUuA3bkTGFsWshp4G
5jxW1GBWnbCw2KlXXiRZOvgbWKKz7ikMPf0d6cwbEQVahBljgPyM5rU+dwHmwu5F4WYy5szAex2q
zE7zcT3prRhONFKlmBSXhHERSFA55sRhtSWnvbxjhRPdXhp+7HpLo0sCx1tavTZOSCp9YiWRxo51
cqOM1L2n6kyHbiWrJEZ8XXV2i5AoMEYiMJ+v/f/AWnKTK/78drn5t4vSK7DT/w6Skzknof6/H0/x
T0vNTds9pu2rBWb+ge8LDKCSD7i28MGShQY2f85u/Y5wcp0PhIPSuKefrlM/saD9WF9s1hfuE/iY
CJJ8B8rTP+uLoX+A30QZbJn8GIGXf7LAPG+k/xRYhGswAKWS12dhKBoM8WZHq11RNHZhN5xBOV0r
elXHweKUa6tW7OK29vZZPaitE1b5hdlZxUEUQbFJR2e6qK2hO7ZSpghAsm0YMp7y8lKe+H5T3hjG
kJ24mY76HY7QTlT1dIyNSceNYtcBXnwckRByqnd62fMT/s/HAZc2t0kxniIIQUwA/Pr1k6aLyoZN
Y4lrgiDCVagyb5143hdQO9r+xUX+xVI4d9J+eqX5cQZWyarzdvDSqtpP+qK1r02FDCCKBm8/DVg7
MrtQdHYi57RoC/qNfmpM76zCv/iQvCLLygwvNPG7vv6QkVfkg6f04NqOYSnggg+PaSA4EdrOnybD
MRNk9MuJi3Qavs2332fCfdP5nSpvtN5pNtHoPCon0qHOGe8FdzxPGF99oVARwJZxG7LLcLrlGXq5
SLK1OaFyxvIGpt9GhfUeKOrGm5qTrNTX5aA2EM1Iad9nhB104r7UtUsjN5cJ6qvgEQuXEN6y0upd
1DeHUV3oFb2qTuyVUBuVXhPxfjtASrbULL+vj0jojlXHaSvCSdWaxjvTn/nNvv4wBBNaPJ6c03nh
t0d1bxgTJzJTeWPIHrOJzrltCDJzocYmX8ZCyzZ/eDcynZ9t93jckQVwZ7z+8ooeZ1MyVuKGHcjZ
TsGAwIQ8uWOvgmxfDL1/KTWXEr569w5hJXrzSZlY24QksfPO08E3TxwpdgMj4FjctK7TQ6TKUBub
gXrnaXt7IGD2Sw8d4zzpLsx7dHd+Gy+2UKMwiMlCYnbTBgayLi2SOyG1aSuVi0fCS1eMZepFENJr
CyuOMHUQOYtKgJVMVBWfYc2z1trIKbqkVvx7sf/vrAPYnwDQU1QyO8PN/2YBLYYybfMkCG/jIMyX
Qdq0567BFCgoaAobTFjWnYF4yKW2+P0LP0s9X91jmL3YGwA66JwoGY6/+UrgpOqRY1e3jaALTeeb
OGukP312WdbjfWV1N0k6jks39PXFmFqfG2htvYUpSYkAa0x7EfVWveDI9JhDD5et+RQaVrNAuf8Z
lC2n62k7FOV6wG70+3f+pqqd0b4U1HjHKBeR9jKseP3ONXo2Ipy68ba0zdNgcrZ9Wqxyzz+rfdhE
mVjaTbaINXFvfNez/g8UMf9pvEmWzRdX4acq5R7KZFz/a/zXpm3aN+eh+Sf/LlecD4wZTZQub4iT
GuLfDzBe54PPXEX8KFUM68Nc1XAcRgY1i8NZAH4chThCzXKSmQXO8JKjiPEntcqbNcCe1xnOY1gO
qfDBhTx75V+sAWHvtnFs6M1t0iYMdSpLpWdDFrv60h6GdjvLZxbJEIZyPY1mRxefXcEzo6csdOpH
etTNWTpY6oraeNrWrlWtX3yhv1gJ5jX2n+fx+e2BpaTVN+dXogSbt+0Xb6+nxaRXntPclgl6fUSo
B0wjxHhKVYp3lsPXi+73l+KAyYFiFn28nXs3ndvTGpua21Eb8U72VbgO9ei9rNafisN550d0CvuP
/HVkQW9Onz0dfq2iC3/XYdfZGg6tfoXki+BgfclUv0Rv0qIybpqAjS4dvbOp1E5llR6rKMAHY4TZ
3mjltIZ1Y18rj29cM3y5SsZRbtzgSrpIRSSnx10SFhYekCjYIimwIUT5+nsattct6/kro5FEVc1K
CQafoNvXV2ekKqxGVUd3rqtFX132g4s+wnZCgZVtnLjwGbIZh0EA7WgF8P8unZbhKPWVwkKaVfjb
0lpVKKJubNEl606G8V8X9f/Wpv/CN/LiUfppbZpZuP+6f5RPrw5R8898x+A6zoe52p2DY8lloKny
9xlq/i8zHhkTGU3o5z7hDwyu/4FqBOUiBhKqyuf2zfd1yfA/MNhiisC+SdU0/9SP0933x/wv+PCv
Mbg/CX3oAZPa+GxWEayA4o3iqxAtIMXWxkRrSCw6IrxKlCePRss4VQ+0dAOeCB6XnZ/mRU62YNye
ShuehqGOES1QtBzZoxBTtgqbKQXsVnwhwqS+UW713gM9P6//rFC8t+d3yqaL6ZY1++0Cmnl6nKfU
3jetEX9Eh4haVAd0FlvuMavjj620GeEwOkin9LvQ+/9u7v9ClkoQFm3h+YxEU5Az9bs3O37yoniq
mvwVMvqXv+nHxqz7HxD+zw24743FH8+Ahij2A6UxvXwLGf18q/+9O9MrmENimNEhyaZvPVenPx4C
/QOjRJNjCsv7PDD0/ugheF4//7m3fnrr3punAKcTEfOtSPYtt7VIFq7xpDoUDRhhNHzAxniGbsLs
CR5djtNtGULYW9MtT+y1B5ojOKT5IkLn7i6pZnO5c79IZyGAezhXZUla0dnkb+lwinTnTvfwSRL3
60wiyWj4x82XUlwa4iQIb7pgH3Hud5cAVQz7MY6uPXmmtWducSjNY018jXcikouuPkr+edSC4xSf
1wMsYdxcwdFAOmHGZ5WGJoq5w9ScuTNTFz6K/OxmuwCbjn9nx+c5jNEqW+AAqkCJ1j5+HwzF6anC
QNTtHWPTBUdQKE52A2tSWkuzXGnJzqz2Uf9odjAcc2xRQb1M2is1XkfWzaTvNXlvTJ86uXej06De
qWbvjMew31b8nn7jsEkyovFPHCNYTOmdD1lRLpthkcvzYdw68UbY55F/YvTrJD3WxW6IDlZ/OnYX
WFPrgGngYeo+zhosgAFU9FZygZI3sHYulujpAXbPDtvj/CffTOI+Gi5beVNAc9SSo8KmZJ9V4rqs
r4P0NIl2mNwTEJveOs5mn7ScVk2yHZ1Dpe1gGJqYUo2NWWzL6K/4wz9aRX7dXZx/xd9A+P8dfcO5
1ff3SfKnTW/7lFdh/Phyy5t/4K/HXTgfgIUw+ER1TxYJQXE/nnamCyQkcXqijqHafO4Mft/xhMXg
AR8EZY5pP+9sfz/swvhAC4dmIklpAvMDe9Qf7Hh/cUv+edhpMKBrpstAL2E+w6GJeF1MqTJ57rNX
68lrSrlNx4RbqncL5y4meJRGESms9bIMO8vZOKIabs0u9R7Zi4d94OVYc7vJ4awqo1aA6GEe0B7o
kM43rrT8BztocVU1jfKpn2Nfkr0cyh5N2NR154Pp1iX8JRM1Kl0i7xPZwXT8a18f8Rj7ZXCaeX6N
vqhvopnyl2v5UkkX0IjU++GkaQwrWHiMSJahS+/8vO+CZBd3un/iVk0AErAPo4Wwk/JbXmQzxijS
H6dpxI5dQUX+mPtZSqzXmPawDdJIP4sRuXxsys699TPVx9soiBCfdUkEXNQZQ5gPQS/cetGnaoK8
E6r6Ecuk8TXKlIHVeIrVvdlwrRf6yGsvgmZSYHSMrgxWxDaASDVQKTzYkTMdCTd2nL1mGuU2NtJz
U1RQetrerw5mJJTcqjrTzqrUZoTs50nyNUqkNi6Ya4+HyinoAuhd4zqQccc6hSQE9Xppmw18JVFp
XbfCg1bHiybILMjKGjJwVhLLQkqRtQUlMsY3CpgYtGihteYnUWcG9H0nrS7ZH8NZcQV6JGnoRq50
KSggSrPxzitpgSxPQy+aliWxsQjBBPTDtaaJ6t7Kbf8z0wuJfs2SIQuV6o3HTpuX4TBCT7uSczev
izhW7cj1ZTmyikSBGTWzBq1LKUpv4ap2unBqwjEhKIx9sfMSkdSL0CWnY6P1mbnroA2YK0fvoc7n
xuTdUhllGaxSE4Pl0NoNqVSNMcaICbJY27aDDz+L+Fy3PJR1gcwxtXXQ0GWWl2jLcjT3yy5oC3PX
lICZBuEjvqEb6HXryI/4ZVVcYST3k8q89nogWtnQRCjJJu9qCIbIW8RmZo2My7jHwjAea0g1dXc7
yGqCh+8mQFgMv1XOYYqypF0mNMMe03DUESpwOj6WXhtU69HxcoXiMJiH8I5NmDvxjrjFEBZ4p+6U
O3IpetcbAWAFBoLOVHOgIrv1NO2SEvL3QsSVbe9ybw64AX2G6z5SEojYKIzhU0bkwMdCMwFGi8ZL
+X5qUTOz88eOv6f9uNHHyv9cTQ2/qWyRf0ZjUZ1OVkZfODYSfdeoDshvn+Q8t5Yz9CaCxwhnFl3J
8ZscqD/ddkJgiUq8sRZJgvFlHwE6t5e+zhJBlERZfTNCDy9ggqhargxk1+GKjE4+TWoR10pUemDf
uyrP5NISA7kwyBlKvkwhqrs6i9Nvaddrn1TdlOChqyJ4aooC8hhPYH9md+aUrNICP9uyrXNAtQzQ
cNlKos1bFLpGdO+RedUve6t0jKU7RHq4bJqobZcyNgjTRP6E0a+eRIL/1SDUjC5khq8QxZsLdNlO
avcA3bU0F6KJRLS0ZAdvoxA9z6nta9MFLeIeHo0dKbXSvQblP88oxmXX02ihZlHt6nun9vpk20B1
CngRwjY2etSjSBm1kKXJSSbH2o2+RNidjw3roRWKKsVcWNFCi0WhYEcWvVaBFUvcbhOUQ4r5uJPi
IbcJ+1p63hDf2W1v2YugTYCk91Cm1DFO45bbOhLlgxeXOn1Dn+e/Re+hFlMQaVDCitZ3N+WEP39N
BRYWLD26lXzh/QztPnZUPGygwIpPgy/AvvDJ2ytyEMNorQqt63dV3k7WNkwno7kSVcQtommj7Vyg
2giqjenyFhcZRge56fsarqSr6vSrljgUTG7pbxLl4Loswks/sQaW4bJNgEfmrpIg2Ypd5vggswNO
N9UUc2FpcHABbR+x5Bz66NhqGw+5OJny7DTpTXSjKtjbXHwPpoGXjxcMe9Z+SOxZbPQLAm3PZIg+
iwdZFd25KPUvdRFfEh4MRjQxDrJqt1YbIX4M+kXkqGbXyX5leQg9CY3wEwXOz0eEXaBRjMPiWFf2
A4DYr2OdXQ/UhqIvOAuaj0Z40TXlqZIjPK1xZ9XRvm5gqIf+eqSQnlD7Gpich3hcqzJ6qDpPWzV2
We7cqr9pswAefhIPO8K122WWXXVKC5d4ZLADeadZZJnLlMQNHS6a234hWQgyaAdzyufVUh2KQYWs
vg+8g28l9/ZoRZsm1TseTDrr2Do01Jok1gqw6ymMofEQT4U8iNrSDiQL3qA/UAtb1ATa9vmulzsz
VzyrY7WXIUr+KPN25EcQA9Vd1fR0O8c/+EbB6pNAnxw+T52O16x3xz0/fx9U4X2dAMgLMnGdyvjQ
udHRk9aJ7EYcsN4E2l8ft105UJ3q/NoiFJdkrn+xtSRbqy6q/WVvGzDw7aqG5UquiOJRrZq1JsxN
1Ake0umYAKBMM+PYE+u9VBliUluct1g5lxVrDmP4/ayxKxaeVz5wHlipRD7ljo9WK921ibnTR++u
qBFBOFMEIoIT/x0DfDy7xXltxmsjBiAyeeqU1Qi3/qDidTQkOXiqXi6jDH8v+YGAReZaJm2+xLl5
VZXKw9Gb+8t20jE0pZsyL286M3lgQV0yRo72xCBfdnObs2lyVoEY0pUokXVtqH6uSzc/lmX6aKbR
/YDTCVmQYdy4JjBOYbaQ8ECaqQghouYNp3Wvt6vEj/Bn5MNlh2Z3gZpWrvO2hIKmaaY4qrb64gmk
kbnbGae9YYyLZngQBXAEP3GeeLlVwukqiiswak1n+4CLAqo0ZZwmoHCtKCi3HgXHyiy0rxP6dVRd
6ymdgoNZVMV1LVyKE3NadsNs2roQCcblzLpKdLSaqd8CMDQdzCl6Jz62VTedTDJcyRIweVq2C5mN
l6boNypB756ZHMA8riGzgwuVFduqOqvCLtwzNTnLJix/GnmFaebzzcefpzg6nUCsTAEbxxCeaY69
b0bnwm0SuOdss0Ohr9CbXps2xLioB1jjhOtIuPPCNxUz6iBcIIPhVFg25krkgblopNo1YO9NTZ6O
VUjoH9gfQ11lLhx3F3BE3W1D3b8gImtpc1yUhgGUP5A7v+Rm88ttOK6gj5A58SmScKqq+pYy4yEG
z+ZHX7KCU2t6GY8cZStu5/y6Ha2DE3D5gfFSBmpkhwKUhPBmhVN/0YZ3TAOWrlFtggrqhP9Vy5uT
EYd02wTBaVrZR71JNloKsMgbA+afT71hgTMRxrqMJBydCEQku0xB6IYJS6Fqd7Ci10nW6atufin4
B58C8hJEEerGNiBkboF0dxVKx990vSRKiF3adzhtBqzM5vRFliNWdmlPK8MU7WKsKEf0qfmaEYST
90W3SiaEK30mkLWrs96uwS9X2UqmLCd1/EAKa7Xio2FL6iWacrt8pLiGvpE/DqZWEEmjjzNPlGb1
J7fhAu3DSXe/WoBxjD4oI04GTYNhTdPNejHUnp5Bk2+rERyYkp/QlEPqSJzUS0DdAwiM60aHApg7
PXLhoNU2SibsBXXRxjA/CFpfdnEsIM87Snyp7EQ9GkIBbWJqT6Sq4wZOhYdGqWEZoNem2MqyuFql
iamoHAaH3bBBerZAS1EfC08RiIFo0TpwfGmf+FpltzedwI1XDtF2MMgKz7lMQqW+pcTVgFfsdOxf
mgfgRPdKoieDrjU+VqTZ34GmIAJOlpGTX4Vm7524ZHVG6zrtxHVhhoa3IJZYpKtoICQBhO1QfOXR
wjo5VGnF2B2BuVq2Ge5yUuP4YKvCbdCFUHsEl31v1jWQtmY8J4gLPK0yKtoQQ6OGnuSBQffQZoZA
VXqRzO8Sj3h60AtHsC0yhqG09FPTOeQy1u77KdfOKE3G8ihHR65VPbpfjYYEzUVRtFgOkWRPn5/P
13/UPPi3uqOX7YP/PDHkrMv4962Gq7Z+3WigEfij06DhY/yAZM5ifD3rH18KlPwP7AnkE7iz9Vdw
Q/7dV/SMDwyfaCwyUNERuM9pu9/7irQaIJAatNdpM9CxRPT+B62GZ6r2P52GuanJnA/Q0Yw6As3E
BPHVUC2w8kgn1GNi1dVFiChej51l2CZV+zCIpkjpJCSFbDZ5mU7Vha4zFL8KPC9Jdpy//PGiMobC
kosIOZWnGH9L1e1QBACNTIFQwmgLKv1S5n5+F4UxDJBKpcnIQVLG9jqPnMC5FJEdBBstV1qEQS0j
elFQ32v5UG9qiccc81Ti9NW6LM32ihaFzlHH1PQLqAH1F19vNCBump+w6Q0Gmx2nZM4KeUxYlx+W
YA0D0doPRms1ONkTP+Q00AvMTHKgn2j3AbuxjGPwxL1oqCSyNoP64sRuVG+S2JZXWihIjdCTrkg3
utkZzl43kikVG6ce+apSzS/ZGAmJDDnIvriLfjHwnAeab68No7RZmcGFxkD8+tqUWtaZfGdustDy
MKkWY19VNRek8I9KGlW8+v3LvZF3zvcCklPuNcQm/AFk+Pr1gjisueUamssJq4PAlxpiMkqcUPSf
dVNRBExNXEbHPMvH9Mvk18ZNV/T1w9jX3AJjXA/vEZFeD1R4R6y3s0IdGQZ/caw376gOtSkJw4zS
u050B2+elpsrcsM0E4yb1U/Y4/oImHLq15RBZIYCpFNu+N7bMGepx8srgTmfaAua/wzhTcTMNBJf
jp4dJ2snLQ3oHESYOnEVxEFunstMwimUUcPBUQRaAAAcNI48DqFjPelGWq6MQTMdjIKFOT1aYVf7
d9zyaDO2NGWiMltIry0m1mUc31eisfroug+mMfhid0MNYUqne2S/lzX3erYtEO/OtOR5WdFpMkJj
e/1Z9MSLxhhNIq5HoG+fJteiueFEFsSR399Pr+f18wvZvIgwYNAyB3Gfb7cX83o7swLujoAWG1pm
Uq1LaYzuWZKDylxm6K6xmdqKw9TvX/XtQ8Or8shYuAegHgGMeaN9UV6Pj96J6Jt4M0oskjgsLCcP
QIv61e73r/XTJ8SkhjSDxwXf2CwSev1VhujJU1OmROMETjoU2FmgCuyaMeu8AyAN2zw2bT/g0fv9
y86jnld3I21phFrgRpnXzonsr1+2CTrPUnXoUPeEZDkPRi0vVJBQtRM7X98ZY0U+rXIKmuN/b2r/
jeXI42UBVMzqENNCt/jmYZxM1Y+5KWxeVp+mkvlPP5y2nle0i9jIxZffv9r8SL3+kIJMUFRvcxOe
/e7Nh3QbaZJV7iYhoRmy3VVV4W6D1rK2WpD6F7Vr6tBGrAk+7PBeIDety59eHCIOnX5IS8/81Dcv
HgSyNOPS4v6pg6HIwqX06cde1RWHnccUfEftw9bnfW89e8LSH8kQWQYORS1Fuy8LhuzM0urGIe0r
l4gCL9wh6TLGRRYEXj1rU/O8HDSHejtFp5vANmynfLrs83rItwEXWF3mU8bZwumNkU4+fKByvCoa
ndxKM3A053IKunj6ZsVlYfc7vXYkk7qud3Vmf3GndU8EzU/hbQ+yjWNpMnqJPBV9bIqzmM5PeZn5
yhmWoRnmQHj71Ardo9Tx92CeM3oPlnyPkp6Uk1yo9QDKvxo34RSbU7tsjSwGZMyJx+n2vgiVINos
cf30NppSWtvREE7GQGEbgSVMrGmYSFcw43QVdnZGQpUsQodzvNtGmrcv0rSHmxXqVnRGxyVLiJ/K
ldjxO0J/2kTakAfdEuaFmXxOs4gBgjn34KAWGD5LR607mpefRW7iJWrPneuCGy8Ge/BXzdTBa8Lu
rGnAnVvXDOx1WppqsC7Aapaj+JZZTtZXu7JQqRavcgtSrrnONFFG7rK1gpECPhw7MOFhrDTvydeU
jwW86iUNVgeXW7gY8sgtPmvQdc0lJDdoDLE11FGz9o1eq5+obNwGesMUJU++n6bZQbMCahL6JUlp
nmhDVjggEsMpglpi6EO/lqJJCJ8Tfd3mSzPxshQ8ycTJqHKMvD+YraP8XR/2in5FWDQEwGWdpp1x
OAvZfcgIj2pSXOMxu6B2Kb6ppPD8q7DSemCmbWEb8oGuAEmtHMX0Dk63HEb9lKowNiE6+L517Iax
zjdWa4608qUT2wevAQIFYTuzw+GWJvSwC303kJsiFyPvy5ApVMRCJeTBRG5W3cS6Ig0gb0iwZC6h
ha0zffYyLRioMLlkJFOkXi7ktjdqK2tO6tKMDGdbZExcipXfy2gaF16InyvV3JzUldKVNgEnSqb7
vmBLGYD/NnHrhQcv1Gy3XLuJL5Ib17VUe0dHfxrbZVklerQfrFqLuGs9Qw0baVppgZNa1zE5Ihah
78xcqBX6Ie/CzlGLDsDCRF98SO0ckrbIGB4u2r5xOHULTfXwN0am72jyC205d7rp6w+a1M0Lzxn5
Ujn4lZP4bFahQSSDUxKUKQKjQd8UVtI8mNKmFtV7wsg+DSa6741N96k9K0zGYCfT6P1/zs5r2W0k
2dpPhAig4G9pwE1uI+/6BiG1JHhbKLin/z9o/jhHBHnI2HPTZnpCySpUZaVZuZYxPTuFomRNZUvr
m20mhsZ9gB+hH5+myjXiA1rgRvRs2F6UfHbzJMrUc58WtSdh8o6rbtpyLqzxWCd6F3o/8pb62qcw
6TI4E+c2zceJd3joELnxxtCPP8neSpIHiIXqQZ0KeqHOsUes1IwCb0SSW7xpp1yj3qQXnVu9qyhm
I3KeSxMnQWnHsPJvExlr90VphQc//gyO4nPhKl09unqBmIrWml34rIUxNehxsKx/p85283tv4eKJ
//eZAJsPOgk/S+rCjAU4yFWMHJZ2nGkedCMNsrhbehXyKIsKDUq3YY5ydF+nkrvYE6RycLYuZIdU
/lbhRQo+yVD95AdZOMQPZVzJh8qFNdAz8c/zjAjea57BP/b+wKuAmHDglmzvLPLUQqfvu8HzoVNH
c4vTONI56GfaRqF88pRnIEMSejvNMas74dsqHfhjmvFQpgYEfhMg8SpQVBUhRS5mcjMVy/iU4SXG
7TQC49D1uPmiO8hR5czXwITaIrEcpcVQBGmTQsroVKXxKqkPokniSdT1gH6CUVso3M43wohMLaFb
E/6O6eOeUmWIo+0m9wbwLkIrlz/bBhUASsul17+yYqtZzl1etL9jPYPtqJNFne9HWtqnYXA1CA7N
XJWBrHx4d29/6HWqA1YIHAIFAr7zkoet8D1OSK2oohj0u+Gq9agUlGV2aIWejgE5+sC4WpJBQQ21
x0x+Gk7d0QtTffp6+1ecXyd2GevgUNEYZBbF/o+05l8x+2g7TeiZ8RL4xHRDzUM9RvC4IWADuvS5
IT9E+YFxO7N55Tl3GI+mVOLivpgtJBM9/7ywC05CNIyIm30CG0cYj1N38IQy3pe4yPhQIX20oVba
L1zV8JrdieTPA77lrDNCSJ6yMG+DWVzzpGoicpRlJ24wgUF7yE3RnCjvxS9hSaB050tfsUVhB0TZ
Usdh3nOJfP/a41x0s5mSpgbE2P4TVEX5ZrTt7G3tpOP+9ue8NMWAzHKcONAmk0yrODZXej9MdqPB
WRq5qAOOQECiSqMvrEPedmcM8/zu/PEXvLJMa1C04v44q/xggpwXWtsoOsi09Y5pm9EOsFC6ELVC
pcErdWfDjIl5xy9cscpcDmkJNJK6w1zw+W5GniT4NS0Nsti8e1cJMRwdZ1I7ARHEB0Y/walpvd3e
+YarEQsW6yxEIUzogtShX7kmRvWAMpiQ3EHx486ZfijSfiCwFxNEpPQlHBpGkYb0mzHTit3neV2g
GjzpLuqteptG91gKL74zpREg5PwmOpv8rtWRilQfRhSCkcBKDW3Y1ipv88+9Qmkbvsuke+2W46hI
AeGphw+citDKVaVtbHRCSbpPXtu3QQIAn163MWytKSt2Ht3kn8pJvP8/IEtl+DoQ+Nw3seWsiwQU
r8SDRFF0Zdbqm2qMm1AehmyEIscUw3u9lAP4fKU0GHwNVGZuX59zn/zHIkBe6k+8gpCwrCWY9MzQ
TEUMeIgGYy/aInpTaql7KEVXf+FQfxVWWr4vumh8iojp3t02vnyzs8iGkJ8pEUKb5aPy/p0f7LG2
9Lxxwu4wVSSdWW5QLkoq+TG3oNwcSmkEg1ajr5Rm453vu5IzWdYNAQPPLCU3yl0w756bBm6tRXE/
9odeRfMh8RCB8cfC/7ed+/E4JWhvzkOXbWkxJ/u8V8ODA3DqkAGR27kJ0hJCAXdSoQD+f3tPLs45
xwjWTz6luZTi1mz5Ve3wOHTtdNCasd/6tqoPmpy/9wXEI7ctXew+lhhmAG0OHxFTmqvdt5OmUJWc
p0OewLY0lkIHLgRHWpba2rdOi+XTOLG8NBRaecf0tUU6C/ELPQHq+/YK/FdZUdlasz8dCMoI9Owe
yJOZR9999vbn7VWuJ+eBOS4cqsxAL+OFVCdXjsPS5Ah3zmAcGLuRe5UjOKF3LQJ99NuPTQ4ipBL0
p4TXRC+jPxmHTqbO1tNb/UM9T04w580XqxD1NoK6DcybUQCwyBgJ0qDjuv1bz78IIfcyBQj20nT5
vZQTV46+K4oGQ166sxMmFU65NlrzP5qWgz9UUZi9cWtXvp9E7uX2FvjJfOerrM0vfEwWAqGcBoqn
QDPP70Q2eGOfu/YcDLTrj6VWl+/spv+eGXF/oIKQb2U8+KdSS7rg9rrPHzjemMUwa4bqiL/xuJ4b
tgH1ZQ74KBSUjPJnrmVDsYvdVkcO3nRrkH2W039OaBd9um333N0udpesirF5n3FQ/mVl1xBZFbnt
pAcq8cSBorvYldUoECSH1c6XQ378L+yh2szFJsPilp+vE5nkkWIPpXQ7RIbOnb3hGUiSdWjn9Eds
jPod93pteZwneD9gjOANW11wzaxBonmNDn628t+UEPDaW/BnNs36qqbsxpj7nZjhqkXKtVABEaYY
6wNcdaafGAuJ82AxKQooQRwmyoZ7M+zTTTFa1R1ppnM/8p8PyDiWsUCIcePrdk5uQRUy1oINtUCw
RTFkcwP/y653pnsqUNdMAW9hUI63ChDb8t//CmkRfiF8FuEczGFJN3yaNCZdGKLfZ+EYaq96BP6z
Lrwj460LSpve6rmxzhiiyfISI0gH5EalHXtPTtNCO0m17v3tM3m5Lh7A5eoR1/IQrvs+xeA485Da
esCUvrv3Yx9xeztsPmWyuUeucnnNwUIyXk62r5OCLR3fv7ew88GXpoajBxmMRnvbUuilRakHPoaU
X7djoE0DDM+vXx9p9fLlFpZrc2VUOfGg916nI7SWuD7YZKv6OFqDmR+Ji4p7MhuXLhRpCIOBmaUp
BBvW6mETvsr6uE9QTXQ11bwxKreZNknZeWkHPkKazS6PRQgvpAWF3EdmFke0YW4v+Mou406paLJe
iwxfnO8ybGewvIDmCMSsSdpzIEjKGi6zhv8vXOWgt605zV+VGC0H1lkyPZyNCXMsJ/bcqDvnhbAH
jDYOeuRLCeAY0XZACtAFD2RO9q5QU/vq208yz8WnSsWfSCR3bpTNVciQwFmepM7XXs+HwJiWye/C
k/8ZGvk/4/Jre7oEShxf+iVkBOeWNJmMCsAw7Ogmwbgoc3UkbyJGzLP50GsLcApux93tD3nlZkKc
QcDie4v265owPQE/kNqzNHmdpnjXOYC1VTNnD3JBYd42tezU/wbifz7fMnhmQCNDQ5O7cr6+xKSa
qzkTWmNFIbZxopkvg5sMT+Goxe9zAajvtr0rS+OEAudapt7IbFeXsnCqXhsQfg1EBS7WmLvxrRUX
P7Nm7B5uW1r+pPXKSGTpARNR+dAMrlbW1EOWqWkOamjnvuqqBLWn52V652W/NOPqpDD0D5ivMygN
nJvxIekHawarotRjpER55T1Gtiphfrm9nMsP5erUHcjHud0wx6yOfDxkqotdQwSetEsaRYX92YuM
4k1dJ9VbX7X+eOdFv3RoFHJA9UAKv9SMrJVBD7C9BpLWCPQcqkQYU/1gpvj8U4+BhvdhD7Og7fRB
Ckz4zht4bamMQi7SLESkDNueb+nsaV1edWjZ9hb8J2Vj/vboSDxpvfgGeZlz57Jds0Y9lI4oFPas
dHUiSxIVA9YPIxjNsiHFc1W0Z46m3Zp57p6aZHLlKy0uNX0LFkfK7ZQEScDP1xeiNVYV0dzRjwND
2/vGLyXc0+gwokjfe7izm+sbhzWIoizuG4VAOI5WTYTSKHr02H10hrRePzYEoQetqMJ8U4BYLO8c
mvVm/jFGaG1S7PTpWqzciU1uXMUdxmol0BlnbggGA9UwPhghSVRXzp1Lvryqf1/yP/Z4COCIgNie
VPZ8K71Ep5/cWx1l7M6G3aee3ik/D+3dpFBWw56EIqQNj0I69lf+qXmlO1vsM1GHgBiVMp1Z2XP7
MiNWgx4KuuEoH7cUcNNgoqGMmEQ73zk1F98RzAdfbwGb/Ln/q+84+n0I4MKs94N0pm99mtfx27pR
Mj1BQJC9ve1trhlDooAXlpIbFHQrr2YCkTONxCIuq8v0MfQy5m0rWrKdL+vXr4v65lL7sIHq8bfz
LYQwTFmNY9X72YibFuBv1APNDytJ13Foyn9evbBFoIwQDfQO1lYfLFNOCPKMuxfRww9Iy7zPWeOn
uy5mXuC2qXXoQBVnoe6FyGkpd6Dpcr6w1JUqb0IXqGvYdSdHOkdyGWvvEE9tgGCjW1rP96i3jYsL
SPmIogcPO2EIL8bKaOKZdMTzSu7d2i/fajbHhLmSFkGgga5yCHT80RUqDIDc6eGW2uC0V4wUBRIV
qi29N/2DHqs26LsRUarSouGYV4xCvnpn4B5bZJkIAUDlrT7C6GddabhACVCMKoNynP1821iQG0ZU
Ch8cOJeCFibde7JXFx+EP47PQIGDkhc9v2Xv/krkutSKTIAqEE319gTUEEyj1TLDBWRsPupdS83D
6I63l3pxkRabC8qR70K5ax3KhdGojXFWDXtryrPfian8QDKpf6xqXb72aC+maBNAI4UtCLXOl2em
qortKRn2g2Vrm7xYpt/6vDmWk5vdiYqvrYrSAlcWIgwDF3FuKpnnBnoXKLukpVkvYe/kzN/b1dYn
TH1lqA/xIRyHzvJWUskD9HZuKjanTgjlDnvXbPrTKLImYEhHyzdSa+5ljBeXZ7G1dFug5YIFcE1Q
atqdMps6Gvdm36Go6Yb+BzCM3QYeNqYRlCpf6/oWZ76A+RAHW4gZVoFOEjLLaKRq3KsU4gGrq/IT
zmjaG6Jogtvn8MrZp6pIX47gEcTZutoPFXNXKo9K8iAm8yf0Hag4pCa6o2OddB8rSx8PIVnxj9tW
r5yTPyhMh/CDkAC6ybMbJ2I9Rq8bWoHE7n+bqjKeFNAZanvWdKfidd0SoEwGWmHlXfe2raKkqm6b
3LNEjx5mR8Oj+JKpInr4d7zXOjDmRC6T8P9janXPXKYYQ5gphr3nZTVcEhkadj3DGFsnMzvQaGH8
VuujdKu11XAn3Ll074ttG3ZPBvup2qxdWJt6iVureUAPHhVYppuGow955tvcHUcwzUXWV5sykfb7
Qi6DptaUtO/0PhzfMHOjP40zPBRq9CCWNqwEYGdNA55MGpXD2999uZRnYdnyM5dXz1s4t5gFP//u
Ibmrb1Hk3DPw8dso84lJNNe7875eua1Ujkm+SPAQjlxT58zIsVE14pPL3s1ONYlT4LWh+eT1sbk3
xsm4U+lYXqX1ougAQx+2pApi3doG0VXjVHvsNYwCyo6GuqmsJMCPGLtFrotZwhFJmoF5g7wey8Pt
Pb12gxd2MFJ1cBz2WsRJwZavwgQcXeOM+bPRGL1+kA7TeG7Vzh7CBbl609mdbd2Rb7u6ze7CJ7Hg
U/CM599yNvJh7HWOXA48ZEdC7T3KzmUkvsjbXZ95+v72Oq+ccfiaFkgOz/TC9Lfy+L0EUDk7Rr+v
GUiEl1o66S8KrfZHhjGQh+/z1gomIMA/+3Tod3WbRBCk6Fbzq5oMaBz1uEaaqIdMcd/rY1JtgGdX
u8gbve+3f+ily1kkSxdRWOAkOPCVc5NVX1AK7xnc6klR6zmrjb3dGhWaAVR3wjsR+eVnWOIIWpfU
oWwa86vPwGUznRqI3d7MGK0FNTN/YzwELxN2MavVjFc71OVK0RimZGsSVqzsIco4Iy8BLQEMpWLR
9dHt+ptUqQ8cjC9Uvd4cTCFLhY3mO5D6lVPtLHr5qJOrPePR2WEmxP2iR6C8QxGl6fb2h7v0TtB2
gbgymeZfmJJXtsDvTR4U1xPEu0r+Ej2yWnnmDl9uW1mhKLijpBcWmTfVIaxRJj2/ONIa2sFJ5mnP
dKu9k24XfzVaPW1IcYT43ZjS1Z4Ns4KSZxKR/iua8/Ed20sP/vYPuTinBDXwNC+bS/UdeMP572Ds
D/wccUEAaVAMIx3JQBWjcTeRZ+5vm7o4pBYwBuZrGOlhfAs4w7kpcMCwcuCDgnRK++Polep9YrXu
g2m0KUOaenLn1Fy4ZOInw13+wiYz1rMKoMii8q6cUhGMoV69EUnkvNfNzPwdWYygwGuQUhUrGWya
TpHy9eJBJtq9XOYiGlisL6ykdKHQE1xjGC30Acw860UQlXHzraSD+aKTqH/VZVdN22xMmR5XTLe2
qWjunLDLD0u9j+MLkTM5Ov3b891GvlhZoTOJgH7KMtAEW/4e2XN1jIrJ8u982mvGWOOSndIJQ2n2
3Jhd6/WAUxZBVU8ac5eaHHZNLl37axWFunfn0bl47NhVm5IqBGMskSGUc2u16ea2NdciYL673CWA
nd/z/X4XcOLsbCb4HvLBuKfNeOUwYQlBhqVtyuldrXA0fc22hs4MqDclO0tM4+PceHDLGmb9wayH
NtCjLH/umVqD9UBUv27fncsNZr2UJRaMIIg2yzhfckwbPEqNHORL0QwPk96MBw08dkC5R94Jzy6v
6QK94cqQjy4856vdLS1lMiEhmPwnQt/ESZ1+d1pXe8pGGJDiArKWVy9tYV5l2AUSQbhXVwcV5VpF
fDowVljRg25ap9xb5HAQCiTa7vWmqCH5JAG8EYyZnu9iUdUdIgfSChqmME8ZdccjuYF86CeEUm6b
utjFJfVd6EA5DzRS18LWXdmSczC/FyQDQGZYpVwH6TGvfGvI6l2YZv1rl4Y9+JZQZ2SwFo+zijeI
uZLOnTsjoKIQftLBi+3AxEPdbLUttFS3F3fh1jDGIYRnmTo8zZqVZ9XcwqpkmhrBJMrpQ970EwEf
TcxSMNyfaFn3idyBLnU1z3de54urjxPlAYEK0QKwSlN49QWV1oL1Z5kgH+unGjbXR6dy7QMOATVP
X04QlzAvenu5l4+1veCuiaGIN+FEXGgYz2pD0Eq7c8l6jayN3hpCa7dWAt81KiZQozD6v68KVP16
w6oCpVc2chzevafkwgPwG8gVaFbzCyhRLgfur/qUXg6Rpjmw32lFbO8bve8BAMDqmcfhvTbccsPP
chlMuWJJJyAAh3d95WxqpYmwZZojECgrPw/jFD3OKfNNt3f1yqckluNuLEVJQE6rE6uNfuk5EpfW
VLEVxEmYbjMAloGmJ9ZjBP3BIyMO97rg13bxT2cF5KwHqeXKAzjKnVE+4UuOfOmtysv8BHgDsouJ
OZfb67viAbj2EKkTPfm0a5dd/uuDeWGhQ7RhcmhAq+8azdS2hpsiXVg3yZMWiXt94Wv7CeaFuAyc
KNR5qwNihsxgMD1pwDORiTeiqyiXl0a4BzPqb80QJjHlZGlwe5FX95N2HOkAd4ORzPNFFgLqjwbk
eDB4erppuqzdxAJRT53Rrjumruwn2bzAqRLKLSq056ZA846ib2MR2DnU1Js6J8zYAF3xvzGHaO0i
223vFDKv7CgWMbeIR9ANWL35BTRYQxMSZwxRNO6iNp3B/Qr3wHRd+ySm+J+JcOjh1RtKWkAFmg4g
D9W6ZxW7zewovjJ+PI+2Tm+lAWRr8cZJC3m4beqKF2ddVL4oxRBarHF9tT5aIvNDPTAZcgwys67Q
Po6qnVnnpHR1MQfSm+s95FP3ujpXHAwjAMsLAkKE8Hz1Ka3Wm8pEFXpg1JOEU3VuniLfm/+LA0NG
TK4Fse0CCTk/ML7yOsfMgDClUMkEXoNsU6r64o2IoUYSWnev/nblLpA1LsUfIgsWtVpVBmI5UhO+
JVrOjDMBKQitsHig8//z9pe7aonuEZE9bxKxzPnKihH+ogG2h6A2rL79PkyFct6NcornnZ+Z2p1w
+/LikbPx8vD2LP3MNTxxnlthZj4+uibBCzQLhb6EbOoACwQsLDntsteujmQNNwbwBLdCwf18dR29
bmgOoFhUsW4/WDnd91jMzT+OF8bvb5u6vOFotJEkARJa+jDrimlNr6+ptIzaYBSGdoMSs5Uhs+pY
c7Gzpz4q9pRUgRC6fZIZx9u2r0QVC+E4XQXeInAMCwnK3w+EgluBZgNy2s7o1na3dQY3z6GXTNy2
OUCDkEaB3TFN+uK0IkN7eFSi6D9C6uOMD8ARw+jOD7rynckW6bot4AqdHOD890DEXBtj2NtBlIHs
5/HwBIrSwgsYjG22LinInWDu0gH98a103QjnQOGsLkyezAP1rNIP4EnMAjX1ydfQ68sjRSt9nzaa
fC7MMEQpu6/uePbLpQJmIoSl6cagH6n5+VLBdOHcwW0GGqXZDw1yOsj9eFD8bQy3RzUzt/z8jrf9
E8+cR1V8Z9QB/lBiLxqd5zZjtzOLUo0gKuNaDzd2xCfvG2B4aaHq73Nvjo8QGyEWYJfOkz4C+236
ujpU8zh8tNxm3Bf+LO6c/2v7sAz8LdkeWfuaZaRn/tpMnIoYzKriR1tItc+mtnyMq2p+qW3vTkXm
0m+Rsy+5pYMOE2H8KuTjY3q1wRBjYGZxKTeFrJg7ljBKBb3hR/cwEYZgR893HPgM/hgFNNJ2FNHO
d3xGN5epPd5SKeHIsrwaSj2pxPuxgxLfkX23s+eMGe4iL35AxvsVCgl3W4y0+OzKqe58/8s3j19A
woLXpqdNWHj+Y4oMSKIyWkEfoOgOeedP2ZZxqLi6c6kuPyl2SHJ5FRYm/rVX0aXo+zym7pOUU/yx
0N3k0YHh87EAW7dBlPDHbS92ZVn0y6lvE8uDXl+Ipv92YjJzyii2AFtmI3sMsYH94sWV/va2lSsH
h9XwIizJ9DIlem6l9rqonqnVBVWeWh+7Mc6LjZ8Nw6MqGyU2t41dPgr0M5YyyyJby3jk6ktNTTaR
/4ZUzmQcf4813/7OYE40H5NeaXKPqx61Q9JC53Dn011ZJQ1Y3CFFniUAXF2PznA7GpJiSYZm9WjH
VgtfolTNVk6a/un2Iq8ckz/NXtIclsgdOd9Rz6BCMFq9FdgTsvIxnmuXmtAEEAbHexhV4zud+qv2
CKHBOiw6G+tgU3rO6Cnqz4GTzeFDnnr5yaWyffSazNqJabD2/8X6yNgJAHneyXvO10cw2zptN1mB
WaTO3heASqssdLfZkoJNodPdeVEunQ0BBJebuIVJDkhxVkfUzKbY9BqP2lI7u21Ql537QUvGptk0
YSuRb5cuLJJua0UbrZYq3rm59A/Qfw97vYSVGqztPZdzcZ74SQC+cbicKuoGqzBxBhzZ2gCQg5LE
75FfPe3LEfBA7k7Z7pXbjall1QsEFUTYuvwUpxDigjqxAjqC9QsSYOMhnsd436VA+nvGge8cpwu3
gz2KzUul0sH/rF27nYQhvGmmFXQCjkrYvem/buYJnr87zuDCEDAkvAHbR2+NEGiV4I6eJhfxwOpg
MnzxgU9pn4DSx3cmvC6tEA/QQV2uPcJL6xAbYg4BAlnaB6PSzGKfZKkQkC+O+Si9Owu6OBTuQuDA
IA7PBAN+F1xGZm51Y9V5h5ARnH/ph8B/Xk4wOEFi/2rAJ7Zo/dHmX7A5vrmKcHNoQu3KbLxDklm0
O/S228HgYz6FZveY61r4cvsQXu4iOSVRBT11Wi7UX8/vfJ8hGeq0tXewnAmYjjnPj2FjaQ+3rfzp
AP4dVpDkLeD7P6Nh4NTWH6t3XPCjVQfFsTYYzob2VV62R8ZxlbPzU7gw+02vbHd45rawpYLpg/BA
ly02TyDoQUN1fiZ8PLt0883Qlnm3zTN6+gj0yKkNDPDi/zTKLn7FddR+GOrZewNVlPnWDiG/J2TM
p0/gLtVjmDniwzAqZNMjVXrGlul0JCeHNLL/TceuhlCci/M8evr4PR4EJIUN5drHLqW2tnORW443
RSv8+URNCa+UWXUnNqU7hbAKu63+LhrgWkbFijnDF73qu/4prF0Tnfs8c376pmQYFnWA+GPY5sP3
QswxjXWXYsVTJC04eXAJTfcQ2l30Usl+gCy2cLU+cOwmgarVMIoqcOFUgKU401MXJRJIRN96bS1/
DqoqyoOiJrMP4VuB3cke5+GnGTH2t4tGbiMoNjMZ1HaCmrRAmziPIY/OrXQs6pMqB0bfU2e0ZfZg
2CnMWZvOi9qw3Ak/U8WbUubwhUdtZIe/TGtU6Z5AAOrFRE/M4tjV4+xtvbho4NFFT7Nt2DxLkcwT
HiZNMAgtj0Km1pzCiQ6+jNPxWMFqP/4q6sbmv1PW6fdGq6bpSx+6ZjZDvO63/kFqPZNNd84iJ/rs
KFJu4I6BhrBpJ1NtPD/xdBlmo477CPrvtDqktdXtoHw1ANxF1hwoMt5NVM0JQ5tltW87ZA9u21+/
6iCACci4EDgTCvLr/LmfZTUxG5vuQ2esTp0rv0MYi6KDpzWBK6ru421zF1ePfBifxSOzTGrTEFut
1xZhnM9wXp0is6jDYPBF0Qbz2AooNUvmnnZzXCTD0RK1sI+oeXjdHj4p8TgijO0foGoX9sG10mRG
RqfRQ5g1W93boKIHsw8yQ172TyXREtgwpDbqzxWa2eEHsAIM95jQYzYvsNDqJ7qAZrOB64m/atyC
dwVo2/5LF7lGtRfNILqd42Zk8raZjehvS6eDtKoYjPBN0VeV3EEuWWabwY2ITGgolO03CW7FhU5A
i+keMir2sRaMmb/JQD8/GZAQVxseQfeH3ie9tW+bNC1ffLgIzMMAm7DxIFKR/TasNLNR4GlIeTb4
i9R/O7iifi/TPvrGlyqcrQGvHAzaMumfXVub98PQdMkHSIcz/ZHfOiY/MptOyuco1aL5qZsnacLA
DB03NACFCzavzBiOZeYduPJoSDm8TUZoSw+T5qOa4Gej+exXyF38NGe/PJBjh2qX0Q/xrb1Nf0rb
pNBrUUZwbEb9No6Rtu20y5K2EF+bLmrG+mFI4hidDShXExgu08gA1wPrVrdJBme2USNxKm3Xt34T
vTWRhhk/QIRn/OwIs4xHcm4jgral9qMN6sJ5sQ/hwIYGvnW8/uvtk/inc//3zVsQHJT4SC1JaEGY
ifObJ9IMOjOz7h5Lts98hnEqhByqT6mkchCT8G2dMWK+IfmGCTvMZ+ffehjU8ETGF7+g0sAmwfPX
fIZkJc7gwOvjQIHH1k/66OfaAc06CSN1XEzDY23m/T+pgMhqn0yaFoRTZpZ3nk5Sw5UroQdDh2sB
mkKLSw9hFb/KOBkEzrs6wWZkIHbRcNvdgNFdHFisVRXMHdCL+20Ay4XzMUdv5Lcf4ebeostLkJJV
wGM3shVgqjrKR+oBOGHyQ/fK+CWqCEmgz7cgtENpr7b2CRc8MjetQMVuCwnghH5xEovyDXcWWuqy
0KFcrSdUHDh/elW97bVoqN8BLNZQa/aKsNrr+mAn27IpzVaH/wt2s6e+dY1s0yHCWamtjsTJGFTM
dGbPWpEmyb6EBb+HTxXuOu+LNUlr/uZos2d/FW1e/fBkbMJ+B8eVPHpJBLW2gvIKMjj8m8hf/Alq
wl/JFPo1jtWR6fTSOXllnCaVqX1RziIN/Dj3oU4CuoBcigsiTv5D1xAV4bwOoVmLa787pQhW1gX+
2YYdfQqbJtklc4+8hxGnURiklPpeLIESDGyFZRl+c5yidzalpU/NMVFuNQVphLd6DvMIznv2hipS
mJjpKZStBk08o19yegfpmK82QgfTGdgJIxOZTbXrXTsMJbIe8ZhB+m8p/TiVMIg9aqQQ7zS7WGji
vXYcFulK0U7aNm5hrv+UCVd8ndsiVPCWtngTCF20Btb0IkdcZKebiTbtwhwK9p1beba2pWcCwflW
Cl5tePcrC9UVz5yKGbhEX/fDxomrRH+jlxAt/evOpoZyzGRWxb6LW4USD/iLNH9HCGZ/HptSZh9j
3Zh3GqpA3slOvejfNs+N97WKeuPI9uvTroFk8muHP4geTFB3NGXBHDfaLrRncTD1NHU3g1Mx5w6p
k/k1lGZiw2erkh2hgInmkYQ873uZMG31RsJzMn2vfWnymQwxIgSbxXmCJFA4foyU56ZboXfDDiAt
Ld+uz8uHqIKnaYdAUMQ5DpPYZlYaiiqxyeGwzT+V2hT+Y2l1Z75JOmPmg6eDHgeOrIsHe9Am8dGd
0yl5kpCdUZeq+yr5GJqySAXqxYycHf2W068Q/+nMttlRX8qK/WwN5fRxNkb7l8V/BPJuzWA9NyaE
pPmEjELWScSteLYfosaIQwf5nVZaiJrXc/rdnekMfRnC0EJwIHQgWniMPS21TvEce25QGmhitJor
gZrUoD6fY79xzcc51Apjl3dp3dPwhvlzE8/e6O9FpUT+k9Zc7z/yZ9mE3aGp6r3uNu5BwaYPv2GU
xKO57yMtmVFKgpF7Y2ZS1v/0BsRieykd8a8e0mj4t2dmUe7iYu6id5oy28+W0TCQUTqjOR2mQVgM
EtRx8qjUmE3PLaNDIwUuXst93hnakZqJRhjb92QDG9X4vko3E7Sjgb5g90eK7EX8lQnKvEKhpVCf
mhJK7d9EkyYiN4ze1SfY1gZjM6a68XNRvr03w78S12Zsko7X0hYGKEwOS+P7/OWwyIqykabzyTNk
xOCdWan8CN0XkoXwemeErhWk63lZeZ+sEvGYfVO4tfvWsyaTaHykUfGklVGiL+mFYTWbCnRN+J5E
J2UUB/UyE148NCbQwcI9fZFZl56sqjbsD6WVWV88uzOYWUggpDyiClTcw2b9oUD6+2FcdNvAXRMZ
ArZfWmHny/M7gIZhZPYnBGDGOshLXX9WDtls3bXlm3RCEGHfWSpFwCYawxhwrvzWTmVl7iZYTk+a
N32zaMP8AkOVN5sJ7YNPlup/euEg7s0HXjx5/FSAZGIZbV5Gjlb5okUXsnXlNJwGZ5pQGx5ricBa
lNY0aDdjlqQSkbhUf3GRd6sCMHb2a5k/2CxYvpduL/1JsvIlvv4LI2CpmAZh6OinjhbcJ/pN3b4B
OQz9ZoqzRNKNKPJ24LKO2AGoL0gWgB0mofRFcTO1lOi1Rurooox5fjDmcEJayqXpPG5SWyLc1qlW
0z7ctvpnjvT8VAAyJegQ9BAZd1sDIaMJ9AzKH/YpI/sq33koSfnTlrpf+68p4th5sdt+DqF5Ak2z
R4qkGA91XPCYWqNmz2/9Eeq7jZcN8297mmZ7K6uyR6ctRHtJHmYtlD/Qc0IdadMNg+5CrWCga+K7
jdgVvVJ9dqeRIZYa8N/rgV+ASaplEgggArC81SUukASkLKTFT6KtkVIaurSsjY1uUHbcMAWZHmMx
hMlJ0V9MtQ242FjUm7Z1R/joIHF95LeGT9TLOrGvvK5KJU98Gf7q50z2z7AKuNMnXcu99sdoxqoL
Zuj66yPpfPYBRmCjPOSFpqMzYzvtnO1GCZvtomtBxA6JaijgHZeLTl4I7bgHK7PwU0oNtz/pSpx4
8WNAl0ldlw2AJmQ9vsOd6WoUxZwTKBpUhOgeVtXO68kXH93aTL0XwNmw9fZR4p00QV1r2rSTcOet
odwMYRuTsXT3XdbLGXE0mef9xzR1kEmJShvqvHFQiUDbjPfX4Z9q1AdpA95Zw7rSzzyXTb8TDOnS
VaCkc379VI6Un22O3ilCDu1YExO+odXhP7XN6P5S7fD/KDuP5baVLAw/EaqQ0dgCDJJIBctW8N2g
bNlGTo2Mp58Pmo0JusTSnVuexUy5iY4n/EHByTEtLlXFzkelzk3Z3YCZvMAuVnvHNbo60Dsq7FXm
JNZe4iYxXJWD04uHMJuy6FvqGq04Cg3R6Utpy/JFf+9bOt10wmh0L5QyeKCrC6cAHUChr8qxw8SX
UgwCzeMWZlL4JWarPih1PVReUhtm42no8Ov3ePY01s4MpwARNokm7xWLF99NSdJjUzvV0sr2Y65n
r2OowwAxkgraASlr8afhGw3EW4PKvcBlXB8+qomoidAahl/4jvE+XbawaaJOVwvlxrG7HeY84Y/B
aqff3GfWA+FAuJ20qLtHN9P6PVmYQn288d+5NKdziIwLkCcSJu40ZCpOh9f7uCrQ9k4P/WzU2iZy
w+GYtbVN6Y3oK9+McYruNgfXrL86VKRrgh+reUDU3cK1p0pz57sRWmW41R1i/MDv5zzIf2J2Ft9O
Dg6Fu3SmiuCXY+k0oxeB/FO22Ns4cvLMTujtw+BG1hHRSXP0RhP7BagsFfYLXhFV5i/TwtPQA7SH
eE7Yana7Rc49Cg80BV390E1Y93hTk1bK96ql+pFcm8ZgC5/6o6tGnqW1cILVKGjU/cfTdgZ3YNUW
oQ2D3ha9fv7rdNqKYQabYqnJYbDDcca5bmpvtGYe7mhSlHtKO8nBBX7AJRr+qkah3cAoan98/CPW
O2eBGVKXQekUPgnYsNVvcBeX0cDu+kMhabZdZwHv4eLnqWGi0vcUqg0jsdWNqcnB2ClWqcYHMy7V
bPfpnwGixkTFjotAAD05nYpxngdNZFF7SJ1JGtvBdkZEylVtxDU1yjVMjeJ2a4WpctuPeeZNfVZe
2MTvlbK/NzEzAYRWpZJGNw5E6WompBtRX42j+oDtRij2iyzD7DW9QL90bjFx9+Jg7OsjWab8adat
0PEcMMu7tB07OXvIdKN+kYXoUWDXpDS7Tsa93EitttPWa1V9aq9Er3bJDpJxcyyxGBx/BKyxe9MP
pTgUZoDakeJk1U3jhhIzACHryt6hQqzsA1wPPqcsyHeCYwUBxocSpdEKW1U3Bpqtc4is+kER9ht+
Ugq2YFH6EtVtZfofL+5ZJ3AZixIKgArWF/jgaqwkwdcUW53ygEno2wjrzMQkNcf1p8epbF91FLq9
WBpOuZNFmz8NQRRtMOvtvlNk7a9BHF48e+ugj4texbiCrf8ubWCvXpyJGvUgp0QeMN/Dha5te6ze
irRufdWiKu3rTYz14cfT8I4SPt1htH6YBNiXy+WxDvm4Tmx1rNvugIieIDG0ssq4wmW16bFxbFHy
NDG97QmFVCVUvk4wBqv7Gn+NTTplbfY6R9QcX11qPfdx5CJAXbiZPJDc6g7Vbql1vxCqH8adY89Z
sE9oxRAP2SHWZkWaJvb3HocV3iyjiAfrDn5NOnxBKIRHl9S+fVXMMlaSXY2uUen3PVc1tStzFHfI
7NTh9uOpOKutMf9A2QA4ActCk2pNBqiGQDGLsC8PaDy2d1NkqSE4m6bKrjSawAL1scWBVlpNjSNe
11ZvUEtGsdOSZJh80bBJb5DQVjcxHG687hI7es6qsJyuxllTcFKbdOO6x9v6IvB92RirNYTxQr6K
w/cS8uqnF1VbgLGIhlIeHIcdfN+UvOy3cUTBX9MQ/D1gbGPdqbO0gr2iZ1Z0r/Rmiv2gYaeotWMS
5LxcmMplxNUvopm9SJNyjBdd+NNfpEvcMVMAJ1ydRnUY7R6AajcaD5pW3ne1iB6GwQ0eSBb1a2lZ
deKpaKlhHO+a40soQaRe2Ob/OFokAtBkAOsu+MjVYR+jPKCumxmHht4AJa/ZHjxHK+a9WQOpmFU6
/RdGPHtIKT0voGQbzOIC9V7D88uuz7SA8P9gDH0o/aFyitE32jxWNyxmjluvNAe9edQS/k9bUVI5
3yiUzYA1pZlhXViR8wng8/kRNotCbrf+NYNjBqFa2fJgNY4dX2czHc2NGpq9/dMJh7ja4IFsKtcf
b4PVoIs0CDgZnRI038+BWr1edeaWE05q5tPU25iAWCKeDv2kBy8Sy8N+J3udu+XCvK/Cdsbk2ViA
sEsAzZ+rlaaJICJh5+Kp0rrEh4wb4OBqODdKERvXwWzXtyayfhc+dH11LKNSqwXxxPlGmmZNWSKa
DhyZmeFzqygJ4wZp4xR7q+MK/5LPoeMcZIu55sYyhGz8EMkUPGzNjM6INPCv+20CIJoCH0I6IvoU
Xt+NV9wM2thNrjdWhTO51va5D3duqQ2biHpdMhVaBV3LJ3B1LC1CunbUWZbF/KvIoY8iDdKkDJ4q
QmB7KzHgpZMhG8O6KugCCCA6ppbtY8wnaR0q8xju9Zkm/4X1W1V73n+GCbITjhQ0OsBPpz+jxzdC
wa1EebLnsJnvaJuHcjPQnTOuo7Z2680sh7rcluo8Oduyrqzgy8ebdtkgf11d/AABIcQCJkd9jEO8
urpU2rNWTFnreU4RYvH1OhnHnVUv3mpFRzVh98nhiEEWSwW0vQCu0C49/V463lhIGU76DFc7c7y+
KcLUUxKaEF46d5das2ezS7GCmAes5aLrAHn6dDRIJvTTo055IgiZvmSd0flVZhT7KsWTTlBe2kxZ
Mm5M5JUvrOv6PiSS5/KhG/D+HxCWq+hmLBAmlWYmn41IKncyd92j2SfuXTl1ls9Hm/Q2c/2LFpjR
nalFf3StzS8kN2d3A3JmOvh4ZEyoJ0JKPf16FEzp9oV1+xxN4yJpGxvplhZu+mugA3Bj1uH3GPb1
hbBiPeVU1BZZLFJhzVyQ+cuP+utcFXZVp70YxmcYcOIYZHHR/WwqHbkk+kFS9UpVH/P9ZLbDHtfC
Jrkw7+fDU6+EwLGg+QyWfTXtsQAw38699axbs3tswq78MuSD2X+BjTD/GXSnBQ5jiIaApwnci+Wn
5bj+fZoQbEFBDmQWMG6VpV8d5wDNOCTR4+l5iCp8tqNEFzcFroLpjdHjMeiVbTbdFY1efU3qxr4p
+in+aZTBaF24oddP0fI7oD7BXaWMC0dimaa/VkGxNArdXa0+101LC1iodiX3YAAyiR5aiEyV2uXV
BbDh+ZhAeVQYA/CDiAXWN0k35qrEcbx6dpNQbFqzd+/n2n0TeUpznNbLhYxmvbuXx91yFtohMksm
aI/TT0ytdtbp1cjnBPIcOmDtcDuTMewU1w11r2ajYwWJ9cHH99dyY5wuMIEnXGuqBaRRJCano4ZU
5ohsauvZwDWY7sBoJS/W0gS5sI//Nc7iOAuIReMb16JvOE+JWMauwT3ZK/ENTS58vXJdyksq2Ov7
f4mTUPoCRAjtY2mOnH5Q006IAWSd9hymY4NPN03sQdAxjNSLDM6zs7kMRTgmFjAqZerV3NH0IsNu
Eu0ZK8ryaMzSOXSDSX3dYouq4K2QtCvnn1nv5hf2yvnWJBiEugbGHy2is5tQa1xwrVTnnsMmpJEI
rEW9wcsaIFJN+fqbAZDqQjXwHyPa6oKAYotaxKDL//7XARzSQqVorobPTpQ2u8B22p2rFe5WTNDX
6QLPF0onZ+ORSy9V70VVcuGPrA58WKh9PuGK+pyUegYArGmuoeLXV2Gu2tuq7F4/eQwQHaVihhbJ
u0fP+n7R+rSIBO6Lz1gJK/cE8ECam+mSNODZIVhGIai2IAABQl0/3wE1sKjr2vnZ1cZ2M0GA8Zo0
Gi/clYDo14catO6SLvByQC8+KwJafTEvKPD4KVCk0h4CUAbVBmxkncK6quMGwYFU1UqL7kCP8qJn
JLgLAj4gm6eprwA1+zUFSTNd2UMmQp9rlgTMSwpad1ju5br70xkpqoGoGec2eDXcJMBRTonsQbpU
T8dOWQTn0Tb3jXkI8vuG7msSeMXYtPZeVlHnfrMTSAGaP0ySRv4mqNt6Gv3RcSiah+A4gFhVszHE
5b5Bq0+PfLouBi56NjU7+3qauzpqvKCEadH7GKf0M9ixzKx666rLnFJxNjiJ1sBGMcG1U8cjUKKz
1Q+GzI9uMrjjXQZlWg4ooyZjnW6tuhHpAXesqHyNE70svxa1E8XJtUixKy78wVaDOPemApZ25FWa
Hih0f2ig1ZBj9QpHiAAZmZ7IX2mpUOeDVdfXDTl/8jKDKSoLcBAVDszePFSR3ZE7oN51lavWNN+3
TdDKvRYXIv2DwrWrVb4Z1r1yH1hTp7+UspG42o9aHL8FsV0U2ziTunaVAJFx+JtG1vBm4PEIdrMy
2MmfcmxTdVdH2TD4Vj339jM4MVl7BojqfIca06w+iNCMWhSMM3xIPDAYHSiDzIiKdmsmrYbdnmOm
XXbXakEGRGfs0gm5D+oMylUYGm3/iEVmmH+PR676rQuUynpIZde631UV0Ofoawu4afZVJzENOnVj
UYbX8PnL31lV4wtc1voYb4PMGKydFeKnsXfdQlE3k96MzdcKa8tiPxHlRvtqSuLpOrKrDJUpZEqT
TV9EYbNxBLbZPubaGeSU0JDmXnUrd/BlbYAYBgFVyZuEB1d8TYXSidcpmFwJMbUH57kdadmHfiy7
yNrHtZpHfsj90+8IwWYgOwJEjZ/NWA95E393vOmxzgxxo6FrGsaeGdFEmjyooQIatgkwJqbkiIJ3
BXTVbacHBUfQ+Qa75rC9H/pOj7/3emNa+yEQTvs095mRH2qkagfUf2m1/kBxBA/UsAUmUBBNNhPA
Fit3G/Ub9bLE9pCdimyxNZ0KnxYA0SbqKHAZ81tF9qaV+NhzIAgEsNJq1MIzs4kipSdQRQtwdQGv
9I2fQN8NGrKVXSU1Yg7bzjTG/LFslbn6XZP4ptcdf6/1gEtkbal+LCzMXgeAarGns/1Kb8B6cir9
KnWsqfDVTJPN9ympyiLfsHRGjOMluJjqrjLpu05eFgd98F/NT8rhYaCAhxpw1pix+xM12WD8YfYj
oAQvNMJ22uUFF8FtkgZ5eN1oSLvYfkm3tx19vFHd+beqgPjUaDaHyWx5WdvUtgDsa9nDsacyU/wq
TKuM26tUT5iJjb5Qu3/NWifAokVO6P78+KVYxxdQZVVce0mHuMth2ix3/F8PIe2+quI4ZC8Vbswv
bmREv6h0N190s1bGC0HTP8bCIm/xhUAQY+knno5lNCgMTq2TvHRZ4lyVlTXqG1FHbe8BnBafs8hz
CHMpnHIJkWOCFbXWgsO6OSn2yFXwog2lO/oAsd3HIbLohCFMvzeUQv9O3JXqWO9m5cvHs3r23FO9
BuCG5xmJLUW+VfDL5gA7aGTKN0q1hfAMNTcNP5NyvLWzmAtcLar4QoRxNrlLJrlgQhgaSYV1oEhL
aBpqqeTftSntxIaWX93tOiU2xjd7pED95+MvXAeL5hJio/1J/gKZAQ/C07UEmQHqWqbye4Jiout3
QSWj32B5C3FIZc8drqeJ0xccpBlMWaRbo/b941+wMtx8X2CqB4QLi6ITecZqO8U0LVuX0PBliobg
G3aA1Cx2bltHpuEt8DkEVsMMVz2EH/S3Uk6QADwjqvLO8fXZHLUvvRMo4wWO0coLe/lVqMqC8oW4
wvITsp9OTJPHWliGUn2Oh7Q34n1kFWpQ+IUgJnngthrHbNdO1BWo4iSzU4O6i6R4DQsHz7saTHcD
UjJQs5gtWxcivEJwqbCR/HKW2wXRKDX77M5BWA1LWFQIaLnQnl4tpauUsGuDQn8dG62097lTp/rV
ULnEQMRG0SWhmLPSy6KQR8xIKEwVltrHKhaOa057DFvyNU9m07jLNRSANngcNNUO6luu5d6A4nS+
15FbSDRwMEUVPoSVRXdVWk5i7z/eR2c72YSEhpYMWQBPKD/pdMHGWtXD1nTi16YJnK2WpQA0Rdnv
LTDvGwgq/S6YrXoxLy4uyH+ubwmyYro7/EujBHzVWlmbxVdimPnRK01fIs02AWm9X+phgdfnivG9
R3c3/2QVgDGJoheBBJv6C1Jyp1+btwPQGSLfV2d20mswOvG13bjKYxyBSLKBZD58PLvL7P2dkC+Z
P3BKkxrHMuya91QommwDGGmvWotBLv3gPn9u4zyQG0QUdOk1s4UXkZEH5gVw+tl9iOAL2two6XEI
QV6sPnSY88VhzB1fFyhzclMnrlLcRnExJxunSObwwrye7yI+kWsQCWva4wBNTue1SEpMr/tBvg5J
EudPIDUGdQOXpCgPuI2bwCmHzB32QdvY9SP2QemlisT5ZuKNW2oFVFsoGa87DXmaiyjth+h1EW3c
gDQLrhvjTjqGH1LAuvp4Vc8nd5Fg4srgNaeOtZZCGEGLiaCZ3FcxyfqprAbtIansLiOWmsPHj8d6
x3icbiHLpGBGxwbwgeCEnk5tYBeta4MvfM3bIiSTgoXiNLHf0AXNLYKrLJ++lETz+bHvglpuK8DQ
Ai7tpFrXVW2F5rEylDAE8p7qomw9YckBtbOkHpUYtC8J2XVFKqIe06mKspvcqvTptXMJ5J+iUQxf
P/6cs6mj8EjIhVAWNejFDeX0a1rIa5AcVO2F/pMT3UhTrb8LksHoAEvG/qR4HS0gqKFQWOik076g
/HA6mpFLtbGj3H4xldR6iWIX9VtbQQqsqsSFE7Ds8JNleh8KmObidUpteVU+mqzJVGVgWy9tnWlL
FhZu4npurvKsnjd0T0wvEba45tFNtuFsXgKnnM8rdTiUugm5iIHYJqdf2lmGoqdxLV4C8pD4au7c
IiUAaCMy8FB1LyGyz44b/B2uNoKuBR9Cj2o1nKG0i+yi8iasrvVNUF3oBIXhDVPQbOu0SD6np7OU
qxcjLuhyPFOLE8PpeGkcuJM7qPrPXrcfcLwOb2Rqd9+GMn8hE+o/+TLB51mwhvCl4caeCwNWDdB4
/CfGN6dVoTHPUm0lPA38e3WniqvtVIrhUhFwXU1iTATI0GeGDc5duhaxyvpWDl06q2+uGxQP6M4X
hy5x6s3Hx2+9bu+jOGjncHUBblmbqoWZiAuoJeqb0gX9s9Vb4xYHkmxTTmaCF7FS//54vPW2pLiv
wkyg5r6IHp7BxbsZwdiqCtK3qbYxn4Tts+37CWJPUs+fXjQ6diwax33xhlg75VCAYm5l1r4Voy33
ajUPe9K+24rw8XYai/6T2dwiWUXgTdi4IBnOHD4JYZN6sufp5zgMKQQp0e5CHDZ8u7SLTz439F1Z
b2ZyKerzDKzONp69Zsrkjm+N05X7SOTIauBBfozyanz+eL3O9gcLBUcNsDlP6eLCc3rOEOGyJ2O2
urepdbNXJNhvBPAgZAKMNrqSoX3hcVuHR2xznmqqmuB8eE7X/WVLnenUu/H4FkLXeLUS1aJ2NqpD
6EkETottR8kq8eixuOEno36yRdD8izsF3SCq7qs5NYdKRXi9yN/cklfOI3wLvJlszR/7/qKk8fms
cp+A6SLQZWeidnE6q9KuexPa9cR9YrtQn9L+j9N184vAWOmpC8tL99eaOkBgyxkAoL20Fejdr4Vz
KG1F4F0C5WctUjH+RDKymK8VJ4kDzRcZtO7Gd+YprfTtLJsMGPcYjxXEwLiMrqfACnrV62M2o1ch
CJdv2j5OCpwYrKFI2gNxuqZ7mhqrSgckzghAX3amCWkvS7LYVTy1lx09E7OOqv7b5/YnFAy4H/8X
2oREvFYMURstzyfkc/5M4PQfSyqXV5k71dtRt9PvljYNnzzlNugmTEoBY6jcYwgwna6c2lVKoNfS
+C8o58QHzgICE/rAPqXhdSl1Xu8SeE1k8Quwb7mrYJucjoWnZgW5v3B+6gFIoN+V6iYY6oRTCFNt
04WUaXbhXFM+1hOL19DHG9OwRhzORpSk0Xbs9eSH24+GQuFaJPI2V+LESDaNVGrzOLum7DxuYpFd
Ulk9q0TAMCfQWjJ++EvANFaTxCMa9VlQZW+d6bbDb70uu2BTTFBLIgIhaSpbI2rU9DdMNvw8xtYE
Oh+qbU3tEd+iMNwXvPz5pRBldbdQ+VpwlIBosJlcxNr10+m04OkFQaW1j6WijBvd6N3dApK8HssC
lYcmdijLRJdEvdfZ/f9HXbbowo5CCXO1iDmKl4GdWe1jkUSZbxUjeODCrW8wxi58aQ39gVii39WF
msGYt6ybMgim/acOyfIbgFsRgy5OSfyI1d3WiVmWgenWjxg2VomPhIGGRUw3ib0jG3HXwivM/I+H
/MdkU0IVXKjoUwKxWMWDSgWatum0+nGYgvQopVHsEjGj5mMp6a6StbopnXC6EMz8c1AUdBYFGD53
jSBRYuBBbT7IxzxJi+uIdsVe1er4VolhCIil5K+UybD9+EtXEc375C7gRVp//HPmi1NboqIM0zaP
ZVpIcKWS+86ooq1Z55dUU/61mZb3abnnlvb32n82SxTI47MuH6NSsYvrjiICjIWsNIPDXDRt7jWo
uwbbSdSdQk8KurtnCkWHqyi1sP7ciwlehRuQCgZq0lSvELE4PU+zkcA9dNvycegS4xoVsOyqdVU6
KQHU6I/neLkw/sql/j/UEhEwIiWytQqpOkStPqhF+RhncXiruFiXYMV1KeJeZWzvo0D3XPiExDsA
3E4/qNVirp26Kh7Hcopuu7J5m3Nl/ArGLdqEroXVdle3UOqS+gpE4X8ff+J6Gy2zSXkeUW4uaZCK
qzOKWIQDK9yMH5XZTb7wVCu+W879jRUT4n081D9mkxeZ2IMCOffgWm6O7tOYwVQvH4GtI5jTjO29
nrnpj49H+cdsLmgQyhSCsaiPn85mlqeBihtE9Zhqgr5ypEo/CQJ7Y7iRs0XFpUYx3rTorzZN5kdO
/0nfXVaTLisB61JeJd9fQwwAkyFJmAztYw4/80HFiSngYMZqtpkMvfovMCr1Qk66Ji28D0mCg50L
SDJChNUaguao0qjWu0dIC8pBNmgnbvRizmkmY3cWbjIap3cF3hVvbt3mN6BX2rfOjfI3LW7Gnxnf
cUkffP0U8/wCqYKdRyIE3vnMXTlNsnLWFdHCo8jS5lvr1tp9ktl1441xLBIvDcAj3WBt1d/LoumK
L0Y76J0HJjKJnqnaFRcujdWuoMQK6RGG0lITpE+x7gSZIYasdTmmxxThD5nCkJlTWsmp1hgbUCdc
Nl4VOuWzTi982AwTYHkgC3NuXKjOrKtoyw8BdPYePAKqZYuebs/Gku48WnZyTAJzrDu/KIdmeMVi
T3f9ArsrNJomR7bmVdyQp3tF09vOZi609jiZYdceBiFbK9ogCxkRQyP9KXjAlc7lpvVLI1fFbzMO
RwQ8wqA8OpWcMsLlsCx8O+gn+evjs7Z+GDCd4dVbLg+KyssGXF7Gv9qWqTXUqlFmxlEpHaV8TJtu
uFeNwI0Obl4ZovKrwNHuXBxMMiRwY6H4uF3lOd6T1mhcuF7eT9Zft/X7j1lU9kFU0vjhF53+GLV3
kdLqGvOAFo+J6WUxjQInTFwwFhVgkQ/5twRv0EjbJGiKAFNp0qyP/SwASNwAcdJpDqtaEpBltnb4
CiEKqkfTh8LaxUaUGJveatND3qmjeNQRLvLVvLUV1Rs0GL2HNijq77rouN5a9KfAgLitPCoBJ7/0
An0C6mLK1Pg6xm3egPIYx9rX6HLft6NAkzLrkik8Ilogb0SE9s0WRSxqpUZPP3jr4BBhv+agwYsd
5r7jLepeRblv074Od4ikVuOTjjrDc9ujK7Zp0S96U5xZdY5lY0aanzSleBMxTno3eS77X3kwQasA
Zo0fCNA6I9+XlPTGve0o1SErLUTL2lw3900Kz+gKEZZM31AuLIDxIEgUi2NlOw20nwaq544gc3IP
Slgq9X6oHe06rdwy5gPNftp+vN2W4O10gckj0eRfZM8p5qx1ezqs3+qwdd2DA1j1d0WIsLfnGH0T
zeSmVVRolL0xmIk3RoV74QJ5l9NdD47/IKJ7S/zhrutirjOFM2KC4jDkQYC+T5sMVuNjYVb8dKIy
CZ+AjWcOshOu9iN0Wit+alodIoUlhhhhYAQLet9WdO0HBNe2lR4+qdO9MYROr91oCb3/JygMola9
TGR9N/pIzSjPTOuMrIEFiuEuqCM13qCeJDDoAVU17GKzTt3nUIvcexHMRuO3NdtSenYAg1tB0aO8
QymtxF5+lPXPURtLlF0+XpL3OV9NC90dIG7URcF8rqdlxs9etyvVOoxdlZcQuJC/ce80q+62Yz7X
zc5wapp4eVKk9GCV/JVsyEUTC0G0eq5QamgS93ctIzu+UaMojr0C7zPlO9AilECSPGbHO3DC9I1W
1eqY+LlM1O5xlKJulW2JahavSKHjBONpecaFaYnErPemdMN8Ewyja/9n5UWsfdXqUZS3Io0XnE+T
NKygJSYUpsYkNq8lOIT6K2qkhfEAGkXvjy1Nrd6zonGu/EGjT7pFR66MgddUurbRyW2KvaSlPHwF
F8S0mk7vfJE57Lg710mTx6Jw6qDzRnuSFTSwqg5eykQldPVRAxpwKBOpmbzagQGdr4Hwrzy1tTkf
jLYYEzQI69C9CsyOHwtaZQJoWiiV/AMPRKBeU8VK+PzxOp6/SxhBwEPDEx1a9PlNXuRysadMomNd
xmb3y+0H/b88pcK9x9QsrLD3mLWIDUaD2qEQFjo+6g7otsHRohwDe69AMydC23P2Bg5ieJOmsTbt
57C0YA4At7SRrHHjZzCDQ3wHPqt0rrralMaFc7qKZxcbNLoPJEXvaS9Y1tUjQJ18pF8dH0WE/+q3
2UA76UntQjT4PC54qzcuVGbea4PrEwChzaI6A2cDZ5LTEeNMtSDWdtohq5o4xytUih8LoyB7mxu9
yN40zNgjD9DbvEUEcoq3U6RjoNk7XB2bztGiUHoymBr9dpJ9qt2DulWjL4lsjacQKdxFKSNH1eO/
MrZ652sYpTwrljrUBi8YbfHXqsmc6K2OerktFjafu3WxSXJ9l679BurYPH51aefTqSuTfEcagYrR
x5vnH/cyv4lmNsVfEuC1EgoyhiITuTsdbCUQzQ111u7BUEyju+W20tWDKXv089y+i5vbpFXn+JJd
yyoBZ9FJLJZ+Lwk/p3Ndch9QMqIg32uHzlab8DYldbqVJjwrX8sCNdpOSQ4ClPrDLHcff/r5yAQb
CzsZohSqQGsKoTEM6F4BpTy2eY5kJNgiX6bT9JQ0eqP7meuMGwWhlAvd/DOhnncRCofsn5Y+G0+s
akqtpUqj7QJx0MK8l4jUCVBvVwFmh1hGGkNRvnY1osT+YAxV6qM2oFi8JYqi7XK11UWzybqpGQ71
lIx7gdmG6alzmPRfiqrI9Gv27ZBniPsVbfj5+QI+TIGO7Ah8+7o+o2qpSKK4Vw7ZGAttD4JXzT1n
Bn7xWFooKTe21T9rHU/OhYHts9iBvjzpGN070k+SgdNTCrmFHkA3R0fUiqphA0y8uzLVyLT3cL7m
qzYdtZePt8b5qUCnjK4MVyp0D57G0xHDsQdOnMRsDbwfzR2DDeamJ3AMHoghRXwv1ECrvKZtop8d
lgbNl4/H/8cXL1oXNL0W6jhtlNPxyTScZLQa91B3RXIzwnLk4nZS9UtHgflWz4L5UivqXZT69CoE
hc7DaFFJ4JSvZWVM4WZVroYOWZ8GyjMek6z/Eve5bA6KWsr6lUZw3PjwzYA9RwiYtFQmrUg8DFXl
hDti1kmmpEHAr77m/YQWmq5OuX2J3v6Pxw5K5SLVTDWQ7rC1Ko6qyuBUri3DY+0G6AR5k9Kn81s/
tN2dMgGW8mQez0hlFobjpVlU3VOBcxfBwjbQ7qFhklTvULhT2qPdwr32bD2PlDu3yOzYlzRlmytl
NKyfSqApMt50LEKxC528Dy+Aa85vn6XAQXF5UdcXYAtOl7jo6mpulDQ6lmCmb5Iwkcj4qnGkXFFZ
1drGU1D6zbYic4vqkv7Ou1PjarEh8lIU5MKl9LmWDc8NK0lxwXQOwKWrBwys+ldLFA2RWG0XQIqc
agi5ROZWFTsTfhU1GFUfzJg/tTLZWA6JRJ9MmNBNyEBKwqCuyH/MZpbLpwQRtvkZHeVu2jZK7Jbf
63oyriw77dHvbYdoyWupHyPA4QokNf0RNFVKbdepm20zuMp4rLW8K94kCOpY3kdD1DRyGyl9UoTe
VKWl4vpDbxfOcTQwcPnWz3V7jbBIZe6aHLEVT88MvgG2p2w8SGLFD85qR2xjubPtQwJS/hsMNQRE
aFbZolXw8dn9x8JS28QdCIAuFcw1Ni9FF3HJQcOjIIjJN4pLTccT0axqyC2Zw35ubLFJIcmnnx94
kWWn9wMzbalon+4o1IxIpkKUpmnddylJCKrJso9KfgKkDw9B1OQI+PISI/Af2RVMvIUCxJFc3B1X
4zpRThzeB/NBgD10HB+pSlvuJnSpMq+EjvFbHZdCWk8ly70JTDHfQp2GWBA0g0mfqTPR/hviRByS
ZBLbnmjLWQpLGvQFFwywP6tujjol9KnqJUhTtBqaJp+aW0JvTVwFpL/TIXKnxIaKbvXtj2xC7fdO
cZAneJxrM/3Rj+CU9ko9hLZvBQg/DttOoLtqbxozDYp+g3jAJY279yfi9IgtMnwElrwgiADpq25G
q+eKYxSqe7A4Mdq1geaV3BhtWkyPdVEWzxwVXug8Cd1vZDbldzQ5ezHi3prMjYOirRUV+6JIlF8j
6KxLVk//+HWc/QW9CId0UUtZl7J6qVhRILLjmHVzgD19Ug3RNVBGsiR3ToWzD7WyuR2izg6e9Gqk
J+Wh0x3XKIRpXfTNzakibtAgiM0f/YTd9yXS3vkpogJJpAGyHugh5+h0M7dYk+JuklfH3hqSG1Uk
Qb2RklQnvDZbNsoep0Kc2UwaCYW8kIecv75LQgzVk1a7Q1NodTUDsJ9TiAQlEtCN+IP4++ANjoyv
JDRX9LnsKjZ3H98Z5zVXsGz0QwiEAXAtIJfTz9WdpNKTQM+P1mgnxMIZaLorNxjEXsbFF62E2Zsi
b+Eh8Db9j7LzaK5Uybr2LyICb6bAsTqyVSWVNCHKqPAmISGBX/891DdpSTdK8fake3D7ooPJ3Ln3
Ws/66vaKZDqhgvZeB+7Snf79x3zot7L7IxahWWOT9YkQ8u3f4hVeN5i5oGvprrqKSt8kP6A3tfop
TQHPRUJm4E/IkKvS5Zy3XvOjaA1bGz/5Mz6A7rYnTwuLUpmR9sd2a5nOfmdWg7wUGESXPDKnTp9i
KkV/BlCJGt6+cyBg3I5g1LQIqqtT3Y8rMgkwP/WirVqoYMxlgI4ZKvhfRKsm2w1XP5Hat6HS7OSe
xVDLTsNard1x405md2vTC/ezwvnDDfXYDjD5se5uxeT7IRGNIXeQMjEvOmirlwSs7W4dW4QP2uoN
37HY9ad+ADWDIOlY5DJ5+Pfz/Kvif7MUsRVtTult9oZB9P0CXUEeJiU2Hy4pjrLipbDwdT242eQD
hi0C82x7S97+cRZ2DeBfKFDiqaty9Ujka7nPXQ1mODunIcpIozXdgBykiRexs3jPCUP35oteqeZB
zxe2u6paE37i5KWhaNlf47YD3ZEjOiKm0ticTIVlJ97BaKoKK1NLKKddgUmxbXV2kKBamAaT2bIi
vfANTcYSiVF9TMak9verMp30xSXMYYoRY+rOrmyNFqxRknHQxitNWIDjNGN9kzqVFcSyDeyXRBWG
dpaIO4YHrZrdrTR0ZWhmfetH4M7M/CidPu/JykBOcRr5OkVoKFvKsNPTPNgZK+ONkwt6KzlmswHa
xqlMKksIXB7hrDJY1x9uCQvlb+xgl3Zh0vemG1VuiTE8hC5caU8uJE2Yq5nVQ/X79+P9sFKilNnO
kVTuDolC78cjSChdB5h9emG8a4w/M2fyI8LOFakXatTiYMwoelDRW590dN8jUv56ntjgaNczs+OM
sv1h/zNAkFnHXMJ308uyZsqLWkfLjoOrTPEHcHI+nHNhdN6xhyLZRgsL6k+kP+7zWomyl7gUy2B5
Th3aOwE9pglOVIi5sxmhbYIfPqegSfI1BCZQ/czYSD/LRXo/eNv+ep4JziKUQPi1358jzLlcrdps
ikug0Yo5GMXixdbi2Dee1ScXBiewaIn8S2hFVqo61LRzssguDCukp+kBsAYf+0kv5uMuwN/E2ot/
hPXOY6V4e0dTzpayr+r6wjsvFwDtKKKizmh7D85DmmsRIHWqFWDf1n5IRf+z8ZLgGRQ3sVya1arx
8d+v1nsnDjcJbCXiOs7CUMMg9739g2bAaBQGWnAxJ/C4r8s2ErqHD6TEnhFRg7HS67sNbFji9PVC
s6nTyoqWBhR/HzWOag0B5jporYI2mZWb3+pi0oJTRgBeKSOEgrnx2dz/w+bNWouAZOO9bDP59/ew
tbzMkgV3DAQ+zBnAqGf2C0U93LvygO5ffjLC3R7Km9UVAQcCIdSbGP8RA77rWoLFMjttVM7Fm+3m
PJat98Wv5NJjCG3HL2TtzWVYj5p220yZ98lI8uNBzncxHG1MXGrMLeDu7QMi6xTW5BpYF94avylP
2mB0j9LWW5R0yk9hikvPwj8VNd2S1+bOyYfCScJ56eHPe4Ux+SEgNGcMKTh0TOCAu39m0l/a665S
ZX9v65i+D625oEdnQNeYUQ/E716JaWZeAOHSyiJfC8a13BlDmS9fdF2z/V+l0ZevdtnkxEyY+VRG
Rm0tWWSStPA17xZvDpcld7xdYntjEZMLIIOrRidelWyRaQjWIbRTxnxRa5vCKWKWGQ1Dhq436bM5
tv1FFZmAb4Oyo4C6kUK4vp8to/I/mZC8X1rpRfOf7VizSYM+KAVdZy59TGX9OXFK54iGJPvdMgA4
5uai7TpTbwkWyZ7+/c39xzVBU+IqohvL6vQh473ETZwMmjoT764fkVROUaKbTeRZjjrirgaybHnT
J+/R+847nziiXY8eLF/8pkh++xp1RQfxFQXQsWHE+9XxEq/E5NCgtBt0phyf3Nb3n+jfq7GkbN8n
KJn3O5YnAw1TsD4eO4KW6Gs1ub6ZSLwuXow546kHk/UZrejDbd2scjQ8mNsjESYO7+0vTM1JCQG8
GhpA4DwFrezXuPPTsrmx50IS+qD11ddaUr18cir/r1vLHsMBECXFZt19e+E5mAIibo3x2MoBA4By
2nXvIx0cQpQC3mfNBxpH/Pv+dzn665XF7MOcE708b9Lb640NmQUu3Ipzr4Lixp0Jy4o11ZhuWAcZ
vIFcNtbZ4evDJy66ar4j7SX9M4wWyo4GDZz3redc9rUxxfDqtoH6Zs2kcqBeMl3IBu7Q5JfAq7P8
ua1VNe8TBsbJpbZSmj2TiW7P6rM6fcyEnb3O+Qad9xpXPVpSTrgAF7M/LqvnoyLtUu1P1iWzcS0G
K8mWkACITtxSZ4yXxkcg22BsI0skHoZxHL4uOfELe/JmOgekfbXq5oGjt22EZC049Y+6FQZhSJDB
X8QqluEGTQYBjr1cJjOiQLLuRuT77bdWOimttcUYiQCorcHRj7bVtK+Z7hm3RraOL81suLTBeGG+
MZ3PM4r0fP4jldFpD7XTl4ICxRLmLujaCZamDVRcE4lj78BMqH2bOOBXVt/I9qaV+ck5IJmERhVK
amK/pmCqvrYMI4rb3pC6Olqj098o19HbnfCgDxyVs8rs4KMnT6Kinz0NYJso62sc+cnJdibS5IPC
FeP94orZiIwW6XkWVnNXousdhjQWHs0WQJ3weONcr9U3JZO6ubU3S23UNmtKI8Wf3Ct0VCKJnHF0
Tk6Qr5LR/4Cxa2nn6UpSawByQtv+0nAm8GLTFHMZF0bQjnFK0fRM9WzrIUqpYQkdL5t/jhrVR5i7
tnr1laE7N1Np0XOSCJQegnHp05uGPWS57nqClcN2IlshKtdZ78N6kdYVKesrTTLdJ7ExB9L84uI1
v1fZCjuPPWKBNU88cxaNLWluSGasYO8pZOsHTMC8IqpiVHuc/aHcg0CYQB/wppkE37Fp7wUYnvqo
6k0RMldqTEODZvDvaUnFL13vnGJHyI1R3dkejOgLx0PbOGiTI4zrIBGWiMTo+o/r6KzdKZjc/OJ4
jhrBdleWcSnJ0/zlzdmohytJNBlA1KkbeNdolH2B/NhNr6OY0+6qg/Org/i36pd8nf30T+MmWXnv
EO80c/JyyxLOauAlMWEtbnK0UtFxlhnL5knARU0Oii5NEi2ztdyNFqP1nW0hpzgt5FLUuyJdAaHU
fANdXNpiGGIovy2pQK0/2WAeJgJTUmPUjQc+XM36Qr7h4pGtzcg+Arlh/8rcUlVxOm2yDyZHNlSS
sZLy21w05hOxss18N6iCTK+20o2vOcSaFLyJr7nx4rGyfC+WRA1GiMrJDc4mzrTf1N68D35tI+Hz
yrW+X9fc/VbDAinjLV78m67kXH4zp0onqMX2ADNVKQKgU5vm1rJH5V31WuTbrTIM3oCpmGLIGEHz
g0V2+BFId30hlkb/rec1zf0Jfox4kUMJmELvB/8QbJEycWkl6BcSQyUk1lnUKPGMhKsM3XXiH0Rn
nvaQsBFQMqUd9Adsy8RYylk6F6XXBiX2PDoC7XudNFein60VkxrsQn8dLIQ5HrF1Ecfu8XYeRLPe
Cr1f62cNqfxMpp/Oh1Y4E6hfvoe+u6wkN407XXiJE+mz68KCIZHqHGg18BfYG+oHfaEOPLAWcDpF
+RFcGaM997sVuIizT5rOoUtnwPtDObEm34ec0WQkTJLgQkMG7XfcIZ1Az6/670sAliNOAsd/svI0
eC7GybavPZOTFlMzZzxrfZIcGGxpW0zAMNZHyBYk/IYV7bhzt5p5eSAvtQDZ02kd7JMC8Wk0GbIr
HoysWexzS8WQnUxyxk7CoZdx3+W67MyQBh0SLS/18+sAXsxyHjGZnLW1ZJzdYBlxd4RsT49BVXVZ
PA41R4dkMJTGitxazyC4BUFiQTHUB2ZjhRf7i5PpUTYjqCMhYICgEi69Uelwhqam/RLUbG9Pdl6Z
zV03Dt5w7v3eWCKaaV19K1h3tGNLmuNrMjjGSqyBMMlxk7Vhz7GlJPMGTL4EmxG1IPzvQNWCJ6Ft
STlMrmqPczzdnHjhbaOvkQKLPxF05isGNNBS4q09AQelAJ2i3y70d9qboXAnhQnVJlkqqhlOGkXY
5qisnwke6vITuXnDpfKDsrww+p3PtZ5V+sMUzDaDd7sBaSJMDWKjKzsjXPVJnCyDQWQsSEWuT900
ySJSjaWC2AGn/mVO++CbzXjUPvbt4mVPSasX6i4dev2ZBaT9Ka1Mu143jMY5Wwyz/05LOFA7svxY
jLS/qUJ+R4f8q2slhjiPfpIdBNPkfKcjPDR+EDSl0f/AjEHrKNFP2gjllfgptwU6To6S6TD/JUQV
TZyXr90BHdHa8SXPdikvq7mk3s0qG9W/jm7mvWZV27Z7f+5sedRXKX8vA3AJWkAdMzg+cpTqoVFq
UwtZb+V/AwBBhEJ3rP85ylzBq/Ir+zVAYJoQDjZnBgBTBIXx7KaO8QuKktFcgjUQiQoN0O3VUyJ4
T0/2agKfpINk2mE5J83TXDmNf0zztU8xMtXT0eAZ+ifyh5zHCoRwQa7YohvLVWMM2RV8m9nZ9U2v
WcdF8wSQIXDQ1RU9F/Uj93LSzAtH07WrTLhVemWPXpVGQZrb3oVji37IQShWe7g4uf5Nn/WA0D7O
hGGlt3q9p1Rtm58p60SKmlTYzNM9sgiiuZGWe4Bmbhv77XG60QzLEQmflNqhtWfHC5vSFPUNK1TK
VC5N292mF55OtbasZUeCHWCtuDM0vTuktl8/ahYk2N8cVO0Evo7Fhi8YNeyNNDNVbOaNmR28dV6K
PTUibOeUxKwinIy0W66bpc1BgECUGHcGAW1j7ErpPM2QaFJgo+TYh+gtvWKn2qD6KRaRG/sqmKR5
kHnl7X07myhj/DahQgtEcMBdFKB5XLzhp1eAA4ewlOrjH6/1MuPUykKTRwahqTxPiG0KxCCrgR3B
rdfiumwga50Wz8/jKtnQ7lBrrZ7eR+MuNO28AfBo11nJjhJ4qWlUli6SwlHz8heOihW1bqbm2xIb
7RA5Art9DGRr8m/QYAzZLVGLxfhlmbTmUDMrpKTbLIcHTYL+bWKi+JYSrengkycRdkG5aDKcUsO7
g9ZVdtc06j31UBWyeOxKJGbHOeiJiKXCMEWsrG75rrUTvfWwc6vajCaG291RG/TJi/u8crQdAxsR
tcKxOphWzjxxgEfDRjJ4I2FLVyLT1C9i/jj3Mlqz7B0vd+UdfLNeTutobnY8y6rdlxKnZ79LRKFK
VipGlPFseoN7FMijr1JCA9JIKGu4zi13cG+8bsQXTTtOON1Vy3HT3rkaxLsooy7jaK0VxrpfK9ta
Q12Rk3bdOX3XT9GUaKKIWorj+qI8uy14ZyvNPXmjM24V96I19yLj9aR4hIPkxcLPBSszU5sl1LR+
+Dr3DZw3o/UbYlQ9us47a27GW3cFN/dLrVrLABox/knoZW+hENTngLhHONdDZLETmHfgvYb7VU/H
8qIRTYkyHDIcndAwJzpCv6y1kb1g1M/6UzIGC+tW0rTmA8J2khXRalN7BixdyISRRWVTCHZMQ2UB
isw9VemaWXt21LGO/SKosC9if0zjJlXV0U0wZFxn+uT8NBltkoIoAy87aCiSj7mFV5kI3rIkEJG2
qX5Rq9KsCL1k3sf0b4x6X+fUa9GcJclXLk08KKS7taVd2rvqwEsknH3WFbMegVuyylsQsoQzEBFV
kxbRZYI5yDwFNyiyKJfsLGuMx3qtAH1VBHmV5wy2X/ZtLseBabrudEc3rXJ9R/YZBzyDeHQ7aktn
qWOnbTHJhK1nInQOHUjMLSuZCJpoIooPTFcjS/XT1yhIYGz5uLzTIKjAaRmp08Ejy4blRD1iyuPq
C+NuFagyQtfVvCQ061omITuVDHgVhsbckeDrRE6JhOga9rS97rjLlY/fquekIbvV/Vq7JtVn2yqR
Xg1LPZBPLF3nYoxytuCi1XPOYkV4C/zBNftqT0OyD6jyU3R4KugfvcScQJQQL/AVxae37KrFAMGL
1Nf2cIx0Y9Hu5rypYIj1I47PgSQNJ9ygez4TWoOkSkKZEzmHgxidLMKPJN2ozl3nOVmXpEIFvmr+
ToySyhniGRPRcJKrdDhEajkY3JI1oqU141TlZc7RWF9rroloFRSweUwHDKJ8ye5KnYu8VdLrzmad
51YvZTThv/ru+uNchS7i13itOBWG9GQ9EXVqbrxzii/N25XzNL0so71x0CxzHnZUIAl3n/ab+5gN
JIaEylVTeWZL93eaNa9NjNsreO1ZQcokZBuR/S9ZtsWzqHV7fqyrdrzp9MSlV6tyi1DyQCzX3kBn
6qCIw37JrHVazjoUUTJWtbaU90PSy3Nt90YbZ6q21LGUpskoEM9QPCyZyM81Jj0cZktJBOdhWonM
iVNnadnIrHysXIYnHbS9sEIO8BpYzZycrJFnObNx1ZADsXPHYGe1yWXWmQsBW3ElOTSkHqeJbA7Q
yMjanJmJ0sHX94wIq/XceNMs997adnPMIcZRkV2J9ttSi9EmPomm+7KrxUbE1p3VfiLgtsKqMSEL
2Rk5CRaxoDcdjTqCtieM1WuwrzNTc7+YJuTBb0IjZIi00Jr47nR1MhttQ+57oZ2jto/MeTHWl2Rw
5/mGTVfJmJW6dk4T6jJOuo6+iWpKjQjEmUxSdNH+WpVnW/LnE7DNqpVGqPfc8VAylxrCorAJKF0B
PBBJLEDSNDeKYHJFUeiucsfBRifjKCVp4Hos++E+1aahOLiodkhYZjc6K7fqiPKE6MJHivBXHFaD
Bts+qxu9uy75WH708D4dTFVIzfeFQMdThFLkJQBGCy3HTeAK6T2ysRretzQ3KO/DtBL9DyNxhuJO
zMFsXHwYgEWE3FWs1/NYGcFeLUut71CMBz9ZSdm3mnbOulDQO+BQJhbNJpFZGOuuGjWR7+ci1Z8G
hvB6BHYx1ziC4YAI7UWlr25aSJ1zm6vJNESTkGjNJ5OWDx1IRIgwXbYsq00v/R6N37Pz5dTR+am2
5yyeS7fYBbU098ng/ew75uz/7un+1fy8acpxPTA/XBDHno2t911Trg4UMJXVPfZki7BpjwJH9hjZ
TV5zRwvDVpE3ru56C1i7A0uide6lIt6tuxN1j+BFrEb6wgTGzOO+1jTC7aWFd6gImCvEpls4zz6n
oh8EFi95uFSr05xc1RZfm6Iwyh1LSRAcc78x79XCQhGW4MLaS9MHrjoGeVVn3wKaPU62b0Bp09ui
OWcnv3IybY0fWR/gIkHx18pVRUIfZfWLs7AHgENQuLZxzaaRxRUJfBVO/jyRdEzq8ZeZCDO/0rEm
VnvSFr30qURvMp6GtuxiQbBuepI8chFZ9uIwS6DDb14UI9hdsxVYG7hzciNTeVMrcLpYHDycJjPt
c7PQKMAUxLL51SuCsn3998N6P8/xMTzTKQZtjvgSaNK7BqpjgVYj3ss7NTgVYpKRll8djNeDO4j6
uqPXt4QdEvFjiTz3k0tv/+q3rwkXdtHHIb5gpvvef7jSgx9yp3I3zEJwlmDBdjnB6l+8Vky//v0r
/+tSvJHE7yH/AyfxTmFqWr1ul0Hq0v2rgkcWFebWSA/Q6Y2N++3f1/r4tblWALuFy9CB50zz9u2v
A6hRCz26U9fY3Z6AwZZqEKajRjD3wV1ITP739T70+rnS9vgYTKNyZNDw9nqIhXqnXAzn1FACWKBK
i+HKbxmkGINOWBYg4zLiCX6W2vPxZ24TG1ok7qZYgvfw9rJj0zOgSmb75BGm/n0yeuDE60gejzXo
EepK45NF7OPPZAmjNYF0iLkj4J+31wvW3HZp9lunqbLnSKrcjAMgvg9J0iROKJK0utNGc5g+md78
deG+eUs3vjmL5zZiRXDwnneKFw3ThNCb89xPEKM7U9K7NVZPP1AYjQ9+nhN272zp4AiJrhZnrPcq
8dqj3tFqQcQgyUbo2ah0Z74Uo6GsMKg/zSn4+DAMpK0Bx5vtPdDfQ/o0w0bKU1SgSNrUWL+aGRjE
tqz1VzX363hTLaX5yX35+EVBXed2MLLDaO+8D/tiZ0Yu4FT5qaRDdeONvtHvddCqL1ou88+44R8X
qe1iG34Jdif//f6TaluJDG/JT6aGKB5pHrJXAGZ0pZISOU3ad7tm8HWEO1rdffJ5/ccPtQ0UJ4GN
uxip2ruJlpMrP6mL0WGiNSf4iUz9nBqddU2j5bNVavtXvXnVSJn4i13jwyLE9n18HGibFbFP7x6R
oShqibYgetG0g+KTZ/cf1wE4weL7V+4A+ubtp2QEQ1FgnqIrlHaa/TTpk3LONTOO8bNx4MePFlDm
xiGDzmJREGzju/8RzeS5OY+UTf5xzPXkFkuRetBTxkVh3XQrBWGF8yNQU/WJoeDjM0MQbFCBmEjg
t+u+vSxiqsxxujU4ejX++723EHC1n6xkuJ40XFcP/16A/+tqAEEZQaJE5pa+ezsxTdQtBHjtiHC4
kNeLLhB+2zgFb8goefm/XmsLFXId1+eCuJist7+M07KoWkCLZAHrwy8118luXPvVoiW56Hf/12ux
tHMLYVOyTcMRenstxC0aKCuVnclgwdo5zQ4uX+J/IXF2/vSZsPrjEoZTFv0pY+MNlPc+bWQzeQD6
LpJTVwX2higa7vRiIS8JsCJdlXr4v8HP0AUCq6OjuEVlwCR7r+cyTIrhdVzZNoXzmG9ner03hjNf
ORh1R02Hf9/M7ZV7+21zOX6diXKBX/helVjKdESLDWCy7LU1RmBoh9o2CLVGDkaJriGzqOUap2NQ
HZLA+iym6YPY6v/Xeew3ILwgNJnvKqCauHRPkzQhFO7c58wX1VXazPozoOn62Z/oQjptYJYktDb+
hUHWckiAE5zr1db3/74THz8XNnKsmzT4qB2gXr99rbbW+vY+2TzoKT9AXXFOPuL2MGW29sk68HH5
QVa9+UTxveETeG/3K2j2DZOs7dMiev3PkPj9U1Igww0JN2RKCOpkvW5qaAvxv38iLoQPj/vtld/9
yLo1zFYNyFxZhhWTdOZAp653EZcYNVLmcGYyR1QEvVTnpm3rTv/JsHI4CapgedKbaU4w2OZ0XufJ
VJyIrIV+ExRqjAn4lM21CoemqOkguezyO8ua3bu08CwVW/qif+ULmoeI1tWiYZ5PlXHKiQIe73Sw
ufVunZJaPJmIF5eLqrXev5taDDA7Lws652gvounjhehU8zuCiXyKbIBm9nk1W6/aW9Oot/HUd+v0
yLHatL7wThv0iaFYN0wjCdikV18l31q7acyD2YDJ2LUMkh4bQBVpbNY5TRiradDV8mNv8JHX2ZVQ
SjxoBJVVdDPdiujNyRZfKlbAH55Ze1+knax6xGelHVWfWn9MOAE/dWcatAhXPZ0ozYbchVACqXwo
rY4icdRtSWNxLMUOvXY+ntNxILZxrU33hnw9Nr/eqJdbL9fThy3s8blhxeZcye0j/KEPzkXiyIwZ
GjqtCCWxX38zjKacQlUq+zv+hp48NcNYxY7Qamkd/LGZr8Z61jDy2JW5U5pwjHi1HLpf/P/GK4yD
Pg6DGm6zNbVVd5V7S0CrLSut6dqbAiFCJoHSvfaTjmYDBZWW3HVuZrrXWaG4rSvG6i+j6JmP11OZ
XfcKyw/yhk79KlOH3mFjTyPHyVT7VZAYkIdgV6vntGJoX4Wq74V+r1XgVy5OVVfV3YYo036WFsk1
Q536RBMENKD3c8agJYbox0xPiW4Ozlo36BfE2ioJh2Uh8DCV80wHgYwEcduQXI7gz+wqe28goDnL
XjfIWc4AGN6mHUkK0SQmga0lm9LyQM7nMJOvkOb6r85AbXkNZZvBpLDJcvkzELKdRc46FeRq19Ja
dykzrz94NZCkQjvvL96AdYYGqRwMh3wQhCBbm7Et9x76vZgiOBkf9aqnSRXZ0rIvkoPLMIZ404TC
3L3M2mstgvXe9nu5/hg9h4DHXZ2M9c/O0gv5bC6J9qNjWD9EwumNqYf/RgIpXAq5cuAXeWc2Ydr2
YythmGR6+kVkltfEpcYI7spbCPpgHO7qRMO4Xl6igVjRqZB0XZbaF77GqX+ozJa8EjTsWL6zofd+
0VPUyDBaJ6/f06iXSxBycsueSohHWVgykM1CXmbnl65Yu4+VVCgCYTttAZyp+UW6oGRRg4zDXdGP
hnd2B43ReJsv1WsvcmHH/tQJgHKNLyb+tqGST6iRlSSOPq/JWQd4SzvLIS853frRx2Y1gjViQqsY
3mCKW64q7O/Dby9HTvl70uyuu8vKLgOUgll66o6+dFonsuuxPzWYwMUBkJ1aQlwSOGY1GLRIGqXm
dBc8enZ1W6qZOehgWctv7DbBHFdQ+VyU4wt9Mdp7Xgf8TjeHO6gCth8buWM89b1q7nJHc/192vs0
SBezdfJoJDOAD2NYxy+Nq8/3qNbboA+zbhjTawCjs0bnRKJ6NtBpma+8/hlpA6nuXfswrrvQnZj1
nYrBTL81uDzcUDHMvyoDSw0hAUKpz7PmVdnj9KvOPQIyeAechq5qrbKQJzeyqqNh0PpyVxEPW8SL
FPpjUDPOjRX8EbSMOe3CsPLy+uRbvWXFEtyQCO11xTnWDRu6hFmJb1+ESN2Xpp79W6rwecKqNQIo
Wyq0IDtv4j787FUxp4yPx3SCuNnOOERQlWP1dOfECnvshOmeaRValbboCX5MwXgQm5ap4lXDX/pH
VWnwc3b17KvbW4wntiKzDTsjmH9PY8HqQz98uSpkmj2sEFlJCwoUC0eVZcGjpk1WdTIzENgHGmDr
qeA17UKyxZKnmW5pBaFizF/m0tOvPdGQMkyyynidmSXpSdm6jNPOH7X5FARD+73SMCGHajE7L/Sl
Jh+R0Vh/es0cUNXTdhK7pO7sMRpnL/8NnqDJw7712sAKJ7xJHMGYvJGMM9lM6oAVMmHtq2qJZT8R
0DePOg9pHWR5m2Wzn0euZS73JiCLjDQbZ6xuySeYH6WVVvewPf/Gy7mivbULodn3lq0FSxbSLUmG
E3Kg9I9cNpVQb5WivK/m1blapPJIJteW5qVL5PysZ8Ip9zrdRXOPj6S/ZKhLvFBV0r4ZltIlR2Z0
BUedvnfSAx1h9+I1hmaGHlTFr9WQaq90CwxxmlePwCIhBp6KjVWW6pf09miUmVsTI5W21V609L/D
hPnoTPYPlsOjNXFzwxIf2zUdSNtmw7Hra0YCLoHfHTM/Bp3BGb1V6qBgsIv61CdCDSeLgk/uGN6O
+q5n/umESTGWJTjSQVysfKr6qHTzbIjztmIy5AxwgUM3l466dmAz3CqKXREXejPosT7UTJ5ITMsv
VZAG895vG9e62CMT+KJPDLY47IdYj1UtmU7n1vCAUsqbthlpVZBGNI2vo193z9KiUbqrzVUeqaEZ
8QU4d90wISDrvs6TbmTMoldTaGjliC0l4GEdcjWND8yfKxATum7cLi327MjIqWyD0vTW26ayfcVo
YELja9CwasJ5oIRhx2lajBqQUrTQLg3psQwFxi/PzhuFR1fJa6n5/Q8t1RUqT10Nr0bNoS5cW4zD
X/S6KlKeaYPmyBnEEBmqnl4LzZiJEoIg1hxNo0vSK/4JK4g6bcg8yIPZeOvPeVlc+dmgfm/zCxFl
rnDko9HKEhnC0OtjhCXCMo4uwrkeW++COD23DeQF+erLBycbi5wfSEMwRkjq+/DBkj45lbPZ3Sxj
53bnrC8RM0hAFNbrzAQ0P/grUtUYAcC0C9ohYbiPO/l1Yj+R+9afMUSqdE7ta6dUAGyz1Eu/B/ag
+pBYJ7OIeZ+nANUCPoTQpFmQAQStl+Kg6T7jwX7URX41GktjYxYkFoSgLJXtGNMR1115g/WYZ2Jt
dxLcCFiWkTHlPgjW5QsWrVkc8pkycmeaKARPHXUavXcNwceRfNXyQWNcZe1TnAV+RNqXf1cgUl1w
txtQqgOrTc+DsaUOWYthl0dCvPzXLGiQ4mEBntw9g7MCZVKWJYL9FWNfXHZoKsEGkvR1Dtie6LJL
o8mQHRp+H7bJaBx0JDF67C4UeDHdmu33LCtcpLlzjfo6wbuVHERHMnaYtwkJaWWSmnyIyiDQiqM/
NqtmyV2Gd6hz2wcXDKw6Z7z0OnMIkfw/ys5rOWqlXcNXpCqplU8nemZsbMDYwImKnwXKOevq99Pe
Jx7JNSpWcUYterrV4QtveLanALCPAIPZQhZz8/8QS4m/aINJKGjavDbnXkDbanvZ445jj6ZCYvGF
Yo9ax4botE32tesr4B3LgZvIzCZCuqSEF0o7yYvL6mC3bPqdFQ64QbGpI5AhiY+zveEE6tdwyG3t
yZ00wB1On2J/pqJAm8AwDOJLPIDW3A1THT9aucCQHeP6hk4nFwdYnbzh/NbFNDTPZtO69c4JCn6B
DWjpW5YiV/esFprXAz7MGg6AaCP6ZJWSe7jo1IBdKOu2WrwZcLcaHuk1GvFJ0Jp3QW6GacAFHhQH
v+kqtKxVoSJGJIHkRNm2gPa6ceEJvOZONdD3LZGz32ldEuUHGP22u6eNrXyO3TzVfzoB//KmCEWF
omlYYpBQUKFUnprC0AgNuLmKnVMVDFu2Is0fYKzUhClponwp86l/dio3CS8mve8YrgfdK6VquL8d
gtNhGytNlt+LSYj4ZBidClLDzflyudaP7SeaYba7Rfe56B8MfH2UDbWFSHkisib0Mv0ys78iSaH8
kC4B3s+pL6tPDTzX5qjUpeqsqCO/CWJelxwAWEBqNSFXUOCYO6n0JskVUmP6SdrZRPf48w36LiWa
Bi0ZjGCZ8eRIUKMKqlKcPVCx3aboO3EXm0olDmjSwGSxCBC+xT7q2Huf+9TeUE8J/6PmxpJYwKnu
1Spoq53wQ+vZcOk/39Oj1n7T5sgOYgxQCbXNmJVsRqipu7ZrUzJXhczvS4G2triIoU+H+6qHUrgf
jaQ7qGkdR1vwYtmjgz1K36Ae7frDz7goDHOTT47xl1azZ5y0NHC+oajtjfd5OZivVkPPfJNxn//F
OImMzLU8JTxIcF1CKuQU4YUDUzYE8ZUD4ybuGyQR8qRyAMFamXMsWzbmOQQcOZ3GAITnAabudBnh
+GWHoKaCdOxQ6im+BEnboh5tgVrf4H9Ho34aG2+l+LYsh/Hx+Dc1dBUos8+JXbpuF52PgyZej119
LHoUkXfKoKhngBNFSKYdDd3+dtXig5oFQyLhIGSrjKrYdWGmdqHexXkPRL5NxS5sA//Ym3Rcg9AI
zkIbhyNoX5dYxEhXKqgf1GnwXYMNLlQk5iEfzEbWBliGAy0st2mcQ+L50S/a+vgPBq5yapGKk3zX
KV2p0nw0X5hzkNgoUctlvh5VF6nny/waSnTgKL+SxNWDQyfceNsLu893pFv+1mgRFTwEIxaSK7z7
D4en/cl/eNVo857kqOAdarcKk8ao95ChMHBxhrF/KvvGzrZ1UHm//TCv7zJe+TUn8WU1kta8C0mI
thEtIyFrdO/q8tlAqYUEyDrFLZnIJiqFRgMrgTO0cWsk68FttOl2EERUVthZDzTn1/Svl2VAVEWR
EKZ5KYVD5i2rvO10tw4c84TAnTik6CWe8qC6j23A5bf39bL2ibGaVDVHV8mBkm7LL/FutrXdQ/Gf
VOvUUvPpDnpGG4mT65BYpwHYmfsuxWQPxFAFm8Ut46j87FKHCw4guZ37vtO6tZ7tQn8IYSluZb6B
lK2nqzn7AFaaZBo6VmDCitI8iopHHniW4h+txJ0uqIFW0TmgQP1kJ2WTXFoVuuHFyCxjvKSTSHeA
AshoYi2s9gBsvbWP88GBNHW2pqPSAZCEy+sVMyEC1m3jGye/q89YdjZfhVaKrdcqBjf0+LfuFHG8
/ZU+uPCQhKA+LtgVAGFmdwAKRINqZrF1GkJEfseG9xDi2LgtqtR+9rxk5X5dbgqocfLg0ykCXqTO
mWPIbxWU5D3zZBVueCfCKXpSpt6ZdklljS/Yq4Vbm/fiIsIWpcDOs8nL2q4wzmqoTH9uz/2Dq4C9
QDQJYw7ns7kAF6macJvMNk/IYnZ3VdGKQzQgdQbnNympruXVz7oV/4Nx49n/fgmy2pYK75OtyL1/
/aW1ws/poXE24CGRa1FSOBC+VweXdgXpo5e1322W6WIDVV9pBHz0CWgsYXpIbR73DVduiXfnUjdK
x0/tERit0ng7kZWIWBEheAVcRaXFbTWI2m1PyVOD9EEjfhPjj+tvGiLZT/Aak2ElYlrsenY6LxBa
QkCXcJCRf//u9yCRU3o55NyTFWTBQykoC29hqJhI5o3avQIUbFs5Vnh3++MvNr4clUq5bNxj0OHO
rgLqmmmdtp1zQr/BfkKQdTA2ouijX4YB932DTLezMuLi6gVAxME2GBclxEWrbfAdx3MGYZ4iexTI
LUNjuQtHFacvXt18ZbDF3kbmUGq6IWNG72vRZwOdUaNhpgdnxc2ML32tT/dxGkKB6CEJ0erybZxz
8uoIevr59sIup2lCDJVW4zD7BS/s9ef0aRWgsZhHZygtZ8dOvT+od7gHXevDYqWjvtw5DEVJVKru
8pXmrVLXqfkFThudk6Kjvm1FHQjEsNxpvi3+YF2270qKgiuDfrCyEn8DMkUSpxHTuZ7fVBs1/Zw4
Ppuphh13ZfkC+764vAS+n0woV4daS01qjII7X40i619vDjq1bB+VyMXVAQ3Ln/futJgqdKzewahQ
7SWRLHOkRCD9Nsp1iVbeRQ1Mvk2DM85e8a3u6+1vu5w7ik5vDxSSTq7zptL1bnBeyl5MwMdOnl+h
vSEKTECFS27v135/VpU2PyGA0MNnBOb69/bYC01LLiyAlK5JDKVr3BOzE6uTZo5FChxFHbPxW+LH
VXZUtWYgk0U5/lT3NNLuh6ykaV4HYMNfUHKh6Vu0XapTmEF+eGc0eZf52wlhvOSXBktIXFDt8dVj
nFb6ndXGw/fbP3p5yxBdG1KeCwFkoqDZYSiyXqGWahQ8d969RdHnO96FzUGY1X/d4BprmnvLs8dw
JutjGdwxdCSvN4fWDXRlS6uAWwDC0qBQ/bcRU3xoYBlFm9tTWx4+xqIzx1ZEKpGW8vVYKqo40QAb
9OQbYf0lbhuUVFRFt9Dd09Dw3/dOpz6H4ditPBfL94sVBR7Bxa2DxwB7dz1wC/SVSLLTTpWbdsOZ
KrXYN3rWPYQ8mz/wcuofKtCeGFDCqfA2Ua7Uf6q8o4APSNBfwTMsVpxDAOAFEUi6KMB8ZyFbAQVl
4szpJyx5x9ea9vOjofu6e0pdo1szKVgsOXLFuENSUbWgKbvz4AnxhN7MctAMFAvFuO3jptLuQjae
c1Lg5mjIKVQxDN4SQZsVJcnFRsYLnBeFmAS3ICA3s0Uvm7wMM+oUp8kaErERnJ0HPaPXl4vu0Srs
Fb2T5bIyHEgFSFJIZwJrvv7GPgrNAzXK7lRFVr8rmjF6qrhMj0MPTeYf9zEz4zm2EOoBPsqtej2U
aVQpYp5ZdxLY9BxTQ3j7KAaSkfqUjtEjETgfwxP790FB4MKEZD0d4v3rQcFUok1hGt3JbbPe2QWZ
lUB3SlQ6ZzSCjeTOn8ryT1SmQ3K6PfLiCkdUiNsTXi75hYEE2/XIBdUv24ndCTrX5L0aky8+U/4W
EKO8Tq3PYwgjBIH4VBFbXEhDcbg9/HILv0FhiA6QAWFjzibe4i+gEFkaJ6Tv3HLTqDbKAkaSnxtY
Pvu4Tv/AQ21WrqrlbgK8ZXNfAA0GrDvPq8IhViLAaOYpD4v4nGhmp2/R+bKrrULO5d3dnuLiqKAz
DeQSsCyaRjzQ8gu8eyR7N6DBotnVpSiLPt04YUFH0PcD+rF4h/yhUs4K//OQGsEsICcsOfm+sywu
zBC3cZK+uYByglOKlhS9TFiCtH/cYPDPhV82K7OUJ/CqzImVjFR2lehMgNfzVBpMfOaxkdqLCq9R
gzVmN+2paGjA/rk9t4WMJBcdyGOpfIQDEVHl7FGrgFJYUaQOl6gEYI2jZG1l25BSePifXw/WV8es
B1zmpqEP4y3SIc4Plf2bPtCfip7oevfh7xzWpLVB+t3uV6LB5ce25d1PNYsCBxmt3HrvPrZS290g
/Fa9FCkJ+0ZAvdgIcBmfnXbs79J6fLq9Govji9IoWRI3IstP1XA2HpJwWPINLs3wZBjsc21Pxqem
NP+i7xsc4Wtr7eeo1JH46/roeHvoxSlyURUHj0jtDrY5UpLXU9WC3oRMYesX5Pw6BAVSyFLNgzmg
iHKPkFOwsrLLDSanCn6V4gSNtbkl8tTosVPAprzoTl4ZL4qdQ3GGLA7b8Pa8lktKQQKeETRbaUE5
PzxOZtLntqSzCRFNOO4bRFcwLFDb+DU1R2c4KSRu1efUVtLut+UZ+Y/b48sH5v1JQgfTMLiJ36qh
OAfLLfZuC6m8a9gfGd65VkV5wGVP21G9y9EoQd9srEt718GJPcJXQ66la8L97eHnO1gOj6AYetxI
mhHAyOV5N3zkJXWf6y6aGnqcHfOMJCLWUjhujhO8dtWq8+B8uRnPpMxNc4TTIgux1+N1oa9WvPzB
ZfCV9IceCwPhPlPsI4FWw9aD8vWrF950NJQu8f/xrX8bWxafee6xG9RnV0k8lErtCcZGwyDahFVQ
numg0ZC2i+l706fZyxBUw+s/LzBpKqyst+fWNWdPHndb5IxJFV5Cj1tuEwKJ+2L0JYyrZkC7MQKe
4a+8B29J9mxPYRWHFqeDViO+VrM9BbCTwo8/RRdUMoN9XQTeqS/j5km3w2ZnDVZyhzZbsW1RJtYQ
MALraLeWu7LaH3xpWWoGzIzyIc/+7EdEwKLKmmbnRQ98/dWlzfuo5EN6cToDfKPpRcPZtVGOMl1o
M7fX/C0Nni8AeReQV2I7cKize7IGAKZNaPRdUHfKk7sYAMFAM51eKGJOfvGtSoAD0rqtkHmdimk6
FWPA+Yp9BdxF03cQ0yoxHtoRcB6oa/jtKfLNheHYF5pf0a+uDv4VtS+L0qiycQkhhkecP9snlTbF
nHG1umiJSLrHiEYfZGonobcNrrA4VjZ6RV9SQ0E+/vZqySN3vVhkp9BXTDqS8B/mXCZLj2onivPk
oudqdqjKDKKyooCF3Nhh1BzrvEy6c2RU1po3yiKXI0ySeapDKieDM1s+Au8unyYGYOMLRiabp9KL
Ek+iQPkrBLkMdvAgk+z0f/4QA2QQUOY2ViUsIEpO/Z/W+elK0vHhryF4ozpKB5A9O9uwtT2Y2EAo
eHg5pM0bLZ2mc9N1MInNtii+lZTNmssYVwQbICB+RnaAZBBlB+BkGmiE2x9lcXponPIHYgOQbVoo
s7xEGcYEnfnGvw8xR3sRyRSdapzNNrCcE0AwcTHcicYGYJDra8rdiycB2gjWEGCpcfpFaHe2EyGC
lvgkD/HZjvP0u2gr74BbCwgIQ+8ugBDXmDGLqbLxETslVEbBjqd4tu4aOotTpo/xuceDbxv0vflo
lrn2gBewwxaQWlV98wp5N1j74ou3l5ElFQEDTbIhduL1/htg6NaV4SbneqCjvI9Hp4o+62Y7DiAR
39JP/Iy31kgtY+sEQxbsuhEFhIOdQRgY1QqcjDW2o7uv4i5zXyNlUKdjDJvZOJhWEgXHFv1q45Q4
WpztPPA2azf94ugyAZps0laHMrY2P0CF9CXPlCk5j9DqLUj8vbC+AKpzVHmj2fVvHBJS5DPRQS5W
GnwfDU0oyHmhjE4ZZpZ0FPhye3njJ2QXqfqJz5SGWx0Ltm8KQhvRFlz0X+zq1jzeloeUGVN9ldBk
6oDmfNjUA0deOWOKsJE66hu9j/OjM2YR3rN9huYB5a+jVdlhCMhIOJ9ifELAqCuG9duqeAZvH9IP
fw3uKYI4horboihpChqCzmQl56ZWAkoykhrUtYn+bCh03Db0r4TUlHCnFzXuccAC3ltHW1CDU/So
B0azUo766CShoGtgZS1D2nmuZBV926mpmp6xG/4TWnW3lwzFTZp7YH1bH/iNLSBIqoEAIH97Kebp
AdVojLVkawMYDXno7MVN6BGpFSItZyUwyzsr0PIR+Xj7f0ad+9/+fShaC5ThqUQBcZyFcUk5YfQe
Q/Po0d94rkv/JRqr9kH3LG8ljvhoUhTcqba9MZfmPWxE80rU6P3i7CuqOEzYmqGpFkB8TAupW357
WosKt1xCOOHExuQ7MPjk1333GqI2kYHViXPSuiA96TpuuLssqcPPYxDn+TMuffmPEXCI87XtrOab
LuWYNyqFxyPi65kBOqbR/O9IIJILRmOcNBB2q15sWj2ItYOq9er49fZP/mC/cfHIfggNVNJf/foX
u3jkgoPWijMQYx1NGjvthxN1B/9Tr1SatsXJxT2Q5I0/0Hx1+pXd/sHXITukj8875dBpmj2RcAcm
vCPi4tyUafTYBqn1VE91/0NTe/3uXyfKQDDWHHSY+TxzHrSSV51Rj1l39ukJ7eKGFrWSgSKpdJE8
KIoVPKjN9K0V/lrWPU+DpUECtwvxGQkaecssQiqzTrU9lLLOMIbC+7S16TlJi7uVpVxc5qA0QJTK
3gFKJWKehDZOaIWg/9rzZCfafmiASmd+NR2hyOFtUFX13eCXr7fXdPH4Qokz6KER9lFUAI5zvXms
2o7twjLRohBqCGywScp9jhzZszoA00HbI7ef8qIykU70fGLhuEqa/27/hA+mTczBfKF30p+ZU5xr
tKUCAP3uybct+4TsFdQWTUzTJcKVM97mNEA2SYui7+1hlx/VItjBFFdKepsLoIeaxZHZE+Cec6DL
wUbrlPiz3qCsenuY5euEByrtQgqf1OiAQc6eaCUsEMsDtXkOXCpo3+CvgJSckBTMX6rJ1VDIDnG3
DDduqCknPDiy5tATkvsbB4hi3twVLbCQL7d/1PKr40bPRuOFwu9rUW6pitGFXKd056S1BjRGzBLc
qBEPJy6ZTN9ATYn/eJHX7ymrFSe9oTRw+wcsF58fAAqLyBY6lD1XhlZahOhaM+nPuFDq/+mjomOS
kRjTP58ox5EBgUR806pR5c94d5knVl+NdWF3504SFhI9eQEW5uxFORT3TkNxUCqarYYj8sK9SuUo
YREfgaVAIYB7eXamwqIB32+J4Tyya5/oNRbFlo+hYp1dSiEmhbLkc2g3Oto8ADCJEjUJ06YzMu48
U/fFZiAtCT+ZoRKcs87wRiDYyQBxBYsc4ru4ru1dqg2eukUIDIGiChAmorwgRA1irxpwl21X0VcV
HlW+HdJGuzSSAAB+anA6TN0mL3lMcYwqvsbO6AIHRsVt2tpd0z772KvyTxFaF19R0qsQEevD0Hg2
kM9sHzlQzh1i77H2U6vIhf9MHWrw20HRe0T0wq637jEogTBRDVZlbTqthO8UWoGa7pGgathkSt68
Np5fvEBqcItzaeb6L4oo9YjyU1bioQpiTst2luz2bYuSvikV6TY5FgOGbq8EnsqfDOlG9042/tGM
YllwbnYa9bXu0uFvkA/uPfzL3qHqrjUOwqL25B47tSWL8U2tu3eHUEiLI6/6ZvA+P+NgEg1gYj0X
Hd6uNjv0VKt4OObgMp/B+QPXCNAUNmDWDC1lHArfweskBk8co9aIhj9xBMp/PwxqlyDwBL/jhPMV
KM7a7BG2rWxdeUDPsvsaIZNW/gh7t3vygOl6u8owC7Hp7MmfHgsccOAhicrun0QRxAq0Ij386pFv
xVvfwjRyDwerdE5QR2m2l1FKS64OsW3aZGaYVn9ZJPT2yiILsm0bOZLYkNrOTy9J2nwlHluGSPgI
g9aRpUpZHX678d6dKtQfBosAExNsvVdfoLj4AVyMwnHxAq717wKFonGrRHBjHvTEHoS3RWFebrCi
VR8T0/XR68bofgAtQXfjkDbM/hQFkw6R1SKPQUXR1Ytp7SKWEensWPJr6QcRrZLSz3EAsRP63aji
V2K3qNRaYAc7AGZRjnJs237zQnv4Qu6ZU7av0k81Pfw7NHG1c4NX7E8zVabxX4P1NztmnnoeIIOL
eHY5IeaSIUVlVcixgsrBap7ayqj05s71tXHlsVsWI5k6NyB1V4ZDIGSW3oOBQ7LWzuozx5sPxfsD
aSM3avc3MNnuKdXQWq0c6s52kqdfgqEMDl5imfrK3llEiwADVKBJOhc/IhVz4SOXbLHtvJoeZz1a
R2SPuweMJ8N9oufaylCLAoqsd1JToHRD5kA8f333C4pGhBw9RP5KlJ+TOEPot/NHboYkD0pt2xVB
8f32q7aIZKStvawcIq9LwXcO5EyKzAZ4I8qzoQXmZ9hi+SlVI+VB5On0R1F89GLjIl7b1zKAuNrX
OELTcCQGJ8hAb2T2aaMuE5kLW++CDD26ySifWj8nwEcIwllR8xtwIfxIMzTraqsZxvi/HrJssBun
RgmloLe68uYu1p0GFVEOdRAYPqzwLCGYErxSfd82L7U/6afJhbjaJIay00SrIKJHH/b2osvvOJs+
6AQ6x2+g4oUr4dRZdmVUgXGpOtPc8x70v6NEVNphosWc71Wnjj77QVhE6B3EUNJuj7745FC/ZBdF
1WU0udDIMcYaqyik5C+eySFuaYCDB6v6C7aPKI5SN06fDDdX1pQkPlhkB5l4gSgTmT5f/3pzm+Wg
O13riAty0O421ZywekkIFH8ngZ+pL5El3C+3J7oIGYEFq6AWNMJYDMrmyckYgO5RXE+72OEoXpzC
zA4aer3HerT13/TUXTAvMNlQNzTE0aBbVqygXz74zq6NeYlJiY3725jF0X5fxzTndO1ShX7+PR1a
/StWHgqKLLlyF6eDekosv3wAxtmUKx95cWsROvJ96R1RGwWBM79K2ial5uJql3hsxnoDXmN6FpWL
+qVPmXIFlrKcJ3GqNHGTwwHpkjvu3etqdGHtTb2qoUTv+a9mDoV2C9lMRxHdG6YfFLmNbZH6qJr5
buavYVaXD4UMk98NP5sr8jR93vISXLgqZLVbyfdxqTb4xhNh7zJuVfxxiuxPiRTtV5AGoj8NYohW
PvZHKy6JOMAO+EMz4HoRxhQkSjaw4kPr2dsSTVvYjEJR76SSTrjyeT9YcToNlL8RfiAJfnNaebfi
fmqlqlVCbg9gvOowDhxkS/PUP9GMtEJUlY3mt6fEU/iQeHm7BihbHmVw4NTq4JmQqiy5OFEw5oAi
rIsyeVgh+OiFjruxDVHoKOxwFxTCXCkafzgikm5sWcpGZEfXi+uYaFTmFEwvepYW+wQ0JjoNaqZ9
LtzK2sNvEHe3744Pvib5vYbqARggUBOzr2m0mqdiQGxfSi1xL/rU6+k+VWJPxSWgKVcG++Brguum
5wi0XpaEZ+fHUlQT6K0tLrFluY+DHltfkWKdzqKbyk2sZmg7NGYcQkH17JXUbzFPQivQMZiRcSvD
MJI/7d1G6jvUXqt0yi9R7hv1QY0HlUIRyJ1mY+tTpu5vL+viO1LuZsdyJCXEGzLN9XDoOraENmrJ
TKXUpuaFJ4CL8QW3ruCUILL9rytr42YCQYBmA7kowNPr8awqsn0IstXFhNp5KEpOJgSSBgNi3d5r
eay9xkoQftOSTv98e6bLhUXLSGpVyS4lmIFZTOF2itmZYqwuTdSIz6o16Y+xksbbCG3nNdW7xYvO
LB3ZrpeZJp3rWeMtSLnZ3dCoLrTfnJPpN/G54jXfmmWXbSbY7uVGROVa3fmDb4nInwTZSGkzPuz1
2kIiTdPMH8BCpzgXbRF7UZ4rFAy+dmgM7/EjaFcuveVFb7NzwK/LeUI+mh/KKQgdS1G05qJ4RvIF
YWSv+m2p6OeQzFkZZT5UD4zoxTPN9EedelF14rHyApe6VJjTzvnXL6xT1aUSRZaiU0ieJUMYLXC0
Ame8VIgtQbSSOAV//E3YtnbfLgtyNkBEye3iIZfZ0Gwb503aBhX6VxefGkJ6EhMQ/ahTvfIo+ozK
bjZQJd8Num/vy8lSqmd1IpxBOT03xnEDoKOIvt2evBzxKoTlFyFboIFhBvtK9//64xewf40An4pL
MTS+A4lCqxMEVEiRLpOJDdM2AIYWbv0gC5tjRubtPN/+Acs9T9ODWwsgIdpHFNivf8CYOqNPx2y4
GMhUvwyO3mZb+i6JdTeVoTAOIZC3/qfZOPpqMUFeUu/mzqMHiBweEJnaWwtvtvG5sBqTfMF/bF2z
nC6JzSewL3FbAzDYKFgUldk27XM//jW0iEntfX/Koy/YU8TuVy2qnNbdFUiNgtJgara2cqPPNwuf
BNU4onYD23N+41zQeZBDGJ3XP/qoExk13AaFxHETBk1t3zm50j8C54JKSWl+8C1tP3kUeJPNVNpl
flKaoGmB4vfptHZ8Z1uG1WLLECBxYxA0LPTdvClzFfo6OFNRyBs3PSXs+g56Nn4tlWX3l240xwdT
w8jsUHQjtMnbG2a5LlxSKvR6sniZxruzV7ampaqxLuK+dPTimPIZLB4DiL2/u8z2jwIyUHJwxySO
002i9VkBUyBSx53beMNW04tV3qa8IN7vIxbElpwU+TxQ3niTBHj39mZJrHiBEmGQiQPLHTzictwE
mGusPQ+zPIiFR6mRTokDSNA2eOWvj0rSuCNCUoV9bycKdj5Ga2P72ZkxqkZJBsJs36VZbm2zcGrS
zThZXrgth9pO/+2+/P+fIXsXVBzecG3XPwMz3anUc8W5j02EJDapwo/eIHpVd6gEoXu3MtxyuzFr
WqMwLWyXxZ09im5iNpU3WM59awhkbuJRy0+G4uGUlgfxtkzCYWcrmoUiDm7TKy/VR2Nj0E57k2IO
jWb59+++bNiWaTF0iYPvMVXtU0bpij6U14tTEFe+cgfxyHc3QThmXyW2aw0YM7sb5UoDLoChKJGS
NBLkBfZueAObvW4kIb1X6tQ8G36X7bixzMOkaPW2Gkflrg7CtXDggzlDpoMeTZ+Tp8GcBTwaF74Z
q417TzoelbsElC+KVW0x7iwjjC5+3eMIgLXfZ73qNbFyuD+aMdku8CsAcNzOswXHExBWIcWme45p
sUcBJ7kbI09/gLjxWmdBt6eC7hxWLpTFuYIxJAkJBBHkvkCbr5cZqJs/TGj+PKixr6MnFhm18z9d
9bTn3DSQzvDNzk03odZ11nOmxqP/fagKOpT0YcKn1EnMr5iUJcmXaeoQyU5MfzTtzTjYmf8K78yr
CtDEk9ZuXbWQAp9SR/L2DJYTgErBBgH5AYCKV/x6AkMwJcjFB9ZDi90uFJJCq2107rC5VLd2pKfF
c5PqakPLxhtoBQHWbrB+qVsdEcTbv2S+eWQSSeWNVjk3ogXQ5/qX5O6AWQ5V8IcRZxqMHF1lgoKH
UAvCQMh39ceitPv6Dg1vNf0pwsLF4+T2LzDlLfj+NqYeBsWc3iJ5kEpEN/uacMcynAJL9d7F68Lf
tWpY+HdTBHhtE7Wlrew8f4ovEU6//omqpvYNlTsukc2o17750uc9lO1t7NLv+lThK+1ABc9ye9rW
aonL6gZ6x4CHLc4D2SPeH9aA+wwDPRd+EFj7RANXit2AGuifU6+fzOMwdMN3s9Da4WR7raqiali1
3dE307zb+0aAuXEjVP+xJgAODtCH0b9sEhdhd0efkrraZF4n1JL2VeogAdpmMqGDU4gxWcviuUg7
PhfkY02xod0WxzvFrG28nDrdxL7F6PtE+5yo/nCqfBRdHjW9FtUe31Dd2KGS39o/on6antUAMBei
NPCe725/j/mJFhgKcIu9JRjUKudldwyk7ABz9ODex0tRO5iiKx/9Ulc+1Tjr7MwUIVgcgVdrhrOk
BsyxLLzLaBtXJ66z2S5Auq1Pa7Nw7x20Nre5EtenOsuZYzYO1ucYD51/7C8wIuEQeb28nggD5j7m
mRvpSiwi977NTGfnoTf3uUW6bUc8VtQrm3wRAzEYOF0gL0zO4bzJ6b97GeKB5lFdFcEDULBJQzwo
BOAV0GrVNxONv5GKlZo7uzIaG2mYZGO8aDejGu9CMwgu8hQnKyd/ueD8ImBANFnlGsxPPjK/NIf9
3n/InMr83+hryTcSWBrRtQR1IvW2VnyfJeZyvQmFEM6BV0+9Za5yTiw0hCCS/Ifc1JuLYNgDDb/w
bPWDufIqLYaihYNii1Qap1BGP/96tdug88hCLHFfAfP71Ipw+ASLLcRUC5nT28dlORTlXNnalPrf
xFfieqgKF3LEEDSU/MYi349upEVb3a3cB+6xUVkZbHFbS30Aap2kPyqM8vkuUgWqJhndjYuPe90e
jjA4eC3vzzDpp2PZFeZRU/ph23bmWll7/mKRaFKP0+hTgV2leitD6nf7t8OttwXVZF0SN0QmtalL
d981HmIYaBk38UYpEIToFdFuKiMYfrjZaD/dXui3nuvVO0GthUYyEBAdFNIizin92CrjXqtIVWCF
b+tJx0O5D3RvV6Se/jTm6KluylErAhIsVJ23kN9T5cBCUibf1GFiKc9aaxXVQyo6jbg/aXuMhoxc
mBsnMumfb7LGcl8aculsowM2efF8V+/slRh1nn1QRQVoAgeNuhGwlnlJdeirtiirpH1QA9RSdkmt
u8m9X47p+Ov2ii1OOAPBAUNSgcqfxJhefzNQFy31Wb9+oETSnNsaN+sqDrWzB/job4uU6P6fx+MN
l1B0LlSJFJuN19VapVlB/dB2U75NDC/9xYMsRoz10qe0yK2Vl2px9IARApeSuCQ4M0vBIgUvXWLS
5sGZyvFchxZatYMVT79I/9rn23NbvIpyLF5FYH1cYVzg13MDDONGTu00D2pZiQctGpQDNgbeBWF2
cahbc/grgmFc2SmLQaUwBxhTE8oXdvFv4Ip3h07K7PZ4D6oPvj1NW6QisW0SfXzU2gKQHTgfe9vF
ebxinrDYn3JUglPKmTT/qbNdTxUlZ4HTZaM+FNoErFAxw/EHUMPgdHtFF1+Pu5LQTxIXYLxTO7ke
pqBRZuiKqT3Yb1LFIjPSCzef9Vkg+/yvO5OxaO1LBR1mRUZ+PZahEkaHWPI9DKGRnTkDKAdJjzgz
fBN1tbLi5d8nJwuHWDVYEnM/e+4LNaQYFnXiAQVBV6WuryG2gN5ugIqa36/tk7dQ5epqJK/nwSOS
YYHQx5Fr/W6jjE5WxvZoxp8mz0cMOqqoEe8GN2rp+UpxyKksdReTeLN6yQsr/g4KCGFLOOsWYoEu
NHqFkqO6Ff7QfNGBKxXbFGHMRyRLk35Dsc1WfnaUe9ED9PIi+V0PKVtxrOyk+0l8ipf8IWkLnAm7
pE1fkH53vlSDTiiMCBbIf0wow+IVZKwyrdHT3/i61zOHnci2kHxMVnsexXhVMABq8LUHpBHV2iVV
qhwsySxythFd9MBBpLJ3jUcKbj6sD983niK9wHw1MkhxaFQiKnSukIUVpzhECnurRaY9bNI0rpH6
r6lhb50SHcuXvE/TINtXtNL7+zTpBixHR79ErXVjhiJvv+ToYw8/CPi1cOfVzaCs3HZzKBU6lHKm
cpYEGkAPZ+eydJu2yhFwf9XCsKr2hoiwGi8Akm9F2dt3NPfzEW6ea34CbhghhVBo9inVfe8ZV4Px
c90b/S+SSogW6Ikn8S5KJ+sgVCXZ4k349/b+n91cb79VIuJRzNLRwJhXvhDNzfH3qopXK9GU72Oe
dp8U38GkFejUPvDq+K4wvVX3DllZercZ/n9UKiDUYNHzpOR4fQwGEWsTiuv5K02m5DSQtNx1GExe
ol4DbKhn00tM6fau5H89I8idbsMR38t/nrl8AWHZgJMim50dRSiiaq6qbfVagQHcOKpZ7IbeSX7o
bTF80vWx2fF2eitd2llcKCcu8di8ENTbyDBmJTfNwMpClHr92uVWte9p/vON8/EUBOJbMLbTyUz+
j7Pz2pEbSdr2FRGgN6cs10bt1C2xNCfEaEdDMum9ufr/YX8Hv4pFFKHBYBuL3cVmZTIzMjLiNQg4
Z+m4xdtcpBgMzIAW3kgUvudsexHEHawsW6XOe4/F7e+bWgvuCbXSYSjkv9PCrjfujOt5zjzgue/D
vTTLOV1+YND6hNBs6DynB5BrmRB0Shjfe1yitX2gJeKthnf41jsoId/+rMsH3DxTGl+EGXx8ubGW
4nNQFxRsPprRK3yne2gx/qSKqaNjWybKN9mX42ORxCmEoZKcWEj2uK/hdt0NCLZvPAIWF+f//RIy
OmSleHTAqrpchHCYyjTvm8Hzh1H91ZAd3RlaJby6RK/+9qyXOffnWHDPyD5kaC5UVi/HirtIMhOj
Hj0H+SPqJNE0tS7aPAB5Y5Sm0QLB0oL02c7Qfo4wk/rZdgoKV01HS+Y+zJ3wGymhk+5aX5QvGqbu
8j4qBk16iNM+/cswkkRxhYopB8rFYxPs+tY3vt2exNp6GcyA3z+/P5dxE5/akiKNMXisKb3IEQN0
FKf8sTjpvlZtJE9ziLkMQbyPiNHkNp8YhsUONQK4x6bWKl4ahNNOxbN2z1M6GF00qe3HsAqVE/rW
kdvE6hRQN4qH19uzvT6RM8OG+vc827nZf/nFEtV0TNjBqtfz/IGkb+ZfcNeW3b6QzX8xwe6+3h7v
OtIzHg8MFC5YXDihl+OpPlakIXgDT2ps/2BaMV4PDHowlco5SkERoH+tbbkcrk7yE1swwwZJey4H
5Y1hSxEACg8D7eoEJz65T9u0eTamBo87Pu3GObjeQnTZ54Ynu8iak9bL8ZrGkRJsmTUvoEt1hrPU
1K4WtMrbOHSGsnG+17YQ3VVQmtTTaUMutpA5TVqVxbXmWVmlhHA6HEqFPa7AlUsMpsqeNzx0A70X
5QFLX+sVCW1rS83j6rMidMQGgmBuzrgGY7GN6HQW4QQgwAM1gtCoXmE3PgLmhJOfy6OL9EPxDM+r
2ChKXQV4hrVhZFHcB81GMnu50Klk2Ahyl7qXTbAUTF7u9E8pJe2FkAzPqrru0arV8WSnYotUf7Wn
gMPSFESzhqckSn3zZ/kth+ZESxLe1oZXZJH4K4kkFBFH33rTMbM5oIWYHW8fnNXxwP7okBJgnix7
RfY42ONcwvJ0oWeEUIvmEWgRET3bXR6eqjKZ7m6PeP1NaYyZNGAhjmEKtdS+EU0IeYSz6g2S1H/L
8E960TqM/ySlom0UZt23ChCbtHF2VkZF5Gjmfc40PKoel+sap1OfACKWPKSqvjlh4O8wumr36VwZ
2JWN9iuVm3oL6Hx1YAnBPPjoeaNYQtt7/lG/fUzaGHjCYNftwaZI/y4akztJK4tvXWdZG9fL9Zad
h6KGTM5HIWKJCLRjWee51Uueb0bICvVhcdKGUD9XmiPee13nVdR0vP5sNNg3IsXKFgLrRGOZ2Ksz
uHo5y7wrWqT7wuCsjUE8foWgIP3dYu5Z/sINLVP3cq751en2JloZk745RVXw6zPAdvE5x1IkQJur
8KyLIv/Xzsb2AWGj8g1mr2yQ/djR/j8MCM4E3uFnX2DxKfXBkXqnUMPzEAZp6HZq+K2H4POjRmzI
leTE2DglK1sHpX8q4jPA0qR3f7moSVNp6YQioDcWUVCTuCCZvZPaGPBYqhN3Nr7h2nA4Xir0Amcc
4rI00Zl+HYya5dMt1eKDUdLyxNfBl+/Uqk/KjbVcGQwMIM8EMjnED5dQ8CI2C9K5KDgXiNf7GEh1
0nuV5PjQ+1H5zx9/N/ii1A2oQCJ9tbRPjYXWYmyehGesvOJmVwVp1D3UAp+KfTVlIt5PRizkjdVc
2Z0ALkiNId4Sx5eHUeB6NAwoP3kVo2dvTYhDlBvZtVztcD8Kk2ORRsWf35Uoq814XBSp6IwtPyG4
RvRLnTQ8+1FOM5A2h4QqCzbsp0kMZfFU1N1TnOGIcXuBrz+mCpmA24PdSkvJXpxEJa0iHlxpdLYr
tZjND0Njl1cDF4qCIeh/GIsQA1iVshZf9fJQqLkST3FfRucAu/V7kLjaEcx1+4RMQ74x1PUnZFoz
rgxrWsxitfm//y10V42tj1pRwTep+vSV7Tr+QKqhfFDUun5SRwb9L1P7/+Mtzrvco6KNrUh4LgT+
im5udWPjBqoppDtbZFs16/n/7eJ9wBejpDobNM8OV8sso5IUArTG7Aqn08ddG2BeZSEgmeFwaOfP
E0oZjxnaTB9/PMkZLsi7dW44AD64XFSlDMK5+RqdKUpGd0rSOmeQezBeQimPN87gyr7kmcybACEG
agLG4lYqTIhqfahG55ZpfXMKDYiFb81qA3mibyQXq2OxIcG2Ad7gRXA5r5L9kFb9FJ7HFG1TJB6l
J5z/1F0/bjqrrw0FyoVOKQ0Anh2L/BC5loSCmhSep3BIOW5odtXoDPU1VnLcgOHGKq4cg5kyyU1L
dgjSRb+cmWBftqoZi3OFzsCr2eff+tCU4DS0ykfUt+3X2xtkXqjFvrwYbp79b6duNPPQgLMfnrN+
mq2iACoeU7Xvnb/s2ixfnACuzEfdF3CWYn7Q4fboW5NdnHkpain41IE4m13U8XJV8W/jyn+V+mra
+YqebmybtfGInPP5owuHSO7lbDPfh+zXTuLsVHaPk6HAdtK28P2KR+Pviur2Vs1mdUDoKRDPqN+S
hF8OmDcqbm8yZ6LDzfRdHtTsKTeDYtfgyYZEb9ducGLWPidNBdg5nAmTMs7leI7eamUH9OysU4bE
BAu+tfzUjmHZH7JWzaY7py1l67GPhknsaEFt6eWuzRdhGQh7INRnGOTl+B1yuYFPx/1sF3pPf64g
zxit0kszGS+vRt0qjq8dTlgGM/Z27hAvfaOTRIq0sPajc1JU3dekb3mVa6Df7k2UqqKNo7k6GDLA
KCtT+4QHeTk5WoEdJCM5POeSX7cvVdOV92pejMXzAPhuo7R7XXgEugvGDToZl8bcML4cLS01pQfC
Kc4prReftmqVJrthiAxgRc7UuOh8JH/ZwHJ2atjX/KdpH7mtqsRfBup697cP6sr1NdOPoFmBJyYo
LaaOIXGCvlrBwUE/23jRMDKkjxT6WJj57GyUMdowwi01BdB0e+RPIMUiQs0cXcAWNLTB7S7ir9+k
kZZgN3YWmeqLfek34zfd9KudWceO7urEff4qOGjR688LL+vLLN8PjeE8j1PbPTVqsQVIn2e7/Ek0
Nzi4ZCykK4tdrhWpBTPIF+csNdJx1+Eup7g6B/t0e+4rpwmqmUVjgFcij9pFphcMKAEYYAbPql4M
PCVlSZymqUZWju7a9Ksta+vt9ogr8YPmDX1yHCSp6S0LXmrM9W4YYXpOgtR/HEe6gbtwttRxfXX6
Jyod6WvtY2gdISmxoRe/MtkZDvj5sKUPffVuwFUEgz09PWtddi5ruRl3iolJRJBIGcJK5mZsXvmK
dNQomDpzuYVu1eUB6+RuNhZxWF2Rtv0hL6EsuohNmFuy1mtHGS18ShNkRWDslu/1VmhGhRhWeq4i
Xz1WFg3IsZ7UXzxkgodGz6I7U9OaHa1L3cB+0ZCBNU7iKBRp/Hb7+y4ZPRRkOUlEMPRsCGE04i8n
3SvgSmUxKh6a8JrNufWVE+zoiBKxbbhGEk6Y+PZNbB4RuAju4mTSP8Zu83G/3Gfzz0Au/tN7fn4A
z6H2t7QDOYcAaHSmeNAZ45MGZupHIafhIe9IrgYfghHmo7n9PzlzaGP/+RrMPE4qug58Da6Py8Ex
+hzVAXEbL5VthL/VtrCVHWvtH528q7qdluCxKme4h9yXmCi+N22d8JpMNWHvb/+Uqz7LTAOceznU
VdASA8t9+VMGfUS+WMSyl0dgPh71FJLyjlpo33yFHZAlnDupNYF9mWr6UWkQJB9aiPPVHaujtV9r
IKGocToSJoNNUOHpKImo/SnpnUlRMTG1oceQLsF1UhkmDVOZ1AzLPV3ZjOfH7aksj+88E55t82sY
OzFurMuZdPmo9uUoFC8XxniqKmTETo0S2clDrwuwudnURPbWjby8lj4H5WwAvMcXgI95OWjkdy16
7aniceqc8KuBTOxw6LiecUNKnFyp70VEl8sth4zU/faEl9kAYwOUAWBlcahmcN7l2Dm21ZQ2VNUT
5qQEd3YvDf+WwGvT/TCmW+LPa+eW16NCF4f6DSruiz2rTeiEa22veaKe8tdQ1tO9jDxORg+/7Pm3
IQhiXXxVulEPD9XQw5JSK3MjJ1k5tWDXYTtwM0DDW+7WSR+GkuKS5sX+ODkPsiKV+wI+YuPEFWJk
hoN5Sa1Z+ZfSsbbYJSv7iw/Na4/1BlC7rETgI9tbyTToXpsK5cmoB1HtbDWUPkYnMrUdAo7FxuFc
HZEHHzhPXn1XhfosUUsSVk0HVWBUzkOUIhPqIyesn/txEj8o3pfO3e09tbrAzI6yLrU67EMu91QV
SzTqIl/3sPYMxlMdFGDLGmCmuutrmvSlmZxE2XeD7p+Tftrqda+Nrs8NXxBT1LWXnoNmWJW5Tm/Z
c9K+C492An7/HvNJ3GSRWvd/4QRupfuwaqx8VwGu33JHmDO539Oq+USRWQMMm/nfMEUuZ6/5qKGg
2qh4LSSN4cOqtORVV3N9pxdNEhz9ARN1qenSFlvYsH+voTdtUUxWAgojG9zUM9IUtdbLnwB4OC/C
yuFqqKrmFCml/mLVpfUsD74SgnyS6IQhO5RsBZPVcXmVonBP6xYkx+W4bdr3o6klmpePk//VBrzj
BkiVPFtq50d74Nnl30Ffoc5ye7+tbXGwDVyFM44KldbLYXED6Chh6Jo3joX4dH1s4ztFkUCwSDTu
1ddYlfw/VC2eUxDaQWB14IpR5ljqZ8tpFDUVqDZvKnXnTRVJdsD0pz4pERPu1bo83p7k2raeB4QL
ScZxdUkIpGbsCqlXr/Jl61vbZE74nKmV2rixnjYdPU2j7+/bgXpVX3b5RsxcW2JwVwD1Zwjp1b3I
N5fkomt0T2hxi2l7MnbdHi0U/GktVVKj3ehHyn8JlqBWcAqYuZcoD19+V6uq204VmeZJ9OAqNNbG
QXaNOmrFrlFq/cXOhbbVlFq7D9kqM/VvBuF/0n1+S+lkp56ZPuwlFXWXalf1g1wcFbRQk50SjE29
8VVX1xVdQN7HdPuIWJdTLHuICoNR6V5pBNO7mkgtZ1YSf9V9ULeHxDLCrVrDWnjiGU7JnecCe2kR
ngLfj1rFrE0PJL7/qOKVnu7zIX8qq+osFSI5KUoX29SrJ9VNfb/YmPBKiJgdpT5jI6WrpaMI3enG
wlzD9OpxGMyT1PlmgEaX3ntVNkzVHSx0aCN6Go3JxsgrSw2pkmYulkRgIJbEToj+3FSJZXq9lGsH
ZMHwyU5z07lz1NT8l99hSn/4FiREMCJNFbicvHyX8sgG5PpBLhXTQ34A2csQE+4DFlTT3QAF/zw1
4el2iFhdW/LHWZYDesUSeiHQes71VLa8HHLXqUuViRbjQLkzdIwJpcQBpQ6aK/8hZ6Z4TVkFKPvc
Jl/sKMWm9o+wneWVvSZHh9LQMBlXSudfSQStioc2suW3J7qyh8ELztAZ3vfQOhbFlFGbZHZRZHmt
1Adtu0sGEf4sWoHBvNzhaYr771hLJwdvTcttK0vl0ZGNW/zolVBB3IPOQS2JSuWypAPcFlWNSDe9
ZlS17k6um/R7lZLYPjcpvdKNRH1t+0IhAaREBYnS12LOYY9tSZ7Eljcl4nVqMBiSSuxDXEP4X9sW
nPTGeGuzA5w8iy3PxNhlDaVSa+yjs9LyMDxCrdBSquYxLbs+2ulBs9XFWtu5BHoUElBa5IgubnDq
g2MbUOr26liavoVpF2HhrqsRxEUxDXfgQ+tDEcCz3Jjksngyn1ANRDKIt/8jSFyGX00dkIXVfcPD
EEL3XYlKke5mdjdsjLP28UASwyzn2TErPV2Og3GU0+upbnhxkmK47GM/NiJ+ETj+m4R91/0oimbj
jFyVaz7nhlTX3IzkzbFkkZmFnvexZBteF5Q+tidjkDa8X6HvH8xQsovdmE/g7LUySR6cVIw/YidV
UOmswqb8UsSSM27kECsZDPk4j0yOLfWKZWIcxIOSaE1geLBBlfdUqToEWTK5vSsKZ7IOrTwJxJKC
JAldtEjFFhp0bUNrYLnR1gH5AcDx8hvUkaTEdZXrnqK1M8J4bBPLNfysMPZCQ6t+IyldGw6c7Yw7
BazE38vhaEbVHMtW81DG05s7TSuH8lRALHOe9LTcFJ5aW1zAESDeYBTRVF8MJ/LSsBKtNbzeygPo
uPlw11WT/DNLU+ub4SBHWvqSeLNKZ/r3djBe29tAW2w6Cdj84YJzOdHGzrMUG2nLk1pB7W2qqUVZ
jvgLSHUEeCitN1TjrmMFNRriIKKLFK8B+V2OF+RlBmsgZGE1P/7IAtHFj8o4dfFuaoP6J+7ZdUs+
PlFq/tOJsmnYQIQLqsdXMkJlro187cTwMNss9iI2xbTvA+B2X9WeR+UdwJvc3EghrnfR7Bc+K+V8
SiQs7bLQkR3NIgMVUU9Rf8qjMjLdOLaNk6WKZoufeR0NAW2i+wcGRUUaaomaLNPAqOs4M71ELSqo
0/Td+Kt0W6oLa5OivsLNjbIKIy1OojakoSGhueqhJmMaeIJzwXyrnGY6FC1mRHe3P9tK0YnzPpfO
iPS09Jf5id3bDZRScGYIOzcZnCKum52f54azQ8oYwdBcUtQHp0yM/N62qEW6Ykyb775oWu/2T7k+
KjyLAaTPpqo8G5d0n1KtUcINguicGXL8EtRNhAlMkeb53m4RL9bHqfE3Tst1XJhf4vPnhCsOOnRx
WqIRpFie9sFZ9Q3lYwyNxt+RYJgfVaMDAxgy8UoGnqOAnWr727Nd+cwEPq49ej4zyWkRkrSyNpME
71FvAAH4qEuwHNPYkt4bIAqn20OtLSzvcVrTxAQUNeZV+O3VlkB3mrIhDs5IP1QuogrBqyP8cd9O
yTtFcuPj9nArIQgOPEEIzj/MtWXpnUeGjM9LLHlJFopsh9jGMB5SPnh00GvYlYFbjcBjAmvYigcr
R5TGOEkSiqizuNe8EL9NtG4DBNJMPzy3fjGax7jrA+vUWJHxHxaUJxLyo2iVAMdfLGinFdwooRGd
laJLT3qEeD9Wn8UpsSdqHJEhUZ+9vaZrn5AMiX4NLSYeEYsuYUXO54hBi84N7Jv+GNGzzE7OWBnh
HRBcq7rnrVa+3R5z7TvOhCOQFEjeUJa+XM009hGD1sfwrDawsftJHnaphNa8kTfOm9ka1aHWU3Nj
adeOxYx5Q5tiJgEtT6Q0gc1WSzs4h9C5BlcQiTAD1tK3GqzMxpW1OhYvBvp2AArBZ15OUCCnJVHo
AH2a9OWrHMvFzkeowtnnkMezjYmt7U3OBHck2xP06eILZhZSZRZ6JedYbdK/ZSXOg1OTRGX2H+IK
MmBgami0guJdJNN1OFW1FqeOl0RWd8SqxvJ3WtME2r0xTijR3N4ja0vIywTlAHqsMu4zl0tox007
Bo1ie445GO/9FJX/ZsVoTDslI/PYmNraEoIURh+BmVl05i8HK1T095o+cjxbyOlxjONRPiY+wkiH
25NauxXmhs8MAWF7LJPTmfqAmW7iexTljfTOCazoiahqP03KYNNhi+ysA5uByNffweDI1cbw8xe6
LJHzdgdzwCahWHF1BGSZWaJRKnnx5NipK2k4R8FqzR/zuoNgOTjlUW/k6ITRQFwf0qzOvt2e/9rB
pyJDBxl8GnF5/ui/hVElwFbOFwTwsC38Jx9OyFOsB+JLZkzJ3giwOKqrVNs4jGuJCHW3uS8BjQtR
u/lX/TaqnimBnPt8XSqJVfyU55Xv1pYaaicsFHTsuzI/DWwXNQxVfaSdkz77hl/r5wzu9a/bC/AZ
TpefgKrjDHDkQUpCe/lbAqpVXeHkvpcmGBe4Fct9B/mz8GFBK82D3DnBKVDiZg+C1ThJoBTT3aCN
ysGnqTPuEquM96WRbcHXr3Ay83WDXgCtVyR86B8tOvt0iRI1mnrTy60ok98lPKpQ3g7QMDoYSWD9
MNtWJDsZqRufgnAdDgcpAUPmilgbPzQ1yrCmqHEV2vh2KwdmlqBV6XCDQSWPulyuyModXzMC38vl
QpSuM6atsxv1mII4QGLoGaU1iB9yjZDIg1pW8ZaP+srtiNANso6QcgFLLzOOAfc7u5YS7LaG2niK
IsSuzMrOdrogi1VMY9wCLK0cUYru1EXwZaQOvoT8WbXSyCp1Sq8F2ZP+1LOiO6t579+VYyk7Twj9
CMwTgtQwXxWUsZ1dOQVbgX7llBIbqJbMCFIMExeLntHd6vxpkrxITH64LzNHJmUtwVf+02O3Xex4
q5S+S2UDi7Tb52N16E/NQSIEVepF1O9qZOe6Gl7DqOV1f5doNIjxLdKm6s2MouFXP2GIsktFpW+1
D9eiBKGZ22YuUzP0fEf8FiW4G4TaYVV6FkPXHew2ELtC9o1jHvqSc4dYnvVvCW/hudaz6iRnTSgO
k1lJGwswr+0iPtChxsaJ8ir1i2W5MfFT8M+xJnnqOPOCi1HX3upCEYFLZT4+3V7ttdPFODxybQ2+
xdJGCMcGuayCPjx3ECLlr7KaqZI7KBDY9p0eB4963djxL+ix/SkrslrdGH7tcJGK0RFB7QKU3iKh
sCajSPKqDM5+1YijU+DuNmVZSUEsq94FwC1z45pfW1yQl6ztDJiBZ3L5iacS5lM+FcEZ7U7/rtcc
f6+NtbEvzaze3V7a9aFsGEEgWiwQJpdDSUbiINllBGdl6OPvlTon7qozmK7SdNZW82zxHWEf8tIm
R8LllBo1ceNyMORe6j4uUI8a47B814VZym4sycpdiTs0KhulHFR3vjXr/ML+MKfjH811Hp6mHSkN
rS16wUtyF9ZKdsC7yH/SzcGE5SkZ+bDrZmMKBBfxC7k92vVkEXSaURXzkLyt5xDy2zktFWu2ksnV
pyKPMnBeSXiw9DA9OoCX7gw7zu8drtZ9lcTVxpt+GSKYKKU2OkUoFjA03M7Loc12rIM2nNQnswnE
I6bS0b2ahOauEXxsFyhNui+KRn1qSlm7M0e7cbEvqLfuxMWx4VcAOpr/ocwJX+kKTRvKQm9Fp3/x
8Yd4qVv0C/yIN5Mf5+NOxfNqi1q8CMo0Buh9zBBSwEOzlsgyKDuwW/KxIVVN4+lXWYkf/ew8Gw/U
NNKk0XdiEvbd7a+8OD+MSQmdepg+w1fRulwc1aixpQBotnjqcyl6DNrB/Om05l+R42z5QV8tJyPR
s6Pe5/Ave2kvOWq+Lle9HD9NcQ4qaFT8otxrGYgKJFqC9i8Iis3WLb82O2pCM2yUnIak/HIjtUVX
V3SE46dENNn9FLQSDjZ9PuEzJgUff76SM+MLajSdHDBQl2N1oV3XoTDjp8EfctcOFOVvTeqzn1oW
dfHhz8fieTGbpxhz6Wsxr5wmAH0WJeZsFujmVIa29225vQeLKjYqtGufjfeuDZiMkpC2/Gx62JE4
+mnylJjFvO1b+SnqhTgZAsuSgwiUZsuT+PoYUC8j4jAmjXwIA5cLqWmC51rNRyPZFd+NSNjfbd+u
fazeRMPpzyf49WNhbek0XYcddihHEPQHXSxwc/Nu+i3ijXKSJDBd+YJOF/6dGbF+6JIatDFmcM2x
GEfrL1NylIi8SJ/+onc4fCd78De+7SIz/TyRsxoW6RF0e3qGl7+iTQyjG6eIBW/l4VVm5Y2w/CcO
hk6+r+y8cik/TNoeG5lgh5Lpll7x1fdGtBdk+WxkpvBIWpJvJgtGr53044veJHn3iASq3hxK/PFK
A01XOQmI+J3hb2Fsl/pJc4HqE0yAogJSWcYSt9E0UalXCEa8WHFU8uDJSil+p6uEWs6urIou7/DD
CrEbaaxR+UqnLVcec9+AbWFKqakA0LHFP/gk5o3bdTmIfJeSh9U/WKmRjF8sH/F7l5pj+/P2SVw+
NGcM2lxlICMFJMXVvNitvVWgctyV7XOEAeY+H8eWxmfYgfcNMw2/9RrbP6uW/MfQUaT3KM6dk3DU
ogHFJJfyTtbz8KPxm2BjF32Gm98SXIp9sDHmbiyIBWznl5ybyWgcP5e67rmLsFR3h4y+4y5pJPMl
KKKmOXR6U31DgiusR9cecK1sClOv90Nd2WKnREUxvMUG1MudHKmOeFEGISkbEfNqp1O5n6kqUC55
i8HYudzpUd7qudyI+Fkeh8LehZqKHmRriOe0xgZ5n4u+1o+O39pYkNt+VZ9M1KO2cABX0YbXLlcg
D1+cKOeVuvwRtpH3kOar5tlM0ZlvYUb+NEQp1wfbyWgo5HG3z3Rr8m5vm+upg50AS06/HJgS2lCX
ozZGW1WdZDbPOSCw41D63b05CtLWBg16K1J3uZGKvTQW9lthWt1GTF8ZnbcIuBJAyiQ3y1p07iPq
2spO+xw4MrqyTS+3R/obvXqiLC0Hf6Nw0bwCIi9Q/OmSYZZRQvh2ozh9FWjmpj0z59STTvNMuFyC
PJhbSYrTPKuS6R9tSMQu23j8x64Vf1eqUvXj9pKvjDebM4HyQzYAt51FXK0smiWmpouXmnpY4A5j
pUc7J4uLVyVN8l8mujRb777r4MANTfWNM0gGOYOFL+c42iJHDL3NXgLSXNsdc38MJJekUtIQ/Gp9
3KBNLaw4dkWqy4d0kMz2SOpbFbnb4on03VCpBnwBk6hFeILqZSgPG4Fi/gmXcQLEGKkEDSyCBAu+
+Il5Hzoo1EUvaj2m6fNQj6Bas6r1v8coWG2hPK93Hto5rDIXC/uPkv3laAwvjKEvixfHykYKDlIf
8hd8CuSs97Kxf6BArLkoH5gPYxnJmwIE16edhImXG5BEOkxwLy/Hr0RaCUil4UuORelL3A2atoNL
nkevg+mX/lMI16P9TtsW51oLzkfxHHaxnrglwf1HXcWjj66ZYX8noFXBrp18J8Dhy5TyYyKnvEDq
cTSAftuFMN1iEIXqGlauDic7VnNadkZGFjpRlXJr1D/054x9/oQ2pHhLHcjnbhtFyCLYk+qcSqOH
LmIN0TTs6xKBgoOfa6Br3EKrMX2E7Wx4Zu1L7yKPVPEWBlbz08e+YfowNQESPQgcds6kGBNxpIzV
j0Sy/O8meHLtwZyGURysxPKTX+DL6uIxpvmlfcsiGT6XoyWVtjdCPfD38J+68iFt9KQ/xvH88AFD
VBZHiN3G8KDHcmfCPlLK7GgM1lTfS3jYavedEGP1wu7JlePQfVJacgfYiyUFtQX/Uy5C6Xj7dK9s
LF6qNGOBaABZXt4l3CNZFWYiejGapn8Yq3z4UPGe++LTB+Dg6XX5S4pLY0R9U4lSdliy1Ui5/gWI
7SFoy+uNX0BQu9xaNJ8o3VLgeUFcs/1aSUn4EYZps68sGWJonVD6iCRZf9ajwj+CTJP3f7oCHGBU
HeW520eDavF6TCprQphc9Smqh1F1FLkDwtVBsCnZqXY8VYPrVJOpn4Xdlk8t1aJkDxh4ijcu9c/e
ymVA4a1FeOV3zPyTpRZvYpjjlDtq9BJl02S5OGpG8rtdafWXvu9qyGxqmn7hSrbOkI2kB5Q3kjOE
3cD+OnHvA84QRSE+FJ9+6A8jAT/8KJJaMrbAINfXASb1/ONQg4ex85mP/pbs12U58bRAPR9yHRtG
FXBVw5RbyZXCjiANLT3/3+0vtISskZNBHiNjnNmZoDWWY0YwuoBxdNlLV09Kf5DkPvtA/iSrYNTN
nNwkNLDEdmNlBoxMoaOlOzWT+qdeESWukZIWxMaP27/pU3Pl4nPNGSJrABCS+hIYp8tta0wZsgx9
qrxWeZU4z4Ufts3rCO5L/RLIou73XR06pptkuhO+jcZgSE9WXIyYIcl5F7pqJcLkA7G3vN/JTYe8
ulpKTXzoqjGLv2NI0RenJh1752MA6xMccoS0nyvUiIavKF+mw7HwtUDeyG8+ETaLSdF2Q6WMK40/
y7teK9vYbjNde8XYe7qXx2D6n93mmfZuqX5w0prSEV5UlpxLJ6QdCT7QqJN7vWkbTwPqlOxDLPi+
mHqi616VhOUXq6dSccJKrZW+KFncpd8cI4oQdbI6VdpVmZV6iQ+ec6M6s2wXzTqyM8mHdhGXFrCB
RVAJzT4TVpq0L3KNshqEUy0H2ifnefC162srctNJcsK7NDJ6zMUTyD5NMvrvU6AH2iGmBcj/ejCb
LdLVVaz7fJpzuOnzoQGzrD9EoejaLO2GlyzNLeUOZbbgmc5x/uDjgUPbIkl/lL4W4fVhdcPH1Ntb
TLur08sPYGxwT1Rkr2sEnS9yhKid4UVvMRN0G7qx/6RmFRm7XgHtIzdhvxFer6sD9kyanOU2cQnm
xCziqxYC1tCx8nmBGqP9lPvuYZwCcZy9QlzBi9xxBzv2y51i+flrzRv3iarJFsj/+pk8/wpaZHOV
cG7uLhKoYVBLreE98oJCJfqqbVnqzV7KBvVBgnUW7DopU4Z7uUNDOTfGLnvUBltEk9uVqTbM4iCQ
igdp0sSTYTadvpf6Gva24iSid3ujtnraTcqWTel14ONXU0LFSpvH8lznvAwySu3jEo9l+0tdFxhc
Jmr3k/sjnQ55q07PfjP9z+JHxqDbK+sg1RKSV6LP3qTcRP/4dsC73jmAVVWY5HOXE8TDIgPUIz1o
i3hewEK3jqGw/9FRvPiQceB9jpO6cP60jE5H/FMCGxqVymtr8b6cIkse1MYeXwjnFTL09fRa1LZ+
siM1eA/byXCnweF8WG1lnG9P9SrZBRZDEKQ1QpORm26u8P92xVGtr6hgd+bLVHfN986Pa3hMQaBY
B8hM0qtWJ/9GudN+vz3qygJD/0RhCKQTqdCyYIjt5OAUtWG92MhedK4UhfGxs8zpR9rU4qkto39v
j3f1gKH5QzI/4zzmbtMyFtVWV9W9FBov0wSWCujx8NE2Vbub3dQ3YsB12LscarGgkxlXEqQs48UE
Ehzt7JmKuZNBU+3DMuyPaNFFJ1DmyQGWmnhBT2Cr23WdXMFN4/xQsp97l1cyRwEMiVT4jvwyoOUX
3+tpUdR3lV9Nsds6ZXWH0i8NMFPY6f+yps8NcgbE7e+TptSfOylXfmpTJ95KfKLaHZah0TGLw3Gr
cXK97ygTo6FAiDJRe1uiFaVOKQaSUPWlkHoEteWh3ctm1X8gQoI+mCpNyckPajXfkAq73ngoMSBo
N8tAEamdxck2HW2oBBn6C1698s63rWJXh7r1lgM5uKPGENzf3nif/fmLLAPWCGqogDINOtkUsy7P
l1NHg14UnfUCdcVUTjFpheb6cWIqbiGDFXsIG7lpWQBzuFfa3hyPTVA7EjcyJLFdp5WZtBOR4Xcn
DI6Vl7qIhv6LNrUSRlOjLv8q1MgeT1aTNXetIo8+gMu8jN3y/5F2ZjtuG127viICnIdTSmq1e7Dc
dmwzPiGc2OE8F8er/5/qDWxYbEKE/QU5SgNZqmINq9Z6B3dyquIQ0kg/VrqReycgd6N17oWGN5ae
ZINGCcl0M18vylmy3JwlOna6YmUvVm+Z5xCvTaSkVGX8RC2wLb/NWqd/MY1F4WSgheP6Q1KP72Ix
zOFDC14zKFBreUn6rg+fRl7Ild9icY1scjkK6+ftWX27naFySAI5UDvZeVxdsyC0q75qNeciaJXF
x7CwQuVUAtDX/LzvQ33nOnhFeq4/Im0GKiAUoGFhrs5nYHWKMnSqddF6/EgPRmWS/WWaq/stpNiz
0zjdctbmpC98Xv5DdTIGjut34EeV+zhxdPFtrApSkLRakDOQbd9jj5mZ5iceRnLIiGQaFb2uIG+7
PVFbv5zkVgfehGQcLZrVTBU1jMJozMQlRGuCH1ro8VFf4I06FEutvyKzVw56jsT5f0XWZ6eMzpX7
QWtE2fg2/ALtlIDSOrc1dYKDovbVkPlqToX8u+JVFTLRbpl/YsajZa+z/PYYlVx90PGwvIBurq/g
KEt6u8GM4sKWQEAsqWJfLR3joauq2m89xTuWU/PNG1Bt5w757S4rr1IWlwO6BpUCKvfXuxZjIrfM
xl5cZm7OF80L428VKHJEhBPzvMx9+6XthmGP6yuvhtUyk2xQtKIoywPLWy0zReTKgrptdekmzBeO
CLiFR6d2jft66sLj5LadeMfxWNwXUYX32O2lsnEykoUA/EA0YIOZVJmVhW5M3l4K5BLu1WaqkoPq
huStVCCDMlKz77cDbtwA8Ki5pBCBgKG/fragmVXZxZwOl6oB+3icwmrSpAZ4hLx8PB7ioY54KhTZ
59thNybZY0cg9oTMJ7iT1f0ssmZZ3LgfLy4PpTzgB2A36Tj48kFk6eruR0vdxXouF6usPjnhLHbO
rs34EIV0Bih7GyvcAqZNJRWRqr+4+ApkYEAwC+6NGfT67LVhzoqz0XpX5s5NzpViqXtNn61pl+gU
F9wNbei1VpIx4k2Za9lwSfHaaHxToKtyZ7pD+GKUiPZBMFAofE9K8u/ted9YXzLJpIrAYcTUr+ad
Hpc31LPHuJdmfKePMP/8GKONf/Qw4TQdMTTZWdEbh5/JVoIETPeba3htJVvamdGwesfL5DrJ9FBO
RvkfZ3xuHDPHzrpH9OazH5nsHp613Av/HVtnUI5tMw3hQVcG23w0Rj1TzkrZKhjDRXZWUx9z7MJH
M7UH2G26KYLbQ2Kfbs/VK+j++iTgl8tCEEVwHrBrEdxRT/WqmsvlkmrJ+KLDVzaONWphtPGNsH6a
oiz9EEdUpg8LgsbxSbFJcI/LMIj2sYvjpKIPirybX+HkAUYV69HGnz3awYfEbWoPtmFRdf7otLXx
WGqVngV1b2fjocon5z91EdrXxZrYfwklaO9sVCMSo+MS4XR8e6BvFwWSFagLSg9HFuW6xTXljlYb
jiIuLNX0vuVS+hzx+nwuUj05siuGnXTsbceTS5DNJyXqgSqAc7s+2IWGcbSntsNFcxsUsfy+nCDs
qXbTDb7h9kX/jmPQzDDlchfzW9wn4yN7KPZOFrK5KTQtC/dRK2nQRqi0PnnR7MX+53fnhO8tkw3p
aEnxRG7gX15kChrg6dSZy0X3Ys3wewxLMW3ykoeB9/EdgstY3t2O+PZIICKFaVrB7E+y8uuI7QT3
dFTG5SLMNvVHM9cfokn5K3RrDqgKlbF/S06i8+2g8n96vcQplMB/o7JIvZO39nVQrEJwlgtH9TLM
aIK7tie+IX8cQMLVP9+O9HaRXUdaFRYqdyjcVgj1UunYK5VlZvrZhPy5m6v34+S0f90O9zZzkXBy
6i48bHnVr5PTzDXh+La1eqmLubtzhjF07qg9Wfk/XSdtRDK9m2hoGSZKj9WSudkhmbLJ26Nbb8wv
/hMsdSoK2HWuoUZ9UnjOHIfWxdHmdvFp0+tAACP11GERtrOtNmZYZuIc7aDyEHlYne1m7DZVOVY8
T4Z8OYOmmNFxtHJ8c9vOfsebp9Dubk/yVkQuUNDxspHzhkcdh62Jn/GkXbRGKT+mThafvcmcAL4X
fXRcxm4vW9mYTlmakmJ3kqC1Bp+3Uad1ILX0SznAqj2ZhTW4H9Tc9PCF0fXQ3HmnyjW52h04A0n0
McZQOD3I8f9yCOBJpntD62mXKuGAKRScCM7UWFt9pwr+NhuRQEK6G+Sd/Ouu9oYS1wt4oUy/jKLq
D1pn0gjKrfGuwML5wKtKfQfIND1iEEod+bc/ITuEB5W02wHLtVo0Q2QYU0Np9pLlTfYQI5b1zggB
nWAA3x/LQt9FjMqzfT2nAKxRtCeJ0XBGvJ7TpKG4iM2ejhdyaR6mOJ3Oldf1T2UexU9amHoHDzdh
FOdr/VkJG++QtP18Qnxt1zFg48BFVQJVMIlrwWtodQvxyG5KA0uzC1dy/mlptewHPvf5vcmxO/ql
VpjLUVN0V9nZp1uLmOo00HpZd0OK9HoG+rGeE7VptAsNX+Psje6Q+Io8gWwjdHausc1YFtQmaZJK
y3M1RgpQZga9WL1YVTN8a1Kl/YQxH1joQbOinQtsM5aEUPDWBZbmyr//slsqRFZifWJctVFMP4Yw
wlyWN+1gfq96XvM7e2br60lzVFjwCLIDmL+OpqWmt7TA2i+pQDkHqXsU+9Kyu/M6dfmbPj/8jHZJ
Pt/eLVtDBBwCFEguYRA210Gr2uz7vl20S4IG/IsWZepDoTcY4IEyoIP6B8FkFwNBTwqm67tDdG49
h5TPLlW2pPWjCof9ZLgKOsGJkls707lxlEvpBCoUJDv0LFaJQDW6/ThmKUe5baXeMcPFV+Wh7enf
mmZUjj164r9p90AFkFSTFyA5NlJpfMLryVxiSPeVkhsXR3GbI8Qmo/Qrx02PcDsUX2sN544lre1A
1jc+IQgyKlfqK6pljSuZnbYf+8Xk/Elq/W+u7Vz7Ti2lu+eSM82X259wY1alpiUtIDCy3JCrre7y
OvCW2aa+mrT5u7EcftbdaB1FToWc9QlTbGfNbOwKyTqXCSQOOnRwrufUcct6SqhpXWyjVvt/h27w
8PerCqs/s6ZDyt86/ppHgUb9siOVvhWa3MORViUGjPDV3khyK0XBJjUuiqPUHwBuFdnZMWZkS8Gr
Zd94IY0Q1IvxT/IeG144WgYUTeTBej1mO8pEGXOGXxbFzo5t5xT9SUuW8HmJ3Oai9jBqjrc/69Ya
Iqnj6QLj3qaYeB0xwkZINTpDv1A2Vj4kuM44x6Ya0uwus5ci25nYjZ4cMdgnEq0BUmMtzTZpNbRL
iP4flpbXoBt7hX10CkHZoFSWBxK05G7QstIfRSEeFMOJkvdxrUQP1FO0j7dH/hYn56JJB/JIVgRl
GXKVqrhGHmUIC+QfksjmW1eDMEw/KafkY9Uu0yO3injXpXONSL49IvBgTajz1VP7A8gkNWs4TNUB
F689dfe3GRQ1ZgobUugSHN/aVl1rwcE5lmg/hNBAMj8Ja9IKcFpPIICoB+uj8ikDVgVlDH/wnXtv
o9/M4uM1S9/OZNetJQoAsGVx0pmCRV//RPcY8H1sWU+owzjnWMuKj2VbDiehJ6Zv91H7MFrpsHPQ
vN18rk7+zeKgyE+VZXXQUBrHe7d0pw8kNGl/mBLgbxPlkReh2anno2KEeUEDfXvnvHl7wLkUDqgN
o6TE+baGMpUIiQ6pV48f5tAYfi6uJ95BB+qUzyD3uYItM3Ki376pAJdSvSIpl5YM62K6ORdYIInY
vRSRdo7bTNf9TqTVyTIK92OxNOH320v+7WaXz0hMs/Cg5Q5QV+dajNyNCHvVwZ9AVD+HYbCoj9rh
1xEz7E+3Q73dXVQiAfiQP0G956ZdxTKLiMu2zNr32Eot73pzKt/1iMRmJ28swgcT4enLEPfqKRaZ
0R4aDD4+W4aIK7+wtCSIjbn6N8m0Suys8DfvIMgWwE45efjOIOf16/NOb8NGoBzZvi96vfkJDX+C
5kQvo7q/Pf43qwmSp2SkmzqrmYtklYQILylNLezn9xA6YFiaZcyOMQVPdKuLyp/RYtt3/1vE1XEW
prYwZ0SB3/eQNLqD4pr5fRiJ7ikBD3NOkj2C53oxsT85JDCi4GpmFa/vqsbuFPhMSfFcl2b2jmvZ
eMZb7qLF6DHvbM31kfgaykWKVpV6tAhHXH+0vCnmMqqL4jlxQnpcJl63QPzyKgA/i9e2K+zvWlWV
8yHTImNnz6yPIxkbChmtXQrctDNW09p31qSPvZs/TxM9qSRvbBiAhetHNgz1E/7gxs8SacK/f+9j
vkaVxx+LFGWatdVPVqJ/Wytx/jyLRX3UK/erZnYxQJvlaSzqbGezrj6l1KxgrUqZdJCc3MurJABI
EdoRaS0PAn00T5S54/luVLpoOTlWuuyZcq/2xms4/BfhOtGOk4oR15+zy/Q2qqIx/BqVjecc0dXX
p0OlLFPqD54yfEMnr99bQpsxpWALDQo+5RqWondiiiqpLmQ1BWJGjp4ds7p2P8zxGPlROFfn2x9Q
Zvy/1AbkGGEbctLwxiLiWgLebPVZVbAR+0oXNj4QennQAG6865f6vpsH76/SSJw7I1PGzHcrLGOP
t+NvfFLWKxgVmUtgp7ya45pqMmCELgqENqf3XT+Lxz6mrQmcny1zO9Zqe76OlSMeAAS4BInAuf6e
Fs8b0rVe+drrVVu+dyLF+WHrIjJfQt6yCdgBCU8p6WoPx6arf9u6Sc41vDUEnGTBmUf0dfwwmooJ
02i+ba2NZzDJvL6KGJXSehL9g8aIx50Rb82ulBuTzz756lttmEgvTC1PQvxBrNT4lrvj8mGJF/N7
Cbv9x+3J3QwFZhg+KSmqs0YA2k7Ud4bXpkGfxEp4UJFvKX3EQsfan9S82clItj6lQ+WOVwi1tDcm
qaY+pZMAXRvkS2+0H6vaKtQPdmrX42dKEI53WLxhKP4NNa07txavh53kb2ObokEI1FCeDyze1QOo
BrMXRrmbBnVkzvTzkNj9jzTJ/MsxOmu4K+wp3sPmbU4wJBRICFQLqBxer55XQQEtU9LALO15OiBI
5OSHmmleLmE6ad9+/3NKhjei4yCpWEHX0UIxtcaUNBk2NhNWFIepiRbnUhRuof+TjKP5eyWC163J
CQACAOgBFYbV4EIdPp4WJWlgCOjdL3OztOEj+DvrhyviPQ7t1kz+Gmy1K/K+oM+uOmlQmRj1+CMn
YHkUXbXcN04V73Vjt6LBeEDZiRarhOFdz6QFdtMcFLwuyzoLxccpzVMXtUqcEl90aIjWzpbf2hlA
hCi18CQmF9Cuw/FGrZS5nZNAV4yh8K0adRi9pPHuFwbvx3M0ul5lgH4auh9q3o3iD3YGtAFAX0Cz
EXrSr+PX9LeqqHawGu9a53vnzM5ZS8fsVCmd8YKqj7J3qm/OL1VJACmUlREmuA4oTLtPdPB+wai1
6nL0Mhivvh7Hw3go1Ga3er8ZzkV/D1Emjrl1EXSo40HUqCMHdmzAz+pabckOneoUB+GO7Y5qrlz2
q9uZohm6PyBTOFbXCeUciq4UeZoHXj+6zaM6J4vxOIJK3nltbBxnLFEV7DZIevxg5N9/qSODA4qG
tjGKICwmO7/TEtNKJz8Z2/nOapRleaic3Nzj6W8G5XUHch+rdphv10FHI3aaQbqi9VNYonw10W72
lX4au6OoMsO+05a23PM92/h8HNlwBTi6pb7RKmjkwjjVGzULFKuN0TrQeLubLcJCYZ1A6yqBjd8+
SDf2IwrTEmWMPooL0fF6lBqoxnRG5CBYiqr8aC6gAagVLHZ/sBqOoWdaL8Aj45BS8GkSy+z+SXyA
neR2HgXf9bWxQHBwUfLPAyolRXNn1UgSOFlXGM/5smTNIZ50I+n9qA5V99AqxeB+uT0BWzNOM5gc
mpsaOOfqQPJw4RBJ2GKIFjXWU6KV5WcS9zD0U1V8vx1qa7tIwjLVWJ4JQEiu51oxBQdSv5RBGUba
dCxm4UQnYPu/L/4OiAlp7VcpBp5aqzJ61do8P4RTBlHsWv/QnnB9u+tLSNklBoa3x7Q5fQABZUcC
0MD6eEPaxMZN1SuCgTogEZwpwI7TceADG3sEis1Y9IWA4dG/p/pyPX9RX4w9zKA8aDIr095l2did
RclWOmvwB/+6PbDVg1Ve+RhRwjOTsmbUzlcbA6Zn7FVWXQTZkNpYP2DB7gIMvmQjlHK/n6afrWlM
724H3RwhnUdgNeTF9OyvRwjgdKn63MbGLuvMp1zk/Y/Zaof5aAkgZ8fbwbYOON5wyJBwhnP/r27+
QvblNZWVjz9M7pxb7NhmP9FamnTqokd4tiKA3t/dDro1QmB+8lVHx4x35PUIPVRplcTEqM9V2yrx
Jw8EkxSvfqwjZ6+DtRlLUvakZCvGE6vZRAvM1sMlLALPGuk02MD/T5U1FneKZsR7Nd+t2QS6JOFs
PDDelsEBtNV1NJZB0UEEf0pyY/imx3nbHNxG7T+ODUW621O5F3E1lYnpJK6d22VgUF0p7hCywMwu
jVuMPIo2dh94Lv5mcfd1U9DIBUoCco+BrmY0bcTQjbmoAluNIxD63vQ+VBKNggMmvO9mLS13Siqb
Y+RBQX4hJTHWR6a1dEuteUUVxE5cnLHywEC5qhVEDs3iiStjT0d9c8n8Em91xIxWVORmVFZB70Rl
eBiXtgWKX9rl91yr3Z02ztZ9gIoeDVsan1J083ovzB0fLkL2P3DUoi2OrT3p0B4qt/mD9Il7mwYc
TC6pCXYdp556r48oKgQt7ZKvzRh/aI0kfKjQIH0Ss/d7EJnXNfIKsKLaZwLMWR+cQgKZy6EKDBoB
+imnFfe9yePdVGlraUh1KCmkhAjkuvw1gpwCppMyKtfKiruhKD2/KjWlQp1Pj+qj7XR7L7O9kKsP
VkZlmiYcWUHqtNFLUTXhp3Tp+nu4Gx/LpjV2qghbi5GU5DW7huy2BkWSX3pLr5slRuWUNo9O6hh3
dli0zSer1bM9FZ+t1cjbHU0cgK1S+OJ6lcRK2WRRPLL0Q8v5kCp9glxRU1s7V9xWwsmCly0pYBNv
YAW4cmVhN1tl0CMSHj5iMKj257y2MaAgw38S1tCFhzaMKxWsd72nc7v1BX+NvlqcqtPJdMUlNVoM
9SWqsqi7Kwqt8vwMRqp69PCm28mQtuZVTii0fiRq3rgrl62NvESqlcGEr+J41hVtbO7KQd0Dh2zH
4YUEPQMtOnN1dDWioNxMEh8g/afU/3qJNtYfPMokv8m+f93gknwv3RFeZe+uFwopnnRn6dl4TVIo
57hoH8wJEY28dN7HVRWWf3DPgawBRAQjHFL16vhq6yVUyDyrwJzCofHzMayOc5Qv920jevsQW95e
N38r90PclRwTVQo02OUq+uW92YpyxAg2q4OlS92TMo3zfa7gHZJ1ZXxenLb66tWhcrx9nW9ujF+C
rtKxsjGyuumUKlCUsX1wq6U7lLRX/1sAAJx5gHcvNfLC7yad6/Z25M3hgvKRyEYA3+tzBt2EOorz
rgpQuEFqQmlD169HOGgpicVR5RjvD+5o7l1LmwvWwdMDx1Wam2t4c52NNbK5EQeOS0n/rPSZ454k
rGHn+tsc3i9xVl/TW1Re7qlN0jI2J8hLyb/4x2lSWASF3lPS5c1zFgnxdHtStw5vwEi4RmEGTX69
WrUJWjSANOT7YSmU6ZyiJKTeNcZUG09o4VnzzrG6GQ5KAi95nixvqNG8Grp+ar0sgOauK/8MHbSx
ZwS5anvwpXRs+vft4W19PNSPeV2C+5Cs9ustIsyJizAWJWjtloIW3jMkhE3r2cv5dqCtE5vLiOcY
VQqpo3AdyNbwC59SHn1OViX/iEqPlvsKlkh5V4ODh3lhGf39H4SEaQYUjZ4zXe7rkIuOVt7siSKo
urqIL54FfPG/odJE9xCJwR0POUI57c5lv+70vx6rfD1YsPCg6LCtc2t3bhw1cZSvabtE1vduAZh1
twhIdD81c6iWY2HmuX7uB8TsLvmYaw5ab60wLBSOzDHufacCNH9umy5OnrAs6z/fnpWtFYbskhT8
kjqL6yJcJ+yob5B2DMw6Wj6V0FYGf07z+R3+VN6n27G2Prrkn/APjH8m4/oLoKU1uP08Iy4zjAhw
VrlRui+uW4dPJqgnnV7f4lDs/4NzkK4NjU22EFWa1RfgzS3KxFDyoIfk0x7VOK7HT7ow09BXqZMf
vCz95rpLYe+MdmsvORSj4VuDLsQl9nq0cHUFuQ9HxYCJqvcFdpxQkoOmTu0enGRrXoHnSHlKyWFa
w9TKqRVKWs9F0CGpEh71JJz/05JcRSoyLL9ZnTbv7N6toUHtYd24VG9J+q6H5uT4GYs5YSsphZhe
YrG0+bmt3HI83F4xW6tTdoLAq4O8ov59HYgb21qykue3yHIjRn6/Tfp7V5377q6L53FvqWxOJFJk
HBDk5VDZrsMV9YCNtA10ohTTdE7QgHl0FxuDhEQkjnNI42kK/2Qq8RSTnWgKaJb8Sb8mJVmD5qiu
lIGWupx7SxXSqzDBMv68PZObQ8NNQKaR1IaM1cmeFTV6k4Int62IhOZMH+PKmSC4Nx50McX2MQWo
sWd2KB8X604ChW+Q95QtXdgc14MrMqPKZnR6gsnB18FS07L3Q3vpjs7iztC+oJo8ofgf3hdpVn+g
Nlj/c3vUW0kCkoomAjHItiKldv0DLOyQso56fqAmWZn4oVC1GlKXiIDI1yi+q53dIMaWOPaX24G3
pltquyOtzLYEpXsdOJ1TLmdKDoFbKeqJJwJap/YgPNwPO6v73JnptOykJptjBZaIJZ6UXHBXi1et
a2NwhFIEonTG9C7zoEE9KErdt9+VdInR0moFzj8+2kXZn6TWWETD9ACUQz9ndcY2eW2NEmQULEbf
/B1ZaeE8eiALQI+4efn35Mad4Q8GgO+dXtXWAQECCVIHDEN6f3JSftk+qj139qx01PlTtMxOVZx1
06Nrc/B9BJCdgq+4/V3XGN3X+5yWBr5RyFYiqLEKWHdIeLpZSrW/HbUv1hS/M0edWr/aT9FT7LTZ
tzYd4odUddovelZGTzjfFJ+0frZebv+St58bBSpe2v+vLw8T7HrkWjJVzoJvQaCEOH/nhuI8uqJI
Y+DmCKf5NYwQoKDe1H24Hfftyibua+WO60bCYK/jDmAjksFx48Bwhvqs52aYnti4ljjkSb/IT11n
O1nw22NEhuQhI8VJITGtkkXHgU5o9U4S5HWZHaY01X7UY7IkD0WDRckpnOxJnJXRjoPWSZflEGVK
Ft7dHvbGh+dHAA4FeivrwcbqwycUAUqroMXtpOSqiKFW4t/S6C2/zjr75CTIQ89tnONb66hzkNgj
/zGPkIzlPdLtCjZs/hyOVYASrHoJgLn+DOpCMqUhmkbJQ2SOPzhLfq9TKx4/p1XRND6qRj0icUPq
zniXV2giH+BiKs17I1y65mD1TZjvKXe8TQukshsAaT4RpIu1yQReUgLJuikOlsm1oUCbtVbc0TpD
yOr2x9gMBH9F+hGQh6x9kFu9ta0mbeKgMbzmPqF0gXYmVOL6/D/FWRt4V7MKjAnrpqCJIYzh8pcl
413u5Fiz3w60tamoJCEHIcGUnCzXX9NtVRWPzSkJugwVIZ9Cm6qeTdRfxrvGhtqJDpbauDtLWm6b
69uZpUxqym7mVYRI53XQBkUVpYz0JIhgnMePkNSmfzwtj95PVTnlZyjMMXX5cRnO5dzY2c433FzB
jBjevaTN2OuekZ5YvWY0DfZ7Q199cYx4fBpizHrvpgjghZ93MXKsUZXayymlWGz62jSMdgm21dV+
lrUqmuPtj/D2LmE+QMghjyQxc2tvPmGqaRh6dRqko1V+ydWlpfGCa9jJLtjct2NtrWAk4yghUONi
06zmPsbYptOWNAsEoPPpGf6/jg5t207eXhloOxK0QAirwCzWD1AO6zATcceoItOejzUQT/EfquP1
XlNna/p4QJI1gznggbcaUprrXeMoGRgcPX+vTnH1tzKIf+dldvbgqltDgq4PH0duhDeuZnmI1FHR
W1nAzxjzEzqAPUq2tCV+3/gXhD4W8zRYYAUD2b/eIaoxqDr4hTQQolPvBzdH/Kkgdz2KsTUfrNzS
H4E59MPOabB13/0adnXFFjZWQCU6w0ESx8780avGPPmOUAqm6LUT18n7zI2HELKL2vTnQRHRRYx2
uKcWsZVgIN8AvwxcAywg+RV+Sa1SeshWX8dp4MRjmR2jCBtxBBnUv4BDtZ2/9BCWn6BHLXvCwVsL
iRcKPVepyABj+Tpw0o9xZTV6GiSaGB7BPJLI6M442wdrQtxm5xTcjCZ7aLICIhP262hePEOEHKc0
QJkmPzXz5H3yknqmgjgln25v+q3vSs8A5hqD4p5cfddqALhu1VkKMj9GOqzSp1r4OllxioNcZOmH
zjHAytZZlic+BnTOQdVi0/14+1dsDRhWNrV3WFTAc1bT22p9vwxQLgI3RGbjoE6JVr9URTI6vjFU
uJLeDrd1taE6Bw3ilay4fgPqkBDEmHNX19SZfg6W+mXskdhOkeX6DPY53Qm3Obpfwq1WbdSYs7YU
Bf6jtpG1J4yKHO+lXhbQHbxyk71bbGuTSNkAoAiYdb4pmBadcPVWq6LAxjkhfyp0NewQF0P8Ojm3
qad8c8JmtE6x0tr1HyxcdIsBOXE84YG1+o5cg/OEUxwgdsseP+KwIeX6lTo/uiWqYn/wEeVLFol4
9smbOsw8glptiRU32njAScd6bOpe9YsxjY+xMzm/3UMH2UHb8hXyiGv16uBVzGRGT0iJgsU0y+kY
F3bkHRXc1n8bAQwkh4UJqJoUgkV6vfmdUVAMx0U+6ESTXNK2LWT1RcmK5iB0vdd3hrW1FzhO2fwA
ZenKrD6ZVwxF2De8ISbaXziALKb1XZkr4+S6Y/plmYzdQ3xrOwBzZApdrmSEpa8HaGSUC2wQI0FZ
RMNdPsRefVCySiBAh/zD8fYq2QyGlIps6nFhrmtZCFVHFdJecRDrRlucUNaqZl+HxC6QRkKe5Ha0
rcnEJxIopyzuUsK+Hlpr20pfoa0ZVBiGHEtJkHHgCJ/QRk7+W3h1//zf4q1OFg3Gypz2vG6QfCzR
dBD/WW2YvZRNP560cYh3JnN7eEi8UIpkg69LKv0ErxJPCiYT+awfoOKerdnG6ajsMZoLa2v4g4OT
N4BE+1E7ghVzPZ2NHSaNRpchGOxSmw815ul/dZkIvTN5t7Hzot96erAg8V8EDkfBavXtdJRAxpFC
QoBRgXrSKcXd12DTH+1Y9RTfNboKIVXV8xfcGL7//mdEJ4PSIseYtO+7Hic+RLmK0UsWzML4O1cm
NfXtqMseTW3Cvi5S86+3423dEJQgIarRYCGJXKXFWVZ0VqlMcBocu/nJzxLlsaiy8jTYlXFPlufd
e2GrL6fbYbf2Iq8LLG2ktOIbjhzkeDrgTg+qsp/0d9NIfejQ2kpyKdNaKXbW6mYw2Xng0AYNvz5G
hVMlXaTGOSi5oQsivFLGo+UM/al1zH66+4OR6bBGUWCFqrtWfMrVpBSpldNFiuAXIHRXvLhKTh+n
s+I/ud7p24HvgCAiCYfXi6WYomIZEIwJJqVvlnsH14bvdh2XH9CUsHwxo1rt60Ok71mybi4aRANB
YkB8poB+HXdxE8sdXZu3FEbR0PBKqZbTRC/08M2DIT3HfdQc4/Ptmd06clgs/z/qKj+dJsdJeXbx
KE2b9m+zct33LLDlvCQo890XvGKdnVW6OU40sbmbYFdyaVyPE5ufNraFmgdlyePKXzSv/VHGIvl7
WDLPn2NtvCtHbN13ro6N44fuDnU8LCPoy651iYeypGDZJFlgN9PHIlTq4+BmzeQj6acVJ0xw46+w
q63en7s89w63Z1neE6uyC8HhqkGQw5xsXbya9XlMELDJglxv4ncNrwDxUClOvtfv3phb2flAcYW2
D9T91RqyWx4ghGGQil2cFCUOT3hMFY1PoVx8GT3gC2VmjX/fHt3GUQBMQQrncN7xXVe3pNtPJcQK
aE68CTBdjHMRzs9KIi2sUXWv49+voxAOfA2Sz7RA14fBVGUW7ng1S7bFDNpD8+hrDGBqj061sTOQ
5YAYS7GV/GEtEDZoSzcNRZMHyKZS4tWwy0Rmbpp9JzXn2I+aWN8rOG9+PtnakNRGRJbkY/KX57cS
KYbVJnBGktHUk48Ad8bWV4g0n6KxNqtvbhOpiLk3GGXsZMVboYFWsyclD1lfI6zdIVtcLbFySvxR
c5hEE30ClN+c+nrJ7os40Y5ZFSX/3F44W9vi16Cr5QpiFpT8AGs0rGdXEnNizEizJNoz8NiMY4LO
lbSUt2kjeN9lnA20aB2vEsMlyxp9eLHjtDv+wXgkq0mnxMkjY9USc5EuhXjr5gAEZ0M9jshVRWin
eIu3cx9uDghKKhgT7OKh3FwvFDiftmjw/ggSNbfOWWlN0cnyUEnZObdWq0Ji7eWbBWAzLX8gdOtE
JlVYK5Yonm11xBY2QjVZ92dccsJTrUXtoYOV+rA0ttHvzOTbwFyAdDjgn5IewaO6HmATh3mSmVPx
nIbx/BCl1eeey7iDTRhq90k28XCr8+n+9udb7XhGC7aMNBgIHpcwL6froMWg1qEFNPg5ct258MGq
eN1dnpgTTw0rNDDnG7u9a2lroFBgXKC6JKdvpM6GJgr1lPTmWWbod0beefeqgTVWhDPah2628wMC
8XtBVwf260AxkoVIQVkKTY7V8oniYYYfWZfPzWx0pyFZNPMURf3ynJJs7LklrNYq7TsOUZpWaEFD
Jn7TROuaJASNaHmnSAOMKcXNw9TPC3XaK16uPx+B6ELLLi3VfLTOVg+MxtDCfCg67xSHqKqEs2l+
xCp88KUR10W4otp5Pa0/3Ws8mcXQprS4WFen15jqmjLWjncyk7zzSyXNj13J8szUfDrpYtQArou9
Ovj6070GlSJcNvueR5T8+y9XhEbu68aK7p1yt26+JYpoTrWwkzNdyGancrHx4WSqBIIC6KPsOq9D
WbDPWxNjg6KyjlWki0Opi2IHLbfKy1getA+QpaMdRN4LGvk6itWMaWiUkwcnMUr9yKzskxljfqBr
ZXFnK+huVd64nJHL0U+3t/vb8REZihZwLflOW3Ne9cgDBtcLvt9UaI+AGey72Eat/3+LslolGBcW
emgP3klNNetusfXqRGt4j/z5du3LsbAKYQuzvdeP62zUjLo0Wu+EZqt0RBxNas1olriW6E+J6Lyd
bHpr7iSfjnoyQCZUsK6/Gr+gaU3M7RiLk94lC3VI2jL6zjW3NSpJDGGdo/vyhpKohmrdiiJyT+3i
4nAIczn2W710gEwZM0UfQIy/Oy4eJsBpyL40liI1retxqc4S9pPQsrtlcKtnYc/NMyIT6fH2mniz
ifHLwrYCjRkOLPnBrqNEmWYLI8O2qln05qDa3KRTW6YngKPlTqg33mXSm4taNXcaHD2prHsdS7Fr
Rel03H+6qEk/5wiknMkUlOVQQCb+Zha9+MAtkJyMzo1jX1RWeBF2Z/+Miq4n1UQk1fw/0s5rSU6l
addXRATenALdPTOMkzcnhJa0hIfCFFBc/f+w9ommp2M69O1TSaFqymRlZb7myol4FTf5RbQGgBoz
x+gnnv0isdUYA6RLdQzysbltrLG9W3lfx7zeUH93N+NOocZ9JZhdmvI/B9039B9xk6SyGwQ+4Ud0
Z4fjZAxpzBtwiuYSY+2/X116r+glAjzFGG3/KX8M5QzMrpYzlJ13BQpJuJNinj2plm5i2Yr/YTTU
LP5zawErc077lmklNUvWmHSMBZISVJV8lx6SP7pHSkT9NcHCV0eSxdtLeLuovEv37CzFnTEHUVPT
VkfUH4pHHU0vKKaYapboyxyb0vtLNKixb19wmXwZVVGuorPJBFaWzrbJLaDs3kRIdFkP6AS1cZ+R
m729bq9uIvQed/Wl/zCZpNVnMc3MbTNrgzk92K2X+Z9mxAmaG6fKu+HWrnklRjUmIabE0dzBomfu
F1zD3v4F+8f8USbYP5Zi2s4zYP+A29xPzh87RzcmK/NKqR3MdHF+pYNbGvHaWOI5dYquuxIZLqwk
LZAduQergV7I+WDZtnD76WQSVbeCUWwLzHEmb6dNlejFBsiKDZv429uejAX8A9U1DgfqWmfL2dYV
uCR/rI9qabzIbLYpFospjxu8ymf2rIynbMijrRLZlc89X126If/vlID3gFxxDoadUtfaJFDFpMGG
YTvt/g/fi8AaH6HeQsvGoXIMItdshqSscuQN/25ld2U46mZ0SXi1gSE+ywKG0su8FFPPRG98f4iw
i+x/4j9iHWYAMVfi675P/9xF/40F/2CXukCG7rzlXBTBSAE6n5NsnM38MMxoMyH6q/rb2irMKQ76
qizf+2623E5lm3n3pAxBdnr7g8+DPD+C8hNV6L0PRdZvvtzKVq7VVRWUSwI9rrtJAzN7F5TKf1+K
MXgHkG06Oo0ZvH970PMtzUgQS3jFsbn2B/jZlvYrzOtRN16SZSi36rOxebUTLyDHnS+2izxDxDN3
+fj/N+a+7/44sxMzsHkCBGreA/P/d+wqmg3HoDas6aCVxjb9aAld+ZXm7Hmk2L8UnQ+qqLuMCq/k
l6PqWufM5lirpNXGzT+gnTbPMS5mlRH6xbisV7bvhYkFCUm2958lGCCml8PNgnZbuwQqwS3NPc3O
lH2qbO7tWZm5iKQqi2sp0uv9Qw1+bwcDjNspZWcjaki59X5ebImxESlCx5gA3PbjZNzqma65NzPX
weNEwedKHewcooYyHIKYgAmQ9YB8CTbs5afibjA4aaGWZMoM7ZM/pFKGRVN4Rjxs7bPp9x4kYbDd
z+mYuuVxsHPjU6ohkXUL9nu6Zh75OmqRuRE54F0AmKO++vLXBLM9de2cr0lfyuwbqhLZXdXp/8ql
0z5wqLwn9InL91xX17oRr4PInjKCFeEw7WzCs229lbIZe61fkpTi7tEsrCzOoKJ8BvRr3Ld5Xr5b
wEY92CBLnzTDRULw7WN18cMJXiBLCWWvhJ9TqvKD47EMqDzOCPi7wYDI7YxYEAJC7hblWVF/7q2+
/hc4ePf57cEvbD4AFmCdydAhSJ1rFeYIW8p05ePrfNMOWMVUD0OwmoiFqHmKF2casezTh7+sJ7Dz
ALfRGUXteictnZ3pFV1cFHy8Jcm7vDgo21OJh3VAbOqVGGiQTu2JmHnNreuVwvF/w9q7CjW1e4pM
Z8NWhp47E56HwNr07ZvaudMAbYsuMtw8eG7StTjM3Zodncp50vbMz8A07vQ/TDiqv1xZvGPJTl9u
c0pxxGpU6hM6FvOPAAnBPNdzurSAM96nedG/n7T8L4uo+0l38EelKQEyA0D12aBoXE2bMfkrF/7g
njQ07UXYTnn66++/jbTSgz+wmw2d68SDItolomv0s8d1IHp5CtKbrukiWs3CyyJrrIwnhRuwuJIH
XLgj9qIiElQ8/ODfnX2freo1rYqGXewJcUybKX1e+uFjOzbtlZ176bAyDppTZOq7Iv7L5eOJqEtz
nNdE4HXyceyV+mR2lX+jZbW5HD1PyafMHALeXlgyXQnYF76Su363EGQpIQqcRch0w42Syq1KTMTT
Qw7Qkphz2Q131mYY1xoJF6KiR1l/rwxQNiVPf/mhVl77W1aMKjGQaOUNIqw4tyfzlic2qMyi+WVS
mvntruVH2yrFz7/eSKSwSBlB3NyLjmcH1eURv82GtyX2nKr0SE4JETksRJ9m0apkkN+3cyH12IMn
cU2I6sKHg7sBwmjsLVTARS8/XFol/Plq3ZJ8zuQHQwWtiHisVDOIdVXAQvEpMAwlPtH6pGGFVhZz
e02t4JXtLgeW2Ejrlqc1pqTnsy/tKl3qQWOpA39mpDZwtDiz0Jl4aM1ia6NFU3WXRz0N7TZCRjLT
b9vNKEVM9dY1o6Ys8/5g72Lx3/W2LvqkKuoulubi0VV7e7FsJuRlEg6un5MHtAYgxiu52w2YIwbl
5prow6K++nZqR57el+2VYS4kZnBkQGFYHD7Ct/lyXWannhwjb1RCfaH0DsamNwfbksHOuWvK9rQ6
Ur/yhLu0FYDokpgB+d7LZS+HnKpMlKWptiSgNoSP4jDPj1vp6Y8tMtRP2DaN/6w2EfV20K38sRS9
Y//1Uw4tcQpVgE4oDZAkvvwFNvow2uSUetItnjGFCtMt5yGYqolaWumI5zKb7DzyO7+Oi5lzcSWu
XkoRiafEVVBo/Ibzkho2B0WdojCZ+Fa2nPKykV9bmzIWSmnFeihcOCShU6oxvfGXWRYIR28zbePU
00MZVOrKU+DSeiCdSo4MYJu3/FkAZFeundHkeoIuNQKRQ2DfjYIGtSFMcA1ujqQqnI93ml+Ip9Tq
s+PbG/1CrgQjmNoiNfQ9MJ7ly/ni5XAoDCOhiuj9bOTm3dPgye9qYRhdRIqcd7GrdluLt8e9tPPJ
Fdj4VBOIx2fb0NfMPKuG2UhcYS1pgWDQVsvHgasWHZjU1yY7MoVXpL/fHvbCVYeKJJGfdx1MpPPC
92rpbWFqHKpcq6wY9THrg6/0ITI0+LTgbMrDsNIktOq1vkJ7vJSo0UFDBG3n0nPRnl0+DnT5tFzG
LZmpPxWR1CtZjDzsB8P7WAeVLMNyhjjxbUJdL78HKAWWvEJkBD3W1Phrr6/9AO7iwBRxKP+jrnB2
CFs7w1hecCO0CGstFYZfkD/zUOliidUyTOGiz8MJBd/gVpaIYqWdrYejlV8DTV46jmiK0s7E1ZX9
dw6KRuY+K32HX9Jqc/9DSVf8WKtVi8YxK24KtVqxp7kdEEM5UAbfCtXdBRN1EGPJ1mth/8Jp2MnP
zA3U1B1u/3JWcv6o9BeTNUIT8sahtHaA/rUtMRq54tGsdNRR2jbvrxzCC7sSvScCEoCVnSNzlhrU
udu1NMlVogJt1CNj6NQcVZRmskPn+q0DEXDEO9BPVxGXtkHZ78o9dCEL43VKk4aeMvJu58IzlkaB
WiIam+RKt48i3fpw8OHw+41n/H2yCUh852vB22Kiz+Kd3a3DTFeN+wcf3USNJeRfTqQIFwLegzni
GhqOqqyad0JaVn96+/xfPIUgnTiGZGE00c9WWGs7e9R0gxU25iKabeU8GkYFXM3Hxf1u1bo+Rs1b
PDmNzRt5pTgeOn0HO/ft33FpwskqXB5siD4SAF9utFrvesMZ901vGxjataqIM4HNPLqg2pVP3r/o
LJWhFkM1ZLcKIMs4G8rC9EWinqAnvJbMd71bjwezMIx3b3/QpS385yhn84rLiwbAw9ATfIK1u00M
/RBObm18mdY6/dqiS3GskZC9DYC+3Lw99PmhRYWB7cn/wPObm+wcykoGVzirv6mkGtLgwffq/ivI
wPKLrpqi5BYxgzaUI8zEt4c9v7jxkcJXh8I7bwJ7V7x4uYQNDZvBRJs4QcJygw4E2CYIraJXp6qZ
hIyVWwiqpKL/0E/+PMR1RenqCpbufBvtv4EaIkAinrcIzZ6lUoGxjIGqDC9RfjnDcaPhacfGUALU
qKvR+0tsLTkjrUgq0tRUyBzpgL785DpATr/HhiHJyNQ/NU3ZR82YNom7Bcs7hYEqpGrfuJKvnWcK
/w1KYZi5Zplf2aBnviyFDdg0qYAQRYHwFTDeafI+dKSpj+gke+Ph7ZV9vaEoyaKJDkmI5aVP9vIz
ezGydLnwE5UieaHLSb7LV31IHKmNRTxoY/fBCJZ2u3ILXByWVjlkbDor1E5fDltJp3PsOveTrDSd
W8OSuFcXsx28k7k046ZVXqRSb70Wis7jA/O746X2ni7dHWLzy2E7q3b1uQjYQ8KVSI15eRDEjWvj
SfP2tF7YrAxEbR+eCap45v79f5Ta7UGmU4YZQtJ4VE+wlpDHPnXM2wbZhy//w1A04AgKYLJe3Wdj
19tFsJR+4mwyfxgHx4QW3ItoMbPuyma59FW7mx+hFSSfe351jnBrPXjtQSKk0z8Yer0cQTI5X5bZ
u+akduEkUIXam7c7uOFVBkmrNdg0bIsTqWXz07B5HD8MEZIlzfLnUazB7duzeGlnoILEa43SMKS1
swVbjQ6ZTW8wkrKoJvhWW/UzNfP5ygRe2vZ4oELipnqEPMXZzQFdEowIGV3iex3O3aoZR2Ai3uTc
CoQd0pPlpO1ptgr/GrbiQgCHX00pCLAINbZzvKCXjtAAZGUlwpyMLcSnUN3ZWIrdjI5mpBEYQvPU
uLq6lxhwa1HqNFfJCue35n72aLVxf6CMYHEOXx6JrmXvBJlrJovsbQi6ttfFQ93Vx6FZZ7T+3FqQ
IZRFHW5mTXPo7fW9NPPeLnpLdZOq7fnJXwgHvW1nVuLlI3Z8qxhu5pYDUmj58EEVmh+OGO7Gbw96
aVPtkXX/aNRQztv0AGc0alG5kVhYeMQFnb5/iqnrv709yqs8j5nFWmuvC/8nJ3+eyett5+fwo8yk
bYPyrqXDcnCnEeMybTIPNMg9cGmaeOwzvNXrSW1dPBbBNUn7CxMMFntHLrPH9t/zcnlNB93IrQmM
ZHXs2c4O2FSPdjRU2H1HzWqt1XSYaT5lZgTRmDNy5ea8sLtw4qaoS+caHdlz8EVhzXJ2R91O5JJl
D0XjGx+zbvKOOSKFU6S2tfnX8lot9n15raR8IVRRT9gr80RFrtCzxIT7pBtV1dtJUcAMu0GkVDrR
CLXxqzWujsgP/bToZnYllFyIxQD9WXMU8HfO5llKlmZ9oC/mZCcr4oyH1NnG9xDafPQnLPdK0nkh
ePCG4R0Dw9Zlafaf8sdlhnZLJhYhzESzyrY7ToO5uPE8ZMJ2wMiigRzlPCacp8XW2uJDj+HybbuI
QPz9aUK/icVlqlno8y/GZmcgOwpMLIiDOginwq4Pvifs7cpWurCemJWykjzQKaCcZ36+Wkx/tAsr
mYog+91RjBrCzenHQzb6Syjz+S8JDXuqyRucQiV+khCczu2cNx99us5srWRe9O1HvVT08MbtXTEL
HxMMb7nfyqC5Uoq79JGcFzwwKBBxLZxtH9ucJea7uZXUI77VFP9swEIAWg1H2gcexddw3BfHozvL
DuLxzUe+3ENoaZK9zqhVF6VdxF5qr1GBhEOE/HJ9IoGRt28HxQvxgMIGmkwMRwX4vJVVcROU+LW5
SZ3OJrJik5EF67c8V748YO5srNlNOgZ0arEBybX1uKCXfA2heSEwU61HLwcO1042OjeMQvmoE/lU
u4nf274QkdEYufi0NNIjxRiKXr93ynKezcMUlG35EQQG+q3RaHZKhnW6VtfS39eTQt0T0gc7jnIw
OdTLRVgDPIhU17tJS2W8PmTdKO+q0pmjzLKrdxUqeO/8sQo++1b7P1z/jA02G78VqiGvlL5XucEF
ZXMlS73Na8RdgtZvJrvKizS9E/P94k/FHFF6M7JwBK7+79sb4nW8ZLNjEgYJhKY1QOCX376ZU2cU
WmonWIh3dri1zXKam80tw1636iuh6nXE3AfbFYbxm4KbeTbRU2lyE9qtk3htoQ5+mbfHqs+9G2sZ
P5CApJ8DvOeeWitvT5ucy/ZKBLs4PNkW8pfAERBzf/mthSyEg/WcnTCeugdOpoXwsNL3S24gsaNS
8ZhLmgDx4tV4G9gjL+Ar6dbF2Qa6ts8Cqck5sDRAudHzNo/r2Gmaj0qv34/m0t0W63rtoF8ayWEQ
sHp0LHmyv/zWYevK3s19O9H6/KbO3PRnVtj60Z7X/C+reYA7drgDFjDULfdCyMuRuG77VrMGB5xJ
MIpnBLNQMjzS8m/W5yaX2ZLH2AAHXwFj6lmyQWb8/PdbeHcw4/KzwVyex7TCqsraQXArqbbFSoZ6
XN/reS/DvMf17u2hXmeue6MOODb9EoyDzmHflaos2c2Bk2gZGpQR8hrgrjPXar+8Pc7rawG5Yyo6
/1HdWcKza2jDnkjYovcS3sv50fDXdyjxz3lYpboVdul2rZB1abdQv6JwRgGAWHgWBTLBXdhLxkvt
Wa3hOFq8hqalbW/cuRVXNszrlJiPQ/1hLwJwCZ0PpvXC63nmeAntPfczGiHLkAS4XDW/lL/aww9z
wa0iHNKps6/cfpemlQCDAO7eBX/lmOpPcnH0KnWTQafVHfqO5keic5xIa+qygiBa/fP364gyA/GV
yL4LiLw8G4PVm36X+W6CPpyYbvzaqofQnursaR6aYDnAeLpWK7s0u6Bi2D6k3Tym9zn4Iyud+9m3
ZqW5ZPyif+7ndr7Jvd59coSsb7Yi08eo9ov2Wl3w0h0KkYR8GOryXmh+OSxxs0KKlh3kDTbAAiCN
PFiHqr4vYRHHhjMpdViQAPuwSv0v7X44HlREADbuzlDEonNiuNnhX1jkhZ+0qSajfKu1QwHh9bj0
Ou6iWKde2UYXTgvcB4JqgAbfPsln32rqHWVuxqOo69yCrvPvEcNrvi+Wb1yp7l7YseyeXaF1n1ny
4ZdDeSuPWLtXVOZokh5w8ESWNoXPsdXGDDXIu8YKujgelUfSMyQeQaq8HK+c69T1UgqQ7TT3CFBo
wePmNuKfTVfjY1PN1zDdl6aSWjKsegs6Dc2Yl+MV3oz9taZc0JFtG4/rxG1cgtpcLaVdw+a/ajOS
3u1ys3tuj4Mh6NCXg5VtI8Y6yIIE6wrnODWF9rHxy+0wtr06ls4wRLZmVURZT82xge5yRsvfMb5Q
lLWuYJ5eHxd+yt7tI+bul+bZFnILcmyrp4431MiLwxzKv7TKMebDVkz1rWso67Nt91l3RKym/fF2
UPrvlvqzHbTPAycUyBxOiqAfzubBHPzMxAo7SOrN1GHJtu0YLl4w/hj1Yq7D1W7mWzto5EFLO02G
TudhfeoEk13Hyp79Ly0Ob0+e5l87xzswliX446eh50YyzNNkP1vohJ6jYbJeiKobNDSBDRNgT+dU
lRVRHpumKK+yxkJAI9XreFbKezc4PPTDaVArnUOJaSiqesvQxo4WyE+oxjnWQeZgAKLAkryrrLpz
htg10ABMkVFyDhvSfFa0rnb6BaFQqlyQRtT2matLvzFErWnR4qSlpSJUoZF7iMoyQC8samyzNmS0
oiCYyXDZGqPconmci/RRNg2Qz3y28PcN3XZtjYdWC5ZAD4fMC7Qbu7QtTUU5FZhsiyB2qeKdlQp6
ceE8zSuZWrpqNsrl5KJ9/skwplk8mEtZ8yDb0sDKPlLFMYd/+83RrBv6BL2hwpGQb8xh0M/peOog
8mExaG5Z0NyJoZ6xIigzN7t1dWHjEjb7qfHs+D3w1ErIWUR5ka3uBtiFjAPBVJ0Z2apq+1cWuqpl
aNhbKW7VYEK0CpQ/FKcxW/rmXvlitp/yDNuWRAGvLU6mPdY+svwmUosh7OTmpheBXt+20EPXT5Qe
1yZqjXpID2agXBvN1EFVN4VPafdgYXOkQmR8HOeoDWPqHzDQMZqIdk/W48WVmeO7RRrm9gudNtN6
0BbHWB9g7tZ4KAaOaoZHbYUHF+L57tbP0nXz7ZejDVVx9HGJyh8miTvOca00fXqHmVi9nSoXPfwY
F/qd+mQ08AwSUGhztt6CVd2CaKjr1f+KP223/qvr5mrgq+HyEryjedmMP7HBaTsRL9OiCueAzEJh
R12PVfYYGtbW13Xo522WN6Fn9ZY0o5We2q5I30Gw+mRK1ENxbE+1qXsIaiXSGHfIqZjC2uoyrUQQ
DgHB+81taadp3TotNyYMH/7ZVhedKCI6QG5ePKTb5A0PhQZfDHtnV1m1ERd9a2w3K/2r2uAjOOeP
mbU316NggpCeRyQHRf8F2lff3BlomWlHyuOyrw9Brc32yVOliTWLsJDNx/fADvxpCQ2FUdkCoXcD
ARc3A4eyCdsxFe5dG3gwfzeANt0tNidj8GyIwirdyJDYiT/OaZaNv7J0q4oI0aZyNA6528hxxM5t
BOBjBz16Oa6WagSiYFmY4og+RI7AvdHl9Odi6WxGe3DKbd0OrYa4cLhKLfB+aIi+7ThCo3sYZlV2
YWpUUxDu3KDmczVqqzxMQoziIeBdS0G7GUT1mRqMr2GSkU7iuPU088zIMnPXfPRoaW5xOo+2eS8d
t3dule/xdIrrDrDIyVRp039PG5oCd23j+tuHpZ77NY80NUojLJetyn6JYpBAeHQjLQLy17LXNz0y
Nd0dTzDmWxBOmtdhibZtm54Sm3yZiZtS7z15C4+rrB9WfTTV8+iocVyApmZpkKxD5mxhg5en/avq
zDHbQr1c5jIsrEDbsaOzp6e/UrvR1A9LdGL4jPDxKu4G1GOr91mRIdQFhyVD0pAqk02dHZXFsA82
O3hOB13qdzkKDltSau5omrd5p7xUhGNHsyA2swnppGPjuGAjEItv3O+51WvZz0LOgwMaiFblITdl
KU+VEHp/NOVsZncs7iB+CtQhhgecxzWgdK5d6ZwFpOby5R+ZtdV2hMfll3VoSGeeb7KFShXXij8Z
P6nn61kWoqmrq/daOvCPLL9Iq5vBVMiIVlTnsicx9nJ+NPJem291MTbrZzaI50bWsvYycgd7FKfZ
Ndb+JjdnPb9RkzDqu7Id1vkf1SGYtCXDlNFqcufaKG+nqVvwEFeFmAlSQqMBZGZDYfyYUf8ab0u/
b+VxnfR0/dEKLpDIB3iEtLTb+bvSsJUNuzHAIvxx/LwFnY2setrb0Cz0LLf173A4hXPX5kqp6Viv
aPp9RWoPxYbFb2gZHLlmGnkKhBuIMaTSDD06hx0xeZHYyrKLShx/xQ13Xt9/LLD3Gr+CitNVd3Al
KvLfV8X2kcd8HVHwCX2wSuLJRAlG3VY+cLNHz82pZcJix7KBPu+KLBWKzW532+iy0G4Z23M/IK+y
FJ/yjFN9i1KQt94IzSzAgztOp4qwtoPifp7cdOIlOvr1Dwd9oiWR9D12sfSpUs5nKv5V/VXVYnFN
vLU5MzeNAzSh45KsRuNU9Y6SS6ioYbsnCbxnek9N2e5iMvSOWuQgHOGKEEgar5OgBxT4rKhjt4e2
9AEahI3TdH5oLF2BJZ4ga37oy2ZrDtXsa9YUgizOiriBH61Frea7owynlbQzlGiBdDe5kgOXRQ/M
NmJtTVQzmsJ2bzKEM7dw97sKkqDVu/xQIe6Yf3PcLlB3lrsO9nJYrcZb7kCp+8E3Oc5a8T6bA1Oi
MT3KwboZBi8NwnWcDM8P694VZh/rnNP20cMN6JPUQfbey81OtdO8tUWRH0D2Fp5Ajtctth/VuIj6
9zj0Or+wo7IdPGP+1W+fuzK3qzISvJC3CJdN/D2j1Z5YU9wqg/VpmwJLHXGbopv0jwVGtbcj7sk1
/ZDahnXE7KqfgJKNa35qIRGaj1mh8i4BdwAbNYagkSLAZuwzUoOW/EVUatfD1DV1jAgBDEplbsMQ
tttW989lr7FUasGfNgJOgwWvJgLnd51XxQdvGPKZmxsNpzsp55F8LFtlUq0q/dkXI113DTvW/qBy
TxMRWnTON6f0/eJRiNavTvXoD+1JthUJt45gBaTkzOyPsDCxUpUiNal/YoCNmhqXSvu4DKnjMdqg
+yfVjakRCrKnX4Uv0fX3/az4Plhp9nmwlA6EMfNm41g0sv5gWVnqPK31tpQHQB8SIZxq0rvgBDPF
ro5Seb28X6tmyG4MTYLS7Auu0bumbpcPq2Wl63Pf+1rwLW0rowgh+LrvbQrG2nsNyd7lZ99gRmR0
xmxFrpOmz2pDCSpcrdkxEl1v5K8KtloV1bawP4xTZz1jB7/ZYdCaQZ8g1VrFamft3OqdjoyG8Nap
jBtjcsl8ESAmtcMGeI1UpozuRLTNnBthjquNHbc1fhBU/QsuBabp36Gz+yHyDES8Y99NJVbQtsg/
pDMbMjI8rflQdL34Vfn+lJ7MQHbq+9Z4Vv1LbYgpR8qrXHZzLgx9jVFZxpctX+hUfifBlME7req7
5fNkjs4ESjdbm5sNpRsUiRutbO7JkwSV67EimRm4zHvy87T33nG9FfrdQjPSjgNf2TJENd3XjwXb
dWtCKyu93ylYLR5jAc/BUwZWRZz6siZdXlSXVmAAZls+mwMtw3tpiGX5amu0qULRyaU9YPeTBTdV
R5OAJGrLslMp3cxy4r4xXbaPY63eAUy5hz2icsmWDcLg/TxLvTgZdqa5Beld4HahROv4fV3V67+l
3jZz7PBLPlaWFkwHrjDbDF1/ntXTlioj4NVkkya0xDcVFPGGEoGInLrvq7hSyNHd0U5u8rjsjbGI
ND/zxE0HGTz4xvXZOIeSW0o70TxbtzTcdH3Q4qWDvUVv2m/aU2X5Y/qYD5WVfam8wWsPi9BH61Qu
tt5FKnec4YjETLE8jGqQdJBEO3Y/qJLI+qB5FVdcZhHOvvXl1pm3O96vgEywrMFNZi1W98WyZ/eE
l/0A1KexlGzCplqr/BAsbrE8A0X0ltiaKr8Eltkb260pYHnyOkSZvkoTvfPLjGNtld4dEQRYa+gM
/uBGZdXLY1aqYI7dJWgEM2pO9LrNtUljXNMWL4IXl/enDVbVFNp+VjVfOpgG87HRLbHFnkR7K678
LsXTDJsv/XbFH9Q9mPWATHIpKriDVuVk6uO2DJ6Od2ndqajtMFzQOUKkWNlNF0xqnT5uVE0BToDG
DhZgvKMxNTLUSjeri8RJV8/on/0U0DvZpmvnpX1rtqv+2NkFe3XV6y6ILVcRM8MxhQQW2fYaOPcr
oD83LKp+yyOZDnNG+KnaGXOm2VweCtgK6eMAIiD7ORh918ZgA8GzSpl70xOvQR5+qzUFMMiCLPtY
eS6gPT7J0+IKjNcPH0Q8h2/QrK/Ktor11sDyg+6MmS/WrZHJabgTppVhtemrqg0LfQw+IJ3rfKr4
qd8dklk9XPsZ8d5WKuFDIjFUfeAYW0NU8TH+D6xB9TLSJE0W+KP1hmeDqKxba6vtdw0PLiojoxH0
t6rVcILsjdZy8SVplB+LoRunsFg1ZJ1TP1ibWFvV6ked6OYnWRnggox8BcpQl6k5JVVnKwIChK6w
pCBZxsqwhjzsdv/2m7WoMouXsLC/UuIIimNX+JMVZY1o+6hHCEccyk0A2rL83LPDNajyNmz9xlW4
tjbcc1sDq3UcW90NbXPyfwfzmH1rc1PXQ8/O3d/6EGT/MK9bEy0l8lFWMAiDv0LY0NF2KAK6a7NH
0hGU2kEEdlaHpsicr8ssnd85uoFzlGOLpCI3mJvvlVdDSBEFcSAGId7x/BFlm95upS5xFe+AC5tW
XThAPCmhxJNdkO57QWYboYUywj/Oqi19WNFVXsMePYqP7sDrJCzM1S0Pa1V7GpA4r66iBcojDNlF
ViLWtGnUCKaefNcuzRBEKWWLe21G1jScG2mMh95WGQ4UZJlaaI1qN1SwVSqjzhyaImw22RpRwesk
j5ZuCLwQ5dz8iT2uhtBFYnY7Ye2XPblVvuPLU2edjxDwJUIuaTHdY2oIV3a15fYV2i4PvyXtN8oD
/YqRQIaox0dpll0XLZ5d/eR91sHp1QY13Kz74bufsTQyIqMvClwv5wDeb6BG49m3tgoxAz2YnzXb
rmRcKOXKqAUfdb+gHfMAR6LmtUqERI42G8Vvcyxd/ZDixycQQtK609QQpGPgUeUYeXiscFuuqFiH
dca7ONTWgFbpFrRoV4/uYP7WitZqImNE9CRil9VDNKOl/d7mlxkHwF1Zfph0tW5xXihk8CqqFl5Y
FbL5KFpzXUJ/FVwP+UhGH2duYfxsLH2dY9kZRhmXVBr5LVnpcjeDnHqW1oo9Yetq+Y/OnHA+MtxK
10JetEDbHVkvMSnllB03XicPYKsoeyIj7vCiW6E3HDLZuzMx4/84OrPltnEsDD8Rq7gvt1wkWd7j
2HFyw0rSDriTAMENTz+f5mZqqro7sSUSOOdfW/whcaTDH9vIlq1jHFIsvqH+gBgfgtQLjOdyPBtv
J9/ORlC5NWgBy30mWCyZNV9wM8dMOLGpWAocr1lKPuPbCOfS1FLlow7/i6ybobR3jzpz20h+TbQ1
/EOw9dFWc3xbbYM/U904v/Y23vJE4dLK7HJonpYVtIXTpIy/S3Go+qS8kBu3QuIjU4nQBhBkNN4n
MdROh28imNjLAQ8uvGaDhw9aOn06b/PupY0n/SgfXHMI/uytL4hSmvDke6TLpSiVqi13jBg7Ph3u
iXTeHafEsNb7nJ/DETKERlQI3dTz4ZaWsl1xjQpnlWk0Na4g9G/s+9wZYvsprGdtczvbrkzRSCdu
JsIm+c/3xpreJQ6+z9qtgjoNy4icxEit4ysDkKYWwKPEOT3CEUumyziwvaJWLFEEHPxYkjdXZp72
OvKh9WEx9UyT3LKo7nb/OSyR8PKJOO4JLz4Ql9PbQZkH9VD/YWRwsdnIxfpvG+c2KPZOhW8Dt3Kf
jUs1sWDbcfXPbvSoC/Cn41fvjsuY9wtrW6orbGiZIfh0fkOpLPpnrpd9fhptT16jNazf6kbFSzpW
TvO4cEsPJxOj6712WvJDDkvkjNAJSzkVYuhLio033WTNPnUB070H1egzyF9a0MQoo9jCtCn27bBM
ebbMmPUgEtUJ/Vo3nnyAp+MEgMjWMtKvndKcbLjYiQWtuDKtVmciwHFbMF2oBnNAv9SFDYWSfLdX
Uz5Pdbh1bIrE3R+bVceFJKOSpX/SfVu4i928hrXl23cub8yWYWMdlr+dZSOFHjvlLw+OBNO/Kxdc
BpeyNtQyJwwDU06zuXqbPNOAu5CphKpicCUwMGuyzuQxRyzpk+s/HjZCmXQfSGRAXE17zVnsM507
x7pU/Cs68sUdw8huZ3FvmT21PfIsMhhSyCVnoK3uMu0A2Rnpz5hydOXzT7tlWyfq3bajf7QsM+h8
ZXgQzAh9Y1/sBtVfraawPVM50TTwHoiMspvrMMlYydeaLEKvms89CaHsX4nags8oaKL1FM0AQlmn
l6ZPwUO1/jvVewCDYLF8Zo2Ioz4f4oDcy9TEQx3zANijc8OD/z81Lea7YalpX2Pjbh8uk96UTVPI
XzVo6oYeqwY4/TyIxXrTQLxuKlWvaiindYzGbDWWg/NqLMN/vjtxwQ3kpvSprBN24GFxR957tDxW
sbEW7ZlxZ/duSrSU5wGdxYdAZNlnq8B8Ld1gNKcyWNSHapMWByhPWpN3LHw9SSEwOAU3PZihN85V
VPhRHz339GrxAlebtk9t2HHacdxPRZTUVpvhfTm+udKKP21hxc01FmZxXlwpe+Ybd6xEgY14Vim3
ivQeb7CtpHH1MOYuQoH1rcakMZP2CqJetD0v5ckxK7UOvNLLliUVy+8dcoDyRdpa3CJ1A+cbd24i
8rK3h895WwJJDjUhK/e1vQR+AbzK7pNsnvetAy6t04ki+D9tREUQPWEcAjidlwk8ohb8QzFVrpct
oS/vKLg1Syb8fvnHd299LQtG7bRlHvg3ThHbzTA2pktt5e+QD1LUt5QnmJlT0nSiKXS7JqJohm2M
sy6au7+jZ6a5mMgn4f41x/o06sD74982n3Q27A9ntoFewAx343Wg1dfNj5hc5Hyb1uVn3Y/h7xAC
8F/p1ONvkVjk95WlpZzUNr67F1wuTFXN3IOGzT3xKQ8tdXsFnazzmLcAAvzOrHXpFLTHc7fOqs90
cwSvfLfRwcvsDx++jMaWfJLqlkZbrcFHz7bjZPFkFp/xNYyWjJ+tH0+CKRvgcI65vkoiNYZ09E21
Fwsn9OPtrXwnZadUWYy1rC9KuAxzCkF63uQe3TINgu1dxXu953XbG3k53H15Q7gyVLmvtHmRMzdc
EQ/jYu7xfZPYzJ7F11UTt5Bk/WrB/bgUkgo+9tVvspDcApXpUnpbNoGRDIWiD0KnyYJ0LA32rmJX
I3qez7kawjoz2jdP/XLTd/XMvjtfapNIsIK5jvJIyThvupWInJC4xBNggitOvj3vfx3u9LAQRy/u
1m1L2nzYYUdg4mYSbLayAv5o/LE6Lf7AJziQNTumo6yrt2UMAdV5dofP0dl3ZqUt3NqsJ5JxSvUy
Di9G1lLmtDU073Drdp1Ba5uvcmUzykXXqSCb2jp+20cpo7M0svyVjFZ33SyllwfBynRXB9UcMt47
NBgGm3azBinFDrekhyNHldRsZ11XzV1rZJSc4pLo/SyAOrJY7XR1BWzZdErXXXKVPqLw1FVGbdlq
z9U9sqNWZV3ollPectFcWYcl0QCR8nTezzR8ZepAYULT+VTdYLdkhGeLADbBUNcR7rYVtzImacT7
TKySJF/5CJnHmMSavBWWfmOeHlcaTikQTreqddd08Rbzzytj/MCtO5pHfnFTPQaBVW3X+ljZ9d0+
EL9jUpOsVK2g0Nmtff0xHhGjZkvijj8JwgZCj+u9JA9bdsunUYdVpkcfyzJbACeOk1DR9mHvGDpt
aLmfZRVa776wy9/0s8wxc08LWH0YlsQN/LVNsQOP9lV5YqT316mCe4+ZdM2gGYd3o0T5b+cEPlK2
6PbZxzTqpQD/45LuDaLHTNiO9bPZLdor2oQVMEM3bZrCohoTgs8bdzftS5L8s36xboq81gV/aqeE
RKI15EHMtxXLYOFrUzPqHVMQpuEykaUzJiKqc/ziy5zHXgybKA3uAf5atUGNWMHQpzje5ZpvKmAX
sFV1eNdgkZaTrcsMRDT56/AS0VaIvZbE8jglgKv/r9mTARFS2e+f0Tpt4nQEibXmAEZreWcJNbhP
FmrR7iRC0F6u6zp6IMx6c8Fw+vrTWUgcZPB1xx64gD2RHht5rCfH7xy8XKHNTTmtDu9GJA/J3Hns
9Q9v4vE7RVWlZTqaofqKZWyoiXB0zR8rosrPLfhS/vve3eJLzUYTn5agAkLbndo7J37VVWerg104
q2mY1ieNdTRK3WEDBYT4WNmTFZNsgVVIxrSd9k3N/sYZfULoVW6X0tGLZA5xne/NHlXmDHjNIDv3
1dbmEUkz+3ON+5c3p+vBbW8P+jesTYpOkm5TDpeEqLqOF57aS6DAxGxbKsJwm861nt2ir3ypT+O0
+DI7lnhqUxCExL6Efhf84Ezl4YwBAnj6uk0cqRcugcUFz1CCB10d91OrNBDlZukjtYCs6lRD8wHU
i2ZvyPzTcZJtdljLzG0q5seEZblLyyEhIm8Emv7h8raW+a5c2iDHfaEykUeP/5XCaa99MydvZrR4
ndG4AT+ug7k5tvy9+X3A4TDVDOgUikocrnNpHHUYprqg/O31CRGy3t4tJrcjq7pGZOX80FWFbNmJ
FXsCcpKkK5pw0xNjPRoLhG0U4EEbrLWVQS0EHzhxmzUjq6A1+bK4/ucgxU4UjfTiR+IUGdxtZ1MP
EBijOMMaOv01joKyfbT6YxbfsZVJ64K6hCvfMf46p9PkHD+TepGQYj35Cvf0VjT6B0/E7KYq0F33
1DA5AM6X0PvZEIcrjJ/Xe01RV1PEcR/Va3wSWwnLZQXet0SVlVvsOxnV2ObC2ibIWYwM6CR0RI83
Rd3xtAHA9B+8hlXfpmWyucdjNzhN/7Zx53+Uwu2PN8L++MgJsIr7Aop3/OMrb+5P/Fh0IlM+U3rP
s8bC97PdHS0fS3Tcy3lzq7mIV6b7yzj0XImToSUj9ZUf/tpHTxP6DMTVXEZS0r2LvU2D/eZvMd/I
cfT+XMxxqDiUCXg5OAa1ebXrvj9ogF0hjqgPUVVwHgCunFQOMDoPxwTykPqMrJqKu53/bYG+DUs5
IU3BnQulHn12EQoULErJur9Mu+YL3WXsagDTJhjfmrmy+sysnmzuqZhMvNNEl07yYtZwtU46HNep
IPK8H++rmMrQ1HPhUC+BGewVrtmrdTYO/jY+VHWHzfX2IW33Q2KC8PtGvPz+5PCECWYZ2LzgzQQz
tUgFWkclG7LEWYwZJk3fP7b7dPwdjp57a+XauajYLT82cCe8RusOGeZ1SxylclFqzctWqD/LCu9X
QI61vwyKoKqgQLJL8jU8BgzGuuqe1iA8+jthLUsGHLRm0q5eWagVZ1r7zH3zUYZxmSWhUn+6bVF3
nGjBJ13pPhslBcy/DCY768nZfJbdGck/b0z8m27s6SPa8CxOAjfQLMvfYo3rlEdEpl6/cHDlfjsO
51qJ7sPRux+e7KnTQAXV/isCGE24q7py+a/znPYptBVgXssEsqS+lMa6do2e9yxevPBbo2j9SPUa
JF9m0VAVQqr6ImSQUBy7g1uVpYj+Ss8X/onLP/G/jdExuaeKYW3P+0a05CTabZgGax26FyoYzRnS
3LsH7gLW88f+G0UuwQl4Ix5Sq67Wv75LFPmMNILjxm90oeKpWU/bMOr95NWJa56bnnyfKiAOpIDx
Hwo7qMhPwy4W5DFLCURO1AS/m6ECBYiX2+kixFH+gcaefsfN8YywPBnyNvITEG+VDNydLna6dLYG
FGX4oqNCCQ02OtflseRm0+uZPnlfZTTp9JpKbq6otKIv2855cpIx5XBVHXMkm4XezUogTeyzK2z9
tLyu5TbfzTWOXnampP3FfNA/oWy12cBCFVwUj6THMrZ4aDEn0eK87+rqH9Fa4ZZVLHM/PXKPHLaz
+Pg7CtwJ2VZO9VdU8aUEgan0K/7SKEUu11aQb8vw1FDj2Z0oLFTepzzi4Wub9has2dYA05Gujh/E
3Aq2A3PDfwLHth7aPlHJ54ECyHtqvGH9rIxaBoDGfrcuZbd0DcIclWycKqhXUkRNW5T30uLlj7UL
X6iwRpypvo7Kk7SjWj1Kq9tC8PYq+Kri0f4PCayYUxB22/52MBRh1/HqrXk7OhurZB+v8Rets7w4
5d60xTDsc3UOtgjmVTGDPdTj0F4Nfb9kmwjUHD7flQWPsc+FDtpx+sYjyP439XvrnGxtz1tWh41U
xcbsK3NMSKP+oh5nWdHiuNw1Fse/c3HwLYFoSjC23IMtWR8OtUuHv04myMW5n8W5bmKvAhvedMWI
PgTzqXICsWUIhIZkyDokIG1eRg41CF2yM8ErE/JThSXLXxfZhPgtyeGzarNyTDcT9TznpmonK3Ma
Z/oRdoho0q32F7JEpGnidF1Eibgh8QBHPUItEmYbn7sgtqpoThXafsRgW9jWV6GcZE/3aQq+LL0O
89Nhrcx2viHSESkKBW8tGaJ/PWvRYzb7ateUPArkM3RfEad2DLqz0vJopuXaGXO4p9tiAPZl8xSF
G4B7yqXrl4U+uLzSZI9qsJnJyALWAeVHopsEyZG/1MyNFjjKrTwPxUuDuog9+pAwGRM90+oajpUJ
LxEeP53rQInjrhOtXxU1v0xwWnc/XiF9gqFCi9cEj9XedK9Ttasf7DMl+7ZlD99E6QR3XDXazhOz
SBZRM9yQ+qWz7lRvRJ/irB6boqzV8O2Axv3T7Efy5E/etDHGqPqfZqIEb4aBHTOxQOiDc5vVvUSH
x+iFvO25sY/1y7bqdk13xHNe2sukv2/GRt9JcEbSVuC6boOpo1K779wvdvYeoaHn9t/HqG+bXEkH
6q2dReekbSjsKHNivf/sqn6/47o39/Qo23CbfiW6nNPpVRib/wdzsmGhtpw4p9PmIDN5q/jgo9JG
zhY64xaksB9HUujYV1e36bYPn0j3IBtLKpOKejs6eDD6Za/Eg3Y+8dnWEmBilM2LK7Z2vV9ppf1X
D8gmU1z4BMm6Ye956eE76uNwx/A04+pBTUA9WXwaGKhvoVZ1w2ZiSdrQzNqWXapNwizu7vX0HsRN
/8V5iACkFV31Ysd2VdxuepNzdcTlV4wk8BTHJUQrZQwdahFZqo+S1AvIWObi+BwkZdDlbT9wFnCR
kyjoVgiIeGk6n/tsP7gjdl9tCx0LuGERY4jttKLRf0jMzv0CWN3NGeYhUxdIPKCNrXHV3be2cYaf
fg9AkW2+03t3lITo7iEaRQ+p5S7TdOR15VZwaOgrC6gf3Z1nfk8kpjoI+hSwaRjg73mMi0BV9ZR3
ofShF7yGnWE3RFafJVvE8KSTxd7uyHjW59DV6lypw3ud99huC12Jpnvryhb/UsOPy+jQ8ytOFuMI
NxL2q4uuS93yRRBNeaU+ZtRZYFofeNFCpfAwCzalnPtPOGdDPBzLdrBZSBb6wQXuC63OvrSYYFj9
D9JpMu0SjZPqphuWvIu0/m9vW1HyQ8f0LoPyI89d2H3+hNFYuTkUcVBlKAk9O+vsMvodBDvhCzvE
db4Libl+bJPqFPVh9ND5m/rLp2p92dMxTYVkB7Uv3hBFMGdIKCGnSsEMSrudWlAYNuP8B0k1CzuC
cfdxjIz5PvM6jVldWuv9wSi+F87Q2H8IId8eDrK1qvNm2fG3DXOJn7pdt6hLuBiG2aDXrZvxojQd
Jl1SBTOvXwnB0qhIAbJkOTIojEQysR+U0YcJDlAb7a5ecvGncipf5s4X9d2BoCPMIn/dehKqIm+h
pbUO3FNtTTYXwEJpc45WN6I0du0S+3yEIRSfcrr5yRANJLPWKeeRJxQ1fpCWdrTBFqgkIZOx3Pfy
srkKxRPBOiwQU8xA0jZx492xA2FdW3jbg4yzcrMwroP+nUzXeE+EfCIQcdyJwi97NmCrYLFLlIpg
tydG8WGvflR1HVu/DPuTOI9gYl3GEzquDp2a07DdcUEGa45GFThvR3oU5XR7o8D2yaGKTksE5Jlt
WxBul81RqMDD1jVc2ajkBM/0xHUyhr39O0HU+tUE2u34Eco5ODvsINHtv+Rubg5exzeo1GbJlFXG
/JdScFIjtLG/1SLcEChjeWpS34Ja2aO5/2xKtGWPZNyK6uRtw/6jbbWqM3r5Qu/ks5rB0tDBvpyX
Re0cAUnUOnezxX19bmvicR8oJ52sE+tXRIE3bFZ0ZsYCxGzA8OwLnhXLyuW2qntPLzQwDCXnQBy3
fLyWJf9buzBcznGtS58JpG4NB47lq4dw58vLelmvr7pHzQksFCgvTdRNVm/B6g6noDSNeDYdvH8e
Lp6/nELuiOifG03RBxbYcj/tUJjRtUni+Y/Hew380bsAclNIn1Vqg9eSidcL1CpGDX3G8KQenclu
7htn9k+ttW6PyVQ5hAlwJTyN1A68I5Gcw8J0WBgQBcaz97ggfdhYmz3vdYp8IzIlCRq90nXtfw+U
TJ57Xx5tDtXfU467BsMbpj+vvxfIP1ag5cqGHotL67IkElSFpkDXLiIYR1Yav/k4FqHNe9+MYXsx
/MZPWEBbQttCBDFnq3WnB/w/SF3kiiPiphNpJNc2bjQu9VCEOSrPTaT+pn1mXROwF0fejL3c8oni
QJno9xBJSakB0YgszWRTin8LjZPHOcJjdORNYtRfVLFogSugbQ2z4ZvThve6cOqqvJJdq6di9fb6
/ZhDnrUbmfntOARrO5zqTT4uKm1neq3rn7sF6puG3MMIXctfXT9HD/DU+ytSlOO/W30jvgJQbgAa
RK6klVRtPz6stY/uZdhWv1jqoPlYJgcUZuMmzG1Et0c6Qex8Qyez/N1XlJMsBk304oXVWqZDRRzZ
DdKf7hexx9e5GpPv1Fl2T9S4dF9zsrBMzZWvr41sg5faXdfnUTnLpz15CUNHsm7Pkh8OnH8Kuh+N
ZKg3Olj2VE/K/+oNbyqyLXLdWhH09700NnMXtrvcT+z9UfY2TCJ3SR9ElHcr04fmr7OAu0/rTZyv
g/5Tx2w/R9Mx13QwXq4I7UzG/l7ccOOiXkJ5avdhOhsnGr6mvfPudBmEd/NiD++zMzv3wp8tWFSf
lSgYpipPRpi+YHYfEVAuBWv09or09L9qQFVDRHmSDg1JRFbnMFmQxISQpS8NxofkN347Ij2aG/00
ybMdTfoZHVz4fnuhz60Lo2ft/Nib8evL4Al9jof4QUzg365/+Cm5u/DLgex+IuRNnqB+T0nSvQ5d
7MJuctdmY+KfmvWY7wXZDoO9/EKg8NUvG0qE4bgfkSim/FPqq71wf5inefxeKkIys3pCiLO915PF
ekWy55LpeFrHHKVc+B7fqqSKIJq9bGDXfAyqMEIjPmn1XxgaNzy1Thc9mrmTd9sczgLkV0mU8PGI
dqRen/Cp83QDGaD2jodlPlG+OC5F1bQH4TWTE2Vh3Aaf2jXWq8Hw+aFiTCHVKNTzaA3ivw29OKMV
qQ2/w963fywsFL8sZfnfB6t3niGzxxd77vqrFNY253bVeifBXfHgjGtfJODQ95D6TMnL4fb/RmSW
6GzGvUpjfwqLBeEQ9LubPB06uAmNVl0As3a/nNY9jrRLnObaQRefYzTS8GVEo3+EwxH/1tz6Vxe2
9F/SIziKnhxoEomWfwGyZs6RJ4QS+yMJlcO7cDRTfCzlPUgZNvVemOnNLbX9O8B5UjAGwN2uErgu
Me5PS/lIRU3rFsus/PeYd+XSbmsNm0GgKyP5m+DefiEhlj/KUpH7p05upos9EOj9guPKmdtBHtLJ
itQ9qZ0T3Fr0gYqrf2BEpimdsyt6cVq/+8HlHMHcle7Vtgj4RANxlGOGNdE+71vc3dsDymx0Q9YA
u+L0+x/Pt6rXPcSX09WN9RQN7f7NNMrdU2+W7mnFGPTLWkvvZ70pem4HCKo7hjVrxTril29kBfQ/
d+J7EA07fv2lqtLjzxdlDTQiV/cXgID+FiL+RKxyhDxz+9jx5zTw4y8owEn8Z8YWyZ3T+xZQZOLK
2zFCSM0RC2wD68b7Jkb8MdPQ18U2Su8RMeV0r5FH3rvoN1IdDeZ5JyesypDnOVYebANCyLjiqOvY
IwuQwvElmVq6XT0AxPdSzPVrC+eNtNS2dtBmMYpfy1EOC/4qFETaWON/1TKLfA7xeqehDhKWhqCm
QsJpqoNCWlLEHxPGyKfJ0tiSQvxef6FVUCB6fmze6SwZl9yRrlrrPOxIGbgiC53X37bZ4cHTxbiV
vDCJOP6rp+3avbKCAQ+ZxLKWr7GXm52Cq9kfXiXnEK04Ur6f5YoC/tJKsfV/VTUNzXME1q7u+8Zx
Xba8uFQFy4oJgLis9jvyx6BDkNIONBOjLdmaXM7dZNightAhbshMSlTZbujyHfmNtta94vFojzsW
DI1479aeidFnH+ON68Af0dGzYlp9/E3Jo9PvFt2npZvB2tfmVEeyjF50XMbuo+hRRBdBIOI7jDDm
P7Kr6z6rjn6pLhULwPgy9EwKJ7RA+26fKuX0sXkarVBG02lmuWjEeY4A6Oo0luu04rhLsKm9SYkY
d+Wy0yb+OUA3hOxFUO8YGrzpODApBMiU57On0HDUmOQMXZ/jAdNQoIuNES1oU0pMwRbCCfuhG9Es
0goHAcMyO9qNO09IuqGSqK5FWLeL3NvCynka4JXii9vPuuSThLqRfznTXKDTzUhn1XduSZ3Gj342
q3VGeFbrJY1XpLse83q5UGllx3N8zNSEsSLbpyiuN/F9sSLu4XghVfIJEYxagDBmz26p78Qx8B46
3TLcrRjrIigQxuyrj0AgYYPdty3zhVsSS94hwyxqNH7tQ+VHusz5vevZhjNz4/2T76JCdR9u++8F
P639/VAcjL/myO4pIN6PBqQvFbPo7Z/EVLsEyxgG1fY1XLSjnib4W/cOp/TongnIUAjjfQUVwzPQ
Tvig9q6vn8IJBg8J5Gx7hQ9RE527sRz0vzAc2hleBsHxGyaGcvgxeosD67y5LoCIt0vG07WenPpp
7zG5ApPT/+JmNb6j8mz2cIdTYyfjpvBsSzPn9mhNcxGTZnRvo9MoDfaO2KtPluvV3mel68h6hN88
+HrVbM3HUwmhFX/HyIKfwB6qkShbMybNS4dSOEL1OHjlpTF2VKaEvh/mrj/w4z3PST2XcPuRxzph
LP7SKuXTisXFipdjR+9kz1q7+epNiJBBGsegeaZqgwPYxDYKiltBOJgP9WJKPVvVCvSRCku2IiHq
nvr54MxvmEQXx45alMk4j5fuDqv6AlkcKZjzNNxGIQhuYmMOPu0uXpzffhOWmEI2jUelwDk8lTCc
mJ9u0UClSpbzKBh6iokf0XXyTs++PnsHBZjeHWd5zFS91ApsaHAnz/s12RbPSDS3lmtlN4U8w66F
V0uuZGOVzKv4aoL9oVxBalNONmvMS77PaEHsdwM/Ms8aJuQXIPCl89HYoydfAgRCzXPpxNDgElBC
/VuiIBiuzJmRwp1UIdVGDuQ34uroxFnPcBPa+o3GpFT/lByD+W5wAWgLRL1VyUMrDnleomXrH0hS
sBLQ9SaZLlruw3pvDWVZ5k6E/jNLNt/zf+Ey9ZuCePtte2mQL1mnGQSwfuTflkF6RDGQGG5jCOtq
YAkH/RPSFJZwp5Cn1CVVJ7fbanNzp+l4+E8xCLf4wYyo5QDdbe2efQ0SWS/bievEhTBQdVRb93TR
rjHHAD0N8NgtCepcF+GAnp0hZ986drlhUfe+vyYTHOusGz+XkW8dGnREH86btUM3QCqxhL+FBl8I
WlvHWx95YHV14T4It/dt76lTw8jAP7+xwcgIdoXP635DFbTeVMhHk/GyD8M/7H+6OYnR8QKOOVys
I8lzQROeD0m8ey7KaYqCSxmQU/s2yvH/dAJ92VeoVt8zqSdsEP8iBgWWzzpqmubX5DSCd9UpBxvT
c2S7avdJYtyNZZ9JXVkPaFFsRb06d3wkx/QRavD5nzZeFfcAlOW9fxnjYO7Cd7f08C+nFaUJYe7U
S1yzQQnZxddhEsO/laMkyaxubZJTIPSqEV5Pxjbncvfa7YH4cayvhg1qfYmOkXu7JnfmNdpWhwXI
a/s92zpie3gzZs+d/4ykqju4EwNIhfBUjxR8PC/JqNo+AwG1mocoaC3/Z2RGijppIFqG0zAFFC2k
Ex9iZWNHx3J3J0M/KR/6KHTAIDpbGP9qxWrtCo8Dk5MWGWNyfwD4j3coFRb4aukO46N0p7a9Rlyx
kDcb5MZIBbvaEh4mszmncACJvXTeTg0ifhhPiR+e1YrxAiaZWO5ldY7Jc97VyoH7t4q8sfoxtCR1
echPmz3UKTSjmREvUSw1pOvchoiBGo0kaHeAMIpgBU9wWRu3WV9nLwGYKjaqlqaHQTsYbMhAaqM5
m8lArV+HGF56SLt4H9EYwwB26WGpOvmtCAWcBWC8VdUV4YDkYZ981fibWxDGH3rrcxwsg7nDUT0N
f/BDQHDwW3jW6zSBcj44MdrpKp8swX7Wb/tSfsOorSkT2EApyhRvMHrm0aW++r7Dx91CERkRCMyh
pbWfFRPrf4EJpb76uiRswlrDBYYkksn0ZuwqUZ+VhYrA51xrk+kKAaQtIEgIsVHh9vBL9pqWz6nK
q3iD3WTWkWG2i7htzyznU4jcKei7vx1BYdVLSKhF/w+R5P84Oo8lx3EgiH4RI+jNVaJsq72fC6PN
DL0BSQAEv36f9raXnu2WSKAqK/OVKP55+rpwczPNoMcxtONdM5RopS0IaomAzCaZQS+13LwNkF9L
lb8RaWiqk8SV2t+H2A+Kx8YhZ7VfKz/qTtpUMzXQCuGpOXkltdSyiUgREumM18BmYoyz7kt1M5cS
KL2ZmkfpaWjVvhlmqyIrPidGHYrAdvI+rRSzgSOxTWbw2XWl2o0t67DbiXZ0/pquaepHXPnBpLCk
8u6dW+xb58pFGKU0J/770cskzn4wpUttbRqJgToVmMCiOA2zIRq+7aXOVnM0eR7Jt6CDV9FtChdw
0yaHSgLDhRkOwn2s8joA1RvE9FeLu4RRKtpcqf2QlLH4bEfEddKQtrO847BQHdkK7h/nxcNRw81k
+WU/pp2P2+xucE3MlMs4dn6wgX9hfvEHbaEdOXW25/bnYFWI5UynYmExUlQz085941ZXnxgjUY/5
uQ3Z23GXsTpkFEzy2EeU9xUlYFVbnyvSBkZWcjXJuy97AA1b5MhsXjYy8qvml5I+x6cLXpYuJWD+
ml2MN0cCCgfi6hMjH+ltK6zaVFzMTLuHHL+VecuxfMGksLiu0z62Qv+H+0VwNpIpA6WalQjYqgAA
UG48EWRiXyalK+6IWVrlLp7N4P9mkR2paevbra/3FXSuipoEu/LCL5iH4xdiFRt9fchW1daxfBSg
DUk7srcmaFxs3XlpwQ+QMRMMy1Yz4LipUwN7qLNuCq7lcj68WpFa8NgHsqxaMJFzVPybM44zDKL5
0ugX4taxOeQuEAK86fOSAxSnQHSumTGCjHgDaUlcZ/C6b7N2mbbToVHUEnJUvCAh90D0AtNeVxe8
NaS4K3W1A4yRLNtj2Usbywl7NKAzzFPtmRd/ZinddTQRDjfEiGmhrKgy1UIRSW7rD+yQcTyIgNzZ
cU6Wpp95kgdreQYpwcRuP5gJIcYEilDRoaPqKVJWnrqO2VsaQ/GhjnMaXL5qHRzaQIaYJ/EtuR45
smnJ8MP3JidYpzO3CS587qu5k0vhDXt/Vir5JoPKiZXa8Tyz9yQvXfMysJr2E/OX/zn4zsItNuAl
Ki+VDBD/drhKITEErnSKG8ftLAJfPOfViF1kRnNKWSjUrJe5GN3pnfJzEu+uJn7NQl+uKn1pbIvA
J4VYNKZGEhZvTjzv3RSnhqqKFK2KuEAtWig1xy92TbQiPgirljlm0axa2RrVdDDB4yFZpr2oJzM/
u147a42XVBedz7BhwKx5It4l3ek4kfOrZrBEq+zvnYg3u0PWn1Ye4WEEuvCM5d4qHlbaZfOnxpBi
fQXslVu+65xtiqeeg7VcMZbaTvLFx9qbgxlD7E+EJZcqT+12mBfcdSKmhbaVb9Yf+GQkmyjWlO/y
pkYJlnCGX0VpeZtgnmn4eQ6FssQG5oVvJUwbMWVze3PhhuKygiiexh3yYtR3+BkmFXqpHyxMqo8+
pXj1yt6EHiM57oZg+U3WfDQ/SAD2/MOgLnSfJInV6F8ha+3+tRcxqXrDENRv3NsG47Sedpndqe4g
7HLi/Z50oqKYSyrXc5A6Sw9BYhvh8STM0thz2Rwa9H0wDC4Z9mNvKbZJRUNj3Pc+V466AWEq5qe6
G+LgbhRW1j2NjFSrD9Hj5NoXek2GO5vpW7jxLL9ivw6tffkVIPZnpwC3NPcIt6iTKjZcl1u78Nmb
6DDy8V9X9P7wyTbUrNBOvO76LzDTvizKxN54dUwaFmmNXCEMOHtP+e1Nlttr8x4ETZA8EWEjr0+f
XLtd6gycyMckq0LnKFC0/F3UcwLdzDwX4gDcycPYM9hAguOC3ROpWciYnyF32PoKFVjpQYJSqoVD
yQjfe8CGs/rH0AkT9E7wNlLOhzFO8Mkw5tYrwZ3AROVZ8YCFYUpmIGpPjKGEu8KZ9lFyZL6W1q5l
WBPM3LmYx0TKZo4Ct1cfxNb4DR+mbeRW50yFqeqFRSk6aKdbrHRlbvV/q7YQP8beW5G73LDikQ1K
G8yZnvVXe5QjA4sfw2w54JrU5V0gSNqwg3r1in3eTHlwnH2kqgLsBL3FeVpWMl3k0nt5daOGBK9v
+dZsQ1fstAMWAJ0L90TyuvP33Wq1M8VHuxL67wmsxbfUYJ3zoAjJmXFH/N4mHsDJKm/nSoTdvhCL
DAacI4kdflGqF3DDSP3Skk1t2G0ZabPVkh5USuuTBiJYeKIxKy1b38fJPqU4LXPo3CW5DVVdkqUo
O5rzrp69Twttyn8UNQfWqVgYadx0WH/JBHJnKcgkteOkUxfGBdphlXfVWTIZrWASrRxmbEgTaNrg
YUSxX/nB5FEVoRkPE0ir6WXEMHI933ovCt9aQ/v+F1BCPLzKsGvIbmXuEpG26xiZvpGfsSGXhFhn
31SfeONelF3Sf2IRMHTPFPd2+aMHWw2P+BwtCjkSibzGuC1c9WgZSMXMzZxiTXFXNu1j3MqrZcUR
DuX/GEsCkipstBVtkl5kIrwUfYOXfsyxcezXuVLyYMC6lDsfyEUAk2HEb3Gp84jUb+IvS/vc+/6Q
3A/1yrRRz5K/VcdUb07KsjWpP3TBxztQ+wScvYe2Qmc6N2jh9S7gs0+Sbb3kiX/Io3j8nK7hfyKd
icE6ojxHf8VyhtZ4RuZjwBSgN9kH6mk2/F2igeDfnyz2S7R4bH4DNb/LnKF6W6ERaCo2vLI1hX2I
gROfWkZuEG/EYH02sEvnF0ZRc/fKjJh56KaXU6FvcR7o9fo/RjLtdULQxO1mFOzSSToz3jvFmNfR
ziQ9vCYrmz1WgeBeJcKiOtsjwy7c2dxxb/YMoayZOAfuyr6eFAnjpPDpCao6mFrswh62gQphq7zL
El9YW/Kf8/i1mGkdjti0+3KblyHAg5hyB2dRmWuAn+yVkUEQbxa0eAYrIomX8dYvvCZ5XYY+wcTr
D7Htbzi+CkH/4cLm2aCNLQHRl1jwK8eEStOSyFv8unYk60lWlhnH2q50KrYkjUE/Ex/vRWSRJwty
p1vT3s6a2L/LHZfK41T7gnXOoehdMzzguZFF8ERj5bFYmpWpkf9SJbanT8vYAJjWfL4TUWCTRAhN
VentgeDZ7mPTduX8GBgU79cZVoLzYccMPfcZYJLmhugwvFZlqz7ONmERZCEohWiI77Sc6/Zcl1NP
IjQv/XgqD4XxNUsORw+yfoUj1xQYa/vrOlFm4W7V0toHHZ7FP30iBz6MwnHOOk6s8p4A3EArOPaU
MmlHBqQ7WGpgILzBjEimLw3zgsE/k7oCLkGL66Ig01GPEW0rKYJsXHdMfJFPYyz79GFWGfrjDoaT
Su4RddvyyGnDBArBz3Ljz36g6v0wo3CRDfn0sPmTO0QSI/Tr+K/SMpTLmyVkkL4Bt4iuzAgosvmV
ab2qkyJr6qcV95SotmXeIWhGLFhyn5oMZ9K8jboqXz9n0BeA39j/1ONPwOOd8Wh5fifVLhFYSjEC
FgjdO+BAuORaW8XTw8oUCr2fQFOC5cyScC0jk+Mth0TRlEe3nOe2uL1ibsZdM64G59JEG9bd14gC
dnmS17qspJAgA9ilUs09niS8mqGM83OoFb3f3aAT0gkY7INZ/qMTJhy5ZcpzdVp1YdUsz6N2QIDt
WZfudDd0/cb+u04iEd5GJmPhWnvXX2rJQiDZ84muKzOHlHhuZh6bobDbJ4AucahP0er5Q3MmZDJX
d+Rxqn1P813/RUBHYWJMheluJnUKPMR15IujQ0n7Osz6ZyEPxn2Zr/oJXSKODnbfl79Fjv90sy6B
9CJkV3uy2s3K8eXtLZms7z4vxW+mQDSxIQic2IaW0rup/WXU/yjvnYfc70oGmLJInDSQpJPIOwn3
fpnQqPaNlRX1yUJy2reNKTyCmcv0qJyrjQOfsor+OGiqPWQRDUIGpxBGSk0+uXoeIQp2dwW3cP2t
iHHaDl15UihEJ3fy9CvnbBR7GzvsQ/M2KkOFsaFVcpp9jzR3taG6cr2bBuKIBBTXUW2d0ZlofHx1
7QiYUrBamfgP7tlCYFZyFyLl2Kxxye8nrnhQGFE+RY9cPPZ30xQYvsn4eGcdREV/wNxMY65Agbk8
oz0d7VbWLoH3gshXhthTMkr3WrO6KTO67q9yOxj3EbaoF4w6HsYGMKfux9TGrNFoenxmx0AOoj5X
cec50M2T1t1101TJS4lzUTwGrDvz3jHczv573vrSvc9ixIwbi92j402JyQAqTBO27viOhOkHJ3hY
zXmYxILeHnZJgtcGjOshyQpAufyxVn2qmiybMaHmfeh948zrRns7VoDgTnhwompfeCtRrdCxE+tu
KhuF2t0aOp4NI954fSvqoNW3GIdgQOj/afBApIsHH2uo2MTNnKznpLXC+dPitoxnykVETVSVruD/
wX4bR2Jxg6+lsJwwmmOmoETOE8i78ljbaK3IjP1clh0ibNJGy44vbklaEhG4JBjn9U2b1NvAX2vs
XuDXUEix5WadevcQTH3cZjH6vVNPln9DGRXaNzneO3ljkX7y8YXWfS3f/SAQ1tlOMOUjvweLi+st
mdR4dBHxgy8rEeDfWJAQ6NNc14RMh6Sv7zGZLh0VlxfVOycYKRioazSnSox9C6YL0Jgai3uYcE6V
Dv8yXQ2G5Kpd/GEXN90S7htUav/ZBXpIZrAizzqk+ELmL5rmRacxXTj50Uqb58WqqnkvXe0BV8qx
Rt65Qq/9NZMRPrAnXKld0+a53k2MHKsHnenES21u9OLONOaaPdDVn5J4zl2OFZEAnoPdeRc2gXkS
FZ7qi2cB4LpZOCIZatWje26ILlEiU3Qgla8RCalHRDrCmxCabO8gXILSGM1RzB9Gr85ODUceSSSJ
K/6eu6ecNjEHWXy82l38DXSJweFJiMmJ+TIMyTPBMJnvMcvW3o8GJ5ETFPVZ9mfhZDUjGS4lJkzG
oNEKAYjYbzCTjCAB5y5AExuoellAMlWj0Tu26rKAILdp9zkZtQ90dluN9qwAV1hWQn3dO/84TxvM
SILMXNud8xLzqn8gN1YweUUNW3fTYnIfWdNtv+PFuMO0XWLRf8LsJDdcRrKNr3sMZyvhIUXBIBxG
rnXAyDgU6syCxYYvPXOnBBJ80EUhpPa+sPrjCpbFPMLsIDxFbz2ZV1NgKYZE01W+ue/72vsnPK//
SwTUDg5JEOd3EDbrdVeVkqrK7uhRaJVpCbGDT2w+JgRWzh8BtlW1zym2TlFeQoieM6uBN7GWHr8b
EIWrZt2Gc73P8Kw8YYOvyGoRGr6ADOwJi+PRdvb8Hd4Tya7uy3HcujxWfDntvhnHAE0BIiMrZClS
rDP/+LKvrGgtn4dg+T/BRTl2zmyWvaYQDhj50rTy4qIrhQwrdPHjNaF6iTjhfizXj82lFHM03s29
LV75iyb/M2/rSX4HBRIQovZcd0enVGN/KpqRyajohzzbMT8Gh5InEzkEx5B9ZyrS17sBuASW86Js
5aOLhd0cLaRpyCVOU+cXHq3umzXFTbhfxzJ7kkiBXjr4VNc7KJ2YFQWWUIlcEBRxChIdK3XOpgvc
K+Nk292Xqecg3/JwUxWVtIZi57Juof6uuwaIFMJWNjXkobvArdzUZqqMKT3BR0nATDQqPIIezuFt
xBVlIemBgRfJ7Ngk1g9bJjGiTReFRv7HKv1hObkCQsiDbeeZuVKhWJ6KdXtoIhgNwqHAXAUG1k1l
T0zgNgkxu2on69LCcQYGLrjLmTD+Ra+zgl8JyfRjnJyyemYOjPMjYtx8x3wQMGy8avYYFhm3fC5s
Yx1ROeNfpKfmnFgQukhh+MVAbj2KHnN68WofThoWC3FPB7Yy+N8WXgBLnrfNCLYOLgvZaXyz5DPu
PUKtyICZKGEN1CsTdu7Vwd0qpvzilajoeMgQvQ0lVg1NAyjhYN9lYHKqU58EGIozL1+Ds0h4/ZnD
O/F9bquu384L85UziqFqqKgGsHyqd7A1Dlw0KanOeYA9YPSdixtTbXuQXw42qTh61rRjw37kgfln
AU+9ggd6+LYZXlR7n9RZmx2KKbZP7dAI/4JkSZxyqq+UF1qr4qVG8oHxR7fgboGuxgfDgBF5P2gc
At8WKwpvRReJe5vlx82WdV/dr+bBYSarWO4douKxGIIBu8VSkpbB7cYpOydEEcH8kdZdVLOjWCVT
dKQSYDCqdG1jMWN8xO4qvY5PnAaYd9eymJYUdNGKt5LJs5cczCzWuy5i3fScab85hNeJeMjQJjqE
yzBBaE3IApQ3PSu5fG/f8UXVR8YgOU0yvZazE9YUROM5HpBdnDdnsIJZ7MgSFngBSJa0f7QMnepS
T6R1D1Rt7cxy1TD7NUzYbjLpxMNh1hV0O4+gwUeBD5xBKT3zWwjGg9aP8okdGCH3hHVc3HGev1RD
dOZApbl2aV4FHIXI8iTA8zp0ecWonf2bHG6hvVsRuswX5BOG+t8MIDuS03bWFg2AwSGzWXlKCjfO
MUmI+MbmJ6P2hcnbwE0TCY4MrCGc4OWjI03LONMpSifHO9QX2WIMvuU8b9+aKVmP/eTI/KOx1wyM
ogsPSe3L0XQjyQqcuanUIfyJyXUcb+N6KrmDqCuZJglsIntst8yMLMuCIhQ7vG+4rke2JREwrclG
c32t2OmXWX6Ui9MsQIH6pU49AGHJjrk/lN5Ru9ByeELONunL8ajYTXkXmzJa0qg1ioUxhZKl88Sq
EVX/LkIIJghZPMDsgS3jeO+YplhxsHNpjfqTO0aQpeauTz4Fk5dkhySHCl42gyuPQzuTCo+zXJ4J
ngXxT2ygPHxwxpviAmNiTKGDmZhpilxOJR8lwkgbd/U7/ozy161DlkpziwaG+YPQ9/TwS/fSwJj7
N0nifsSQhwbagMu+wk05dVPdpqLUeIhJBJn84mP9RM6pNIQPt8Wfc3KBxoM5KVvTHHSdLMHe9GNj
nkuXhaAMUpN4OAs4pgUGITcTh3hsA4K1A7Luplqx0KIFw3utkSSZaBwHXSz4r2JYEjnW+WqPYYdu
M9JL8xhatRnScnbrYb8UroR/0tTcnXmcaHm7DNVwHnjWyZZFq3Voh+uyPNkJ+zETlRXvKi+Ql1Ws
Dr7vlTf7psFJSkC6F/JUeSTv09yVNYZ/U2IDzTKHEeiGBS4DxsI5mi4LmXM6qNUaL10uyMx1ioLt
ZWRAXxxcRSOziUxQBX/amYTVpkbw/+WKzR/iicD9gahY9Whpywd7cB0WoTuPy4iZiRm8tQHbwWxK
O0vwJwqvCRWeFTp3UoXAVQTB0tQ4ongY4RHw80rl7xPL4nRKjsJp/qCzS2+DEXC9A2I051vUowh/
KcodGK4mwDKeRK6PiXcmUrR3yF8P29go6084WfOCtcKhhZMVBDdS9vP3YhQBrSudAUdSyI42NsSR
JW9LemWHLYCvSx/NMD8cD68V1GL9J0RZLe+bys4lCWXw4dR8czvOD/04umTcyRlVh8IOqWOlpYgf
sLirY46wskpkXCZiA0sCOJp4XVsext4b5K2g0pVHUev8W1Ucwiir9vKSG6W9nTQr9KaS6Z0gJ0o5
vIGebYttw8aXI6BwhVpfVPIlycsg3Lee1nKvKy1+ioRC+9oUz09dZQXD1pMW4Tr6Bw+QDrZZTXR4
9d8bTP3Nrq6NV2+WouIh9hsu/g2dvP5I8iHq0qbrvCqF8aCYdQ1ufOjWviQAOJSXNjfN6wxhAlNk
19V/MBbmzc0A+/bNccHm3EAr8h6Z8zdvEHVWpnluPp3jWEkC5Rhx8L2tRhOezJbVa+7wp8V/majm
0cmH8qbP+Ot6cZeEQXeS04CHFD5E8krOGoi6akhR47yqBnPntzmJ+rJmBFcoVXk7hgpyh6XQkAcT
skHSYcnTcKV0ZZh54RYlf0OlWqP3Pv282ldDwOQhc+Fv7wcWEmRbmBPJuc4wsqTkEmt9rJUXngAi
zoeuUTNhA10kOLU1xckdWcrW3pW9sQhxD+yqIPyGCd3FXnsoyYwjc+G1o/NbTc3ZU0d2uIdDtr46
WeVat0XPsOqKPB/JIAIG4AXOwGPrufxk/mrzyJpBJdFdE1aZ9cRoiulRvATjfLZD4U2nReTNuC8x
flubykqSP4vIIE80VHzAdheX+FU4Lbl9JA1J95t0DEReRB0HDN2tJQo+yJZXMbfHhGHCrqE0p5OM
nKzHMm7wMYWeiZgbrlHXtemQQdIGMp7P8tNxE9qNTTYV86ti5xfarzOPqZytqHxqrubgzdwllriv
R3ZEHeaGZYSnlXbcHObKjqCCKYFxZxU1/ew0oV1sV4x2NI7szR0vUsVd9zMBOLjXM133JRtBxPYd
jQPKbeGDBd/MUxV2FxR+OGJg7ZTANWFz+GtD4jHt17V6rP2o+cn4G5+nimaHSD8fJKKlUi/gQOcR
wbFZmf9GBsg+jHPGA0OA/9sbuggpPB/qLi2jNR6OocGzxbFWJ855jJLovEzGewvisr1jPTEcHQdL
21thuwC4/MiFTIqIuTwbyidwL+TJp1tck8zM8wUHJxl06fSpU1hd9LVqtmGc2S4YF4dyoieny0Qb
TgdwdYSGLSCIUFA4bqqZKMbW9WG5biLoN6/MbvmCK9NlnAuFWuZ93NkY+TEChjYey7Z8V8B1ix0n
YHCridjXW6EbBti6ZAZxwItK4Qm/0Keq3RQBMvZh6VCedwl1v7mFEEv0zecDlec5spz8KWQS5Z6W
iBHLkfBA9dmwIyd4c5DXThItPmPJB9vsb3m0vPXGGqT6LgUTx01bUONtV68tizPc6bHF76Dr7yGw
6od2smtMeKELLI7vjn6njsziXdzAJh9E14I6QiRMm0+QyfO/yjWcjJHIZfglK8SyLX5GJXZVBeZw
a7V1V6fs2Zx1Cse9DXYSKealJbYUHEs91BNj4zJvHpGrdfQuIlTHt8Yu3PhRz7w2aU2nOJ+HarQ+
J8ttwkNEdeGdnRUdecvYKC62LDvIiEuU/vqkNL3kFlwiadlOYznbiFgsCt3OTHbaDFDbow3m58a8
4zxy3AveW3c5gS6x//Z1mfhnN4hd+4Poqnzq5ybT56lsVUT6wXEm0K74ch9oS5rsZSCKkG0VFvVl
N0KCfVpwAvZMG+R0Sirk9uceFi9rNDwZHOpuAv1NaQ9biSRChSniE4daGNzGQHbLjYrxerIwjP0K
xzrBdEnIrkrq/WTH+MESJjNbHyT0Dr442zZl6Vvew6hZIHjJjIs3FAagXLYMwFAUW50sj4XJ2ddF
1T6rrfHKALLF6PT5ts+dVm/aIWtxZQcQ7rCniIJQD/UA8MMx8/76PWrBrY3p6h22XmUfMmYSEV+5
Oz8FmvspDYveXdkbMlTzbwAGjSlfgigDhpYPe9fCd8ZXM5UOqso69UFaVkyYL4VA03ODVvof0Syk
9x1TeJ4mdiGgALKApv6B7ONNW2qcnkRB5INXXrI5OaMyOHT0aztcypn90CkJuAyiak9DtS3Y6cBE
s5rGz853Ckb1/RgEhIYj8Z3UHTiIcfXHkmHUjM8fcu/6a2UezQMEaP93bQlm3OZaGuZbcZ0h//d0
M2KSLl0aXXC/YXkHlRrQXQwDamwsGtZOwaEDuBnRrDd+M92zRgWthpltHm2DWhuYpRMrHEcs5yNM
pJqVInRY/RUviA/qiBMiQw+TmCWcEtIeU6chnLaspe0E4o3jvlKsh0D3vQ6GWF3DYPGKQG5cbqR/
jsFQDgd37H/YDZCzn4JuglM4Q6Lb2CqbHwh4Si5u7sYCRGSsXzQOkx/o7oAZklJpQ9dgQwKzPYXL
OTDBcnSoixccl2CGtwJC0+OEcxWbYAMtZSMwC3kp9Ef5WdQr9NAa0YqtKn4bVrflGgHJiAgl4OgN
VP+xTszar86iCIyUbp+a1cgDTwzoHfAG1qPALpNRq1Xi7CWJTYIysNwOdVX6/7zERtGwPK/Zl6a2
vrHWY/AKxqS6l8vAUD4D2jUg/DbjGyYLULBRxZoxZFB32tbDVS52iDhckyGQQtPEW9y3wS3s56lV
fbdjFo33upatyzeh1PKLRtK+BmT+AuBbTGk2butJlusgmoCfgrHXAnwLAxKp7frZ16L5XkO3gBvK
fIY9eK1PgC2b5wzRrg5DxHNk1Y3jxe1TofGtbhqN15Y/TYU/BnrqkS8tZBEOwA5B5K0srb1dhAOr
v83VZ9vWxfAg2sHNyXKWaA243GZWl5gE5C7LYNdm69CZvcguFA/cmg0owiAHjdaajp31IYbrt9bW
+OWXol/fZRvi/+PNbIttpML4vnQUNQJNtiQD6Vqm2UjHxR8KU7OHrJORp9tnhFziLeuaW4fmoEL8
xvc/vKnJXb/ABVQR2UyM0zmzQjjygSr+XVtj6PSrvTxHUR0AbsNnRQXH5025liN7mo6NHn4vLSJt
hkiyzfKMe+FGC1RdyLzx5uq0PLBhpkuI047k2CuEkHJb8T6fINnF4sxVGUybAoQF0dgixtqqibh8
arfW+N+BvT6q2mWk1HRZ/NOQmwVXEpLx3UdDGL85pkUzbyhfn5A3+U9MrNddNeXEi2nNcoh2ax+B
9Zjg6607N86axzJ3iq9BXhmDYc1IrRMeKORxmHi64N5kd6HTEh2mcOBG4YPgljZZQh0d5cnSb5fy
2oW0XUeB1Lhhn+965U3ofVUp8FGwFuwVYymDduIv19S1ScaTcnCFpDMeg7/WauV/WfozugzxY/eU
he36rjgH5TaZmuhjWayxYN5Ulq/kgPVH0wZuTOLLl/cxWCR723sayp6yubU2JV3sczI5GdptKKEE
Mb2m3/cq3OpoEDgQiVDVwbmKpv49MQha54wP7wcHIcgQsHF092tdROcIB2u5b3pACMz/Z7nrZBbd
h4Gx5G4K2uLitgtHsrdkVQGWIxjuFfXHjyl5XfaEMRJrw7okt92BiWS2qJhQIEEz+GXzQEgLug4L
8yYZLNpLg2AEp8ocyvl1isjBzOcvwXQs5ZQ91q0HAUN5WC7TBUpxv+37WcOfGkvbbzbac10eFlv7
Z8Jl1leC8pRQfi/1HZ8lI+uJbY8npl78BWR/crnvWNxEezUtw01PLdGnceLhMr9us372MuZoYsN0
x6FchMlPrp3MNNkUtJ/WuXiFlcFMGKBrvVcYo6J9PMHlJwaEXDI+NCOu2A3Lk3h7u1XAl2DAnMc3
eVDG31jb8Xt7/Sj+aYXpgG0gvZ7Z6TmD8PxZHSAo/qZ1hjG+u4IAMKLxWPX43VCnPUz8mDk696Ch
eMuPBvv/SO6YZQoLDCJMS6ySycojtuoBGQH/gppZ8mpT5X5EgUGe3xsayOAIGJVpJsM0SMMMsbly
RBEvR0bNRK16NZpjxQ6ECrBmXbz4pGarm6DwxFc5hmO8iwunAacswuJ74GD6ohYdGNnPfVLQXFNm
pks3E04dkSZ/k2QI12zbFiKa+zMlnBef0IAHorUJjlo+/jEYpX9RXETtXzbxGBraeXK76/an8drF
AGxr6SaGRCZ/IgevWIoemwdEy5jGHNyhKy5ei+N4ey3mgPM3CyE0g/+f8GYzTtV2LZEbZFM4xPu9
TH8xjvYpqp2hWy4GlHkCJN5lbTwfbt9qHEPQWZV4CghYiJBUT8RajxKvBZnlHHnmJNdxfK3tip9j
84QZ7ssFLWQTNVb8lWTwq6jKiBdsOuzW9YPO64nlK3VWf0eorclRRnP8ao2xNlgNQ5I0XtvLf8L4
5MNaOJF8MRYQXhZA09DvIPLF4yGZRP+CY3EMNlLqBEJFF7WsxcnHJXqdWV74oqF04yPwkskcncWD
YJ2zP8ccEjLUwy7oO7tN52j27hj3yJmjAMmV9WvYdcSNdsZy/s6ZsNp/LazqLrfE1IDWIeN90N4S
PuQasfV9KDUT58qzB33q67gl+w0krW+26Fhl8yUZdc5T2hVEi6kpTE7yduOQ9bMuLJLh5cIgHf0q
OQP740+xmkvZrV4Cg2UKmCRnlQhuphj3JfuTyqzazH4wsEUKgNPk3rPWnjJwAPW/gt4sQkxwXl1X
uD+0NlsmbgUYLlwh7bIb7CYb4XO7tafvOVqK9m/AjHs8+mi27PiQCPobgEF590yUvTdPThWaJ4N7
FZVqUTEveB/CKeRZLTX897Vyn1eE94JrPFHFKxTnZHkvpkr1F9uZXfe2YMs3xx39D9wEogLZjcTG
xyajlijcLgpJJhE0rv+fPVXjPSJCBdxoqOoxHWIvpFQNGK5skNmz6T6WozFH0fTjDdc7Vw1ZO61+
UcPYZBRgPcJvYDK8ZbJzx9fcVF10q2uWhaa25Dd+b2TV+x8ESJ3oMYLiyqeNGxnFFSgWviGWYMl7
DvGe0pp4J75QtlzYey1lfqAaL6Ptfxyd2ZKcuBZFv4gIECDgNeeh5rn8QpTbNjMIgRDw9Xflfetw
2G1XJkhn2Hvt2gp27Dx+pts0iHiHH+TgzEBBGiF3TBfL3A4+D7jIrJ6n/h2jFMyLLNapeWAb0IX7
zjBe/zYr70jNdwax94CcoS6eQYuxHAmkqT/QS/ZyM/aLfcwHC8yoXacVdSjk1ujk16Gar+xze/HR
DWqddk6oJaEkrLyxb9vU9cp/7Alm/6yxW4xPA1l36qPzJY8JYxQmHiFibB76P5aVLlKiqEGJsXpD
BDfUILMnAdOi1KEpwXK0ATsf4Jphc6Sug/ZpuxpEPsEzORQ6fvfhcuF3RYWRfsdC5u4LFMMJ0pef
uhf4Mzp6MIhPhruaTe2RsUfbIsBHt3DGVQKvZ/UYSP4GuxmyyEHzLJxzMTmyfKNgRCMPgr/W7rRt
Sjwsb3Gk2+AN/5cPOJARHO49NJDOdoBVgVkQ97EL1RxcwFuBDEIeKffdE6qIOn5j70f8loekstgp
uYgnS7O/nEI4B3fWZt5bmlTR4+BgFNhXpi0uYesydmNdkUFSKRqKpWTk0Se3Y6rv5v5mJpGGtdlz
47BGv4xYb/Dy4hTBZjAtgHhQFI7OeUUOmeNgdKEQPvpDpqcffx3s8sAGCZUm4d2F/6vyWNh+806V
4R6NJ2oPOpWQK9zUyDd/EQqP5jJi0kBsWx3pqSGPfsEQSpEbYYjYRAF380Uw3+rv247FfadUOt73
iZMgBnSDfIowoyVYUzWbe8wHAKTzhFXwiE7q3veT/g19U/tDDxulPwk/5o+JBoaZlRAVS5Ribf9h
cUPzDrRSsD6a5znPz3OX5c8IsNdsN0I6GLYGoCugEjYH9wx6NTs5vqWi3vaivB1HIUaube80YheW
Qd+8pIsavEOwNvSp44xsFVKKXReivtzoMYybMD5UScugIIxzlhDtNEPuSJs+2QXsk3jqisJ2u4n7
2PkImebKr3F03jPMNvgoOucYRFwVQcsnvCECQsT3NY3dxETH77jWNd4iQcmaKKck7mVeMRiPVcFm
Uvcs0+Ilmu9GQQI1ZRrQcuI2ksaoFedC3N13tavfl16rG7lt9dynkkGxc6+BoQdPMPKr4Gh42/Ux
XnjjPjpBebUZPdBy8OWSqTqWY5h853kc/Y1RD1MQrMn0p2pkQ6zDYJS4iQHbVz3KhpxNYnZalDjt
/EFfi5xjKSbvLmhRSRHmZXOKkR6X1illeInrmmCS/OypEI4Q4ggcpGtBzsKxwH3xE6FZWF5vOIPl
MUFvCtS0Z5+7b5YiK7YSUWF5rN2+INWz6f+rk9rt6LMdhWaSDFP/lFGsdfsQff9dn7DR3zFUdy3z
RCUsMFWc3kicq/pxWvqQ5RFQFPcD+A0AOrjUtIBT1Ij1bl5LsLyenyhzauSg+sPiMm9Hl9OLekug
q+ecKnzbNOh+CY4L4MAot6QwuvrgRhicdikbsOeQOhJ2KJTjYUC3agqew8Vpl8/g/7kyZT8XuGwF
CW/3qOvnM5VQkN8L0akvOtNmOApPhvAPBgOKPRP5sMOhpTDkAEs7+LK1ByciDmRDTO4yH5oh0cW5
KRgyAj3xEoadvDTdZpQ2mo8pq6XmwaNCWK9hKKdwP6aRuCV6FFPZnUSYB0+pmQL1HRYkRBMTsgzm
yCI3+kjJCwO8VrPqxJEdw18DIU8wQSGc0dIuCfHetREVVSB7Sbmd5JlUz8Hi1edA1oUD0NYf1oPH
cEw9yWkd/iZIXtleLEvsNdehy5adETfqNdOldTc5zOmvDGrZbDgd3oanCRA/ETd4LZ5qEavi4FFw
3DJLujL46tHLYzyfC+fH812sbSx5gmaPEM/4xXaCM1Gf2DysL6vI+mQ+CpxIAQU29nzB12F9lvL+
6jhX1ExIQ5ompdTMpMMKFnwejk9dlQeOE+cJ8aLytt2IyzohyK+SzT6WQTRt25xtAsJq7dOZmtb8
Woa4uoYzGq1twtg9OUrjyx5QEhgfSSkZUeFul0ZqbnCcANGZZtqbkfVLLgLbAiZmG7KCHFhZZco8
QfbayrlyPnPkh1dt6mjeStA4yyFmTmQpPpAMUFFSCcMwWsfPFT9Qc0CFBwx5NNCIkA53zxxw7ith
IOn6rPuIAo+1ZtdSK83YzWp1oy2HYeMAQajHLzLq0HN4SIgQw7bpe4oI7hd7RFHyHc4MMNBFCf/U
NXHz6PVB99O1N1DI2kNH7pNk8e9KZ+DyH1cxg1AqO/faKG8xvxu3SNSzi3fxQMGs6OmXULZvnmrC
7BKx464vLoOyY1D4GjXF3Ar3WbE5RO7hSfETeLcnpYiFJeKvCzuQJ36Mw3OBc2j3khCSlMrEeMzE
PS9Tu1Vl8LzJhCQmiPWBn78u85QGuwYlRLSb+Raq/Q2bGnDEk9p5oINaWm76UZcvenEn9xgYsjY3
0C8YsrBSA58xCRePDrnbxkmP7JElO8MhS6PwmE4MrdmDDP76EuR6/kOmhfzbUxLdAYDM0SYIgqmP
g46m9R0dOdVG6M3pH21UNt5rz0mfOHCAYaFZHiGI+VBaN/5IlX/+fxrIl2sXLkjk7zoV/5HQTKyz
2+Ml2cMk5+RsVN46P86AqVcIXcWPVV6EH/g8OvebvWobv9iWcxIVJVehS2byqsKtF7rr+O3Pk+uw
MLqpHnZ53scpQhBcyxtLB4A4vsmVPhcgeKM35DkBFCz2oYz51wC7N9goDSuw9HBKJZWBN25CH1K6
yy9ATg3x6QCsai/WizK7w+Rf36HyG7J7vqL6GzdnRbzGoKKJYIduuDcD9E5wtmqarqOXkx+3yf0m
44XmK29/MuZC8itQwyBoHNqKMC5GrsjU6Yn4WgzfLxUe9KyAs6chYjsGJXCH7w9CzIiH5ReYgyTm
DHDT6ax1PLenOkKqewhgcupLToUXnlw/TO9rOsn1KVAreo8hWueMaJBcZGe6YITYG5cdZXrpbzHb
T8gJ1vXoFqFyH40PbryBi8ZegzidCiNzb6hSW35arI9VIsLn1q/05eaPXffdbUEAKMN/kjCr/oqF
WdpuQiCFUJjI8B3mP++CI1iyf+viLBveqskO03+j0wztiOZLR8tLF+e1s9d2vj3oQkhaByqpt0xU
hEBvLA/SD8s4R3zfxA3+HvBh6j95tjDJOVE0a/fkgsvLSohFeIewkqlgzCs+fjLENPUxqX1n3uZD
MsKAWfSwA5tSj/uBoQW3aXxzwG5rGcj5Z0nTARQxj+88rtskWu27A7LbfwwheLF5Jkqacf9OLQ7+
91vPdo+gXfcPzBLlcOhoKhBg5DWNO1rGav4Zl9YwWNTK/ldalS5PISHk+LbHKSEih/MWV1tow+mZ
SYrnIb27Sau4cvIHcJdRwwSOgRp7fOKztiJcbPtMNudQH/OJXeLWkhZycZtRkmxhR07RqihVh+K/
ix5vblzaJaIYg42cvcZ5akkfWzahPxCqMvZi8g+uxQkO7Ius950NneyVtA/hXRD3RvwYJpuag4Yg
8Db3oPS3sNIjklLmKWcrN09RFh2awnMuZCYhVxElLJ49W1CqKTXGXr8tSfHEgFOiaiKKoyy9ZgEY
nLl6twLPkQefqdtvNymXlHVEMjwwDrrpMgHP7jKM2CufxgyaD88HFYjNDSQwBhZNe2AAw3YdnvgN
ciaIjNxGI1Rxv1ezJnPGV3bHULd7ykqs2Ns+HegUELdrEhBuYcCLB1tuG4/O5F48wO3/Raox3fuI
6Vs8su11xbaXmYfqEzbhPZLD6qoBK67btcRTRh5aU9oLkXrlXw8gUHbIoJxd/UgXGcgDv5/f27J3
UDaPiXMtyU+Sd4Xrr8mlKMKuho0VzH8ToUzxyVE2PTdJEXUXonewyW4iFmTPZeLNNyixa5kkxhPy
UZ/8SjLLZ0VzYdGeMYjyKHM8M2KeZdU57tMu777wH671I99m216wzxHJthSQz87sEPET8Jj7y5+S
koc7w8ihYWGKz2kbC0bYOy4aVvOOSi2J3C3hQxTUaR2SM1IhaVdY7+ONZ7BVxTByXfS1RXep4UaD
72Eadop6wibABjLM2hlkUNV+9aCEr4gCoxNbQjm/12OE/2QA2nDSga6yLSr2W9wkkTfdy5gh3ZGJ
bZzXeMZVyfHGsu+J8UHw7HTMBZ4yPiGS0fOUEU+Ad/UYOSX6VMXG66drSBfeKKsNsoIomI/O0hT3
7JNFcCw5QS7WnW2OKgTu5kMShIaMFA7g0sf2GsbtI55Z9yjJr4FO2bV6OCw5Wv5X1pXZG5mprTq1
VewcbTOSO+L2sb5UMfPG55l1Z/mDQ96AtIvlWvzRpUP2KQhQHnwWpH7/OaHWuERO7xKPOWNYn3on
a+7siiF3M+vKB2kc4anfxhie1WUxgLDZgiVhfYiMMwPZWQhq4FcsUB2Pn3PnkObAVGJim0aCSpg9
TtDu5gsUH9jrOWDPf3AODTIm9novfP85P18cFdG+8qEQICUYa/NZ12mHlTpiZyiII2YCyb6l3XMd
6uA4cutgyhktMlu91DBHcVmYu6ZlV/XkagxQzC6wDhN+WnR725cgBlmArJS/EHvJr7RDuu5Ta6Hk
hoxkorsAcOlTPpFWt1V5Xn2OTVz6h5iE+YIg9TV8XFoPBQEWpT7EqHjjba+scp7Rz7DgYKbro4Qo
veQX/iNYNzBExv6hYygebZDUqF/g53ImT+kNalhSyrEYmzDPOLIuieYrafE24QIh4TmxLjJC4Zbq
uaMqc080CuIzHIzHeriM7alA170+zS7CLORnyLAxUq/uFcEREWOzVnHykiML0PtVlJqx8Cj+MRG1
tHc8eX8oqe0FjSjiY5ezGCrKpN1/N90zWZMEKPqXXirzHIMyCreOY1H+IExLuu+FiK8bCLsnjchU
9R9vKBCvb6ns4gO0liB9M/GQXzxolvVfrEs+qDmcrwIRH+nPsActk3myuf3ZnY4G9MT8EdDMun9S
z++LU4zUiaEg3mXo+F77NqUh0pk1KDKsv1lP6ueOddk0XmFhxEDkcRLtV8D7uBTaYHkdYIBQaSX5
knyT+hcB1xEwAIGatPkDcQoLr/TiozvKnUgUECrngszFAhnpNY2L8t8QSeRlEujZyFAmLj38CbdU
TXzrFEXRpLPXWa/TnV1YFm87wlrTrTs2C+GIeMweBXfN8Ba2cdpthn5si2M7OQE0iGTOHlip8YML
bYjRa71OXJMR/N9Gpyt2AYt4lXNqyvVvKmyT8RcHzN032pB2eIpqQB8nMzj9sQsw6B9JJLhVhg6L
9nPf9NVp1oj7t0sdrfj5Mk9fYcjOvxH2NDVREVRaD0thgnSXD10Mptggfd/BPQxxoko4B+jrCWs4
uTpeMpIHgpQUPq+p0n+MizgywISYZEfH7PwgiaZ7zDsXamMaBKb5qJZ0Zc0U4lp/pa+HkupEtIxb
FBLIxgCDiBNheWY5yLWT6mLrPOzuKPVmfqNwwn+Q9UZgVYOIjmkSx6C9ZIP0NsNJ359JDsQwt8AZ
Sxml84F9xGPhv0FYj9kQSyxVIGkyAWqjRCO4YsDQJ6YbavzKYhVF8upTJi/f7Tpr5zwTunk/yAYX
EpPG4EMiYpHbYggI1QJfsJK3YJ1uQP0nc4UekNRLGABuohHYkPIRHG1SQewrQdm/DZogshO08xwW
nS6NuKUYBMBf3YGBHos6mnYxVbSGXmIqB5/DbG6OITfeB7pfHqEIiQBhbDLc+i6c1HtR+ul0AG9A
IgziexDc3eTGekOMLPhRLlxzR3DljWWFMJfeZJkd+Ex+ue5YIxi9S+yiPydLehM1DFq0PRMsjAdx
JMw72Fy0RgttwLfRHctkhY6YYx1VkouGn4CqTUo7k5CmPIwv0KyIoaAndXCsuUJd9GClvnNphm9g
xTGyR89t+wde03y9LtUU/Cqdiq6dQI5hvavKxf0ZiCBS23RV0ftgq5auHBs/GaScpPkW63SzsOCn
HdiDa5TvNMcZkQml7/RkibjJw1y5Y3w/1JYLGmKG957bPnlgUl0V3Hl5zZy8tfauFR0xUCBTpoNe
oaLdV7YoHmfPxtm27zSpek5p2vzCxVM9NrSthD56URLfz4xZcWn7o/+vBLxx9KKlQqqfDHSKCCXl
BfjlzGEh0vyJy8y1GxbZ0tvbtUB+mXdw5gRKGB6nvne+cPKL/+K6J0gTk3J/JPin/quE0/1uR2LS
ECHBt/HpZMuyBTCbeU8hSZXAhQLhoMKErUczLBamFNvBG5Ggp97AWjf1RzJaO6a3dxOxbWLLSw0A
alQrSr5NxMO77LJ1Cc1WBQB7dp51qkPHIM/fNqrwg2e26JXZz25F7lSUTTrdrytUb4SqTqPuKRrI
98NmmWSvPDAtGYdML+mi/HT8kFVHKeaWBEjh9k4QjHoTL8W+jdGj7wAfYBIfMPj+DcQUv1eUteQw
gzD7DVMStYiY7WLule1E/+mz8dtHujYhI0OHxQm49vGT9A7YTBIZ46OrcgTrpDKj2IGq9dmQ+pRs
cV0AjSg47UM2VdN4CZt4dncV4cq3fjScnpaAYfdpQF83nu1QxC/QDJgbBEwtEv7phmzhgs+cZCVI
OhuyKOjy2yQlLREzaB6f4j6MkPIIDJdnUsHRIcMfE4T6ERb54dNDOL+RF6cguazW93Nos+zZnyLk
1MztvhD6IPgJQxyVeyZPOUv2rA7a4TPs0mQ9062ZCapol0BRj9PVPWG+ol405P65N2BSWL8QurE8
LiaiTcnxmp2xt2XNQZGN2T2w6oqvQHdDHjqJXwfaQgdieiWipr42UNm8Y6r/j2Kf4xgoaTddl5E0
rH2ypoE+FgFEj18I9MWjnSkKdx7pF2YrNNAuqq8FzsYWAUhOLslsVVTrjRrHoDpiEZzwQIaOJ7i8
Aq8+9r2/Pk/Cj5j+VnZ4bkC3MTEeQ+xbH6FLBMBPA51CXhOQsnDEkigznnqK8wA59Y6/rV0cruvK
Y3TBzNNnGcqFaMEfxTUhxyuIAR7sYmK27yGueYWmYLuDhZP7TGEZdPtxndurGmp32oVegG29WylI
vmiL8uzI1mBiFF6J4ZL4APN2FBt+sq9HOby3i6E9ULlrAQ4tRXjqImbOe6GF/IM/2HA4Gq6PjWpb
8VlOIr4OSVF+xR15FhvSWAzJeFr2P5126aj7jmQFQm9RzGxCFmR0ON4YPk14yMnFi7oh3o96aDv8
jl119hHZmNPSdXNwZDxDSBAlJIvbuUJkfSScofteSet0vlx3IVXdAYhX08+k04mc0vkpwd+LwMLp
q+7HcVDobhOIB9SwskNKSNyew+gj143/C4LtWp1HsgPuB9gq80aky/gPoEUpd2vg45RdJWbuE5ET
Vu6ZnnXNZbLrzbUAewk1K3lvCes9POxo3cLhv8jLwt+56nF5x85YrzjrCHrOpxabBAbVOj/nrec8
Y2zX+NFiJBd3RDGk7pX6PEUFvYjehseOuKzsTBxvvYMtiVxjC/QobU5JAovkav0FAg0oAoRsAQPt
LR1Nk1/Z3C7PacFDesLJuXA3y5xsTx1yhSLpA6FzoLJHHrdGtg9fccQR0NlkJvf3OI9wECBUtXYH
gI/QJaBqdC7FwPwc+Llv8mIfjfVNLQyiaJlvLQTWEgglev1KJmPDs+PWQ/FfVVW4E51GC3JWIO+j
5dtQP6IL3vDnQOwd2LBW2tuVeDn8PYlQJO3JLqChbWjnVhgQOAMJieJ/vMNThVofNsS4p9pP/hpk
pOPpJgoY2cHRLmxC2n7mOLrOPjO/ZaT5KFnDpK8kw2GxhM+Y4NnkJUEIc13qQfl/qULW8jBxQf3t
iL35ViNx2eck7gFZWRY0K8IGwdaEJ7BNLjgr9IUAgiy9qH7wXsdENryWbCu8Q42Vyl6IiZj/kb/s
/tcyBapvL0wd7/HdSJagY6zWnXaBcaMldIYHSG3WeRcTLqh0KZgyMG+sfBrlrECyxXSsMm8NbBn3
Ps2YZf9RFckAxwVJIp8pBKvgiwcQ38V2QHKdnnK+fPFby9H1zkuBmo/5lpqd+hRFvlvhWxXBP5ro
Hu3+zFd0SWdJZuzO8YIRfWTAFO6PE5YU4DHvHrkI6aDdM/ArvMQOUt705C08lJcUoytuDoF4lBNJ
AJ5PQzdQEZmtpHxsZcoo1+zEDCgWagqIEzZxvhNyjRmfS8hNc0feK3DMzpU7L1/3WQJnfQ9xQ8oX
z+vZO+N0mYqDO/EvfkAdjTjLDqE+S8eR/nmNwpqZXCBxaU1Aunx6GSfsD1kf1Q88pylhZhNTeoDH
FeyZaGzkvgCMFfCRskyeL26OCI8ZcRhH7w32BhhxtY58FsSd+XILJX56tDPJ24AxEQY+C8JLYgdD
rq4soxfOeYcws8UyagVL0N5NKiBys18bZPrAa5LTwJKKBHtv9K8GZPB8pMSk2VZOHDNdxNLS7MJ4
DsIDEoOo/vRLVh/n3FKSvyU5qvONGbNc3pMqgQgamrQsUBeUjcxfGcmGNO8VgwJ5HHuA3Yx2mxuT
IglBs0JJj9jd7NbMoWdFMk9+6SsCq6B5WEFUFQcmaenvtoNPil0ROdqhGUnD3DaeZSFFi0Ri3xyp
+ctZp/krj6x0TipUUXDPTA0bH1LKaqfhk/xpjQqQM8rSD97t4HnOpsHWbdEWSgZNK1qFarNMLnb5
0pjZ7hsybhIirALVnoJuTeI9eE6yWcByKUzhEzFIl8xU8RtBteqBgRoLk+Qm0t8BTx9qcoBQWnPv
KP87Kgls31BEL0BC0xABI2Ff9H5w98nbid00/EVJwTkztNRnR7EwxtikyBwQ3NbkGR2bJCBmHscn
7FMxhvYJRXZcv0cM824RwkZc+bEWn/MSEcmuShOQm74PtDep1VJ/JzjXF5ADqpicFzm0iF8KA3UF
2y8qjg8IvhK2IFYedPgW0YDca1MOxTUl0xlprhPk1XVRNmi/V+mb4Id/lE5/VCj6yPtpBzaqJ+zp
WXLo/MF/GGO6GjzgeeZspwrKxYVbaAVHSWHI3+nJ1nkpgVcxtFlVv46vtnO7Ck24AUFwMQDL5MGE
DMYu7CvM8pOLavq6oU1hz9h1YhqZpu4ObkMeMMjxmiw/Y6uOHJDAKkIbOmaTe3W0K+PtTPqgupP1
hIUkYTDHWLkIstaSfsaJCtcCFF2+9SodP9x2MWiZyqIBNWkgfG2Q+0bXUqQZGeIgbhDDkx5Op4xE
CuLrrafppjUqj3PclMGe+BteKTlAfQGl2MnplelzDGxoSTjx4Zk4djtnKNlQwCYBd1s3Zul/main
5Flp7uO7al4ln4/kzyaPpTTL8EYYni6fJaqdm2bHeCm1BEE52JlZcZ5bQFiw+UD1YbYvl0KCuMKl
fIjmRNBEQC1WiP2KND12MofWv/FmPqebeHAdTbjjHFx5ZKJpDL5pf+dnV/qtB5m2wJ3A2ExeXNZL
Dq29EyCXjyrxSvr2SliXrSF57PEyNjzsHLYbUrVUdzSy76P3ICnoNVlRrgd82XgfeiBAI2Jw9jfs
pCy7/SIS0TuHLhpxrMSSt0xHhjxE0Fu/hikSf3L4cqiNOEABkyYMkRBfuO5nzjhWH0J0hESTuyr8
NRcVqdUUKCTD03sSNJkqkniAnXCJPqENIsrL91r/sV9kSKQaOGeqyG6ION02fbpOMT50DQBCVEnh
7hfETrfUExm6xxVi6xvrZ7YrLUrr6igZdCAOy/4fiQzFD6+I0cK9BLNISnj0knRm3VDfsDYcSSgd
9Rz8QpsCvoQ9GqbDJWZaD3q1D+tr0ujw4DO6INelr+W8o6AUnLeE0aE3l+XMKs4Y5F+cSgpSO54J
RtJc2ukWzEb2txjdnsTFbuq/iff1/5iCGL6sTovfdEZwLlAm/skWTbiDh2n8jKcJnz0B5KXzm9MZ
gX868BDuKR2J/qwdL0JoVoMjvOu6AEBd4Ju+PRUzWlmkcZDLH3Ka8F8NE6xyF+mofHNV8DibOakf
dTmLuygy1bxddOgTErNEcB2TxXH9Uy/nAPYHS0Im5XAgCo4IFJyvdO+jPLBxXQsI64bip66Xkvq0
Gai6wP6ttsWP2dBVgi1CFgjTvq2eIyWm4t6ItfrPW7vA2zcNhgfDT+bQDG3p6tff1YKy8Nisvpq3
aFaJ3s4MneLFYyA4bNvIK9XGqWSHEKJt3E89Vfaz9/qoPzSx9ZK9Lj3Hv3ZZkn7xTEz9EbBpmH1O
tU97HjkDY/MoWuR9s9Bp7GJUgMREzyoj56lPxcK9m4q3JLak06lkXKcPjZ+N5NwkdO86Ik6aHeQS
okEZh/nzrvOC/KNdXPxYfgU3AwMSW8dkNyc3p5g7D0Nzj+Oko85tW7Q8i7e4V3cJCatWWFGhZcSZ
cdHAlQ0V4ZuLFdB9mTBmFVcS0lT7i2H6CCha5xioFp7EOa1f6IezL3h8jNwwaDHpMlGaBdswcx3M
iVmDBrjZDQQPIL3rJGC5rc47Z7xb28io7UI3VLxOYa85xOYoTHYJwjOchRPDPzhnOFVmxMe6T+uA
Q924GOkGx/BvvClPsKowdoUNxQM+eUN2bLsBO6yqSVUAog6sSbHc6LOSiVqpcPX0yjKybAtpkP9a
J/YQjStWfOVdPfhe5x5zEk3seo8NOWdN2zv47/WTUEXvHejHVPextO5KdJfvqzE5VEU6YCyXOabl
QWJ6fmlUYPhgQc1BoUB6bLBfsuJOloteETceZvJymvs+bqW8K4uR8/HqZUFHtAr67XiCb8c5FwBC
UKE5sqw35jfbqTn8Stmblh86b1A4k4ECPGHrDaTa7kqt1vbOZYSPxqxhrgs3LE5H+FF9hF1+YrBe
H72WP/6a17igYK6xwEC+q0zoXErD9Pq4uk1ePPU1Cs4NY4Ce39RYm0O1ywgQQAk/6bvRm+v5u8w6
QQKbswQEN7h1u01UMFwJownWVxfwnH9RUw0tyvGWKcIiqZHgFRSm5IeSUMHkoZULRXDQw2U6WpYK
/9EVWRwDVeQhPaO0RF/FJd2CBcrgCNFfgRO9aBatZpsaX6x0zTC2dx7IT9AI0rXtbuxQFu8SQezC
i1suSulNL0nPvdcLFxcisBGC0z1LCWleSuEP7T2Cg2X4CC09MRPPKst2oTPjJfSR5wIzkd34Xwq1
OHsY8nS8az2j3xB/u83J74XFCYRFxGWM0JFns/jUh3UrmBB1XuuyHyr68a6cDWDk2qYzCpR+uiHC
OshR322JZhZzUBX/rni/7B7SqKyJZ6EQ3Yw5ZDEEqm4CEp0vJoiOfp+g9S5g88rTkqwDSzhqxXqL
jos0VNjNeJSSIiFvkXuQoo2tjFX3cydo3tseujRZuzOKwooAluRcjYGJvzyGuZ8demCUMEhz7vO6
LNYHZ5rc5hfMEV08EYHAScDe366IxHWdRK+G7q3fAV+wP93gUMh3IZXJCZV8+oViWJ3Bl6HFRy3n
8tLTZN1NTY+2cbwVauQ6Mod6Yw3RR1cIu7gNXCSZ3tb2szefDGoDse8bb5RPOQ8vNrEa5MeDYwh5
2M1ce79jjcge6mhocnyRjBw32otlufNaVScXnuj+KQT5dwtssOqbfUmtd6GkQwAtMiyXme/b3dqQ
cfNdj9oALQcw2vGqlcpWcwrN6jV/1jBenAt/Q9S8Fl4/PxH9Ort3jnDDTyrDoKmJb55L+JvgGlCc
bFU5xN7n3ATzUh35LqqM9TSmwpB5Ixmnv1Tum5Qgm6j8KFiwkrNW8fJh5rsR1V9ZYyY5S/GkHd/T
Mss0nnuhsVbCxqu9Q0iFVt+zlE7TX7y8qw8dlzU/ioY+z9wdfefNyD82lrxkXE86auACiLL8GSsI
nrezkr6oDIW4wU+qMBI7EdeM+0ydDigrTVEE/avlP+tzFXIKc4Yyjw7eunWcL3lSwmTouVvIuyk7
Dc+MAEYIE3l4e9SqUv7QnAXDZ4Pd9MITZtHWTzF+LdI3aA9JVA/A/mZQiX/jzgqDUxSXZNTnoO7V
Z80+RRE5xbeOu3/xkJ/1MAcPAu34Z0hc/AMCB7ICgV8N9kDUmBiRXqRqZkASNSODqzj4gBkpyWyr
J8d/R7kfdEeLHMk7VzckEOUUeUYvMsTlY+w41acaGnq+L0NP4QZFMne1ucoSYpXwXux9Dz8gpYuT
nl014zwa1rL6zUuuf1l87+Blpet/sVUimG4Bk5gccylIbWa3pr7aKPXIsJ2G7GPtG/MEd4p5docH
AtEbydL4Prpgan9TlSX2b+X43C8qJBdzlxldzBcsJ81Lm5j4Xw6PxJLJLmyMRDYGlVXmY1ttEYzP
60c0B+I8EJDmbx2fzm87MqdVLHa4io6sWVMEwq0Bm1K0YfDaxXqp8GCBqNJefauYlNf4rDNukeoo
0cuZISI5o+d4nBDbNGpqmkMxzlLvyGpHip6CaCdSGPkxgb+zYpmcJ1mHcEYXTDThVSJxpDbzNJEl
RhwMOeXOvgrD8F5UjkEJsvrlI9cL+/kpEQK4vI5C1vndLPtoWzicTgdiVeb4mM7RDRY+468fP9Pq
hh+qdZxp1Dwu9swhs8NP5RVw2GKIQtiAiUeYcCUMTFOF37y1yHV4zynkgo3FvgJGFtO0GF6sSRAJ
bFDgr+J+wmD8by1gh2+1DZxq2yxMeEAkEI7TgHnLXj3w7ajy3GT5YN9HBQ0U0IEQCagdYGnhdQh7
I+v8Hcq+uAZNl1SXbs1UfnJk1t63FcnZWAH7aRKbuVh9wrsDZj27CZvZ94xvLrsUEkTfB5VDeTWu
bsubsTb5H0fn1RwrrkbRX0SVAAHitaGTQzseh3mhbB8fchBJwK+/q+/rTM2UuxukL+y9dntviJIQ
P6vnkEWFezeBwWM5/QePDaDuFOuCjpgqe/CO/CJ9c20sN0ddQ+6vz5C+6+VzxjGAqHXxwuo4MU97
BhmoSBYtaFPaubblp0nGabkn94csT1SzEJyB87cEgo1Y83cqczr2j3bzg/dC3ZOVi6zBxfvxEhiH
AGKUFFI8KItRmD7bm9jYekJkmS6N7Y0u2LO+th+9bcndo8dtFCIQt2TZd4dpLiujkaYTozBBE0NW
SAXfeEqstyRCsxDfVXYg5x14htKiWWGxzxJRC/UXr5SS/BEEQJ9Q6cwBeccIdnd1PjB+wOVo4OOI
YcVEndsDZPtm9cFKSbolfHg1Hhgqz+Uu7IjmPkgj1A2oieR7DmBsxlNlu90HdeRcEGrPWfHlQM14
g2sykROSNr9BP5tjIxf3DaNG8JtxI5N9YdMR4Bwnq4uk80uI4gDoggaOh11laf/RX8/raREF/L6O
RJA3lNoc+tjsuI11ItiPBNphSpMZ30tu4QZv/6FV2b4wa7r/wTnmwziKZQ9zPYx2hwBh0TVbByte
TrrLdtomSoYIlwmGppBS8IOMaHvjmw/D5UQ0x3T1D9KcPzBNLvxHNFWNQPxCxaXvvdzxtzvwhdYa
4yEMcJmTqQIM0L6CuPqGLol3O4AU2KO2qr9155vh3EFsgngQuEV1mwC4siA0k5Py7An+q2KXoNVk
RIwCn+OzQ257D9G1xGw498Hz1o3EbiDez4mwnnC78TYQiZxzhf5xO2H9xR5vu6cAYJl4WrIx4fZG
Y0CKCm61Nu7dui4uV837H94SAmaGolojuDiFw4J2LU+OrUsY1mVCXtcPDhckoWPiyNNETgpr00Iu
d35YDPJckMoJpI2aH7w9RiTiVvKQZX77ZlVFTSOW0zUTZotNfu/ONek7cpqdERBbZrr/lt7pg9jV
9rgdWeeW641irsVGHgRz8xd1ccgXUfB+t5+1D1nwiNvANYdrWtD65pXWPEZFeYWBgrwgXoRll07C
Z7fgPadylT5OMkz/UJcIVov6siOudlegYNmJ1tLhQ5pSTt34YT1oyLwo0ZPD9TqHDlMRreXI8ap5
dW3ntWGJlrEbXYcmcklad6KNhM75paKSzw6AtcRzm8Li3Inrr8y4sx7zI6afMmTE0XKiVulo0BeZ
WtwJoeoTuZOEV9AibfoEyQf5QEFp/1msARaHkJP2NKN95fMiSnuEUOMn38DIchw1qa8peZKebECW
Tus9Ww2iLJLMs4Bhzh7oLsWR+8c4K1K8SdpsURff7UE3jta6F46r3cdsnTduG/z9SIRQVb+OmbPi
T9xyfT8LrufQ6Ux4yKTNZIo1bbOh/60kgbcoQfpn+okeay/uol9Va1ffEjpgCC9Y8umO974OUOuK
7hW5BsnfqDzoX3qrNAmEwnXK9lPreQ8F28MNoCY20rzX23fL+57SXU2AjhnWezZeTtZ/dgjTfJfA
UsAPS3ZBcMKJw2a8cWcgfJr2DyGWGzrF0eXUac4DXdi870EvN9OBlUru7PldbSzwmVFsnKrJ3faa
+U44xH3L/sU/ovUYOR9FDqPSfnbKgi5P955lHcfWXfuj5wx8C07OhoFHMUU1Ulir+DNJz1Q0Wxb6
hE4wc4pFnifB77JVXUIsFDEeyM80JL0GMDbKK7MMvGJMVqtn5Izreik6TFc8y3Bt22nuuEyJTrhn
RToxEJ043Y5gE7wvVh8MpRf66vGoGxj0Z4SU6K7yEs5C5OHfeL3awzLuZ0tjnmjm4b6wKHBfJ0bN
p95anJHZcDpSNY6VgwSQ1IMU/xAqh/HGWFwYMdYYjk4C2Jr0xicAF3r9oNIHZu1AgQzuHbMPlNyW
P3MxEqJC2ZDBq0tJqPxQpajuwxS6AZHM+GmwcSMQH10ZMSzlOE8srb4lMhMQeRplbzwwL2fE0GTT
05YORJ4weVA3RHGQx9iVSXprl5YK37SYplNFKEi589WMYIJosBWNWUhuFP2g6TcpmiMQT8fcsZPN
gmdoSCB9mdKrS20LkqtaHGu/W07XHSOrNDISV/PCya+zBciRF9KFWwhaDWorV566bAXrOnnED1AA
NUodqF8m89ARk7SvaNCDfQqew70bVNjrfU+yidzNE5CCQ1k4VFxzbgfFeYGT9qvTBd0dJkXImwQF
/uu3FBNt5gdwvuG4ELFyYiWVb2c9GwiFeUHBzpssSVaHm9Wnx5F9DoveQHNFXzpUJoHLrzF086ks
h+G/oVhGD50Tgc/XmG8gD9zb/TTk3R2OWq3mk08833BTCqeyUfdwnX7YusOTUBsARQi1dM1PY5yF
fafGyRghf4fo2NPGfIFyKmd0CKteZ+SaQF8+E1G1R/hitXiTSMTLZ6geSX9ZIGMRzwq3H+QgEEb/
GpqaJ5jvHBbSzBY3+Auo2HAS7zSDtuLFrwM0CQHB2op1fkZFXFC7414q08G/4KQgGIgNwJXcspE2
tEatM7BlKMt5uLpZ6pKQu7xkoKg3B7LGkDTWWee8rMyCKmbnRNuNZN+g3eX4Z19erSxsk72sVEMb
xVMpk+LgZMReQm2Z4A8/l7WwwyuWxRqW5xDhPuIL7XX1uCsJtVzTAw1GJXW8rW34n2dVZRZr29qG
Px1RbmUM4rm7tEDjX3MrKcwOFyyDnoUuXkUDKOP7hoHkc91TKLOxHMyNq1y0mx52/ufUSnO6GUNK
+4EYzeIcIKVejx3oWvlp0a0XhLagCSqi2SpSeH9bXgGqHOZh+9ykQZ4b8XJXkHWFYxBtSNcP/9vy
epp+tnJxl/Nqk9zzohSoalAQBk4RwJqyStikojZdx12ddEhdRJBDaZMZc+LLFKA8uVWw5VgW1gnS
yZgLz5MHkrotRcYFIeXthVMwkeg9U4/VJB57gbAT7Ogkj5JJm/JOMKtghMY0ce3k7Bx2kfDckbjl
1Y9yEahxZHI4I9EngQusWkmgI2pFioHMurP04qz3U5N63V8mggsjnMQWPr721sntYwMZCQFfhdcd
7zw86E2Ne5T5ZfrV2ip09nLJlvTWgcIykXdpL1myfSzcWX8zhHILtdQgqiciX7AqxB3ikYWKd6js
S5GHV1sVHfBbX2Phe2Yl6cqPzh0t+B6OnO38rhVb7+2XBdLLHiVxOf1KGgmZsG/NwGb0Mzewd2Gl
69XIHNsEum1On6cuiBV8gdgpL3p8eNU69xeMnnO55zCsmgfYURKZIeC79C73UHU89jZd9neyDCCh
9vYgl4S9MorPDBs9mxr/x6OmcK6q4KT6cLnesH9MjLJuQgGJ+WPFtYc6vh46kbN8a1kYGcN+r4sd
/NzhnkofLA7/R3BtX+EybX76KnE+sFlkz5IHx5at8/w9SGX3mHazzjqYtvfto9IjhfMGLDADUhSQ
vBEPiMVCIrFUYsCzuTV1VuRYJKuwAs+C9g6BeJgSuZZvkq0Lgpc5PQ927wmQXto363dLmnBwnKXP
nhROL6blz7KgeEaT6WRpPMu2W0mRG9byc5BsgWMDANZEbsnTj7y2B5J3NAykRkQRXAXJQ+8nc3+D
4NlV5OJq0nbtzcrDA54E4KocDvPsHrvCz9VTBnqfXhzTqH/wkX26T6vwuvSUbCO1SeI5qROXwqux
ls0is61XuzGlOjgEU64cuQjM70d2KuBNgkB0w3HtMkmlMBSg8I52nXtULj0ISisgQXyhRcNpsTk5
gEGUQgj2Q8ocKLnAGg7A8XRTnmoIELLFncGZuMT4c23xD+8PB0g3+7V6dLWR+gHDOYGMFiJOZ8+j
lZdRYwIiMaO2MJk7YDanu2WXzFQs7OKgwHzCP2Rz8d1Ma9lE+PEGs1vSRMjPUmV9kd3y+gQuxukS
5T4ugobT9YdHrqbb3oihuU9Fn4A181mv71ShfeB6vSTLgc3YAgEKoBHmA5rnjg/Uc4d/LIxB3DtW
F6X49Ruk9/QfZeXodkeMre8ueJCRzqJkxpYu0NWDdAzkye3SyUWDuLJduKl9hq4nI1V+tUMKlwOe
GBHysHDXINIbGf9HHlqP/ypKuvkvAggmgMQbOWoiKUWDUZEgXAZuP2Os55GADBosaXj0pa19H1a1
i3aZofUo/EflgtghjDrpk/5WYA/xuwsjbdB/a4QhNIfM0+AErvJLAEzIFBcQ3q1Rhxb+mtZ7LMFO
DXixEYFQETB9LNQriQgGYbsqtvlQNkVQfTL9DudbtRXbeDRNT2JFnYa5OdCzBsQlQcPMDp2wyeWz
BgnJiNkFHlhjryuZS1f26JmZ/zijEM6QePZD7UAOM0qRq54CAtvXk7+cKxoshKJ8PXVcI2UD04dk
galZUeXPiGg1w35vLsk70vQOsBJHqoOmofCPLROO1EcMMWjZsobMOkTVzm5wVyJ2mdp46ylg/Sdi
9loCVUWRhSdB1PI3pzyTxrrw5V3rjkTborh415Vwpr0ApWhwjA8YuyQ+EgZLXoKUACMCw9FuyeYz
wVHJ79C6hCx3XqKGX5QjnvdFf2N3+HYRx0U+ChfieOWmzRPCOsJwpsUFvNAWQx0cGO5BRi71YEUt
gWvs/NzZmtnocSINcYfdz+BBIVT5u1SmvUU2UsDaKzdaKZvSnaqo8hb8H6mDz00BKsVLrsv8dhj6
NryFxzC3GJ0rJG4pUfbOnv0U9VqQpgSZBEXOIxVYbYGws128jUPRhKSwWCr7sMY23041NMeBp9pu
klvOABRU46zGn4zV46uoxMLeFzMaInq7pShuJBoQBlQUC0zG6dp2qlStt1tw0sGbWH2efgsQKqFL
Ibe+DT/Ae1xdXFN7ShwfFQpdSnZD5kwwP6AiL/LzEHqjuA2WavX25EVkf4ZZKoUwmEbwHqq5fisU
ussvv0kZzTUepK0YEYybHrrStv5LlVf9jpjNG34Ne/gzWduK24okwDoyiMC+4cjg/iedlz1Cl1xT
OWdf6GfcyrVz3shz+6lSv2uhPMEdR+rXbTk5gqlx2PUV5pbTXfyOM/IwGKVhuD2RppU9tMCg1mNS
156OWPNeI21aEbT7gIxnomf6oDkhQM5kbHdtqBmEon98Gh0WToexJ6zqYRsZ77+wsiKbg+8nayPm
wwAkEbqQ4O61eXFCXw3uHhdX/ir1lOqbwnfhYJC3Ax/dV5a4rOmMDZiI0fp5FnJuD7W/2oqkpVAS
qTcZBL/Sz4cX3SwlM2kOnkOB0rk5qrxNH5Rko32aXYZcxO9UIR7VmcjIvTVoH5KUzBKxcwPmzg9Z
Uxsf5PgkcToMo2IOkxZW5Ns5fgTBbDU4M1pZzoFlo2KaTCDpDpoUpw9Z0PoCn5fYHcsPsJ/aaIYI
q8UnQxxF6FvHpk9IxygRCJQMnSXiJhyGrJ8JGLUeW7VAKARyU7g7FGopEk1sT9eTGYfbQfu8uF9J
iqstDhLLe0ZuBLx+akz6pGtR/JVWIe4apuPM3/5P7LJCDw1/uW0cgQkuJBDLDHzeOtdpLsiSR6js
Y9E9MFvFbkUnECTN/TgIlpj4v0NSkaCclVeW4XgLgiBAhTZs3DF+WZsf26YIDsg2AL4RtPl5Jpzg
OmjCFIhCcJakdVlbPcbC7/R6i+Q97e7QrOGUWIrsk4pv9Yn16tLXCQuId2O8jAwsDA/le2ON3XdB
nPzfAvimfXPNdn61epSYEWvG5kbz4fI4w2HOvMYmgeO1tYfwLeUMffaWsqsQgHHwCqT5vXitgex2
Z/J55gOLP75vlQREE7qdZ6IATfpAYbMGhwUcdPLN3MpFzwG8rDoKr3Cdk9Aq/9mE2P4qtktkME5b
cQzh3WLWsyqhTpR5K3vKkE9PZrVIcbDy2oR0ucIEcY36g7Cv1BvuRviCkvU4zwyDk9YD6ClLhmZk
Mm03ZpoDsFzo7+/RWo3pmd/SBeNsI4mOG+GVbDq6kJZuscoEbDdgW/t2xNqY7yZ3wW7Ffdtc1j43
M64FYwMrcuwmdjegO3fb1uu3SZXTB/ZHKDuhpcpyH6TUkNE02tcWMU+7/zTTIFAoOVO2z8aah7/9
JvDjh6MhHgm1SOGr28pp/PkbQx7z2bW1/O/UrLyekyM16xYEmkfmAjBsfRh9B3aLCVAxkml4nLcE
xebOb5L0x0bPQ6G0bYN7Ujk54LsWJg+nKoJ55+BMnWruJ6285jDQ47mRG2ivf5F1wlbcHwhad/ts
IgGEoNfrq9yPryYF1LJnp3qlDaKoID6J+p18NRAxtL4NcRbHrUcDE5lR4qlIs8z59NkNe3cDWWHL
a4PBGu6Nm9WE+qJgwg9tzZB/3MSyz2oKK8Jeyp7y2B8Tr7lFY7YUVyZF+1NYG6PpnAL/RbWy/MBs
ln4noPLMvlm5w5F2hLSp4xxgfs9l/5B0/VXYlM0w1duxTz8pNXAoQXby2dO1iWYylLLR2wUM2RJk
N9sUe4FLUhYxVlUdlRIQQCuRptHKSks+owRi++jnxDQvhHerx9r23b8wBWYw6LJ3v6oMcclp8czy
krstyh/0IkOwzzNYVw8uzpKSezwX5cUWePkuJu+9KygVRAI+K4UBPa48tZ1hsi9QDOsFqqKow86N
88XGEtOZcpCxM+gJeiZiw/Gk53aBfQZwwz7aIXJB/qqaaKMRWkmc4TwWOwwganoyPa3PTvW4WW/a
wStOzdTa4+2qMw0+vGccsNtohLx9Zk1FcOBEX890FhK98OzOvnUxEqdGcBIJzc8eD6o7vzMjzcRD
3bFU+IfzBiv3fgo6eKSHGb11nt5XKZIJ75jPWzWM+yLAdkrV4Y3rFY/gbO8JfxUSlCVMJmITJs/9
Y7UzgtZ8KvqQSi3H2DCTGTzADPfd0Y5gaHNMuo506y+dVf7tNGIuwHyCpKAmHQoFclyuctL3CPLW
4TCZtUVYiDTGYmhvWyRwCbDgWY+pnRHeM7te/BIeJF29K1dKUQgOgdO/+yW6jSMe3a69rPhGLUyV
CTToCEBXkz0SCZY7TMA3hjeob1akxSxQ+VA5fxTRCCr1q6i05GZuDedjfto4p9F7kSeY4lBGbHRG
RzLST8pgviYQ+CFnB4a4Kto8sfzJtrCXeIGHuj8gL7LrvY0y8dlLsaDFQQ1g/MZVVvWnIDrAuU86
n/qVmQSyUyb8vfzDdG76DXl3KZeVN5MVuPjc0ziDfMFWkETbiAfmegsEra6PfufNwamzGTGz3QJw
c2LJ46R/yf1CFAnMUPqHtsuQgQfYf7MT0TorzYwne9Hcetk0Tn+58Z38HmQE31eBne+K2Gnli3Mt
2Z9RRKTJCwyq62ZxhZhODtrKE30o8JNnB7MBAuOqS5Vzkl6K+JJCdnoP1mzNj2mKgnmnhwXLGU05
gnbaecFsJbPpXHyqRrg1fqXqqFCUvVGDUsl+9ujr2THUZKwXD5nCvspFAGCq3OA+UxfBhATtoJSn
Iul36yNlkMPRqWBG3YN+9H4H8B3r3ey4anidbUEaHLNxjZAosIJzXYJQejI51e9Hh5/CP7kp8yGk
VI3BmJ5t825NPWt6zzJPtTetQVgbMWHtBFMj3YcPbrsMYs/AUnBFkFvZ/nNsVoMHZGweBNSsyRiF
ulA+X1C/z9V5zgyjM0YyIRKoFImnfHIRon5OuMXc+5444/FgJ9QZEBYc3pm15Oc6zES6X1kS/WJ0
hPUvI1q77xGf/LCI1210vdHvWZFTpY0++0LkqVbSZa9drdYvyot1ftIhyc604Q5WUx/6GYYiq5Oq
3qFEb7r7lJ65uCXGISguXcsSKA7BG7K6xgnSMN9BaO5i58QkCJnfcWGvMghXUJrQZXU6JEMAL9tw
16KAGfsn8Awb5QcyAKSMnhHgU1YkVjU3TJhYj7lvB33/SrNhyCRN7bRmE2VtIwkVWiaj/95hX1lA
XFxLLP6NcsP3UYXr8LcI6aFP2KQm78Swzs7fue1s65HJuUmeZVro4UQ1Q+SgWQIXR7lrc5vU3iCb
xwWNdra/7n7sk/BwxO2J3O1faahZa7NzEoSTJBIzelJ7VKtUOwP5s3AwrB7xkTwwozaU3A4pR+qm
S7Hj7H0vH+ofcAVQL5YsyD80OJ1zb3UWUxLfdhxSPpL5T3WV2PE5h3E5g8IGnC5T4/8kBLEPUc+A
mlii0uL+DMLZufj4DxNS2nlW4+vl5V+nr/576AAeYvANRYpFYAu0BrkQaM5msPvTNovpyrLS2K1E
iOyT1c1adiAHFKDSvlHbTRJgdGLstUCU1LMSGnygIahnQPSRRuWIUKVes7CPmdERecqCxEO1iRwb
pjPPy/vScS1iluzTPyKDBsOE3lj3FvYHPEwDL1OEKI/SHuGanK+5vPkbmuvxH2kDKJIsZPhslbvc
4z+BncFQ3cqBmVMD/sWSjTnZQ1GcsEfGBRh7yYRJEgk48mTqEPVe+mXRxhrJ/QfafhZ8ub8Ywmdx
IH6iq3FIESJg5ex75BDsZ4bjb+N23fMMTr1eeh7Qe2iHzDWrslXTO8DR6mvbnOEKWzOJFWXB5D4B
ETLPxknGT4Ism3/OIMvvZA2SG8cxE3jHDnH+buEOxwCHvOjLcTPUV/2q+25PBlVo7cO6Kj7CqQGO
Z6OB/sxxsL1Y6OMzJM5IUGKDmfFSZ6Ro7cK+RYMF3q3/GUqKFHbtTvmEydZ9C4Xr/Cvz/P8RTtMU
RJuqexTak68FTEy7JC8QBTIbvLSxYx4zzsQF+WkZs0mubxXqTJhIZB/rHSpGaMsGkGnDgadxNq5S
E2mEcZJlRpFwphGVwvKoVj72IUcWnLVbsWKl0BkCtp0aBE0BrZ9V4fWT7b9edoMfEbHZ/1Jetfne
MU2QU7c08DyLxgluR4SHAo+VZBuu2o7Pqkm8yeksgrC68d1qxHIEhHEiQQrxqhLoVNAsFsl85CCo
f82s5bdlOGuvqPDaupk6X/8ErPlCdHx1QxxsyDx+n1owsfbTJvVldG31wn2T+ifi+Qh2WNHOgslo
+J52E2cq0ywrD/pzP17NWGZOq5deDyRVOtzVxPy2LG73NmuXf3KYrFeDKvi06c55gLZ85e4AbBrY
m5UZohOu9ciEhVMf8yTFnrZmlbrtqy3808DHmKIJwgMKx7bFOpI7QBxQgmD8DdkKPloIZ/TZ1Mp5
nucxe9KJzT2IiHAForCmy4W1RwOyAzm5u8vAlt1i99u+xUxRHmUuAdg7f6ElZ8tq47WV87K8GbFC
0CS3hd0ne+sehbbbyIjNan32EDzN0dR74xOrNf1apGt7XzRkZu3QzTA384ZgeKrgQTKlSYPln10W
6EfYhvlHtxyr9jAKQssPlkUsfYT2nFRLpZftP4xV+kX1c4qQRFxdw+NsN/WBmomYc977do6ERSm1
b7x8M5HJFeArBHVix4ivfCxKkX1jiAoYEZnWy2PcjcUzjTaGOV65+mtyreAnLMa5iHkSCM7q6Mqe
QzhA/Bk2Xp49OwR9G16tCtGW1haDtq0r//Thilaltox3l3Z24xxCqia9C4aCwzPtmSORJcSZugvB
ln30yxJgS/b5/akYEh4NLjNEQpwNUNunLrcfCUjknALVZX+lrLB5qFp2RcM6Vh/e5FQfIF2az3F0
EVfaYpV37BuK16TxoUSPTefV57ku6mO1wAGMF3bbn0hxaIwSklvcndkQQlE3FJS8gdPC5HRQnGcn
+A8syAeMr/NZNnTQKkH0DfhpZc3V8zICbuo6SgHSbhBa2YzvT/M8U/lzXQc/BLz3JppTr/+oaThf
XN8iiRkTiMISpFkT4Bha9hZurP+qLJsfjMK+R2nteBRscy23qxiLIRiwueqPJVB77TCVCnSRaRqa
mNHPUOwFQiDEnANj4N0whVcwO8sWRjttYL8p3l+W6n5TAiU39Lu7tE+nMWJSNHfsxlED7BFPQIIm
7Lh890gDE7utNGSdl/2gAM7NGZkRekjovFKAYvJQc1ReVLClt4hjuiWGjF+kn8WQuf9y5E7+Dh3X
wFy9GjFi1Fn7RctR3YrcXGMBjA23mI4jVUSurM07RGB7fWBW28MFQbV1ny2LU5/tYoFxAs6j5gJ0
NMzPYlu79tT0xVV8CZ0CIpTuRbq3gDLPt0As2SXKHpUn8wrbu8y6tn4nBNlH7/qnQ3JNDfY5Yk5/
/LW2UcBj2cOHMXtX2WvZQysMi06/lEsdfIf9YLhFOQNxsEIJ2a/CkfCWmITeyUkC4KQvA+KjWKlU
7NlZbMQ2Ea/kZjtOvRCKAFpuByHBCIDSTkAKMcJYeqoNqXY0sV2Du2Qo3enKsrrdAVgYB9aitMF7
m0aI+DdncEgpqkR603AQMTQmR+afNXPpRRbkFxYdPnggzDDNKpE6FcTOOSUU0Z2gO7QioLrdnxHi
IDAy9ud3bIZt+l4x09kJ2zTvFZm5BeT9NnlDro/lM0kN66yRzSU/D15zm7jCa5Tmoq7e64bOzenq
z76qm+yWEkI+8ARotOFdkX1jT27/gK1k/twlMq1vUugbTOYtwWggZ4k0HPpZtS8J6TkUz2Xq3Uu8
TqB5Ft98punIPc2SQ/ZxZjtpsJ994u13wqk71D2MrGPDokvRtuKTRK4/9A+u78z49j1Lf/Ouk5Xh
+0n7b8H7Q8wsQgvkqnIqvlSIu9qd6CMPjchgROHPG59CooiYPBZtc0bG3s0MoQLSyK4lJ1OOYHHe
KwD0LERYFkM4S8MA2fJQIhWccA0TYMDWlUtIZwhtXXfh4eRXbC4LBO6fFHAR6TebznWUjWX6NqAk
XXhfm/Gi2nqxWF3wju6ccsK4Urn9SORBmPzyXDO8AT3cMFIvxAsHYv2Sbk3fxN44rP/ZuC6eWDOM
XsRQXcP+BpB1YcF4VS2QX/ceBKs5k1orRbQNobgCqhJoGnY6lymkkmX7sFE539cLxs9YTJA1+M4E
A7fAmzsk+gRPm0iHGdBHvgEa/HWxgXkJ1qnUKqXltXEVWu69zSNIeEteq1uSwHEp8Rs6bez2LptC
YrKowUbCJkVkmd4hSpaiBBeQvYVm35eW3+/RZ/OVc/oEb5XMmdZm6HqYcujOPQ3W9aN1ta3ffUfR
sdXLXAxk2FbtE80ULilqWhU38PaL61gHR6ymksUyVEk6sQm/wKnHcEOCSz7Pfwg4bF7otefvJStK
HEUDuTkW04UuaphW1ruMeHERpVttH4F3kfo1OKnbUSA15Rtq9f5tAMVXcCdeTQy5xYyF8irLADQU
9BHunAf/OEtUEGM7KTANV6P5ysBkvW+doMTzXea3e6Ljcv+kFZ6yY0qp+jCoiW4LYXiB7MtU+Zsr
MS7A5iSk/iYbrOYZSWGGTCeDeg1yv1k+s44SK8qaDqE28Eb7zIFFDz+gP6liC5GAOeEiSC+Md9hl
uQw7wDTm3DbRWtZeEWEz9ENM+XnK0c9+G2p62prvumLPc8AUNextsgTYDWp0Ngw3+96K2d3P2TOT
5ZQqq2uteMEEKS7jQpMbh02FxGxVrGXPI2mjr1h5hxMEQcFScEPpCOyKlSpra6eY9sW0JbAYeCTc
GDSP+zlZIyDJnjTK8Zwp3O2H6+Pi8fXyFu3ZYAPhoOcEX4lksCekywp8fbBwPNMzEQ2+AhckgXxp
NVVVpSSwCCVJO0CfRAYs+9RBwEQMW3NUttHEsOGVy2Icyvo5ILwsPWjbX/4b8uWKgOkdvMIsWiW6
BUQe5HiNU/vFZFXCMXBwoOwslMZ/Cgg3YGNs8vR2ukF3GcuyBM4jRI4kpAexDbcub+2vsYM6HWHP
dx42AESIYzxDmNSMXItQ1lFyYqvwypkdstJsZ3sp8uHQ1H71rtY183Yd2C1kF5QJ1WkcupBEaUx8
yZHwLroPZoWwS3s6mn/FVGB/dEaEXOfaCgbwhVQwTBqlkckpZTqC130hCxsAUXW/rbO0sLulc/Pq
B+ShxDgmkvBScCj/N2UmY1/UamXHukkMHSvZvt/MAoCPTMvQMUdig+c+AYvp+hirZfGYl71rInr6
jgBvAqd4L3CRkL+tqG1i17Oyj03WCL7T3E0fq7lxxz1xT/I4B4KQpcUrp3vKvCU/OnSS+U5y+wje
/gm8zsDM4gfiU/FlE196DR6ymv4VcLt6qsXEPtFs2FGO3oQoFMlyT0/H9iAH6I2agbGOo4svHKfN
L75yu40qkWDXIE/P3vaW9DMLMxfGDgw/ucUYhfYE9B41XUYC5hxzS/YUMKC+PuZSQe5Do+F/SX9T
PbYY10aDmWbXpGp/mk/J5Ek0kGTaNQdFoftLzpgoYpeCALBpqfRrGoz1+9D4nN0QQK0fluhaU9mx
dkCPtWT+eWyK9rOHg63QJibIgqasZQZHmjydG3Eer51qr3sxMYb6hiipFu4lUaD+zji5M8WLl5IX
njK4YhZYX4USG7fwaSxtcayqFsOv8iFYUcUNi/VVMGguiKRNApeFvg/dmalg/0t20mzHDDzNY4nA
8xdE8bjtXM8tbJRtc/BqaUf9Z7STfPnFXJhtJzjW/43zysMS9sv4mSXJnMeK6dreqNFF7Oxl7odr
NdtTaRdo52x3KAkVbuz03GwOmfTG93neYbjMTPHqOasOC/rFi1N0CnwC61XTwXknynn6S13FaJQX
ryuqJ8QwmY8EVbWzw5SBIzi2s3XioBCON4cvIVaz5jBmsx/sHHs1JeudXgQJM7BEDPOErxX+zJNE
UNDHbefO7ifw/4afo2R7zNx6yIV7ToHzTyxj2lWjKWJazAadv5tBVmRbNZvenGfwmp0xuvlxJCNw
4ROtgrdB22lYSm42pK7nK5vDJeVdwwwZy9BdHh0CUrFKeJxS+jFxAod1DOgAn9C1wq+m9M3xsWOq
aBraBYOnLjxo/4CxYFe+FIRAQ8Y3XTDdklcXygNJ1IV39EkxbH6wrDqE3rtONxjAi13r7+E2QEYk
aw4cK6V9ak+Q5rPK9jHpMstcxvtMTcHQnFRI0JJ/+z/SzqPZbSxN03+lotaNGBzgwHVMz4Ke1+ka
SaS0QUjKFLz3+PXzQB3RcwkhyEhNLXKRUuUhjv3Ma6Dj01Kgv2IHTEiv58jsbKtoKmZu0R/s0U7x
MatbqZTt1SkxIHmHstcTgznK+Bwjzp/sQXTTmEO3k4swkTWPOq8QLYcQ00Bl3Ys0w2oCEBMGq/Co
JgGwDnX2ELfxEZUcnIDXvg8jHUUFjSsGco9/CvFZbFZhCeyU6CFIBRRZ09BJvQniNhKL0icD5Dze
nCUgEJojBSkMLfevZRrEP00py8/AcMtqHaIkQNCU4M6yrgPXONG8xranyTQhuKoxOd8EGfyYjerZ
sb5uW7P8OSGCEf7vZDhpnZQGNHuQ6nibA/3BvCZIJZlWP/y0TXjUGF8nPT0eUPtENzAWoi00K/UA
WFAzqC7k5WMOp3JYjUPpfLfibtgh707RHR+N2qSdWFMgs6QO3q1r6uBLDwL/q4c7XrDtUz2lpEQe
hs0YnS7jwO+gx24rUh0P8KEI31EFJvDK+4KT7Y1GI/mnYj/KBM4LRUHDAt4z1hAKe5OIdE3a4pZb
ZI4whM8MrESCNnXOFMwBpsB0Tcw7k1Y9YMkqAtro1InyqpqS0gs3Q/HT11J8SJPRMJp7Oyy1N+I6
0FieQ/C7GlXsQredBM2yMgzUlKSq6uERwxPoInlKn2QNtxFcUaDZeLbrUrGKu3raIpsQVoyyV7t+
DBAwKgDMILeCQIVt4AKGpuZofzJJVmmPgpfQMMxrNXheoDoxECki3NM7rqVD3yS0PnSNek6ew+/m
esD0jPwW/DZiAyluIY1f2uahKtP6LnQrz9wErda1a9twqTOgrsLfRkyHSyrN3O9ghKqTA96TQBQO
xd+GKPS/UAVr2SbmwM7OtRqF+B6x2lVQo1i6gbkmT45KUXeXmnH5AhSM0hHfFh0aIPQv6Cr1341U
zx81c4BBEtCacbf400hnC3ZO51XExQpEZAkBeCM1eMVrA+CywJTBLOM1VhoUzACZOerKkBJJArt1
B9qfYfhXGqc0s9MqVZ5QcooRfLPU8i6NUkSVLdMu9kmAa+PRMbvxXq3L6Gz5FX4zToN64AY5A7CF
gJdBJonalNbKBRZ8AsshoPGhwPXdD6IBbJ81kjqDKqlWxuAFwYqaL/mN59KCWTEdvO4V5c5Ppq91
X7Sxzp5dg4WidJhSY0gVxOrxDdPRyB069VuYGOnfpG7BaySm4mmQ6EOLsrrNfpMYzcGu6ynIkMbB
ESBABe9veV34Tc1QahVR0EJJUNBpgNY0BidnEJa58cEHOruclnO+4tFHXAMlZQMOnqBLg6p556MD
gasWxF7Ycdi1Wd0PErwBW+Sir+9ZR9LtULjBlFlRaFs1XEUoWCIQZE+SCdYXw5ET63hMEJshv0oB
umWy+UAa1Wcb6AJGc6DoWBbrxhTGMyo9/TfoiSUvcRj9cBJE9Ejqxv4cQx1+pa1Zn9HqLt96hMnz
FTUV1HOEbvLFKD8yEf8BsQ0IPNH8tkCUND8UquWjm1E6SAXumpz+zl0AbB9PKhOagLb997/+1//5
3z/6//T+zp6zePCy9F9pkzxnQVpX//Vv49//omEw/dvjX//1b0s3VFUa0gEpaVHLdFSTP//x7TVI
Pf6y+A/f9SFPVrHc4i76vfSL7NjQPSBc8vrdPx4JkUBVVQ0JrcEU9uVIncELY2DEtFXsQDZrvC5G
ZFrUDiO1hsbJ6g9Gk9DZDPSbdE3VLkdjP0AotC2AbSqB4xZeFXLvg+Y0dzrthJ/XB5O/TaIw6B7Y
lukAvbNU63KwCAl8WuRYfIEtK+EiYeHJRaXo5+vDTP+Zd2tlkEsJAM4qdXFVWLY6reW7tYpjwyUN
89OzGVveJzadL7a6qjtIM/EcExUYeiW2XPDccNdHnnbBtZFnu6SCbtEi9pmeUZlVPwgrRoRLWqpQ
VwMKkt+rmvzn+ohL38qqoecAlhGdGufyW9E4CTEbq9Jz2ADzctXAf6zLPnlRUcBE4Sujtk0qEd0Y
dXYafs2wpoGKUnXTZLJnuyYo5Jh3VZqe0d53wF+qY/4dWar8bCHw/eP6Fy7N6fux9MsvdMA5qnob
pufEjkvGUswg3Rqtnb+JSpNfihTO0R8s4/shp338bgPRXMh6WBZsoECvPztKPUm7FLhm9tDYXlpY
j69/8I26aelQ+wTByOxg+JiNaTmeSOesi+WeSqpRP9ohDkjrMbYNBHWs0Czur4+5uHNsIWHpaAKq
32znGGlYiNCOY4Tl/G8UzAfAqL7+EtiRYX/Ew68LjngwWuGNuV3cOv8zLLHP5dzW0LL91qric4us
iCASTlxaxwWV2T2mwjLYXf/K2ZXz3zv13XDicjggkfC+sDo60wGpijVW55Sbezo2N1Zw6bN0FRsK
6qIax3F25/g1LOsxCBJwHKq7i8DLH9sx8lAiTYKP1z9paeHgzur0Q2wTkbfZULpKdQbmU3JGn7P/
MeFS71KdTtQqtr09Ec6B2Ky58XlLh1DXUHAy+J9maNrlNJoJhR3DN+JzR5UQu3PqoUcw79Y9pi4e
SWdalA/Xv1JMG2F+l05vkkVLU3M0c/YODihY1aYi43OPH/Y3izYUJKGj0mITDwMnmVIKaEzkED3V
ZMXO653RTQ5s13/G4rqa9PCRUXOgas5un9GpSyPR7fCseDClVzCqm3sEF2Dn2eiFVDcOx+LS2oJQ
Q1DqZbIvp9kIUe33Bj88u6DUjlDEciCWUM5ecYJW13lc2KfeUeWNG3bpjOiIzBlsYMlnzq47iYrO
lMGHZwMRBuClQ1ttKrLPfvPP51JyrxJmg4+XzuzrYoh/tB3b6Cxxjbhvejdvdn00FoJGVeHeuN6W
Fk5qBqfR1tg8xmzHtlmHLrozhGcE7uQ39EKVOxB7Jup9arO9/l1LhwOKoEpsKKVw9Nn81fpAy13R
WTWh2pgNUxBc934xPCMMD6gSukhxY8WW9gkpkDSIEHHBcWa7skgyNbHwbj43dYmqp5/13fehMgnN
Gx1qGU5PZV/uieFFe7j+rUvTynGAbAlfDIeI2am0K7fgBRbRGetRyupDkIvtmBo63T4ivhuDicXR
DA2vVtxAHSGmeXj3EPMiuukAEOAM0qlEBF76HzVhQfu2Cn2vALTfcAk08P/MoXuT6GoiDOab9nMF
ZeSeerKBCAZePJQ8qQ98jpTCPF6fDjG9H/NbijhT01VnIpz9+vN3vxCLvizGGS8+w6YEsweh95Ao
5fh3BF0ROIOIwG8Z+kvrYGyGIJyo0bL3dV/b+cimX/8tS8fYtBzH4nCZ4G5mk1V3nSqQug3PcYbf
FxpTKlz1rFMr/8aburgq7waa7YEg1PoqyrPoXCdq9XUEbAc5shVCHJsMEOKN0zX91+YzjF+abdHM
4uWZ7zi1MoDs2EVEothi+g5uSqEVXZoWpUIkgEjo8H8Drxc8oU1Rra/P6cLRJrq2VHWi+gr21uUG
THsFgEgc2yecUxUqNsPQ7WhhiQk/X3ZfLPo6/v76kAvfq8E0sAxNcMJNexaXybRvnLLO7RNqrrm3
8Tpc/5Bxlv5A38zTqWDFFH8/d5WA+g7T0Y0/Xf8B0wCzCddUm7MNac8whJjm5N2WpuvlgztKnBOA
iO4LGB/qQGZqh8ehKvtTBomSrj3N45Wa+mOxq8Me6OeNh3DpN0xJMKsOSIiawuVvKC0bQCfK5CcP
mJmP1KvmPaSWXf80wiCrPzgmxjY/QJuLaG0SJ4kPJjSX4J/fsiy9bhP2kFhBr778EVoPwSUqpHMS
wD/tTeBiJJNRfAqKr2BInXyXO7BEtsgnUIq/vgZLN59m2cQ9XH62JuzZm6JTRIZlpLknB6kNnJlD
DILXKqIVz3C4VXjttDzwCmUFIQT1Y3NUwGShMKMAKqUqYenK3it4lPA0dSJrzyNi70WshjeitIWr
QLPBjPPGapzR39YpaqCA4Utwom0Q30WGRylajq382YRm/uH6nExnbb4vGcHgWHDTatbsYERIoXkq
xqonvWUJNoYcqSbnRSfulTb1CiTlqs6X67wRTnBj6KXtaJu/FkKn1ylnwQTa3b3GHDgnQIxwaJsa
+fEuFuT1MqUD+qEqjewnDM/4a5WL+LVHcDY8XP/6pWuBGE3aDuqLrNbsyceh2IAU6DonsA1U79EJ
mMBxvoKjqhZDr/fjvUt/Bd9EnOCP18deugUJa4RKkchS2Xmzg+ClDZQO4Z4ARHd0G3ld00k/COFT
b8RLGqXIIP2T75Vculz6tkF+ejnmKCNY/rnrniI0NYO7vKUCG6K172ACBRUKFgsbvQYh7SG/47df
rn/x0r4m3Id37MACNeZ7DWGcVEAMUE5homjDBlpFDJJKsws9PLSyLocbj9xStsNQ6KVx4XOUtOkH
vbt0XQmpedA754QFr/Os13GII0CVFo/4SU8mOVWMxqCDHVIzmR+MNKMVpVE3bcMrcuMBEtNWmh00
pCTIME2dX+PYswega9nNeAG7J+jwoqLnZVtHP0e27lwgzn7XFtnwFtbDpBsdFGA8ei082EqKDleC
1yXLlGYq1UtXfby+KEvBFnGWBitf6LrBfF1OEkL6eKLkunIy4H1/9sqxfYxYJ5oA6IiFm7ZqE7Si
ahNlrDSG4ESDxnmOfYRE9kE8Ld3137NwLKawj4omzyVFqNmRpJVsmsjfK6fY7dqaVBS/97/HOAC5
QS2s3JAu9NqNo7gQ5E3D8RrBTXLsebwZwDuLmsG1Tm0CtGFtKi56rR6KMOONF3jp46ajh14JLRR9
nvELgBwFAFnnFAc4utKoEOqD3ahuhMdBNn5KfMQh3q7P58Kho0nraFOgZ2tY4F0ur+vW6Li4PoGH
gieHMir5sEsdv9SOfhQjYfEHo+lE7Bg60KswZycOR8IAM02b0aA0/fTwQO2ePUejF1jgz/MHdQRd
p/Bt6DapE8nM5bdRWXCp4o7OyYcK9RWsT7Az8rxASNkL7q5/2OLKkRuyeJRmLXN2fFu6KAMUaveE
wqZzp2DH9QWS1gQnUjF1GdK+lbvrIy4tnFSlzetgkGursyJbX2LcbqhcXrEVdScNDDmAyyApDzHh
m7G+Ptg0U/PbSRKPmzRjSODm/ZHR83rda7idYE9VziYSqUeTD5S93Jc4tT0HUhb1BtNkfBKxC6fH
GObqrS9euq95EA0hhWlJ1HFmsaHZiyYATAozqC0sbyuwIEfDU6NFuMVAMQQPjM1PAQCDGt4hqrr4
BEa09bed69f2n0w/iRHPJG8VKNDLvWWnLYBVNt2pGQZEWnD+bj9GkJhSxBAwA7sx/4uLTatIUi6y
KDbNFluZjOA7o7NPFKsUONPDYG/iDk1xFW+pPxnMEESXlFZRHbZmn4Z+nUrJwXNONt3YdaqjYbay
kM57Ha0BC9PrO2vp4LwfTL+cx1YGwqxT1z7ZKY3e3BqMlRsMxV5qgUNVJ7OLGwMuTCXdHwrwBl8n
DDnFfO8efbSSoH9T4TkNMkeL1h3cz+CxPmWt196ohi3tVyB6VN7oMkA6mHdskrRnKKRkT46NCVpS
l+ojDiWehfZkme5NM+0OOSe2Q+E8KN9yJCXWWpXHf1+f4YUQXnJcphvXMqiUzT54MF3N9MreOVEB
RQsyji0Y3xH3pruxoZnFL4MfFMWnvgCFdiOjWlhchiZGd6heE8vPLuAaXAFWKD0F1JpISg9N8anD
Am2NgFzyJDANfLn+qQtrywERkpiduJmg5XJtMx+VjsZ1lBOC06Qpo+29RK4vkH2guXpjHy0EBUTm
U2rEJczqzk6JExVuArDOPSkjgLsV7jgDNpPBVD2+/lELk0hX2uTCozuNLNNsIOSt8OYJhXKSNqi6
tYZDLvD/xFCqA15UafUJxNuo3Ui+pk0xu/BpOjhcsmQ/hH2zsAAUvOuV9ejRHMO/5c1PPXsrtB4p
f6ScRn2Dqr/mP+a+F2Dq2he39uxS1MnFSqdFIPdBsXVa6XenFJs6syx61zsDChftTmMjOeBn20mp
G6zMizA87UgRKQCuk+KVEfVx+gV+IKqrsCVRQP/nawASjpzbYVZUa7axzBQvztRSvDPQbMg0AnlF
Gswp134EvjQ0RvHx+oC/co/5AlDspddLQsTpnXbFuwkAPpKjumKxAPYklIkinHFO+NvFYeiETyGo
N1PHewYCpbubBi5rfTYQjUL4JGzs7KEMMsPCALBLxB1cjCbb2U2boCfQdoO/x8FEcbeTID6c7m40
m/qUNMBYar8W8WNXtMonpcqjJ0RGKRNDtch67wGNnLr8fv0zl7YZvWyUDLkgHWpPl1/poQ9Tdehc
njDxda0IKFPh9B8SMaQf+za1XjBLSo59bFoPLQYi2+uDL90Wpi4BK5ByWua8zVRUwDQDJ/TOyCNX
n90AHQusjtJqFVHqvTHWQgBlTIEoB9iyKRrMnrmgETBbjcE9Qaome4Z5DEHaxfAuX3lJ92jVHtRP
SlqiQjS3U7sVMskyvLGLlz6Y+hY9AbBCFPlmu9izEhDkVu2eXPSHtmYFtwsvQvgSqm+Mf5DQGmBq
GIUaLm/P9GPebeAURz2BeQvZvGkHD00v5bOWO+beHgRmVa6SvllodqOybkLyx3L9sxnjXVeVygik
C7WVFR7VmXPjLl14Cw0w+g61BC4VyiqXP6pxKCM0re2eci1BM9UEJKceMvx91RVK27lYqahiIa9g
WTemfnFgrnEKmqSRwpy/hL0pYdZZzgmRr3E3FhmcDcfVN56mxM9IfPpb4HrBX9c3+NLpsk1Jk4Rw
B+2s2RLQzEU4HnGDU9o6xgYGnko7BOb+A3BjtNyBuGfPo0ugjIlEExaH66MvvVs25RyCYGJ2Nv/l
XJdaRXszrJ3TiI8s4k54AZgriGPGITY7v1v7yDHk2+tjLh0zYlbONA1dXq3ZrVl1VRXJvHFPFkKU
+QqzjHrN422q91VniBcHIbyvcCMMWBAIT+FDpDXD2/WfMH3W/OKmgAN4zTJsDUTZ5WdngPYp2ZvO
KUAR/NASJNSg7K2/mtBvs831sRafSUh8VIGJMJE5nZ3oIMeTKdS4P4ve9h+ywfBPHTSaAwGmbZ0M
HOGdxxI1RzjrMkXMOLP2DoK4utZbyY2jtVQ952n8f79lFqfoKCu5uORRPETF/qijPvNptCvvQTdb
cZ9mSRGgwwhAUfOBaW6GJIwtdqPlflP1qqHxkotN0gOGGesu+oBwnOHcOINLK+PAVtJMXacYMD/8
g+fEUNB994Rgd/SxqhqglPBdFPUOBUlcCa6vzcLhM1l926TOYQGa1C/3gQSk2SIh650dWSHqI/Ho
klsz6rha6sE9D7oNjwJc6Q5Vykq9cfYWrhtTBTgClkMF6ibnm5DNnkTgOE9WOgHRO0/oT2qH3wFO
lID6C30qsFLUBth5/asXDj0D61P91lZtPv3yq03PojadxP65nUDrOZJvO/ZABhiggIc9QsOwzv9/
I84+FS8ARMyDxDuD8M3TnfCIxzcqhDaxFfhVdatc1M6n62NOXzE749Sw0I8RLKwKsvLyK0thVZAe
mV4ExupPOAK4k3UW6s1/MJsCep0KQEI1kXO9HCfQG/w73cE7M9nOHcC48ntTSCvYosaTaht7dNwb
vaWlnBUpFooM1HrIoubJf4thhq0nZBuOG7qbgTAcOX01NVCNQvo1UJzyqwZf4C11EBgjaOnStSX9
xLrxO6ZV+22G3/2M2Zcr9AjjCDvVk4q/b8j11RMD2wYq45icB8fry7m0aemlUQdFTtgmybqc5qZV
e9xFguDcFnb4MsE+V4ObxI9tipOrpmS3sCsLrxRgaEIQyQtlUHe9HC+38xBuXBGcGz3SIZ2GQY9g
cVmX8YPpDb90zAbzu4om7x1obd+/79UGX9HrH700w3RpTX6GTol3jlywSQEirBDA6igTnIUgPfvY
1YV3lpWq31hNsXRg3g82++K6hcLR9FpwRs/M+RHYTa/uk1A0+3IwICyiuQeVgHANDYfcycSxxrQN
j+4eEg6IePgT9IF0w/xmK9moraFLDrea34vTQdndpMBPPj9/SfVI6nhp8wsHVfYo3ZS+LfeJXgdo
UyUKQjbXZ39xy1kW1TybNjBJ1OUWwKbMAE3rMFwJnGEXa7gA7XrkgNHrA1znP0iz+X59yOVFQONz
SigdykGzM+X6vueB/OKm1BzQjCtYPeYr3iQDHG8EgrNDq6KkcqxRenlIE8fEocSxIqKkBjHNowq1
dlzjkwcAEPug/C+7kZ24UUZfWgUwTjY+2ZR49TnGKuX7ccC0wrMPCT5EEUkiqo/u+0Ep0Ue5sQaL
g02YKjLQCf03mw9Ed62kMpXgLLBJ9D5Uo1LXuxHXyXo/Fn768/r0Lx0BkDQ00QjU6LjMjkDRGoOF
1Ht4xqbdj1FhIWZ/RawL4e3rA/0qK87vzqkNAXyLuBsww+XeirrSQNkiic5GoaB+GOkafspmB89H
w3+2WIMyhIGvAVTf10HYH109zLdgyDN88YzigKB3u7vxkxZwpcRBIAKnTB+OwCxOrWTl6ZD4gzPm
46I9DuHQJLtG76HEqqZ/X5Awu89I/nuwnWp8U8iAoenS78r8G9fe0sF7/0tmUWpc542vd2p4tr+G
QdneGalSPAnXD1wANrIq/mCPmeC9dZ2kj07zbNWnt4RMBY0oLU2KX57v4WZMW/0vAzjD+vosL30a
b7fkSidcIPG6XHfiZmeE0BeeU6Rc1FVFjI8KOx53NIZomMg1yET1xmabfv98r5lUCKndkN1C/Lgc
s8cLSRNZEpwTSinpo+P2Ub0HONY+GQ7ZyC4oOmzlmxzNQbi9fUp75vpHLx2rCaimqo5lUm6Yrac+
Vr1RmLl/1owa2qhmK/YRA7q6OlwfZ+myoG0kbPqJ5oRuvfxQRTEbV+UEn/VMaT93+YAfbuzwFiVt
cr4+1GIMxtNAnQhqAkHQbCHV2iLqiX3vrFWN98Xu0QBd52W803FZ3xRe0WMy6wt5hwpy9DlvhvzI
33GcG0s7PUHzpaUwRhOIUHcC2V5+MV1nWpfA28+jbTf6tm/9kI8WvajWGjoukxIbFrq2hFK/vT4B
S5vq/cizNcUN022Q5/bOwBtNbR31KdLvKCvr2rMbe8peGZPhDtMy11+jRY738fXhl86RrdJHwEGA
wuAcXyWArVJ5rX2g2aLeOcjnPY5RE73AAcTCC32R4hbRbWmqbZqaBiwUcCjarAyK3KXR9B7l5Qz9
7zcXH4u3CrOtO9cNeoyy7EQPtl4TK9GNw7O40yhSCGe6Nji/065/V6RzFCrMOYHPybHQS/2ANyto
NS8t1Ice8/Jjq6FBsuFa93wERVLjh9cirrTzowG/yT+YdHTDJ/Yd+34O+hzyzqdEKpmCQXZIMSWm
BPRUo4NhtaLZ0GVSb+yyxUmnlTnVaaBNylkSR8kR1pgaB+fJiOK1H/GDtIO8/6kldLRXI3Wcjaqg
RfUH3yktyjUG3/obqaOnGIp4rO+fwzEYz3SQGvW5cwp9fHWBm5UbWQnEt6+PuXR30acSgg0Ldmb+
pciAoORptMEZUYDqSxlWk/TbaDO1eoKU1PXBFqfVkAzFnFJsnv783ZbKtCQNSlsEZ4xRoLomWBm8
ED+iwJ71OpcYcAUI+/QnEJi5PvJSNYyklQgeDVkgH7Z2OXRueBlOKui6anQ0+lWq4wGMotbYbNu4
RMLNEDk6zF6n1N5dBrRvLVDseALUg8eRdKXycv33LN0jEzCcSiQ/iwbs5c8h9srqdnS4Rwo3fGkj
337IFUxtdzU0yu9RM2Y3Ho6ldabVyqMxwabpTV4O6CqxBh1bp/hi5La2RsbOrw90hZVkn0Zk7jeg
YQvXNM8umtpUKHRTGvNby8bDblIVOut+Udl3Dcgs1Dwtb0AUKRmr4alpIq06YCePIkqAX2K+uz7B
S9cXSaHpTJxTSk5idoSdDjUTDTM+YmrF3US6hQsFjHc0V9zI+el0pbLVR2HeGxJL79HO8FAAY9fe
2PEL084jLcFmsNTgt2frbEk0UfCMd05aWgX21tIG6W0wUdOKna351h8gJqwJFQpHizyOWs3lKktf
w8VgiIFneF32YELQ2LVhXiNWLbVNLZThxuctVCssBCkoq1umTgQ/G6+BO5k2eWsjiOyoT1U3qcEN
bd0l+0i0mEQ5/rPaDEJHlcPFFUKMNUrU1xd6+SdMlRIeiAkeefnJemNguhMBpAAb2bx2hR3n+wID
Ou+gWXXXfATP6ipocDjOi6/A/tuHRZCVh+s/YuE4g0yVlAg4WuTPs3mw2tZA2wlAbhb35aEEznGH
9Ay28S40Tg1tkBvX2cJFOgWBAlY6zEO6VpcfjZOur+Nc454qrvTvVdlFeDgZlorTQazkBk6D6AF2
9z36NsGNm2u2o+ldkA0TF0z0C3opv87duzs8d4zecsEKboMEG9DHVlQmjQWc08wDDWHXfbs+s78e
93ehJrEpXVH6YtPVBcRUn4WaA9KPjWuE5ksKxA6juAzl+ehJ8xrUGle9URXdHg1tjLgS0bZFuUbp
FvEkp3Hj7woVPW1rQRuIEEP2ZNuilztWY4EEsjfiiyJzpDbMMCxyZBRRT9bE/savn37d5a8neCCn
pd8kQTXOZQqGFqMkS47mS4X3xjO8LCfcDlKiTSFD/3HMzOSr0lBBGt0QXBpqJPFrkufdOZdaWN0o
oMw2DTOJbgAQVUiFKmnRvLTYDKqRot7qv6aeVQlkZj0TCZ5efO1K33pD8hLgApq8N5BOs6PBqJT7
wY3DjQN8Q1nzcqumIRDhpmvbF7tL3b9cRAo/Io6Biu1k7o2cXyu74VZJ8fdZnxBcVDc43BZ1+PmY
CVaQslHVl4G1cY64Mg3pfS6zFIHz1I01u9tipWTukVpJENZ0ejPOvyjoXI2bwem8EqJ+rbbuP7ss
p5ngeqD95/Ai0nud/ap8xCKqb6v+BSvfbW3Fg7lmcxw7LZTGGj3t9A6+dT1h3PxUP/gD0io3Aszf
kOTcFxMBU4A6I9QD8XW5GJFVBzV+DuIlRRwKgbK8Dcw9qmajctY7V30e67RLkWJtyxZduKHyYTOo
XXKHGDW9wTuuNGxgqyGAAu/ZaEvIG/farwjw3XlB1YOLgooOIARa03QuLn9gmZVAPdTafPG6Qozh
ndmYTgUSofDRMesgWSsPshza/jj6NooSSHCMPKJhSRzwotqd0+7KErmztZP2CcLWXarH6RvqQF51
j9F3epxECrufpa6PEiUyBeH1dTV0SbVLQq9zV2XThAIbgdTV3J5aclm/JT1simIHrhxSUZznil1v
NE8RB5EMRrfrBUIzH1wHe9edgp4eMpy53Q4vdlGaXb5SgM1ssQn3u20IY1u5y9wAyXwscLqPRlsH
+jYmdWy0tZ8MYf3UcPPKlzz6pccdK2FnPqdVPxibFPWvcW36UHQPGkYj5LmRqrzyq+KzAD8z6aWC
t1obcRe0lMiiIblriv5pVDSZPONDgunyje38W0jNWlG9gvwykUFZs+mleP8SKJmaClmLl67o2ofU
cRGd9YcBYaQwF8k6lWGM42Ac4QiHUJ270fqOMhdGijsjUJ3h4/Wrdh5xqsC1iW2lRf+WbHX+JNZZ
J70Gq9TXenQ/dFXvHxwMwtcdvAPCfTf6acvUPYjWzW7cNosDQ8KnwMURJ9a9nAalk7mGu2/52jvS
P6hhmKystEIuERzJc2gPyhl5P/5liefTjbDjtyCXj+ZyhdcAjMKaDvXl2Dh3sBf6wX/N8dtwNjTP
QwcJT8xWYaGhvm9SSdQ/Bq1ANV7Ng9eOLPsUO2Fy42L5fQ6orvFjEK4wDKpts8RO0dA0C+mTvzYW
O126QluJOBkekhbfaVUWwbeQWu46RkDg8/VlF7/YL5dXxrTchL0TL4n2/Gz+1SDuK/yB4leq2FYB
FU/HxXHXp4MqkAAEoZivMjvmxcVkaAK5ODId3yBRTnSlAe9Ff4OHTAhXWGk18zCWRue+aFw6/c++
jP0h/JvCh9M9Dq1baPsuTDp/X3sangi907nxQ0/RmJTZx7l4ZeZ976/8sRTaS4lHxj1i11myiSvO
wrZuA/UxsUMNpTJVRYNXqCM6/DjBetB1wZuVuFP6mChi/Je1O8crFRpc0Lub6iPhUfZs6sP41eUe
cl/gAxXmvqfelm5b/OucXSHVsNpXGO6iA16b6J75ZqNaP0asgtFmGFFavGP2Yo5oXXb8f3U/NJ9R
kE4e0rBrlP1A9okZioYfA1PFhNV3ZQ0ObpNr9Os3VgsqeJ1UmolkoIyt4s1X0Nl8Bp5dJ/ddj9MX
8FNhR94qM1pXpOjEJkHwUPVJH+2ssrdfVSKMDIMQt4Quh/nPVlTh2H8xzMT4KrMAw3eUfKvnGCs8
c98EKKVjC1T6ydrv2q6cMuPuYCf4PXzu5FAesFIKsd4xESXDEZZAa2XnABi3ZigiLH877MNLbQ18
T4Z/lYjiCpRXoaule28oZPGVJqdlPpcaiJRnK6zwqNIzwD8I+DvwByriEn095XT42hddqj6iaWyF
xW7sRhx8yqThkQHzzsHqkW6sv5SmIOOikhbfi8yNzL+7IbGf0y7pPmvZ0CMXbiBpt/HSLHc2aEoD
rMMeFhcF7D4PUW/RgV7jCOVXa9SPB3D88Wjf+XhQD3uw/dnXzMlqNMsx2zwBsoidzaCYLl5esZ4W
a42Eshz2Jso84TnT8ffa52OeD9BSJ7ZumdmVg42O4UOJGLoOLVwsfpz4OOh9rB7RC22/F3HiITZo
GZNDrSSl+1R15qg/NHijWzsEcZQCBnvdWsmhiEMtXFMzbO+BYFryrSbDA2s7QO4JNpLu4PCBjRAn
3ypcoN0nt9ey7qjgbmOAblfCfG+hvIsnruii5B7mTW18JAv32oexUI1q1fa+9mMch4jD1SEpd98B
yDOidUVnFB9YH3P2bZ/JfJ9YnRQogo70YHdm4FdH/IZS1Mem0IK4JrHUT71CXWeDyyBA1VXlGtku
tCutT56SLOlyZWv4Q6njrhNVL7jzhgDuxgaeQRMlivsPcdPUQ2jyoEznQL5BT3OWySS2WsGM1I0X
lnYUqFLbfYMJDuINOrLfgSkR3BmS9klHCpneVoVZmP/PHwyDgSW9JZr2INNniaMJ3Cg0+yB4RXWQ
5xpP8ehDRSHhKFH8eNNbVR4MfcBaHsvIl95Rqq2CxdaNrGiWEhDksUWpyOj0/Xgv5oI5dO772KEz
hPpdgl86bjPBgFLOqPf21gPyqx5RxTNvwSyXRgVRwStN4mpq89AyTlRMi+Mxf6Vw5b9kaJn/XbvA
8CBdxh9w6RP6Pw+QAAARwwJx5GoFZHn5Orc5dNhCT7NXCl94zyl4avbbxsrkqkRfydqIxrftp6Ho
PmNUGu7biXHBtW2CyzN8+Xz9ofz9iQYkRHsKwBcvJfvv8scgcjE6uRD5a1dm0KLrvHignW6su3DM
71FmH3tMdjkjHUpbN0Kz6T99+UJjpwNLgQ4GO49o8XLo2OLNitHwetVp3Ty1ja5u+s5ovvXAoSev
WvItHCZfr3/vwqAC3DZNZUr4sP9nYUGPtUVamUFN7Rzj66rJ7G1ITf9hgKT9KaP8eIdsrbzxpb9N
Mk8c6R0QYixm0EqYHfHIGuLOyFX3NYrNZpckcfDRBkn7A65uIlYZr6e4HzvhfkhrB3nL61+8MDhU
TYutDT+UK2a2wkplZuCp2/AN16543GDBUBzQEjP2Im/Vg+UEWQVXK4fZpAKmuBEBTmt4scbaVA7i
cuEZtGA2zS4WNIY79Gbz+E0afrerFJWV5Xl/UPu4WKdlG2FcEekfdPTnoUCG4kaZ6PfV5r2hvDLl
2Mz/L3zLu1wkxnSwTPAmf7GF24e72Gj94QGN3FBuUA8YNhDJWhYAa91bOfXv14oBnIIjDowTAMcc
hxcLbKiyIQ9f26bwnvMgJPZAvQ01iD7Idw055C3q6q+i8cVc/1/Kzqw3TuRr458IiX25hV68xU63
48TJDYqTDDsFVLF++vdH3pt/d1tu5WIyUjQaGiiqznnOs4Dwgmwz34TJQbbR2SobXXSNFeaehyLD
SRkdqbBAclwft/6EesbYy9khtcZqRmunWhvuEtG1aaC+cepozUPjt2sVpBLR3uFybuWP4DOUQnFs
Ls/8cjI/OMSqJUUjMlvB79mrekhWxTxh92LEjOuxxc86KugrC/iCnaIjJV/nXgjKgacuBn24fhp6
ywM7sjONVqTlJfmBwh+cP1MwZAdwKxvjfd2TgLhu/QXDOhLnYHB7L3NcV6HSK+dKe3GxrtCzeuwD
oBEwg3EdO9u6CmhXWonhV15k5dGqPO0GKuYSb83Wdm7yYogfhqVrrjyIizWFkxPkHIwAwbP5os+u
ugRWS560bR/bWIv9+5nE5YcYk6mtKdqguGF20f/6eO9Yd8OTJbVq8NbHi3qeg/mcgUQ2qIB4l8xH
wkWqL7LVxNEjXmqfkqN8Zae4fKR8nyxgdEvwzHjNp480wSGeSXGQPBM82X0To/l9zHz3vqa9J34w
7ostcbfXfFEu98b17TFn+3/W9fmUoBsNzI8V6caZtJJ7ukU/0o1WUGDGzqPbet59i7FVGbK6r0k9
Lx8tV8aSCq41gNgFlWwxJzEVZZ8+C7CZGxi7ZYZRTJc8xd31cS7Umos3iUvRqgOmyIHoc74fCRYz
3VvmHSn12u5AXt7YcvIsBE5vA7Oy5R8SnOLhy2L5OmEUiVEBO1L8Y0Yu+mnQw7WgSUOplFHvXLPR
fvst4fE7iZni59FH/Lez+tkkF07LswoArp3Su9YvJE5IqOQUcT29SiVGi2ncbpTHbHkNmKu623E0
BJlnVIb9L8zyg/IRZ8tWp78r8BZ/YvTtl6HSrMa+IYi8xm6afv5rU2XVS5sTmsgIPoNgiGQkWaA8
6O0vgw2h2AgXPgizPWkNoctO9Si73o83lPR6Hhlp3f3xpT2TR9/LRn1ylNS+54499I9GMcmvKRqI
VwTG8le5GCQgJ5NcPrtOFdsR+nBHPeiMmI72VC2/RlC457TqaoN50kxIt5omjNczTBL6EO/i9NNo
mZDFRr2c8ztV5eLYx0avbhGOLc5GMJmI4HVm/h25a0MdYrGOi6Ad+GNFfta0JDcYKpNZ4xMS/LUl
1TbY94ls/sPdEIcV8hA7uS99fUyfCS9otD9EhrTi89wX+YYSXkw7J0Bgfx8Dszwk+RrhDLCr/uMf
2zxQ0I+/ApdUia2t8FIlVEQfXrRxbs1vomvquw4rXvsudpRFTu8Y9/lmTo3+u8W5JrY5OccyBMCT
pOYAycLfJ+GCJoW/dzcmkXIIzs1CCPdxJhwY8bmOafFnnz5t2vm6mLsHG9Qke3FkXrWbmD5ziqSB
fdbNBPcLtCIl3SFybCRAuBdUGJG6uhBhTyYgw3ksL/pP7QxqE7mLMoavntMW8Z0PYdAkrduMs6WI
6PSC5kdlmoQyOYQhfu29OS420Kn7/TD7qfU8CWKWQ8ssu3yXU/an8IppW8PUhFYUaWa8TLjuC//V
BeRyfxFmg6u7Gmv10iYYuUXKzL38Hs+YWhDPYpDvBkeiErd1Gmc/+8TSiNNNMg0QYbDIe9oMzZj/
SjimvuET0/6oyrrqQk1HijAGaeA85lnif1Ld4tXbNh5j7xX4WzQboLvZCxezieuNx/pPydkM5uzb
QMrHbzZ/JQ+9M5L9phVZvmnSiqFBz+bWozlVTMUyhEavZe4q/XOhSCiGPp257tGPAf0fSlWBdXVD
oOMGQT1J7HRV4G1PAAYWiWQskM78BClkmnbBGk+C+h0CmQqhgaVjyE+dyRVxK0ZIJBlqtbVDR0Ee
TizXGBJMXTWC9YaCFBzPk/wimS2W8ylPO/Xa1WP/a0ER8buEKUY8GK92epBDIH+QKTxlD3VMWsHt
NNcEES6z64Y2FFS4/bIiOE+fYqbzmqizV6evZfU77nxlA0b0aA/MPjd/tbaa4huMFoI6LCu6nA1U
PC8jlIO54O1E8ibRJ+VY2Yc0aBsX8ms3ql+xJPTgboDdvjznvUMaLAnZirLRcbVi3xYTLvqmapyv
E+vRiRqf0+KmmLWJ8aLoVpP/dCh2eZNlTaQ3yUQIG13QxN5APMtGR1Bo3xJQmyd3nkduLE/QRH/u
55UZgx2WmbFRcWc/EsHikeyUk36Y7SjZXCBKu2xemfJnKD6deBSkXXiQgb4v/P/nrUYg8K5eRckv
yor7/tMQA+RFleHX3X6qXMxR7cR0vxLqSmRlbHfdp56n2jubdu6n4t7C7XfZmcNKe7Gxx6p2k+M0
25zINyKu7ZogMH81zjgGbs9QnWA6dDPRRD5VsyFxUZNhLWZow0NjtnusYcWfYs7GP0SZ1S/YoMj+
hsBvZWP6P3vTTdLqC85FRFoAxnuO/NkMmN086lbmDdRSuFmhrGys9G5WOkmwgJTlRKDV1Ahzrxlz
5h/SZur+EyRtaqFXCu2P1uHfcd/3gdNuW4s42ytlyiW2Tt8OEQvHUjpmEIuzIswTLnF7hRM/O6LG
NT9Fyc9vD5glhj3OZ2I3kir6Qhyt98UGak1RIYziiRRS27kyQr2si9efAg+N2gwMDTPC05LJQ9ti
tfkQP9t1P+6syq4fCeRpokzHVgmkvc52poH55pjo8XeIPiU87s76QRiNcWz8xfxXqSyqBIar67CO
cSZYwlkJZ1ujnZXJbB2ZfScPMnXyZoMTAqHKziyPQ6zByUxEP14BVC7LYi7rARvRZHs+vd7pY1g6
WZmShMDjiI6fFJkUDjFZ349FuVSPriv+tadcdz/E0Gi5AKku2ixixWd8nKV11HxX/iBy24HRQkrC
5FdAq71Ty5u21ct/xWmYWLuQwoDosMulrzy9SdEMpZETQvTs9BTfZJi09s4S1fAEf4hcYA1/q1Ax
SwqdAK/TK4t+fYKnbcBK6EVTtrrWrKL704tnFQvKqQb/2I8NZn4Ik6vNZAZZ1FkOmfN9YWc3cgG2
jBpjib+NY2xeQ83e+QmQwf7KkmErwIs//QkMyLtpIBbzWU2FFpKaNINJGTjNhEkbNAyElzpM9NF7
JWI5IHatcIYr6szLZQa3Fyk2lg4wQCkyT38BGI4+FK0nnynqrT0jtFGFJFfZdwSK10eJI9XLx83X
37H72WP34C6tvSZGPkwxz67YNKrJ3YEI3YTEoVs51v5t2uLHuYEP6akydBrp/pcU+CiC6GvaXWJx
8Bu13jHpJsQHwX6RF05UZhxaW6e1qz+G160Gt2NMjqcTKKnvkTSMD96cVde0s5cNHTTwtVOFaYcn
x3nHkbgexjRG2j1X8C8bSuM+2E6l4Yeai2hoS9DZsGG76Mor28HlSqE3RqkP8MPo88LuLeh0VJ1K
Nc8WYYd0EWRoV3vV+2UbLsikKO6UGk2ShObxdSz6dlwDdpPpyq+4XC106aaz9uu0zwCOp++uZdpU
jsIQz4s0jLeW62Y4CpPcSnqaFpnTot9+vFouLhhgbA31HAYHhzs+d2cX1CV5e1NsPhuEwH5qR33e
jJnt3DFva++s3B+ugBHvnD649vNeV3Yd0+Zzsf5sMYDy2fG/GF3iPOgMYb73ZYCzZ+bMdRrlicw2
LUwmICJzme+ShNToTRGwPzhmo7+poSn3Hz+CizePA+RqhAvIia6dU/r0EWDyErSdkZbMfvRugleq
+T/Jkhp/2OniPLB9vs6OtG5Er+u3BW4n/0pIx7Tir/mx//+Xt852iGA2Y6fsCVLS2qxJ74o468rP
XlP72O4EUO5Cr3FS98q2dP6ZcVHePE4hsAzBmM8P3TqpM3Txvv+5qMzlt1J0zXvJ35p7U+dU3LpT
1fU7a6za7spBeA6ecCIwLoEzhhSUacg50YPQIChr5EMfoLEEb7Gq3E+NWAx7m2MQEmydJde+kyat
2ZF0SSy6st4veCbG6jKNzyniBwiAUORO3zaMPYJAHSc5iLqdfk6m5m7neqmayJJl8b0k2HAfwLM9
BAI18EQ+60vTD0voU4Bfw64uikJ+C4MMJkg43sIuO2eWaW2MBBZewMGosvnOb4yZ5HHsNuO2W+4t
I+ncsA+CJI5mipV97C/F16FbYuvm4w/gnd9B9UkPCueWx8Kc5PSZkFFn9SOI/2Ee9Pq2m+fq0e4m
jz4QitKvrvCNn549yWeC2rQ/AJTJljjxK8fW5bJwwbWgg1IgA86dzxKDws+SvBycQ48vrIjcmjDj
DV2C/tLpyp43qd2vofReVrshWpr+X5Uxq/0TVRLAJZwf3fbOqtC+XLC6bvXpoCyrItxxqnaL1wcR
hlBiX1qjdssjunbYrQ/2f49qLoq/MkcvNGu24HOgNNYca2iqpD9ItWA75cZ10IRYgmu3IDv5lX3u
fKtfL8OzpRxksrF+AqdvOYOv0LWVYRx8nUDGEA0aWEUl4/+yNdQkwZ7rH+u/vxeETAJjDOY+R9rp
BWU1yTF3oHTZyxLcTMNSf3JTss4eIXwMt6zj4iszdGcLhuvxhS1l6m8/Xtnv3TK7OqUfSlhYVWfH
qS1mQ3R6qx8W00ziHZjXMD8mfWLs4jrD0b5kXFr+42B+vWvM/nh6GGaiqju7ZgazpZLFrB+cpCdf
zVGLvAFaIcdA9wfPegBFIoO9iuMqskWc/v74js8PM67O/sq2BkxsW/651ZSgYa+8uLEO6EECJ2yt
tPvWoJQltKav1A2nV76vU1CqCSuFiPwF7cojv1jS6w9geIXlIV/xhXUmw4ZGnzWTZG+GeGpjZ41m
35KLqYVdgBvqlSX2l7B98gWBWRsIGHFUQF18YcQn09oEQ4KOX+cBk7m2HRx32Shhjw+MZZXY97Ig
FbvCmNPaTJkLLVM4xaS9QWOxLBDrYbBuyBLBZjcLsmLXEytMiN9gp9CmotZuZHWvJPkp3hZDoXTH
wJO8TJE79I2N1/vkAcp0O1cE/slwcWG0EmCYVbBxCYwGEs+aZnAjOfmZs5mctQ1SWEM9ZcOUq2uN
/bqyzp8FXQaigbWgsc+TSuSQKcE0yT0g7AdyGsQht+zJRqNS2RuBXeEQpVnp3fcZplxyUuPebtz6
Z++n82uQGMMe7qh+7Uetu8rZj1p5yquhMa7GzE1ON4HUNgcic4vlYNSA3XuSPbvggTjWqifv0a+1
PQ+8AWUcjDbYNsqssLZnF8uOObaN2pXlclH1WCQqIeBZR8rYYpxbhcG6S7tlEsvBRG9YbjyRxpts
nrBa9ozG2SImG7Ehxy3r44/yvcsGOroDSg6Tzmw9+07myYnX26YwDp7IdOeWyHgXrrog2CVq22bQ
HiSErJ1slbrCJn3nY+Q8g5jDieYzIFv3x/+58NQ5ZgqjUD9Agyv+czt/2aSdhmom58Ntr9zlX9LH
2atGD8cF6fjhkZ4bUnHY1cGyDPohVkv3PYEv0Uc9vUcN0FemG1gZS34PfX/cpH3jmds2GRlYGHXe
3RpwjB8ITZ+Hz9mgu68DKbREkmsLaccTJumbzlX5vB0bphHPPQTtNFIp7qob4XvtTbY40xCKoqmD
jT1mJeKRbli578asMqIxrYAM0I9f6UW5gr3aursxBmT8CIx0+mSN3LL6bpisQ0NE3rYsKjdyrVb3
Q9jgzQ0Qc0nSKBPe/7Q6ta/Va++8Vlix//+Q1xJyXW//81ptGHuFlLF5MAJYPqCmQRG3kfSXobud
IUpbz5I06/3kNZb+iY4euTxtZRkWoHD3Sbr48zZx1OhsU01zqk8kzY5PRVH75pUV8c7xyyGz4i/M
aBkanSERRuIscVNTAHSzp38lkjzHaUPiWVxpWllvOr/Lnv/1tawqJn8N7DH/shpOn0xFZL1RlZ15
MF19SZ76epYvKc5382byBkPRXOnGd7j2aXJredL++vHVLw9fuBvAifwJygfac3r1WQ0WDEPOvn6V
CsnJcH4RfT5EOAvZN1pb+RvQrmAnS/BxqbnLlXVx+bihLePe6gEyU2/5ZwUed2mzuS7WIWkytR1E
U5AtXJkvpORlBrMGnML++bCncKVxITKV9XjROEDd7INYgzsSZwkSh8KzGQKKHLzCzlrz88dP93IX
5WKQs+lQeMhAmmdPd150TItr56DmNPYfJ09p/zFLQQrgWvr0adaL9Eul1HClY7z82BCRoJmnUEcL
ADh1elkeaa5VrLUDXjTFm6b5QF7Qk7w7GybpNRTqvXtceU9QGTBSJG3w9GImo5pRwXU4NNJMujCf
NO3gDrH+BPc1aaKUVmgjZD9dQQMuO0DW7Io7rWZc5F2dC5rNNIMGJGLUIgRUEBFrI3JDvuI1kZNZ
06auK/lbMoQFs9aybb04yZbmyPz+8Rt+/2d4ayuKFRl2jmevWBMQBSbNsw+DpRmwvaxi5yKJgIyT
1Nq9oVKSu/O5+YWRtP8opYhBZbJrp/UlRMBEic2VnZ3PFBjy7DtynVYJHCcMXoLs21tjZhq+Z8SU
BFv2W6h3Q5e6n5cCY1yKwoJBZjCOy7qhpOUNE5t2Pnz8XN75sKHDYZSOHz0MxHO5NZnzdVl0hY29
dJHd6V2W7lComNvcC4oHFRNG8fH1Lpf8qgKlaoZ1+Pc8P12FaU65Wzh9/HlpOZhD2VXNN73087Du
fILVP77Y5aa5shu5MXRa1PHn1t1BXKRaYzbFwZiaun9SXb5YezrHYWO5WlptWz8bvE2dtu13113K
10AfYIFcOc4vvzsaRCZBbN6wWpmKnd4xIX+OJpxZHEQvqzd+Tx/l42h1USEqf9nHcWLeF/E4X6lH
L14s+zSrfeX00ivSOZ1eFnfnARNeaR2LqZvqXYCQEuARwrJq5K6BKHflNi+vx+Kh4mLcRksO7Hh6
PXIFNXJMzfggiimNbxsh0leA5imFQpBItS1WR7KPX++7l1zdbLDDZAc9pxfWaOTgLfjBQTo4It2K
wMlQVHtBvWmcehr3+uLa1wKML0BmPt9VHgtDHnyFevRsH0nd0g1KUSXH0jATF6KBXnevsBf85csk
JzvfdNII5J3ZBuUnDyRg3s5BgtYMKU013baq7drtMLqpduXDuljrzPkRTGK0syI/7C6nzz9IMaGj
+QoOlaf6l6Ibq1eIEDhj6DKT9tPQFvrPdkz78lAPVb0lRz270o+98zrAe23YXKBtKMzODpjBqFph
zXNyHHJtvDOTzPweC5iYvuqSIioIhrlmfnZRKXPPaBRWgQBSZKCR03uecMknS8sMDkieFu1eWGV1
Wza+z9c8BT0W2Etjb9KsSotoddu4BrJe7GW2QxIBPmiU6bqLc9Pp5UtjUMUEC+WYtirOd2PhlXsc
x/GZcYb2mij38l5xYl3vEygfcP3cu2nAxa+Ox7Y4Yg2hbhuOli+L01o/6GhfMYqFShwIQbNbBYyV
Pv7OLs/O9Z0i3lv50pwU5422JdAFEKvHtRmhf0WLYO+NWei3atS67zgRC3heWUbWoEbO9lhn/00w
Oq587O98eKtIgZHC3ywGsMbTp1276N7RSnkHS06oiELETOoZf23NefLLGRwdXRPVSwbejN4edUB8
Y2t1MYVGO+Z1NJup+dCN5rJcWfZ/5xknvSmyPqTqGP6QNsYDOlsGGmqoJp3y4KByfU4+5wkpv2E3
JsvOxZ6u3iEYm+M9MQN6f8+APmsjlOZym7pdktz4aJqhweRjnEd0hTnELDFV31A9iOY+cVyaT3w/
YFDnUGJ3vRdM/8EuHD4rdF/LcWzZAaPY1dtmS06Vdbzy4teffn5rTJgD0oBWi0377APL82IxPDXw
gTE16bZZYnmRC5f7VrHLACdnCQI9w2bCQdzLfTmb837xuuLB04drys2LY5SnzA/BogCPJx712U/p
OXU8N57iw1xYTnWDXDT5mrhG522lPiZDiBV6naCy6/Irfd87F+ZMY8IOK3dtRdZt7386YvxgehGz
Ax0CpzPQM5slCQrQ+IY90qUpAn8avqRJiuX7xw//cnehIEMFz+QUzBUx1ul12QewNCyn5KgURsio
1ow2gmTdGqFjTPkVZPmyMF1lCTiDgHPS4yHAOb2a33SqHtA4HfuyTP6ksSfJ6xpySz2N2hg42xli
wSqYdjX1UCmZimeYAFqzwZ6otTZSb7Urn9V7mw7b3HqardAeHiKnv0hLEmW3g5ses7H2XhoO88de
6ExoDAs6MFIs7NTKYrqtKjvGlVkbpnDEYmX/8Vv4a3F99gn8nR6BfkMcYLJ3+jP6NoXpoZLgQC5F
3dzambb4IcJJEwE9HKBlW2VigHWWFXhUO4PnvBLtCTGwscu8v5mEVscvsTWrOCSSfP4zjRa6XD9o
vScTi4nPi5GmBLAP+tBG8TzVzzOqR6I57dlRj/B55izs8b//tCRp+cfrqTvQldTWQxfAgd4lhZVn
zz6JLWmkudKH0uhAvNk0foGGhu85du8MA0tnpyedZ5c2WjZHcZv7xt4RStv3pY+Si+i9wAPX0uNg
w4BYZL9yI21vOub2U1jks5VHcmDdIwGW0t+xYmUaBv5cGPd9MOLSSHlbf27nfJgfFMLtcdMLLW3v
dGPRrZ+WU9rznYTaO28nHCyQt6a+gL6dtcuTLTjCmqA2gjAr8uzl45f315ny/OVR/K+fL0c0dPPT
l0fweumYrRsflF3Pv0c3c79m0LzTTeprrrux4BfbkUBg2YfTrAp2EelX/RsZjlD7+jyoyl0hVTeE
3dCqRxs2cxIOvuh/WXmNLUUDXLYvYiGbK8X73/Hs2Q8HiVijJ9bOAcHQ6Q/PyForjCTQDulSV8Mm
6Ws8lkUSzzo/wMFNeTCHsn1KlNT9vcaUrEPMPtLSyCrG+K2BS0x31Y3W0IYEvOq4tptuf9OXMoeY
PlrG2xLrrAir1JufxpgXz+Rq5PYWXqw+bQwFe2mLS3H15DSjC4ezcB0uLKtchtBsMcAMsqGw+RfD
zFvS5as+bNJhbrfKqq4NHy7rylUtZSMWwxLEwV7n9Fm4yrOFO1v1sVhzH56sLl2+D5UVF5+0Rlef
GInIt4/XzeUVPSZNSGlWI21m12dgWzpZipTqoDpmiTR1pO0m9UPlDV2YyPkwzuKah+F7F2RC7a7j
LdJiz8EJM+3wwI1lc6zc0b/hxEGmPPdl9ruJu87Y6zJurnmBXh5rHgIgNK2keaxA79mGjwVlFSxG
3xzRuEgntCvvuyytxYiIf8sjq6+gRpJjElwBEi/bFOoJWkT+QOOK0vL0ZVZi0nwsqOojfoGx95gh
DRBRHkztb8T6EN+xmV4CaP2o+MPF0QYMnB1Y+9cM/t554HxXNEurvnYN9jj9GYM3ZGZHxXCEooJg
W+rOlv0n/e7aMS4M1F5Xqtd3rofWD49ZiGBMa86T9tSEYR8sg+4okM7vKxH/CGoYqZCf5R4XnfRa
4bbuD6f7B7fGwIRlYwNons9Lagbi4zxb7TFG8Gjs8jn1jdBHKROHZWfNu47zPd1SUxjmPcxqm0Ng
EGV2NKZRFVc60/fufY0zwdUJQ59L3wtGdCj5hu6YxPG4T8ylebAKw1rgJIinKtMZjH38+f7thc7u
nmXNps9XDOvj/O5lntsBcHh9dDMb66Y41Z038KgpuFkaD+g67/rOR/aZcGkdfX0GUTURTzp85Tqk
vhxVZOatj4ZDrzULvZHh7QV52rBalV3Q0baW3WxkUut1pK/5LJzRAbYhMR6z6FBEMezSjpDzcPTR
Q2y0XEjnczDhXvzxjb7zDbN+AdT+OrrBvzhdxYGda9bkqvLYdn35hSRnd1dWWsUFrfGuaZbiltPl
9uNrvtOHYflORUofyqd80fXq4OQ4tATxIauAnX7SgGDUEApo+knYqbmxXx2taX/bE9k5n71OBXdB
pmviDmGSPjrkRanmToDFX0MW3/lhOGnRh601I1mi53BQZZZu3cWLd7RhBx9ZZ93GMyfrRzt25t7V
ZP7NTHO1S4OeJZAkbnPXIjM1o1gLcBJJUmP+54+eaZGJfwB9Kxvseek4ByrzJHygY5IZBAF0s+ts
SZCJp62x+OZDU8D+urIiLr+1FVYmepdBBnO88049zZqxyIfCO5ZDXmuokqCB8xDmlyzXCyMKVDdd
qbEu2xSuCJ7OF44LOILy0zU4orX1S8UVi3hZvqeZsqNyWTI37Np62H689i7WO++Wod86AjOwBTtv
xSyq6wabr/moJ6ZziOF1FUilYwbtA9Gid/ZiG9k+LuPi2vgLjON8Q0U9AIVzrQjYyPXzbix2ipYf
lgacW97S/0xtJQcXdUxZ5m/gQHKSJJqnwwDBVGUmrj5jgYIEO6nEfmGvK4NXyF+a1EP2mHa+hwir
oXmMSX65cYRb6n/YgaTLhDof/A1hXn7yk3QWXLqceMmcKMeBr7uZiDC8m3TU4g+6r6jzED8RajBV
o/0lUVZiP65M5iJsnDJRvAEj762fIGSOwednNjOdBjQho9xgeqvNd2hpzU9mUkmnj+BX6GjlbKc3
6WnnwHzRABw4GoE24NN6BH6Vjo1bFk7s8Q4dN4mfjt71RajlhEp7g4VbOi1FcdO5ubND9ZWqTYuB
Rr0Z2aFK5vRJgAuOpqNLiUa8jfSXvrWUTurhUMRRM3bLgZTAwNuWTjC8pTZWVBvfEfpTpUb92Zgc
YyYct7aH+DbPeesPbpr4Jm2E4RwqP5Y13L3S+ObUhZzDVhjx51xMo72pFkt2G2Ep8w91sGN9xQi0
EPcicXBWG4qlfVvQ9/7sevC7fa8b8p6NBPvV3EyaJSwKMWdfOsHE1xr78hXxfnswh6SYNwhVp4S0
P1VipMXCLKJqACnciLaU9+hdRB5l7eQdXQR3X+NkJFvXK+JfQxEYZcgAoK7wpk6S1yaogj+go0a8
hQjeJs+1YNIaVaQ1GmEpkItG2CSo8rG2hnh8zPVRvHnKo5ObjRwEurWIug61Eq1wmPYmDiUzkGWz
yQKpK4RhtXxb5qbz71MjzVucbXyE83irBOmORjWxP/lLrIKDh/ECSnq9cu99cx5fQFxFvpN2UN9T
uvpB1LkIbDkp0yGLZuJtD+5SK7WFo5eoMM/dpqFBXPceDzsWL9S1PviB04b42TfmWDxyU+mG6HG/
3y6EGd/FKNzM0B71fnyefbcYNgt+u9O2i4v2Dx+1LSmB9XGJROz15UvPANNE3iiQrNmDNLwv+GrG
b6NNi/3cg60P975eaG3kEZ2W7tMKlzlAoXnoNjG580vUNJVuE7a+OIqFzsDvZ6eYyESS+WW1zbGT
Wj+wBPu+LFPGtOmZ+GPCM6UGrWDQoOPJQAH1KNdbKPuuORivQ41G8bvRtLb5lKC76Z8tHv8rKJIY
3uzUw3crRDVoits0KccHfTA68SMZ0S8foMwvYHtjh8ESrqDS+9XLJB//k2lmu48Szuqyq+yqJgHW
9dWd0LNgChdcYSxeEexip5DBU2PHnXNfQGKZ7vty0OhSOowyo3Ee6dc2MRrfR+iJTnXHf1huFbLY
Cbf7pQQhLakfV9kK9dONH9Pwfq2cIsVgSG/ULb7tI/W3UvMSlvB/9NBJqsXbEPTRekd4b4ng/RbS
32iVLodIde341C3LYtxy1mt7d8idYJ/Wjcg3CucrtMf9nA2EsiuclMy2nFGHJYRq3bpLMC9fBrsJ
ukfuNxYveZ5P9LFlB5fNaE33s61UYmztSlV/lIbk+8opfXGAMbIi+wGjHzqBNa/19ABjq0/8gd7z
6Ja19rsQyRcFepFtTBwk5JXK9OJ4JlvdYHTEHHBtLc89YnUb6wKntPxjXQ9iJ5qlekvputownh3n
aKpuvlJ7X6Jo4B4MrNY7Wz0/zk3nFkCm0m1NlNiII7bYneuP2STq333qGo9GJ6c73ZXW3licYY6k
38dtSMz768fn9nnTx7gb8gowJtvrOmNeZxv/A6FmzDurVHjVszlbwgythnmY0YvsTRNlvuv0nC5v
wV5nQmM8Qnzsqv7acOq8dFh/AsPgNVZkzQ09jwRzc1+LEz8Rz73TmckmsFQAMa/FVSrwcvWQ9l33
mWFV9efjOz+f2nBZ+y+PBaLiWgmegbjp2GAs2JnNs4/CJ36K65oJCa9KflusNNk3ySCSTVXTLHyy
UGh/+/jql8ttTQll44YrjP7ofLlVwshx69XLZ6Pp23in5+b0Ryt7fkLRcezf4ZZmXunvL4HklYdI
Hc6iA2BASHX6rvFt6aXNDnWUVibC0kEanntt8qmVLZUJzk7N44gHqb+ZZSnfGhHXIXD/TPq8Ddj9
r+XwyvdHfkTvSQ1+YfeYxzaIqVlPRx+2OM4LhoomApLsUHeUdwiUllxhu7yzmTACBa2HKgWp4jwB
os50byl7az46TbmEY5s6N5VVjF9nJeJr4tbza61ra1W18mGza7GbnD5pyqx4aGAtPoNPoaStauEd
itIcbl05oO7+t6WE1Q3oG1Yv6/jPs88FlyQi4kNQFN6zOSp9wv8gSEMYjBihMVEz3+ykIWTj40te
2Afx+LwVwMCpHKQG7OD0BlFpjyLtgvbLklLeDVREbZXcwI0cja9CnyiUKaaXYANdxnoTicngs/MT
Y44mWXjLlrZfH8Jkyv18F/NgHhwrdjnbrEST2Nj60yca/iHYWYaLRFlYeDP+1rVk+oY9uPG97KfJ
ff74ji43ISzCkWoiGuVpQl08vSHoJeOcZ6360k8B3kEwFR86ivMvhZrmSJukew+ZUbuyBf3d4v8X
DUGtSbuOyzHcLzaC89236hO/WfxafMEetGuiqourJOq9LGG+2HvObYrZ5gY7rirZVXPneHc+Plw3
jSRSb484ZWhCwyWfZ08TO90EMwXGjTlrarqCWdnc/NnPhMDAd0phiWTJOTuHMwc6TNFK83nu6gZR
AdCN2lulMq/sCZefDXTlgMdK5w3yed6VG0rgp8lQ/3loZT7v6sX77cA3yyJj0JlxfPzG37sp9oL1
fiBnMr8/feNoDRtb4i/0rNUaBg9FUqe3HtYS85Vt972b+j/Szmw3biTYtl9EgPPwyhply6OkKtkv
hO3u5jwm56+/K30ejopVKELnAo1Gw0YjKpOZEZERO/Z+a2cRZzpXS7JBZdaSNLx2N6UHCsGHWHQK
tjR9gJHdX9Ytc4yBqLC3yVi67M3BcOBUo4vMDwooBU/wKv5oWXH2R43SYq1Ue72F1OGhzJWRVJpc
9AHjpGidKNZJ8oN0+DEoVWD7PUXWl/cuiSYD0gzUjegks7DLL1XXqt4ktJCfw7HWoA/r2pmoQatt
Azub/vu+MfnZL846pUnSEAAdGkeNQHlpzIYBWkNgLH42yrRrtlFeeL95czG8gyDh9AhGLH624qT6
bzZdc1i5AFdeSBoHIERPlaavsWz1ghUw5pRiwDMPFuh1PF3kxraA5wiRyjALDm2VFg9aYM8rlcNb
i4bUkio4UDjEzhbeL3YLKxZOkzxD7BtQMYQwYFc4Xfg8w+z4XKZhTWGgU+3YN1FDe3cAA79ADQMA
ngmIBLzt5ZY7EMLA2FRnz3lC7dYYUjRfx0L5ZYq6eugisVaJu7oi0h7pNIcWaK+1bD2C7AyiHFDh
M1MIrvIhGrS82o+oPYCdSYvJWwmWV7cEgjIJvEKqh0FD8IaXy9PtxtHJPKDLasI2p2yRm/94c7U2
RH41iEEvXmLtZF7FqB89sks7phlBBlzn07MbU5n4CVep4Wzn2g2hhGn67pOdUcY6oq3mBTuDPhqV
1cGu6/pQoKX3IXNiK/ORThfzEX751t62VjW5O+jpxBDx4Jya+UNt11nz7LpRdSxVtdEYj1e6fJP2
SCT7ja7woPbbgsd0e9DTLKY6UhU2TJlN8iuKRbg22HP1IdEFkgMuJLQSI7Hc2Ybc3GmDqHuebcUB
jDE6rxokTYfa7pp3PkXpVkilEvIdsrpryMMw6+FgkfI8M4TSPkdRijbfEIvv0OBY3f6+C7qCLWGM
WS5VInPAdrnW4kuCto1B3+vNczdDuHwIRpEd4Sn2jI0ZxG3zn6e2iZDwltk6REZXPYH3R7cW6inq
DFog8hLQ7jxHCFULR/k2qXmtb5xajGAG+tCEoccM5z9J6NIYEXan/2eRrR2p6iKhpLSS3ypRIlF/
qRllzFfgLFeuRk6GIlslxyVIjZfZKle8SWM77541R/T9RmOumNGvqvs66k15nnQH1ntYQA+Qvb9X
2YhtpaFIlZqBXybQlzglzcvrMIC56LmKKKNtNBg/UWhH5KHbNLFai0MehfParOKVS5e3kV4mY0Nc
UBoOl7eyq12CZKW3z1qtdeNBocEKJKVKGEwkXRs+F8xh7zORvjuUYJdnFVV/sgGP98Gl3aaxwhhB
7/5Zh8t79vmq6gf4ex9cpnN+9DwPYRC09bUqytWNNDVM4lMl/JYMbnFy+wgO/9YKlOeio5wI1REA
Dt/rlSzfB4OTVbv7N+XqSUsLFa07CWomeDAEKX/Pm/IFUCNAbcUUvUwg1T/GNZ1xLRqSR4psn+Km
PNhmrH0RiRCfqZFZx44lf66bQazE7ataDqBqFszPkNyXssN1+TtQCsk57mnyIkIx78ws1lHniYQJ
axbMXKNfzZF4nKq6CvykYoTAR2QH99nbwlvZkqvzxi+B5AFwGjUlky7r5S9BaLmiVj8mLwbxOmXm
LsgOQzxHB62am1evn4wd6fuae7zq8PEUxF1JIQ9ZzOJfl2YFDHR9PDrZS1rE1ZcausrEr9TceGiG
Eiq/QDGVGIK+vq58s0V3oHEr55MLairadFVd7/iG9HpXTseyyMKPglKAEhvESxQblvEhCTxtUMOq
eqnyImr9sHERIRBG5/gCDUzhR3XntNBFZk64rYqpqY8j2grpLoMc7Nkd6+Sf2lTcP7nS0nw2Ih7f
Gz2LuoMYsmGlOvH3gXmRd/J/yzjGKQItzue/3MA6BZuGLPT0BOCzLtCpIVcDyhMDYKNTKwa/j0Pc
uggyBFLLwbUgv/Os7D+zV/JXvo2YPk4g+0+Iz+jv7ZaCEOB+SZAWrowguPi44NNBA3beCEu/gwgO
ZGDfdYEAi18XVf4ATQrEjfc/3fWXw6JsXQKXR8xniUUpTE/0hdKNT1kc5J6fdlHwiFaPlvp5GUPr
WY0GMhT/F5tMLMickOHZhe/q0j7Xe2ccn2Lep98d250YHqiGszbBRcOlN/+7b+8qErKrDnMZIG2o
bTNjdvnFJRql5TuOT+ZsfQhFIcpNbGfTi145Sk0ZFHo8TrD4Wjd29d4gjGnQ8eSiHDQboP6laWhe
YhdQ5PREuU8cO1extt5sW3/KShX7tLPMB7UP3Ze8MNuX+4uWDnl5zHlogM4HDwCOTibLbxy2nWuB
6wosa/mcfjOHqm7ovmvaVgl14705G2TiVKhANPG2ke/8S1thVXtTbk7zU9pp4lUb3fZj4ChttzVn
6mMrIeDGicUYswo2eq/ycXFpjIS8T1GRnJ5A1FAnb13RaABgu67yhdpFn5q09tZGgm/aZDhSDu8h
G72swg1tD4tT37LA0PozNu5QbVy6gsq+TBvEGqHsqtqVx8x1eOGwArd26fQzl7mklnMbpkw8d56e
8Joxw8/M9nrNpG+aLndeAnrjx9pKrD/vPjQXRhfRVYvtArKyhr0l+32q9PJLIVLjlE3T7/uGrjZU
DnVLWKGcppX/efkRrRpZDXiPx2eria3G96JBJYKn8EPu47LKho0dUKk83jf6l5rt7Z2gxyWH9SWi
HK+HN7i0yit31jLHqV6SEayODymME4PHzcge4irJv5Y1JdIHKIL0Yx1pQtm7c62pD4XOHO4hjAxR
f5i1s2NXzZkxb+eriWrBnjbz/FjDXVa3kLo5EKxCuutETGGP9qQeptqAGm9WLGpfZIoQ03a076On
0AzGYxuEqCDakYB1J6ySMNrQpTO+GlC2DEegrs2pjzOmYAk6wysCnUbwzxCN4fwLSZ7qnxKiXPSd
e8PbAD+KxKGudDdd2bS/juLtpkHwAhG2RaWQ7pWsQF1umkOH03BZysvI7bb3jHZZZ1CTjvehprbm
7MmShh442AziI1HUjxRalXLTeaaIPsAZaMcfPBfOfV+FP+NXrvTl2k25yk1l65K5dJoOPDikhPzl
LzSr3gmm2q5eGktJs30EnbIDDew0BgeN93juV5WldNvEmPvfY2vnJyWzBsePUktvjw28ke+FslJ/
UFW0Hej3mXCPLX+QWlWRcNygfdEKUB7AI0oQ40GBKk+Qz3O6zUUzrLiLq7xQ2qS3xlge5TuyscVn
ChG4qoey7F+GQoPMM4ZliiHL3swKcCXzYO4cLe3/8RincDe1K9RPIVO1436uehOIvjaXzQbtgETk
K8F+GYfk76LbKWmYCEZ0Ty4/zlgNrW0EQ/XitH3+KZy74EgBIJxlyJ3em81gjKrlX8I5UlF3OR/V
0NEFJqyIF4QtjN9B0Ll/zNAYwq2AXRDeagf27pX7sfTTmLSY9yNdkzBLQsTl+oTR0u1w6u6FKfZ5
03hFfeJRru4Fk6Z/Gtxn+TGz+3JYGQ2ROcvbW8mgCmxenHaZxHIBFpliLmLLLntTeTZA6IuD3trO
F6NzxQ/NSeCkyQlLONTCKT/CClKufdS/OnmX5jnYdBN5+MKoeMVF0gQxvbypd57VTNIqW6ObjT/m
JET90Gpsp30RBpgZZG0tjlwZvJDrKtZxmqJU3ehmm/7KYcX0DgMaP+5hgq70yZ0SaCTQmdbEbjYR
rN+002AWW7r6OsyqY1PYm1l0bnM0g3pUBl43nhjGA6MjsW7tAId3iq+l2tBtx4oG0N7pVO/FnWI1
OcxB0VA2C7Vkp5h9lB7SkpMgRdfqbjeE6EceIHdW2k/jGHnDF40m0b88NN3q3yGZJvNpopdWfbPE
ZGK3b6A9dn2VYm3zyQ7od/xzP0wtYyNan7L5wjNKljHolF2eqFjtnNqdQ+8ZSp+i/eCYSvgMhiz/
WOlxZe/oX8Fjf9/k1SFmYIYBSY4TD2sq04s0tdbnEq3LunwZi7i2/RZiuC/tVGTdLg/tkOZXYIzq
dy1ELW3/f7DMXaU7BzyAjvHlYuHKnjUl6IsX4vLATalUX2317otTaColm4kuRIby6zvXC9pd9qe5
P7ymZYC7tBowgg+GqlReutRuTCQg9eoXjYCm3AWTCW2hNQVP9eS5awPKS2f41y6FVFI6hG+IEJd2
o6anXjcW4UmxguoFEJuxzZve/Rb3Ubm7v7FXlZL/sUUbkZDAs3ypSzINmlvVmqK8NGMlPrairX7B
dJHvlFiHrUSrkTPNIduwNsjnqQm0hJr90FoO4nP3f8jSU8nfodMLhzYNVY2r+lhqTorDcEPwghKs
axxncHyvmWD8ugQ13fimCM14U4TdrD/mMYFo5VPf2Ie/0A8gKBRp0MKWv+/NQ2ickV/smRY8IT4u
NmMunyVWNO+7JP1iTyaM5nmHuJrdWv/xGC4OsBoNK4f8egvkT5DUsxw2UG2Ln9AZNcNlXp6ezNSq
tsgMDp/zzFU6vzEIhGmvBIOv26nYmh68/Pe3/yoxoBDL05eNp7OHs1w2feIc5b0WdPKpDjOVMZpB
fSyzLthHY9Z8BcTuPSSM6O5HvNKmt9p412k14tIwYmw4VcXKabi+AWwDz35ycF6LTGdcfo0UpWS3
hcT/FML0+1HRSudgAmvdR0HevNxf+a1d5+zzeGKmCA+z8KPIa6ZxoMXZaZwRcUAeJP8hHHOA6bhJ
Dwx6zj+o7DLX1Wbp2ht16U/lnkN9jvM2ZJPxqsJRDwh2jF56cmc72+eNlzypUSe573Prwyy8+hwo
mrdyyuR63sZkjNI7gZnOoSPNENUiJRjHPOsUYWUnB+gmr5uyieH9n6cWgnmThnivywdG32Yxsx6e
yJ41c9TWmPhvfF9ZCICeEAZaOb53+X0VzZCxtsxPbaR5X7K8Tr84E2KV7aysAZtubLJscaCdJiOm
sUSS5DoCDnGtFacm7atDZ6gB6oRdoEBHmDJNZEczeZE7woR1/1zd2mdiFURscGDRXFmcq5QeGA9b
Kz+VQdD/zIPRA1MIlwVTB9VD5Nb6x4pC1g8QJ9qnrAJcc9/8rWXbFP9praoQoy2rWex+qNStnZ3M
DrnWjyNjPDxf+aOHeaSOsI141m5rGlf2iie9tW7mHEj5mJjBmSyCV9oj49UZUXHSIst4NLXGs3dO
M1SHsrbFJwn8+AHNcwm2L2KIVtWK5/sLt2+cbx4Tf3EkDqmR/Ps3jpw3XMKcdV6cUHJV1M1QFmO4
RXH73wDF1IxRzan+P3grMnrZTGZI0LrqKA+JrJ7DsXLy9PB3WFRKhUZ1Nn+tmc2YVgL2jZuDLcoh
0knjrxbHSniDM0JFXp6UsSlfZpKPxg+8tgRnFpYP97fy6sksKWpwwbgJCiK8FxcJUMQAb+TERnKu
FB2ho3JokuQQD220ay3kofwyzoavkIMrn8eerOVAqmx9cBrXTjaczCRbec1cB2n5e0Ao0rpT6SMs
gU86yq5900bxeQpCI4c5Z+iDQ8wtrHzPZCAXrJqIx52XVjGxaWzRsGhAm3cQxiveGq3t1UHX6WXI
pIm5sr+9ncuDNqlx4Pa6EVLmSNo/U146j4BYg+DQJeM0Hpg3poVZNFVjbTpbT5KHAk7zldNw8zdQ
mQa4TOoAbvbyNxgTw0uocsfnRljzdiCXPSoIc/5K0/7XoM7OS2zk6JQXQTRvwjqN3utk2AIo2fgQ
kkeeMdFL8+VQDaWVJeG5UENnh7uvE5+ebrPt29b7oXVK/ajTIFjxrNe5CmYpJZOsMF/EaO4ihJXA
Y2eRNMopbCK0whgWUzeQtqeHDF2Ll9wcnV3h1tDWR2r7aDZlcmynFGRrqA5fBg7mSl371kcARyLb
BvyiK7TOyNOjARsXno2x13o/KgxtO07lrO6NgpF/I5+cxzBIm2M5ueUWf7RGAHiVwrAfsk8iW1bw
3iy7nZqFrEZiz9E5tePwuWhT76R4hfmYOWb2YiuA6rZxXGd/xhl87X0XceVtMQ1wmkKShEyyd5cn
YNYnRiQsToA2ivLYFqbgS9SUjWq41K2+cg/37V2FNaYCiGpcf7DK8slwac+YY63XbCU+k80NDLNk
LZVEXYVqxVK3M/QMX6OQ03Df6I1FoskA5aEsbkL5IX3ym5CSuqBOx0FPzl7n2F9UFPS2Ta3ZT5Mq
GOVQ1viLbq3xLwU8SQtAeEf+/RtzEzhfW1AAPCdK6D4aqjJvdOoLSIFFvbexQzXfo3fmrTjXq8DC
zoIZlLdYYpaWtXalGphUHd30XCBWvWckF7hvN6sHDQKPtQLcrRWChSDpdWle0KG+XKHZCVxqXimn
3mH0aKRw/gTtvrXp58Q5it5KeWCjTXD/K964JdQVXWbLJZTwqhg1R7ZiQLajnJROgeA99JL0bECY
sg2Rlt1SJzT6TVGU+kcnsZ0VP30jkpLnwmpnQ1ZLGXrJk1BUg6onlh2cwhI8na8zR9P4LRyp0aYS
WvDT5rkBAMViQM4jN243FRhfCq7jRLe1zYbD/b24+tiyFsiJJiH++8xafICInHSqWiM62cj6PtgT
dEp+LIChbLMWEMRKSnh1f6Q1zhWPHXmul1pXgV6PLdQw0akL0/jf2QkgRXHqfsg3U2f/Rkem1f8/
LS4CUwPRfCoQ8Dq5Suztgj5XD3WQfuiKoqv9qJq8p/v7eWuFkmxLB2riSj3SywOt5kkVNsKMTnFd
/QqVbtr3rZM+QyGiYg59u/ebk31GC4oPCvlLBm0a1Mx1pmFyUlsRfzcbL/+QO2GzV1BRcZmtF27y
cN/i9YHhqQpJAgFOtlGWeiGIdA4U3KrkZDPF79der+l+AmuNj3KCuvb1rtyD5FeClAAiLUaIifCX
u+mC8dWoriYnN8HXKYnSBh+gM2ur7djA8b51ncB40CLkYfb3V3n9GTFM0kt2LV3FFeB90lNL2FZ8
isYWMNxUeZmyVcw41XZ94oiXQdPmamVnr9ySXCwQPIaAuCDAGC4XqwIjmV0kck9t25YvQdwxSmtN
nvfZUUb3OZiz6Z/AaFDPNLMIJq37C77OqKm40T2GuJ9BFcDj8lO8iTVMYDNenaIBQXIT/MwbN/2W
55ERHpQ8sH4jhogoFYV0/avhRE3ui0mMO70Q9crvuHG8eKlZIP+J7OAQF/cHKesu74STnGhBzf2u
Saw03KnpMNGOU5yVF+JVvibXTL4qM0jmGpY4hIZgKrxKSU/EA1QJvGIUvw12IvXtSa83phHrJiwN
bfWzKMKAjkBapaf7+37joPEuJ2MHnAcvxbL+gf7n7KYz9S24mzv9WzVX0SEN6QJtpn4I9+qcZdp7
s1RZWyUGAQfgYvFfl19ao38xKoaVnua6a8SWGXP6r7ZblU+wJJZHtxHen3CCEfPAKDxjyrEIohVQ
1a1VE/DBt7B0OEcWUScbUw+mcyU71QHvViaLnexTWajlc+ulSOLZ6VDu7++zfKBeFLtYNHhduC/B
IuIvF3EgRV8iBUKfnXIzScQuKXp9OtbQhP0fvidaI7QIeJzCorWwA7jEKoU75qfGFN0zGsBQyCLb
+cjkb3qcdfTj769LfqzFuujj8giSAzPQLSycBorQPcOZbn5CLbQYfat18wcJnt9AWeN8HsxOOXOM
13Bnt63KgT3mPqBDkhfrjbPoVKN3R2Z9TwI2wdIXZiI+p2mARGnWWMmG3Dz5Qh91rflz/d4DyMhV
5YWrEhToZF7arbXRCmF9zE8MCYzhrzQwkR/rQx3NwkExwiey5cbcqmQu3W+1MwcILtOmaDaB1ncP
YqxhXFdgtlx7991wWibZJC9RHl+8MRc/yy51Lcw9tkMzmHPfVaPu+AAX3P4jFFzNuLn/yW9Y+zuO
K4lr4fFduozSBFnSVZzcMoIP+1uY1Y7jd/XgpP9YgW7GK2HpljnqGxTymARm1xcnjAZfU6oNAEa7
bRHDVQyekZtAtcR/Cjp2P+6v7cY1BbrEHQU2xQjqsgk1iNQara4vqZXauQfwQUvNBy0eDWvl3txc
FYwvFCwYASF3ujxJCOyWCd6vPE1VWv3QPMXxY0PQ8y+1fiXK3IjrwOnhr2LYBO12deESEHzs4BZo
ipPtzl2Pwkbdf5zhLT9mc0Z9giv0POgFZLSz0a0Ijtzws8RSKXzE0AJtf7kLb+5poecoDhlTcVLr
3FZ90264AGngHMQcxk8dCiArZ/OGY8Cho+Mm+5XAZuUPemNwnADjGhlFSQe6me9eaGdbwUvzGM5Z
+ikKqjrc0f8DOnv/2NxaJ5PD+CJKGLjCRfFBa+s2noy6wgtO9QauiHhXGWm5NSYBbYcyr72aruzx
PSFyInCho8qA/sIecvCCslKmnUwa3R9LvRRAdUxwBH42qugLQYax1p+9OrCYxLuQK8iBO3Bwlzur
mG7shrASnMI5TPZRNokvadTmNC9GAXj9/n5eZ4M0YGmCgUIFwo/65+LgZEZbAqvX9FOiTeLJKerh
qzswy7PPcwBVmyGtrPrYa1qy1zImcjW7dh7APrx3VoLMjAyNWwo6SnZsFr7HoM2bE/6MU8/r9OjN
5ni2FHTScK3Fgyusgzq5SbO2eHn3L2KqtEo6ZtF+Zv5tSZ5YIPlJC8rUT6PbZeck6pPD6ArnazcJ
GEzDcax/M8I1+qPazueiapLtyHjsJ1cNoOqaa7v1oRQZ/73/Sa6PHLGPZI3+kax5LSEIZcqciNpZ
xkkpsvh3L+Is2Nrx4Ok7ErowPzYowHbb+zavzxw2aWPAdQhWjuz08szBeq/BB2QbJ9QvnV8JpJ+f
6yEdt8hxren9XTl+9pyqJWMjID0BRy0OnN4ns4yg5qmHf6jdtGFYZNtmUNZU964cFHakrioukQwN
EPLlkkK3UxGECK2TmmXVIzAK82fYF40vQk38Y1lRmvmdYayFgFsfz5acL3Sy0d5bhjVbmcYy5Red
2k5NUZG0oG8ir256mKqF84oKDcLH7/92NPAZwwMyD+P6IkVr2ppWTdhA3RRX5qMSOmZ9yIax2dRl
DznOfWPXX4+uEAsjTcA54Tcud7VsQSfksB2cmI/Tlc8O8u3Grm2Eav+5b+gqlvIyBAwj+Z0hFCPU
XBoCtg/8Z7asU2yoYQCmS9YckFtSv0f4sn3hRrq9HQymakbHdbLdfevXhwfr+EXJFkeMWxKaURmt
iqizrVMVa+NBKFV2bIa6PpYFvHmhACDke/ZU7+9bvT48F1aXUpxZWsdZpitYVaf+KZq94qHsTJM5
GN36L6mn+XDf3q095oxSDQCQis9Z7HHTasmg2aVNY3HOdpmrRzvKpbFf26H4pA3QRSUB5NrCi9fm
K2+tlLVSAEEySc7kXn7dpIc9bOxm+xSqVrZzMlONN1GBROyu9DrxPZrCYQ3ZddskN0RyyIK5WYTV
foTBC/Vq+1RnqXmEUjfYwTnK2AMASRu0b2rXv+9v761DRCMV+DFZPJj2xV1RJgCXKcw9p7ay3XPf
jHq+B5fQ6Zsk1Ftrp+VlCeBCoIW4Nnd12zRmeTlp8Csu9ndkRbU1mdaJ6YcIXrig+RqlyLbtmkYT
D0rENw+ZiXCP91csXc1FPJXqc7LYYFF05+LKb/AmKUynyS2SNsrPfR2qR0sd7RHQXvmvS9uw9bMs
t3iyDs7W1mCjzz37vef579QHhR7cL5qySxxC17eqPY5Kde7iUPcnU7RnLda6HX8Ghx6syC9aMxkf
nbyJVixf7TeW6VFRMSNXlBCMy4Ub5Wgx5jvU5wRx+Y0hUFWuh748GEMcP5hzFX6IUUdbCdo3dltS
aMraGQEVXOil0bqqXIYcRXOO4Ek7N2VYP1pBgtRjT+Pby2JtZxtRtWvGqf5uDq2yv/+xr1NHEAKy
A0q1FgQdUM1L+1URWl6RGs3Znju981tH8f61wRjPX1QDLrSDQ7IEdahtKYLUJS6Ko6K1qf2QTsF7
xU8BYQBvp9JF18HQrorx1ZiafIBUnJlQE50fzoZvzlP8K9EGayUCXn9qclQ0XGT7V5JWLVY9Z+VQ
tyIQZz1rrS0qO6Wf2l6zjSOleWi76jO5T/Xp/lb/9cSXF4t271/QrywD0Ae43Gqk0DxaKGZzzpKo
8jYhqTRc+E6n7QrDE4+ZWZsziqiNl/pzyuA1MB8hC3pRzOSrOSrMqqc2lIIbXC1DPLOSQdDuJorz
1YgsJYDHvR8+FK1oVIBSnaX5FQqd6UY1k8nxe0j3240LYsvZRGU6P2WiSb7dX+GVd+YDQsRDq44p
PpqEiwUCRAX+6oTt2cyQx/W6btyPI12zeW7ETnWr91fBpUE5fSDnMCj/y8/8xlUB0PIaJALbM5ye
5rkStFkJAco+hGPoA5XRtt70XZ3stASO+U3kGmhCZWr4/f6ybxwmVgxmSrY9eHwtInDfi6Ac1ao7
Aw6LvvBLf8BrHh56RuJ3atfox6DV19BxV1FfskwDX8FLw27OaN7lyscwIVkeze6c1V4Qb0ocOmgZ
qzH8blLND4OTuwdDT4PQp/T0en+9f4c6FgeZog8vLv5BS2OZ4sCzKqim9tmZOnz0MqRqfnTHpnM2
dRFS1axqMe3LcMxSv82j4XHUvOZn1GrRf0pT9f1DJ7SOaUXEbv6BW3f8kgRBtu+ssjzaGtLaRvU1
KveqonvHhGnKQ9wBX/fvL+Ha60o4JXsnB98NmsqX24fAdN/kWZydrXRKfrSM3j22WRVB1gmz9Q7J
pWyrdbRQmMSO/Ho29If79m/cFKZ56B5RmAAcb8sM/c3B9dpAlKFa5ufKNaKv9aBGnyNFqx9yvfV8
Rq2dlcrS31xs8cmA6PEupzJoM7ckN+SNwS5LYU5xteIMXKB5FLqTHsu+6P3YRnPWVxqz/OJ5YfRc
6w5CB0E/qcqmgDTjW8qw8OdMd8TTNDdj5w9wXmyr2alP9CTmLfME3jaz7HYLAlT5Rnc47fxSZF26
GWFIODaGnj/BuZ9tnGm2Cz83iHJxXpuPaQqX8Mpn/ethlsuk0cmOgrKDnm5xFUfFQzuh0vOz54jS
9s1gcoZtZTdl4beWGH6CCvMevC6FJZWOpBHumhaioIfRjgtjPyUR8iJ5X8W/xVwpr7C5ms2ecUDT
8seKyoeEBKFWAo2j8QFgUg1aTo/sT5UOreZKZW75RJOYZjqp1FHQf4VNYenZpr8zsrlyzowscSl2
upnYxkO8dpflhrzdsL92JI2IRV0P/YmFyw4Mp8ydSPfOokv1XQZlr9/nVBj8vi6799L5SWO8A7lv
Eq3ONNXlISwjbdZKS/HOcqB2k5cMvaA6JvaImKzpotxal0RAUoLjghHsL005mVo3RY2piY7kwVXg
BbGEnAixjX4ll7hpSgYAaCHpgy7bknmp1h5voeAcBLVxiM3O3eLm1McpQTHtvtu4ZYqCK+Ud+cFo
dF+uijlVc/agDz17jfHdVUMl3Toxj1wfcHT1876tZVSTHwvJVjIywAMSZn9pqxCeCWtsopy1zg2q
Td+bkphXjwJ1oyRT9wAjkj5+kAWGauUWL53z/1gG9i1jDCtd+CqoepFsCZPw1fLi4ben9dWXzFF/
56i4vsxz+1S0uuTdDMT3NvLalYu39MwYd4HMko9L5gT6zJfLhkIVgE3Yh6+zJpqHZPbQBy1sVNY2
2ZS0T3lSJmvjBLdMAlMDZsn5YcB9EQzof6kRY2vRa4twxD95V5OzTbMX+O7Qqd9byMtXMtEbnxYd
AWrTkt8EpPfiHlbWOHRWiMFqMJvHQPQMghtGvi1NxTwGkTAi2ujmSsi79mgQBgEWkNz2mF0Wh+vM
cpsSpNJZPi+/B5qJPkUxjsavdx5bTi2fDiAc9DlUQhffzwB5UihWVL0Ku8mekF1yW5+yQQVyaTLa
jwyGuTE9XstaOTdXe7qwu9hTIm4yaqFevmYhs+B+4FjfXMg9D7lSDEjNMvbnD1OwsqdXJ0caBdxD
4QcMsbFUx8jGqffo4FSvfeDU2zaDf6JNgwjYfDt98aqufK+rwx5dBnA2kioV0Mvl5dAGVYCoDqtX
24qs/li7laH6bWtXypc4iOM1WM+tPSUCyrEy2TpdvtLSGO5FZ0jrV6t06y1SwaBwaY8d08ZqDmVF
Y9P0ILl97wHi/tOhRylOVriXzXJKv1VuWmP5iohP8jDqHtK1McA3e8iTTV4n0OZHQ7NCJHLl2KXT
gRkGPC78s1AWXm7sEJRNlOtO+ap5g+psI0trv+Nv1Glbt1P5dH+FVzdRGgO/yaeEdBZ2q0tjfew2
gz4V1Ws22da4a9MQcRw75fm94shvrup/DS05u+g6TX0usuq11nT31JVl9c2pHGczt2gkrNi6vgos
ymbIFdwZypnLAjqeM2nwa9WrQ0Xl25B2qFLOdroJHHQ6E1pDK7Db67MJdQd+jCqC7LQvsQ0Uc/sm
BPH52lJMQyY0T5CwLqbBr7LE+uiUQvlWoyN//8stX310Wi6MLo6JZsWFVxtJ+Zoj1/DIyVDQPolR
l9i5UMqeujoLf0delpDDWcGKY731MaGHIEeEhg1E7CL3MIrCHZH9LF87oxCzH2Zuvx17xbG3Ka/+
8/2F3jqizAuDbqM6Rfq28KaBm0GPlrQlQjt1/S0dKcMiOwKsa3vfzs0NRYGObo8ctlpyPeqK4SiM
nRev85SUG1QqYLfy5n/RCfw90lKdNl3J7IqvVkW24rrlJbtIvOWn/F/Lywd8PSOMEXRN8dpwXk+V
a9e+PefqXu/C6shbzXuejYo5v8ItsoBRzU55vr/0WxdGUk9LPCo1/CXxh9kNHqS2RvlqDtZHXa/M
z3rjip2ewaiB/l3x3nRSEl7JAVl8KhT1S7LQysNp42eK16Dk8VWh6DL7jPvrPv4jfXbUxn0ckFnZ
v3uR0GzxAsA2sJGl9nvqVm3hdW7xOgyt8zFWSzhDIrX4EIwguNFlsed6JQ+4cU34rBRUWSPRcumH
SmsoxkJLitepa4J+oxpdc+i7HohR2sIldH95N67JW2N/i7tvXvV1NVDjyr3itajadDdGjY6mJfDa
tYbhjcMKdBgqLz4G44HLgk+XxyQEjH2+CoOhc2pqXvdADUf8ofAVvtZpouS9T73c0AFdNsJFwXlU
vcP9xd44sPwI+iBkH0TnJYtB09VarMOl8zoUwbR1w3Q+hG3gHklI5gPiMcWP+/ZufkmyK+pbf1tN
MgK82dxOU2ox9EbxWqV6zRwxXg59eU8/zvT01kYRby4OPAzFPGrEVzht3UJf2wrCEkcUd5spKufv
al+rD42ItM/plIUr1/Hm4nhgSbUnbsiyt6Q54ZgOM4uj3tU8jp0JS1rVDVCdKvHoGSvX8EawJHJI
dQyw2VC8yV/zZivtSneaTMQlD45mREgnR3klcNRvmtt1XwnqMNkbwvnv/d8PchqQP9TZSArkoX5j
NETZLrWjiZtINf4TsgyMdKGR8LNw8uHhvqlbXw+3Rj3Uhj0TR3NpSiuNpB5gXnxt26QYH3Mka5UP
5dhp0ydy5DH4qXYQNyYrrubmrjK/pUqomGyvX1q1ygby7jrIX5Pq/3F2Xr1tI20b/kUE2MspqWJZ
tpN4nUT2CWE7Gw57r7/+u+ivRZRgIi822D1Y7I5mOOUpd5HlpyZMbW3fyEP8ppSq/QRv4j6XhbVW
mbryZCof7FIyc2orywvOavQprbQ6Pcl+HX53ohHDpFYt7I3dh5T5fFSQhStGW81vBCgDsRLnXZ20
OdssUv8g4FuGIZj3+vCD0xPikkhxgUB3O3w2bXwLK2XbikmJ8BrW1po3184LMAYWetZZQNrsfK0B
uDYC/wcug75KD20jki3WTcH3AA3R/2CGdIfmVhE3HeflfCgnKbRMFEF2oo6bPEuxUm4qqY+/ThQK
DgbFgsGLMe5awXhf+6xsXzgiXK2U5haj2pLsIzBkJqdBpZ/gj5m0IQIKfipyTRenb6Vtq+nNe9yI
eCUdufZFiaDhMFCadsAnn88XMIZJLUdPTiXcm/s6w8EkiIxy1vUqxo1apcXGMYpqpSJ+5UnjYqG9
PI9KpXAxatXJ5SSFAfMlzruhoNw/9kEA43zUkm4T1gW2Yyj986IJxzceZ22Xt88vjSuPN1E0BiCU
uUjdl6VX7NUV2Ue145Spkx3dhl0qvljCsYfd5+Nc2bqMw8s9N3oVSlvn66ui9lOVVh6fysCyK69N
xrY9VFMV51skcbI1Rbnrw9EZwo0IsueytUH5RR1Mw4xOkO7nzlTeCPXO9HUfzFSaJ1P8t60wkiLm
9/8DLr7k1CPCMUZmfGq5ZDe1A//GhSlY/ywq8r+qg9+aDWH2Fpf99PXzpb1y73NkgPHjczDLmi8u
I6vKVQxjyvgE8cLWXbNt7Ri7DbX9UTq98yuOUmNl01w5LIwIa5zqC0L/1nyM/3jUetscGr3W41NV
VoIWvbD0LW5XyWtIUeJ3JnUOfnpmt6b7ce20/Dns4i1tuzKTFAhHJyeoXvMit45ImsYQb/KufMXB
+Wjb7RejqdvbTA7zcvufLDPMH/6QsCyrI3U2qr7a8IWnrghOg5UecckZXxtZH/d6Y/V/XeViQ1F3
Avpi8mdZQsSlAlp2Hycns23e6iofiU4C5SR1Csr+n8/syq37AULgDlLoYC/zT6Vt/czB1fbkJPKt
XxbprVb5dNlqKWj3YYO0IORh374tgn6NV3T1nIJ/+J+hlwmoU9oxtthlclIq7FRdq8SX0pF042dD
BLiyotd2rQVtlb/At5Mdne9ao6P0rcZ6dMrTtqux+lSb7haPvK7eVVi7b2JJLfERLBVjzdb02iyp
OlPmgnwNEHFRMcnawKEsakU8ptZ4HAxpcu1qNN71tm5XqupXhyL8I9Fl71ywXXyh+q0ipOhkZIBI
UMysD12eWd+SeugeP982V4ei/c+UaLRTYDpfTymnq0W3Mj7hABDtkTENXeQ79YfQ4iH5T4YCD4XY
EXX1ZXfLmti4kJm4cKaSfm0XjxC+hN7i/wxxYI0sc+08QEj4v9EWYdYs9yDbkRKfVIGistsWmCjd
K36ve2ESO25pDanvKrVq7QujzlZCoAss1PyS0FyjbTAjAwBYnC8rLRdJDjpGT0HPqK4lepqutar2
hTuLaWD46Q/qHRU44580rE3Zmyws5pIYIM7KvXDtA4OfIb5F0wfhlMU6qGWL8WkZpae0r3vErWLr
yPtebU0jltbkTK+ONTOSIUaAhvhw0fjjSTER57ZQksP4tQxgk6con3tFiCUrBKxyTeH/yge2gB7j
Q4mhNwL/i2DEDBURN60dnuystj0zrpx7ewiTu8SItphF679ap9J/NFKfpyu1kit3EJkgXVN0+QBd
LH3rDDUnNyvq6NSHZvmQjqKKN76MnJH/PhgJjBBpEmu50rUxeaNpoqLVzY5avNazg+0UNrI4+XU7
3keGLoY9ikO57Q1aXEn3KDdAXM16AUrh82N7JTKhtafMqFxOJ+HRYiur2pQqyRiefIwIb2ZbVslF
/2e4iZqqeIiURilXtuy1EedUdE6CSfGXXcwEwa62loP4JLrc2oJPcr7UaHjdooA+/UiybDh8PsMr
25avyNck7UZIc9moHWNQiklnR6dBWCj8y0OxwfVJibej3XbaynJeHQyOM0ItBHq8ZOfLaeMFPFjz
tm1J9OVDjBRrfZvFmV38HOtIW9PPvtg3HBB6UKCqP7ipS6FbDEcQK1GC6ITAMBl0B25SeHmgFYmX
2PieeYY6JpUHctP69fmqXo48K20Q0VKjpdO3xLIFPcAfMEjtKVBohOMfGoHnQeRCTHgGm4PmKdnU
7MYO84TPB75YYXbqXB6CwPIhbzf/+z9uoSizsVsa0v5k5U11j9LxbYA/me6OOJ/8be2Ls8hVN+MU
Zfwll6jBIRwrv3aEdYr1evyZtvrwGAa+8DD1sFYOxeWsGIreLxcOYv3s0vNZlVVvoC0UWaeWHme/
zZGWk7egNYcjngDxyia9OIHztDgIxMgAbC74DkUENmWK9OQZYymxDepg+q335vhT1HL+nbrjavR6
uVmYHAg6AFfAF5jj+eymQgNE2sTZc4/64lav6gqDq9RJj4lTTC+91g+HLIrXfMCuTZOsHV1iQARo
hC1G9f3GzAanSp9LpzI3WSZLsovEVuIWjpnecMM3yn+wsLDaEATkK82b53yeBScxouudPKfF1LvD
0Nr3Ka5u92KMsl2R22uX98UjyRBEydC1Dc4/Yi/n442aWfSISKTPg9n61JlCadvIxvAdIdZ2V4lA
lGggDhFpguOv6bnq/L//6EuBv57V6VCCB3/GCi81k9IsEqrNxBD2qdwpm7ymvfn8pC81dQhoMOSm
CcSrCFgWBdvz6cFpkFocmZVXZSgBilZF80xN7wVJKvk4kNI+FwPi/LN603dAa/Vd1NbfptRsnj7/
HR8WPn9OlXtGnmmo4IYhsV0wfbO8ARIiT+WLoSamVLialGCxHmiibY5t6+TAOPIJ5yM4sEIed04c
BVrtAuGO+i9Tok/6TdDaefveNAB3Nmnj2D8s36zeLKDkejyjTobuIIU5iAXW2ekeqt6s/+0kw/jZ
So1cu4qedg9aYbbh+8rU5jNwPjWooEBgZmgwV92S4t6YTV/M6qgvQ28P0QOQhuYlGkNjcAlyQxr/
EH63cRPZxk2IfK22Lc1BTrRtFmbJdBzlQlG+WqEkEnciNhGbMUP821PTcCr20pjH/oMy6Up+gCkB
HQTQd+QfilRNlW8xwgIPltlpxgpEYnHseeX5Qhx4ZGx49okhz3fNVNeyb1nl+BqEdf4IFC5sXUcB
zd6oTrAzs26lQAgHY7mISNhyZ/MKsmHZpotjWIR9JiVaLr0YSVgYe6keSbtcKcaM4HZKAbpvyw5r
dc8C/6LcV8QEG8fMUI40/FyZjY4sPd1V2MO9yAJ07wZJ9TRCtgRHL68MzULssIersse0juXYxd8p
+GK0umXeGXajWeBqnD7bozgKarfWfT84Vn6hT+WXaWiKsrlv0jHd6xrNlMcpcvr8Js7b1KBXHUlF
6lZ6NXR72i7VrRxl2LxXyaCEXycl6O8zEw0K15La6M2sRTh6uV5NT3pmWfKmljrOZGIl5Q5x9KG7
aVIo6Ps86lTklZMgR144KaNo1xbO0N5ikVpRb+u10Tcf8i5N3qEe2J1rqX5Vbi1NysLXUR9D263j
xIq8JI2NwEV6T9KjHWQGP/wHalny7Iws2TGjIw6K3EiT6L4oi1xtKQ3o9OBB75aGdNRK33qxCI/g
uJVO8qWsphb6ru9H5t5IgQxua2dM9MNgh0qxabD9HLdTh4jp1mZjY1GVDM5jlhCXunJv1M4eSD/U
ztFoRscbglqrNnGhjc3OioM2PFQSVZlIRJOE1Xc/+Df5oIapO4XTIJ6csi/sbaaYwt4gWWXWd5ks
Fwmy/EghdNtAiaHDgbwdrGOn54rlBWrtZ15Z+pHuTuNg/9AoippHa1TxfyZZ0tsHIzcyvLGUKb5V
W13L/ikEZ/YOTYzhQTaqtgV7LELHTUs8MA9lpw4OD2BVGltdy5V0L7VYvd/LsRqbD0WIiqynS9U0
3dShHTluY4tyY6RTlt/ATZCOYUvnzUMdvM9eMLcOWm/gmX+zzdoavdLMi69cn/OqAfketnquivGo
NVWSPFh5P/0Kpka0Bx/qeRG7UU5TM4ZcUfmW6hZd2Nseb5Y5YqziD+nD1MuSkrhazOVabKRUiOAe
YzfZf1IiW2kPJbo2yr0uV1J28NO8GnJPa8ssfQrSVAp2Q1cO4lXpzDL7UstW0uR4PiS+uu190o7C
tVKMAH74kmjB8PdKbeWql4KWNv6RwRiaR5wc5fFglXkAcLSTrc7j6LXNk2xLahbs1EnTigAjSsnq
3D41df+27034LG4VBhjJe2aX2BHkt9IOnZ+Vr8Zio5qjTx29LulqjiKQv4ugkh8nuoAB3AbggIeQ
q1nZzZxXNGyd6qgrSIFAd41HVMm7StZw/ZbG/hUZVA3cSSe30fe+6IwHXdIENLCWt8kF76TS7UYD
s7ot/d4ZvMBQG5Q6HdRT3F7NU/kxKtPo35bKv/Egy350GqnjmS6EoXTy8igy9pNiC8WVK8t8M6dM
+1lGVaSwvYVSbcxxwjjeLzScbdDVqFGHTWwReGoZYDhXgqOvXf57dZfoKWarXYpcjFePU/tuK2JM
vTqW0q81CEUbx4XcHm4yWiuj29WBj8ANyW56W4KVr3eyaMRh0hJUNqumGSHfjs3YlC7F1lbeElSR
8gd9b3/ppAkvlVo3M2Wj+7iF7jU9UvV4i423hEXNJJfxoautoAZ0kCSO8QzHOX33OzhbbtImtdiY
ldPpX+ywaNpbxPp8/a6ozahLd5E86eZtWPniJwKoY71BxsMQO6NSddxyy8B4mlQItRtpGi2MF43e
6JA8xrCBDalGcf4l0GO/OSUOECWPptBsXlHK8+zyopM2NPHVYkcUoE7bouWK+pZ3ancj9xmCgUbl
Kz2+QSKdjnWf+O2XqYbalyd+LJ8qgMm/ed50eorZOO4Gpc7k98YyAxXk+gSmyxBBUu+NYsq+yg5e
Sl5uore11Qa9LXYjD1jnFWapDzvEJ4zQteLMLNwRYQTnJqEnAirU162fGWCO8dg3dpds7MTQW5qZ
zvgVxAGY6n5qmuyuigF3bQszHMxDpvTsZ0iuqukCls6rRx3fuGIPaKkzt76cAT6vMVpT7rqOWrOy
qXsjUN5wp0nCB1kq8STGPiTCmj6Yy6a0/QPW0+HNaD2fbAaaZ9QXebiHuaJL1gYSzpSupJZzPHkW
DKHHOYNVIbNqFJ+WlQK65H7rjPH0GgVG3WG81CRPZakE7Rdfw1jEtXlGZrKcag67vGkQJU6zFovD
z2OyRSpIs5GOmAmPGMD1hxnfefyiNeifysJUXn1tlmjn0j8p6GdhUWgm/34+1EWoxFAURql3OwAT
oQqcDwVJIRJBU6iv3IrZqR6b4Ii/ePXSFNPY7QvFWhUUXmQsTI5+36ymDEuaPH4J7o5R3cDnwBBv
uG0Jw5Wson9QulS5aySbU12gL2zlhcbL3yjFyudd2vwSGarMk8yF/smH3/f5dOsqsA06RNFrIBrp
MUr0qLnnPs/zjaIlqY0vF6VU3Jk7w/mSpsmEUL/clKjVBROBUqxFyYtpdH558MuueNKB4nYUWhun
++33ws71TaUkbfijl4Qs70JUXORD6FT1rzIzEcyp0PDKjxMIw+6G+CvTVoCmFx8TF9CZF0yXWCEb
XEahXTSYdRGNxissNFIyXlgl+Bqrojr2UofvDbXivNp+voEu9ipjmsQ+gEqoJ0CwPF/Rqs3sUU0L
63V+SVoXy70+vEUVuurxNA/aduULXgznUPMHVD7H2TaOiouEMDN6OnmVFL01TTGUXjya4XMqi2Fj
DkmykvV9AET+vA34EBpMBLClwJ6IvxZzC3qooJMI5dchcsZhVxRK1n4dpLqfjgaJTL81KmWS0b9O
E2OTqYn9AhajUz1aMVbijdj1DYkbpZGR/CNKjVx9n42EYw9qkbWIRI2B6TxOCKcWIe7PRHyZW2gw
uP8Nx8I3CM87aAiDm7e+HH4veMmCrY8qdvrg2EmaeioYxXirtqryLAujV1xTL0tAkgU9M5KcIqpv
81RM4kmvCqP6GmRqDqd10oY234CylgMPQVpJsr0KPbfogB914iP37kPtHpEbk7YWUplR5zVmp2Du
Rld+irxBry0K4FwWSR1t087ohnzT5k1Gy8yPiq5+xOmxz346KNdkbwhKGvVf1q64q2i7cG/wTyBF
iDSd7zjUM6Owr/rxuZDGYBtOmeT6IrQfrEl7y/tEWulqLZ8EE67bLGoLJgJh2wsQU4Pgj9KLRn6W
cnKFnTnGwW6UYvWrjJRvsJftqduodqJFbiy0MnBrM4/1lUO2PNj8BsOZr2haPHNzbbER+0CWgsTJ
1Gc8mDTPsuP4Ketz4aq5rBNyoH27Uoy8KLx8jDhfIh/GGqgEnS9yXCitUUa1+mzpRBVhY5NPiCrc
9cgKu1JvTvs6yBUvC5sfUihFR6XVA88uE2X3+fVyZeasPBcMxG0KTfKCo5MaIuUySbRnHxnTg1yn
ZBf4bn0DYSUf26bt1ypOy3IIE7ep8czUrpmfvYQYVaPV9kZv6s9j5NS/rCYxHxzyHvMIb8aS3bCN
bGfTNOh87HMSFVLcSqq2rdoV08bvAaLtQFb4KwWNRfWULgk/CsYlhAXqtcQF518jkOjxt7BQngH9
CE/NMmNr52Uru1OX9S9pPkzWbqo0X/75+eov25wfA9OvhFfDnct7vdgGdTwCZONKfhbC9n+AKKnS
DfqXBa6YjeZsRS7Q6kUeUjzHTl79pFcabZ3Cl5W/fNnmBYDgxy0M1B980qKiozthHhn9YDy3dWd/
jSrV8nxHQCVOitIi6LTzuN1/Pvcra44/KJV/9GMRg1uueV1IqLKj+fZchOHvqNfzo6znU+ylkKs2
lOuaHwkl4L9DCc3rjeg9Pr2oFJCDLQFYnUJJQk5b87kbevlGlwWyZP00DY8UuHXXhqC6Roa5cr2B
UZwXdZavoh13vrUcYuykKzLjOauQ2MQUvJqOptlbuFFZiv8AGquJPS0yut6Dj5N7cqWNK830ZUQ4
T9qghU5P/cN8enG7tVrZyEnNpOWsSfYNUI9bYvTcG0iyNnIcK24aatlmHIxs5bRf1O3moQFjQf4F
qIoi2rwJ/mgltRoFNpQP7Odw8OP+PsrYEY8i0Q2wH5iCIiWTDXH1gHy75o1ma2vbjgy+96JeEQ+5
MajikEa9dNOZfjv9rnhj29CV6TqE2D5ayvA+IMSCVXeGCdLjBI/C9hQxBd/kvp/slazh8qqEZESr
CkUNmquotJzPBTHPVrLyhGUseMIjAxFIVwx6AjbCieMHBfzQSjB2uXcYEUdt+kgIAdEjOx/RxLlW
aahRP3c97KJJl5rTIDXjDkWg9NZJVOWm1uRxX/C07RMe0pVLYRkLgjyl94lvMEEa5+XjDfvj48k5
QHtyY/PZ6XCIV238ZAPhDLtADNPKM3TlPWQwjiRCn9CqoNufT1VQTR39oTCfzb5KQnTe2uHQOApi
S3ge6c2mQ1CQKlar3FtOnjk3Dcdtq9LXAmQXFnnw15cTP4dnCm02ZFQQUjn/OXHj610yKuZzOard
N2H65VYUY7KzRKG4ExTS/Sz8shIUXFnvjwUHimFZgN4Wr9AANT6kTGI+EyJaezOX+7fIsoCAIGqi
/13jlYto/rgIhlDAxyNuSeymRKwhOhObz0quRj/6MRpdFECjQ53n2cq3vbx+5rEwKJtffPLC5blx
AGFJfPln3Fkb0AE6CjiBiglunB9CLLa8YGrTnYpl88r+vT4w8otgiiGwLfWchEZNCJFn81nqa2cz
hF12gzeg5WaZgzJKm2+7vnr1DSVduW8/zuVZXgOHcva+5kEnpoSNcL57jK4NwZeUyYs+GFbxBJrY
QbDCDhRav/ituLlBt2c3plqv78pUL60NeytWNhHNxvSoC6Vhw/cFVeS606KtJjWdtnK1XDlw9BSJ
8FF+BfZsLjt/Yd7kcZ4O2osomhdUX+Kd0UXC0xDM2+C9ProgL3VPR30DO6Ih8eohcPYRpbuVW/Vy
0+t0hGdoJ8oG/H2x6ZtQrluBS9azCkHhVmm64WtddtLr2BvSWvXpMuSARozqE1k8tAGa8+ffBTh5
kZpkYM8xHYijr2jVwReobuOUIv2Y0NJy66FaO9WXzwZ9Ik7aDJad1fIWE4ymwEomswtfKlWjeUET
/rn1kdYiqdLbTVG1w6/PA6trAzpww3g35rKTvhiQEkgvAl2OXrraGH8C161xslXlPfSF8dQ28tvn
w31A8c53O/KcJHHoEGEHQCH9fFUh2VpFa1nBSxnahflPnsZq4VFPq+VjIuTQlQpKo1Ki/qoH4R8r
LRX0iaxG2RfEvFusUmJwk33YJjujb6LuVMBpXVmSKx8e/VCwe7MaK3yORQQ0Osgrh35tP/uVXmxy
g8ArGpqEaljcv+tpa7uViHhgPl+ZK1vbxrEdNQlyq5nbdb4wUp0gVzSajIrn0iHNY/VucgbjJCMf
tmYHdHnXsbeoDkEZgZxPwLkYC9BeIrQpepGtMPLKOu/2aVUnbkb4fjSF3D6OSlt4WLr8JaeBlwQy
A7QJ+Ec4/F4omBaN8Ou+FcnLNOWW5oJSyry+zoTsxqkuVm6LK5uN0YDRzW4fM/5LX8wziyw0wev4
JYfto3pZUw6FV+hZWn6VIitr0M1Ji37TDLrse1LetcFvONnDl4IerO8aqi//ltvKto5j0ZXjViSO
HT3FTc0+/cuPTy4Fkhrn7lmwknLz+Q8NHSC8jd+It3Dk0fHytko2RMmjv8Wufg0/cfH150gFkUZS
WDJYDv35YFOcVkYfOQJhFj++68w42dvoTe8llsftckn7XpnhnVZ31coTe3HXzGUidgDxKfLDF9pI
IhuolNG5f414H14p0U3HriuGb0VSDq8QQayVI3V9PEBcxOFUp5ZaQpTBtFwfYvXVx9f4Bgcv6Wc3
ZMk2a9u4dANFTlaqU9cGJIPBIZzkHJrH4jK1/ATFSX/QXwFi2K9TN5hfs4TumFyH2UbrsE3/fNt8
8FTOblNI4AiVgx8iPgPusBhwUmRRtYYqvdtp1ZqbWRyRjEcVtMB9J8yOiGol3VuijJYhHQRk4/wR
/HODFI82lsEu1KaurG5SXK/qlW9NPM42OvttM9kXCwkeUex9LuIaIKVR1Qxp9w4qQEjmRnVqQSRV
wydF2XxApMy/s6nd7APJTqYvmCoZMm3BmuROigzhPBSBmm50bFStzaAYaf/QFCA53czS5fqmyqw+
OwxSICitw9yWb8mQcWOc6lAPb3DNlrtdP7uPnRq/Bf5IoVJLtjYEwHeNWEG4xM5E532nhNljnKQ1
QE2ontkYbc1Cq8rSzegcf6d/K40nRzTWs2aQGN8reqg/Ey9Hyfukd0G7jZwsER6AheRNNACH3SKz
7J9S4Yh67wRlQMmgG0a04tSKUkVTaPynniGTjPgbmy5of8gDHJAerShqH328U4YbKfPTf5B2RsBA
mnFMmzHCg3QjxUNxHNVGfZqculFexnRyKhfF8jT60tFuOJpWgMrZREcx2eLtYqbfa32Q5YONVaDd
u9MskrqpTS26c+C22rfoRGmtawVS1WwRSEWTGyd7pznQlRHlv3VK5cirS6Winj+p+WME8VinSR/G
yZ09Uh7k8zn+d8Nq62xXK9hCuoYZ6+gE9djuhjlEgL0/BtKdn6aD44WYqFZPZjkKud+2elnE2db0
DcsSN1hrCXs3AGA/TVIk6+9IzEX9Lkyp8u6cUtJ+66E/5Sm0JduhYG72QKL6ldvi4lqcy1kz3puW
GATVj+rbHwms4gRymKL9/M4V0exF0re7UG+C3ZxVuxVdrI1UhuVGDvt4JQW4GNma7wpMbHioUN9c
asblJloD6QiG3uzltNqpLSyiDQg65Ru9rPx7BTpnClyqn7mzb0SARMrK83NROiDwgGiNrhSuL7BX
F9fImA6hkaZZ8LsZBzP4ptmNfZJ6BROLJK2+QC6PouNU+tU2wjbqO6/TuHKRXYRcYFCpHdCKBKeJ
Av7iSaK1p2QkLvEb4b2yD+101irMxkxzESp5kLKpsGmmO4ivfn6BLi9sqolUMgm4Cbk/LqrzpzCx
y2YoKtl8GyUACiVWxYdCtYt9omfDo2OU5lrkNUccf16KtLHp60JVofMKZ2PZMWuTAO8xa3DeAhxz
JzBEeHRIMw1hBQS3jCYpAtEoo7+KCALB/fIlkiWpmHhlnTcqRSEatHX3ZORB+i+gG0P560UkWp3j
SaIXlFSX7Bt1RK0xVHv/Tc7z6Saqp+a2DkvZI3wCjtRV+cp4F3XweXIkZmA/6TvyvCwC9MRGqD10
coemNUKXVud0X3wbynEn980Bm2Bq0H5BzSCtCv2gYRCoNoV08/nOuUiJP34EHGTiKHYugc351qk6
paAtmjhvKZri1cY3J9QeifC+i6Ybb/vR1rfCjOL3fgj8f1Ux9V8SI5NT10hle/f5b1neH//9U8jd
KIVhQ7CsmyZZKw9T0zlvBWKy5sHpZqeFrp1sABs9cjUbTSkn2o959E1px+Db56Nfbmm+BtT6/x19
cXmguKUb7aT4b2WfhRuztsfA0wSacSuf/fKsMg5gdW7IuQZhaecLPmrq0DtNzYInavyP7lTKzpwa
A6Fr0R/N0JlW2jzXxgO7AttZNWfbuPnO+uM9wL7BxBVwtN+G3tCe1HSwN86I9QrO1vpLU1bhyvyu
HVnIG0TGHFowL/M6/zEeNu4D4jqB85YElfFVHargORP2cJj0CEHez7/ZtbnRSafUMLOMoHeejxVX
RISVGjKW6Kxhn7dmcsy10J5cKcHJeJ8lhvb98yGvbBNCcIXsZr7foTidD6kjPW9LUe6/ST5iwV5N
9yrY4dLRr1m1XTkNDDR/NDqVMI8XAxXILo56MflvtVzkXp75DgiMQtqaYevfqNWYYM3hV09RVNX7
z6d45QuqWAtC1tex1sLC4nyKatNPoV5Wzpui9cLZT/IUxS68hAlrdOB3K1HD8s3k1CM+SQIP7RFp
r2U30AzVBr3jQHpLUH+s54LsmLi1aop3v5ASoogG+XfN8U+fT/LK1uGSdzjts6LQBSV4ELpJhdlg
ef0qQFYi725IFYeDNMB2MOL2L+lpqAjCmf8gxpDCYZYxL/ofx0Jz5CpR5FF6m/ERtxKsnE2Xw6La
SnYY3emswlq7/dpnnAWviIM+KlSLg0jbKXJ8tEregnISwQYOLcUB1cRaIBPRmgXUtWMxywI4HH1i
ziWbOzF6URei898yvWhVGsk68DJlmNYsta/tFuIO8n2692jeLk6F01WlFuME/GalARqwaj9u4yQO
b+lb+3dWOSWHakT2+fO9cm1Qg7CAJxryHdWm8283IM/vYAscvEtkCvipVv028TPzRgilvGmLVkeC
OfxL6yE2DMJoFDMp4RPPsnnOB+39Tg592Qze21BAhk2NsqNDBCltZw+YNGTo9BcunG998/lkL78k
484REHWtDxrQ+bhUrKshEBZnIm60yi35EIQklIx+fz7O5fbkAkWMiUqaw84xFtvTbCMzrfNWvA+9
5dxpYzq6UW+Zj7oqOdu/Hwpwz0y6JTeA13g+pTQI40huRchQfXo3Smr0JNIObDPCFX99rXwYVcN+
4c2FOb045kFZixqjC2blaNl9KtXSYRgVjkIn7mxRr/mUXu5MhpvVpbhDucuWwmi6XyCXHsLfqeXa
2ITW0JwcSUsOqROF4PNQj6nTvFt54ZdpFotIBwVV8Ll1QUNlfrn+uMoMw6kyPcvDd5mOMyr/kb/R
9FRzwzHWHqgwN/AMB/UHII9h68SyufLoX9s4hBZzKeyDnb74mn5YjlapSeE71bnuwDMZebqVJY/W
1K2ZWV4+EhxDKtkIoXMWAO4tZopxnDGZZfpeD4lWbuU0zOOvdpNJ6ncqVM23oECdc01h6tqg1MI4
aCSThDaLiDwt4hgIe56/K30FFCzInW/UhbS7ccjEDWoew8rtdmU86gQkzrPfDpn7YpKZY+KCSnrz
rlWW4QJlDhER7etm04+9/juiTLzy4l9+QOihNGvmQt/sQLC42QAGRTj1Dcm7PKrTzs4D63sXaoZX
K920Zgl+ZSxyulnunSd+DrrPvyBhRC76vojfJZ9OwdMYV6T/PtZx0iGHLvD0lxfNnMcRE84yVjyC
y5khJxkUvRY277Oo00uD0pGrEKDy+EqrJnEXM2MsMjOLNGK+2pa+W6DHClOewvZdk3MDlAAiVlve
RAgetRSutSAu7hmScGqzc27EzC5kEzodznKJEfS7M9T1neaHplcWvfFl6KJD50TbUM3iw+drefEO
AZACeAw+DXzkrFF1/uXyYtZhDyL1XY5lwpcGV0l5q1Ir/Pb5OJfrOJP6bIViGRIaZBLn4zhxV3fk
aep7Q48Cdq1qBrdi8LvGS2RnLQqc/2dndRO+F1Rs4AckK5S8F2dbqQ04L62T/EqMVgP8mBnfqfdj
gTwkFgDQENun0Xe2Qaxmvz6f5kW1gQYZ0fUsZ43QrAwM4nye2mBqaVt11W9KpuZriKzZkcxqfCwj
2EZJFfS/ClQCnyJdGW51PbJ/qOnYr6z1R/fvz/lzb1sawtZzIR1G2dKMOMykwc8no/lX08CRbycz
8ivXCNugpC42toiZhDJKR4426d8lPRWA4kZNuUl7o4qpGafqaxODtD8kspLLu5UVWu64maJBHI4i
LX22ubezWKEQMc4mMdR/kSbSHjvMWl8lkFYnKt5V6iUKdLaB6tG2NFXj+F/cXctu40qS/RWhN9MN
DOuKD70G3RcwJdmSbdkuy+V6bATaoskUn+JDEjkYYDbzEbOeVS9mN8vZ1Z/Ml8xJyqyrTKlE28y+
VbhqoHFtq/IRGZkZGXHixBI1wVFjqCXJNKcxoMaEtrqPcmfzEVkY6WZYMTh6KLKSA0MQrV8Bzwhd
Pk5N5ajrJis5V8xmlPQmBJGnT3JLcpe6EnfV6zVyBNd6L1n2Ovoa7nrU2yMd2x6sUNRrlGg2Umht
bWm3KtaTvzqoxPAQhiWAsB+QFfTvO5ZAZwU7ceW0ZTPP3I3ZWsrBU8uFV1XDqt2CmqxdJQV6F7FS
6MAcpiXScDTAkuOujg0Sizxb3nTMRRA1bd1a+0mrb3W8RF/asXUdxKHfvOzYGYoXuwsUwghwVd/O
fG2FggKyN/czhC1PbSXxFoPj67MvCbh+6WMdDyAEa3mHaNcNwCuRyrO5k7YMyWnPEO73V+vLWccP
R94iMo93x5/H8PSiugBy86FqFEbLqeoM9Q2RdqFYpoVLQM+bDgIi0lK6iMI4Ga9Vf3Wurbt2hfT5
w6voFKXR4OEHbhcvE3a1kS5nI8cMnQY5IKsJajefIeSFQmKtQL5JQXB6tmnF8ji2kNF7fLoHpIsz
GgQWcHQjJ4R3uqxze9lqpZJlgpVo/TlMusHAXhD1Qks3zmDTtUfHu9uTLmjJQC6KUxq3HcK83ERh
KTUJWSwWJjZO7OkqaLQeNyrq+YKiw1vr8GuBirelraremXTVGO2m5eBg/tBMBJyTPEe1jPI0KcpD
OGbkYusgvScYWD0UGOs327j3Xqux6AyhzSbAaVhORF7Z1QyjjrLq+qljAlpBMn2JnFYJQAJ4P4C/
l4Yg7oiqCqscmB/8+Hh/Ib8CfOe8eYQkyQUC5SvPbKFe7yiadbsXyAaejXMCCOvxJTzcFQC4uGhA
YsMDkHIkdYdOM/RM21XI0OvJ0unGVhQfaYlwEOjHO9tTTwBBWiAtpS9M5I7wITd4IReyJEW+CfSi
3SfORh2lCEadZdlKuvGCvMrZcrA/ENUA+QIfCEwXdumaCVBNC5kEJlm0LDBChMEyGTeVTevCinxU
lQ1DTa2ATu7tfTpF7AZ63CDExmcwODZi8pLT8VCbcbF5P1ssURIyWLT1KHUAuGnGSnK51FrOKYFZ
WGU0HVhL6ArIj6A7MCB4oyFr4cFgIdXTtNMNCmkBwxKM4uV6QRDp9to3r15LdAasBc5x2PJ7ZYd8
FUU21Tgwc1SlHAZaOx3i4tucrcDB2F8jza/irDmwlmDnQbySZiKA7ZHzLXmKktqhtwnMNFq0R3BI
OAOUK/RucHH5oxjXfEU4YF+YYFcCao0C12iolC70zpW93Hgda+3Jjpl31s3bpZUuB3AwZzeypoXD
46LcNzlB/wUqPZCAUNoz4KXYvuQQ+E4YS65pdZchqu3kigvOhW77Yy9WFu+7WY6csUVzCeTUSr1u
I7/xNF7ly4oQ4r6AMQiY9bg9wEMCK5gdBLySWXORBdicnXxx1nKCBegmfHXe2YTOKO4Fr0XroCf4
JSlCDNXXkebC9QcW41WYSLlvxplmxOkyGVkqLi6UrBsQPJVOj8t4fzlhbSASC7ckHtIIg7CzQ4pQ
6qgzKTVVR5tdkWYO4ppFj4w1dWW+vicgCWF2ILiPTD5OUUkvk7NEilbmbK2El7nSs4frlUVOPXsZ
nR3vinMwAdYFAktakLYH8xLPW+7+zfIYVB2SpzxZfqAhXzhWhrHcXfdlTwLNixW3x163ZQ3sNVl8
aHaB+jvePQ9H2vZPwWU48VQEQKjQd/bIGpBNcNUl8hNSHzRtmKCu5n2iJemZb61bgzgLm5coJ/65
OVO6IyC4AcJBFcNTrROjaG3iVR1/3NFLRwNvCWJAeO3DLuEjtAjdAjItJ8qTIq06A9AaIAWj7c/U
W2emds/imQbiAy+eyfrCiVYVRgJV1h2LZNs3iPwQpabHBQ+rbW9QU0axfPXJ3iDgZKVBfq8sOlKF
Q4h/Fm67oROEPYJMRD444iVwYvq+rD4lwPyMQc6i6qj/BtIYJYrs02bWUnR/IXXHIITJJ4tYulJB
NzomnWSMQrrhFPjpqKoyCx8Yx5iwp7C5cFKCOg1WL6sE3U266Umepj61lcCIA282soFwP8Ud+Tnt
LLqRLoPdPx/0Zityu8wI0kRICiBWDqPmuDpyW3w7ENwQyI+AJxIuT3Yg4dIHB6Hiak+AOZJh3Fu0
x8QG/6m00qoqIPMnNu0LMRU8VeCgKFzKbF/pukcos5tt6ZLaBYsGvIUXq3VifQHzTjzO45wMUMZw
NvDAeT9AQWw4tIH6eTg+Yc78poMAoxse4qoGyMgeeZRsodJ3C4gdS9cWce887fbeh9EapD5LOV1O
F5GGLOPYS6tSgA9oIQjPIGEYGTA3WnykPJstAsnRQByib1RyBVKJmTtJkQoDKhIpe4rdTXeI0mqW
sUEtIuQzgIZo3NpI634KFtZln6ya4fk6RrCtwro8cBxhPJQTEXxoOOh5BH/PadntnhuB5BWPlebE
2qT2GBxmXT11OhtUvJ9tzjcgOAF9iNs+XSkblHrpxNpFlvvKUEW4+v748uzrYxdAVNhj2K/gh+XT
hBKlt2onzWBh6U5LA1Cmp82usShIN9eCqmyWvfMH1i3QEohswFeMdy6v+36wlqS4s7IQGwLXC9Dl
YBxahZ4VVhx0ezqHjsCsB51DXj6wc/TvO0d+Z73cZNGqubHAsevlzrCHigDKwE1AOPbex+nc1oH+
S6zzVAFbSMXxd6BvsN/C0Y/MFEr4zffdVZaqu1FlS2/jzBv78cybqNoSBaPt0P+Ch9nmU9ztRlVI
/eIEYw533CnUH4hoDipqATTIznm2bNvrMFeh7zNkeGWnORytyoXthtYN8VRwtbndTtIEfB54zEEm
LZu9c3kG9jYkauVBf7mwUE936QdZoivO2sNDeSPDnFvo4Kkg2k3ggXquD+aLRNMBJm4HQ0qEQozW
Ig2k9+0otP3z1kJaNcFFQADIVNvNDE8HeQM+qVCfIWGZbPqaanUfQObkf7I9G4SV7bwTqelwlkdd
NRjAT50jpSoCocmn4zq+d+fC0kEmCQVBQDS9HmfsrFogxdFiT7F0G+lO8Xi9DLKov16BNfDCDVcd
9xx5XesLsM+F3nCJgE3VpU9lz6wN0nWAYURVAdw98E1za9NGShpSkdaohJkAHZfpAOkm8Lkj76DZ
D3p++tDWrNbwlZNGn0iGB5cJrDwAdzhbEqh2kP6swP2ka61gHqC+3LUP5nQEmde9c2Wz0c5ayEQ4
bW/ydsUOODBbvBA0uo9QZ3EvooinnNPqOeB91LOIjDqJtXRGlqLk1m1C1Fi7DGCxexXvgr1dh3g+
WCApWSlimEiQYbVftrR0kcKpuQBaWNP0BKyJSV+OWrKne2sr7Euh1JtEANvMKo6aAtfHrC1eX8Br
0ixEoF6Qnsz2DGKnoOepKtJhkuYq8c83ePrGUT9MVdn9mICXAGhoLZUTFDV3NJL0O11AjS5pjeh0
0vHXMAVO8foHH0cEjsrrNM0lW5cjBZB5T/LScNDtJdqZDcMaOYdhnFNsNwE5nY60Y6sztx23nQ40
mPLNcUfFwxrEUIgvzi5QFDyPFF3yOzJBsTApzoea5zXJVduBQwhFtuMoHLgAZL6SbBzmJVK2ZGgd
/g+gBx437MDWb+KNpnxc99JBS/nQQ81zL5seV25+uflOOKE76ToBO7OtfFSnoPaQ9E2mk+tehU7x
esx3wh0bid0GG5hkKSjrHuiq3Lek84iMu1VcxRVz4ZPP2h2kj4dSMRdr1LltTrNx1Uz4Jxg3Ex6b
GlitFsqKY01AimBfyokuZYP2o3WXfFBujy8Mf9TyPXGPvSXS3TvNCD3J1845GMNaw9bEPkehmOPd
VMmMM+cV5CUEyBFUPs4m/mAxaE7XY7nCdVTVBTVmdmwIstaSmTQjykcc1H1tMNPtoXR6fBYFS/zu
2cFLi3uaEhRHUsMlprE0llfLs1OCDAk9/bBCTsGcSDr51BtbA2kMWrtWlfeW5zXg9ylvL3hEWjrJ
GvNbWGeRNopn/cy7acYoZS+1zmVFB3fNVas7tNSxrEq61FoCPDSWmhd5fIoxD9bgF2nfgUguRjL0
cbHwJikvFboyO5JvItFg4W6gQ3bnwVu/j/3PaVRxfhzcELgu4CuH8Qv3DtuFYsPyA18I9MfR77xz
+UvvizWwToPR8Zkc1KGdbrjdEGQL0rMddBM8OaPgMfskjbOzel1wO0Fqh4nqIbT6MR1aQ6qmmf5a
a7pYj51ZcDshUZH6nru0i/Pw0jpXxsuxU7UTqMD3dsJOH9xOiGwt7EQa+pCv/Z6+ugR+DKXgoocw
0lO178ybD/XExtkLsdVrSokH7Q+e8gvpXj33z6oWn8+h3+6wnTlxetxxZDuUQID9cfYlvFTOgi/t
mzXu7fNVdJrc2x+0XE8+2RVlY6o0jrsYEyfYRDZBn1nWlz62lwMp7Pfu2h/qSY+7Gf3QcsFGCemt
h5vRVunU8fEuDl6+8NzDXoZ7EtuU3aGo/ZMDUOgoHzvReSBNu9q0tc51df25XjecbjcDa+YucnQT
2sNe62zhnIdhn2gVm3TP/YQHP1Kj8CxEfik8PzyyL+kgRz5ym/nnXty1fV0mm/T9DFDMFVLakUR/
GvgBWBTB2kVG0iZ2/YEDXskn4kQazA6UbTBeN2uARxArAIKEsiyC4IHT/my9idRFMpM/dx0Xhema
G/86goUMc22p6ngPbiosKSrF3d1NwSooLQSsCPBNcGtzQBmwwmE4Ts/+YrW8nqbPFsRFqelZp8os
5G8OWP9gCUKaK7C9BSkEqzTpZgYKcU2ZfV7FSndp9wFESpvneKHmXbmPwFr8ylpiAP8AYwQbF6h+
vDHBlMF26AJaS6zIDb+oS6/Vx77zm/2uhDpbnVaOusSLJKwiU+Q3OHwKuLKoJxsEHWqPB9om8GoB
J6YSI1YkcpHbDrluo9riBOTL3es8yINLF8kFFU7LvfWjjgwZWQtwnoJ5io/Zearb3EggiQbbqALE
DJ7/ZyhioPSPa+Xe6oHBn6ICADqHxw4RLVaYUtgFObwn+0YkLXthH3ThwbRH6zyfAQ7jVdw4+1NC
1g68UEAiQPfwMmc764bwHnbBMW+EbT+9jFBQ8r2/bFUJjq4/o/gQFoW8ySA/QvoFnwQlzUCrpDnt
9gdiB6vTUGq3JqsOkUcLy7uHD7Q9klBiI9QlSV7183S1rniJ73mA6WIhhIUsbPgVKGaSnWWr6TpL
yba6H5Y2rgWk5W66kdHZNAFy9wM7BQtvNyIEuPAcGcd3YOr0lZ7etixHMh0XX9sK/ZfHzb8AJ3Kz
nXn861/x82MQ4nUPjlTux1+vQ9OfJpFpJhMj/Cv9p9++yv7DXyfkMQri4Cnhv8X8I7T/3P/ASAzm
h6EP2G72PjWj7NaMUzc5/tftSDER2tBNQPzkLthr4kVfKiby3YYaZjGuuyw0//anRzBqJnR8Fgn8
Pz3/aTz/25+QgrOzfb4NqZjNsRZcA5NO52ha7b1Dvgji6dQb4ga+9fx7qdd7h4wgCm3AiUU/OGR+
YWTzvdkfn1gp5K06fBsyI8VjQ9/KhU6exlkxIq6hV8y9Jb9DPheAwhTM9jzFHRHIzXeATaIiA5zR
xQf26M8lAbiTaopAa78DTzpOVFRiKz4woXZFoL0D1oQCwBCQLD4/mwgoiKmWEmjQARpspVQyOzOX
Oso7IJDBFYoQQfHB/vi5Vp8+SGtNvdV6h/ADRRMhBks/0KYdEXTfQS6oykUl83PNnMIDas1conu7
+HBzllrqu60wcCiUMvm5Jg8wfs3Za+o7xHoROEQCePGBIu2su6y8A7wXn2fFpzRSP5kInlXy7Uc/
rj1KBkzB6czcpc67Hv6AZBwaAqKfn+7awzOx5vpDx/H4QSG1co5QqJ31l5R30A3k4wMJsf1sO9yx
oL5/9b/gS9+so75N3HlhPBEz3rHAKr9QXvr7DezYRnh14YnNfJVaU9vGf7OufmWMq8JM3PljaTYW
PT3/8+cp7nfO9FXOq/zliJiRET3aWfGH7HmgV4YHI0w37MggjGVH3cC/jWPPBPx2+h1rtp+FURqX
7VCTidr2dVs9M3KjAeOchGVbtOWCRalu0+PIYIVAaYRrNxpHhumW7RRjFSFcjHXJNEqd53XHeh5E
c04ElFWzbrMX6dogSdlOIQLqyq/b7KX5YPjsgwSQxPrtXnucDNqw9OsO9j3ea1HZTCECerTXbXVq
pHPSOImMB2KUrdHGkaha/njwCfei/TvF45htlaaE1x3yB4D5zXkx5sbQI5GRmMwZAcqC+p18NOOk
oRu+UzZVCIXWdq07/M+mZzKHBMgH6rd6FTSgdP8UN1yDptltB0nHDAhk+ePbF/IsQLONafowJzEO
zkdmKwLmJeJYvkv9h8Y4puNnlhOUjMARUi6RupI/eUgbkzRmNPK5dQEy+tfb4XR4ez8c/FuDKo8Z
QWC8/qNKKHL1ULeC5l1R1DWl8z0+rUOX9Tcvxv4VznonXv/3Hc2BcxJ1n8rrf9eAgNn626Bhf8DT
4+MXe7YH+73g0TT8iu8wtky89+VdYfzDjJmTJ2g4oyQdarH+NmNqzDxPeceQPWbInPg4ux8Trlm8
2feW/5Xtxtz5WhB91BnpMI2C0CxnW1wzlC24/EV5hLxumFdBlNiNE8/kBUshqzXbPklxIhkuJwek
MdQU7TQAIeWhMQN1SENJdYR8TXcCO2KEjoAigycbeDY45eGu2rvcXyfzG5gLVsD3QjnKaJQOQTog
c+E03esl/c1Ri2P4Rdc8dMbgFBGcikikAZsA8sbx3m8DecuL7A0d6QbQq4+w3fkrH9x+2EwI3SBL
D+g4yjksoLuJGQdhkKDkG3sa0BxLhBooP3VRc2Ffhd8wtwlKrUXmQzlsuvMoSQL9H/y7gHcj4ZE6
Mli9e0NHfSMiDw9QwMaVmdjIy+QvXEClgZGn3NSUfAY+BgqXruh292AeQlETPIh/n1vq0Ghfcmft
SK7mNXNo7jvOAGYwpWxe9PdnoReqgBuIaej59mNvWOb23JvVke/+qJvWtXAlMJtLgOl+4lswV0uV
pdLbuwp2Fv+FZ5weJPHa8JlmKcucSZU9K6/FN7Rroj542QwdqwJfVu1GUwQx56RsiDZLs4nrNtu3
DeZpsW8WvH7+t2aYPrg41IOnBk6jBlgBraAcKh04JTCqO/CB6QWPeCeim+r+BGhgH06xCAVYypEX
8xCgLH0QhSJYvNssBdnUFU8fDcCEamwNX/+bjMqW6fCPXqgv3EN9IzQb92Y0Z+zLoybIC1seLMgD
7DVG49t7NvvrtXNoZSHz1qWJLnXFPVymRhLg3HMbZ8gRNJkzhSZT1+4gIoAeMM1S/rjazSY2mMPZ
45pSwdZt9w7b/szwOAcUTR+p2/KZ8cBuQpofV7tRm7sG9l8a6W829AsVeF8RQFlQf6z9r/+TmI35
P41XAaF8Ldu50/2MoHn549svrwvTzxg1O/D8fL0sLskDbxUA7VZ/tJcw5xObuVxARSGgXfLASYHm
HNdVs4kxNywjfuR8vtUOI5h5AOUc80ZMjAw1uVl1OGrjv1CJJ4ZrrJkzuOCiqC8Jl2tUwC6e4CJ9
fGSVQYQXc2KkOH0JG7VCNFqEQtCWeb+BLOKamwQ5PX+XKasTlGij7uJdEZj4ZTPFwSPiyihaZW8i
cDOW3bz9QNsew8g5iWMjLZsrRr3v8nn9wXb79e+pzwHggN4q+3n7sG/xMpkzBzEop+o3OzWzR9t0
XS68QjlR6qrFs3dtz9NacHTUbtz0TctgIqYKBY3WbhcR8MhoXJpgXilbo8qhUNx+7cYDb8+LKSJ6
PE25gCwcOvVHexewrzSFIppqi+DrfwWNu8D7+vcG9LlxE339b/+RsN5o5H3X7wihJsI5LJFBL6Bd
w8/5AxoYlfoNf0BNLm6DawIUWk8jh/hG4xRkIOUgC4WmbCZ1VxPIEMLZ9GDLr9/uEH4YxJsYkwCE
MvUb/rL3BgE3ooBmifdgPKzZE0MEIGB7hu7vb8o4UXfxdBI17mDMMYcoohL1Wz55yExm7cADTAva
I2sGlLWIFhyI3KTce+qQx/X38TZvA1Z/PE9sH29a9oARcWydIQHCp/GFUm3o4UKhj3XVc2JuCGe8
twXo5hQYtqRxQ695s7iCJtQmBrKwHHFxOFLK2LoTeMaw7EeyioSIuq1/c+gdiLgiMnrsqo5f+Nb7
FkUqZUFFA58FQkeUIfq7M9i2/+M2MLJB4Lb+423gExdQNvZFJEBNT/x5AJO3XE+6xgKM/yJkz46V
phV/V2deqJK66YKvzCsbKvaqALenHsQQbHEcjMwoN61gBZuJ6UWAtYTBGxzWldZsqS0TlLVDvJcZ
ripguAPT94yIAceJQLGNI4iBvS5EOCGGccIjIYBsqi3cfm4+2qxsRTghTsnendkR4PE6NaLAPASw
OwpfeOHeOwXw+ZExcbsCdvQZeUBcioO90uIidbfFGbIl/djMypboWUGpnWu3a0ZAYbLNipAD7ChW
uiK8Rv0owEOKORpgfNcXwij1ceYwQkCJ5Prtjh/3DgdULBHQbmK47GhpglJdVTg3I07BQEMgoFng
duC/ZxHEoLiu3/Klkaw4bRDhY7gkiZ3ypoksAjowdYOV4fBDFiDjS4JzPTF9gHhZbEZRAq+uYlym
G9NDtDqyyjUrTGfKnF+36UngguOO3dGUerN+u77BPbdaArYI4kUJO1gR/pbvoNrAuFBfEACyrg32
rBBxNYNTgLN6UKKk/mhvALtNOUc4yP7rN3wLXzX32EDOaf126Y4GHorRiSJFvK4CT4tTMyI+6+YU
8eqYhlziG0CTAiSxMvCgixjHCWpKCWh4bc7ZywO8HSKaJUm+xZKWjRXvLxFX3geH5hYyxmVB9FlX
KZ59MBfEt+YB+2wUATe4p3gz6F0f+EBGJkJC7UhAoFGuiFVoEa+aqRnxbnsR6CFk9pgU5DfhUuPA
2irmYAZaf2I8mnP+pQeWThH23AVIWlaMtEEugEomAgzbr/9Bj/9DTzNaYb2LJGc4yLtI5AKVQ2V3
P9C1RtNZ/oCetYO5O61qL/CPWwncmX/IlXiygL1DBiJ7hAgwaE5wdz0YZME2LOBRdRIh2ZM1aARY
B8hLtVxjbsY2c7EIEMQkM6hjj2lWxIDtlF80AW4RVGry2ViiKmCsAG8/BHN2zUQ8hKcRaVwioZix
bkUYGsjMZP3RIqL3I+DwGxf0/6Ynt7vqIItAFo0RV0A1IVbI4JArO3o7FAot860K2BbnRsgeDWC7
qz/WiyyyUBiI2xmIhddveptxeRFwMHCZkmLXtZu3uIMDbQvY0hfg5nDsfZEI2NeXBps5AZOqvixg
cRrB3hahnF51pTyhiTBcWqssAj8Dr8ucrFhMn0yZIWuPGPDfjN/TIhImrsyQRfOB9rT+cG+MCM8F
95DZLdOa23XFcQPf5J4iiwhe3IB1iIQhnsRxOcrirX00O/SFcZwpHsNGiGODaZlWE6srjjvbILyX
C+XABTRsoNTGnqQBKhLRNAGytmynELIIC+MOsDtqFvLaAZrisq+3X4Af8gfzgDhEuJfviZn4Busp
EXHUXSODP1g1xgnSFsPGL40hsqOCJH3emaVICi85iP4EqMxzhxepb8Q2kG6/NMr/JIc6RQFrATbE
NEQGopsdOm+QvC7C9pmQ+RxOlqERJ7tC2/KIfX8D4xR5UZr/s9SmNnGQFO9Dat/+c0vbstspfAHI
ja/0VrwkWQW3ioEFioj7f//+n7FDfzqLMsDVMIIRMrw8o1w15jwE0KmN6qTloN6+o+4Isi4lZA+x
KTMd8LarTRGKYeJR4JTqHv8yIEaQ4b1EGu+RxWuwPifw/YGIu/6kBoEzDyDAO8PBM5J4zKsENdLB
oyBg8S6MlESEgYmgNiVKZVLq27o3yo0huUR6BAJDiuO0bK84JrZ9CFh7BA6sAy0LOIMujTCxObNm
O+zKS+AHOpYK9GBdH9/u+Om2PMYUwfQ1/MYsUX1uAFBFctaMEaBz/QCXduOWI/IRYZYP3cbUcFcG
AHe7CtcR8M48Q76xiewSdo8L2N5wEswp98vugLG7yx/ffuReQcCRYaXMiOWjwNUXXmI3ADqzhx3K
9VYNeFdhf9PBQ799Ea9HFUfX88m4PcmeEbXMPnjeNEcIPfbIP3YH+w/bcydR+sAuWZVkq/cxqLMI
FKHAX+pG9IB0prLRwiAvf3i7soEvJCUuuztEvHjoaLGd2d1RebhXS4Tmy4NwFWrMNC3CI3VlrAyk
Ph4wgkU4jvpGBtzAIQNYxOukz+kerQdQ18QYBB4yjVgyOBFvgbLdw1wbIpwxSL3gMzpEQEpwlcyR
EJGySXkikmNHIHgl5Yptjz4BZu45dgm3fqhgWXbz9jNjYkQ0B43PmBbBxgLHXxLTRFPmEYcyyfVH
fQPYaxJQ84V5VCgiKEK3uTMXJEni4qy+MleEPZ9EvNy3vVymj6yTH6Vn6kvnDvggMjfmxfDvggfQ
55WNFjeNCJAldf1s5dOHXgbxocNQEQH83wrqngCVjZQmCi+g7ErbU2HPcyiCr0KntAex3bgnkUUO
HvLgPi3l+faN92F6tIdKU676etUD3+DIUhQRVngfljKCBaUICpUS8ZKfGqzNpXQEnG/wAyeNIag1
AWJK2W0sIsVhq50wkBL7699d08t2pdISAeouJjAx0AOLdkOiqYiQxHYC21ug8edt9sNfdieB0mzV
D6Fdo/z3fVcoBUFq3UfFkQfIj2IUPMQGS4sM1bUEEVB9ClzngGWM+qoKkh57qI0na90uGG0rvUM/
bt235LV/wHWPLLrCLA5ChE9dRwyWS4sQgVfUIyNnk+tFEGj0ERlkXF4i3N/9wA14cjYRUZ/hI94S
rLNLRA73KR4+jzZl1uNo2kTg/08N1/kuVlOAQ+0sBf6K8W/AXV7/8JoieAK3F6Masoi0PxpDh3OG
ub7lroiXihml5byLx2D1oVpt2X2IUn6wqNladvN2m/QeSOwcPAHMwoE/uarlH3cNHGKWrnsp7M6G
yvK4V3/326XpI9p5eohTve4sf0KTZ0vygGoThhcwKijCjtaR0cq7XAU846b0UgkOPhNFwN/6AX1b
//nCRBDIt/5y6JUt4s1boOxooQ88BOh1c6gfEfl3/SAoLU/mLSYiCe/ciOCoOWTXCnhGnpIFKU9B
eoyLwG2dIoGJ1vyZP9cBKJJKaBHdPUDpUSKSF8aLns0JWvV3v30B7wod8ffogPS7Apyfz2Mv8JpU
S6kX6FslEopFnjPaJOLehn+YwQftV7FIOS6n6mt7ZCIR7llExRwmjwP4aNzyd8wkwO9SKtzbL/RR
sN6x8sr2CjtEhBPzPLCRW4zT7yQJXIZhC0XWy97ePnqa0EbjLLem+VS2VoxdxBPjAniOBziF2IYF
KGvfjgCIQ0zrwGaQRVCW3Biul4G+cV/otAZ1bf+AuW70DfdA+pmInLwrwlGzisjIuzd8AANYM1uE
7/AKFLhsqyIO4isI+IsJEANLD4P0uPqLd0OSR/h8D5ojKF4joAMjRAibTuEA0bcYLJTLE9YKOAdh
1sTAKB3GSO/Xrnr90b51o45MF8HKf26cxAhWxCDI3UZg6HmAYww4v37q24xli5pC9RflLnDwZmM0
VRFhfN4Buc+OVkTw/C5FSjg3WAGa+RHLC/OPmganaQJAbClXemOgxFH549uvo4+wcA6c6YoI43Xv
yaOIQC0CRwuWh/2LAmmVQvK1KHqfBmLL86aUMRV5C3GDTgf1l1pIL24ChlnNL3HoKf37sGG2D5QT
q/vA3p3NT+JGOFDL7Ped5dZGpt7db9WmywEc4/k/MwPEYpkdLSKx5TaNuSwfRQQM+u7r/4KNODN3
dwPoVssfv3cA7epL6Uj6fbT/UNG5clmKtXpW3yMuo5owvUNzF+1EQ8nSvWp3P9ksK8Tw7Ih8dPGO
/PX/AQAA//8=</cx:binary>
              </cx:geoCache>
            </cx:geography>
          </cx:layoutPr>
        </cx:series>
      </cx:plotAreaRegion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microsoft.com/office/2014/relationships/chartEx" Target="../charts/chartEx3.xml"/><Relationship Id="rId3" Type="http://schemas.microsoft.com/office/2014/relationships/chartEx" Target="../charts/chartEx1.xml"/><Relationship Id="rId21" Type="http://schemas.microsoft.com/office/2014/relationships/chartEx" Target="../charts/chartEx4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17" Type="http://schemas.openxmlformats.org/officeDocument/2006/relationships/chart" Target="../charts/chart5.xml"/><Relationship Id="rId2" Type="http://schemas.openxmlformats.org/officeDocument/2006/relationships/chart" Target="../charts/chart2.xml"/><Relationship Id="rId16" Type="http://schemas.openxmlformats.org/officeDocument/2006/relationships/chart" Target="../charts/chart4.xml"/><Relationship Id="rId20" Type="http://schemas.openxmlformats.org/officeDocument/2006/relationships/chart" Target="../charts/chart7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3.xml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openxmlformats.org/officeDocument/2006/relationships/chart" Target="../charts/chart6.xml"/><Relationship Id="rId4" Type="http://schemas.microsoft.com/office/2014/relationships/chartEx" Target="../charts/chartEx2.xml"/><Relationship Id="rId9" Type="http://schemas.openxmlformats.org/officeDocument/2006/relationships/image" Target="../media/image4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467590</xdr:colOff>
      <xdr:row>21</xdr:row>
      <xdr:rowOff>18185</xdr:rowOff>
    </xdr:from>
    <xdr:to>
      <xdr:col>4</xdr:col>
      <xdr:colOff>258040</xdr:colOff>
      <xdr:row>34</xdr:row>
      <xdr:rowOff>65809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C3BB0A-11D4-4389-BC42-520B2D5E2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33770</xdr:colOff>
      <xdr:row>7</xdr:row>
      <xdr:rowOff>9525</xdr:rowOff>
    </xdr:from>
    <xdr:to>
      <xdr:col>4</xdr:col>
      <xdr:colOff>691861</xdr:colOff>
      <xdr:row>20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40D8009-4059-4548-8E96-A76362FB6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205220</xdr:colOff>
      <xdr:row>35</xdr:row>
      <xdr:rowOff>26843</xdr:rowOff>
    </xdr:from>
    <xdr:to>
      <xdr:col>4</xdr:col>
      <xdr:colOff>520411</xdr:colOff>
      <xdr:row>49</xdr:row>
      <xdr:rowOff>59843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8152D4FF-182E-4F5A-BD23-6B99356FE4D9}"/>
                </a:ext>
                <a:ext uri="{147F2762-F138-4A5C-976F-8EAC2B608ADB}">
                  <a16:predDERef xmlns:a16="http://schemas.microsoft.com/office/drawing/2014/main" pred="{A40D8009-4059-4548-8E96-A76362FB6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195" y="7170593"/>
              <a:ext cx="3791816" cy="27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81643</xdr:colOff>
      <xdr:row>6</xdr:row>
      <xdr:rowOff>167648</xdr:rowOff>
    </xdr:from>
    <xdr:to>
      <xdr:col>9</xdr:col>
      <xdr:colOff>435428</xdr:colOff>
      <xdr:row>17</xdr:row>
      <xdr:rowOff>112568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42797E9C-C4C0-4E43-B6B7-A12D43489594}"/>
                </a:ext>
                <a:ext uri="{147F2762-F138-4A5C-976F-8EAC2B608ADB}">
                  <a16:predDERef xmlns:a16="http://schemas.microsoft.com/office/drawing/2014/main" pred="{8152D4FF-182E-4F5A-BD23-6B99356FE4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1243" y="1786898"/>
              <a:ext cx="3401785" cy="2040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593904</xdr:colOff>
      <xdr:row>33</xdr:row>
      <xdr:rowOff>40821</xdr:rowOff>
    </xdr:from>
    <xdr:to>
      <xdr:col>9</xdr:col>
      <xdr:colOff>481845</xdr:colOff>
      <xdr:row>48</xdr:row>
      <xdr:rowOff>78441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1B270A7-8CE5-4A16-9EE9-FB6FE4581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503256</xdr:colOff>
      <xdr:row>44</xdr:row>
      <xdr:rowOff>68864</xdr:rowOff>
    </xdr:from>
    <xdr:to>
      <xdr:col>7</xdr:col>
      <xdr:colOff>234315</xdr:colOff>
      <xdr:row>46</xdr:row>
      <xdr:rowOff>180923</xdr:rowOff>
    </xdr:to>
    <xdr:pic>
      <xdr:nvPicPr>
        <xdr:cNvPr id="12" name="Gráfico 11" descr="Mujer con relleno sólido">
          <a:extLst>
            <a:ext uri="{FF2B5EF4-FFF2-40B4-BE49-F238E27FC236}">
              <a16:creationId xmlns:a16="http://schemas.microsoft.com/office/drawing/2014/main" id="{A1E647ED-3479-01BA-1735-65F37D386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689089" y="8916531"/>
          <a:ext cx="493059" cy="493059"/>
        </a:xfrm>
        <a:prstGeom prst="rect">
          <a:avLst/>
        </a:prstGeom>
      </xdr:spPr>
    </xdr:pic>
    <xdr:clientData/>
  </xdr:twoCellAnchor>
  <xdr:twoCellAnchor editAs="oneCell">
    <xdr:from>
      <xdr:col>8</xdr:col>
      <xdr:colOff>252865</xdr:colOff>
      <xdr:row>44</xdr:row>
      <xdr:rowOff>68864</xdr:rowOff>
    </xdr:from>
    <xdr:to>
      <xdr:col>8</xdr:col>
      <xdr:colOff>745924</xdr:colOff>
      <xdr:row>46</xdr:row>
      <xdr:rowOff>180923</xdr:rowOff>
    </xdr:to>
    <xdr:pic>
      <xdr:nvPicPr>
        <xdr:cNvPr id="14" name="Gráfico 13" descr="Hombre con relleno sólido">
          <a:extLst>
            <a:ext uri="{FF2B5EF4-FFF2-40B4-BE49-F238E27FC236}">
              <a16:creationId xmlns:a16="http://schemas.microsoft.com/office/drawing/2014/main" id="{03A05652-06B2-AE88-02FB-7DB4FFB9C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962698" y="8916531"/>
          <a:ext cx="493059" cy="493059"/>
        </a:xfrm>
        <a:prstGeom prst="rect">
          <a:avLst/>
        </a:prstGeom>
      </xdr:spPr>
    </xdr:pic>
    <xdr:clientData/>
  </xdr:twoCellAnchor>
  <xdr:twoCellAnchor>
    <xdr:from>
      <xdr:col>1</xdr:col>
      <xdr:colOff>577103</xdr:colOff>
      <xdr:row>3</xdr:row>
      <xdr:rowOff>163605</xdr:rowOff>
    </xdr:from>
    <xdr:to>
      <xdr:col>3</xdr:col>
      <xdr:colOff>581025</xdr:colOff>
      <xdr:row>5</xdr:row>
      <xdr:rowOff>141193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33C2A801-E045-4B59-AACC-6801ABEACCF3}"/>
            </a:ext>
          </a:extLst>
        </xdr:cNvPr>
        <xdr:cNvSpPr/>
      </xdr:nvSpPr>
      <xdr:spPr>
        <a:xfrm>
          <a:off x="1891553" y="1135155"/>
          <a:ext cx="2718547" cy="530038"/>
        </a:xfrm>
        <a:prstGeom prst="roundRect">
          <a:avLst/>
        </a:prstGeom>
        <a:solidFill>
          <a:srgbClr val="8F3A0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s-CO" sz="1800">
              <a:solidFill>
                <a:schemeClr val="lt1"/>
              </a:solidFill>
              <a:latin typeface="+mn-lt"/>
              <a:ea typeface="+mn-ea"/>
              <a:cs typeface="+mn-cs"/>
            </a:rPr>
            <a:t>Total Seminars:</a:t>
          </a:r>
        </a:p>
      </xdr:txBody>
    </xdr:sp>
    <xdr:clientData/>
  </xdr:twoCellAnchor>
  <xdr:twoCellAnchor>
    <xdr:from>
      <xdr:col>6</xdr:col>
      <xdr:colOff>153522</xdr:colOff>
      <xdr:row>3</xdr:row>
      <xdr:rowOff>162484</xdr:rowOff>
    </xdr:from>
    <xdr:to>
      <xdr:col>9</xdr:col>
      <xdr:colOff>371475</xdr:colOff>
      <xdr:row>5</xdr:row>
      <xdr:rowOff>140072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C41B938B-A938-446D-BC7D-CD3D775A7A39}"/>
            </a:ext>
          </a:extLst>
        </xdr:cNvPr>
        <xdr:cNvSpPr/>
      </xdr:nvSpPr>
      <xdr:spPr>
        <a:xfrm>
          <a:off x="6468597" y="1134034"/>
          <a:ext cx="2503953" cy="530038"/>
        </a:xfrm>
        <a:prstGeom prst="roundRect">
          <a:avLst/>
        </a:prstGeom>
        <a:solidFill>
          <a:srgbClr val="114719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s-CO" sz="1800">
              <a:solidFill>
                <a:schemeClr val="lt1"/>
              </a:solidFill>
              <a:latin typeface="+mn-lt"/>
              <a:ea typeface="+mn-ea"/>
              <a:cs typeface="+mn-cs"/>
            </a:rPr>
            <a:t>Total Speakers:</a:t>
          </a:r>
        </a:p>
      </xdr:txBody>
    </xdr:sp>
    <xdr:clientData/>
  </xdr:twoCellAnchor>
  <xdr:oneCellAnchor>
    <xdr:from>
      <xdr:col>2</xdr:col>
      <xdr:colOff>249891</xdr:colOff>
      <xdr:row>3</xdr:row>
      <xdr:rowOff>92447</xdr:rowOff>
    </xdr:from>
    <xdr:ext cx="1389530" cy="655949"/>
    <xdr:sp macro="" textlink="'BD Seminarios'!P2">
      <xdr:nvSpPr>
        <xdr:cNvPr id="30" name="CuadroTexto 29">
          <a:extLst>
            <a:ext uri="{FF2B5EF4-FFF2-40B4-BE49-F238E27FC236}">
              <a16:creationId xmlns:a16="http://schemas.microsoft.com/office/drawing/2014/main" id="{35032363-25B9-4664-929B-D8688A096B3A}"/>
            </a:ext>
          </a:extLst>
        </xdr:cNvPr>
        <xdr:cNvSpPr txBox="1"/>
      </xdr:nvSpPr>
      <xdr:spPr>
        <a:xfrm>
          <a:off x="3516966" y="1063997"/>
          <a:ext cx="13895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1A337DB5-FE73-4391-8AD0-141C140755CC}" type="TxLink">
            <a:rPr lang="en-US" sz="3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45</a:t>
          </a:fld>
          <a:endParaRPr lang="es-CO" sz="3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220756</xdr:colOff>
      <xdr:row>3</xdr:row>
      <xdr:rowOff>104774</xdr:rowOff>
    </xdr:from>
    <xdr:ext cx="1389530" cy="655949"/>
    <xdr:sp macro="" textlink="'BD Conferencistas'!M2">
      <xdr:nvSpPr>
        <xdr:cNvPr id="31" name="CuadroTexto 30">
          <a:extLst>
            <a:ext uri="{FF2B5EF4-FFF2-40B4-BE49-F238E27FC236}">
              <a16:creationId xmlns:a16="http://schemas.microsoft.com/office/drawing/2014/main" id="{EDDD5920-5EE2-4DD5-B332-1D2FC988F9F9}"/>
            </a:ext>
          </a:extLst>
        </xdr:cNvPr>
        <xdr:cNvSpPr txBox="1"/>
      </xdr:nvSpPr>
      <xdr:spPr>
        <a:xfrm>
          <a:off x="8059831" y="1076324"/>
          <a:ext cx="13895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7675F9AB-936D-412E-90A8-D1868ADF9EB3}" type="TxLink">
            <a:rPr lang="en-US" sz="3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52</a:t>
          </a:fld>
          <a:endParaRPr lang="es-CO" sz="3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 editAs="oneCell">
    <xdr:from>
      <xdr:col>9</xdr:col>
      <xdr:colOff>432335</xdr:colOff>
      <xdr:row>8</xdr:row>
      <xdr:rowOff>86591</xdr:rowOff>
    </xdr:from>
    <xdr:to>
      <xdr:col>10</xdr:col>
      <xdr:colOff>339268</xdr:colOff>
      <xdr:row>11</xdr:row>
      <xdr:rowOff>107765</xdr:rowOff>
    </xdr:to>
    <xdr:pic>
      <xdr:nvPicPr>
        <xdr:cNvPr id="33" name="Gráfico 32" descr="Europa con relleno sólido">
          <a:extLst>
            <a:ext uri="{FF2B5EF4-FFF2-40B4-BE49-F238E27FC236}">
              <a16:creationId xmlns:a16="http://schemas.microsoft.com/office/drawing/2014/main" id="{03C57D2E-EBF4-F2FD-021A-E9F75DB49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905130" y="2078182"/>
          <a:ext cx="591002" cy="592674"/>
        </a:xfrm>
        <a:prstGeom prst="rect">
          <a:avLst/>
        </a:prstGeom>
      </xdr:spPr>
    </xdr:pic>
    <xdr:clientData/>
  </xdr:twoCellAnchor>
  <xdr:twoCellAnchor editAs="oneCell">
    <xdr:from>
      <xdr:col>9</xdr:col>
      <xdr:colOff>164523</xdr:colOff>
      <xdr:row>11</xdr:row>
      <xdr:rowOff>73783</xdr:rowOff>
    </xdr:from>
    <xdr:to>
      <xdr:col>10</xdr:col>
      <xdr:colOff>86591</xdr:colOff>
      <xdr:row>14</xdr:row>
      <xdr:rowOff>110054</xdr:rowOff>
    </xdr:to>
    <xdr:pic>
      <xdr:nvPicPr>
        <xdr:cNvPr id="35" name="Gráfico 34" descr="América del Norte con relleno sólido">
          <a:extLst>
            <a:ext uri="{FF2B5EF4-FFF2-40B4-BE49-F238E27FC236}">
              <a16:creationId xmlns:a16="http://schemas.microsoft.com/office/drawing/2014/main" id="{D946CF4D-82F4-9D0C-459C-D7D897DC6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7637318" y="2636874"/>
          <a:ext cx="606137" cy="607771"/>
        </a:xfrm>
        <a:prstGeom prst="rect">
          <a:avLst/>
        </a:prstGeom>
      </xdr:spPr>
    </xdr:pic>
    <xdr:clientData/>
  </xdr:twoCellAnchor>
  <xdr:twoCellAnchor editAs="oneCell">
    <xdr:from>
      <xdr:col>9</xdr:col>
      <xdr:colOff>46595</xdr:colOff>
      <xdr:row>14</xdr:row>
      <xdr:rowOff>113393</xdr:rowOff>
    </xdr:from>
    <xdr:to>
      <xdr:col>9</xdr:col>
      <xdr:colOff>500166</xdr:colOff>
      <xdr:row>16</xdr:row>
      <xdr:rowOff>185964</xdr:rowOff>
    </xdr:to>
    <xdr:pic>
      <xdr:nvPicPr>
        <xdr:cNvPr id="37" name="Gráfico 36" descr="Globo terrestre contorno">
          <a:extLst>
            <a:ext uri="{FF2B5EF4-FFF2-40B4-BE49-F238E27FC236}">
              <a16:creationId xmlns:a16="http://schemas.microsoft.com/office/drawing/2014/main" id="{7D927BC8-BA38-23E8-0322-54DBBFEBA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519390" y="3247984"/>
          <a:ext cx="453571" cy="453571"/>
        </a:xfrm>
        <a:prstGeom prst="rect">
          <a:avLst/>
        </a:prstGeom>
      </xdr:spPr>
    </xdr:pic>
    <xdr:clientData/>
  </xdr:twoCellAnchor>
  <xdr:twoCellAnchor>
    <xdr:from>
      <xdr:col>11</xdr:col>
      <xdr:colOff>247649</xdr:colOff>
      <xdr:row>5</xdr:row>
      <xdr:rowOff>123825</xdr:rowOff>
    </xdr:from>
    <xdr:to>
      <xdr:col>15</xdr:col>
      <xdr:colOff>685800</xdr:colOff>
      <xdr:row>38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FED2914-DE0D-4EA2-B057-005694530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523875</xdr:colOff>
      <xdr:row>7</xdr:row>
      <xdr:rowOff>69196</xdr:rowOff>
    </xdr:from>
    <xdr:to>
      <xdr:col>18</xdr:col>
      <xdr:colOff>752475</xdr:colOff>
      <xdr:row>22</xdr:row>
      <xdr:rowOff>28574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4C2AFA7-C606-4101-AB79-CA7310296BDF}"/>
            </a:ext>
            <a:ext uri="{147F2762-F138-4A5C-976F-8EAC2B608ADB}">
              <a16:predDERef xmlns:a16="http://schemas.microsoft.com/office/drawing/2014/main" pred="{AFED2914-DE0D-4EA2-B057-005694530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138545</xdr:colOff>
      <xdr:row>37</xdr:row>
      <xdr:rowOff>133350</xdr:rowOff>
    </xdr:from>
    <xdr:to>
      <xdr:col>18</xdr:col>
      <xdr:colOff>974909</xdr:colOff>
      <xdr:row>49</xdr:row>
      <xdr:rowOff>59841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1E54A945-3901-4620-BA5B-443ECF001A09}"/>
                </a:ext>
                <a:ext uri="{147F2762-F138-4A5C-976F-8EAC2B608ADB}">
                  <a16:predDERef xmlns:a16="http://schemas.microsoft.com/office/drawing/2014/main" pred="{F4C2AFA7-C606-4101-AB79-CA7310296B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8670" y="7658100"/>
              <a:ext cx="7151439" cy="22124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6</xdr:row>
      <xdr:rowOff>4788</xdr:rowOff>
    </xdr:from>
    <xdr:to>
      <xdr:col>18</xdr:col>
      <xdr:colOff>1064558</xdr:colOff>
      <xdr:row>50</xdr:row>
      <xdr:rowOff>867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2FBB0AFD-F681-317F-AAC6-1000FE876AB2}"/>
            </a:ext>
          </a:extLst>
        </xdr:cNvPr>
        <xdr:cNvGrpSpPr/>
      </xdr:nvGrpSpPr>
      <xdr:grpSpPr>
        <a:xfrm>
          <a:off x="182336" y="1624038"/>
          <a:ext cx="15817422" cy="8378079"/>
          <a:chOff x="180975" y="1615379"/>
          <a:chExt cx="15820515" cy="8368554"/>
        </a:xfrm>
        <a:effectLst/>
      </xdr:grpSpPr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81602493-AD0D-4F4A-B074-16807090184B}"/>
              </a:ext>
            </a:extLst>
          </xdr:cNvPr>
          <xdr:cNvSpPr/>
        </xdr:nvSpPr>
        <xdr:spPr>
          <a:xfrm>
            <a:off x="180975" y="1617313"/>
            <a:ext cx="4198998" cy="8366619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1" name="Rectángulo 20">
            <a:extLst>
              <a:ext uri="{FF2B5EF4-FFF2-40B4-BE49-F238E27FC236}">
                <a16:creationId xmlns:a16="http://schemas.microsoft.com/office/drawing/2014/main" id="{05E55C2A-2FDB-43AA-9186-959D289590A9}"/>
              </a:ext>
            </a:extLst>
          </xdr:cNvPr>
          <xdr:cNvSpPr/>
        </xdr:nvSpPr>
        <xdr:spPr>
          <a:xfrm>
            <a:off x="4382214" y="1615379"/>
            <a:ext cx="4240817" cy="8368554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7" name="Rectángulo 16">
            <a:extLst>
              <a:ext uri="{FF2B5EF4-FFF2-40B4-BE49-F238E27FC236}">
                <a16:creationId xmlns:a16="http://schemas.microsoft.com/office/drawing/2014/main" id="{B94E2F21-507E-4E9F-9725-A0089CCD7D10}"/>
              </a:ext>
            </a:extLst>
          </xdr:cNvPr>
          <xdr:cNvSpPr/>
        </xdr:nvSpPr>
        <xdr:spPr>
          <a:xfrm>
            <a:off x="8624455" y="1621795"/>
            <a:ext cx="7377035" cy="8359911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1</xdr:col>
      <xdr:colOff>0</xdr:colOff>
      <xdr:row>3</xdr:row>
      <xdr:rowOff>22405</xdr:rowOff>
    </xdr:from>
    <xdr:to>
      <xdr:col>18</xdr:col>
      <xdr:colOff>1064559</xdr:colOff>
      <xdr:row>6</xdr:row>
      <xdr:rowOff>6803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6B18662-327F-37BF-B5E2-F6136681641A}"/>
            </a:ext>
          </a:extLst>
        </xdr:cNvPr>
        <xdr:cNvGrpSpPr/>
      </xdr:nvGrpSpPr>
      <xdr:grpSpPr>
        <a:xfrm>
          <a:off x="180975" y="812980"/>
          <a:ext cx="15818784" cy="813073"/>
          <a:chOff x="183778" y="715133"/>
          <a:chExt cx="15817713" cy="815646"/>
        </a:xfrm>
        <a:effectLst/>
      </xdr:grpSpPr>
      <xdr:sp macro="" textlink="">
        <xdr:nvSpPr>
          <xdr:cNvPr id="24" name="Rectángulo 23">
            <a:extLst>
              <a:ext uri="{FF2B5EF4-FFF2-40B4-BE49-F238E27FC236}">
                <a16:creationId xmlns:a16="http://schemas.microsoft.com/office/drawing/2014/main" id="{B34E8051-6193-4038-9B9B-F44E7E793DB0}"/>
              </a:ext>
            </a:extLst>
          </xdr:cNvPr>
          <xdr:cNvSpPr/>
        </xdr:nvSpPr>
        <xdr:spPr>
          <a:xfrm>
            <a:off x="183778" y="715133"/>
            <a:ext cx="4196196" cy="815583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8A42EDF7-ABCE-4010-847E-84F5579A0BAD}"/>
              </a:ext>
            </a:extLst>
          </xdr:cNvPr>
          <xdr:cNvSpPr/>
        </xdr:nvSpPr>
        <xdr:spPr>
          <a:xfrm>
            <a:off x="4382215" y="715133"/>
            <a:ext cx="4240817" cy="815646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8" name="Rectángulo 17">
            <a:extLst>
              <a:ext uri="{FF2B5EF4-FFF2-40B4-BE49-F238E27FC236}">
                <a16:creationId xmlns:a16="http://schemas.microsoft.com/office/drawing/2014/main" id="{06862752-840E-4C35-9D00-AE0FADF1B08B}"/>
              </a:ext>
            </a:extLst>
          </xdr:cNvPr>
          <xdr:cNvSpPr/>
        </xdr:nvSpPr>
        <xdr:spPr>
          <a:xfrm>
            <a:off x="8624455" y="717011"/>
            <a:ext cx="7377036" cy="812227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11</xdr:col>
      <xdr:colOff>161925</xdr:colOff>
      <xdr:row>3</xdr:row>
      <xdr:rowOff>174251</xdr:rowOff>
    </xdr:from>
    <xdr:to>
      <xdr:col>15</xdr:col>
      <xdr:colOff>114300</xdr:colOff>
      <xdr:row>5</xdr:row>
      <xdr:rowOff>151839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E69BFC30-AA7F-4FB3-963B-954E08885D48}"/>
            </a:ext>
          </a:extLst>
        </xdr:cNvPr>
        <xdr:cNvSpPr/>
      </xdr:nvSpPr>
      <xdr:spPr>
        <a:xfrm>
          <a:off x="8782050" y="964826"/>
          <a:ext cx="3028950" cy="530038"/>
        </a:xfrm>
        <a:prstGeom prst="roundRect">
          <a:avLst/>
        </a:prstGeom>
        <a:solidFill>
          <a:srgbClr val="0E4056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800"/>
            <a:t>Total Participants:</a:t>
          </a:r>
        </a:p>
      </xdr:txBody>
    </xdr:sp>
    <xdr:clientData/>
  </xdr:twoCellAnchor>
  <xdr:oneCellAnchor>
    <xdr:from>
      <xdr:col>13</xdr:col>
      <xdr:colOff>542925</xdr:colOff>
      <xdr:row>3</xdr:row>
      <xdr:rowOff>104774</xdr:rowOff>
    </xdr:from>
    <xdr:ext cx="1389530" cy="655949"/>
    <xdr:sp macro="" textlink="'BD Participantes'!I2">
      <xdr:nvSpPr>
        <xdr:cNvPr id="32" name="CuadroTexto 31">
          <a:extLst>
            <a:ext uri="{FF2B5EF4-FFF2-40B4-BE49-F238E27FC236}">
              <a16:creationId xmlns:a16="http://schemas.microsoft.com/office/drawing/2014/main" id="{FE238904-C75F-4397-B2BB-3E3728BB270C}"/>
            </a:ext>
          </a:extLst>
        </xdr:cNvPr>
        <xdr:cNvSpPr txBox="1"/>
      </xdr:nvSpPr>
      <xdr:spPr>
        <a:xfrm>
          <a:off x="12134850" y="1066799"/>
          <a:ext cx="13895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878DC736-6570-4027-9E4E-66FEDFC71E51}" type="TxLink">
            <a:rPr lang="en-US" sz="3600" b="0" i="0" u="none" strike="noStrike">
              <a:solidFill>
                <a:schemeClr val="bg1"/>
              </a:solidFill>
              <a:latin typeface="Aptos Narrow"/>
            </a:rPr>
            <a:pPr/>
            <a:t>1219</a:t>
          </a:fld>
          <a:endParaRPr lang="es-CO" sz="36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209550</xdr:colOff>
      <xdr:row>3</xdr:row>
      <xdr:rowOff>174251</xdr:rowOff>
    </xdr:from>
    <xdr:to>
      <xdr:col>18</xdr:col>
      <xdr:colOff>962025</xdr:colOff>
      <xdr:row>5</xdr:row>
      <xdr:rowOff>151839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53C6540E-1CF4-4342-BBD0-2DB01D41FFDD}"/>
            </a:ext>
          </a:extLst>
        </xdr:cNvPr>
        <xdr:cNvSpPr/>
      </xdr:nvSpPr>
      <xdr:spPr>
        <a:xfrm>
          <a:off x="11906250" y="964826"/>
          <a:ext cx="3990975" cy="530038"/>
        </a:xfrm>
        <a:prstGeom prst="roundRect">
          <a:avLst/>
        </a:prstGeom>
        <a:solidFill>
          <a:srgbClr val="C7E2E7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800">
              <a:solidFill>
                <a:srgbClr val="12506C"/>
              </a:solidFill>
            </a:rPr>
            <a:t> AVG participants</a:t>
          </a:r>
          <a:r>
            <a:rPr lang="es-CO" sz="1800" baseline="0">
              <a:solidFill>
                <a:srgbClr val="12506C"/>
              </a:solidFill>
            </a:rPr>
            <a:t> per seminar:</a:t>
          </a:r>
          <a:endParaRPr lang="es-CO" sz="1800">
            <a:solidFill>
              <a:srgbClr val="12506C"/>
            </a:solidFill>
          </a:endParaRPr>
        </a:p>
      </xdr:txBody>
    </xdr:sp>
    <xdr:clientData/>
  </xdr:twoCellAnchor>
  <xdr:oneCellAnchor>
    <xdr:from>
      <xdr:col>17</xdr:col>
      <xdr:colOff>666750</xdr:colOff>
      <xdr:row>3</xdr:row>
      <xdr:rowOff>114299</xdr:rowOff>
    </xdr:from>
    <xdr:ext cx="1237130" cy="655949"/>
    <xdr:sp macro="" textlink="'Tablas Reporte'!C104">
      <xdr:nvSpPr>
        <xdr:cNvPr id="38" name="CuadroTexto 37">
          <a:extLst>
            <a:ext uri="{FF2B5EF4-FFF2-40B4-BE49-F238E27FC236}">
              <a16:creationId xmlns:a16="http://schemas.microsoft.com/office/drawing/2014/main" id="{276EB37E-0927-4CB3-A105-6A1F866B8A99}"/>
            </a:ext>
          </a:extLst>
        </xdr:cNvPr>
        <xdr:cNvSpPr txBox="1"/>
      </xdr:nvSpPr>
      <xdr:spPr>
        <a:xfrm>
          <a:off x="14839950" y="904874"/>
          <a:ext cx="12371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A6B71D34-650E-40EF-BE11-E683FB832223}" type="TxLink">
            <a:rPr lang="en-US" sz="3600" b="0" i="0" u="none" strike="noStrike">
              <a:solidFill>
                <a:srgbClr val="12506C"/>
              </a:solidFill>
              <a:latin typeface="Aptos Narrow"/>
              <a:ea typeface="+mn-ea"/>
              <a:cs typeface="+mn-cs"/>
            </a:rPr>
            <a:pPr marL="0" indent="0"/>
            <a:t>23,7</a:t>
          </a:fld>
          <a:endParaRPr lang="es-CO" sz="3600" b="0" i="0" u="none" strike="noStrike">
            <a:solidFill>
              <a:srgbClr val="12506C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542925</xdr:colOff>
      <xdr:row>11</xdr:row>
      <xdr:rowOff>85725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2D4A6995-6E51-5E8C-4900-C264E2EE6A45}"/>
            </a:ext>
          </a:extLst>
        </xdr:cNvPr>
        <xdr:cNvSpPr txBox="1"/>
      </xdr:nvSpPr>
      <xdr:spPr>
        <a:xfrm>
          <a:off x="11344275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171547</xdr:colOff>
      <xdr:row>7</xdr:row>
      <xdr:rowOff>51571</xdr:rowOff>
    </xdr:from>
    <xdr:ext cx="454601" cy="264560"/>
    <xdr:sp macro="" textlink="'Tablas Reporte'!C104">
      <xdr:nvSpPr>
        <xdr:cNvPr id="40" name="CuadroTexto 39">
          <a:extLst>
            <a:ext uri="{FF2B5EF4-FFF2-40B4-BE49-F238E27FC236}">
              <a16:creationId xmlns:a16="http://schemas.microsoft.com/office/drawing/2014/main" id="{03D9DC00-CF08-4DEE-AA1C-509DEC3BD118}"/>
            </a:ext>
          </a:extLst>
        </xdr:cNvPr>
        <xdr:cNvSpPr txBox="1"/>
      </xdr:nvSpPr>
      <xdr:spPr>
        <a:xfrm>
          <a:off x="10334722" y="1861321"/>
          <a:ext cx="4546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8B4D7911-EBEB-4B32-BB21-2A025486A9B5}" type="TxLink">
            <a:rPr lang="en-US" sz="1100" b="0" i="0" u="none" strike="noStrike">
              <a:solidFill>
                <a:srgbClr val="FF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23,7</a:t>
          </a:fld>
          <a:endParaRPr lang="es-CO" sz="3600" b="0" i="0" u="none" strike="noStrike">
            <a:solidFill>
              <a:srgbClr val="FF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17</xdr:col>
      <xdr:colOff>128414</xdr:colOff>
      <xdr:row>26</xdr:row>
      <xdr:rowOff>0</xdr:rowOff>
    </xdr:from>
    <xdr:to>
      <xdr:col>18</xdr:col>
      <xdr:colOff>590551</xdr:colOff>
      <xdr:row>33</xdr:row>
      <xdr:rowOff>66954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44E21B11-13A3-4F6F-BCAE-F6BE70E09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838200</xdr:colOff>
      <xdr:row>21</xdr:row>
      <xdr:rowOff>152120</xdr:rowOff>
    </xdr:from>
    <xdr:to>
      <xdr:col>18</xdr:col>
      <xdr:colOff>521332</xdr:colOff>
      <xdr:row>35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FB386CF-6A53-41CE-B2F0-0E29DB5E7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581025</xdr:colOff>
      <xdr:row>25</xdr:row>
      <xdr:rowOff>47625</xdr:rowOff>
    </xdr:from>
    <xdr:to>
      <xdr:col>18</xdr:col>
      <xdr:colOff>97098</xdr:colOff>
      <xdr:row>27</xdr:row>
      <xdr:rowOff>66675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5D103860-BFCE-7B6E-D102-B7CAAD9BF014}"/>
            </a:ext>
          </a:extLst>
        </xdr:cNvPr>
        <xdr:cNvCxnSpPr/>
      </xdr:nvCxnSpPr>
      <xdr:spPr>
        <a:xfrm>
          <a:off x="15344775" y="5086350"/>
          <a:ext cx="1802073" cy="381000"/>
        </a:xfrm>
        <a:prstGeom prst="line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609600</xdr:colOff>
      <xdr:row>32</xdr:row>
      <xdr:rowOff>11207</xdr:rowOff>
    </xdr:from>
    <xdr:to>
      <xdr:col>18</xdr:col>
      <xdr:colOff>59140</xdr:colOff>
      <xdr:row>33</xdr:row>
      <xdr:rowOff>133350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349C75A4-FA39-4D1D-8274-C23CEFB9832C}"/>
            </a:ext>
          </a:extLst>
        </xdr:cNvPr>
        <xdr:cNvCxnSpPr/>
      </xdr:nvCxnSpPr>
      <xdr:spPr>
        <a:xfrm flipV="1">
          <a:off x="15373350" y="6316757"/>
          <a:ext cx="1735540" cy="303118"/>
        </a:xfrm>
        <a:prstGeom prst="line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771525</xdr:colOff>
      <xdr:row>18</xdr:row>
      <xdr:rowOff>164522</xdr:rowOff>
    </xdr:from>
    <xdr:to>
      <xdr:col>10</xdr:col>
      <xdr:colOff>457200</xdr:colOff>
      <xdr:row>34</xdr:row>
      <xdr:rowOff>9525</xdr:rowOff>
    </xdr:to>
    <xdr:grpSp>
      <xdr:nvGrpSpPr>
        <xdr:cNvPr id="46" name="Grupo 1">
          <a:extLst>
            <a:ext uri="{FF2B5EF4-FFF2-40B4-BE49-F238E27FC236}">
              <a16:creationId xmlns:a16="http://schemas.microsoft.com/office/drawing/2014/main" id="{64B8F5D4-3BC1-6B3D-5329-0CCFF1CBA676}"/>
            </a:ext>
          </a:extLst>
        </xdr:cNvPr>
        <xdr:cNvGrpSpPr/>
      </xdr:nvGrpSpPr>
      <xdr:grpSpPr>
        <a:xfrm>
          <a:off x="4419600" y="4069772"/>
          <a:ext cx="4191000" cy="2893003"/>
          <a:chOff x="4258935" y="4087090"/>
          <a:chExt cx="4479807" cy="2961409"/>
        </a:xfrm>
      </xdr:grpSpPr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47" name="Gráfico 18">
                <a:extLst>
                  <a:ext uri="{FF2B5EF4-FFF2-40B4-BE49-F238E27FC236}">
                    <a16:creationId xmlns:a16="http://schemas.microsoft.com/office/drawing/2014/main" id="{2C46DB26-D7EA-47BA-8B63-81C2086BBF56}"/>
                  </a:ext>
                </a:extLst>
              </xdr:cNvPr>
              <xdr:cNvGraphicFramePr/>
            </xdr:nvGraphicFramePr>
            <xdr:xfrm>
              <a:off x="4258935" y="4087090"/>
              <a:ext cx="4479807" cy="296140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258935" y="4087090"/>
                <a:ext cx="4479807" cy="296140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48" name="Rectángulo 22">
            <a:extLst>
              <a:ext uri="{FF2B5EF4-FFF2-40B4-BE49-F238E27FC236}">
                <a16:creationId xmlns:a16="http://schemas.microsoft.com/office/drawing/2014/main" id="{8CA3DF33-C49E-A14B-48F9-53FDD3A49D25}"/>
              </a:ext>
            </a:extLst>
          </xdr:cNvPr>
          <xdr:cNvSpPr/>
        </xdr:nvSpPr>
        <xdr:spPr>
          <a:xfrm>
            <a:off x="7950791" y="6852543"/>
            <a:ext cx="741718" cy="134202"/>
          </a:xfrm>
          <a:prstGeom prst="rect">
            <a:avLst/>
          </a:prstGeom>
          <a:solidFill>
            <a:srgbClr val="515151"/>
          </a:solidFill>
          <a:ln>
            <a:solidFill>
              <a:srgbClr val="51515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221B34-E2F7-4069-92D7-02C84F2D27CD}" name="Seminarios" displayName="Seminarios" ref="A1:N46" totalsRowShown="0" headerRowDxfId="33" headerRowBorderDxfId="32" tableBorderDxfId="31">
  <autoFilter ref="A1:N46" xr:uid="{5C221B34-E2F7-4069-92D7-02C84F2D27CD}"/>
  <tableColumns count="14">
    <tableColumn id="1" xr3:uid="{FBC57915-ED45-47F8-85EE-580E10101B69}" name="Seminario" dataDxfId="30"/>
    <tableColumn id="10" xr3:uid="{FACBE9FB-C5D7-4428-A600-9AD607156B18}" name="Categoría" dataDxfId="29"/>
    <tableColumn id="2" xr3:uid="{D736DC26-6EA5-4FCC-96FF-6D51E9171173}" name="Nombre del seminario" dataDxfId="28"/>
    <tableColumn id="3" xr3:uid="{7A9ECF05-30DE-4F6E-9813-238926F37375}" name="Conferencista 1"/>
    <tableColumn id="4" xr3:uid="{70297B0C-3ED5-49BA-B4F9-6F86F45A233A}" name="Conferencista 2"/>
    <tableColumn id="11" xr3:uid="{B10F7D03-7402-4A65-AD67-0F7803BBA6D9}" name="Conferencista 3"/>
    <tableColumn id="12" xr3:uid="{B0196F3A-BD6B-45B5-9943-CC2A5644CC4B}" name="Conferencista 4"/>
    <tableColumn id="13" xr3:uid="{6D9BEEEB-1051-4CA0-B626-84C5FAEC502D}" name="Conferencista 5"/>
    <tableColumn id="5" xr3:uid="{88093183-E52F-45B8-B646-36B3D0D8E4F1}" name="Fecha" dataDxfId="27"/>
    <tableColumn id="6" xr3:uid="{CC04A9A9-B18B-4366-B0C6-7449C058F731}" name="Hora"/>
    <tableColumn id="16" xr3:uid="{8732051A-3F12-4C59-A642-F2808DA83A8A}" name="Año" dataDxfId="26" dataCellStyle="Millares">
      <calculatedColumnFormula>YEAR(Seminarios[[#This Row],[Fecha]])</calculatedColumnFormula>
    </tableColumn>
    <tableColumn id="8" xr3:uid="{D575B66C-3155-40C7-90DE-C07882EA33D2}" name="Modalidad"/>
    <tableColumn id="7" xr3:uid="{911EEACD-422B-4DAD-A1ED-C96B169A23DC}" name="Lugar"/>
    <tableColumn id="9" xr3:uid="{BF2E40FF-1735-4054-A9A4-5532ACA1974C}" name="Á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430E6-F968-4F25-AF59-BC16979AB275}" name="Participantes" displayName="Participantes" ref="A1:G997" totalsRowShown="0" headerRowDxfId="25" tableBorderDxfId="24">
  <autoFilter ref="A1:G997" xr:uid="{332430E6-F968-4F25-AF59-BC16979AB275}"/>
  <tableColumns count="7">
    <tableColumn id="1" xr3:uid="{7941237C-1A2E-4A60-AE79-51E4D93E8B10}" name="Nombre" dataDxfId="23"/>
    <tableColumn id="2" xr3:uid="{B3EDEA96-760B-423B-B108-00B0668AE02E}" name="Correo" dataDxfId="22" totalsRowDxfId="21"/>
    <tableColumn id="3" xr3:uid="{B39FF4ED-B2F1-4E61-B0AF-05A4880290A3}" name="Género" dataDxfId="20" totalsRowDxfId="19"/>
    <tableColumn id="4" xr3:uid="{D8EEE4EB-833D-4C21-A5BE-88486E0D45E6}" name="Tipo Asistente" dataDxfId="18" totalsRowDxfId="17"/>
    <tableColumn id="5" xr3:uid="{4A954020-671B-4CF5-98A7-E5C9A188DCB3}" name="Modalidad" dataDxfId="16" totalsRowDxfId="15"/>
    <tableColumn id="6" xr3:uid="{677FE6C6-08AB-42E0-836E-F6D0EE3FDA83}" name="Seminario al que asistió" dataDxfId="14" totalsRowDxfId="13"/>
    <tableColumn id="7" xr3:uid="{8A1CE233-C3E8-4880-B84D-97F1935AA49E}" name="Año" dataDxfId="12" totalsRowDxfId="11">
      <calculatedColumnFormula>_xlfn.XLOOKUP(Participantes[[#This Row],[Seminario al que asistió]],Seminarios[Seminario],Seminarios[Año])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71FFD5-3437-43BE-A69E-A6278812FCB2}" name="Conferencistas" displayName="Conferencistas" ref="A1:K53" totalsRowShown="0" headerRowDxfId="10" headerRowBorderDxfId="9" tableBorderDxfId="8">
  <autoFilter ref="A1:K53" xr:uid="{B271FFD5-3437-43BE-A69E-A6278812FCB2}"/>
  <tableColumns count="11">
    <tableColumn id="1" xr3:uid="{3FCA2426-69E1-4729-B59E-C37CD119BB1F}" name="Nombre" dataDxfId="7"/>
    <tableColumn id="2" xr3:uid="{C0557BD2-AA07-4876-9308-6AA849683278}" name="Apellido" dataDxfId="6"/>
    <tableColumn id="3" xr3:uid="{6529FA5E-2706-48EC-A2DD-735038D49C59}" name="Nombre Completo" dataDxfId="5">
      <calculatedColumnFormula>_xlfn.CONCAT(Conferencistas[[#This Row],[Nombre]]," ",Conferencistas[[#This Row],[Apellido]])</calculatedColumnFormula>
    </tableColumn>
    <tableColumn id="4" xr3:uid="{746DA504-B083-4AB0-B92B-ADCAC9904421}" name="Genero"/>
    <tableColumn id="5" xr3:uid="{E66E0A7B-074E-4713-BBF6-E374EDC0631E}" name="Nacionalidad"/>
    <tableColumn id="6" xr3:uid="{6BF925C0-8111-4C6B-B828-3C6A7F0E1228}" name="Fecha nacimiento" dataDxfId="4"/>
    <tableColumn id="7" xr3:uid="{902BC7D3-7C96-4ADE-BB0B-BE3938B454C9}" name="Nombre Universidad origen"/>
    <tableColumn id="8" xr3:uid="{A522535C-D221-4CA5-BB94-3A4D405240E3}" name="País Universidad origen"/>
    <tableColumn id="9" xr3:uid="{393185C3-AC42-4236-8327-0853F169FC6A}" name="Ubicación" dataDxfId="3"/>
    <tableColumn id="10" xr3:uid="{FAAE56DA-08B3-4330-97AF-5F44EAE40BB4}" name="Seminario que dirigió" dataDxfId="2">
      <calculatedColumnFormula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calculatedColumnFormula>
    </tableColumn>
    <tableColumn id="11" xr3:uid="{BF77A2F8-9E3F-41E6-8E64-A9822CA8E51E}" name="Año" dataDxfId="1">
      <calculatedColumnFormula>_xlfn.XLOOKUP(Conferencistas[[#This Row],[Seminario que dirigió]],Seminarios[Seminario],Seminarios[Año])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ekiker@gmail.com" TargetMode="External"/><Relationship Id="rId2" Type="http://schemas.openxmlformats.org/officeDocument/2006/relationships/hyperlink" Target="mailto:jose.gonzalez@profesores.uamerica.edu.co" TargetMode="External"/><Relationship Id="rId1" Type="http://schemas.openxmlformats.org/officeDocument/2006/relationships/hyperlink" Target="mailto:cfuquen@unal.edu.co" TargetMode="External"/><Relationship Id="rId6" Type="http://schemas.openxmlformats.org/officeDocument/2006/relationships/table" Target="../tables/table2.xml"/><Relationship Id="rId5" Type="http://schemas.openxmlformats.org/officeDocument/2006/relationships/hyperlink" Target="mailto:jd.martinezo@uniandes.edu.co" TargetMode="External"/><Relationship Id="rId4" Type="http://schemas.openxmlformats.org/officeDocument/2006/relationships/hyperlink" Target="mailto:almaraz@colef.m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0ED0-0C5B-4855-B8CD-38FE67A47F7A}">
  <sheetPr>
    <tabColor theme="9" tint="0.39997558519241921"/>
    <pageSetUpPr fitToPage="1"/>
  </sheetPr>
  <dimension ref="B1:U7"/>
  <sheetViews>
    <sheetView zoomScaleNormal="100" workbookViewId="0">
      <selection activeCell="R36" sqref="R36"/>
    </sheetView>
  </sheetViews>
  <sheetFormatPr baseColWidth="10" defaultColWidth="11.42578125" defaultRowHeight="15" x14ac:dyDescent="0.25"/>
  <cols>
    <col min="1" max="1" width="2.7109375" style="49" customWidth="1"/>
    <col min="2" max="2" width="29.28515625" style="49" customWidth="1"/>
    <col min="3" max="5" width="11.42578125" style="49" customWidth="1"/>
    <col min="6" max="9" width="11.42578125" style="49"/>
    <col min="10" max="10" width="10.28515625" style="49" customWidth="1"/>
    <col min="11" max="11" width="7" style="49" customWidth="1"/>
    <col min="12" max="14" width="11.5703125" style="49" customWidth="1"/>
    <col min="15" max="15" width="11.42578125" style="49"/>
    <col min="16" max="17" width="18.5703125" style="49" customWidth="1"/>
    <col min="18" max="18" width="11.42578125" style="49"/>
    <col min="19" max="19" width="19.7109375" style="49" customWidth="1"/>
    <col min="20" max="16384" width="11.42578125" style="49"/>
  </cols>
  <sheetData>
    <row r="1" spans="2:21" ht="7.5" customHeight="1" thickBot="1" x14ac:dyDescent="0.3"/>
    <row r="2" spans="2:21" ht="47.25" thickBot="1" x14ac:dyDescent="0.75">
      <c r="B2" s="205" t="s">
        <v>0</v>
      </c>
      <c r="C2" s="206"/>
      <c r="D2" s="206"/>
      <c r="E2" s="207"/>
      <c r="F2" s="204" t="s">
        <v>1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177"/>
      <c r="R2" s="177"/>
      <c r="S2" s="177"/>
      <c r="U2" s="178" t="s">
        <v>0</v>
      </c>
    </row>
    <row r="3" spans="2:21" ht="7.5" customHeight="1" x14ac:dyDescent="0.25">
      <c r="U3" s="178">
        <v>2025</v>
      </c>
    </row>
    <row r="4" spans="2:21" ht="21.75" customHeight="1" x14ac:dyDescent="0.25">
      <c r="L4" s="48"/>
      <c r="M4" s="48"/>
      <c r="U4" s="178">
        <v>2024</v>
      </c>
    </row>
    <row r="5" spans="2:21" ht="21.75" customHeight="1" x14ac:dyDescent="0.25">
      <c r="L5" s="48"/>
      <c r="M5" s="48"/>
      <c r="U5" s="178"/>
    </row>
    <row r="6" spans="2:21" ht="21.75" customHeight="1" x14ac:dyDescent="0.25">
      <c r="L6" s="48"/>
      <c r="M6" s="48"/>
    </row>
    <row r="7" spans="2:21" x14ac:dyDescent="0.25">
      <c r="L7" s="48"/>
      <c r="M7" s="48"/>
    </row>
  </sheetData>
  <mergeCells count="2">
    <mergeCell ref="F2:P2"/>
    <mergeCell ref="B2:E2"/>
  </mergeCells>
  <dataValidations count="1">
    <dataValidation type="list" allowBlank="1" showInputMessage="1" showErrorMessage="1" sqref="B2:E2" xr:uid="{DF5E3855-431B-4165-B2AE-F5FCB7A70D63}">
      <formula1>$U$2:$U$4</formula1>
    </dataValidation>
  </dataValidations>
  <pageMargins left="0.7" right="0.7" top="0.75" bottom="0.75" header="0.3" footer="0.3"/>
  <pageSetup paperSize="3" scale="81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D5DD-C9A4-411A-BE9D-A5DC0C527A29}">
  <sheetPr>
    <tabColor theme="5" tint="0.79998168889431442"/>
  </sheetPr>
  <dimension ref="A2:M126"/>
  <sheetViews>
    <sheetView workbookViewId="0">
      <selection activeCell="J12" sqref="J12"/>
    </sheetView>
  </sheetViews>
  <sheetFormatPr baseColWidth="10" defaultColWidth="11.42578125" defaultRowHeight="15" x14ac:dyDescent="0.25"/>
  <cols>
    <col min="1" max="1" width="4.7109375" style="51" customWidth="1"/>
    <col min="2" max="2" width="22.42578125" style="51" bestFit="1" customWidth="1"/>
    <col min="3" max="3" width="22.28515625" style="51" customWidth="1"/>
    <col min="4" max="4" width="15" style="51" customWidth="1"/>
    <col min="5" max="5" width="3.42578125" style="51" customWidth="1"/>
    <col min="6" max="6" width="28.5703125" style="51" customWidth="1"/>
    <col min="7" max="7" width="26.5703125" style="51" customWidth="1"/>
    <col min="8" max="8" width="3.42578125" style="51" customWidth="1"/>
    <col min="9" max="9" width="27.7109375" style="51" bestFit="1" customWidth="1"/>
    <col min="10" max="10" width="11.7109375" style="51" customWidth="1"/>
    <col min="11" max="11" width="3.140625" style="51" customWidth="1"/>
    <col min="12" max="13" width="28.5703125" style="51" customWidth="1"/>
    <col min="14" max="14" width="3.28515625" style="51" customWidth="1"/>
    <col min="15" max="16384" width="11.42578125" style="51"/>
  </cols>
  <sheetData>
    <row r="2" spans="2:13" ht="26.25" x14ac:dyDescent="0.4">
      <c r="F2" s="208" t="str">
        <f>IF(Dashboard!$B$2=2025,"2025 DATA",IF(Dashboard!$B$2=2024,"2024 DATA","HISTORICAL DATA"))</f>
        <v>HISTORICAL DATA</v>
      </c>
      <c r="G2" s="208"/>
      <c r="H2" s="208"/>
      <c r="I2" s="208"/>
      <c r="J2" s="208"/>
    </row>
    <row r="4" spans="2:13" x14ac:dyDescent="0.25">
      <c r="B4" s="213" t="s">
        <v>2</v>
      </c>
      <c r="C4" s="213"/>
      <c r="D4" s="213"/>
      <c r="F4" s="216" t="s">
        <v>3</v>
      </c>
      <c r="G4" s="216"/>
      <c r="I4" s="211" t="s">
        <v>4</v>
      </c>
      <c r="J4" s="211"/>
      <c r="L4" s="209" t="s">
        <v>5</v>
      </c>
      <c r="M4" s="210"/>
    </row>
    <row r="5" spans="2:13" ht="30" x14ac:dyDescent="0.25">
      <c r="B5" s="53" t="s">
        <v>6</v>
      </c>
      <c r="C5" s="53" t="s">
        <v>4</v>
      </c>
      <c r="D5" s="54" t="s">
        <v>7</v>
      </c>
      <c r="F5" s="40" t="s">
        <v>8</v>
      </c>
      <c r="G5" s="41" t="s">
        <v>9</v>
      </c>
      <c r="I5" s="43" t="s">
        <v>10</v>
      </c>
      <c r="J5" s="44" t="s">
        <v>9</v>
      </c>
      <c r="L5" s="39" t="s">
        <v>11</v>
      </c>
      <c r="M5" s="39" t="s">
        <v>9</v>
      </c>
    </row>
    <row r="6" spans="2:13" x14ac:dyDescent="0.25">
      <c r="B6" s="214" t="s">
        <v>12</v>
      </c>
      <c r="C6" s="214"/>
      <c r="D6" s="214"/>
      <c r="F6" s="42" t="s">
        <v>13</v>
      </c>
      <c r="G6" s="42">
        <f>IF(Dashboard!$B$2=2025,COUNTIFS(Seminarios[Modalidad],'Tablas Reporte'!F6,Seminarios[Año],2025),IF(Dashboard!$B$2=2024,COUNTIFS(Seminarios[Modalidad],'Tablas Reporte'!F6,Seminarios[Año],2024),COUNTIFS(Seminarios[Modalidad],'Tablas Reporte'!F6)))</f>
        <v>20</v>
      </c>
      <c r="I6" s="42" t="s">
        <v>14</v>
      </c>
      <c r="J6" s="42">
        <f>IF(Dashboard!$B$2=2025,COUNTIFS(Conferencistas[Ubicación],'Tablas Reporte'!I6,Conferencistas[Año],2025),IF(Dashboard!$B$2=2024,COUNTIFS(Conferencistas[Ubicación],'Tablas Reporte'!I6,Conferencistas[Año],2024),COUNTIFS(Conferencistas[Ubicación],'Tablas Reporte'!I6)))</f>
        <v>24</v>
      </c>
      <c r="L6" s="50" t="s">
        <v>13</v>
      </c>
      <c r="M6" s="37">
        <f>IF(Dashboard!$B$2=2025,COUNTIFS(Participantes[Modalidad],'Tablas Reporte'!L6,Participantes[Año],2025),IF(Dashboard!$B$2=2024,COUNTIFS(Participantes[Modalidad],'Tablas Reporte'!L6,Participantes[Año],2024),COUNTIFS(Participantes[Modalidad],'Tablas Reporte'!L6)))</f>
        <v>540</v>
      </c>
    </row>
    <row r="7" spans="2:13" x14ac:dyDescent="0.25">
      <c r="B7" s="3" t="s">
        <v>15</v>
      </c>
      <c r="C7" s="22" t="s">
        <v>16</v>
      </c>
      <c r="D7" s="23">
        <f>COUNTIFS(Participantes[Seminario al que asistió],'Tablas Reporte'!B7)</f>
        <v>17</v>
      </c>
      <c r="F7" s="42" t="s">
        <v>17</v>
      </c>
      <c r="G7" s="42">
        <f>IF(Dashboard!$B$2=2025,COUNTIFS(Seminarios[Modalidad],'Tablas Reporte'!F7,Seminarios[Año],2025),IF(Dashboard!$B$2=2024,COUNTIFS(Seminarios[Modalidad],'Tablas Reporte'!F7,Seminarios[Año],2024),COUNTIFS(Seminarios[Modalidad],'Tablas Reporte'!F7)))</f>
        <v>16</v>
      </c>
      <c r="I7" s="42" t="s">
        <v>18</v>
      </c>
      <c r="J7" s="42">
        <f>IF(Dashboard!$B$2=2025,COUNTIFS(Conferencistas[Ubicación],'Tablas Reporte'!I7,Conferencistas[Año],2025),IF(Dashboard!$B$2=2024,COUNTIFS(Conferencistas[Ubicación],'Tablas Reporte'!I7,Conferencistas[Año],2024),COUNTIFS(Conferencistas[Ubicación],'Tablas Reporte'!I7)))</f>
        <v>16</v>
      </c>
      <c r="L7" s="55" t="s">
        <v>17</v>
      </c>
      <c r="M7" s="52">
        <f>IF(Dashboard!$B$2=2025,COUNTIFS(Participantes[Modalidad],'Tablas Reporte'!L7,Participantes[Año],2025),IF(Dashboard!$B$2=2024,COUNTIFS(Participantes[Modalidad],'Tablas Reporte'!L7,Participantes[Año],2024),COUNTIFS(Participantes[Modalidad],'Tablas Reporte'!L7))+18)</f>
        <v>474</v>
      </c>
    </row>
    <row r="8" spans="2:13" x14ac:dyDescent="0.25">
      <c r="B8" s="3" t="s">
        <v>19</v>
      </c>
      <c r="C8" s="22" t="s">
        <v>20</v>
      </c>
      <c r="D8" s="23">
        <f>COUNTIFS(Participantes[Seminario al que asistió],'Tablas Reporte'!B8)</f>
        <v>22</v>
      </c>
      <c r="F8" s="42" t="s">
        <v>21</v>
      </c>
      <c r="G8" s="42">
        <f>IF(Dashboard!$B$2=2025,COUNTIFS(Seminarios[Modalidad],'Tablas Reporte'!F8,Seminarios[Año],2025),IF(Dashboard!$B$2=2024,COUNTIFS(Seminarios[Modalidad],'Tablas Reporte'!F8,Seminarios[Año],2024),COUNTIFS(Seminarios[Modalidad],'Tablas Reporte'!F8)))</f>
        <v>9</v>
      </c>
      <c r="I8" s="42" t="s">
        <v>22</v>
      </c>
      <c r="J8" s="42">
        <f>IF(Dashboard!$B$2=2025,COUNTIFS(Conferencistas[Ubicación],'Tablas Reporte'!I8,Conferencistas[Año],2025),IF(Dashboard!$B$2=2024,COUNTIFS(Conferencistas[Ubicación],'Tablas Reporte'!I8,Conferencistas[Año],2024),COUNTIFS(Conferencistas[Ubicación],'Tablas Reporte'!I8)))</f>
        <v>9</v>
      </c>
      <c r="L8" s="55" t="s">
        <v>23</v>
      </c>
      <c r="M8" s="52">
        <f>IF(Dashboard!$B$2=2025,0,IF(Dashboard!$B$2=2024,205,205))</f>
        <v>205</v>
      </c>
    </row>
    <row r="9" spans="2:13" x14ac:dyDescent="0.25">
      <c r="B9" s="3" t="s">
        <v>24</v>
      </c>
      <c r="C9" s="22" t="s">
        <v>25</v>
      </c>
      <c r="D9" s="23">
        <f>COUNTIFS(Participantes[Seminario al que asistió],'Tablas Reporte'!B9)</f>
        <v>19</v>
      </c>
      <c r="F9" s="57" t="s">
        <v>26</v>
      </c>
      <c r="G9" s="56">
        <f>SUM(G6:G8)</f>
        <v>45</v>
      </c>
      <c r="I9" s="42" t="s">
        <v>27</v>
      </c>
      <c r="J9" s="42">
        <f>IF(Dashboard!$B$2=2025,COUNTIFS(Conferencistas[Ubicación],'Tablas Reporte'!I9,Conferencistas[Año],2025),IF(Dashboard!$B$2=2024,COUNTIFS(Conferencistas[Ubicación],'Tablas Reporte'!I9,Conferencistas[Año],2024),COUNTIFS(Conferencistas[Ubicación],'Tablas Reporte'!I9)))</f>
        <v>3</v>
      </c>
      <c r="L9" s="57" t="s">
        <v>26</v>
      </c>
      <c r="M9" s="56">
        <f>SUM(M6:M8)</f>
        <v>1219</v>
      </c>
    </row>
    <row r="10" spans="2:13" x14ac:dyDescent="0.25">
      <c r="B10" s="3" t="s">
        <v>28</v>
      </c>
      <c r="C10" s="22" t="s">
        <v>29</v>
      </c>
      <c r="D10" s="23">
        <f>COUNTIFS(Participantes[Seminario al que asistió],'Tablas Reporte'!B10)</f>
        <v>13</v>
      </c>
      <c r="I10" s="42" t="s">
        <v>30</v>
      </c>
      <c r="J10" s="42">
        <f>IF(Dashboard!$B$2=2025,COUNTIFS(Conferencistas[Ubicación],'Tablas Reporte'!I10,Conferencistas[Año],2025),IF(Dashboard!$B$2=2024,COUNTIFS(Conferencistas[Ubicación],'Tablas Reporte'!I10,Conferencistas[Año],2024),COUNTIFS(Conferencistas[Ubicación],'Tablas Reporte'!I10)))</f>
        <v>0</v>
      </c>
    </row>
    <row r="11" spans="2:13" x14ac:dyDescent="0.25">
      <c r="B11" s="3" t="s">
        <v>31</v>
      </c>
      <c r="C11" s="22" t="s">
        <v>32</v>
      </c>
      <c r="D11" s="23">
        <f>COUNTIFS(Participantes[Seminario al que asistió],'Tablas Reporte'!B11)</f>
        <v>13</v>
      </c>
      <c r="F11" s="40" t="s">
        <v>33</v>
      </c>
      <c r="G11" s="41" t="s">
        <v>9</v>
      </c>
      <c r="I11" s="57" t="s">
        <v>26</v>
      </c>
      <c r="J11" s="56">
        <f>SUM(J6:J10)</f>
        <v>52</v>
      </c>
      <c r="L11" s="39" t="s">
        <v>34</v>
      </c>
      <c r="M11" s="39" t="s">
        <v>9</v>
      </c>
    </row>
    <row r="12" spans="2:13" ht="30" x14ac:dyDescent="0.25">
      <c r="B12" s="3" t="s">
        <v>35</v>
      </c>
      <c r="C12" s="22" t="s">
        <v>36</v>
      </c>
      <c r="D12" s="23">
        <f>COUNTIFS(Participantes[Seminario al que asistió],'Tablas Reporte'!B12)</f>
        <v>28</v>
      </c>
      <c r="F12" s="47" t="s">
        <v>12</v>
      </c>
      <c r="G12" s="42">
        <f>IF(Dashboard!$B$2=2025,COUNTIFS(Seminarios[Categoría],'Tablas Reporte'!F12,Seminarios[Año],2025),IF(Dashboard!$B$2=2024,COUNTIFS(Seminarios[Categoría],'Tablas Reporte'!F12,Seminarios[Año],2024),COUNTIFS(Seminarios[Categoría],'Tablas Reporte'!F12)))</f>
        <v>13</v>
      </c>
      <c r="L12" s="50" t="s">
        <v>37</v>
      </c>
      <c r="M12" s="37">
        <f>IF(Dashboard!$B$2=2025,COUNTIFS(Participantes[Género],"F",Participantes[Año],2025),IF(Dashboard!$B$2=2024,COUNTIFS(Participantes[Género],"F",Participantes[Año],2024),COUNTIFS(Participantes[Género],"F")))</f>
        <v>325</v>
      </c>
    </row>
    <row r="13" spans="2:13" x14ac:dyDescent="0.25">
      <c r="B13" s="3" t="s">
        <v>38</v>
      </c>
      <c r="C13" s="22" t="s">
        <v>39</v>
      </c>
      <c r="D13" s="23">
        <f>COUNTIFS(Participantes[Seminario al que asistió],'Tablas Reporte'!B13)</f>
        <v>34</v>
      </c>
      <c r="F13" s="42" t="s">
        <v>40</v>
      </c>
      <c r="G13" s="42">
        <f>IF(Dashboard!$B$2=2025,COUNTIFS(Seminarios[Categoría],'Tablas Reporte'!F13,Seminarios[Año],2025),IF(Dashboard!$B$2=2024,COUNTIFS(Seminarios[Categoría],'Tablas Reporte'!F13,Seminarios[Año],2024),COUNTIFS(Seminarios[Categoría],'Tablas Reporte'!F13)))</f>
        <v>9</v>
      </c>
      <c r="I13" s="43" t="s">
        <v>41</v>
      </c>
      <c r="J13" s="44" t="s">
        <v>9</v>
      </c>
      <c r="L13" s="50" t="s">
        <v>42</v>
      </c>
      <c r="M13" s="37">
        <f>IF(Dashboard!$B$2=2025,COUNTIFS(Participantes[Género],"M",Participantes[Año],2025),IF(Dashboard!$B$2=2024,COUNTIFS(Participantes[Género],"M",Participantes[Año],2024),COUNTIFS(Participantes[Género],"M")))</f>
        <v>626</v>
      </c>
    </row>
    <row r="14" spans="2:13" x14ac:dyDescent="0.25">
      <c r="B14" s="3" t="s">
        <v>43</v>
      </c>
      <c r="C14" s="22" t="s">
        <v>44</v>
      </c>
      <c r="D14" s="23">
        <f>COUNTIFS(Participantes[Seminario al que asistió],'Tablas Reporte'!B14)</f>
        <v>11</v>
      </c>
      <c r="F14" s="42" t="s">
        <v>45</v>
      </c>
      <c r="G14" s="42">
        <f>IF(Dashboard!$B$2=2025,COUNTIFS(Seminarios[Categoría],'Tablas Reporte'!F14,Seminarios[Año],2025),IF(Dashboard!$B$2=2024,COUNTIFS(Seminarios[Categoría],'Tablas Reporte'!F14,Seminarios[Año],2024),COUNTIFS(Seminarios[Categoría],'Tablas Reporte'!F14)))</f>
        <v>6</v>
      </c>
      <c r="I14" s="42" t="s">
        <v>37</v>
      </c>
      <c r="J14" s="42">
        <f>IF(Dashboard!$B$2=2025,COUNTIFS(Conferencistas[Genero],'Tablas Reporte'!I14,Conferencistas[Año],2025),IF(Dashboard!$B$2=2024,COUNTIFS(Conferencistas[Genero],'Tablas Reporte'!I14,Conferencistas[Año],2024),COUNTIFS(Conferencistas[Genero],'Tablas Reporte'!I14)))</f>
        <v>17</v>
      </c>
      <c r="L14" s="38" t="s">
        <v>46</v>
      </c>
      <c r="M14" s="52">
        <f>IF(Dashboard!$B$2=2025,COUNTIFS(Participantes[Género],"NA",Participantes[Año],2025),IF(Dashboard!$B$2=2024,COUNTIFS(Participantes[Género],"NA",Participantes[Año],2024),COUNTIFS(Participantes[Género],"NA"))+223)</f>
        <v>268</v>
      </c>
    </row>
    <row r="15" spans="2:13" x14ac:dyDescent="0.25">
      <c r="B15" s="3" t="s">
        <v>47</v>
      </c>
      <c r="C15" s="22" t="s">
        <v>48</v>
      </c>
      <c r="D15" s="23">
        <f>COUNTIFS(Participantes[Seminario al que asistió],'Tablas Reporte'!B15)</f>
        <v>18</v>
      </c>
      <c r="F15" s="42" t="s">
        <v>49</v>
      </c>
      <c r="G15" s="42">
        <f>IF(Dashboard!$B$2=2025,COUNTIFS(Seminarios[Categoría],'Tablas Reporte'!F15,Seminarios[Año],2025),IF(Dashboard!$B$2=2024,COUNTIFS(Seminarios[Categoría],'Tablas Reporte'!F15,Seminarios[Año],2024),COUNTIFS(Seminarios[Categoría],'Tablas Reporte'!F15)))</f>
        <v>16</v>
      </c>
      <c r="I15" s="42" t="s">
        <v>42</v>
      </c>
      <c r="J15" s="42">
        <f>IF(Dashboard!$B$2=2025,COUNTIFS(Conferencistas[Genero],'Tablas Reporte'!I15,Conferencistas[Año],2025),IF(Dashboard!$B$2=2024,COUNTIFS(Conferencistas[Genero],'Tablas Reporte'!I15,Conferencistas[Año],2024),COUNTIFS(Conferencistas[Genero],'Tablas Reporte'!I15)))</f>
        <v>35</v>
      </c>
      <c r="L15" s="57" t="s">
        <v>26</v>
      </c>
      <c r="M15" s="56">
        <f>SUM(M12:M14)</f>
        <v>1219</v>
      </c>
    </row>
    <row r="16" spans="2:13" x14ac:dyDescent="0.25">
      <c r="B16" s="3" t="s">
        <v>50</v>
      </c>
      <c r="C16" s="22" t="s">
        <v>51</v>
      </c>
      <c r="D16" s="23">
        <f>COUNTIFS(Participantes[Seminario al que asistió],'Tablas Reporte'!B16)</f>
        <v>4</v>
      </c>
      <c r="F16" s="42" t="s">
        <v>52</v>
      </c>
      <c r="G16" s="42">
        <f>IF(Dashboard!$B$2=2025,COUNTIFS(Seminarios[Categoría],'Tablas Reporte'!F16,Seminarios[Año],2025),IF(Dashboard!$B$2=2024,COUNTIFS(Seminarios[Categoría],'Tablas Reporte'!F16,Seminarios[Año],2024),COUNTIFS(Seminarios[Categoría],'Tablas Reporte'!F16)))</f>
        <v>1</v>
      </c>
      <c r="I16" s="57" t="s">
        <v>26</v>
      </c>
      <c r="J16" s="56">
        <f>SUM(J14:J15)</f>
        <v>52</v>
      </c>
    </row>
    <row r="17" spans="1:13" x14ac:dyDescent="0.25">
      <c r="B17" s="3" t="s">
        <v>53</v>
      </c>
      <c r="C17" s="22" t="s">
        <v>54</v>
      </c>
      <c r="D17" s="23">
        <f>COUNTIFS(Participantes[Seminario al que asistió],'Tablas Reporte'!B17)</f>
        <v>16</v>
      </c>
      <c r="F17" s="57" t="s">
        <v>26</v>
      </c>
      <c r="G17" s="56">
        <f>SUM(G12:G16)</f>
        <v>45</v>
      </c>
      <c r="L17" s="39" t="s">
        <v>55</v>
      </c>
      <c r="M17" s="39" t="s">
        <v>9</v>
      </c>
    </row>
    <row r="18" spans="1:13" x14ac:dyDescent="0.25">
      <c r="B18" s="215" t="s">
        <v>40</v>
      </c>
      <c r="C18" s="215"/>
      <c r="D18" s="215"/>
      <c r="L18" s="50" t="s">
        <v>56</v>
      </c>
      <c r="M18" s="37">
        <f>IF(Dashboard!$B$2=2025,COUNTIFS(Participantes[Tipo Asistente],'Tablas Reporte'!L18,Participantes[Año],2025),IF(Dashboard!$B$2=2024,COUNTIFS(Participantes[Tipo Asistente],'Tablas Reporte'!L18,Participantes[Año],2024),COUNTIFS(Participantes[Tipo Asistente],'Tablas Reporte'!L18)))</f>
        <v>610</v>
      </c>
    </row>
    <row r="19" spans="1:13" x14ac:dyDescent="0.25">
      <c r="B19" s="3" t="s">
        <v>57</v>
      </c>
      <c r="C19" s="24" t="s">
        <v>58</v>
      </c>
      <c r="D19" s="23">
        <f>COUNTIFS(Participantes[Seminario al que asistió],'Tablas Reporte'!B19)</f>
        <v>22</v>
      </c>
      <c r="F19" s="40" t="s">
        <v>59</v>
      </c>
      <c r="G19" s="41" t="s">
        <v>9</v>
      </c>
      <c r="I19" s="43" t="s">
        <v>60</v>
      </c>
      <c r="J19" s="44" t="s">
        <v>9</v>
      </c>
      <c r="L19" s="50" t="s">
        <v>61</v>
      </c>
      <c r="M19" s="37">
        <f>IF(Dashboard!$B$2=2025,COUNTIFS(Participantes[Tipo Asistente],'Tablas Reporte'!L19,Participantes[Año],2025),IF(Dashboard!$B$2=2024,COUNTIFS(Participantes[Tipo Asistente],'Tablas Reporte'!L19,Participantes[Año],2024),COUNTIFS(Participantes[Tipo Asistente],'Tablas Reporte'!L19)))</f>
        <v>87</v>
      </c>
    </row>
    <row r="20" spans="1:13" x14ac:dyDescent="0.25">
      <c r="B20" s="3" t="s">
        <v>62</v>
      </c>
      <c r="C20" s="24" t="s">
        <v>63</v>
      </c>
      <c r="D20" s="23">
        <f>COUNTIFS(Participantes[Seminario al que asistió],'Tablas Reporte'!B20)</f>
        <v>27</v>
      </c>
      <c r="F20" s="42" t="s">
        <v>64</v>
      </c>
      <c r="G20" s="42">
        <f>IF(Dashboard!$B$2=2025,COUNTIFS(Seminarios[Área],'Tablas Reporte'!F20,Seminarios[Año],2025),IF(Dashboard!$B$2=2024,COUNTIFS(Seminarios[Área],'Tablas Reporte'!F20,Seminarios[Año],2024),COUNTIFS(Seminarios[Área],'Tablas Reporte'!F20)))</f>
        <v>5</v>
      </c>
      <c r="I20" s="3" t="s">
        <v>65</v>
      </c>
      <c r="J20" s="42">
        <f>IF(Dashboard!$B$2=2025,COUNTIFS(Conferencistas[Nacionalidad],I20,Conferencistas[Año],2025),IF(Dashboard!$B$2=2024,COUNTIFS(Conferencistas[Nacionalidad],I20,Conferencistas[Año],2024),COUNTIFS(Conferencistas[Nacionalidad],I20)))</f>
        <v>8</v>
      </c>
      <c r="L20" s="50" t="s">
        <v>66</v>
      </c>
      <c r="M20" s="37">
        <f>IF(Dashboard!$B$2=2025,COUNTIFS(Participantes[Tipo Asistente],'Tablas Reporte'!L20,Participantes[Año],2025),IF(Dashboard!$B$2=2024,COUNTIFS(Participantes[Tipo Asistente],'Tablas Reporte'!L20,Participantes[Año],2024),COUNTIFS(Participantes[Tipo Asistente],'Tablas Reporte'!L20)))</f>
        <v>31</v>
      </c>
    </row>
    <row r="21" spans="1:13" x14ac:dyDescent="0.25">
      <c r="B21" s="3" t="s">
        <v>67</v>
      </c>
      <c r="C21" s="24" t="s">
        <v>68</v>
      </c>
      <c r="D21" s="23">
        <f>COUNTIFS(Participantes[Seminario al que asistió],'Tablas Reporte'!B21)</f>
        <v>49</v>
      </c>
      <c r="F21" s="42" t="s">
        <v>69</v>
      </c>
      <c r="G21" s="42">
        <f>IF(Dashboard!$B$2=2025,COUNTIFS(Seminarios[Área],'Tablas Reporte'!F21,Seminarios[Año],2025),IF(Dashboard!$B$2=2024,COUNTIFS(Seminarios[Área],'Tablas Reporte'!F21,Seminarios[Año],2024),COUNTIFS(Seminarios[Área],'Tablas Reporte'!F21)))</f>
        <v>9</v>
      </c>
      <c r="I21" s="3" t="s">
        <v>70</v>
      </c>
      <c r="J21" s="42">
        <f>IF(Dashboard!$B$2=2025,COUNTIFS(Conferencistas[Nacionalidad],I21,Conferencistas[Año],2025),IF(Dashboard!$B$2=2024,COUNTIFS(Conferencistas[Nacionalidad],I21,Conferencistas[Año],2024),COUNTIFS(Conferencistas[Nacionalidad],I21)))</f>
        <v>6</v>
      </c>
      <c r="L21" s="50" t="s">
        <v>71</v>
      </c>
      <c r="M21" s="37">
        <f>IF(Dashboard!$B$2=2025,COUNTIFS(Participantes[Tipo Asistente],'Tablas Reporte'!L21,Participantes[Año],2025),IF(Dashboard!$B$2=2024,COUNTIFS(Participantes[Tipo Asistente],'Tablas Reporte'!L21,Participantes[Año],2024),COUNTIFS(Participantes[Tipo Asistente],'Tablas Reporte'!L21)))</f>
        <v>213</v>
      </c>
    </row>
    <row r="22" spans="1:13" x14ac:dyDescent="0.25">
      <c r="B22" s="3" t="s">
        <v>72</v>
      </c>
      <c r="C22" s="24" t="s">
        <v>73</v>
      </c>
      <c r="D22" s="23">
        <f>COUNTIFS(Participantes[Seminario al que asistió],'Tablas Reporte'!B22)</f>
        <v>26</v>
      </c>
      <c r="F22" s="42" t="s">
        <v>74</v>
      </c>
      <c r="G22" s="42">
        <f>IF(Dashboard!$B$2=2025,COUNTIFS(Seminarios[Área],'Tablas Reporte'!F22,Seminarios[Año],2025),IF(Dashboard!$B$2=2024,COUNTIFS(Seminarios[Área],'Tablas Reporte'!F22,Seminarios[Año],2024),COUNTIFS(Seminarios[Área],'Tablas Reporte'!F22)))</f>
        <v>1</v>
      </c>
      <c r="I22" s="3" t="s">
        <v>75</v>
      </c>
      <c r="J22" s="42">
        <f>IF(Dashboard!$B$2=2025,COUNTIFS(Conferencistas[Nacionalidad],I22,Conferencistas[Año],2025),IF(Dashboard!$B$2=2024,COUNTIFS(Conferencistas[Nacionalidad],I22,Conferencistas[Año],2024),COUNTIFS(Conferencistas[Nacionalidad],I22)))</f>
        <v>20</v>
      </c>
      <c r="L22" s="50" t="s">
        <v>76</v>
      </c>
      <c r="M22" s="37">
        <f>IF(Dashboard!$B$2=2025,COUNTIFS(Participantes[Tipo Asistente],'Tablas Reporte'!L22,Participantes[Año],2025),IF(Dashboard!$B$2=2024,COUNTIFS(Participantes[Tipo Asistente],'Tablas Reporte'!L22,Participantes[Año],2024),COUNTIFS(Participantes[Tipo Asistente],'Tablas Reporte'!L22)))</f>
        <v>10</v>
      </c>
    </row>
    <row r="23" spans="1:13" x14ac:dyDescent="0.25">
      <c r="B23" s="3" t="s">
        <v>77</v>
      </c>
      <c r="C23" s="24" t="s">
        <v>78</v>
      </c>
      <c r="D23" s="23">
        <f>COUNTIFS(Participantes[Seminario al que asistió],'Tablas Reporte'!B23)</f>
        <v>35</v>
      </c>
      <c r="F23" s="47" t="s">
        <v>79</v>
      </c>
      <c r="G23" s="42">
        <f>IF(Dashboard!$B$2=2025,COUNTIFS(Seminarios[Área],'Tablas Reporte'!F23,Seminarios[Año],2025),IF(Dashboard!$B$2=2024,COUNTIFS(Seminarios[Área],'Tablas Reporte'!F23,Seminarios[Año],2024),COUNTIFS(Seminarios[Área],'Tablas Reporte'!F23)))</f>
        <v>4</v>
      </c>
      <c r="I23" s="3" t="s">
        <v>80</v>
      </c>
      <c r="J23" s="42">
        <f>IF(Dashboard!$B$2=2025,COUNTIFS(Conferencistas[Nacionalidad],I23,Conferencistas[Año],2025),IF(Dashboard!$B$2=2024,COUNTIFS(Conferencistas[Nacionalidad],I23,Conferencistas[Año],2024),COUNTIFS(Conferencistas[Nacionalidad],I23)))</f>
        <v>1</v>
      </c>
      <c r="L23" s="38" t="s">
        <v>46</v>
      </c>
      <c r="M23" s="52">
        <f>IF(Dashboard!$B$2=2025,COUNTIFS(Participantes[Tipo Asistente],'Tablas Reporte'!L23,Participantes[Año],2025),IF(Dashboard!$B$2=2024,COUNTIFS(Participantes[Tipo Asistente],'Tablas Reporte'!L23,Participantes[Año],2024),COUNTIFS(Participantes[Tipo Asistente],'Tablas Reporte'!L23))+223)</f>
        <v>268</v>
      </c>
    </row>
    <row r="24" spans="1:13" x14ac:dyDescent="0.25">
      <c r="B24" s="3" t="s">
        <v>81</v>
      </c>
      <c r="C24" s="24" t="s">
        <v>82</v>
      </c>
      <c r="D24" s="23">
        <f>COUNTIFS(Participantes[Seminario al que asistió],'Tablas Reporte'!B24)</f>
        <v>24</v>
      </c>
      <c r="F24" s="42" t="s">
        <v>83</v>
      </c>
      <c r="G24" s="42">
        <f>IF(Dashboard!$B$2=2025,COUNTIFS(Seminarios[Área],'Tablas Reporte'!F24,Seminarios[Año],2025),IF(Dashboard!$B$2=2024,COUNTIFS(Seminarios[Área],'Tablas Reporte'!F24,Seminarios[Año],2024),COUNTIFS(Seminarios[Área],'Tablas Reporte'!F24)))</f>
        <v>13</v>
      </c>
      <c r="I24" s="3" t="s">
        <v>84</v>
      </c>
      <c r="J24" s="42">
        <f>IF(Dashboard!$B$2=2025,COUNTIFS(Conferencistas[Nacionalidad],I24,Conferencistas[Año],2025),IF(Dashboard!$B$2=2024,COUNTIFS(Conferencistas[Nacionalidad],I24,Conferencistas[Año],2024),COUNTIFS(Conferencistas[Nacionalidad],I24)))</f>
        <v>1</v>
      </c>
      <c r="L24" s="57" t="s">
        <v>26</v>
      </c>
      <c r="M24" s="56">
        <f>SUM(M18:M23)</f>
        <v>1219</v>
      </c>
    </row>
    <row r="25" spans="1:13" x14ac:dyDescent="0.25">
      <c r="B25" s="3" t="s">
        <v>85</v>
      </c>
      <c r="C25" s="24" t="s">
        <v>86</v>
      </c>
      <c r="D25" s="23">
        <f>COUNTIFS(Participantes[Seminario al que asistió],'Tablas Reporte'!B25)</f>
        <v>23</v>
      </c>
      <c r="F25" s="42" t="s">
        <v>87</v>
      </c>
      <c r="G25" s="42">
        <f>IF(Dashboard!$B$2=2025,COUNTIFS(Seminarios[Área],'Tablas Reporte'!F25,Seminarios[Año],2025),IF(Dashboard!$B$2=2024,COUNTIFS(Seminarios[Área],'Tablas Reporte'!F25,Seminarios[Año],2024),COUNTIFS(Seminarios[Área],'Tablas Reporte'!F25)))</f>
        <v>4</v>
      </c>
      <c r="I25" s="3" t="s">
        <v>88</v>
      </c>
      <c r="J25" s="42">
        <f>IF(Dashboard!$B$2=2025,COUNTIFS(Conferencistas[Nacionalidad],I25,Conferencistas[Año],2025),IF(Dashboard!$B$2=2024,COUNTIFS(Conferencistas[Nacionalidad],I25,Conferencistas[Año],2024),COUNTIFS(Conferencistas[Nacionalidad],I25)))</f>
        <v>2</v>
      </c>
    </row>
    <row r="26" spans="1:13" x14ac:dyDescent="0.25">
      <c r="B26" s="3" t="s">
        <v>89</v>
      </c>
      <c r="C26" s="24" t="s">
        <v>90</v>
      </c>
      <c r="D26" s="23">
        <f>COUNTIFS(Participantes[Seminario al que asistió],'Tablas Reporte'!B26)</f>
        <v>17</v>
      </c>
      <c r="F26" s="42" t="s">
        <v>91</v>
      </c>
      <c r="G26" s="42">
        <f>IF(Dashboard!$B$2=2025,COUNTIFS(Seminarios[Área],'Tablas Reporte'!F26,Seminarios[Año],2025),IF(Dashboard!$B$2=2024,COUNTIFS(Seminarios[Área],'Tablas Reporte'!F26,Seminarios[Año],2024),COUNTIFS(Seminarios[Área],'Tablas Reporte'!F26)))</f>
        <v>9</v>
      </c>
      <c r="I26" s="3" t="s">
        <v>92</v>
      </c>
      <c r="J26" s="42">
        <f>IF(Dashboard!$B$2=2025,COUNTIFS(Conferencistas[Nacionalidad],I26,Conferencistas[Año],2025),IF(Dashboard!$B$2=2024,COUNTIFS(Conferencistas[Nacionalidad],I26,Conferencistas[Año],2024),COUNTIFS(Conferencistas[Nacionalidad],I26)))</f>
        <v>2</v>
      </c>
    </row>
    <row r="27" spans="1:13" x14ac:dyDescent="0.25">
      <c r="B27" s="3" t="s">
        <v>93</v>
      </c>
      <c r="C27" s="24" t="s">
        <v>94</v>
      </c>
      <c r="D27" s="23">
        <f>COUNTIFS(Participantes[Seminario al que asistió],'Tablas Reporte'!B27)</f>
        <v>25</v>
      </c>
      <c r="F27" s="57" t="s">
        <v>26</v>
      </c>
      <c r="G27" s="56">
        <f>SUM(G20:G26)</f>
        <v>45</v>
      </c>
      <c r="I27" s="3" t="s">
        <v>95</v>
      </c>
      <c r="J27" s="42">
        <f>IF(Dashboard!$B$2=2025,COUNTIFS(Conferencistas[Nacionalidad],I27,Conferencistas[Año],2025),IF(Dashboard!$B$2=2024,COUNTIFS(Conferencistas[Nacionalidad],I27,Conferencistas[Año],2024),COUNTIFS(Conferencistas[Nacionalidad],I27)))</f>
        <v>2</v>
      </c>
    </row>
    <row r="28" spans="1:13" x14ac:dyDescent="0.25">
      <c r="B28" s="215" t="s">
        <v>45</v>
      </c>
      <c r="C28" s="215"/>
      <c r="D28" s="215"/>
      <c r="I28" s="3" t="s">
        <v>96</v>
      </c>
      <c r="J28" s="42">
        <f>IF(Dashboard!$B$2=2025,COUNTIFS(Conferencistas[Nacionalidad],I28,Conferencistas[Año],2025),IF(Dashboard!$B$2=2024,COUNTIFS(Conferencistas[Nacionalidad],I28,Conferencistas[Año],2024),COUNTIFS(Conferencistas[Nacionalidad],I28)))</f>
        <v>1</v>
      </c>
      <c r="L28" s="75"/>
    </row>
    <row r="29" spans="1:13" x14ac:dyDescent="0.25">
      <c r="A29" s="75"/>
      <c r="B29" s="3" t="s">
        <v>97</v>
      </c>
      <c r="C29" s="24" t="s">
        <v>98</v>
      </c>
      <c r="D29" s="23">
        <f>COUNTIFS(Participantes[Seminario al que asistió],'Tablas Reporte'!B29)</f>
        <v>45</v>
      </c>
      <c r="I29" s="3" t="s">
        <v>99</v>
      </c>
      <c r="J29" s="42">
        <f>IF(Dashboard!$B$2=2025,COUNTIFS(Conferencistas[Nacionalidad],I29,Conferencistas[Año],2025),IF(Dashboard!$B$2=2024,COUNTIFS(Conferencistas[Nacionalidad],I29,Conferencistas[Año],2024),COUNTIFS(Conferencistas[Nacionalidad],I29)))</f>
        <v>1</v>
      </c>
      <c r="K29" s="75"/>
      <c r="L29" s="75"/>
    </row>
    <row r="30" spans="1:13" x14ac:dyDescent="0.25">
      <c r="A30" s="75"/>
      <c r="B30" s="3" t="s">
        <v>100</v>
      </c>
      <c r="C30" s="24" t="s">
        <v>101</v>
      </c>
      <c r="D30" s="23">
        <f>COUNTIFS(Participantes[Seminario al que asistió],'Tablas Reporte'!B30)</f>
        <v>56</v>
      </c>
      <c r="I30" s="3" t="s">
        <v>102</v>
      </c>
      <c r="J30" s="42">
        <f>IF(Dashboard!$B$2=2025,COUNTIFS(Conferencistas[Nacionalidad],I30,Conferencistas[Año],2025),IF(Dashboard!$B$2=2024,COUNTIFS(Conferencistas[Nacionalidad],I30,Conferencistas[Año],2024),COUNTIFS(Conferencistas[Nacionalidad],I30)))</f>
        <v>4</v>
      </c>
      <c r="K30" s="75"/>
      <c r="L30" s="75"/>
    </row>
    <row r="31" spans="1:13" x14ac:dyDescent="0.25">
      <c r="A31" s="75"/>
      <c r="B31" s="81" t="s">
        <v>103</v>
      </c>
      <c r="C31" s="82" t="s">
        <v>104</v>
      </c>
      <c r="D31" s="83">
        <f>COUNTIFS(Participantes[Seminario al que asistió],'Tablas Reporte'!B31)+223</f>
        <v>223</v>
      </c>
      <c r="I31" s="3" t="s">
        <v>105</v>
      </c>
      <c r="J31" s="42">
        <f>IF(Dashboard!$B$2=2025,COUNTIFS(Conferencistas[Nacionalidad],I31,Conferencistas[Año],2025),IF(Dashboard!$B$2=2024,COUNTIFS(Conferencistas[Nacionalidad],I31,Conferencistas[Año],2024),COUNTIFS(Conferencistas[Nacionalidad],I31)))</f>
        <v>1</v>
      </c>
      <c r="K31" s="75"/>
      <c r="L31" s="75"/>
    </row>
    <row r="32" spans="1:13" x14ac:dyDescent="0.25">
      <c r="A32" s="75"/>
      <c r="B32" s="3" t="s">
        <v>106</v>
      </c>
      <c r="C32" s="24" t="s">
        <v>107</v>
      </c>
      <c r="D32" s="23">
        <f>COUNTIFS(Participantes[Seminario al que asistió],'Tablas Reporte'!B32)</f>
        <v>55</v>
      </c>
      <c r="I32" s="3" t="s">
        <v>108</v>
      </c>
      <c r="J32" s="42">
        <f>IF(Dashboard!$B$2=2025,COUNTIFS(Conferencistas[Nacionalidad],I32,Conferencistas[Año],2025),IF(Dashboard!$B$2=2024,COUNTIFS(Conferencistas[Nacionalidad],I32,Conferencistas[Año],2024),COUNTIFS(Conferencistas[Nacionalidad],I32)))</f>
        <v>1</v>
      </c>
      <c r="K32" s="75"/>
      <c r="L32" s="75"/>
    </row>
    <row r="33" spans="1:12" x14ac:dyDescent="0.25">
      <c r="A33" s="75"/>
      <c r="B33" s="3" t="s">
        <v>109</v>
      </c>
      <c r="C33" s="24" t="s">
        <v>110</v>
      </c>
      <c r="D33" s="23">
        <f>COUNTIFS(Participantes[Seminario al que asistió],'Tablas Reporte'!B33)</f>
        <v>55</v>
      </c>
      <c r="I33" s="3" t="s">
        <v>111</v>
      </c>
      <c r="J33" s="42">
        <f>IF(Dashboard!$B$2=2025,COUNTIFS(Conferencistas[Nacionalidad],I33,Conferencistas[Año],2025),IF(Dashboard!$B$2=2024,COUNTIFS(Conferencistas[Nacionalidad],I33,Conferencistas[Año],2024),COUNTIFS(Conferencistas[Nacionalidad],I33)))</f>
        <v>1</v>
      </c>
      <c r="K33" s="75"/>
      <c r="L33" s="75"/>
    </row>
    <row r="34" spans="1:12" x14ac:dyDescent="0.25">
      <c r="A34" s="75"/>
      <c r="B34" s="215" t="s">
        <v>49</v>
      </c>
      <c r="C34" s="215"/>
      <c r="D34" s="215"/>
      <c r="I34" s="3" t="s">
        <v>112</v>
      </c>
      <c r="J34" s="42">
        <f>IF(Dashboard!$B$2=2025,COUNTIFS(Conferencistas[Nacionalidad],I34,Conferencistas[Año],2025),IF(Dashboard!$B$2=2024,COUNTIFS(Conferencistas[Nacionalidad],I34,Conferencistas[Año],2024),COUNTIFS(Conferencistas[Nacionalidad],I34)))</f>
        <v>1</v>
      </c>
      <c r="K34" s="75"/>
      <c r="L34" s="75"/>
    </row>
    <row r="35" spans="1:12" x14ac:dyDescent="0.25">
      <c r="A35" s="75"/>
      <c r="B35" s="3" t="s">
        <v>113</v>
      </c>
      <c r="C35" s="22" t="s">
        <v>114</v>
      </c>
      <c r="D35" s="23">
        <f>COUNTIFS(Participantes[Seminario al que asistió],'Tablas Reporte'!B35)</f>
        <v>13</v>
      </c>
      <c r="I35" s="57" t="s">
        <v>26</v>
      </c>
      <c r="J35" s="56">
        <f>SUM(J20:J34)</f>
        <v>52</v>
      </c>
      <c r="K35" s="75"/>
      <c r="L35" s="75"/>
    </row>
    <row r="36" spans="1:12" x14ac:dyDescent="0.25">
      <c r="A36" s="75"/>
      <c r="B36" s="3" t="s">
        <v>115</v>
      </c>
      <c r="C36" s="22" t="s">
        <v>116</v>
      </c>
      <c r="D36" s="23">
        <f>COUNTIFS(Participantes[Seminario al que asistió],'Tablas Reporte'!B36)</f>
        <v>12</v>
      </c>
      <c r="K36" s="75"/>
      <c r="L36" s="75"/>
    </row>
    <row r="37" spans="1:12" x14ac:dyDescent="0.25">
      <c r="A37" s="75"/>
      <c r="B37" s="3" t="s">
        <v>117</v>
      </c>
      <c r="C37" s="22" t="s">
        <v>118</v>
      </c>
      <c r="D37" s="23">
        <f>COUNTIFS(Participantes[Seminario al que asistió],'Tablas Reporte'!B37)</f>
        <v>11</v>
      </c>
      <c r="K37" s="75"/>
      <c r="L37" s="75"/>
    </row>
    <row r="38" spans="1:12" x14ac:dyDescent="0.25">
      <c r="A38" s="75"/>
      <c r="B38" s="3" t="s">
        <v>119</v>
      </c>
      <c r="C38" s="22" t="s">
        <v>120</v>
      </c>
      <c r="D38" s="23">
        <f>COUNTIFS(Participantes[Seminario al que asistió],'Tablas Reporte'!B38)</f>
        <v>11</v>
      </c>
      <c r="K38" s="75"/>
      <c r="L38" s="75"/>
    </row>
    <row r="39" spans="1:12" x14ac:dyDescent="0.25">
      <c r="A39" s="75"/>
      <c r="B39" s="3" t="s">
        <v>121</v>
      </c>
      <c r="C39" s="22" t="s">
        <v>122</v>
      </c>
      <c r="D39" s="23">
        <f>COUNTIFS(Participantes[Seminario al que asistió],'Tablas Reporte'!B39)</f>
        <v>11</v>
      </c>
      <c r="K39" s="75"/>
      <c r="L39" s="75"/>
    </row>
    <row r="40" spans="1:12" x14ac:dyDescent="0.25">
      <c r="A40" s="75"/>
      <c r="B40" s="3" t="s">
        <v>123</v>
      </c>
      <c r="C40" s="22" t="s">
        <v>124</v>
      </c>
      <c r="D40" s="23">
        <f>COUNTIFS(Participantes[Seminario al que asistió],'Tablas Reporte'!B40)</f>
        <v>11</v>
      </c>
      <c r="K40" s="75"/>
      <c r="L40" s="75"/>
    </row>
    <row r="41" spans="1:12" x14ac:dyDescent="0.25">
      <c r="A41" s="75"/>
      <c r="B41" s="3" t="s">
        <v>125</v>
      </c>
      <c r="C41" s="22" t="s">
        <v>126</v>
      </c>
      <c r="D41" s="23">
        <f>COUNTIFS(Participantes[Seminario al que asistió],'Tablas Reporte'!B41)</f>
        <v>15</v>
      </c>
      <c r="K41" s="75"/>
      <c r="L41" s="75"/>
    </row>
    <row r="42" spans="1:12" x14ac:dyDescent="0.25">
      <c r="A42" s="75"/>
      <c r="B42" s="3" t="s">
        <v>127</v>
      </c>
      <c r="C42" s="22" t="s">
        <v>128</v>
      </c>
      <c r="D42" s="23">
        <f>COUNTIFS(Participantes[Seminario al que asistió],'Tablas Reporte'!B42)</f>
        <v>16</v>
      </c>
      <c r="K42" s="75"/>
      <c r="L42" s="75"/>
    </row>
    <row r="43" spans="1:12" x14ac:dyDescent="0.25">
      <c r="A43" s="75"/>
      <c r="B43" s="3" t="s">
        <v>129</v>
      </c>
      <c r="C43" s="22" t="s">
        <v>130</v>
      </c>
      <c r="D43" s="23">
        <f>COUNTIFS(Participantes[Seminario al que asistió],'Tablas Reporte'!B43)</f>
        <v>14</v>
      </c>
      <c r="K43" s="75"/>
      <c r="L43" s="75"/>
    </row>
    <row r="44" spans="1:12" x14ac:dyDescent="0.25">
      <c r="A44" s="75"/>
      <c r="B44" s="3" t="s">
        <v>131</v>
      </c>
      <c r="C44" s="22" t="s">
        <v>132</v>
      </c>
      <c r="D44" s="23">
        <f>COUNTIFS(Participantes[Seminario al que asistió],'Tablas Reporte'!B44)</f>
        <v>23</v>
      </c>
      <c r="K44" s="75"/>
      <c r="L44" s="75"/>
    </row>
    <row r="45" spans="1:12" x14ac:dyDescent="0.25">
      <c r="A45" s="75"/>
      <c r="B45" s="3" t="s">
        <v>133</v>
      </c>
      <c r="C45" s="22" t="s">
        <v>134</v>
      </c>
      <c r="D45" s="23">
        <f>COUNTIFS(Participantes[Seminario al que asistió],'Tablas Reporte'!B45)</f>
        <v>22</v>
      </c>
      <c r="K45" s="75"/>
      <c r="L45" s="75"/>
    </row>
    <row r="46" spans="1:12" x14ac:dyDescent="0.25">
      <c r="A46" s="75"/>
      <c r="B46" s="3" t="s">
        <v>135</v>
      </c>
      <c r="C46" s="22" t="s">
        <v>136</v>
      </c>
      <c r="D46" s="23">
        <f>COUNTIFS(Participantes[Seminario al que asistió],'Tablas Reporte'!B46)</f>
        <v>13</v>
      </c>
      <c r="K46" s="75"/>
      <c r="L46" s="75"/>
    </row>
    <row r="47" spans="1:12" x14ac:dyDescent="0.25">
      <c r="A47" s="75"/>
      <c r="B47" s="3" t="s">
        <v>137</v>
      </c>
      <c r="C47" s="22" t="s">
        <v>138</v>
      </c>
      <c r="D47" s="23">
        <f>COUNTIFS(Participantes[Seminario al que asistió],'Tablas Reporte'!B47)</f>
        <v>14</v>
      </c>
      <c r="K47" s="75"/>
      <c r="L47" s="75"/>
    </row>
    <row r="48" spans="1:12" x14ac:dyDescent="0.25">
      <c r="A48" s="75"/>
      <c r="B48" s="3" t="s">
        <v>139</v>
      </c>
      <c r="C48" s="22" t="s">
        <v>140</v>
      </c>
      <c r="D48" s="23">
        <f>COUNTIFS(Participantes[Seminario al que asistió],'Tablas Reporte'!B48)</f>
        <v>19</v>
      </c>
      <c r="K48" s="75"/>
      <c r="L48" s="75"/>
    </row>
    <row r="49" spans="1:12" x14ac:dyDescent="0.25">
      <c r="A49" s="75"/>
      <c r="B49" s="3" t="s">
        <v>141</v>
      </c>
      <c r="C49" s="22" t="s">
        <v>142</v>
      </c>
      <c r="D49" s="23">
        <f>COUNTIFS(Participantes[Seminario al que asistió],'Tablas Reporte'!B49)</f>
        <v>22</v>
      </c>
      <c r="K49" s="75"/>
      <c r="L49" s="75"/>
    </row>
    <row r="50" spans="1:12" x14ac:dyDescent="0.25">
      <c r="A50" s="75"/>
      <c r="B50" s="3" t="s">
        <v>143</v>
      </c>
      <c r="C50" s="22" t="s">
        <v>144</v>
      </c>
      <c r="D50" s="23">
        <f>COUNTIFS(Participantes[Seminario al que asistió],'Tablas Reporte'!B50)</f>
        <v>20</v>
      </c>
      <c r="K50" s="75"/>
      <c r="L50" s="75"/>
    </row>
    <row r="51" spans="1:12" x14ac:dyDescent="0.25">
      <c r="A51" s="75"/>
      <c r="B51" s="215" t="s">
        <v>145</v>
      </c>
      <c r="C51" s="215"/>
      <c r="D51" s="215"/>
      <c r="K51" s="75"/>
      <c r="L51" s="75"/>
    </row>
    <row r="52" spans="1:12" x14ac:dyDescent="0.25">
      <c r="A52" s="75"/>
      <c r="B52" s="212" t="s">
        <v>146</v>
      </c>
      <c r="C52" s="212"/>
      <c r="D52" s="23">
        <f>COUNTIFS(Participantes[Seminario al que asistió],'Tablas Reporte'!B52)</f>
        <v>33</v>
      </c>
      <c r="K52" s="75"/>
      <c r="L52" s="75"/>
    </row>
    <row r="53" spans="1:12" x14ac:dyDescent="0.25">
      <c r="A53" s="75"/>
      <c r="C53" s="58" t="s">
        <v>26</v>
      </c>
      <c r="D53" s="59">
        <f>SUM(D52:D52,D29:D33,D19:D27,D7:D17,D35:D50)</f>
        <v>1157</v>
      </c>
      <c r="K53" s="75"/>
      <c r="L53" s="75"/>
    </row>
    <row r="54" spans="1:12" x14ac:dyDescent="0.25">
      <c r="A54" s="75"/>
      <c r="C54" s="51" t="s">
        <v>147</v>
      </c>
      <c r="K54" s="75"/>
      <c r="L54" s="75"/>
    </row>
    <row r="55" spans="1:12" x14ac:dyDescent="0.25">
      <c r="A55" s="75"/>
      <c r="B55" s="101" t="s">
        <v>148</v>
      </c>
      <c r="C55" s="101" t="s">
        <v>5</v>
      </c>
      <c r="D55" s="51">
        <f t="shared" ref="D55:D91" si="0">$C$104</f>
        <v>23.685714285714287</v>
      </c>
      <c r="K55" s="75"/>
      <c r="L55" s="75"/>
    </row>
    <row r="56" spans="1:12" x14ac:dyDescent="0.25">
      <c r="A56" s="51">
        <f>_xlfn.XLOOKUP(B56,Seminarios[Seminario],Seminarios[Año])</f>
        <v>2024</v>
      </c>
      <c r="B56" s="3" t="str" cm="1">
        <f t="array" ref="B56:B100">_xlfn._xlws.FILTER(Seminarios[Seminario],IF(Dashboard!$B$2=2025,Seminarios[Año]=2025,IF(Dashboard!$B$2=2024,Seminarios[Año]=2024,Seminarios[Año])))</f>
        <v>Visiting Scholars 1</v>
      </c>
      <c r="C56" s="23">
        <f>IF(IF(B56="GHE 3",223,COUNTIFS(Participantes[Seminario al que asistió],'Tablas Reporte'!B56))=0,"",IF(B56="GHE 3",223,COUNTIFS(Participantes[Seminario al que asistió],'Tablas Reporte'!B56)))</f>
        <v>17</v>
      </c>
      <c r="D56" s="51">
        <f t="shared" si="0"/>
        <v>23.685714285714287</v>
      </c>
      <c r="F56" s="45"/>
      <c r="G56" s="45"/>
      <c r="K56" s="75"/>
      <c r="L56" s="75"/>
    </row>
    <row r="57" spans="1:12" x14ac:dyDescent="0.25">
      <c r="A57" s="51">
        <f>_xlfn.XLOOKUP(B57,Seminarios[Seminario],Seminarios[Año])</f>
        <v>2024</v>
      </c>
      <c r="B57" s="3" t="str">
        <v>Visiting Scholars 2</v>
      </c>
      <c r="C57" s="23">
        <f>IF(IF(B57="GHE 3",223,COUNTIFS(Participantes[Seminario al que asistió],'Tablas Reporte'!B57))=0,"",IF(B57="GHE 3",223,COUNTIFS(Participantes[Seminario al que asistió],'Tablas Reporte'!B57)))</f>
        <v>22</v>
      </c>
      <c r="D57" s="51">
        <f t="shared" si="0"/>
        <v>23.685714285714287</v>
      </c>
      <c r="F57" s="45"/>
      <c r="G57" s="45"/>
      <c r="K57" s="75"/>
      <c r="L57" s="75"/>
    </row>
    <row r="58" spans="1:12" x14ac:dyDescent="0.25">
      <c r="A58" s="51">
        <f>_xlfn.XLOOKUP(B58,Seminarios[Seminario],Seminarios[Año])</f>
        <v>2024</v>
      </c>
      <c r="B58" s="3" t="str">
        <v>Visiting Scholars 3</v>
      </c>
      <c r="C58" s="23">
        <f>IF(IF(B58="GHE 3",223,COUNTIFS(Participantes[Seminario al que asistió],'Tablas Reporte'!B58))=0,"",IF(B58="GHE 3",223,COUNTIFS(Participantes[Seminario al que asistió],'Tablas Reporte'!B58)))</f>
        <v>19</v>
      </c>
      <c r="D58" s="51">
        <f t="shared" si="0"/>
        <v>23.685714285714287</v>
      </c>
      <c r="F58" s="45"/>
      <c r="G58" s="45"/>
      <c r="K58" s="75"/>
      <c r="L58" s="75"/>
    </row>
    <row r="59" spans="1:12" x14ac:dyDescent="0.25">
      <c r="A59" s="51">
        <f>_xlfn.XLOOKUP(B59,Seminarios[Seminario],Seminarios[Año])</f>
        <v>2024</v>
      </c>
      <c r="B59" s="3" t="str">
        <v>Visiting Scholars 4</v>
      </c>
      <c r="C59" s="23">
        <f>IF(IF(B59="GHE 3",223,COUNTIFS(Participantes[Seminario al que asistió],'Tablas Reporte'!B59))=0,"",IF(B59="GHE 3",223,COUNTIFS(Participantes[Seminario al que asistió],'Tablas Reporte'!B59)))</f>
        <v>13</v>
      </c>
      <c r="D59" s="51">
        <f t="shared" si="0"/>
        <v>23.685714285714287</v>
      </c>
      <c r="F59" s="45"/>
      <c r="G59" s="45"/>
      <c r="K59" s="75"/>
      <c r="L59" s="75"/>
    </row>
    <row r="60" spans="1:12" x14ac:dyDescent="0.25">
      <c r="A60" s="51">
        <f>_xlfn.XLOOKUP(B60,Seminarios[Seminario],Seminarios[Año])</f>
        <v>2024</v>
      </c>
      <c r="B60" s="3" t="str">
        <v>Visiting Scholars 5</v>
      </c>
      <c r="C60" s="23">
        <f>IF(IF(B60="GHE 3",223,COUNTIFS(Participantes[Seminario al que asistió],'Tablas Reporte'!B60))=0,"",IF(B60="GHE 3",223,COUNTIFS(Participantes[Seminario al que asistió],'Tablas Reporte'!B60)))</f>
        <v>13</v>
      </c>
      <c r="D60" s="51">
        <f t="shared" si="0"/>
        <v>23.685714285714287</v>
      </c>
      <c r="F60" s="45"/>
      <c r="G60" s="45"/>
      <c r="K60" s="75"/>
      <c r="L60" s="75"/>
    </row>
    <row r="61" spans="1:12" x14ac:dyDescent="0.25">
      <c r="A61" s="51">
        <f>_xlfn.XLOOKUP(B61,Seminarios[Seminario],Seminarios[Año])</f>
        <v>2024</v>
      </c>
      <c r="B61" s="3" t="str">
        <v>Visiting Scholars 6</v>
      </c>
      <c r="C61" s="23">
        <f>IF(IF(B61="GHE 3",223,COUNTIFS(Participantes[Seminario al que asistió],'Tablas Reporte'!B61))=0,"",IF(B61="GHE 3",223,COUNTIFS(Participantes[Seminario al que asistió],'Tablas Reporte'!B61)))</f>
        <v>28</v>
      </c>
      <c r="D61" s="51">
        <f t="shared" si="0"/>
        <v>23.685714285714287</v>
      </c>
      <c r="F61" s="45"/>
      <c r="G61" s="45"/>
      <c r="K61" s="75"/>
      <c r="L61" s="75"/>
    </row>
    <row r="62" spans="1:12" x14ac:dyDescent="0.25">
      <c r="A62" s="51">
        <f>_xlfn.XLOOKUP(B62,Seminarios[Seminario],Seminarios[Año])</f>
        <v>2024</v>
      </c>
      <c r="B62" s="3" t="str">
        <v>Ágora 1</v>
      </c>
      <c r="C62" s="23">
        <f>IF(IF(B62="GHE 3",223,COUNTIFS(Participantes[Seminario al que asistió],'Tablas Reporte'!B62))=0,"",IF(B62="GHE 3",223,COUNTIFS(Participantes[Seminario al que asistió],'Tablas Reporte'!B62)))</f>
        <v>22</v>
      </c>
      <c r="D62" s="51">
        <f t="shared" si="0"/>
        <v>23.685714285714287</v>
      </c>
      <c r="F62" s="45"/>
      <c r="G62" s="45"/>
      <c r="K62" s="75"/>
      <c r="L62" s="75"/>
    </row>
    <row r="63" spans="1:12" x14ac:dyDescent="0.25">
      <c r="A63" s="51">
        <f>_xlfn.XLOOKUP(B63,Seminarios[Seminario],Seminarios[Año])</f>
        <v>2024</v>
      </c>
      <c r="B63" s="3" t="str">
        <v>Ágora 2</v>
      </c>
      <c r="C63" s="23">
        <f>IF(IF(B63="GHE 3",223,COUNTIFS(Participantes[Seminario al que asistió],'Tablas Reporte'!B63))=0,"",IF(B63="GHE 3",223,COUNTIFS(Participantes[Seminario al que asistió],'Tablas Reporte'!B63)))</f>
        <v>27</v>
      </c>
      <c r="D63" s="51">
        <f t="shared" si="0"/>
        <v>23.685714285714287</v>
      </c>
      <c r="F63" s="45"/>
      <c r="G63" s="45"/>
      <c r="K63" s="75"/>
      <c r="L63" s="75"/>
    </row>
    <row r="64" spans="1:12" x14ac:dyDescent="0.25">
      <c r="A64" s="51">
        <f>_xlfn.XLOOKUP(B64,Seminarios[Seminario],Seminarios[Año])</f>
        <v>2024</v>
      </c>
      <c r="B64" s="3" t="str">
        <v>GHE 1</v>
      </c>
      <c r="C64" s="23">
        <f>IF(IF(B64="GHE 3",223,COUNTIFS(Participantes[Seminario al que asistió],'Tablas Reporte'!B64))=0,"",IF(B64="GHE 3",223,COUNTIFS(Participantes[Seminario al que asistió],'Tablas Reporte'!B64)))</f>
        <v>45</v>
      </c>
      <c r="D64" s="51">
        <f t="shared" si="0"/>
        <v>23.685714285714287</v>
      </c>
      <c r="F64" s="45"/>
      <c r="G64" s="45"/>
      <c r="K64" s="75"/>
      <c r="L64" s="75"/>
    </row>
    <row r="65" spans="1:12" x14ac:dyDescent="0.25">
      <c r="A65" s="51">
        <f>_xlfn.XLOOKUP(B65,Seminarios[Seminario],Seminarios[Año])</f>
        <v>2024</v>
      </c>
      <c r="B65" s="3" t="str">
        <v>GHE 2</v>
      </c>
      <c r="C65" s="23">
        <f>IF(IF(B65="GHE 3",223,COUNTIFS(Participantes[Seminario al que asistió],'Tablas Reporte'!B65))=0,"",IF(B65="GHE 3",223,COUNTIFS(Participantes[Seminario al que asistió],'Tablas Reporte'!B65)))</f>
        <v>56</v>
      </c>
      <c r="D65" s="51">
        <f t="shared" si="0"/>
        <v>23.685714285714287</v>
      </c>
      <c r="F65" s="45"/>
      <c r="G65" s="45"/>
      <c r="K65" s="75"/>
      <c r="L65" s="75"/>
    </row>
    <row r="66" spans="1:12" x14ac:dyDescent="0.25">
      <c r="A66" s="51">
        <f>_xlfn.XLOOKUP(B66,Seminarios[Seminario],Seminarios[Año])</f>
        <v>2024</v>
      </c>
      <c r="B66" s="3" t="str">
        <v>GHE 3</v>
      </c>
      <c r="C66" s="23">
        <f>IF(IF(B66="GHE 3",223,COUNTIFS(Participantes[Seminario al que asistió],'Tablas Reporte'!B66))=0,"",IF(B66="GHE 3",223,COUNTIFS(Participantes[Seminario al que asistió],'Tablas Reporte'!B66)))</f>
        <v>223</v>
      </c>
      <c r="D66" s="51">
        <f t="shared" si="0"/>
        <v>23.685714285714287</v>
      </c>
      <c r="F66" s="45"/>
      <c r="G66" s="45"/>
      <c r="K66" s="75"/>
      <c r="L66" s="75"/>
    </row>
    <row r="67" spans="1:12" x14ac:dyDescent="0.25">
      <c r="A67" s="51">
        <f>_xlfn.XLOOKUP(B67,Seminarios[Seminario],Seminarios[Año])</f>
        <v>2024</v>
      </c>
      <c r="B67" s="3" t="str">
        <v>Oligarchs - David L.</v>
      </c>
      <c r="C67" s="23">
        <f>IF(IF(B67="GHE 3",223,COUNTIFS(Participantes[Seminario al que asistió],'Tablas Reporte'!B67))=0,"",IF(B67="GHE 3",223,COUNTIFS(Participantes[Seminario al que asistió],'Tablas Reporte'!B67)))</f>
        <v>33</v>
      </c>
      <c r="D67" s="51">
        <f t="shared" si="0"/>
        <v>23.685714285714287</v>
      </c>
      <c r="F67" s="45"/>
      <c r="G67" s="45"/>
      <c r="K67" s="75"/>
      <c r="L67" s="75"/>
    </row>
    <row r="68" spans="1:12" x14ac:dyDescent="0.25">
      <c r="A68" s="51">
        <f>_xlfn.XLOOKUP(B68,Seminarios[Seminario],Seminarios[Año])</f>
        <v>2024</v>
      </c>
      <c r="B68" s="3" t="str">
        <v>Ágora 3</v>
      </c>
      <c r="C68" s="23">
        <f>IF(IF(B68="GHE 3",223,COUNTIFS(Participantes[Seminario al que asistió],'Tablas Reporte'!B68))=0,"",IF(B68="GHE 3",223,COUNTIFS(Participantes[Seminario al que asistió],'Tablas Reporte'!B68)))</f>
        <v>49</v>
      </c>
      <c r="D68" s="51">
        <f t="shared" si="0"/>
        <v>23.685714285714287</v>
      </c>
      <c r="F68" s="45"/>
      <c r="G68" s="45"/>
      <c r="K68" s="75"/>
      <c r="L68" s="75"/>
    </row>
    <row r="69" spans="1:12" x14ac:dyDescent="0.25">
      <c r="A69" s="51">
        <f>_xlfn.XLOOKUP(B69,Seminarios[Seminario],Seminarios[Año])</f>
        <v>2024</v>
      </c>
      <c r="B69" s="3" t="str">
        <v>Recruitment research 1</v>
      </c>
      <c r="C69" s="23">
        <f>IF(IF(B69="GHE 3",223,COUNTIFS(Participantes[Seminario al que asistió],'Tablas Reporte'!B69))=0,"",IF(B69="GHE 3",223,COUNTIFS(Participantes[Seminario al que asistió],'Tablas Reporte'!B69)))</f>
        <v>13</v>
      </c>
      <c r="D69" s="51">
        <f t="shared" si="0"/>
        <v>23.685714285714287</v>
      </c>
      <c r="F69" s="45"/>
      <c r="G69" s="45"/>
      <c r="K69" s="75"/>
      <c r="L69" s="75"/>
    </row>
    <row r="70" spans="1:12" x14ac:dyDescent="0.25">
      <c r="A70" s="51">
        <f>_xlfn.XLOOKUP(B70,Seminarios[Seminario],Seminarios[Año])</f>
        <v>2024</v>
      </c>
      <c r="B70" s="3" t="str">
        <v>GHE 4</v>
      </c>
      <c r="C70" s="23">
        <f>IF(IF(B70="GHE 3",223,COUNTIFS(Participantes[Seminario al que asistió],'Tablas Reporte'!B70))=0,"",IF(B70="GHE 3",223,COUNTIFS(Participantes[Seminario al que asistió],'Tablas Reporte'!B70)))</f>
        <v>55</v>
      </c>
      <c r="D70" s="51">
        <f t="shared" si="0"/>
        <v>23.685714285714287</v>
      </c>
      <c r="F70" s="45"/>
      <c r="G70" s="45"/>
      <c r="K70" s="75"/>
      <c r="L70" s="75"/>
    </row>
    <row r="71" spans="1:12" x14ac:dyDescent="0.25">
      <c r="A71" s="51">
        <f>_xlfn.XLOOKUP(B71,Seminarios[Seminario],Seminarios[Año])</f>
        <v>2024</v>
      </c>
      <c r="B71" s="3" t="str">
        <v>Recruitment research 2</v>
      </c>
      <c r="C71" s="23">
        <f>IF(IF(B71="GHE 3",223,COUNTIFS(Participantes[Seminario al que asistió],'Tablas Reporte'!B71))=0,"",IF(B71="GHE 3",223,COUNTIFS(Participantes[Seminario al que asistió],'Tablas Reporte'!B71)))</f>
        <v>12</v>
      </c>
      <c r="D71" s="51">
        <f t="shared" si="0"/>
        <v>23.685714285714287</v>
      </c>
      <c r="F71" s="45"/>
      <c r="G71" s="45"/>
      <c r="K71" s="75"/>
      <c r="L71" s="75"/>
    </row>
    <row r="72" spans="1:12" x14ac:dyDescent="0.25">
      <c r="A72" s="51">
        <f>_xlfn.XLOOKUP(B72,Seminarios[Seminario],Seminarios[Año])</f>
        <v>2024</v>
      </c>
      <c r="B72" s="3" t="str">
        <v>Ágora 4</v>
      </c>
      <c r="C72" s="23">
        <f>IF(IF(B72="GHE 3",223,COUNTIFS(Participantes[Seminario al que asistió],'Tablas Reporte'!B72))=0,"",IF(B72="GHE 3",223,COUNTIFS(Participantes[Seminario al que asistió],'Tablas Reporte'!B72)))</f>
        <v>26</v>
      </c>
      <c r="D72" s="51">
        <f t="shared" si="0"/>
        <v>23.685714285714287</v>
      </c>
      <c r="F72" s="45"/>
      <c r="G72" s="45"/>
      <c r="K72" s="75"/>
      <c r="L72" s="75"/>
    </row>
    <row r="73" spans="1:12" x14ac:dyDescent="0.25">
      <c r="A73" s="51">
        <f>_xlfn.XLOOKUP(B73,Seminarios[Seminario],Seminarios[Año])</f>
        <v>2024</v>
      </c>
      <c r="B73" s="3" t="str">
        <v>Recruitment research 3</v>
      </c>
      <c r="C73" s="23">
        <f>IF(IF(B73="GHE 3",223,COUNTIFS(Participantes[Seminario al que asistió],'Tablas Reporte'!B73))=0,"",IF(B73="GHE 3",223,COUNTIFS(Participantes[Seminario al que asistió],'Tablas Reporte'!B73)))</f>
        <v>11</v>
      </c>
      <c r="D73" s="51">
        <f t="shared" si="0"/>
        <v>23.685714285714287</v>
      </c>
      <c r="F73" s="45"/>
      <c r="G73" s="45"/>
      <c r="K73" s="75"/>
      <c r="L73" s="75"/>
    </row>
    <row r="74" spans="1:12" x14ac:dyDescent="0.25">
      <c r="A74" s="51">
        <f>_xlfn.XLOOKUP(B74,Seminarios[Seminario],Seminarios[Año])</f>
        <v>2024</v>
      </c>
      <c r="B74" s="3" t="str">
        <v>GHE 5</v>
      </c>
      <c r="C74" s="23">
        <f>IF(IF(B74="GHE 3",223,COUNTIFS(Participantes[Seminario al que asistió],'Tablas Reporte'!B74))=0,"",IF(B74="GHE 3",223,COUNTIFS(Participantes[Seminario al que asistió],'Tablas Reporte'!B74)))</f>
        <v>55</v>
      </c>
      <c r="D74" s="51">
        <f t="shared" si="0"/>
        <v>23.685714285714287</v>
      </c>
      <c r="F74" s="45"/>
      <c r="G74" s="45"/>
      <c r="K74" s="75"/>
      <c r="L74" s="75"/>
    </row>
    <row r="75" spans="1:12" x14ac:dyDescent="0.25">
      <c r="A75" s="51">
        <f>_xlfn.XLOOKUP(B75,Seminarios[Seminario],Seminarios[Año])</f>
        <v>2024</v>
      </c>
      <c r="B75" s="3" t="str">
        <v>Recruitment research 4</v>
      </c>
      <c r="C75" s="23">
        <f>IF(IF(B75="GHE 3",223,COUNTIFS(Participantes[Seminario al que asistió],'Tablas Reporte'!B75))=0,"",IF(B75="GHE 3",223,COUNTIFS(Participantes[Seminario al que asistió],'Tablas Reporte'!B75)))</f>
        <v>11</v>
      </c>
      <c r="D75" s="51">
        <f t="shared" si="0"/>
        <v>23.685714285714287</v>
      </c>
      <c r="F75" s="45"/>
      <c r="G75" s="45"/>
      <c r="K75" s="75"/>
      <c r="L75" s="75"/>
    </row>
    <row r="76" spans="1:12" x14ac:dyDescent="0.25">
      <c r="A76" s="51">
        <f>_xlfn.XLOOKUP(B76,Seminarios[Seminario],Seminarios[Año])</f>
        <v>2024</v>
      </c>
      <c r="B76" s="3" t="str">
        <v>Ágora 5</v>
      </c>
      <c r="C76" s="23">
        <f>IF(IF(B76="GHE 3",223,COUNTIFS(Participantes[Seminario al que asistió],'Tablas Reporte'!B76))=0,"",IF(B76="GHE 3",223,COUNTIFS(Participantes[Seminario al que asistió],'Tablas Reporte'!B76)))</f>
        <v>35</v>
      </c>
      <c r="D76" s="51">
        <f t="shared" si="0"/>
        <v>23.685714285714287</v>
      </c>
      <c r="F76" s="45"/>
      <c r="G76" s="45"/>
      <c r="K76" s="75"/>
      <c r="L76" s="75"/>
    </row>
    <row r="77" spans="1:12" x14ac:dyDescent="0.25">
      <c r="A77" s="51">
        <f>_xlfn.XLOOKUP(B77,Seminarios[Seminario],Seminarios[Año])</f>
        <v>2024</v>
      </c>
      <c r="B77" s="3" t="str">
        <v>Recruitment research 5</v>
      </c>
      <c r="C77" s="23">
        <f>IF(IF(B77="GHE 3",223,COUNTIFS(Participantes[Seminario al que asistió],'Tablas Reporte'!B77))=0,"",IF(B77="GHE 3",223,COUNTIFS(Participantes[Seminario al que asistió],'Tablas Reporte'!B77)))</f>
        <v>11</v>
      </c>
      <c r="D77" s="51">
        <f t="shared" si="0"/>
        <v>23.685714285714287</v>
      </c>
      <c r="F77" s="45"/>
      <c r="G77" s="45"/>
      <c r="K77" s="75"/>
      <c r="L77" s="75"/>
    </row>
    <row r="78" spans="1:12" x14ac:dyDescent="0.25">
      <c r="A78" s="51">
        <f>_xlfn.XLOOKUP(B78,Seminarios[Seminario],Seminarios[Año])</f>
        <v>2024</v>
      </c>
      <c r="B78" s="3" t="str">
        <v>Ágora 6</v>
      </c>
      <c r="C78" s="23">
        <f>IF(IF(B78="GHE 3",223,COUNTIFS(Participantes[Seminario al que asistió],'Tablas Reporte'!B78))=0,"",IF(B78="GHE 3",223,COUNTIFS(Participantes[Seminario al que asistió],'Tablas Reporte'!B78)))</f>
        <v>24</v>
      </c>
      <c r="D78" s="51">
        <f t="shared" si="0"/>
        <v>23.685714285714287</v>
      </c>
      <c r="F78" s="45"/>
      <c r="G78" s="45"/>
      <c r="K78" s="75"/>
      <c r="L78" s="75"/>
    </row>
    <row r="79" spans="1:12" x14ac:dyDescent="0.25">
      <c r="A79" s="51">
        <f>_xlfn.XLOOKUP(B79,Seminarios[Seminario],Seminarios[Año])</f>
        <v>2024</v>
      </c>
      <c r="B79" s="3" t="str">
        <v>Recruitment research 6</v>
      </c>
      <c r="C79" s="23">
        <f>IF(IF(B79="GHE 3",223,COUNTIFS(Participantes[Seminario al que asistió],'Tablas Reporte'!B79))=0,"",IF(B79="GHE 3",223,COUNTIFS(Participantes[Seminario al que asistió],'Tablas Reporte'!B79)))</f>
        <v>11</v>
      </c>
      <c r="D79" s="51">
        <f t="shared" si="0"/>
        <v>23.685714285714287</v>
      </c>
      <c r="F79" s="45"/>
      <c r="G79" s="45"/>
      <c r="K79" s="75"/>
      <c r="L79" s="75"/>
    </row>
    <row r="80" spans="1:12" x14ac:dyDescent="0.25">
      <c r="A80" s="51">
        <f>_xlfn.XLOOKUP(B80,Seminarios[Seminario],Seminarios[Año])</f>
        <v>2024</v>
      </c>
      <c r="B80" s="3" t="str">
        <v>Visiting Scholars 7</v>
      </c>
      <c r="C80" s="23">
        <f>IF(IF(B80="GHE 3",223,COUNTIFS(Participantes[Seminario al que asistió],'Tablas Reporte'!B80))=0,"",IF(B80="GHE 3",223,COUNTIFS(Participantes[Seminario al que asistió],'Tablas Reporte'!B80)))</f>
        <v>34</v>
      </c>
      <c r="D80" s="51">
        <f t="shared" si="0"/>
        <v>23.685714285714287</v>
      </c>
      <c r="F80" s="45"/>
      <c r="G80" s="45"/>
      <c r="K80" s="75"/>
      <c r="L80" s="75"/>
    </row>
    <row r="81" spans="1:12" x14ac:dyDescent="0.25">
      <c r="A81" s="51">
        <f>_xlfn.XLOOKUP(B81,Seminarios[Seminario],Seminarios[Año])</f>
        <v>2025</v>
      </c>
      <c r="B81" s="3" t="str">
        <v>Recruitment research 7</v>
      </c>
      <c r="C81" s="23">
        <f>IF(IF(B81="GHE 3",223,COUNTIFS(Participantes[Seminario al que asistió],'Tablas Reporte'!B81))=0,"",IF(B81="GHE 3",223,COUNTIFS(Participantes[Seminario al que asistió],'Tablas Reporte'!B81)))</f>
        <v>15</v>
      </c>
      <c r="D81" s="51">
        <f t="shared" si="0"/>
        <v>23.685714285714287</v>
      </c>
      <c r="F81" s="45"/>
      <c r="G81" s="45"/>
      <c r="K81" s="75"/>
      <c r="L81" s="75"/>
    </row>
    <row r="82" spans="1:12" x14ac:dyDescent="0.25">
      <c r="A82" s="51">
        <f>_xlfn.XLOOKUP(B82,Seminarios[Seminario],Seminarios[Año])</f>
        <v>2025</v>
      </c>
      <c r="B82" s="3" t="str">
        <v>Recruitment research 8</v>
      </c>
      <c r="C82" s="23">
        <f>IF(IF(B82="GHE 3",223,COUNTIFS(Participantes[Seminario al que asistió],'Tablas Reporte'!B82))=0,"",IF(B82="GHE 3",223,COUNTIFS(Participantes[Seminario al que asistió],'Tablas Reporte'!B82)))</f>
        <v>16</v>
      </c>
      <c r="D82" s="51">
        <f t="shared" si="0"/>
        <v>23.685714285714287</v>
      </c>
      <c r="F82" s="45"/>
      <c r="G82" s="45"/>
      <c r="K82" s="75"/>
      <c r="L82" s="75"/>
    </row>
    <row r="83" spans="1:12" x14ac:dyDescent="0.25">
      <c r="A83" s="51">
        <f>_xlfn.XLOOKUP(B83,Seminarios[Seminario],Seminarios[Año])</f>
        <v>2025</v>
      </c>
      <c r="B83" s="3" t="str">
        <v>Recruitment research 9</v>
      </c>
      <c r="C83" s="23">
        <f>IF(IF(B83="GHE 3",223,COUNTIFS(Participantes[Seminario al que asistió],'Tablas Reporte'!B83))=0,"",IF(B83="GHE 3",223,COUNTIFS(Participantes[Seminario al que asistió],'Tablas Reporte'!B83)))</f>
        <v>14</v>
      </c>
      <c r="D83" s="51">
        <f t="shared" si="0"/>
        <v>23.685714285714287</v>
      </c>
      <c r="F83" s="45"/>
      <c r="G83" s="45"/>
      <c r="K83" s="75"/>
      <c r="L83" s="75"/>
    </row>
    <row r="84" spans="1:12" x14ac:dyDescent="0.25">
      <c r="A84" s="51">
        <f>_xlfn.XLOOKUP(B84,Seminarios[Seminario],Seminarios[Año])</f>
        <v>2025</v>
      </c>
      <c r="B84" s="3" t="str">
        <v>Recruitment research 10</v>
      </c>
      <c r="C84" s="23">
        <f>IF(IF(B84="GHE 3",223,COUNTIFS(Participantes[Seminario al que asistió],'Tablas Reporte'!B84))=0,"",IF(B84="GHE 3",223,COUNTIFS(Participantes[Seminario al que asistió],'Tablas Reporte'!B84)))</f>
        <v>23</v>
      </c>
      <c r="D84" s="51">
        <f t="shared" si="0"/>
        <v>23.685714285714287</v>
      </c>
      <c r="F84" s="45"/>
      <c r="G84" s="45"/>
      <c r="K84" s="75"/>
      <c r="L84" s="75"/>
    </row>
    <row r="85" spans="1:12" x14ac:dyDescent="0.25">
      <c r="A85" s="51">
        <f>_xlfn.XLOOKUP(B85,Seminarios[Seminario],Seminarios[Año])</f>
        <v>2025</v>
      </c>
      <c r="B85" s="3" t="str">
        <v>Recruitment research 11</v>
      </c>
      <c r="C85" s="23">
        <f>IF(IF(B85="GHE 3",223,COUNTIFS(Participantes[Seminario al que asistió],'Tablas Reporte'!B85))=0,"",IF(B85="GHE 3",223,COUNTIFS(Participantes[Seminario al que asistió],'Tablas Reporte'!B85)))</f>
        <v>22</v>
      </c>
      <c r="D85" s="51">
        <f t="shared" si="0"/>
        <v>23.685714285714287</v>
      </c>
      <c r="F85" s="45"/>
      <c r="G85" s="45"/>
      <c r="K85" s="75"/>
      <c r="L85" s="75"/>
    </row>
    <row r="86" spans="1:12" x14ac:dyDescent="0.25">
      <c r="A86" s="51">
        <f>_xlfn.XLOOKUP(B86,Seminarios[Seminario],Seminarios[Año])</f>
        <v>2025</v>
      </c>
      <c r="B86" s="3" t="str">
        <v>Recruitment research 12</v>
      </c>
      <c r="C86" s="23">
        <f>IF(IF(B86="GHE 3",223,COUNTIFS(Participantes[Seminario al que asistió],'Tablas Reporte'!B86))=0,"",IF(B86="GHE 3",223,COUNTIFS(Participantes[Seminario al que asistió],'Tablas Reporte'!B86)))</f>
        <v>13</v>
      </c>
      <c r="D86" s="51">
        <f t="shared" si="0"/>
        <v>23.685714285714287</v>
      </c>
      <c r="F86" s="45"/>
      <c r="G86" s="45"/>
      <c r="K86" s="75"/>
      <c r="L86" s="75"/>
    </row>
    <row r="87" spans="1:12" x14ac:dyDescent="0.25">
      <c r="A87" s="51">
        <f>_xlfn.XLOOKUP(B87,Seminarios[Seminario],Seminarios[Año])</f>
        <v>2025</v>
      </c>
      <c r="B87" s="3" t="str">
        <v>Recruitment research 13</v>
      </c>
      <c r="C87" s="23">
        <f>IF(IF(B87="GHE 3",223,COUNTIFS(Participantes[Seminario al que asistió],'Tablas Reporte'!B87))=0,"",IF(B87="GHE 3",223,COUNTIFS(Participantes[Seminario al que asistió],'Tablas Reporte'!B87)))</f>
        <v>14</v>
      </c>
      <c r="D87" s="51">
        <f t="shared" si="0"/>
        <v>23.685714285714287</v>
      </c>
      <c r="F87" s="45"/>
      <c r="G87" s="45"/>
      <c r="K87" s="75"/>
    </row>
    <row r="88" spans="1:12" x14ac:dyDescent="0.25">
      <c r="A88" s="51">
        <f>_xlfn.XLOOKUP(B88,Seminarios[Seminario],Seminarios[Año])</f>
        <v>2025</v>
      </c>
      <c r="B88" s="3" t="str">
        <v>Ágora 7</v>
      </c>
      <c r="C88" s="23">
        <f>IF(IF(B88="GHE 3",223,COUNTIFS(Participantes[Seminario al que asistió],'Tablas Reporte'!B88))=0,"",IF(B88="GHE 3",223,COUNTIFS(Participantes[Seminario al que asistió],'Tablas Reporte'!B88)))</f>
        <v>23</v>
      </c>
      <c r="D88" s="51">
        <f t="shared" si="0"/>
        <v>23.685714285714287</v>
      </c>
      <c r="F88" s="45"/>
      <c r="G88" s="45"/>
    </row>
    <row r="89" spans="1:12" x14ac:dyDescent="0.25">
      <c r="A89" s="51">
        <f>_xlfn.XLOOKUP(B89,Seminarios[Seminario],Seminarios[Año])</f>
        <v>2025</v>
      </c>
      <c r="B89" s="3" t="str">
        <v>Recruitment research 14</v>
      </c>
      <c r="C89" s="23">
        <f>IF(IF(B89="GHE 3",223,COUNTIFS(Participantes[Seminario al que asistió],'Tablas Reporte'!B89))=0,"",IF(B89="GHE 3",223,COUNTIFS(Participantes[Seminario al que asistió],'Tablas Reporte'!B89)))</f>
        <v>19</v>
      </c>
      <c r="D89" s="51">
        <f t="shared" si="0"/>
        <v>23.685714285714287</v>
      </c>
      <c r="F89" s="45"/>
      <c r="G89" s="45"/>
    </row>
    <row r="90" spans="1:12" x14ac:dyDescent="0.25">
      <c r="A90" s="51">
        <f>_xlfn.XLOOKUP(B90,Seminarios[Seminario],Seminarios[Año])</f>
        <v>2025</v>
      </c>
      <c r="B90" s="3" t="str">
        <v>Ágora 8</v>
      </c>
      <c r="C90" s="23">
        <f>IF(IF(B90="GHE 3",223,COUNTIFS(Participantes[Seminario al que asistió],'Tablas Reporte'!B90))=0,"",IF(B90="GHE 3",223,COUNTIFS(Participantes[Seminario al que asistió],'Tablas Reporte'!B90)))</f>
        <v>17</v>
      </c>
      <c r="D90" s="51">
        <f t="shared" si="0"/>
        <v>23.685714285714287</v>
      </c>
      <c r="F90" s="45"/>
      <c r="G90" s="45"/>
    </row>
    <row r="91" spans="1:12" x14ac:dyDescent="0.25">
      <c r="A91" s="51">
        <f>_xlfn.XLOOKUP(B91,Seminarios[Seminario],Seminarios[Año])</f>
        <v>2025</v>
      </c>
      <c r="B91" s="3" t="str">
        <v>Visiting Scholars 8</v>
      </c>
      <c r="C91" s="23">
        <f>IF(IF(B91="GHE 3",223,COUNTIFS(Participantes[Seminario al que asistió],'Tablas Reporte'!B91))=0,"",IF(B91="GHE 3",223,COUNTIFS(Participantes[Seminario al que asistió],'Tablas Reporte'!B91)))</f>
        <v>11</v>
      </c>
      <c r="D91" s="51">
        <f t="shared" si="0"/>
        <v>23.685714285714287</v>
      </c>
      <c r="F91" s="45"/>
      <c r="G91" s="45"/>
    </row>
    <row r="92" spans="1:12" x14ac:dyDescent="0.25">
      <c r="B92" s="3" t="str">
        <v>Ágora 9</v>
      </c>
      <c r="C92" s="23">
        <f>IF(IF(B92="GHE 3",223,COUNTIFS(Participantes[Seminario al que asistió],'Tablas Reporte'!B92))=0,"",IF(B92="GHE 3",223,COUNTIFS(Participantes[Seminario al que asistió],'Tablas Reporte'!B92)))</f>
        <v>25</v>
      </c>
      <c r="D92" s="75"/>
      <c r="F92" s="45"/>
      <c r="G92" s="45"/>
    </row>
    <row r="93" spans="1:12" x14ac:dyDescent="0.25">
      <c r="B93" s="3" t="str">
        <v>Recruitment research 15</v>
      </c>
      <c r="C93" s="23">
        <f>IF(IF(B93="GHE 3",223,COUNTIFS(Participantes[Seminario al que asistió],'Tablas Reporte'!B93))=0,"",IF(B93="GHE 3",223,COUNTIFS(Participantes[Seminario al que asistió],'Tablas Reporte'!B93)))</f>
        <v>22</v>
      </c>
      <c r="D93" s="75"/>
      <c r="F93" s="45"/>
      <c r="G93" s="45"/>
    </row>
    <row r="94" spans="1:12" x14ac:dyDescent="0.25">
      <c r="B94" s="3" t="str">
        <v>Visiting Scholars 9</v>
      </c>
      <c r="C94" s="23">
        <f>IF(IF(B94="GHE 3",223,COUNTIFS(Participantes[Seminario al que asistió],'Tablas Reporte'!B94))=0,"",IF(B94="GHE 3",223,COUNTIFS(Participantes[Seminario al que asistió],'Tablas Reporte'!B94)))</f>
        <v>18</v>
      </c>
      <c r="D94" s="75"/>
      <c r="F94" s="45"/>
      <c r="G94" s="45"/>
    </row>
    <row r="95" spans="1:12" x14ac:dyDescent="0.25">
      <c r="B95" s="3" t="str">
        <v>Recruitment research 16</v>
      </c>
      <c r="C95" s="23">
        <f>IF(IF(B95="GHE 3",223,COUNTIFS(Participantes[Seminario al que asistió],'Tablas Reporte'!B95))=0,"",IF(B95="GHE 3",223,COUNTIFS(Participantes[Seminario al que asistió],'Tablas Reporte'!B95)))</f>
        <v>20</v>
      </c>
      <c r="D95" s="75"/>
      <c r="F95" s="45"/>
      <c r="G95" s="45"/>
    </row>
    <row r="96" spans="1:12" x14ac:dyDescent="0.25">
      <c r="B96" s="3" t="str">
        <v>Visiting Scholars 10</v>
      </c>
      <c r="C96" s="23">
        <f>IF(IF(B96="GHE 3",223,COUNTIFS(Participantes[Seminario al que asistió],'Tablas Reporte'!B96))=0,"",IF(B96="GHE 3",223,COUNTIFS(Participantes[Seminario al que asistió],'Tablas Reporte'!B96)))</f>
        <v>4</v>
      </c>
      <c r="D96" s="75"/>
      <c r="F96" s="45"/>
      <c r="G96" s="45"/>
    </row>
    <row r="97" spans="2:7" x14ac:dyDescent="0.25">
      <c r="B97" s="3" t="str">
        <v>Visiting Scholars 11</v>
      </c>
      <c r="C97" s="23">
        <f>IF(IF(B97="GHE 3",223,COUNTIFS(Participantes[Seminario al que asistió],'Tablas Reporte'!B97))=0,"",IF(B97="GHE 3",223,COUNTIFS(Participantes[Seminario al que asistió],'Tablas Reporte'!B97)))</f>
        <v>16</v>
      </c>
      <c r="D97" s="75"/>
      <c r="F97" s="45"/>
      <c r="G97" s="45"/>
    </row>
    <row r="98" spans="2:7" x14ac:dyDescent="0.25">
      <c r="B98" s="3" t="str">
        <v>Visiting Scholars 12</v>
      </c>
      <c r="C98" s="23">
        <f>IF(IF(B98="GHE 3",223,COUNTIFS(Participantes[Seminario al que asistió],'Tablas Reporte'!B98))=0,"",IF(B98="GHE 3",223,COUNTIFS(Participantes[Seminario al que asistió],'Tablas Reporte'!B98)))</f>
        <v>10</v>
      </c>
      <c r="D98" s="75"/>
      <c r="F98" s="45"/>
      <c r="G98" s="45"/>
    </row>
    <row r="99" spans="2:7" x14ac:dyDescent="0.25">
      <c r="B99" s="3" t="str">
        <v>Visiting Scholars 13</v>
      </c>
      <c r="C99" s="23">
        <f>IF(IF(B99="GHE 3",223,COUNTIFS(Participantes[Seminario al que asistió],'Tablas Reporte'!B99))=0,"",IF(B99="GHE 3",223,COUNTIFS(Participantes[Seminario al que asistió],'Tablas Reporte'!B99)))</f>
        <v>21</v>
      </c>
      <c r="D99" s="75"/>
      <c r="F99" s="45"/>
      <c r="G99" s="45"/>
    </row>
    <row r="100" spans="2:7" x14ac:dyDescent="0.25">
      <c r="B100" s="3" t="str">
        <v>GHE 6</v>
      </c>
      <c r="C100" s="23">
        <f>IF(IF(B100="GHE 3",223,COUNTIFS(Participantes[Seminario al que asistió],'Tablas Reporte'!B100))=0,"",IF(B100="GHE 3",223,COUNTIFS(Participantes[Seminario al que asistió],'Tablas Reporte'!B100)))</f>
        <v>31</v>
      </c>
      <c r="D100" s="75"/>
      <c r="F100" s="45"/>
      <c r="G100" s="45"/>
    </row>
    <row r="101" spans="2:7" x14ac:dyDescent="0.25">
      <c r="D101" s="75"/>
      <c r="F101" s="45"/>
    </row>
    <row r="102" spans="2:7" x14ac:dyDescent="0.25">
      <c r="B102" s="75"/>
      <c r="C102" s="75"/>
      <c r="D102" s="75"/>
      <c r="F102" s="45"/>
    </row>
    <row r="103" spans="2:7" x14ac:dyDescent="0.25">
      <c r="B103" s="77" t="s">
        <v>149</v>
      </c>
      <c r="C103" s="77">
        <f>AVERAGE(C56:C91)</f>
        <v>29.222222222222221</v>
      </c>
      <c r="D103" s="75"/>
      <c r="F103" s="45"/>
    </row>
    <row r="104" spans="2:7" x14ac:dyDescent="0.25">
      <c r="B104" s="77" t="s">
        <v>150</v>
      </c>
      <c r="C104" s="78">
        <f>AVERAGEIF(C56:C91,"&lt;="&amp;PERCENTILE($C$56:$C$91,0.99),C56:C91)</f>
        <v>23.685714285714287</v>
      </c>
      <c r="D104" s="75"/>
      <c r="F104" s="45"/>
    </row>
    <row r="105" spans="2:7" x14ac:dyDescent="0.25">
      <c r="B105" s="75"/>
      <c r="C105" s="79">
        <f>AVERAGE(C57:C91)</f>
        <v>29.571428571428573</v>
      </c>
      <c r="D105" s="75"/>
      <c r="F105" s="45"/>
    </row>
    <row r="106" spans="2:7" x14ac:dyDescent="0.25">
      <c r="B106" s="75"/>
      <c r="C106" s="75"/>
      <c r="D106" s="75"/>
      <c r="F106" s="45"/>
    </row>
    <row r="107" spans="2:7" x14ac:dyDescent="0.25">
      <c r="B107" s="75"/>
      <c r="C107" s="75"/>
      <c r="D107" s="75"/>
      <c r="F107" s="45"/>
    </row>
    <row r="108" spans="2:7" x14ac:dyDescent="0.25">
      <c r="B108" s="75"/>
      <c r="C108" s="75"/>
      <c r="D108" s="75"/>
      <c r="F108" s="45"/>
    </row>
    <row r="109" spans="2:7" x14ac:dyDescent="0.25">
      <c r="B109" s="75"/>
      <c r="C109" s="75"/>
      <c r="D109" s="75"/>
      <c r="F109" s="45"/>
    </row>
    <row r="110" spans="2:7" x14ac:dyDescent="0.25">
      <c r="B110" s="75"/>
      <c r="C110" s="75"/>
      <c r="D110" s="75"/>
      <c r="F110" s="45"/>
    </row>
    <row r="111" spans="2:7" x14ac:dyDescent="0.25">
      <c r="B111" s="75"/>
      <c r="C111" s="75"/>
      <c r="D111" s="75"/>
      <c r="F111" s="45"/>
    </row>
    <row r="112" spans="2:7" x14ac:dyDescent="0.25">
      <c r="B112" s="75"/>
      <c r="C112" s="75"/>
      <c r="D112" s="75"/>
      <c r="F112" s="45"/>
    </row>
    <row r="113" spans="2:6" x14ac:dyDescent="0.25">
      <c r="B113" s="75"/>
      <c r="C113" s="75"/>
      <c r="D113" s="75"/>
      <c r="F113" s="45"/>
    </row>
    <row r="114" spans="2:6" x14ac:dyDescent="0.25">
      <c r="B114" s="75"/>
      <c r="C114" s="75"/>
      <c r="D114" s="75"/>
      <c r="F114" s="45"/>
    </row>
    <row r="115" spans="2:6" x14ac:dyDescent="0.25">
      <c r="B115" s="75"/>
      <c r="C115" s="75"/>
      <c r="D115" s="75"/>
      <c r="F115" s="45"/>
    </row>
    <row r="116" spans="2:6" x14ac:dyDescent="0.25">
      <c r="B116" s="75"/>
      <c r="C116" s="75"/>
      <c r="D116" s="75"/>
      <c r="F116" s="45"/>
    </row>
    <row r="117" spans="2:6" x14ac:dyDescent="0.25">
      <c r="B117" s="75"/>
      <c r="C117" s="75"/>
      <c r="D117" s="75"/>
      <c r="F117" s="45"/>
    </row>
    <row r="118" spans="2:6" x14ac:dyDescent="0.25">
      <c r="B118" s="75"/>
      <c r="C118" s="75"/>
      <c r="D118" s="75"/>
      <c r="F118" s="45"/>
    </row>
    <row r="119" spans="2:6" x14ac:dyDescent="0.25">
      <c r="B119" s="75"/>
      <c r="C119" s="75"/>
      <c r="D119" s="75"/>
      <c r="F119" s="45"/>
    </row>
    <row r="120" spans="2:6" x14ac:dyDescent="0.25">
      <c r="B120" s="75"/>
      <c r="C120" s="75"/>
      <c r="D120" s="75"/>
      <c r="F120" s="45"/>
    </row>
    <row r="121" spans="2:6" x14ac:dyDescent="0.25">
      <c r="B121" s="75"/>
      <c r="C121" s="75"/>
      <c r="D121" s="75"/>
      <c r="F121" s="45"/>
    </row>
    <row r="122" spans="2:6" x14ac:dyDescent="0.25">
      <c r="B122" s="75"/>
      <c r="C122" s="75"/>
      <c r="D122" s="75"/>
      <c r="F122" s="45"/>
    </row>
    <row r="123" spans="2:6" x14ac:dyDescent="0.25">
      <c r="B123" s="75"/>
      <c r="C123" s="75"/>
      <c r="D123" s="75"/>
    </row>
    <row r="124" spans="2:6" x14ac:dyDescent="0.25">
      <c r="B124" s="75"/>
      <c r="C124" s="75"/>
    </row>
    <row r="125" spans="2:6" x14ac:dyDescent="0.25">
      <c r="B125" s="75"/>
      <c r="C125" s="75"/>
    </row>
    <row r="126" spans="2:6" x14ac:dyDescent="0.25">
      <c r="B126" s="75"/>
      <c r="C126" s="75"/>
    </row>
  </sheetData>
  <sortState xmlns:xlrd2="http://schemas.microsoft.com/office/spreadsheetml/2017/richdata2" ref="A6:D100">
    <sortCondition ref="C56:C91"/>
  </sortState>
  <mergeCells count="11">
    <mergeCell ref="F2:J2"/>
    <mergeCell ref="L4:M4"/>
    <mergeCell ref="I4:J4"/>
    <mergeCell ref="B52:C52"/>
    <mergeCell ref="B4:D4"/>
    <mergeCell ref="B6:D6"/>
    <mergeCell ref="B18:D18"/>
    <mergeCell ref="B28:D28"/>
    <mergeCell ref="B51:D51"/>
    <mergeCell ref="F4:G4"/>
    <mergeCell ref="B34:D3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EEE1-EB5F-4007-8A06-E563E8435DD4}">
  <sheetPr>
    <tabColor rgb="FFC7E2E7"/>
  </sheetPr>
  <dimension ref="B1:G38"/>
  <sheetViews>
    <sheetView zoomScale="115" zoomScaleNormal="115" workbookViewId="0">
      <selection activeCell="I19" sqref="I19"/>
    </sheetView>
  </sheetViews>
  <sheetFormatPr baseColWidth="10" defaultColWidth="11.42578125" defaultRowHeight="15" x14ac:dyDescent="0.25"/>
  <cols>
    <col min="1" max="1" width="3.5703125" style="45" customWidth="1"/>
    <col min="2" max="2" width="29.7109375" style="97" customWidth="1"/>
    <col min="3" max="3" width="60.140625" style="46" customWidth="1"/>
    <col min="4" max="4" width="8.5703125" style="46" bestFit="1" customWidth="1"/>
    <col min="5" max="5" width="16.5703125" style="46" bestFit="1" customWidth="1"/>
    <col min="6" max="6" width="12.140625" style="46" customWidth="1"/>
    <col min="7" max="7" width="25.5703125" style="46" bestFit="1" customWidth="1"/>
    <col min="8" max="16384" width="11.42578125" style="45"/>
  </cols>
  <sheetData>
    <row r="1" spans="2:7" ht="15.75" customHeight="1" thickBot="1" x14ac:dyDescent="0.3">
      <c r="B1" s="45"/>
      <c r="C1" s="45"/>
      <c r="D1" s="45"/>
      <c r="E1" s="45"/>
      <c r="F1" s="45"/>
      <c r="G1" s="45"/>
    </row>
    <row r="2" spans="2:7" ht="19.5" thickBot="1" x14ac:dyDescent="0.35">
      <c r="B2" s="100" t="s">
        <v>151</v>
      </c>
      <c r="C2" s="99" t="s">
        <v>152</v>
      </c>
      <c r="D2" s="45"/>
      <c r="E2" s="45"/>
      <c r="F2" s="45"/>
      <c r="G2" s="45"/>
    </row>
    <row r="3" spans="2:7" ht="15.75" thickBot="1" x14ac:dyDescent="0.3">
      <c r="B3" s="45"/>
      <c r="C3" s="45"/>
      <c r="D3" s="45"/>
      <c r="E3" s="45"/>
      <c r="F3" s="45"/>
      <c r="G3" s="45"/>
    </row>
    <row r="4" spans="2:7" ht="36.75" customHeight="1" x14ac:dyDescent="0.25">
      <c r="B4" s="18" t="s">
        <v>153</v>
      </c>
      <c r="C4" s="35" t="str">
        <f>_xlfn.XLOOKUP($C$2,Seminarios[Seminario],Seminarios[Nombre del seminario],"NA")</f>
        <v>Climate Change and Business: Historical Perspectives on the Andes Wine Industry and the Rise of Greenwashing</v>
      </c>
      <c r="D4" s="45"/>
      <c r="E4" s="45"/>
      <c r="F4" s="45"/>
      <c r="G4" s="45"/>
    </row>
    <row r="5" spans="2:7" x14ac:dyDescent="0.25">
      <c r="B5" s="19" t="s">
        <v>154</v>
      </c>
      <c r="C5" s="60" t="str">
        <f>_xlfn.XLOOKUP($C$2,Seminarios[Seminario],Seminarios[Conferencista 1],"NA")</f>
        <v>Teresa da Silva Lopes</v>
      </c>
      <c r="D5" s="45"/>
      <c r="E5" s="45"/>
      <c r="F5" s="45"/>
      <c r="G5" s="45"/>
    </row>
    <row r="6" spans="2:7" x14ac:dyDescent="0.25">
      <c r="B6" s="19" t="s">
        <v>155</v>
      </c>
      <c r="C6" s="60" t="str">
        <f>_xlfn.XLOOKUP($C$2,Seminarios[Seminario],Seminarios[Conferencista 2],"NA")</f>
        <v>NA</v>
      </c>
      <c r="D6" s="45"/>
      <c r="E6" s="45"/>
      <c r="F6" s="45"/>
      <c r="G6" s="45"/>
    </row>
    <row r="7" spans="2:7" x14ac:dyDescent="0.25">
      <c r="B7" s="19" t="s">
        <v>156</v>
      </c>
      <c r="C7" s="60" t="str">
        <f>_xlfn.XLOOKUP($C$2,Seminarios[Seminario],Seminarios[Conferencista 3],"NA")</f>
        <v>NA</v>
      </c>
      <c r="D7" s="45"/>
      <c r="E7" s="45"/>
      <c r="F7" s="45"/>
      <c r="G7" s="45"/>
    </row>
    <row r="8" spans="2:7" x14ac:dyDescent="0.25">
      <c r="B8" s="19" t="s">
        <v>157</v>
      </c>
      <c r="C8" s="60" t="str">
        <f>_xlfn.XLOOKUP($C$2,Seminarios[Seminario],Seminarios[Conferencista 4],"NA")</f>
        <v>NA</v>
      </c>
      <c r="D8" s="45"/>
      <c r="E8" s="45"/>
      <c r="F8" s="45"/>
      <c r="G8" s="45"/>
    </row>
    <row r="9" spans="2:7" x14ac:dyDescent="0.25">
      <c r="B9" s="19" t="s">
        <v>158</v>
      </c>
      <c r="C9" s="60" t="str">
        <f>_xlfn.XLOOKUP($C$2,Seminarios[Seminario],Seminarios[Conferencista 5],"NA")</f>
        <v>NA</v>
      </c>
      <c r="D9" s="45"/>
      <c r="E9" s="45"/>
      <c r="F9" s="45"/>
      <c r="G9" s="45"/>
    </row>
    <row r="10" spans="2:7" x14ac:dyDescent="0.25">
      <c r="B10" s="19" t="s">
        <v>159</v>
      </c>
      <c r="C10" s="33">
        <f>_xlfn.XLOOKUP($C$2,Seminarios[Seminario],Seminarios[Fecha],"NA")</f>
        <v>45845</v>
      </c>
      <c r="D10" s="45"/>
      <c r="E10" s="45"/>
      <c r="F10" s="45"/>
      <c r="G10" s="45"/>
    </row>
    <row r="11" spans="2:7" x14ac:dyDescent="0.25">
      <c r="B11" s="19" t="s">
        <v>160</v>
      </c>
      <c r="C11" s="34" t="str">
        <f>_xlfn.XLOOKUP($C$2,Seminarios[Seminario],Seminarios[Hora],"NA")</f>
        <v>12:30pm</v>
      </c>
      <c r="D11" s="45"/>
      <c r="E11" s="45"/>
      <c r="F11" s="45"/>
      <c r="G11" s="45"/>
    </row>
    <row r="12" spans="2:7" x14ac:dyDescent="0.25">
      <c r="B12" s="19" t="s">
        <v>161</v>
      </c>
      <c r="C12" s="32" t="str">
        <f>_xlfn.XLOOKUP($C$2,Seminarios[Seminario],Seminarios[Lugar],"NA")</f>
        <v>SD 702</v>
      </c>
      <c r="D12" s="45"/>
      <c r="E12" s="45"/>
      <c r="F12" s="45"/>
      <c r="G12" s="45"/>
    </row>
    <row r="13" spans="2:7" ht="15.75" thickBot="1" x14ac:dyDescent="0.3">
      <c r="B13" s="20" t="s">
        <v>162</v>
      </c>
      <c r="C13" s="21">
        <f>COUNTA(B18:B1048576)</f>
        <v>21</v>
      </c>
      <c r="D13" s="45"/>
      <c r="E13" s="45"/>
      <c r="F13" s="45"/>
      <c r="G13" s="45"/>
    </row>
    <row r="14" spans="2:7" x14ac:dyDescent="0.25">
      <c r="B14" s="45"/>
      <c r="C14" s="45"/>
      <c r="D14" s="45"/>
      <c r="E14" s="45"/>
      <c r="F14" s="45"/>
      <c r="G14" s="45"/>
    </row>
    <row r="15" spans="2:7" ht="15.75" thickBot="1" x14ac:dyDescent="0.3">
      <c r="B15" s="45"/>
      <c r="C15" s="45"/>
      <c r="D15" s="45"/>
      <c r="E15" s="45"/>
      <c r="F15" s="45"/>
      <c r="G15" s="45"/>
    </row>
    <row r="16" spans="2:7" ht="15.75" thickBot="1" x14ac:dyDescent="0.3">
      <c r="B16" s="217" t="s">
        <v>163</v>
      </c>
      <c r="C16" s="218"/>
      <c r="D16" s="218"/>
      <c r="E16" s="218"/>
      <c r="F16" s="218"/>
      <c r="G16" s="219"/>
    </row>
    <row r="17" spans="2:7" ht="15.75" thickBot="1" x14ac:dyDescent="0.3">
      <c r="B17" s="98" t="s">
        <v>164</v>
      </c>
      <c r="C17" s="98" t="s">
        <v>165</v>
      </c>
      <c r="D17" s="98" t="s">
        <v>166</v>
      </c>
      <c r="E17" s="98" t="s">
        <v>167</v>
      </c>
      <c r="F17" s="98" t="s">
        <v>168</v>
      </c>
      <c r="G17" s="98" t="s">
        <v>169</v>
      </c>
    </row>
    <row r="18" spans="2:7" x14ac:dyDescent="0.25">
      <c r="B18" s="97" t="str" cm="1">
        <f t="array" ref="B18:B38">IFERROR(_xlfn._xlws.FILTER(Participantes[Nombre],Participantes[Seminario al que asistió]='Listas Asistencia'!$C$2),"")</f>
        <v>Norma Ortiz</v>
      </c>
      <c r="C18" s="46" t="str" cm="1">
        <f t="array" ref="C18:C38">IFERROR(_xlfn._xlws.FILTER(Participantes[Correo],Participantes[Seminario al que asistió]='Listas Asistencia'!$C$2),"")</f>
        <v>nc.ortiz@uniandes.edu.co</v>
      </c>
      <c r="D18" s="46" t="str" cm="1">
        <f t="array" ref="D18:D38">IFERROR(_xlfn._xlws.FILTER(Participantes[Género],Participantes[Seminario al que asistió]='Listas Asistencia'!$C$2),"")</f>
        <v>F</v>
      </c>
      <c r="E18" s="46" t="str" cm="1">
        <f t="array" ref="E18:E38">IFERROR(_xlfn._xlws.FILTER(Participantes[Tipo Asistente],Participantes[Seminario al que asistió]='Listas Asistencia'!$C$2),"")</f>
        <v>Professor</v>
      </c>
      <c r="F18" s="46" t="str" cm="1">
        <f t="array" ref="F18:F38">IFERROR(_xlfn._xlws.FILTER(Participantes[Modalidad],Participantes[Seminario al que asistió]='Listas Asistencia'!$C$2),"")</f>
        <v>On-Campus</v>
      </c>
      <c r="G18" s="46" t="str" cm="1">
        <f t="array" ref="G18:G38">IFERROR(_xlfn._xlws.FILTER(Participantes[Seminario al que asistió],Participantes[Seminario al que asistió]='Listas Asistencia'!$C$2),"")</f>
        <v>Visiting Scholars 13</v>
      </c>
    </row>
    <row r="19" spans="2:7" x14ac:dyDescent="0.25">
      <c r="B19" s="97" t="str">
        <v>Maximiliano Gonzalez</v>
      </c>
      <c r="C19" s="46" t="str">
        <v>maxgonza@uniandes.edu.co</v>
      </c>
      <c r="D19" s="46" t="str">
        <v>M</v>
      </c>
      <c r="E19" s="46" t="str">
        <v>Professor</v>
      </c>
      <c r="F19" s="46" t="str">
        <v>On-Campus</v>
      </c>
      <c r="G19" s="46" t="str">
        <v>Visiting Scholars 13</v>
      </c>
    </row>
    <row r="20" spans="2:7" x14ac:dyDescent="0.25">
      <c r="B20" s="97" t="str">
        <v>Julia Rosa Romero</v>
      </c>
      <c r="C20" s="46" t="str">
        <v>jr.romero109@uniandes.edu.co</v>
      </c>
      <c r="D20" s="46" t="str">
        <v>F</v>
      </c>
      <c r="E20" s="46" t="str">
        <v>Professor</v>
      </c>
      <c r="F20" s="46" t="str">
        <v>On-Campus</v>
      </c>
      <c r="G20" s="46" t="str">
        <v>Visiting Scholars 13</v>
      </c>
    </row>
    <row r="21" spans="2:7" x14ac:dyDescent="0.25">
      <c r="B21" s="97" t="str">
        <v>Juan Esteban Nieto Campos</v>
      </c>
      <c r="C21" s="46" t="str">
        <v>je.nieto@uniandes.edu.co</v>
      </c>
      <c r="D21" s="46" t="str">
        <v>M</v>
      </c>
      <c r="E21" s="46" t="str">
        <v>Administrative</v>
      </c>
      <c r="F21" s="46" t="str">
        <v>On-Campus</v>
      </c>
      <c r="G21" s="46" t="str">
        <v>Visiting Scholars 13</v>
      </c>
    </row>
    <row r="22" spans="2:7" x14ac:dyDescent="0.25">
      <c r="B22" s="97" t="str">
        <v>Nathalia Franco</v>
      </c>
      <c r="C22" s="46" t="str">
        <v>nath-fra@uniandes.edu.co</v>
      </c>
      <c r="D22" s="46" t="str">
        <v>F</v>
      </c>
      <c r="E22" s="46" t="str">
        <v>Professor</v>
      </c>
      <c r="F22" s="46" t="str">
        <v>On-Campus</v>
      </c>
      <c r="G22" s="46" t="str">
        <v>Visiting Scholars 13</v>
      </c>
    </row>
    <row r="23" spans="2:7" x14ac:dyDescent="0.25">
      <c r="B23" s="97" t="str">
        <v>Carolina Dávila</v>
      </c>
      <c r="C23" s="46" t="str">
        <v>cadavila@uniandes.edu.co</v>
      </c>
      <c r="D23" s="46" t="str">
        <v>F</v>
      </c>
      <c r="E23" s="46" t="str">
        <v>Administrative</v>
      </c>
      <c r="F23" s="46" t="str">
        <v>On-Campus</v>
      </c>
      <c r="G23" s="46" t="str">
        <v>Visiting Scholars 13</v>
      </c>
    </row>
    <row r="24" spans="2:7" x14ac:dyDescent="0.25">
      <c r="B24" s="97" t="str">
        <v>Juan Camilo Ángel Aguirre</v>
      </c>
      <c r="C24" s="46" t="str">
        <v>jc.angela1@uniandes.edu.co</v>
      </c>
      <c r="D24" s="46" t="str">
        <v>M</v>
      </c>
      <c r="E24" s="46" t="str">
        <v>Administrative</v>
      </c>
      <c r="F24" s="46" t="str">
        <v>On-Campus</v>
      </c>
      <c r="G24" s="46" t="str">
        <v>Visiting Scholars 13</v>
      </c>
    </row>
    <row r="25" spans="2:7" x14ac:dyDescent="0.25">
      <c r="B25" s="97" t="str">
        <v>Carlos Dávila</v>
      </c>
      <c r="C25" s="46" t="str">
        <v>cdavila@uniandes.edu.co</v>
      </c>
      <c r="D25" s="46" t="str">
        <v>M</v>
      </c>
      <c r="E25" s="46" t="str">
        <v>Professor</v>
      </c>
      <c r="F25" s="46" t="str">
        <v>On-Campus</v>
      </c>
      <c r="G25" s="46" t="str">
        <v>Visiting Scholars 13</v>
      </c>
    </row>
    <row r="26" spans="2:7" x14ac:dyDescent="0.25">
      <c r="B26" s="97" t="str">
        <v>Jose David Martinez</v>
      </c>
      <c r="C26" s="46" t="str">
        <v>jd.martinezo@uniandes.edu.co</v>
      </c>
      <c r="D26" s="46" t="str">
        <v>M</v>
      </c>
      <c r="E26" s="46" t="str">
        <v>Administrative</v>
      </c>
      <c r="F26" s="46" t="str">
        <v>On-Campus</v>
      </c>
      <c r="G26" s="46" t="str">
        <v>Visiting Scholars 13</v>
      </c>
    </row>
    <row r="27" spans="2:7" x14ac:dyDescent="0.25">
      <c r="B27" s="97" t="str">
        <v>Lina Moros</v>
      </c>
      <c r="C27" s="46" t="str">
        <v>limoros@gmail.com</v>
      </c>
      <c r="D27" s="46" t="str">
        <v>F</v>
      </c>
      <c r="E27" s="46" t="str">
        <v>Professor</v>
      </c>
      <c r="F27" s="46" t="str">
        <v>On-Campus</v>
      </c>
      <c r="G27" s="46" t="str">
        <v>Visiting Scholars 13</v>
      </c>
    </row>
    <row r="28" spans="2:7" x14ac:dyDescent="0.25">
      <c r="B28" s="97" t="str">
        <v>Carlos Trujillo</v>
      </c>
      <c r="C28" s="46" t="str">
        <v>ctrujill@uniandes.edu.co</v>
      </c>
      <c r="D28" s="46" t="str">
        <v>M</v>
      </c>
      <c r="E28" s="46" t="str">
        <v>Professor</v>
      </c>
      <c r="F28" s="46" t="str">
        <v>On-Campus</v>
      </c>
      <c r="G28" s="46" t="str">
        <v>Visiting Scholars 13</v>
      </c>
    </row>
    <row r="29" spans="2:7" x14ac:dyDescent="0.25">
      <c r="B29" s="97" t="str">
        <v>Mumbi Wachira</v>
      </c>
      <c r="C29" s="46" t="str">
        <v>mwachira@strathmore.edu</v>
      </c>
      <c r="D29" s="46" t="str">
        <v>F</v>
      </c>
      <c r="E29" s="46" t="str">
        <v>Visiting professor</v>
      </c>
      <c r="F29" s="46" t="str">
        <v>On-Campus</v>
      </c>
      <c r="G29" s="46" t="str">
        <v>Visiting Scholars 13</v>
      </c>
    </row>
    <row r="30" spans="2:7" x14ac:dyDescent="0.25">
      <c r="B30" s="97" t="str">
        <v>Fiorenza Zlatar</v>
      </c>
      <c r="C30" s="46" t="str">
        <v>f.zlatar@uniandes.edu.co</v>
      </c>
      <c r="D30" s="46" t="str">
        <v>F</v>
      </c>
      <c r="E30" s="46" t="str">
        <v>PhD Student</v>
      </c>
      <c r="F30" s="46" t="str">
        <v>On-Campus</v>
      </c>
      <c r="G30" s="46" t="str">
        <v>Visiting Scholars 13</v>
      </c>
    </row>
    <row r="31" spans="2:7" x14ac:dyDescent="0.25">
      <c r="B31" s="97" t="str">
        <v>Yuly Andrea Franco Gómez</v>
      </c>
      <c r="C31" s="46" t="str">
        <v>y.francog@uniandes.edu.co</v>
      </c>
      <c r="D31" s="46" t="str">
        <v>F</v>
      </c>
      <c r="E31" s="46" t="str">
        <v>PhD Student</v>
      </c>
      <c r="F31" s="46" t="str">
        <v>On-Campus</v>
      </c>
      <c r="G31" s="46" t="str">
        <v>Visiting Scholars 13</v>
      </c>
    </row>
    <row r="32" spans="2:7" x14ac:dyDescent="0.25">
      <c r="B32" s="97" t="str">
        <v>Roberto Gutierrez</v>
      </c>
      <c r="C32" s="46" t="str">
        <v>robgutie@uniandes.edu.co</v>
      </c>
      <c r="D32" s="46" t="str">
        <v>M</v>
      </c>
      <c r="E32" s="46" t="str">
        <v>Professor</v>
      </c>
      <c r="F32" s="46" t="str">
        <v>On-Campus</v>
      </c>
      <c r="G32" s="46" t="str">
        <v>Visiting Scholars 13</v>
      </c>
    </row>
    <row r="33" spans="2:7" x14ac:dyDescent="0.25">
      <c r="B33" s="97" t="str">
        <v>Carlos Caballero</v>
      </c>
      <c r="C33" s="46" t="str">
        <v>ccaballero@uniandes.edu.co</v>
      </c>
      <c r="D33" s="46" t="str">
        <v>M</v>
      </c>
      <c r="E33" s="46" t="str">
        <v>Professor</v>
      </c>
      <c r="F33" s="46" t="str">
        <v>On-Campus</v>
      </c>
      <c r="G33" s="46" t="str">
        <v>Visiting Scholars 13</v>
      </c>
    </row>
    <row r="34" spans="2:7" x14ac:dyDescent="0.25">
      <c r="B34" s="97" t="str">
        <v>Sandro Jiménez</v>
      </c>
      <c r="C34" s="46" t="str">
        <v>sa.jimenez2556@uniandes.edu.co</v>
      </c>
      <c r="D34" s="46" t="str">
        <v>M</v>
      </c>
      <c r="E34" s="46" t="str">
        <v>Professor</v>
      </c>
      <c r="F34" s="46" t="str">
        <v>On-Campus</v>
      </c>
      <c r="G34" s="46" t="str">
        <v>Visiting Scholars 13</v>
      </c>
    </row>
    <row r="35" spans="2:7" x14ac:dyDescent="0.25">
      <c r="B35" s="97" t="str">
        <v>Jorge García</v>
      </c>
      <c r="C35" s="46" t="str">
        <v>jh.garcia27@uniandes.edu.co</v>
      </c>
      <c r="D35" s="46" t="str">
        <v>M</v>
      </c>
      <c r="E35" s="46" t="str">
        <v>Professor</v>
      </c>
      <c r="F35" s="46" t="str">
        <v>On-Campus</v>
      </c>
      <c r="G35" s="46" t="str">
        <v>Visiting Scholars 13</v>
      </c>
    </row>
    <row r="36" spans="2:7" x14ac:dyDescent="0.25">
      <c r="B36" s="97" t="str">
        <v>Manuel Rodriguez</v>
      </c>
      <c r="C36" s="46" t="str">
        <v>mrb@uniandes.edu.co</v>
      </c>
      <c r="D36" s="46" t="str">
        <v>M</v>
      </c>
      <c r="E36" s="46" t="str">
        <v>Professor</v>
      </c>
      <c r="F36" s="46" t="str">
        <v>On-Campus</v>
      </c>
      <c r="G36" s="46" t="str">
        <v>Visiting Scholars 13</v>
      </c>
    </row>
    <row r="37" spans="2:7" x14ac:dyDescent="0.25">
      <c r="B37" s="97" t="str">
        <v>Juliana Angulo</v>
      </c>
      <c r="C37" s="46">
        <v>0</v>
      </c>
      <c r="D37" s="46" t="str">
        <v>F</v>
      </c>
      <c r="E37" s="46" t="str">
        <v>PhD Student</v>
      </c>
      <c r="F37" s="46" t="str">
        <v>On-Campus</v>
      </c>
      <c r="G37" s="46" t="str">
        <v>Visiting Scholars 13</v>
      </c>
    </row>
    <row r="38" spans="2:7" x14ac:dyDescent="0.25">
      <c r="B38" s="97" t="str">
        <v>German Andrade</v>
      </c>
      <c r="C38" s="46" t="str">
        <v>gandrade@uniandes.edu.co</v>
      </c>
      <c r="D38" s="46" t="str">
        <v>M</v>
      </c>
      <c r="E38" s="46" t="str">
        <v>Professor</v>
      </c>
      <c r="F38" s="46" t="str">
        <v>On-Campus</v>
      </c>
      <c r="G38" s="46" t="str">
        <v>Visiting Scholars 13</v>
      </c>
    </row>
  </sheetData>
  <mergeCells count="1">
    <mergeCell ref="B16:G1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74BD4F1-F64B-476E-B889-090303602EC4}">
          <x14:formula1>
            <xm:f>'BD Seminarios'!$A$2:$A$1048576</xm:f>
          </x14:formula1>
          <xm:sqref>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9080-CADC-464B-86CB-8EDC99498EB3}">
  <dimension ref="A1:P46"/>
  <sheetViews>
    <sheetView tabSelected="1" topLeftCell="A35" workbookViewId="0">
      <selection activeCell="C49" sqref="C49"/>
    </sheetView>
  </sheetViews>
  <sheetFormatPr baseColWidth="10" defaultColWidth="11.42578125" defaultRowHeight="15" x14ac:dyDescent="0.25"/>
  <cols>
    <col min="1" max="1" width="13.42578125" customWidth="1"/>
    <col min="2" max="2" width="22" customWidth="1"/>
    <col min="3" max="3" width="48.85546875" style="1" customWidth="1"/>
    <col min="4" max="4" width="21.28515625" bestFit="1" customWidth="1"/>
    <col min="5" max="8" width="17.7109375" customWidth="1"/>
    <col min="11" max="11" width="11.42578125" style="141"/>
    <col min="13" max="13" width="11.42578125" customWidth="1"/>
    <col min="14" max="14" width="17.5703125" customWidth="1"/>
    <col min="18" max="18" width="11.7109375" bestFit="1" customWidth="1"/>
  </cols>
  <sheetData>
    <row r="1" spans="1:16" ht="15.75" thickBot="1" x14ac:dyDescent="0.3">
      <c r="A1" s="65" t="s">
        <v>170</v>
      </c>
      <c r="B1" s="66" t="s">
        <v>171</v>
      </c>
      <c r="C1" s="67" t="s">
        <v>172</v>
      </c>
      <c r="D1" s="65" t="s">
        <v>173</v>
      </c>
      <c r="E1" s="65" t="s">
        <v>174</v>
      </c>
      <c r="F1" s="65" t="s">
        <v>175</v>
      </c>
      <c r="G1" s="65" t="s">
        <v>176</v>
      </c>
      <c r="H1" s="65" t="s">
        <v>177</v>
      </c>
      <c r="I1" s="65" t="s">
        <v>178</v>
      </c>
      <c r="J1" s="65" t="s">
        <v>179</v>
      </c>
      <c r="K1" s="140" t="s">
        <v>180</v>
      </c>
      <c r="L1" s="68" t="s">
        <v>168</v>
      </c>
      <c r="M1" s="65" t="s">
        <v>181</v>
      </c>
      <c r="N1" s="102" t="s">
        <v>182</v>
      </c>
    </row>
    <row r="2" spans="1:16" ht="45" x14ac:dyDescent="0.25">
      <c r="A2" s="63" t="s">
        <v>15</v>
      </c>
      <c r="B2" s="63" t="s">
        <v>12</v>
      </c>
      <c r="C2" s="1" t="s">
        <v>183</v>
      </c>
      <c r="D2" t="s">
        <v>16</v>
      </c>
      <c r="E2" t="s">
        <v>46</v>
      </c>
      <c r="F2" t="s">
        <v>46</v>
      </c>
      <c r="G2" t="s">
        <v>46</v>
      </c>
      <c r="H2" t="s">
        <v>46</v>
      </c>
      <c r="I2" s="2">
        <v>45370</v>
      </c>
      <c r="J2" s="64">
        <v>0.375</v>
      </c>
      <c r="K2" s="141">
        <f>YEAR(Seminarios[[#This Row],[Fecha]])</f>
        <v>2024</v>
      </c>
      <c r="L2" t="s">
        <v>13</v>
      </c>
      <c r="M2" t="s">
        <v>184</v>
      </c>
      <c r="N2" t="s">
        <v>91</v>
      </c>
      <c r="P2">
        <f>IF(Dashboard!$B$2=2025,COUNTIF(Seminarios[Año],2025),IF(Dashboard!$B$2=2024,COUNTIF(Seminarios[Año],2024),COUNTA(Seminarios[Seminario])))</f>
        <v>45</v>
      </c>
    </row>
    <row r="3" spans="1:16" ht="45" x14ac:dyDescent="0.25">
      <c r="A3" s="63" t="s">
        <v>19</v>
      </c>
      <c r="B3" s="63" t="s">
        <v>12</v>
      </c>
      <c r="C3" s="1" t="s">
        <v>185</v>
      </c>
      <c r="D3" t="s">
        <v>186</v>
      </c>
      <c r="E3" t="s">
        <v>46</v>
      </c>
      <c r="F3" t="s">
        <v>46</v>
      </c>
      <c r="G3" t="s">
        <v>46</v>
      </c>
      <c r="H3" t="s">
        <v>46</v>
      </c>
      <c r="I3" s="2">
        <v>45407</v>
      </c>
      <c r="J3" s="64">
        <v>0.52083333333333337</v>
      </c>
      <c r="K3" s="141">
        <f>YEAR(Seminarios[[#This Row],[Fecha]])</f>
        <v>2024</v>
      </c>
      <c r="L3" t="s">
        <v>13</v>
      </c>
      <c r="M3" t="s">
        <v>187</v>
      </c>
      <c r="N3" s="1" t="s">
        <v>79</v>
      </c>
    </row>
    <row r="4" spans="1:16" ht="30" x14ac:dyDescent="0.25">
      <c r="A4" s="63" t="s">
        <v>24</v>
      </c>
      <c r="B4" s="63" t="s">
        <v>12</v>
      </c>
      <c r="C4" s="1" t="s">
        <v>188</v>
      </c>
      <c r="D4" t="s">
        <v>25</v>
      </c>
      <c r="E4" t="s">
        <v>46</v>
      </c>
      <c r="F4" t="s">
        <v>46</v>
      </c>
      <c r="G4" t="s">
        <v>46</v>
      </c>
      <c r="H4" t="s">
        <v>46</v>
      </c>
      <c r="I4" s="2">
        <v>45411</v>
      </c>
      <c r="J4" s="64">
        <v>0.52083333333333337</v>
      </c>
      <c r="K4" s="141">
        <f>YEAR(Seminarios[[#This Row],[Fecha]])</f>
        <v>2024</v>
      </c>
      <c r="L4" t="s">
        <v>13</v>
      </c>
      <c r="M4" t="s">
        <v>189</v>
      </c>
      <c r="N4" t="s">
        <v>69</v>
      </c>
    </row>
    <row r="5" spans="1:16" ht="30" x14ac:dyDescent="0.25">
      <c r="A5" s="63" t="s">
        <v>28</v>
      </c>
      <c r="B5" s="63" t="s">
        <v>12</v>
      </c>
      <c r="C5" s="1" t="s">
        <v>190</v>
      </c>
      <c r="D5" t="s">
        <v>29</v>
      </c>
      <c r="E5" t="s">
        <v>46</v>
      </c>
      <c r="F5" t="s">
        <v>46</v>
      </c>
      <c r="G5" t="s">
        <v>46</v>
      </c>
      <c r="H5" t="s">
        <v>46</v>
      </c>
      <c r="I5" s="2">
        <v>45460</v>
      </c>
      <c r="J5" s="64">
        <v>0.45833333333333331</v>
      </c>
      <c r="K5" s="141">
        <f>YEAR(Seminarios[[#This Row],[Fecha]])</f>
        <v>2024</v>
      </c>
      <c r="L5" t="s">
        <v>17</v>
      </c>
      <c r="M5" t="s">
        <v>191</v>
      </c>
      <c r="N5" t="s">
        <v>64</v>
      </c>
    </row>
    <row r="6" spans="1:16" ht="30" x14ac:dyDescent="0.25">
      <c r="A6" s="63" t="s">
        <v>31</v>
      </c>
      <c r="B6" s="63" t="s">
        <v>12</v>
      </c>
      <c r="C6" s="1" t="s">
        <v>192</v>
      </c>
      <c r="D6" t="s">
        <v>32</v>
      </c>
      <c r="E6" t="s">
        <v>46</v>
      </c>
      <c r="F6" t="s">
        <v>46</v>
      </c>
      <c r="G6" t="s">
        <v>46</v>
      </c>
      <c r="H6" t="s">
        <v>46</v>
      </c>
      <c r="I6" s="2">
        <v>45460</v>
      </c>
      <c r="J6" s="64">
        <v>0.45833333333333331</v>
      </c>
      <c r="K6" s="141">
        <f>YEAR(Seminarios[[#This Row],[Fecha]])</f>
        <v>2024</v>
      </c>
      <c r="L6" t="s">
        <v>21</v>
      </c>
      <c r="M6" t="s">
        <v>193</v>
      </c>
      <c r="N6" t="s">
        <v>69</v>
      </c>
    </row>
    <row r="7" spans="1:16" ht="30" x14ac:dyDescent="0.25">
      <c r="A7" s="63" t="s">
        <v>35</v>
      </c>
      <c r="B7" s="63" t="s">
        <v>12</v>
      </c>
      <c r="C7" s="1" t="s">
        <v>194</v>
      </c>
      <c r="D7" t="s">
        <v>195</v>
      </c>
      <c r="E7" t="s">
        <v>196</v>
      </c>
      <c r="F7" t="s">
        <v>46</v>
      </c>
      <c r="G7" t="s">
        <v>46</v>
      </c>
      <c r="H7" t="s">
        <v>46</v>
      </c>
      <c r="I7" s="2">
        <v>45364</v>
      </c>
      <c r="J7" s="64">
        <v>0.5</v>
      </c>
      <c r="K7" s="141">
        <f>YEAR(Seminarios[[#This Row],[Fecha]])</f>
        <v>2024</v>
      </c>
      <c r="L7" t="s">
        <v>13</v>
      </c>
      <c r="M7" t="s">
        <v>184</v>
      </c>
      <c r="N7" t="s">
        <v>64</v>
      </c>
    </row>
    <row r="8" spans="1:16" x14ac:dyDescent="0.25">
      <c r="A8" s="63" t="s">
        <v>57</v>
      </c>
      <c r="B8" s="63" t="s">
        <v>40</v>
      </c>
      <c r="C8" s="1" t="s">
        <v>197</v>
      </c>
      <c r="D8" t="s">
        <v>58</v>
      </c>
      <c r="E8" t="s">
        <v>46</v>
      </c>
      <c r="F8" t="s">
        <v>46</v>
      </c>
      <c r="G8" t="s">
        <v>46</v>
      </c>
      <c r="H8" t="s">
        <v>46</v>
      </c>
      <c r="I8" s="2">
        <v>45386</v>
      </c>
      <c r="J8" s="64">
        <v>0.54166666666666663</v>
      </c>
      <c r="K8" s="141">
        <f>YEAR(Seminarios[[#This Row],[Fecha]])</f>
        <v>2024</v>
      </c>
      <c r="L8" t="s">
        <v>17</v>
      </c>
      <c r="M8" t="s">
        <v>191</v>
      </c>
      <c r="N8" s="1" t="s">
        <v>79</v>
      </c>
    </row>
    <row r="9" spans="1:16" ht="30" x14ac:dyDescent="0.25">
      <c r="A9" s="63" t="s">
        <v>62</v>
      </c>
      <c r="B9" s="63" t="s">
        <v>40</v>
      </c>
      <c r="C9" s="1" t="s">
        <v>198</v>
      </c>
      <c r="D9" t="s">
        <v>199</v>
      </c>
      <c r="E9" t="s">
        <v>46</v>
      </c>
      <c r="F9" t="s">
        <v>46</v>
      </c>
      <c r="G9" t="s">
        <v>46</v>
      </c>
      <c r="H9" t="s">
        <v>46</v>
      </c>
      <c r="I9" s="2">
        <v>45428</v>
      </c>
      <c r="J9" s="70" t="s">
        <v>46</v>
      </c>
      <c r="K9" s="142">
        <f>YEAR(Seminarios[[#This Row],[Fecha]])</f>
        <v>2024</v>
      </c>
      <c r="L9" t="s">
        <v>13</v>
      </c>
      <c r="M9" t="s">
        <v>200</v>
      </c>
      <c r="N9" t="s">
        <v>64</v>
      </c>
    </row>
    <row r="10" spans="1:16" x14ac:dyDescent="0.25">
      <c r="A10" s="63" t="s">
        <v>97</v>
      </c>
      <c r="B10" s="63" t="s">
        <v>45</v>
      </c>
      <c r="C10" s="1" t="s">
        <v>201</v>
      </c>
      <c r="D10" t="s">
        <v>98</v>
      </c>
      <c r="E10" t="s">
        <v>46</v>
      </c>
      <c r="F10" t="s">
        <v>46</v>
      </c>
      <c r="G10" t="s">
        <v>46</v>
      </c>
      <c r="H10" t="s">
        <v>46</v>
      </c>
      <c r="I10" s="2">
        <v>45335</v>
      </c>
      <c r="J10" s="70" t="s">
        <v>46</v>
      </c>
      <c r="K10" s="142">
        <f>YEAR(Seminarios[[#This Row],[Fecha]])</f>
        <v>2024</v>
      </c>
      <c r="L10" t="s">
        <v>21</v>
      </c>
      <c r="M10" t="s">
        <v>193</v>
      </c>
      <c r="N10" t="s">
        <v>83</v>
      </c>
    </row>
    <row r="11" spans="1:16" x14ac:dyDescent="0.25">
      <c r="A11" s="63" t="s">
        <v>100</v>
      </c>
      <c r="B11" s="63" t="s">
        <v>45</v>
      </c>
      <c r="C11" s="1" t="s">
        <v>202</v>
      </c>
      <c r="D11" t="s">
        <v>101</v>
      </c>
      <c r="E11" t="s">
        <v>46</v>
      </c>
      <c r="F11" t="s">
        <v>46</v>
      </c>
      <c r="G11" t="s">
        <v>46</v>
      </c>
      <c r="H11" t="s">
        <v>46</v>
      </c>
      <c r="I11" s="2">
        <v>45398</v>
      </c>
      <c r="J11" s="70" t="s">
        <v>46</v>
      </c>
      <c r="K11" s="142">
        <f>YEAR(Seminarios[[#This Row],[Fecha]])</f>
        <v>2024</v>
      </c>
      <c r="L11" t="s">
        <v>21</v>
      </c>
      <c r="M11" t="s">
        <v>193</v>
      </c>
      <c r="N11" t="s">
        <v>83</v>
      </c>
    </row>
    <row r="12" spans="1:16" x14ac:dyDescent="0.25">
      <c r="A12" s="63" t="s">
        <v>103</v>
      </c>
      <c r="B12" s="63" t="s">
        <v>45</v>
      </c>
      <c r="C12" s="69"/>
      <c r="D12" t="s">
        <v>104</v>
      </c>
      <c r="E12" t="s">
        <v>46</v>
      </c>
      <c r="F12" t="s">
        <v>46</v>
      </c>
      <c r="G12" t="s">
        <v>46</v>
      </c>
      <c r="H12" t="s">
        <v>46</v>
      </c>
      <c r="I12" s="70" t="s">
        <v>46</v>
      </c>
      <c r="J12" s="70" t="s">
        <v>46</v>
      </c>
      <c r="K12" s="142">
        <v>2024</v>
      </c>
      <c r="L12" t="s">
        <v>21</v>
      </c>
      <c r="M12" t="s">
        <v>46</v>
      </c>
      <c r="N12" t="s">
        <v>83</v>
      </c>
    </row>
    <row r="13" spans="1:16" ht="30" x14ac:dyDescent="0.25">
      <c r="A13" s="63" t="s">
        <v>146</v>
      </c>
      <c r="B13" s="63" t="s">
        <v>52</v>
      </c>
      <c r="C13" s="1" t="s">
        <v>203</v>
      </c>
      <c r="D13" s="63" t="s">
        <v>204</v>
      </c>
      <c r="E13" t="s">
        <v>46</v>
      </c>
      <c r="F13" t="s">
        <v>46</v>
      </c>
      <c r="G13" t="s">
        <v>46</v>
      </c>
      <c r="H13" t="s">
        <v>46</v>
      </c>
      <c r="I13" s="2">
        <v>45500</v>
      </c>
      <c r="J13" s="64">
        <v>0.52083333333333337</v>
      </c>
      <c r="K13" s="141">
        <f>YEAR(Seminarios[[#This Row],[Fecha]])</f>
        <v>2024</v>
      </c>
      <c r="L13" t="s">
        <v>21</v>
      </c>
      <c r="M13" t="s">
        <v>193</v>
      </c>
      <c r="N13" s="1" t="s">
        <v>87</v>
      </c>
    </row>
    <row r="14" spans="1:16" ht="30" x14ac:dyDescent="0.25">
      <c r="A14" s="63" t="s">
        <v>67</v>
      </c>
      <c r="B14" s="63" t="s">
        <v>40</v>
      </c>
      <c r="C14" s="1" t="s">
        <v>205</v>
      </c>
      <c r="D14" s="63" t="s">
        <v>68</v>
      </c>
      <c r="E14" t="s">
        <v>46</v>
      </c>
      <c r="F14" t="s">
        <v>46</v>
      </c>
      <c r="G14" t="s">
        <v>46</v>
      </c>
      <c r="H14" t="s">
        <v>46</v>
      </c>
      <c r="I14" s="2">
        <v>45512</v>
      </c>
      <c r="J14" s="64">
        <v>0.52083333333333337</v>
      </c>
      <c r="K14" s="141">
        <f>YEAR(Seminarios[[#This Row],[Fecha]])</f>
        <v>2024</v>
      </c>
      <c r="L14" t="s">
        <v>21</v>
      </c>
      <c r="M14" t="s">
        <v>193</v>
      </c>
      <c r="N14" s="1" t="s">
        <v>91</v>
      </c>
    </row>
    <row r="15" spans="1:16" ht="45" x14ac:dyDescent="0.25">
      <c r="A15" s="63" t="s">
        <v>113</v>
      </c>
      <c r="B15" s="63" t="s">
        <v>49</v>
      </c>
      <c r="C15" s="1" t="s">
        <v>206</v>
      </c>
      <c r="D15" t="s">
        <v>114</v>
      </c>
      <c r="E15" t="s">
        <v>46</v>
      </c>
      <c r="F15" t="s">
        <v>46</v>
      </c>
      <c r="G15" t="s">
        <v>46</v>
      </c>
      <c r="H15" t="s">
        <v>46</v>
      </c>
      <c r="I15" s="2">
        <v>45527</v>
      </c>
      <c r="J15" s="64">
        <v>0.45833333333333331</v>
      </c>
      <c r="K15" s="141">
        <f>YEAR(Seminarios[[#This Row],[Fecha]])</f>
        <v>2024</v>
      </c>
      <c r="L15" t="s">
        <v>17</v>
      </c>
      <c r="M15" t="s">
        <v>191</v>
      </c>
      <c r="N15" t="s">
        <v>69</v>
      </c>
    </row>
    <row r="16" spans="1:16" ht="30" x14ac:dyDescent="0.25">
      <c r="A16" s="63" t="s">
        <v>106</v>
      </c>
      <c r="B16" s="63" t="s">
        <v>45</v>
      </c>
      <c r="C16" s="1" t="s">
        <v>207</v>
      </c>
      <c r="D16" t="s">
        <v>208</v>
      </c>
      <c r="E16" t="s">
        <v>209</v>
      </c>
      <c r="F16" t="s">
        <v>210</v>
      </c>
      <c r="G16" t="s">
        <v>211</v>
      </c>
      <c r="H16" t="s">
        <v>46</v>
      </c>
      <c r="I16" s="2">
        <v>45531</v>
      </c>
      <c r="J16" s="64">
        <v>0.52083333333333337</v>
      </c>
      <c r="K16" s="141">
        <f>YEAR(Seminarios[[#This Row],[Fecha]])</f>
        <v>2024</v>
      </c>
      <c r="L16" t="s">
        <v>21</v>
      </c>
      <c r="M16" s="1" t="s">
        <v>212</v>
      </c>
      <c r="N16" t="s">
        <v>83</v>
      </c>
    </row>
    <row r="17" spans="1:14" ht="45" x14ac:dyDescent="0.25">
      <c r="A17" s="63" t="s">
        <v>115</v>
      </c>
      <c r="B17" s="63" t="s">
        <v>49</v>
      </c>
      <c r="C17" s="1" t="s">
        <v>213</v>
      </c>
      <c r="D17" t="s">
        <v>116</v>
      </c>
      <c r="E17" t="s">
        <v>46</v>
      </c>
      <c r="F17" t="s">
        <v>46</v>
      </c>
      <c r="G17" t="s">
        <v>46</v>
      </c>
      <c r="H17" t="s">
        <v>46</v>
      </c>
      <c r="I17" s="2">
        <v>45531</v>
      </c>
      <c r="J17" s="64">
        <v>0.4375</v>
      </c>
      <c r="K17" s="141">
        <f>YEAR(Seminarios[[#This Row],[Fecha]])</f>
        <v>2024</v>
      </c>
      <c r="L17" t="s">
        <v>13</v>
      </c>
      <c r="M17" t="s">
        <v>214</v>
      </c>
      <c r="N17" t="s">
        <v>69</v>
      </c>
    </row>
    <row r="18" spans="1:14" ht="30" x14ac:dyDescent="0.25">
      <c r="A18" s="63" t="s">
        <v>72</v>
      </c>
      <c r="B18" s="63" t="s">
        <v>40</v>
      </c>
      <c r="C18" s="1" t="s">
        <v>215</v>
      </c>
      <c r="D18" t="s">
        <v>73</v>
      </c>
      <c r="E18" t="s">
        <v>46</v>
      </c>
      <c r="F18" t="s">
        <v>46</v>
      </c>
      <c r="G18" t="s">
        <v>46</v>
      </c>
      <c r="H18" t="s">
        <v>46</v>
      </c>
      <c r="I18" s="2">
        <v>45554</v>
      </c>
      <c r="J18" s="64">
        <v>0.52083333333333337</v>
      </c>
      <c r="K18" s="141">
        <f>YEAR(Seminarios[[#This Row],[Fecha]])</f>
        <v>2024</v>
      </c>
      <c r="L18" t="s">
        <v>13</v>
      </c>
      <c r="M18" t="s">
        <v>189</v>
      </c>
      <c r="N18" t="s">
        <v>91</v>
      </c>
    </row>
    <row r="19" spans="1:14" ht="30" x14ac:dyDescent="0.25">
      <c r="A19" s="63" t="s">
        <v>117</v>
      </c>
      <c r="B19" s="63" t="s">
        <v>49</v>
      </c>
      <c r="C19" s="1" t="s">
        <v>216</v>
      </c>
      <c r="D19" t="s">
        <v>118</v>
      </c>
      <c r="E19" t="s">
        <v>46</v>
      </c>
      <c r="F19" t="s">
        <v>46</v>
      </c>
      <c r="G19" t="s">
        <v>46</v>
      </c>
      <c r="H19" t="s">
        <v>46</v>
      </c>
      <c r="I19" s="2">
        <v>45560</v>
      </c>
      <c r="J19" s="64">
        <v>0.41666666666666669</v>
      </c>
      <c r="K19" s="141">
        <f>YEAR(Seminarios[[#This Row],[Fecha]])</f>
        <v>2024</v>
      </c>
      <c r="L19" t="s">
        <v>17</v>
      </c>
      <c r="M19" t="s">
        <v>191</v>
      </c>
      <c r="N19" s="1" t="s">
        <v>87</v>
      </c>
    </row>
    <row r="20" spans="1:14" ht="30" x14ac:dyDescent="0.25">
      <c r="A20" s="63" t="s">
        <v>109</v>
      </c>
      <c r="B20" s="63" t="s">
        <v>45</v>
      </c>
      <c r="C20" s="1" t="s">
        <v>217</v>
      </c>
      <c r="D20" t="s">
        <v>218</v>
      </c>
      <c r="E20" t="s">
        <v>211</v>
      </c>
      <c r="F20" t="s">
        <v>219</v>
      </c>
      <c r="G20" t="s">
        <v>220</v>
      </c>
      <c r="H20" t="s">
        <v>221</v>
      </c>
      <c r="I20" s="2">
        <v>45559</v>
      </c>
      <c r="J20" s="64">
        <v>0.52083333333333337</v>
      </c>
      <c r="K20" s="141">
        <f>YEAR(Seminarios[[#This Row],[Fecha]])</f>
        <v>2024</v>
      </c>
      <c r="L20" t="s">
        <v>21</v>
      </c>
      <c r="M20" t="s">
        <v>222</v>
      </c>
      <c r="N20" t="s">
        <v>83</v>
      </c>
    </row>
    <row r="21" spans="1:14" ht="45" x14ac:dyDescent="0.25">
      <c r="A21" s="63" t="s">
        <v>119</v>
      </c>
      <c r="B21" s="63" t="s">
        <v>49</v>
      </c>
      <c r="C21" s="1" t="s">
        <v>223</v>
      </c>
      <c r="D21" t="s">
        <v>120</v>
      </c>
      <c r="E21" t="s">
        <v>46</v>
      </c>
      <c r="F21" t="s">
        <v>46</v>
      </c>
      <c r="G21" t="s">
        <v>46</v>
      </c>
      <c r="H21" t="s">
        <v>46</v>
      </c>
      <c r="I21" s="2">
        <v>45561</v>
      </c>
      <c r="J21" s="64">
        <v>0.58333333333333337</v>
      </c>
      <c r="K21" s="141">
        <f>YEAR(Seminarios[[#This Row],[Fecha]])</f>
        <v>2024</v>
      </c>
      <c r="L21" t="s">
        <v>17</v>
      </c>
      <c r="M21" t="s">
        <v>191</v>
      </c>
      <c r="N21" s="1" t="s">
        <v>87</v>
      </c>
    </row>
    <row r="22" spans="1:14" ht="30" x14ac:dyDescent="0.25">
      <c r="A22" s="63" t="s">
        <v>77</v>
      </c>
      <c r="B22" s="63" t="s">
        <v>40</v>
      </c>
      <c r="C22" s="1" t="s">
        <v>224</v>
      </c>
      <c r="D22" t="s">
        <v>78</v>
      </c>
      <c r="E22" t="s">
        <v>46</v>
      </c>
      <c r="F22" t="s">
        <v>46</v>
      </c>
      <c r="G22" t="s">
        <v>46</v>
      </c>
      <c r="H22" t="s">
        <v>46</v>
      </c>
      <c r="I22" s="2">
        <v>45582</v>
      </c>
      <c r="J22" s="64">
        <v>0.52083333333333337</v>
      </c>
      <c r="K22" s="141">
        <f>YEAR(Seminarios[[#This Row],[Fecha]])</f>
        <v>2024</v>
      </c>
      <c r="L22" t="s">
        <v>13</v>
      </c>
      <c r="M22" t="s">
        <v>225</v>
      </c>
      <c r="N22" t="s">
        <v>91</v>
      </c>
    </row>
    <row r="23" spans="1:14" ht="30" x14ac:dyDescent="0.25">
      <c r="A23" s="63" t="s">
        <v>121</v>
      </c>
      <c r="B23" s="63" t="s">
        <v>49</v>
      </c>
      <c r="C23" s="1" t="s">
        <v>226</v>
      </c>
      <c r="D23" t="s">
        <v>122</v>
      </c>
      <c r="E23" t="s">
        <v>46</v>
      </c>
      <c r="F23" t="s">
        <v>46</v>
      </c>
      <c r="G23" t="s">
        <v>46</v>
      </c>
      <c r="H23" t="s">
        <v>46</v>
      </c>
      <c r="I23" s="2">
        <v>45586</v>
      </c>
      <c r="J23" s="64">
        <v>0.52083333333333337</v>
      </c>
      <c r="K23" s="141">
        <f>YEAR(Seminarios[[#This Row],[Fecha]])</f>
        <v>2024</v>
      </c>
      <c r="L23" t="s">
        <v>17</v>
      </c>
      <c r="M23" t="s">
        <v>191</v>
      </c>
      <c r="N23" t="s">
        <v>91</v>
      </c>
    </row>
    <row r="24" spans="1:14" ht="30" x14ac:dyDescent="0.25">
      <c r="A24" s="63" t="s">
        <v>81</v>
      </c>
      <c r="B24" s="63" t="s">
        <v>40</v>
      </c>
      <c r="C24" s="1" t="s">
        <v>227</v>
      </c>
      <c r="D24" t="s">
        <v>228</v>
      </c>
      <c r="E24" t="s">
        <v>229</v>
      </c>
      <c r="F24" t="s">
        <v>46</v>
      </c>
      <c r="G24" t="s">
        <v>46</v>
      </c>
      <c r="H24" t="s">
        <v>46</v>
      </c>
      <c r="I24" s="2">
        <v>45609</v>
      </c>
      <c r="J24" s="64">
        <v>0.52083333333333337</v>
      </c>
      <c r="K24" s="141">
        <f>YEAR(Seminarios[[#This Row],[Fecha]])</f>
        <v>2024</v>
      </c>
      <c r="L24" t="s">
        <v>13</v>
      </c>
      <c r="M24" t="s">
        <v>200</v>
      </c>
      <c r="N24" t="s">
        <v>69</v>
      </c>
    </row>
    <row r="25" spans="1:14" ht="30" x14ac:dyDescent="0.25">
      <c r="A25" s="63" t="s">
        <v>123</v>
      </c>
      <c r="B25" s="63" t="s">
        <v>49</v>
      </c>
      <c r="C25" s="1" t="s">
        <v>230</v>
      </c>
      <c r="D25" s="1" t="s">
        <v>124</v>
      </c>
      <c r="E25" t="s">
        <v>46</v>
      </c>
      <c r="F25" t="s">
        <v>46</v>
      </c>
      <c r="G25" t="s">
        <v>46</v>
      </c>
      <c r="H25" t="s">
        <v>46</v>
      </c>
      <c r="I25" s="2">
        <v>45593</v>
      </c>
      <c r="J25" s="64">
        <v>0.52083333333333337</v>
      </c>
      <c r="K25" s="141">
        <f>YEAR(Seminarios[[#This Row],[Fecha]])</f>
        <v>2024</v>
      </c>
      <c r="L25" t="s">
        <v>17</v>
      </c>
      <c r="M25" t="s">
        <v>191</v>
      </c>
      <c r="N25" t="s">
        <v>91</v>
      </c>
    </row>
    <row r="26" spans="1:14" ht="30" x14ac:dyDescent="0.25">
      <c r="A26" s="63" t="s">
        <v>38</v>
      </c>
      <c r="B26" s="63" t="s">
        <v>12</v>
      </c>
      <c r="C26" s="1" t="s">
        <v>231</v>
      </c>
      <c r="D26" t="s">
        <v>39</v>
      </c>
      <c r="E26" t="s">
        <v>46</v>
      </c>
      <c r="F26" t="s">
        <v>46</v>
      </c>
      <c r="G26" t="s">
        <v>46</v>
      </c>
      <c r="H26" t="s">
        <v>46</v>
      </c>
      <c r="I26" s="2">
        <v>45616</v>
      </c>
      <c r="J26" s="64">
        <v>0.52083333333333337</v>
      </c>
      <c r="K26" s="141">
        <f>YEAR(Seminarios[[#This Row],[Fecha]])</f>
        <v>2024</v>
      </c>
      <c r="L26" t="s">
        <v>13</v>
      </c>
      <c r="M26" t="s">
        <v>214</v>
      </c>
      <c r="N26" s="1" t="s">
        <v>87</v>
      </c>
    </row>
    <row r="27" spans="1:14" ht="30" x14ac:dyDescent="0.25">
      <c r="A27" s="63" t="s">
        <v>125</v>
      </c>
      <c r="B27" s="63" t="s">
        <v>49</v>
      </c>
      <c r="C27" s="1" t="s">
        <v>232</v>
      </c>
      <c r="D27" t="s">
        <v>126</v>
      </c>
      <c r="E27" t="s">
        <v>46</v>
      </c>
      <c r="F27" t="s">
        <v>46</v>
      </c>
      <c r="G27" t="s">
        <v>46</v>
      </c>
      <c r="H27" t="s">
        <v>46</v>
      </c>
      <c r="I27" s="2">
        <v>45679</v>
      </c>
      <c r="J27" s="64">
        <v>0.52083333333333337</v>
      </c>
      <c r="K27" s="141">
        <f>YEAR(Seminarios[[#This Row],[Fecha]])</f>
        <v>2025</v>
      </c>
      <c r="L27" t="s">
        <v>17</v>
      </c>
      <c r="M27" t="s">
        <v>191</v>
      </c>
      <c r="N27" t="s">
        <v>83</v>
      </c>
    </row>
    <row r="28" spans="1:14" ht="30" x14ac:dyDescent="0.25">
      <c r="A28" s="63" t="s">
        <v>127</v>
      </c>
      <c r="B28" s="63" t="s">
        <v>49</v>
      </c>
      <c r="C28" s="1" t="s">
        <v>233</v>
      </c>
      <c r="D28" t="s">
        <v>128</v>
      </c>
      <c r="E28" t="s">
        <v>46</v>
      </c>
      <c r="F28" t="s">
        <v>46</v>
      </c>
      <c r="G28" t="s">
        <v>46</v>
      </c>
      <c r="H28" t="s">
        <v>46</v>
      </c>
      <c r="I28" s="2">
        <v>45680</v>
      </c>
      <c r="J28" s="64">
        <v>0.52083333333333337</v>
      </c>
      <c r="K28" s="141">
        <f>YEAR(Seminarios[[#This Row],[Fecha]])</f>
        <v>2025</v>
      </c>
      <c r="L28" t="s">
        <v>17</v>
      </c>
      <c r="M28" t="s">
        <v>191</v>
      </c>
      <c r="N28" t="s">
        <v>83</v>
      </c>
    </row>
    <row r="29" spans="1:14" ht="30" x14ac:dyDescent="0.25">
      <c r="A29" s="63" t="s">
        <v>129</v>
      </c>
      <c r="B29" s="63" t="s">
        <v>49</v>
      </c>
      <c r="C29" s="1" t="s">
        <v>234</v>
      </c>
      <c r="D29" t="s">
        <v>130</v>
      </c>
      <c r="E29" t="s">
        <v>46</v>
      </c>
      <c r="F29" t="s">
        <v>46</v>
      </c>
      <c r="G29" t="s">
        <v>46</v>
      </c>
      <c r="H29" t="s">
        <v>46</v>
      </c>
      <c r="I29" s="2">
        <v>45684</v>
      </c>
      <c r="J29" s="64">
        <v>0.52083333333333337</v>
      </c>
      <c r="K29" s="141">
        <f>YEAR(Seminarios[[#This Row],[Fecha]])</f>
        <v>2025</v>
      </c>
      <c r="L29" t="s">
        <v>17</v>
      </c>
      <c r="M29" t="s">
        <v>191</v>
      </c>
      <c r="N29" t="s">
        <v>83</v>
      </c>
    </row>
    <row r="30" spans="1:14" ht="30" x14ac:dyDescent="0.25">
      <c r="A30" s="63" t="s">
        <v>131</v>
      </c>
      <c r="B30" s="63" t="s">
        <v>49</v>
      </c>
      <c r="C30" s="1" t="s">
        <v>235</v>
      </c>
      <c r="D30" t="s">
        <v>132</v>
      </c>
      <c r="E30" t="s">
        <v>46</v>
      </c>
      <c r="F30" t="s">
        <v>46</v>
      </c>
      <c r="G30" t="s">
        <v>46</v>
      </c>
      <c r="H30" t="s">
        <v>46</v>
      </c>
      <c r="I30" s="2">
        <v>45685</v>
      </c>
      <c r="J30" s="64">
        <v>0.52083333333333337</v>
      </c>
      <c r="K30" s="141">
        <f>YEAR(Seminarios[[#This Row],[Fecha]])</f>
        <v>2025</v>
      </c>
      <c r="L30" t="s">
        <v>17</v>
      </c>
      <c r="M30" t="s">
        <v>191</v>
      </c>
      <c r="N30" t="s">
        <v>83</v>
      </c>
    </row>
    <row r="31" spans="1:14" ht="30" x14ac:dyDescent="0.25">
      <c r="A31" s="63" t="s">
        <v>133</v>
      </c>
      <c r="B31" s="63" t="s">
        <v>49</v>
      </c>
      <c r="C31" s="1" t="s">
        <v>236</v>
      </c>
      <c r="D31" t="s">
        <v>134</v>
      </c>
      <c r="E31" t="s">
        <v>46</v>
      </c>
      <c r="F31" t="s">
        <v>46</v>
      </c>
      <c r="G31" t="s">
        <v>46</v>
      </c>
      <c r="H31" t="s">
        <v>46</v>
      </c>
      <c r="I31" s="2">
        <v>45686</v>
      </c>
      <c r="J31" s="64">
        <v>0.52083333333333337</v>
      </c>
      <c r="K31" s="141">
        <f>YEAR(Seminarios[[#This Row],[Fecha]])</f>
        <v>2025</v>
      </c>
      <c r="L31" t="s">
        <v>17</v>
      </c>
      <c r="M31" t="s">
        <v>191</v>
      </c>
      <c r="N31" t="s">
        <v>83</v>
      </c>
    </row>
    <row r="32" spans="1:14" ht="45" x14ac:dyDescent="0.25">
      <c r="A32" s="63" t="s">
        <v>135</v>
      </c>
      <c r="B32" s="63" t="s">
        <v>49</v>
      </c>
      <c r="C32" s="1" t="s">
        <v>237</v>
      </c>
      <c r="D32" t="s">
        <v>136</v>
      </c>
      <c r="E32" t="s">
        <v>46</v>
      </c>
      <c r="F32" t="s">
        <v>46</v>
      </c>
      <c r="G32" t="s">
        <v>46</v>
      </c>
      <c r="H32" t="s">
        <v>46</v>
      </c>
      <c r="I32" s="2">
        <v>45681</v>
      </c>
      <c r="J32" s="64">
        <v>0.52083333333333337</v>
      </c>
      <c r="K32" s="141">
        <f>YEAR(Seminarios[[#This Row],[Fecha]])</f>
        <v>2025</v>
      </c>
      <c r="L32" t="s">
        <v>17</v>
      </c>
      <c r="M32" t="s">
        <v>191</v>
      </c>
      <c r="N32" t="s">
        <v>83</v>
      </c>
    </row>
    <row r="33" spans="1:14" ht="30" x14ac:dyDescent="0.25">
      <c r="A33" s="63" t="s">
        <v>137</v>
      </c>
      <c r="B33" s="63" t="s">
        <v>49</v>
      </c>
      <c r="C33" s="1" t="s">
        <v>238</v>
      </c>
      <c r="D33" t="s">
        <v>138</v>
      </c>
      <c r="E33" t="s">
        <v>46</v>
      </c>
      <c r="F33" t="s">
        <v>46</v>
      </c>
      <c r="G33" t="s">
        <v>46</v>
      </c>
      <c r="H33" t="s">
        <v>46</v>
      </c>
      <c r="I33" s="2">
        <v>45687</v>
      </c>
      <c r="J33" s="64">
        <v>0.52083333333333337</v>
      </c>
      <c r="K33" s="141">
        <f>YEAR(Seminarios[[#This Row],[Fecha]])</f>
        <v>2025</v>
      </c>
      <c r="L33" t="s">
        <v>17</v>
      </c>
      <c r="M33" t="s">
        <v>191</v>
      </c>
      <c r="N33" t="s">
        <v>83</v>
      </c>
    </row>
    <row r="34" spans="1:14" ht="30" x14ac:dyDescent="0.25">
      <c r="A34" s="63" t="s">
        <v>85</v>
      </c>
      <c r="B34" s="63" t="s">
        <v>40</v>
      </c>
      <c r="C34" s="1" t="s">
        <v>239</v>
      </c>
      <c r="D34" t="s">
        <v>86</v>
      </c>
      <c r="E34" t="s">
        <v>46</v>
      </c>
      <c r="F34" t="s">
        <v>46</v>
      </c>
      <c r="G34" t="s">
        <v>46</v>
      </c>
      <c r="H34" t="s">
        <v>46</v>
      </c>
      <c r="I34" s="2">
        <v>45708</v>
      </c>
      <c r="J34" s="64">
        <v>0.52083333333333337</v>
      </c>
      <c r="K34" s="141">
        <f>YEAR(Seminarios[[#This Row],[Fecha]])</f>
        <v>2025</v>
      </c>
      <c r="L34" t="s">
        <v>13</v>
      </c>
      <c r="M34" t="s">
        <v>240</v>
      </c>
      <c r="N34" t="s">
        <v>91</v>
      </c>
    </row>
    <row r="35" spans="1:14" ht="45" x14ac:dyDescent="0.25">
      <c r="A35" s="63" t="s">
        <v>139</v>
      </c>
      <c r="B35" s="63" t="s">
        <v>49</v>
      </c>
      <c r="C35" s="1" t="s">
        <v>241</v>
      </c>
      <c r="D35" t="s">
        <v>140</v>
      </c>
      <c r="E35" t="s">
        <v>46</v>
      </c>
      <c r="F35" t="s">
        <v>46</v>
      </c>
      <c r="G35" t="s">
        <v>46</v>
      </c>
      <c r="H35" t="s">
        <v>46</v>
      </c>
      <c r="I35" s="2">
        <v>45705</v>
      </c>
      <c r="J35" s="64">
        <v>0.52083333333333337</v>
      </c>
      <c r="K35" s="141">
        <f>YEAR(Seminarios[[#This Row],[Fecha]])</f>
        <v>2025</v>
      </c>
      <c r="L35" t="s">
        <v>17</v>
      </c>
      <c r="M35" t="s">
        <v>191</v>
      </c>
      <c r="N35" t="s">
        <v>91</v>
      </c>
    </row>
    <row r="36" spans="1:14" x14ac:dyDescent="0.25">
      <c r="A36" s="63" t="s">
        <v>89</v>
      </c>
      <c r="B36" s="63" t="s">
        <v>40</v>
      </c>
      <c r="C36" s="1" t="s">
        <v>242</v>
      </c>
      <c r="D36" t="s">
        <v>90</v>
      </c>
      <c r="E36" t="s">
        <v>46</v>
      </c>
      <c r="F36" t="s">
        <v>46</v>
      </c>
      <c r="G36" t="s">
        <v>46</v>
      </c>
      <c r="H36" t="s">
        <v>46</v>
      </c>
      <c r="I36" s="2">
        <v>45722</v>
      </c>
      <c r="J36" s="64">
        <v>0.52083333333333337</v>
      </c>
      <c r="K36" s="141">
        <f>YEAR(Seminarios[[#This Row],[Fecha]])</f>
        <v>2025</v>
      </c>
      <c r="L36" t="s">
        <v>13</v>
      </c>
      <c r="M36" t="s">
        <v>184</v>
      </c>
      <c r="N36" t="s">
        <v>74</v>
      </c>
    </row>
    <row r="37" spans="1:14" ht="60" x14ac:dyDescent="0.25">
      <c r="A37" s="63" t="s">
        <v>43</v>
      </c>
      <c r="B37" s="63" t="s">
        <v>12</v>
      </c>
      <c r="C37" s="1" t="s">
        <v>243</v>
      </c>
      <c r="D37" t="s">
        <v>44</v>
      </c>
      <c r="E37" t="s">
        <v>46</v>
      </c>
      <c r="F37" t="s">
        <v>46</v>
      </c>
      <c r="G37" t="s">
        <v>46</v>
      </c>
      <c r="H37" t="s">
        <v>46</v>
      </c>
      <c r="I37" s="2">
        <v>45723</v>
      </c>
      <c r="J37" s="64">
        <v>0.45833333333333331</v>
      </c>
      <c r="K37" s="141">
        <f>YEAR(Seminarios[[#This Row],[Fecha]])</f>
        <v>2025</v>
      </c>
      <c r="L37" t="s">
        <v>13</v>
      </c>
      <c r="M37" t="s">
        <v>184</v>
      </c>
      <c r="N37" t="s">
        <v>91</v>
      </c>
    </row>
    <row r="38" spans="1:14" ht="45" x14ac:dyDescent="0.25">
      <c r="A38" s="63" t="s">
        <v>93</v>
      </c>
      <c r="B38" s="63" t="s">
        <v>40</v>
      </c>
      <c r="C38" s="1" t="s">
        <v>244</v>
      </c>
      <c r="D38" t="s">
        <v>94</v>
      </c>
      <c r="E38" t="s">
        <v>46</v>
      </c>
      <c r="F38" t="s">
        <v>46</v>
      </c>
      <c r="G38" t="s">
        <v>46</v>
      </c>
      <c r="H38" t="s">
        <v>46</v>
      </c>
      <c r="I38" s="2">
        <v>45748</v>
      </c>
      <c r="J38" s="64">
        <v>0.52083333333333337</v>
      </c>
      <c r="K38" s="141">
        <f>YEAR(Seminarios[[#This Row],[Fecha]])</f>
        <v>2025</v>
      </c>
      <c r="L38" t="s">
        <v>13</v>
      </c>
      <c r="M38" t="s">
        <v>184</v>
      </c>
      <c r="N38" t="s">
        <v>69</v>
      </c>
    </row>
    <row r="39" spans="1:14" ht="45" x14ac:dyDescent="0.25">
      <c r="A39" s="63" t="s">
        <v>141</v>
      </c>
      <c r="B39" s="63" t="s">
        <v>49</v>
      </c>
      <c r="C39" s="1" t="s">
        <v>245</v>
      </c>
      <c r="D39" t="s">
        <v>142</v>
      </c>
      <c r="E39" t="s">
        <v>46</v>
      </c>
      <c r="F39" t="s">
        <v>46</v>
      </c>
      <c r="G39" t="s">
        <v>46</v>
      </c>
      <c r="H39" t="s">
        <v>46</v>
      </c>
      <c r="I39" s="2">
        <v>45782</v>
      </c>
      <c r="J39" s="64">
        <v>0.52083333333333337</v>
      </c>
      <c r="K39" s="141">
        <f>YEAR(Seminarios[[#This Row],[Fecha]])</f>
        <v>2025</v>
      </c>
      <c r="L39" t="s">
        <v>13</v>
      </c>
      <c r="M39" t="s">
        <v>214</v>
      </c>
      <c r="N39" t="s">
        <v>69</v>
      </c>
    </row>
    <row r="40" spans="1:14" ht="30" x14ac:dyDescent="0.25">
      <c r="A40" s="63" t="s">
        <v>47</v>
      </c>
      <c r="B40" s="63" t="s">
        <v>12</v>
      </c>
      <c r="C40" s="1" t="s">
        <v>246</v>
      </c>
      <c r="D40" t="s">
        <v>48</v>
      </c>
      <c r="E40" t="s">
        <v>46</v>
      </c>
      <c r="F40" t="s">
        <v>46</v>
      </c>
      <c r="G40" t="s">
        <v>46</v>
      </c>
      <c r="H40" t="s">
        <v>46</v>
      </c>
      <c r="I40" s="2">
        <v>45771</v>
      </c>
      <c r="J40" s="64">
        <v>0.52083333333333337</v>
      </c>
      <c r="K40" s="141">
        <f>YEAR(Seminarios[[#This Row],[Fecha]])</f>
        <v>2025</v>
      </c>
      <c r="L40" t="s">
        <v>13</v>
      </c>
      <c r="M40" t="s">
        <v>247</v>
      </c>
      <c r="N40" t="s">
        <v>69</v>
      </c>
    </row>
    <row r="41" spans="1:14" ht="30" x14ac:dyDescent="0.25">
      <c r="A41" s="63" t="s">
        <v>143</v>
      </c>
      <c r="B41" s="63" t="s">
        <v>49</v>
      </c>
      <c r="C41" s="1" t="s">
        <v>248</v>
      </c>
      <c r="D41" t="s">
        <v>144</v>
      </c>
      <c r="E41" t="s">
        <v>46</v>
      </c>
      <c r="F41" t="s">
        <v>46</v>
      </c>
      <c r="G41" t="s">
        <v>46</v>
      </c>
      <c r="H41" t="s">
        <v>46</v>
      </c>
      <c r="I41" s="2">
        <v>45790</v>
      </c>
      <c r="J41" s="64">
        <v>0.52083333333333337</v>
      </c>
      <c r="K41" s="141">
        <f>YEAR(Seminarios[[#This Row],[Fecha]])</f>
        <v>2025</v>
      </c>
      <c r="L41" t="s">
        <v>17</v>
      </c>
      <c r="M41" t="s">
        <v>191</v>
      </c>
      <c r="N41" t="s">
        <v>69</v>
      </c>
    </row>
    <row r="42" spans="1:14" ht="45" x14ac:dyDescent="0.25">
      <c r="A42" s="63" t="s">
        <v>50</v>
      </c>
      <c r="B42" s="63" t="s">
        <v>12</v>
      </c>
      <c r="C42" s="1" t="s">
        <v>249</v>
      </c>
      <c r="D42" t="s">
        <v>51</v>
      </c>
      <c r="E42" t="s">
        <v>46</v>
      </c>
      <c r="F42" t="s">
        <v>46</v>
      </c>
      <c r="G42" t="s">
        <v>46</v>
      </c>
      <c r="H42" t="s">
        <v>46</v>
      </c>
      <c r="I42" s="2">
        <v>45799</v>
      </c>
      <c r="J42" s="64">
        <v>0.41666666666666669</v>
      </c>
      <c r="K42" s="141">
        <f>YEAR(Seminarios[[#This Row],[Fecha]])</f>
        <v>2025</v>
      </c>
      <c r="L42" t="s">
        <v>13</v>
      </c>
      <c r="M42" t="s">
        <v>250</v>
      </c>
      <c r="N42" s="1" t="s">
        <v>79</v>
      </c>
    </row>
    <row r="43" spans="1:14" ht="30" x14ac:dyDescent="0.25">
      <c r="A43" s="63" t="s">
        <v>53</v>
      </c>
      <c r="B43" s="63" t="s">
        <v>12</v>
      </c>
      <c r="C43" s="1" t="s">
        <v>251</v>
      </c>
      <c r="D43" t="s">
        <v>54</v>
      </c>
      <c r="E43" t="s">
        <v>46</v>
      </c>
      <c r="F43" t="s">
        <v>46</v>
      </c>
      <c r="G43" t="s">
        <v>46</v>
      </c>
      <c r="H43" t="s">
        <v>46</v>
      </c>
      <c r="I43" s="2">
        <v>45799</v>
      </c>
      <c r="J43" s="64">
        <v>0.52083333333333337</v>
      </c>
      <c r="K43" s="141">
        <f>YEAR(Seminarios[[#This Row],[Fecha]])</f>
        <v>2025</v>
      </c>
      <c r="L43" t="s">
        <v>13</v>
      </c>
      <c r="M43" t="s">
        <v>247</v>
      </c>
      <c r="N43" s="1" t="s">
        <v>79</v>
      </c>
    </row>
    <row r="44" spans="1:14" ht="30" x14ac:dyDescent="0.25">
      <c r="A44" s="63" t="s">
        <v>252</v>
      </c>
      <c r="B44" s="63" t="s">
        <v>12</v>
      </c>
      <c r="C44" s="1" t="s">
        <v>253</v>
      </c>
      <c r="D44" t="s">
        <v>254</v>
      </c>
      <c r="E44" t="s">
        <v>46</v>
      </c>
      <c r="F44" t="s">
        <v>46</v>
      </c>
      <c r="G44" t="s">
        <v>46</v>
      </c>
      <c r="H44" t="s">
        <v>46</v>
      </c>
      <c r="I44" s="2">
        <v>45817</v>
      </c>
      <c r="J44" t="s">
        <v>255</v>
      </c>
      <c r="K44" s="141">
        <f>YEAR(Seminarios[[#This Row],[Fecha]])</f>
        <v>2025</v>
      </c>
      <c r="L44" t="s">
        <v>13</v>
      </c>
      <c r="M44" t="s">
        <v>256</v>
      </c>
      <c r="N44" t="s">
        <v>64</v>
      </c>
    </row>
    <row r="45" spans="1:14" ht="45" x14ac:dyDescent="0.25">
      <c r="A45" s="63" t="s">
        <v>152</v>
      </c>
      <c r="B45" s="63" t="s">
        <v>12</v>
      </c>
      <c r="C45" s="1" t="s">
        <v>257</v>
      </c>
      <c r="D45" t="s">
        <v>258</v>
      </c>
      <c r="E45" t="s">
        <v>46</v>
      </c>
      <c r="F45" t="s">
        <v>46</v>
      </c>
      <c r="G45" t="s">
        <v>46</v>
      </c>
      <c r="H45" t="s">
        <v>46</v>
      </c>
      <c r="I45" s="2">
        <v>45845</v>
      </c>
      <c r="J45" t="s">
        <v>255</v>
      </c>
      <c r="K45" s="141">
        <f>YEAR(Seminarios[[#This Row],[Fecha]])</f>
        <v>2025</v>
      </c>
      <c r="L45" t="s">
        <v>13</v>
      </c>
      <c r="M45" t="s">
        <v>240</v>
      </c>
      <c r="N45" t="s">
        <v>64</v>
      </c>
    </row>
    <row r="46" spans="1:14" ht="30" x14ac:dyDescent="0.25">
      <c r="A46" s="63" t="s">
        <v>259</v>
      </c>
      <c r="B46" s="63" t="s">
        <v>45</v>
      </c>
      <c r="C46" s="1" t="s">
        <v>260</v>
      </c>
      <c r="D46" t="s">
        <v>258</v>
      </c>
      <c r="E46" t="s">
        <v>46</v>
      </c>
      <c r="F46" t="s">
        <v>46</v>
      </c>
      <c r="G46" t="s">
        <v>46</v>
      </c>
      <c r="H46" t="s">
        <v>46</v>
      </c>
      <c r="I46" s="2">
        <v>45848</v>
      </c>
      <c r="J46" t="s">
        <v>255</v>
      </c>
      <c r="K46" s="141">
        <f>YEAR(Seminarios[[#This Row],[Fecha]])</f>
        <v>2025</v>
      </c>
      <c r="L46" t="s">
        <v>21</v>
      </c>
      <c r="M46" t="s">
        <v>256</v>
      </c>
      <c r="N46" t="s">
        <v>83</v>
      </c>
    </row>
  </sheetData>
  <phoneticPr fontId="7" type="noConversion"/>
  <pageMargins left="0.7" right="0.7" top="0.75" bottom="0.75" header="0.3" footer="0.3"/>
  <ignoredErrors>
    <ignoredError sqref="K1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1136-A32E-4925-9FC0-0ECB852F701A}">
  <dimension ref="A1:L997"/>
  <sheetViews>
    <sheetView topLeftCell="A982" workbookViewId="0">
      <selection activeCell="B1002" sqref="B1002"/>
    </sheetView>
  </sheetViews>
  <sheetFormatPr baseColWidth="10" defaultColWidth="11.42578125" defaultRowHeight="15" x14ac:dyDescent="0.25"/>
  <cols>
    <col min="1" max="1" width="39" customWidth="1"/>
    <col min="2" max="2" width="37.42578125" bestFit="1" customWidth="1"/>
    <col min="3" max="3" width="12" bestFit="1" customWidth="1"/>
    <col min="4" max="4" width="16.42578125" customWidth="1"/>
    <col min="5" max="5" width="12.42578125" customWidth="1"/>
    <col min="6" max="6" width="24.85546875" customWidth="1"/>
    <col min="7" max="7" width="11.42578125" hidden="1" customWidth="1"/>
    <col min="9" max="9" width="23.85546875" bestFit="1" customWidth="1"/>
  </cols>
  <sheetData>
    <row r="1" spans="1:9" ht="15.75" thickBot="1" x14ac:dyDescent="0.3">
      <c r="A1" s="30" t="s">
        <v>164</v>
      </c>
      <c r="B1" s="31" t="s">
        <v>165</v>
      </c>
      <c r="C1" s="31" t="s">
        <v>166</v>
      </c>
      <c r="D1" s="31" t="s">
        <v>167</v>
      </c>
      <c r="E1" s="31" t="s">
        <v>168</v>
      </c>
      <c r="F1" s="36" t="s">
        <v>169</v>
      </c>
      <c r="G1" s="31" t="s">
        <v>180</v>
      </c>
    </row>
    <row r="2" spans="1:9" x14ac:dyDescent="0.25">
      <c r="A2" s="4" t="s">
        <v>261</v>
      </c>
      <c r="B2" s="5" t="s">
        <v>262</v>
      </c>
      <c r="C2" s="5" t="s">
        <v>263</v>
      </c>
      <c r="D2" s="5" t="s">
        <v>56</v>
      </c>
      <c r="E2" s="14" t="s">
        <v>13</v>
      </c>
      <c r="F2" s="6" t="s">
        <v>15</v>
      </c>
      <c r="G2" s="29">
        <f>_xlfn.XLOOKUP(Participantes[[#This Row],[Seminario al que asistió]],Seminarios[Seminario],Seminarios[Año])</f>
        <v>2024</v>
      </c>
      <c r="I2">
        <f>IF(Dashboard!$B$2=2025,COUNTIF(Participantes[Año],2025),IF(Dashboard!$B$2=2024,COUNTIF(Participantes[Año],2024),COUNTA(Participantes[Seminario al que asistió]))+223)</f>
        <v>1219</v>
      </c>
    </row>
    <row r="3" spans="1:9" x14ac:dyDescent="0.25">
      <c r="A3" s="7" t="s">
        <v>264</v>
      </c>
      <c r="B3" s="3" t="s">
        <v>265</v>
      </c>
      <c r="C3" s="3" t="s">
        <v>266</v>
      </c>
      <c r="D3" s="3" t="s">
        <v>56</v>
      </c>
      <c r="E3" s="15" t="s">
        <v>13</v>
      </c>
      <c r="F3" s="8" t="s">
        <v>15</v>
      </c>
      <c r="G3" s="26">
        <f>_xlfn.XLOOKUP(Participantes[[#This Row],[Seminario al que asistió]],Seminarios[Seminario],Seminarios[Año])</f>
        <v>2024</v>
      </c>
    </row>
    <row r="4" spans="1:9" x14ac:dyDescent="0.25">
      <c r="A4" s="7" t="s">
        <v>220</v>
      </c>
      <c r="B4" s="3" t="s">
        <v>267</v>
      </c>
      <c r="C4" s="3" t="s">
        <v>266</v>
      </c>
      <c r="D4" s="3" t="s">
        <v>56</v>
      </c>
      <c r="E4" s="15" t="s">
        <v>13</v>
      </c>
      <c r="F4" s="8" t="s">
        <v>15</v>
      </c>
      <c r="G4" s="26">
        <f>_xlfn.XLOOKUP(Participantes[[#This Row],[Seminario al que asistió]],Seminarios[Seminario],Seminarios[Año])</f>
        <v>2024</v>
      </c>
    </row>
    <row r="5" spans="1:9" x14ac:dyDescent="0.25">
      <c r="A5" s="7" t="s">
        <v>268</v>
      </c>
      <c r="B5" s="3" t="s">
        <v>269</v>
      </c>
      <c r="C5" s="3" t="s">
        <v>266</v>
      </c>
      <c r="D5" s="3" t="s">
        <v>56</v>
      </c>
      <c r="E5" s="15" t="s">
        <v>13</v>
      </c>
      <c r="F5" s="8" t="s">
        <v>15</v>
      </c>
      <c r="G5" s="26">
        <f>_xlfn.XLOOKUP(Participantes[[#This Row],[Seminario al que asistió]],Seminarios[Seminario],Seminarios[Año])</f>
        <v>2024</v>
      </c>
    </row>
    <row r="6" spans="1:9" x14ac:dyDescent="0.25">
      <c r="A6" s="7" t="s">
        <v>270</v>
      </c>
      <c r="B6" s="3" t="s">
        <v>271</v>
      </c>
      <c r="C6" s="3" t="s">
        <v>263</v>
      </c>
      <c r="D6" s="3" t="s">
        <v>56</v>
      </c>
      <c r="E6" s="15" t="s">
        <v>13</v>
      </c>
      <c r="F6" s="8" t="s">
        <v>15</v>
      </c>
      <c r="G6" s="26">
        <f>_xlfn.XLOOKUP(Participantes[[#This Row],[Seminario al que asistió]],Seminarios[Seminario],Seminarios[Año])</f>
        <v>2024</v>
      </c>
    </row>
    <row r="7" spans="1:9" x14ac:dyDescent="0.25">
      <c r="A7" s="7" t="s">
        <v>272</v>
      </c>
      <c r="B7" s="3" t="s">
        <v>273</v>
      </c>
      <c r="C7" s="3" t="s">
        <v>263</v>
      </c>
      <c r="D7" s="3" t="s">
        <v>56</v>
      </c>
      <c r="E7" s="15" t="s">
        <v>13</v>
      </c>
      <c r="F7" s="8" t="s">
        <v>15</v>
      </c>
      <c r="G7" s="26">
        <f>_xlfn.XLOOKUP(Participantes[[#This Row],[Seminario al que asistió]],Seminarios[Seminario],Seminarios[Año])</f>
        <v>2024</v>
      </c>
    </row>
    <row r="8" spans="1:9" x14ac:dyDescent="0.25">
      <c r="A8" s="7" t="s">
        <v>274</v>
      </c>
      <c r="B8" s="3" t="s">
        <v>275</v>
      </c>
      <c r="C8" s="3" t="s">
        <v>263</v>
      </c>
      <c r="D8" s="3" t="s">
        <v>56</v>
      </c>
      <c r="E8" s="15" t="s">
        <v>13</v>
      </c>
      <c r="F8" s="8" t="s">
        <v>15</v>
      </c>
      <c r="G8" s="26">
        <f>_xlfn.XLOOKUP(Participantes[[#This Row],[Seminario al que asistió]],Seminarios[Seminario],Seminarios[Año])</f>
        <v>2024</v>
      </c>
    </row>
    <row r="9" spans="1:9" x14ac:dyDescent="0.25">
      <c r="A9" s="7" t="s">
        <v>276</v>
      </c>
      <c r="B9" s="3" t="s">
        <v>277</v>
      </c>
      <c r="C9" s="3" t="s">
        <v>266</v>
      </c>
      <c r="D9" s="3" t="s">
        <v>278</v>
      </c>
      <c r="E9" s="15" t="s">
        <v>13</v>
      </c>
      <c r="F9" s="8" t="s">
        <v>15</v>
      </c>
      <c r="G9" s="26">
        <f>_xlfn.XLOOKUP(Participantes[[#This Row],[Seminario al que asistió]],Seminarios[Seminario],Seminarios[Año])</f>
        <v>2024</v>
      </c>
    </row>
    <row r="10" spans="1:9" x14ac:dyDescent="0.25">
      <c r="A10" s="7" t="s">
        <v>279</v>
      </c>
      <c r="B10" s="3" t="s">
        <v>280</v>
      </c>
      <c r="C10" s="3" t="s">
        <v>263</v>
      </c>
      <c r="D10" s="3" t="s">
        <v>56</v>
      </c>
      <c r="E10" s="15" t="s">
        <v>13</v>
      </c>
      <c r="F10" s="8" t="s">
        <v>15</v>
      </c>
      <c r="G10" s="26">
        <f>_xlfn.XLOOKUP(Participantes[[#This Row],[Seminario al que asistió]],Seminarios[Seminario],Seminarios[Año])</f>
        <v>2024</v>
      </c>
    </row>
    <row r="11" spans="1:9" x14ac:dyDescent="0.25">
      <c r="A11" s="7" t="s">
        <v>281</v>
      </c>
      <c r="B11" s="3" t="s">
        <v>282</v>
      </c>
      <c r="C11" s="3" t="s">
        <v>263</v>
      </c>
      <c r="D11" s="3" t="s">
        <v>56</v>
      </c>
      <c r="E11" s="15" t="s">
        <v>13</v>
      </c>
      <c r="F11" s="8" t="s">
        <v>15</v>
      </c>
      <c r="G11" s="26">
        <f>_xlfn.XLOOKUP(Participantes[[#This Row],[Seminario al que asistió]],Seminarios[Seminario],Seminarios[Año])</f>
        <v>2024</v>
      </c>
    </row>
    <row r="12" spans="1:9" x14ac:dyDescent="0.25">
      <c r="A12" s="7" t="s">
        <v>283</v>
      </c>
      <c r="B12" s="3" t="s">
        <v>284</v>
      </c>
      <c r="C12" s="3" t="s">
        <v>266</v>
      </c>
      <c r="D12" s="3" t="s">
        <v>56</v>
      </c>
      <c r="E12" s="15" t="s">
        <v>13</v>
      </c>
      <c r="F12" s="8" t="s">
        <v>15</v>
      </c>
      <c r="G12" s="26">
        <f>_xlfn.XLOOKUP(Participantes[[#This Row],[Seminario al que asistió]],Seminarios[Seminario],Seminarios[Año])</f>
        <v>2024</v>
      </c>
    </row>
    <row r="13" spans="1:9" x14ac:dyDescent="0.25">
      <c r="A13" s="7" t="s">
        <v>285</v>
      </c>
      <c r="B13" s="3" t="s">
        <v>286</v>
      </c>
      <c r="C13" s="3" t="s">
        <v>266</v>
      </c>
      <c r="D13" s="3" t="s">
        <v>56</v>
      </c>
      <c r="E13" s="15" t="s">
        <v>13</v>
      </c>
      <c r="F13" s="8" t="s">
        <v>15</v>
      </c>
      <c r="G13" s="26">
        <f>_xlfn.XLOOKUP(Participantes[[#This Row],[Seminario al que asistió]],Seminarios[Seminario],Seminarios[Año])</f>
        <v>2024</v>
      </c>
    </row>
    <row r="14" spans="1:9" x14ac:dyDescent="0.25">
      <c r="A14" s="7" t="s">
        <v>287</v>
      </c>
      <c r="B14" s="3" t="s">
        <v>288</v>
      </c>
      <c r="C14" s="3" t="s">
        <v>263</v>
      </c>
      <c r="D14" s="3" t="s">
        <v>56</v>
      </c>
      <c r="E14" s="15" t="s">
        <v>13</v>
      </c>
      <c r="F14" s="8" t="s">
        <v>15</v>
      </c>
      <c r="G14" s="26">
        <f>_xlfn.XLOOKUP(Participantes[[#This Row],[Seminario al que asistió]],Seminarios[Seminario],Seminarios[Año])</f>
        <v>2024</v>
      </c>
    </row>
    <row r="15" spans="1:9" x14ac:dyDescent="0.25">
      <c r="A15" s="7" t="s">
        <v>289</v>
      </c>
      <c r="B15" s="3" t="s">
        <v>290</v>
      </c>
      <c r="C15" s="3" t="s">
        <v>263</v>
      </c>
      <c r="D15" s="3" t="s">
        <v>56</v>
      </c>
      <c r="E15" s="15" t="s">
        <v>13</v>
      </c>
      <c r="F15" s="8" t="s">
        <v>15</v>
      </c>
      <c r="G15" s="26">
        <f>_xlfn.XLOOKUP(Participantes[[#This Row],[Seminario al que asistió]],Seminarios[Seminario],Seminarios[Año])</f>
        <v>2024</v>
      </c>
    </row>
    <row r="16" spans="1:9" x14ac:dyDescent="0.25">
      <c r="A16" s="7" t="s">
        <v>291</v>
      </c>
      <c r="B16" s="3" t="s">
        <v>292</v>
      </c>
      <c r="C16" s="3" t="s">
        <v>263</v>
      </c>
      <c r="D16" s="3" t="s">
        <v>66</v>
      </c>
      <c r="E16" s="15" t="s">
        <v>13</v>
      </c>
      <c r="F16" s="8" t="s">
        <v>15</v>
      </c>
      <c r="G16" s="26">
        <f>_xlfn.XLOOKUP(Participantes[[#This Row],[Seminario al que asistió]],Seminarios[Seminario],Seminarios[Año])</f>
        <v>2024</v>
      </c>
    </row>
    <row r="17" spans="1:7" x14ac:dyDescent="0.25">
      <c r="A17" s="7" t="s">
        <v>16</v>
      </c>
      <c r="B17" t="s">
        <v>293</v>
      </c>
      <c r="C17" s="3" t="s">
        <v>263</v>
      </c>
      <c r="D17" s="3" t="s">
        <v>76</v>
      </c>
      <c r="E17" s="15" t="s">
        <v>13</v>
      </c>
      <c r="F17" s="8" t="s">
        <v>15</v>
      </c>
      <c r="G17" s="26">
        <f>_xlfn.XLOOKUP(Participantes[[#This Row],[Seminario al que asistió]],Seminarios[Seminario],Seminarios[Año])</f>
        <v>2024</v>
      </c>
    </row>
    <row r="18" spans="1:7" ht="15.75" thickBot="1" x14ac:dyDescent="0.3">
      <c r="A18" s="9" t="s">
        <v>294</v>
      </c>
      <c r="B18" s="10" t="s">
        <v>295</v>
      </c>
      <c r="C18" s="10" t="s">
        <v>263</v>
      </c>
      <c r="D18" s="10" t="s">
        <v>56</v>
      </c>
      <c r="E18" s="16" t="s">
        <v>13</v>
      </c>
      <c r="F18" s="11" t="s">
        <v>15</v>
      </c>
      <c r="G18" s="26">
        <f>_xlfn.XLOOKUP(Participantes[[#This Row],[Seminario al que asistió]],Seminarios[Seminario],Seminarios[Año])</f>
        <v>2024</v>
      </c>
    </row>
    <row r="19" spans="1:7" x14ac:dyDescent="0.25">
      <c r="A19" s="4" t="s">
        <v>296</v>
      </c>
      <c r="B19" s="5" t="s">
        <v>297</v>
      </c>
      <c r="C19" s="5" t="s">
        <v>266</v>
      </c>
      <c r="D19" s="5" t="s">
        <v>66</v>
      </c>
      <c r="E19" s="14" t="s">
        <v>13</v>
      </c>
      <c r="F19" s="6" t="s">
        <v>19</v>
      </c>
      <c r="G19" s="26">
        <f>_xlfn.XLOOKUP(Participantes[[#This Row],[Seminario al que asistió]],Seminarios[Seminario],Seminarios[Año])</f>
        <v>2024</v>
      </c>
    </row>
    <row r="20" spans="1:7" x14ac:dyDescent="0.25">
      <c r="A20" s="7" t="s">
        <v>298</v>
      </c>
      <c r="B20" s="3" t="s">
        <v>299</v>
      </c>
      <c r="C20" s="3" t="s">
        <v>263</v>
      </c>
      <c r="D20" s="3" t="s">
        <v>56</v>
      </c>
      <c r="E20" s="15" t="s">
        <v>13</v>
      </c>
      <c r="F20" s="8" t="s">
        <v>19</v>
      </c>
      <c r="G20" s="26">
        <f>_xlfn.XLOOKUP(Participantes[[#This Row],[Seminario al que asistió]],Seminarios[Seminario],Seminarios[Año])</f>
        <v>2024</v>
      </c>
    </row>
    <row r="21" spans="1:7" x14ac:dyDescent="0.25">
      <c r="A21" s="7" t="s">
        <v>300</v>
      </c>
      <c r="B21" s="3" t="s">
        <v>301</v>
      </c>
      <c r="C21" s="3" t="s">
        <v>263</v>
      </c>
      <c r="D21" s="3" t="s">
        <v>56</v>
      </c>
      <c r="E21" s="15" t="s">
        <v>13</v>
      </c>
      <c r="F21" s="8" t="s">
        <v>19</v>
      </c>
      <c r="G21" s="26">
        <f>_xlfn.XLOOKUP(Participantes[[#This Row],[Seminario al que asistió]],Seminarios[Seminario],Seminarios[Año])</f>
        <v>2024</v>
      </c>
    </row>
    <row r="22" spans="1:7" x14ac:dyDescent="0.25">
      <c r="A22" s="7" t="s">
        <v>302</v>
      </c>
      <c r="B22" s="3" t="s">
        <v>273</v>
      </c>
      <c r="C22" s="3" t="s">
        <v>263</v>
      </c>
      <c r="D22" s="3" t="s">
        <v>56</v>
      </c>
      <c r="E22" s="15" t="s">
        <v>13</v>
      </c>
      <c r="F22" s="8" t="s">
        <v>19</v>
      </c>
      <c r="G22" s="26">
        <f>_xlfn.XLOOKUP(Participantes[[#This Row],[Seminario al que asistió]],Seminarios[Seminario],Seminarios[Año])</f>
        <v>2024</v>
      </c>
    </row>
    <row r="23" spans="1:7" x14ac:dyDescent="0.25">
      <c r="A23" s="7" t="s">
        <v>303</v>
      </c>
      <c r="B23" s="3" t="s">
        <v>304</v>
      </c>
      <c r="C23" s="3" t="s">
        <v>263</v>
      </c>
      <c r="D23" s="3" t="s">
        <v>278</v>
      </c>
      <c r="E23" s="15" t="s">
        <v>13</v>
      </c>
      <c r="F23" s="8" t="s">
        <v>19</v>
      </c>
      <c r="G23" s="26">
        <f>_xlfn.XLOOKUP(Participantes[[#This Row],[Seminario al que asistió]],Seminarios[Seminario],Seminarios[Año])</f>
        <v>2024</v>
      </c>
    </row>
    <row r="24" spans="1:7" x14ac:dyDescent="0.25">
      <c r="A24" s="7" t="s">
        <v>289</v>
      </c>
      <c r="B24" s="3" t="s">
        <v>290</v>
      </c>
      <c r="C24" s="3" t="s">
        <v>263</v>
      </c>
      <c r="D24" s="3" t="s">
        <v>56</v>
      </c>
      <c r="E24" s="15" t="s">
        <v>13</v>
      </c>
      <c r="F24" s="8" t="s">
        <v>19</v>
      </c>
      <c r="G24" s="26">
        <f>_xlfn.XLOOKUP(Participantes[[#This Row],[Seminario al que asistió]],Seminarios[Seminario],Seminarios[Año])</f>
        <v>2024</v>
      </c>
    </row>
    <row r="25" spans="1:7" x14ac:dyDescent="0.25">
      <c r="A25" s="7" t="s">
        <v>305</v>
      </c>
      <c r="B25" s="3" t="s">
        <v>295</v>
      </c>
      <c r="C25" s="3" t="s">
        <v>263</v>
      </c>
      <c r="D25" s="3" t="s">
        <v>56</v>
      </c>
      <c r="E25" s="15" t="s">
        <v>13</v>
      </c>
      <c r="F25" s="8" t="s">
        <v>19</v>
      </c>
      <c r="G25" s="26">
        <f>_xlfn.XLOOKUP(Participantes[[#This Row],[Seminario al que asistió]],Seminarios[Seminario],Seminarios[Año])</f>
        <v>2024</v>
      </c>
    </row>
    <row r="26" spans="1:7" x14ac:dyDescent="0.25">
      <c r="A26" s="7" t="s">
        <v>306</v>
      </c>
      <c r="B26" s="3" t="s">
        <v>307</v>
      </c>
      <c r="C26" s="3" t="s">
        <v>263</v>
      </c>
      <c r="D26" s="3" t="s">
        <v>278</v>
      </c>
      <c r="E26" s="15" t="s">
        <v>13</v>
      </c>
      <c r="F26" s="8" t="s">
        <v>19</v>
      </c>
      <c r="G26" s="26">
        <f>_xlfn.XLOOKUP(Participantes[[#This Row],[Seminario al que asistió]],Seminarios[Seminario],Seminarios[Año])</f>
        <v>2024</v>
      </c>
    </row>
    <row r="27" spans="1:7" x14ac:dyDescent="0.25">
      <c r="A27" s="7" t="s">
        <v>308</v>
      </c>
      <c r="B27" s="3" t="s">
        <v>309</v>
      </c>
      <c r="C27" s="3" t="s">
        <v>266</v>
      </c>
      <c r="D27" s="3" t="s">
        <v>278</v>
      </c>
      <c r="E27" s="15" t="s">
        <v>13</v>
      </c>
      <c r="F27" s="8" t="s">
        <v>19</v>
      </c>
      <c r="G27" s="26">
        <f>_xlfn.XLOOKUP(Participantes[[#This Row],[Seminario al que asistió]],Seminarios[Seminario],Seminarios[Año])</f>
        <v>2024</v>
      </c>
    </row>
    <row r="28" spans="1:7" x14ac:dyDescent="0.25">
      <c r="A28" s="7" t="s">
        <v>310</v>
      </c>
      <c r="B28" s="3" t="s">
        <v>311</v>
      </c>
      <c r="C28" s="3" t="s">
        <v>266</v>
      </c>
      <c r="D28" s="3" t="s">
        <v>278</v>
      </c>
      <c r="E28" s="15" t="s">
        <v>13</v>
      </c>
      <c r="F28" s="8" t="s">
        <v>19</v>
      </c>
      <c r="G28" s="26">
        <f>_xlfn.XLOOKUP(Participantes[[#This Row],[Seminario al que asistió]],Seminarios[Seminario],Seminarios[Año])</f>
        <v>2024</v>
      </c>
    </row>
    <row r="29" spans="1:7" x14ac:dyDescent="0.25">
      <c r="A29" s="7" t="s">
        <v>312</v>
      </c>
      <c r="B29" s="3" t="s">
        <v>313</v>
      </c>
      <c r="C29" s="3" t="s">
        <v>263</v>
      </c>
      <c r="D29" s="3" t="s">
        <v>56</v>
      </c>
      <c r="E29" s="15" t="s">
        <v>13</v>
      </c>
      <c r="F29" s="8" t="s">
        <v>19</v>
      </c>
      <c r="G29" s="26">
        <f>_xlfn.XLOOKUP(Participantes[[#This Row],[Seminario al que asistió]],Seminarios[Seminario],Seminarios[Año])</f>
        <v>2024</v>
      </c>
    </row>
    <row r="30" spans="1:7" x14ac:dyDescent="0.25">
      <c r="A30" s="7" t="s">
        <v>314</v>
      </c>
      <c r="B30" s="3" t="s">
        <v>315</v>
      </c>
      <c r="C30" s="3" t="s">
        <v>263</v>
      </c>
      <c r="D30" s="3" t="s">
        <v>56</v>
      </c>
      <c r="E30" s="15" t="s">
        <v>13</v>
      </c>
      <c r="F30" s="8" t="s">
        <v>19</v>
      </c>
      <c r="G30" s="26">
        <f>_xlfn.XLOOKUP(Participantes[[#This Row],[Seminario al que asistió]],Seminarios[Seminario],Seminarios[Año])</f>
        <v>2024</v>
      </c>
    </row>
    <row r="31" spans="1:7" x14ac:dyDescent="0.25">
      <c r="A31" s="7" t="s">
        <v>291</v>
      </c>
      <c r="B31" s="3" t="s">
        <v>292</v>
      </c>
      <c r="C31" s="3" t="s">
        <v>263</v>
      </c>
      <c r="D31" s="3" t="s">
        <v>66</v>
      </c>
      <c r="E31" s="15" t="s">
        <v>13</v>
      </c>
      <c r="F31" s="8" t="s">
        <v>19</v>
      </c>
      <c r="G31" s="26">
        <f>_xlfn.XLOOKUP(Participantes[[#This Row],[Seminario al que asistió]],Seminarios[Seminario],Seminarios[Año])</f>
        <v>2024</v>
      </c>
    </row>
    <row r="32" spans="1:7" x14ac:dyDescent="0.25">
      <c r="A32" s="7" t="s">
        <v>316</v>
      </c>
      <c r="B32" s="3" t="s">
        <v>317</v>
      </c>
      <c r="C32" s="3" t="s">
        <v>266</v>
      </c>
      <c r="D32" s="3" t="s">
        <v>56</v>
      </c>
      <c r="E32" s="15" t="s">
        <v>13</v>
      </c>
      <c r="F32" s="8" t="s">
        <v>19</v>
      </c>
      <c r="G32" s="26">
        <f>_xlfn.XLOOKUP(Participantes[[#This Row],[Seminario al que asistió]],Seminarios[Seminario],Seminarios[Año])</f>
        <v>2024</v>
      </c>
    </row>
    <row r="33" spans="1:7" x14ac:dyDescent="0.25">
      <c r="A33" s="7" t="s">
        <v>318</v>
      </c>
      <c r="B33" s="3" t="s">
        <v>282</v>
      </c>
      <c r="C33" s="3" t="s">
        <v>263</v>
      </c>
      <c r="D33" s="3" t="s">
        <v>56</v>
      </c>
      <c r="E33" s="15" t="s">
        <v>13</v>
      </c>
      <c r="F33" s="8" t="s">
        <v>19</v>
      </c>
      <c r="G33" s="26">
        <f>_xlfn.XLOOKUP(Participantes[[#This Row],[Seminario al que asistió]],Seminarios[Seminario],Seminarios[Año])</f>
        <v>2024</v>
      </c>
    </row>
    <row r="34" spans="1:7" x14ac:dyDescent="0.25">
      <c r="A34" s="7" t="s">
        <v>319</v>
      </c>
      <c r="B34" s="3" t="s">
        <v>320</v>
      </c>
      <c r="C34" s="3" t="s">
        <v>263</v>
      </c>
      <c r="D34" s="3" t="s">
        <v>56</v>
      </c>
      <c r="E34" s="15" t="s">
        <v>13</v>
      </c>
      <c r="F34" s="8" t="s">
        <v>19</v>
      </c>
      <c r="G34" s="26">
        <f>_xlfn.XLOOKUP(Participantes[[#This Row],[Seminario al que asistió]],Seminarios[Seminario],Seminarios[Año])</f>
        <v>2024</v>
      </c>
    </row>
    <row r="35" spans="1:7" x14ac:dyDescent="0.25">
      <c r="A35" s="7" t="s">
        <v>321</v>
      </c>
      <c r="B35" s="3" t="s">
        <v>322</v>
      </c>
      <c r="C35" s="3" t="s">
        <v>263</v>
      </c>
      <c r="D35" s="3" t="s">
        <v>56</v>
      </c>
      <c r="E35" s="15" t="s">
        <v>13</v>
      </c>
      <c r="F35" s="8" t="s">
        <v>19</v>
      </c>
      <c r="G35" s="26">
        <f>_xlfn.XLOOKUP(Participantes[[#This Row],[Seminario al que asistió]],Seminarios[Seminario],Seminarios[Año])</f>
        <v>2024</v>
      </c>
    </row>
    <row r="36" spans="1:7" x14ac:dyDescent="0.25">
      <c r="A36" s="7" t="s">
        <v>323</v>
      </c>
      <c r="B36" s="3" t="s">
        <v>324</v>
      </c>
      <c r="C36" s="3" t="s">
        <v>263</v>
      </c>
      <c r="D36" s="3" t="s">
        <v>56</v>
      </c>
      <c r="E36" s="15" t="s">
        <v>13</v>
      </c>
      <c r="F36" s="8" t="s">
        <v>19</v>
      </c>
      <c r="G36" s="26">
        <f>_xlfn.XLOOKUP(Participantes[[#This Row],[Seminario al que asistió]],Seminarios[Seminario],Seminarios[Año])</f>
        <v>2024</v>
      </c>
    </row>
    <row r="37" spans="1:7" x14ac:dyDescent="0.25">
      <c r="A37" s="7" t="s">
        <v>325</v>
      </c>
      <c r="B37" s="3" t="s">
        <v>326</v>
      </c>
      <c r="C37" s="3" t="s">
        <v>266</v>
      </c>
      <c r="D37" s="3" t="s">
        <v>56</v>
      </c>
      <c r="E37" s="15" t="s">
        <v>13</v>
      </c>
      <c r="F37" s="8" t="s">
        <v>19</v>
      </c>
      <c r="G37" s="26">
        <f>_xlfn.XLOOKUP(Participantes[[#This Row],[Seminario al que asistió]],Seminarios[Seminario],Seminarios[Año])</f>
        <v>2024</v>
      </c>
    </row>
    <row r="38" spans="1:7" x14ac:dyDescent="0.25">
      <c r="A38" s="7" t="s">
        <v>20</v>
      </c>
      <c r="B38" s="3" t="s">
        <v>327</v>
      </c>
      <c r="C38" s="3" t="s">
        <v>263</v>
      </c>
      <c r="D38" s="3" t="s">
        <v>76</v>
      </c>
      <c r="E38" s="15" t="s">
        <v>13</v>
      </c>
      <c r="F38" s="8" t="s">
        <v>19</v>
      </c>
      <c r="G38" s="26">
        <f>_xlfn.XLOOKUP(Participantes[[#This Row],[Seminario al que asistió]],Seminarios[Seminario],Seminarios[Año])</f>
        <v>2024</v>
      </c>
    </row>
    <row r="39" spans="1:7" x14ac:dyDescent="0.25">
      <c r="A39" s="7" t="s">
        <v>328</v>
      </c>
      <c r="B39" s="3" t="s">
        <v>329</v>
      </c>
      <c r="C39" s="3" t="s">
        <v>263</v>
      </c>
      <c r="D39" s="3" t="s">
        <v>56</v>
      </c>
      <c r="E39" s="15" t="s">
        <v>13</v>
      </c>
      <c r="F39" s="8" t="s">
        <v>19</v>
      </c>
      <c r="G39" s="26">
        <f>_xlfn.XLOOKUP(Participantes[[#This Row],[Seminario al que asistió]],Seminarios[Seminario],Seminarios[Año])</f>
        <v>2024</v>
      </c>
    </row>
    <row r="40" spans="1:7" ht="15.75" thickBot="1" x14ac:dyDescent="0.3">
      <c r="A40" s="9" t="s">
        <v>330</v>
      </c>
      <c r="B40" s="10" t="s">
        <v>331</v>
      </c>
      <c r="C40" s="10" t="s">
        <v>263</v>
      </c>
      <c r="D40" s="10" t="s">
        <v>56</v>
      </c>
      <c r="E40" s="16" t="s">
        <v>13</v>
      </c>
      <c r="F40" s="11" t="s">
        <v>19</v>
      </c>
      <c r="G40" s="26">
        <f>_xlfn.XLOOKUP(Participantes[[#This Row],[Seminario al que asistió]],Seminarios[Seminario],Seminarios[Año])</f>
        <v>2024</v>
      </c>
    </row>
    <row r="41" spans="1:7" x14ac:dyDescent="0.25">
      <c r="A41" s="4" t="s">
        <v>332</v>
      </c>
      <c r="B41" s="5" t="s">
        <v>333</v>
      </c>
      <c r="C41" s="5" t="s">
        <v>263</v>
      </c>
      <c r="D41" s="5" t="s">
        <v>56</v>
      </c>
      <c r="E41" s="14" t="s">
        <v>13</v>
      </c>
      <c r="F41" s="6" t="s">
        <v>24</v>
      </c>
      <c r="G41" s="26">
        <f>_xlfn.XLOOKUP(Participantes[[#This Row],[Seminario al que asistió]],Seminarios[Seminario],Seminarios[Año])</f>
        <v>2024</v>
      </c>
    </row>
    <row r="42" spans="1:7" x14ac:dyDescent="0.25">
      <c r="A42" s="7" t="s">
        <v>321</v>
      </c>
      <c r="B42" s="3" t="s">
        <v>322</v>
      </c>
      <c r="C42" s="3" t="s">
        <v>263</v>
      </c>
      <c r="D42" s="3" t="s">
        <v>56</v>
      </c>
      <c r="E42" s="15" t="s">
        <v>13</v>
      </c>
      <c r="F42" s="8" t="s">
        <v>24</v>
      </c>
      <c r="G42" s="26">
        <f>_xlfn.XLOOKUP(Participantes[[#This Row],[Seminario al que asistió]],Seminarios[Seminario],Seminarios[Año])</f>
        <v>2024</v>
      </c>
    </row>
    <row r="43" spans="1:7" x14ac:dyDescent="0.25">
      <c r="A43" s="7" t="s">
        <v>319</v>
      </c>
      <c r="B43" s="3" t="s">
        <v>320</v>
      </c>
      <c r="C43" s="3" t="s">
        <v>263</v>
      </c>
      <c r="D43" s="3" t="s">
        <v>56</v>
      </c>
      <c r="E43" s="15" t="s">
        <v>13</v>
      </c>
      <c r="F43" s="8" t="s">
        <v>24</v>
      </c>
      <c r="G43" s="26">
        <f>_xlfn.XLOOKUP(Participantes[[#This Row],[Seminario al que asistió]],Seminarios[Seminario],Seminarios[Año])</f>
        <v>2024</v>
      </c>
    </row>
    <row r="44" spans="1:7" x14ac:dyDescent="0.25">
      <c r="A44" s="7" t="s">
        <v>274</v>
      </c>
      <c r="B44" s="3" t="s">
        <v>275</v>
      </c>
      <c r="C44" s="3" t="s">
        <v>263</v>
      </c>
      <c r="D44" s="3" t="s">
        <v>56</v>
      </c>
      <c r="E44" s="15" t="s">
        <v>13</v>
      </c>
      <c r="F44" s="8" t="s">
        <v>24</v>
      </c>
      <c r="G44" s="26">
        <f>_xlfn.XLOOKUP(Participantes[[#This Row],[Seminario al que asistió]],Seminarios[Seminario],Seminarios[Año])</f>
        <v>2024</v>
      </c>
    </row>
    <row r="45" spans="1:7" x14ac:dyDescent="0.25">
      <c r="A45" s="7" t="s">
        <v>298</v>
      </c>
      <c r="B45" s="3" t="s">
        <v>299</v>
      </c>
      <c r="C45" s="3" t="s">
        <v>263</v>
      </c>
      <c r="D45" s="3" t="s">
        <v>56</v>
      </c>
      <c r="E45" s="15" t="s">
        <v>13</v>
      </c>
      <c r="F45" s="8" t="s">
        <v>24</v>
      </c>
      <c r="G45" s="26">
        <f>_xlfn.XLOOKUP(Participantes[[#This Row],[Seminario al que asistió]],Seminarios[Seminario],Seminarios[Año])</f>
        <v>2024</v>
      </c>
    </row>
    <row r="46" spans="1:7" x14ac:dyDescent="0.25">
      <c r="A46" s="7" t="s">
        <v>334</v>
      </c>
      <c r="B46" s="3" t="s">
        <v>335</v>
      </c>
      <c r="C46" s="3" t="s">
        <v>266</v>
      </c>
      <c r="D46" s="3" t="s">
        <v>278</v>
      </c>
      <c r="E46" s="15" t="s">
        <v>13</v>
      </c>
      <c r="F46" s="8" t="s">
        <v>24</v>
      </c>
      <c r="G46" s="26">
        <f>_xlfn.XLOOKUP(Participantes[[#This Row],[Seminario al que asistió]],Seminarios[Seminario],Seminarios[Año])</f>
        <v>2024</v>
      </c>
    </row>
    <row r="47" spans="1:7" x14ac:dyDescent="0.25">
      <c r="A47" s="7" t="s">
        <v>308</v>
      </c>
      <c r="B47" s="3" t="s">
        <v>309</v>
      </c>
      <c r="C47" s="3" t="s">
        <v>266</v>
      </c>
      <c r="D47" s="3" t="s">
        <v>278</v>
      </c>
      <c r="E47" s="15" t="s">
        <v>13</v>
      </c>
      <c r="F47" s="8" t="s">
        <v>24</v>
      </c>
      <c r="G47" s="26">
        <f>_xlfn.XLOOKUP(Participantes[[#This Row],[Seminario al que asistió]],Seminarios[Seminario],Seminarios[Año])</f>
        <v>2024</v>
      </c>
    </row>
    <row r="48" spans="1:7" x14ac:dyDescent="0.25">
      <c r="A48" s="7" t="s">
        <v>294</v>
      </c>
      <c r="B48" s="3" t="s">
        <v>295</v>
      </c>
      <c r="C48" s="3" t="s">
        <v>263</v>
      </c>
      <c r="D48" s="3" t="s">
        <v>56</v>
      </c>
      <c r="E48" s="15" t="s">
        <v>13</v>
      </c>
      <c r="F48" s="8" t="s">
        <v>24</v>
      </c>
      <c r="G48" s="26">
        <f>_xlfn.XLOOKUP(Participantes[[#This Row],[Seminario al que asistió]],Seminarios[Seminario],Seminarios[Año])</f>
        <v>2024</v>
      </c>
    </row>
    <row r="49" spans="1:7" x14ac:dyDescent="0.25">
      <c r="A49" s="7" t="s">
        <v>336</v>
      </c>
      <c r="B49" s="3" t="s">
        <v>337</v>
      </c>
      <c r="C49" s="3" t="s">
        <v>266</v>
      </c>
      <c r="D49" s="3" t="s">
        <v>56</v>
      </c>
      <c r="E49" s="15" t="s">
        <v>13</v>
      </c>
      <c r="F49" s="8" t="s">
        <v>24</v>
      </c>
      <c r="G49" s="26">
        <f>_xlfn.XLOOKUP(Participantes[[#This Row],[Seminario al que asistió]],Seminarios[Seminario],Seminarios[Año])</f>
        <v>2024</v>
      </c>
    </row>
    <row r="50" spans="1:7" x14ac:dyDescent="0.25">
      <c r="A50" s="7" t="s">
        <v>279</v>
      </c>
      <c r="B50" s="3" t="s">
        <v>280</v>
      </c>
      <c r="C50" s="3" t="s">
        <v>263</v>
      </c>
      <c r="D50" s="3" t="s">
        <v>56</v>
      </c>
      <c r="E50" s="15" t="s">
        <v>13</v>
      </c>
      <c r="F50" s="8" t="s">
        <v>24</v>
      </c>
      <c r="G50" s="26">
        <f>_xlfn.XLOOKUP(Participantes[[#This Row],[Seminario al que asistió]],Seminarios[Seminario],Seminarios[Año])</f>
        <v>2024</v>
      </c>
    </row>
    <row r="51" spans="1:7" x14ac:dyDescent="0.25">
      <c r="A51" s="7" t="s">
        <v>338</v>
      </c>
      <c r="B51" s="3" t="s">
        <v>339</v>
      </c>
      <c r="C51" s="3" t="s">
        <v>263</v>
      </c>
      <c r="D51" s="3" t="s">
        <v>56</v>
      </c>
      <c r="E51" s="15" t="s">
        <v>13</v>
      </c>
      <c r="F51" s="8" t="s">
        <v>24</v>
      </c>
      <c r="G51" s="26">
        <f>_xlfn.XLOOKUP(Participantes[[#This Row],[Seminario al que asistió]],Seminarios[Seminario],Seminarios[Año])</f>
        <v>2024</v>
      </c>
    </row>
    <row r="52" spans="1:7" x14ac:dyDescent="0.25">
      <c r="A52" s="7" t="s">
        <v>340</v>
      </c>
      <c r="B52" s="3" t="s">
        <v>304</v>
      </c>
      <c r="C52" s="3" t="s">
        <v>263</v>
      </c>
      <c r="D52" s="3" t="s">
        <v>278</v>
      </c>
      <c r="E52" s="15" t="s">
        <v>13</v>
      </c>
      <c r="F52" s="8" t="s">
        <v>24</v>
      </c>
      <c r="G52" s="26">
        <f>_xlfn.XLOOKUP(Participantes[[#This Row],[Seminario al que asistió]],Seminarios[Seminario],Seminarios[Año])</f>
        <v>2024</v>
      </c>
    </row>
    <row r="53" spans="1:7" x14ac:dyDescent="0.25">
      <c r="A53" s="7" t="s">
        <v>341</v>
      </c>
      <c r="B53" s="3" t="s">
        <v>342</v>
      </c>
      <c r="C53" s="3" t="s">
        <v>266</v>
      </c>
      <c r="D53" s="3" t="s">
        <v>56</v>
      </c>
      <c r="E53" s="15" t="s">
        <v>13</v>
      </c>
      <c r="F53" s="8" t="s">
        <v>24</v>
      </c>
      <c r="G53" s="26">
        <f>_xlfn.XLOOKUP(Participantes[[#This Row],[Seminario al que asistió]],Seminarios[Seminario],Seminarios[Año])</f>
        <v>2024</v>
      </c>
    </row>
    <row r="54" spans="1:7" x14ac:dyDescent="0.25">
      <c r="A54" s="7" t="s">
        <v>343</v>
      </c>
      <c r="B54" s="3" t="s">
        <v>344</v>
      </c>
      <c r="C54" s="3" t="s">
        <v>263</v>
      </c>
      <c r="D54" s="3" t="s">
        <v>278</v>
      </c>
      <c r="E54" s="15" t="s">
        <v>13</v>
      </c>
      <c r="F54" s="8" t="s">
        <v>24</v>
      </c>
      <c r="G54" s="26">
        <f>_xlfn.XLOOKUP(Participantes[[#This Row],[Seminario al que asistió]],Seminarios[Seminario],Seminarios[Año])</f>
        <v>2024</v>
      </c>
    </row>
    <row r="55" spans="1:7" x14ac:dyDescent="0.25">
      <c r="A55" s="7" t="s">
        <v>345</v>
      </c>
      <c r="B55" s="3" t="s">
        <v>346</v>
      </c>
      <c r="C55" s="3" t="s">
        <v>266</v>
      </c>
      <c r="D55" s="3" t="s">
        <v>66</v>
      </c>
      <c r="E55" s="15" t="s">
        <v>13</v>
      </c>
      <c r="F55" s="8" t="s">
        <v>24</v>
      </c>
      <c r="G55" s="26">
        <f>_xlfn.XLOOKUP(Participantes[[#This Row],[Seminario al que asistió]],Seminarios[Seminario],Seminarios[Año])</f>
        <v>2024</v>
      </c>
    </row>
    <row r="56" spans="1:7" x14ac:dyDescent="0.25">
      <c r="A56" s="7" t="s">
        <v>25</v>
      </c>
      <c r="B56" s="3" t="s">
        <v>327</v>
      </c>
      <c r="C56" s="3" t="s">
        <v>263</v>
      </c>
      <c r="D56" s="3" t="s">
        <v>56</v>
      </c>
      <c r="E56" s="15" t="s">
        <v>13</v>
      </c>
      <c r="F56" s="8" t="s">
        <v>24</v>
      </c>
      <c r="G56" s="26">
        <f>_xlfn.XLOOKUP(Participantes[[#This Row],[Seminario al que asistió]],Seminarios[Seminario],Seminarios[Año])</f>
        <v>2024</v>
      </c>
    </row>
    <row r="57" spans="1:7" x14ac:dyDescent="0.25">
      <c r="A57" s="7" t="s">
        <v>347</v>
      </c>
      <c r="B57" s="3" t="s">
        <v>348</v>
      </c>
      <c r="C57" s="3" t="s">
        <v>263</v>
      </c>
      <c r="D57" s="3" t="s">
        <v>56</v>
      </c>
      <c r="E57" s="15" t="s">
        <v>13</v>
      </c>
      <c r="F57" s="8" t="s">
        <v>24</v>
      </c>
      <c r="G57" s="26">
        <f>_xlfn.XLOOKUP(Participantes[[#This Row],[Seminario al que asistió]],Seminarios[Seminario],Seminarios[Año])</f>
        <v>2024</v>
      </c>
    </row>
    <row r="58" spans="1:7" x14ac:dyDescent="0.25">
      <c r="A58" s="7" t="s">
        <v>318</v>
      </c>
      <c r="B58" s="3" t="s">
        <v>282</v>
      </c>
      <c r="C58" s="3" t="s">
        <v>263</v>
      </c>
      <c r="D58" s="3" t="s">
        <v>56</v>
      </c>
      <c r="E58" s="15" t="s">
        <v>13</v>
      </c>
      <c r="F58" s="8" t="s">
        <v>24</v>
      </c>
      <c r="G58" s="26">
        <f>_xlfn.XLOOKUP(Participantes[[#This Row],[Seminario al que asistió]],Seminarios[Seminario],Seminarios[Año])</f>
        <v>2024</v>
      </c>
    </row>
    <row r="59" spans="1:7" ht="15.75" thickBot="1" x14ac:dyDescent="0.3">
      <c r="A59" s="9" t="s">
        <v>272</v>
      </c>
      <c r="B59" s="10" t="s">
        <v>273</v>
      </c>
      <c r="C59" s="10" t="s">
        <v>263</v>
      </c>
      <c r="D59" s="10" t="s">
        <v>56</v>
      </c>
      <c r="E59" s="16" t="s">
        <v>13</v>
      </c>
      <c r="F59" s="11" t="s">
        <v>24</v>
      </c>
      <c r="G59" s="26">
        <f>_xlfn.XLOOKUP(Participantes[[#This Row],[Seminario al que asistió]],Seminarios[Seminario],Seminarios[Año])</f>
        <v>2024</v>
      </c>
    </row>
    <row r="60" spans="1:7" x14ac:dyDescent="0.25">
      <c r="A60" s="4" t="s">
        <v>349</v>
      </c>
      <c r="B60" s="5" t="s">
        <v>350</v>
      </c>
      <c r="C60" s="5" t="s">
        <v>266</v>
      </c>
      <c r="D60" s="5" t="s">
        <v>56</v>
      </c>
      <c r="E60" s="14" t="s">
        <v>17</v>
      </c>
      <c r="F60" s="6" t="s">
        <v>28</v>
      </c>
      <c r="G60" s="26">
        <f>_xlfn.XLOOKUP(Participantes[[#This Row],[Seminario al que asistió]],Seminarios[Seminario],Seminarios[Año])</f>
        <v>2024</v>
      </c>
    </row>
    <row r="61" spans="1:7" x14ac:dyDescent="0.25">
      <c r="A61" s="7" t="s">
        <v>351</v>
      </c>
      <c r="B61" s="3" t="s">
        <v>267</v>
      </c>
      <c r="C61" s="3" t="s">
        <v>266</v>
      </c>
      <c r="D61" s="3" t="s">
        <v>56</v>
      </c>
      <c r="E61" s="15" t="s">
        <v>17</v>
      </c>
      <c r="F61" s="8" t="s">
        <v>28</v>
      </c>
      <c r="G61" s="26">
        <f>_xlfn.XLOOKUP(Participantes[[#This Row],[Seminario al que asistió]],Seminarios[Seminario],Seminarios[Año])</f>
        <v>2024</v>
      </c>
    </row>
    <row r="62" spans="1:7" x14ac:dyDescent="0.25">
      <c r="A62" s="7" t="s">
        <v>352</v>
      </c>
      <c r="B62" s="3" t="s">
        <v>353</v>
      </c>
      <c r="C62" s="3" t="s">
        <v>266</v>
      </c>
      <c r="D62" s="3" t="s">
        <v>56</v>
      </c>
      <c r="E62" s="15" t="s">
        <v>17</v>
      </c>
      <c r="F62" s="8" t="s">
        <v>28</v>
      </c>
      <c r="G62" s="26">
        <f>_xlfn.XLOOKUP(Participantes[[#This Row],[Seminario al que asistió]],Seminarios[Seminario],Seminarios[Año])</f>
        <v>2024</v>
      </c>
    </row>
    <row r="63" spans="1:7" x14ac:dyDescent="0.25">
      <c r="A63" s="7" t="s">
        <v>354</v>
      </c>
      <c r="B63" s="3" t="s">
        <v>355</v>
      </c>
      <c r="C63" s="3" t="s">
        <v>266</v>
      </c>
      <c r="D63" s="3" t="s">
        <v>66</v>
      </c>
      <c r="E63" s="15" t="s">
        <v>17</v>
      </c>
      <c r="F63" s="8" t="s">
        <v>28</v>
      </c>
      <c r="G63" s="26">
        <f>_xlfn.XLOOKUP(Participantes[[#This Row],[Seminario al que asistió]],Seminarios[Seminario],Seminarios[Año])</f>
        <v>2024</v>
      </c>
    </row>
    <row r="64" spans="1:7" x14ac:dyDescent="0.25">
      <c r="A64" s="7" t="s">
        <v>356</v>
      </c>
      <c r="B64" s="3" t="s">
        <v>301</v>
      </c>
      <c r="C64" s="3" t="s">
        <v>263</v>
      </c>
      <c r="D64" s="3" t="s">
        <v>56</v>
      </c>
      <c r="E64" s="15" t="s">
        <v>17</v>
      </c>
      <c r="F64" s="8" t="s">
        <v>28</v>
      </c>
      <c r="G64" s="26">
        <f>_xlfn.XLOOKUP(Participantes[[#This Row],[Seminario al que asistió]],Seminarios[Seminario],Seminarios[Año])</f>
        <v>2024</v>
      </c>
    </row>
    <row r="65" spans="1:12" x14ac:dyDescent="0.25">
      <c r="A65" s="7" t="s">
        <v>357</v>
      </c>
      <c r="B65" s="3" t="s">
        <v>358</v>
      </c>
      <c r="C65" s="3" t="s">
        <v>266</v>
      </c>
      <c r="D65" s="3" t="s">
        <v>56</v>
      </c>
      <c r="E65" s="15" t="s">
        <v>17</v>
      </c>
      <c r="F65" s="8" t="s">
        <v>28</v>
      </c>
      <c r="G65" s="26">
        <f>_xlfn.XLOOKUP(Participantes[[#This Row],[Seminario al que asistió]],Seminarios[Seminario],Seminarios[Año])</f>
        <v>2024</v>
      </c>
    </row>
    <row r="66" spans="1:12" x14ac:dyDescent="0.25">
      <c r="A66" s="7" t="s">
        <v>359</v>
      </c>
      <c r="B66" s="3" t="s">
        <v>360</v>
      </c>
      <c r="C66" s="3" t="s">
        <v>266</v>
      </c>
      <c r="D66" s="3" t="s">
        <v>56</v>
      </c>
      <c r="E66" s="15" t="s">
        <v>17</v>
      </c>
      <c r="F66" s="8" t="s">
        <v>28</v>
      </c>
      <c r="G66" s="26">
        <f>_xlfn.XLOOKUP(Participantes[[#This Row],[Seminario al que asistió]],Seminarios[Seminario],Seminarios[Año])</f>
        <v>2024</v>
      </c>
    </row>
    <row r="67" spans="1:12" x14ac:dyDescent="0.25">
      <c r="A67" s="7" t="s">
        <v>361</v>
      </c>
      <c r="B67" s="3" t="s">
        <v>362</v>
      </c>
      <c r="C67" s="3" t="s">
        <v>263</v>
      </c>
      <c r="D67" s="3" t="s">
        <v>56</v>
      </c>
      <c r="E67" s="15" t="s">
        <v>17</v>
      </c>
      <c r="F67" s="8" t="s">
        <v>28</v>
      </c>
      <c r="G67" s="26">
        <f>_xlfn.XLOOKUP(Participantes[[#This Row],[Seminario al que asistió]],Seminarios[Seminario],Seminarios[Año])</f>
        <v>2024</v>
      </c>
    </row>
    <row r="68" spans="1:12" x14ac:dyDescent="0.25">
      <c r="A68" s="7" t="s">
        <v>363</v>
      </c>
      <c r="B68" s="3" t="s">
        <v>364</v>
      </c>
      <c r="C68" s="3" t="s">
        <v>263</v>
      </c>
      <c r="D68" s="3" t="s">
        <v>56</v>
      </c>
      <c r="E68" s="15" t="s">
        <v>17</v>
      </c>
      <c r="F68" s="8" t="s">
        <v>28</v>
      </c>
      <c r="G68" s="26">
        <f>_xlfn.XLOOKUP(Participantes[[#This Row],[Seminario al que asistió]],Seminarios[Seminario],Seminarios[Año])</f>
        <v>2024</v>
      </c>
    </row>
    <row r="69" spans="1:12" x14ac:dyDescent="0.25">
      <c r="A69" s="7" t="s">
        <v>289</v>
      </c>
      <c r="B69" s="3" t="s">
        <v>290</v>
      </c>
      <c r="C69" s="3" t="s">
        <v>263</v>
      </c>
      <c r="D69" s="3" t="s">
        <v>56</v>
      </c>
      <c r="E69" s="15" t="s">
        <v>17</v>
      </c>
      <c r="F69" s="8" t="s">
        <v>28</v>
      </c>
      <c r="G69" s="26">
        <f>_xlfn.XLOOKUP(Participantes[[#This Row],[Seminario al que asistió]],Seminarios[Seminario],Seminarios[Año])</f>
        <v>2024</v>
      </c>
    </row>
    <row r="70" spans="1:12" x14ac:dyDescent="0.25">
      <c r="A70" s="7" t="s">
        <v>365</v>
      </c>
      <c r="B70" s="3" t="s">
        <v>317</v>
      </c>
      <c r="C70" s="3" t="s">
        <v>266</v>
      </c>
      <c r="D70" s="3" t="s">
        <v>56</v>
      </c>
      <c r="E70" s="15" t="s">
        <v>17</v>
      </c>
      <c r="F70" s="8" t="s">
        <v>28</v>
      </c>
      <c r="G70" s="26">
        <f>_xlfn.XLOOKUP(Participantes[[#This Row],[Seminario al que asistió]],Seminarios[Seminario],Seminarios[Año])</f>
        <v>2024</v>
      </c>
    </row>
    <row r="71" spans="1:12" x14ac:dyDescent="0.25">
      <c r="A71" s="7" t="s">
        <v>366</v>
      </c>
      <c r="B71" s="3" t="s">
        <v>367</v>
      </c>
      <c r="C71" s="3" t="s">
        <v>263</v>
      </c>
      <c r="D71" s="3" t="s">
        <v>56</v>
      </c>
      <c r="E71" s="15" t="s">
        <v>17</v>
      </c>
      <c r="F71" s="8" t="s">
        <v>28</v>
      </c>
      <c r="G71" s="26">
        <f>_xlfn.XLOOKUP(Participantes[[#This Row],[Seminario al que asistió]],Seminarios[Seminario],Seminarios[Año])</f>
        <v>2024</v>
      </c>
    </row>
    <row r="72" spans="1:12" ht="15.75" thickBot="1" x14ac:dyDescent="0.3">
      <c r="A72" s="9" t="s">
        <v>305</v>
      </c>
      <c r="B72" s="10" t="s">
        <v>295</v>
      </c>
      <c r="C72" s="10" t="s">
        <v>263</v>
      </c>
      <c r="D72" s="10" t="s">
        <v>56</v>
      </c>
      <c r="E72" s="16" t="s">
        <v>17</v>
      </c>
      <c r="F72" s="11" t="s">
        <v>28</v>
      </c>
      <c r="G72" s="26">
        <f>_xlfn.XLOOKUP(Participantes[[#This Row],[Seminario al que asistió]],Seminarios[Seminario],Seminarios[Año])</f>
        <v>2024</v>
      </c>
    </row>
    <row r="73" spans="1:12" x14ac:dyDescent="0.25">
      <c r="A73" s="4" t="s">
        <v>291</v>
      </c>
      <c r="B73" s="5" t="s">
        <v>292</v>
      </c>
      <c r="C73" s="5" t="s">
        <v>263</v>
      </c>
      <c r="D73" s="5" t="s">
        <v>66</v>
      </c>
      <c r="E73" s="5" t="s">
        <v>13</v>
      </c>
      <c r="F73" s="6" t="s">
        <v>31</v>
      </c>
      <c r="G73" s="3">
        <f>_xlfn.XLOOKUP(Participantes[[#This Row],[Seminario al que asistió]],Seminarios[Seminario],Seminarios[Año])</f>
        <v>2024</v>
      </c>
      <c r="J73" s="94"/>
      <c r="K73" s="94"/>
      <c r="L73" s="94"/>
    </row>
    <row r="74" spans="1:12" x14ac:dyDescent="0.25">
      <c r="A74" s="7" t="s">
        <v>363</v>
      </c>
      <c r="B74" s="3" t="s">
        <v>364</v>
      </c>
      <c r="C74" s="3" t="s">
        <v>263</v>
      </c>
      <c r="D74" s="3" t="s">
        <v>56</v>
      </c>
      <c r="E74" s="3" t="s">
        <v>17</v>
      </c>
      <c r="F74" s="8" t="s">
        <v>31</v>
      </c>
      <c r="G74" s="3">
        <f>_xlfn.XLOOKUP(Participantes[[#This Row],[Seminario al que asistió]],Seminarios[Seminario],Seminarios[Año])</f>
        <v>2024</v>
      </c>
      <c r="J74" s="63"/>
      <c r="K74" s="63"/>
      <c r="L74" s="63"/>
    </row>
    <row r="75" spans="1:12" x14ac:dyDescent="0.25">
      <c r="A75" s="7" t="s">
        <v>368</v>
      </c>
      <c r="B75" s="3" t="s">
        <v>369</v>
      </c>
      <c r="C75" s="3" t="s">
        <v>266</v>
      </c>
      <c r="D75" s="3" t="s">
        <v>71</v>
      </c>
      <c r="E75" s="3" t="s">
        <v>17</v>
      </c>
      <c r="F75" s="8" t="s">
        <v>31</v>
      </c>
      <c r="G75" s="3">
        <f>_xlfn.XLOOKUP(Participantes[[#This Row],[Seminario al que asistió]],Seminarios[Seminario],Seminarios[Año])</f>
        <v>2024</v>
      </c>
      <c r="J75" s="63"/>
      <c r="K75" s="63"/>
      <c r="L75" s="63"/>
    </row>
    <row r="76" spans="1:12" x14ac:dyDescent="0.25">
      <c r="A76" s="7" t="s">
        <v>370</v>
      </c>
      <c r="B76" s="3" t="s">
        <v>371</v>
      </c>
      <c r="C76" s="3" t="s">
        <v>266</v>
      </c>
      <c r="D76" s="3" t="s">
        <v>71</v>
      </c>
      <c r="E76" s="3" t="s">
        <v>17</v>
      </c>
      <c r="F76" s="8" t="s">
        <v>31</v>
      </c>
      <c r="G76" s="3">
        <f>_xlfn.XLOOKUP(Participantes[[#This Row],[Seminario al que asistió]],Seminarios[Seminario],Seminarios[Año])</f>
        <v>2024</v>
      </c>
      <c r="J76" s="63"/>
      <c r="K76" s="63"/>
      <c r="L76" s="63"/>
    </row>
    <row r="77" spans="1:12" x14ac:dyDescent="0.25">
      <c r="A77" s="7" t="s">
        <v>372</v>
      </c>
      <c r="B77" s="3" t="s">
        <v>373</v>
      </c>
      <c r="C77" s="3" t="s">
        <v>263</v>
      </c>
      <c r="D77" s="3" t="s">
        <v>71</v>
      </c>
      <c r="E77" s="3" t="s">
        <v>17</v>
      </c>
      <c r="F77" s="8" t="s">
        <v>31</v>
      </c>
      <c r="G77" s="3">
        <f>_xlfn.XLOOKUP(Participantes[[#This Row],[Seminario al que asistió]],Seminarios[Seminario],Seminarios[Año])</f>
        <v>2024</v>
      </c>
      <c r="J77" s="63"/>
      <c r="K77" s="63"/>
      <c r="L77" s="63"/>
    </row>
    <row r="78" spans="1:12" x14ac:dyDescent="0.25">
      <c r="A78" s="7" t="s">
        <v>374</v>
      </c>
      <c r="B78" s="3" t="s">
        <v>375</v>
      </c>
      <c r="C78" s="3" t="s">
        <v>263</v>
      </c>
      <c r="D78" s="3" t="s">
        <v>56</v>
      </c>
      <c r="E78" s="3" t="s">
        <v>13</v>
      </c>
      <c r="F78" s="8" t="s">
        <v>31</v>
      </c>
      <c r="G78" s="3">
        <f>_xlfn.XLOOKUP(Participantes[[#This Row],[Seminario al que asistió]],Seminarios[Seminario],Seminarios[Año])</f>
        <v>2024</v>
      </c>
      <c r="J78" s="63"/>
      <c r="K78" s="63"/>
      <c r="L78" s="63"/>
    </row>
    <row r="79" spans="1:12" x14ac:dyDescent="0.25">
      <c r="A79" s="7" t="s">
        <v>220</v>
      </c>
      <c r="B79" s="3" t="s">
        <v>267</v>
      </c>
      <c r="C79" s="3" t="s">
        <v>266</v>
      </c>
      <c r="D79" s="3" t="s">
        <v>56</v>
      </c>
      <c r="E79" s="3" t="s">
        <v>17</v>
      </c>
      <c r="F79" s="8" t="s">
        <v>31</v>
      </c>
      <c r="G79" s="3">
        <f>_xlfn.XLOOKUP(Participantes[[#This Row],[Seminario al que asistió]],Seminarios[Seminario],Seminarios[Año])</f>
        <v>2024</v>
      </c>
      <c r="J79" s="63"/>
      <c r="K79" s="63"/>
      <c r="L79" s="63"/>
    </row>
    <row r="80" spans="1:12" x14ac:dyDescent="0.25">
      <c r="A80" s="7" t="s">
        <v>376</v>
      </c>
      <c r="B80" s="3" t="s">
        <v>377</v>
      </c>
      <c r="C80" s="3" t="s">
        <v>266</v>
      </c>
      <c r="D80" s="3" t="s">
        <v>71</v>
      </c>
      <c r="E80" s="3" t="s">
        <v>17</v>
      </c>
      <c r="F80" s="8" t="s">
        <v>31</v>
      </c>
      <c r="G80" s="3">
        <f>_xlfn.XLOOKUP(Participantes[[#This Row],[Seminario al que asistió]],Seminarios[Seminario],Seminarios[Año])</f>
        <v>2024</v>
      </c>
      <c r="J80" s="63"/>
      <c r="K80" s="63"/>
      <c r="L80" s="63"/>
    </row>
    <row r="81" spans="1:12" x14ac:dyDescent="0.25">
      <c r="A81" s="7" t="s">
        <v>378</v>
      </c>
      <c r="B81" s="3" t="s">
        <v>297</v>
      </c>
      <c r="C81" s="3" t="s">
        <v>266</v>
      </c>
      <c r="D81" s="3" t="s">
        <v>66</v>
      </c>
      <c r="E81" s="3" t="s">
        <v>13</v>
      </c>
      <c r="F81" s="8" t="s">
        <v>31</v>
      </c>
      <c r="G81" s="3">
        <f>_xlfn.XLOOKUP(Participantes[[#This Row],[Seminario al que asistió]],Seminarios[Seminario],Seminarios[Año])</f>
        <v>2024</v>
      </c>
      <c r="J81" s="63"/>
      <c r="K81" s="63"/>
      <c r="L81" s="63"/>
    </row>
    <row r="82" spans="1:12" x14ac:dyDescent="0.25">
      <c r="A82" s="7" t="s">
        <v>332</v>
      </c>
      <c r="B82" s="3" t="s">
        <v>333</v>
      </c>
      <c r="C82" s="3" t="s">
        <v>263</v>
      </c>
      <c r="D82" s="3" t="s">
        <v>56</v>
      </c>
      <c r="E82" s="3" t="s">
        <v>13</v>
      </c>
      <c r="F82" s="8" t="s">
        <v>31</v>
      </c>
      <c r="G82" s="3">
        <f>_xlfn.XLOOKUP(Participantes[[#This Row],[Seminario al que asistió]],Seminarios[Seminario],Seminarios[Año])</f>
        <v>2024</v>
      </c>
      <c r="J82" s="63"/>
      <c r="K82" s="63"/>
      <c r="L82" s="63"/>
    </row>
    <row r="83" spans="1:12" x14ac:dyDescent="0.25">
      <c r="A83" s="7" t="s">
        <v>379</v>
      </c>
      <c r="B83" s="3" t="s">
        <v>380</v>
      </c>
      <c r="C83" s="3" t="s">
        <v>263</v>
      </c>
      <c r="D83" s="3" t="s">
        <v>56</v>
      </c>
      <c r="E83" s="3" t="s">
        <v>13</v>
      </c>
      <c r="F83" s="8" t="s">
        <v>31</v>
      </c>
      <c r="G83" s="3">
        <f>_xlfn.XLOOKUP(Participantes[[#This Row],[Seminario al que asistió]],Seminarios[Seminario],Seminarios[Año])</f>
        <v>2024</v>
      </c>
    </row>
    <row r="84" spans="1:12" x14ac:dyDescent="0.25">
      <c r="A84" s="7" t="s">
        <v>381</v>
      </c>
      <c r="B84" s="3" t="s">
        <v>382</v>
      </c>
      <c r="C84" s="3" t="s">
        <v>266</v>
      </c>
      <c r="D84" s="3" t="s">
        <v>56</v>
      </c>
      <c r="E84" s="3" t="s">
        <v>13</v>
      </c>
      <c r="F84" s="8" t="s">
        <v>31</v>
      </c>
      <c r="G84" s="3">
        <f>_xlfn.XLOOKUP(Participantes[[#This Row],[Seminario al que asistió]],Seminarios[Seminario],Seminarios[Año])</f>
        <v>2024</v>
      </c>
    </row>
    <row r="85" spans="1:12" ht="15.75" thickBot="1" x14ac:dyDescent="0.3">
      <c r="A85" s="9" t="s">
        <v>294</v>
      </c>
      <c r="B85" s="10" t="s">
        <v>295</v>
      </c>
      <c r="C85" s="10" t="s">
        <v>263</v>
      </c>
      <c r="D85" s="10" t="s">
        <v>56</v>
      </c>
      <c r="E85" s="10" t="s">
        <v>13</v>
      </c>
      <c r="F85" s="11" t="s">
        <v>31</v>
      </c>
      <c r="G85" s="3">
        <f>_xlfn.XLOOKUP(Participantes[[#This Row],[Seminario al que asistió]],Seminarios[Seminario],Seminarios[Año])</f>
        <v>2024</v>
      </c>
    </row>
    <row r="86" spans="1:12" x14ac:dyDescent="0.25">
      <c r="A86" s="95" t="s">
        <v>319</v>
      </c>
      <c r="B86" s="12" t="s">
        <v>320</v>
      </c>
      <c r="C86" s="12" t="s">
        <v>263</v>
      </c>
      <c r="D86" s="12" t="s">
        <v>56</v>
      </c>
      <c r="E86" s="17" t="s">
        <v>17</v>
      </c>
      <c r="F86" s="96" t="s">
        <v>57</v>
      </c>
      <c r="G86" s="3">
        <f>_xlfn.XLOOKUP(Participantes[[#This Row],[Seminario al que asistió]],Seminarios[Seminario],Seminarios[Año])</f>
        <v>2024</v>
      </c>
    </row>
    <row r="87" spans="1:12" x14ac:dyDescent="0.25">
      <c r="A87" s="7" t="s">
        <v>383</v>
      </c>
      <c r="B87" s="3" t="s">
        <v>269</v>
      </c>
      <c r="C87" s="3" t="s">
        <v>266</v>
      </c>
      <c r="D87" s="3" t="s">
        <v>56</v>
      </c>
      <c r="E87" s="15" t="s">
        <v>17</v>
      </c>
      <c r="F87" s="8" t="s">
        <v>57</v>
      </c>
      <c r="G87" s="3">
        <f>_xlfn.XLOOKUP(Participantes[[#This Row],[Seminario al que asistió]],Seminarios[Seminario],Seminarios[Año])</f>
        <v>2024</v>
      </c>
    </row>
    <row r="88" spans="1:12" x14ac:dyDescent="0.25">
      <c r="A88" s="7" t="s">
        <v>384</v>
      </c>
      <c r="B88" s="3" t="s">
        <v>385</v>
      </c>
      <c r="C88" s="3" t="s">
        <v>263</v>
      </c>
      <c r="D88" s="3" t="s">
        <v>56</v>
      </c>
      <c r="E88" s="15" t="s">
        <v>17</v>
      </c>
      <c r="F88" s="8" t="s">
        <v>57</v>
      </c>
      <c r="G88" s="3">
        <f>_xlfn.XLOOKUP(Participantes[[#This Row],[Seminario al que asistió]],Seminarios[Seminario],Seminarios[Año])</f>
        <v>2024</v>
      </c>
    </row>
    <row r="89" spans="1:12" x14ac:dyDescent="0.25">
      <c r="A89" s="7" t="s">
        <v>279</v>
      </c>
      <c r="B89" s="3" t="s">
        <v>280</v>
      </c>
      <c r="C89" s="3" t="s">
        <v>263</v>
      </c>
      <c r="D89" s="3" t="s">
        <v>56</v>
      </c>
      <c r="E89" s="15" t="s">
        <v>17</v>
      </c>
      <c r="F89" s="8" t="s">
        <v>57</v>
      </c>
      <c r="G89" s="3">
        <f>_xlfn.XLOOKUP(Participantes[[#This Row],[Seminario al que asistió]],Seminarios[Seminario],Seminarios[Año])</f>
        <v>2024</v>
      </c>
    </row>
    <row r="90" spans="1:12" x14ac:dyDescent="0.25">
      <c r="A90" s="7" t="s">
        <v>386</v>
      </c>
      <c r="B90" s="3" t="s">
        <v>387</v>
      </c>
      <c r="C90" s="3" t="s">
        <v>266</v>
      </c>
      <c r="D90" s="3" t="s">
        <v>71</v>
      </c>
      <c r="E90" s="15" t="s">
        <v>17</v>
      </c>
      <c r="F90" s="8" t="s">
        <v>57</v>
      </c>
      <c r="G90" s="3">
        <f>_xlfn.XLOOKUP(Participantes[[#This Row],[Seminario al que asistió]],Seminarios[Seminario],Seminarios[Año])</f>
        <v>2024</v>
      </c>
    </row>
    <row r="91" spans="1:12" x14ac:dyDescent="0.25">
      <c r="A91" s="7" t="s">
        <v>305</v>
      </c>
      <c r="B91" s="3" t="s">
        <v>388</v>
      </c>
      <c r="C91" s="3" t="s">
        <v>263</v>
      </c>
      <c r="D91" s="3" t="s">
        <v>56</v>
      </c>
      <c r="E91" s="15" t="s">
        <v>17</v>
      </c>
      <c r="F91" s="8" t="s">
        <v>57</v>
      </c>
      <c r="G91" s="3">
        <f>_xlfn.XLOOKUP(Participantes[[#This Row],[Seminario al que asistió]],Seminarios[Seminario],Seminarios[Año])</f>
        <v>2024</v>
      </c>
    </row>
    <row r="92" spans="1:12" x14ac:dyDescent="0.25">
      <c r="A92" s="7" t="s">
        <v>389</v>
      </c>
      <c r="B92" s="3" t="s">
        <v>350</v>
      </c>
      <c r="C92" s="3" t="s">
        <v>266</v>
      </c>
      <c r="D92" s="3" t="s">
        <v>56</v>
      </c>
      <c r="E92" s="15" t="s">
        <v>17</v>
      </c>
      <c r="F92" s="8" t="s">
        <v>57</v>
      </c>
      <c r="G92" s="3">
        <f>_xlfn.XLOOKUP(Participantes[[#This Row],[Seminario al que asistió]],Seminarios[Seminario],Seminarios[Año])</f>
        <v>2024</v>
      </c>
    </row>
    <row r="93" spans="1:12" x14ac:dyDescent="0.25">
      <c r="A93" s="7" t="s">
        <v>325</v>
      </c>
      <c r="B93" s="3" t="s">
        <v>326</v>
      </c>
      <c r="C93" s="3" t="s">
        <v>266</v>
      </c>
      <c r="D93" s="3" t="s">
        <v>56</v>
      </c>
      <c r="E93" s="15" t="s">
        <v>17</v>
      </c>
      <c r="F93" s="8" t="s">
        <v>57</v>
      </c>
      <c r="G93" s="3">
        <f>_xlfn.XLOOKUP(Participantes[[#This Row],[Seminario al que asistió]],Seminarios[Seminario],Seminarios[Año])</f>
        <v>2024</v>
      </c>
    </row>
    <row r="94" spans="1:12" x14ac:dyDescent="0.25">
      <c r="A94" s="7" t="s">
        <v>220</v>
      </c>
      <c r="B94" s="3" t="s">
        <v>267</v>
      </c>
      <c r="C94" s="3" t="s">
        <v>266</v>
      </c>
      <c r="D94" s="3" t="s">
        <v>56</v>
      </c>
      <c r="E94" s="15" t="s">
        <v>17</v>
      </c>
      <c r="F94" s="8" t="s">
        <v>57</v>
      </c>
      <c r="G94" s="3">
        <f>_xlfn.XLOOKUP(Participantes[[#This Row],[Seminario al que asistió]],Seminarios[Seminario],Seminarios[Año])</f>
        <v>2024</v>
      </c>
    </row>
    <row r="95" spans="1:12" x14ac:dyDescent="0.25">
      <c r="A95" s="7" t="s">
        <v>334</v>
      </c>
      <c r="B95" s="3" t="s">
        <v>335</v>
      </c>
      <c r="C95" s="3" t="s">
        <v>266</v>
      </c>
      <c r="D95" s="3" t="s">
        <v>278</v>
      </c>
      <c r="E95" s="15" t="s">
        <v>17</v>
      </c>
      <c r="F95" s="8" t="s">
        <v>57</v>
      </c>
      <c r="G95" s="3">
        <f>_xlfn.XLOOKUP(Participantes[[#This Row],[Seminario al que asistió]],Seminarios[Seminario],Seminarios[Año])</f>
        <v>2024</v>
      </c>
    </row>
    <row r="96" spans="1:12" x14ac:dyDescent="0.25">
      <c r="A96" s="7" t="s">
        <v>390</v>
      </c>
      <c r="B96" s="3" t="s">
        <v>311</v>
      </c>
      <c r="C96" s="3" t="s">
        <v>266</v>
      </c>
      <c r="D96" s="3" t="s">
        <v>278</v>
      </c>
      <c r="E96" s="15" t="s">
        <v>17</v>
      </c>
      <c r="F96" s="8" t="s">
        <v>57</v>
      </c>
      <c r="G96" s="3">
        <f>_xlfn.XLOOKUP(Participantes[[#This Row],[Seminario al que asistió]],Seminarios[Seminario],Seminarios[Año])</f>
        <v>2024</v>
      </c>
    </row>
    <row r="97" spans="1:7" x14ac:dyDescent="0.25">
      <c r="A97" s="7" t="s">
        <v>330</v>
      </c>
      <c r="B97" s="3" t="s">
        <v>391</v>
      </c>
      <c r="C97" s="3" t="s">
        <v>263</v>
      </c>
      <c r="D97" s="3" t="s">
        <v>56</v>
      </c>
      <c r="E97" s="15" t="s">
        <v>17</v>
      </c>
      <c r="F97" s="8" t="s">
        <v>57</v>
      </c>
      <c r="G97" s="3">
        <f>_xlfn.XLOOKUP(Participantes[[#This Row],[Seminario al que asistió]],Seminarios[Seminario],Seminarios[Año])</f>
        <v>2024</v>
      </c>
    </row>
    <row r="98" spans="1:7" x14ac:dyDescent="0.25">
      <c r="A98" s="7" t="s">
        <v>392</v>
      </c>
      <c r="B98" s="3" t="s">
        <v>393</v>
      </c>
      <c r="C98" s="3" t="s">
        <v>263</v>
      </c>
      <c r="D98" s="3" t="s">
        <v>278</v>
      </c>
      <c r="E98" s="15" t="s">
        <v>17</v>
      </c>
      <c r="F98" s="8" t="s">
        <v>57</v>
      </c>
      <c r="G98" s="3">
        <f>_xlfn.XLOOKUP(Participantes[[#This Row],[Seminario al que asistió]],Seminarios[Seminario],Seminarios[Año])</f>
        <v>2024</v>
      </c>
    </row>
    <row r="99" spans="1:7" x14ac:dyDescent="0.25">
      <c r="A99" s="7" t="s">
        <v>221</v>
      </c>
      <c r="B99" s="3" t="s">
        <v>394</v>
      </c>
      <c r="C99" s="3" t="s">
        <v>266</v>
      </c>
      <c r="D99" s="3" t="s">
        <v>56</v>
      </c>
      <c r="E99" s="15" t="s">
        <v>17</v>
      </c>
      <c r="F99" s="8" t="s">
        <v>57</v>
      </c>
      <c r="G99" s="3">
        <f>_xlfn.XLOOKUP(Participantes[[#This Row],[Seminario al que asistió]],Seminarios[Seminario],Seminarios[Año])</f>
        <v>2024</v>
      </c>
    </row>
    <row r="100" spans="1:7" x14ac:dyDescent="0.25">
      <c r="A100" s="7" t="s">
        <v>395</v>
      </c>
      <c r="B100" s="3" t="s">
        <v>396</v>
      </c>
      <c r="C100" s="3" t="s">
        <v>263</v>
      </c>
      <c r="D100" s="3" t="s">
        <v>278</v>
      </c>
      <c r="E100" s="15" t="s">
        <v>17</v>
      </c>
      <c r="F100" s="8" t="s">
        <v>57</v>
      </c>
      <c r="G100" s="3">
        <f>_xlfn.XLOOKUP(Participantes[[#This Row],[Seminario al que asistió]],Seminarios[Seminario],Seminarios[Año])</f>
        <v>2024</v>
      </c>
    </row>
    <row r="101" spans="1:7" x14ac:dyDescent="0.25">
      <c r="A101" s="26" t="s">
        <v>289</v>
      </c>
      <c r="B101" s="3" t="s">
        <v>290</v>
      </c>
      <c r="C101" s="3" t="s">
        <v>263</v>
      </c>
      <c r="D101" s="3" t="s">
        <v>56</v>
      </c>
      <c r="E101" s="15" t="s">
        <v>17</v>
      </c>
      <c r="F101" s="8" t="s">
        <v>57</v>
      </c>
      <c r="G101" s="3">
        <f>_xlfn.XLOOKUP(Participantes[[#This Row],[Seminario al que asistió]],Seminarios[Seminario],Seminarios[Año])</f>
        <v>2024</v>
      </c>
    </row>
    <row r="102" spans="1:7" x14ac:dyDescent="0.25">
      <c r="A102" s="7" t="s">
        <v>397</v>
      </c>
      <c r="B102" s="3" t="s">
        <v>398</v>
      </c>
      <c r="C102" s="3" t="s">
        <v>263</v>
      </c>
      <c r="D102" s="3" t="s">
        <v>71</v>
      </c>
      <c r="E102" s="15" t="s">
        <v>17</v>
      </c>
      <c r="F102" s="8" t="s">
        <v>57</v>
      </c>
      <c r="G102" s="3">
        <f>_xlfn.XLOOKUP(Participantes[[#This Row],[Seminario al que asistió]],Seminarios[Seminario],Seminarios[Año])</f>
        <v>2024</v>
      </c>
    </row>
    <row r="103" spans="1:7" x14ac:dyDescent="0.25">
      <c r="A103" s="7" t="s">
        <v>399</v>
      </c>
      <c r="B103" s="3" t="s">
        <v>360</v>
      </c>
      <c r="C103" s="3" t="s">
        <v>266</v>
      </c>
      <c r="D103" s="3" t="s">
        <v>56</v>
      </c>
      <c r="E103" s="15" t="s">
        <v>17</v>
      </c>
      <c r="F103" s="8" t="s">
        <v>57</v>
      </c>
      <c r="G103" s="3">
        <f>_xlfn.XLOOKUP(Participantes[[#This Row],[Seminario al que asistió]],Seminarios[Seminario],Seminarios[Año])</f>
        <v>2024</v>
      </c>
    </row>
    <row r="104" spans="1:7" x14ac:dyDescent="0.25">
      <c r="A104" s="7" t="s">
        <v>400</v>
      </c>
      <c r="B104" s="3" t="s">
        <v>401</v>
      </c>
      <c r="C104" s="3" t="s">
        <v>263</v>
      </c>
      <c r="D104" s="3" t="s">
        <v>71</v>
      </c>
      <c r="E104" s="15" t="s">
        <v>17</v>
      </c>
      <c r="F104" s="8" t="s">
        <v>57</v>
      </c>
      <c r="G104" s="3">
        <f>_xlfn.XLOOKUP(Participantes[[#This Row],[Seminario al que asistió]],Seminarios[Seminario],Seminarios[Año])</f>
        <v>2024</v>
      </c>
    </row>
    <row r="105" spans="1:7" x14ac:dyDescent="0.25">
      <c r="A105" s="7" t="s">
        <v>366</v>
      </c>
      <c r="B105" s="3" t="s">
        <v>402</v>
      </c>
      <c r="C105" s="3" t="s">
        <v>263</v>
      </c>
      <c r="D105" s="3" t="s">
        <v>56</v>
      </c>
      <c r="E105" s="15" t="s">
        <v>17</v>
      </c>
      <c r="F105" s="8" t="s">
        <v>57</v>
      </c>
      <c r="G105" s="3">
        <f>_xlfn.XLOOKUP(Participantes[[#This Row],[Seminario al que asistió]],Seminarios[Seminario],Seminarios[Año])</f>
        <v>2024</v>
      </c>
    </row>
    <row r="106" spans="1:7" x14ac:dyDescent="0.25">
      <c r="A106" s="7" t="s">
        <v>58</v>
      </c>
      <c r="B106" s="3" t="s">
        <v>327</v>
      </c>
      <c r="C106" s="3" t="s">
        <v>266</v>
      </c>
      <c r="D106" s="3" t="s">
        <v>76</v>
      </c>
      <c r="E106" s="15" t="s">
        <v>17</v>
      </c>
      <c r="F106" s="8" t="s">
        <v>57</v>
      </c>
      <c r="G106" s="3">
        <f>_xlfn.XLOOKUP(Participantes[[#This Row],[Seminario al que asistió]],Seminarios[Seminario],Seminarios[Año])</f>
        <v>2024</v>
      </c>
    </row>
    <row r="107" spans="1:7" ht="15.75" thickBot="1" x14ac:dyDescent="0.3">
      <c r="A107" s="9" t="s">
        <v>361</v>
      </c>
      <c r="B107" s="10" t="s">
        <v>362</v>
      </c>
      <c r="C107" s="10" t="s">
        <v>263</v>
      </c>
      <c r="D107" s="10" t="s">
        <v>56</v>
      </c>
      <c r="E107" s="16" t="s">
        <v>17</v>
      </c>
      <c r="F107" s="11" t="s">
        <v>57</v>
      </c>
      <c r="G107" s="3">
        <f>_xlfn.XLOOKUP(Participantes[[#This Row],[Seminario al que asistió]],Seminarios[Seminario],Seminarios[Año])</f>
        <v>2024</v>
      </c>
    </row>
    <row r="108" spans="1:7" x14ac:dyDescent="0.25">
      <c r="A108" s="4" t="s">
        <v>403</v>
      </c>
      <c r="B108" s="5" t="s">
        <v>404</v>
      </c>
      <c r="C108" s="5" t="s">
        <v>266</v>
      </c>
      <c r="D108" s="5" t="s">
        <v>71</v>
      </c>
      <c r="E108" s="14" t="s">
        <v>13</v>
      </c>
      <c r="F108" s="6" t="s">
        <v>62</v>
      </c>
      <c r="G108" s="26">
        <f>_xlfn.XLOOKUP(Participantes[[#This Row],[Seminario al que asistió]],Seminarios[Seminario],Seminarios[Año])</f>
        <v>2024</v>
      </c>
    </row>
    <row r="109" spans="1:7" x14ac:dyDescent="0.25">
      <c r="A109" s="7" t="s">
        <v>405</v>
      </c>
      <c r="B109" s="3" t="s">
        <v>406</v>
      </c>
      <c r="C109" s="3" t="s">
        <v>263</v>
      </c>
      <c r="D109" s="3" t="s">
        <v>71</v>
      </c>
      <c r="E109" s="15" t="s">
        <v>13</v>
      </c>
      <c r="F109" s="8" t="s">
        <v>62</v>
      </c>
      <c r="G109" s="26">
        <f>_xlfn.XLOOKUP(Participantes[[#This Row],[Seminario al que asistió]],Seminarios[Seminario],Seminarios[Año])</f>
        <v>2024</v>
      </c>
    </row>
    <row r="110" spans="1:7" x14ac:dyDescent="0.25">
      <c r="A110" s="7" t="s">
        <v>407</v>
      </c>
      <c r="B110" s="3" t="s">
        <v>408</v>
      </c>
      <c r="C110" s="3" t="s">
        <v>263</v>
      </c>
      <c r="D110" s="3" t="s">
        <v>71</v>
      </c>
      <c r="E110" s="15" t="s">
        <v>13</v>
      </c>
      <c r="F110" s="8" t="s">
        <v>62</v>
      </c>
      <c r="G110" s="26">
        <f>_xlfn.XLOOKUP(Participantes[[#This Row],[Seminario al que asistió]],Seminarios[Seminario],Seminarios[Año])</f>
        <v>2024</v>
      </c>
    </row>
    <row r="111" spans="1:7" x14ac:dyDescent="0.25">
      <c r="A111" s="7" t="s">
        <v>409</v>
      </c>
      <c r="B111" s="3" t="s">
        <v>410</v>
      </c>
      <c r="C111" s="3" t="s">
        <v>266</v>
      </c>
      <c r="D111" s="3" t="s">
        <v>71</v>
      </c>
      <c r="E111" s="15" t="s">
        <v>13</v>
      </c>
      <c r="F111" s="8" t="s">
        <v>62</v>
      </c>
      <c r="G111" s="26">
        <f>_xlfn.XLOOKUP(Participantes[[#This Row],[Seminario al que asistió]],Seminarios[Seminario],Seminarios[Año])</f>
        <v>2024</v>
      </c>
    </row>
    <row r="112" spans="1:7" x14ac:dyDescent="0.25">
      <c r="A112" s="7" t="s">
        <v>411</v>
      </c>
      <c r="B112" s="3" t="s">
        <v>412</v>
      </c>
      <c r="C112" s="3" t="s">
        <v>263</v>
      </c>
      <c r="D112" s="3" t="s">
        <v>71</v>
      </c>
      <c r="E112" s="15" t="s">
        <v>13</v>
      </c>
      <c r="F112" s="8" t="s">
        <v>62</v>
      </c>
      <c r="G112" s="26">
        <f>_xlfn.XLOOKUP(Participantes[[#This Row],[Seminario al que asistió]],Seminarios[Seminario],Seminarios[Año])</f>
        <v>2024</v>
      </c>
    </row>
    <row r="113" spans="1:7" x14ac:dyDescent="0.25">
      <c r="A113" s="7" t="s">
        <v>413</v>
      </c>
      <c r="B113" s="3" t="s">
        <v>414</v>
      </c>
      <c r="C113" s="3" t="s">
        <v>263</v>
      </c>
      <c r="D113" s="3" t="s">
        <v>71</v>
      </c>
      <c r="E113" s="15" t="s">
        <v>13</v>
      </c>
      <c r="F113" s="8" t="s">
        <v>62</v>
      </c>
      <c r="G113" s="26">
        <f>_xlfn.XLOOKUP(Participantes[[#This Row],[Seminario al que asistió]],Seminarios[Seminario],Seminarios[Año])</f>
        <v>2024</v>
      </c>
    </row>
    <row r="114" spans="1:7" x14ac:dyDescent="0.25">
      <c r="A114" s="7" t="s">
        <v>415</v>
      </c>
      <c r="B114" s="3" t="s">
        <v>416</v>
      </c>
      <c r="C114" s="3" t="s">
        <v>263</v>
      </c>
      <c r="D114" s="3" t="s">
        <v>71</v>
      </c>
      <c r="E114" s="15" t="s">
        <v>13</v>
      </c>
      <c r="F114" s="8" t="s">
        <v>62</v>
      </c>
      <c r="G114" s="26">
        <f>_xlfn.XLOOKUP(Participantes[[#This Row],[Seminario al que asistió]],Seminarios[Seminario],Seminarios[Año])</f>
        <v>2024</v>
      </c>
    </row>
    <row r="115" spans="1:7" x14ac:dyDescent="0.25">
      <c r="A115" s="7" t="s">
        <v>417</v>
      </c>
      <c r="B115" s="3" t="s">
        <v>401</v>
      </c>
      <c r="C115" s="3" t="s">
        <v>263</v>
      </c>
      <c r="D115" s="3" t="s">
        <v>71</v>
      </c>
      <c r="E115" s="15" t="s">
        <v>13</v>
      </c>
      <c r="F115" s="8" t="s">
        <v>62</v>
      </c>
      <c r="G115" s="26">
        <f>_xlfn.XLOOKUP(Participantes[[#This Row],[Seminario al que asistió]],Seminarios[Seminario],Seminarios[Año])</f>
        <v>2024</v>
      </c>
    </row>
    <row r="116" spans="1:7" x14ac:dyDescent="0.25">
      <c r="A116" s="7" t="s">
        <v>418</v>
      </c>
      <c r="B116" s="3" t="s">
        <v>419</v>
      </c>
      <c r="C116" s="3" t="s">
        <v>266</v>
      </c>
      <c r="D116" s="3" t="s">
        <v>71</v>
      </c>
      <c r="E116" s="15" t="s">
        <v>13</v>
      </c>
      <c r="F116" s="8" t="s">
        <v>62</v>
      </c>
      <c r="G116" s="26">
        <f>_xlfn.XLOOKUP(Participantes[[#This Row],[Seminario al que asistió]],Seminarios[Seminario],Seminarios[Año])</f>
        <v>2024</v>
      </c>
    </row>
    <row r="117" spans="1:7" x14ac:dyDescent="0.25">
      <c r="A117" s="7" t="s">
        <v>420</v>
      </c>
      <c r="B117" s="3" t="s">
        <v>421</v>
      </c>
      <c r="C117" s="3" t="s">
        <v>266</v>
      </c>
      <c r="D117" s="3" t="s">
        <v>71</v>
      </c>
      <c r="E117" s="15" t="s">
        <v>13</v>
      </c>
      <c r="F117" s="8" t="s">
        <v>62</v>
      </c>
      <c r="G117" s="26">
        <f>_xlfn.XLOOKUP(Participantes[[#This Row],[Seminario al que asistió]],Seminarios[Seminario],Seminarios[Año])</f>
        <v>2024</v>
      </c>
    </row>
    <row r="118" spans="1:7" x14ac:dyDescent="0.25">
      <c r="A118" s="7" t="s">
        <v>422</v>
      </c>
      <c r="B118" s="3" t="s">
        <v>423</v>
      </c>
      <c r="C118" s="3" t="s">
        <v>263</v>
      </c>
      <c r="D118" s="3" t="s">
        <v>71</v>
      </c>
      <c r="E118" s="15" t="s">
        <v>13</v>
      </c>
      <c r="F118" s="8" t="s">
        <v>62</v>
      </c>
      <c r="G118" s="26">
        <f>_xlfn.XLOOKUP(Participantes[[#This Row],[Seminario al que asistió]],Seminarios[Seminario],Seminarios[Año])</f>
        <v>2024</v>
      </c>
    </row>
    <row r="119" spans="1:7" x14ac:dyDescent="0.25">
      <c r="A119" s="7" t="s">
        <v>424</v>
      </c>
      <c r="B119" s="3" t="s">
        <v>425</v>
      </c>
      <c r="C119" s="3" t="s">
        <v>263</v>
      </c>
      <c r="D119" s="3" t="s">
        <v>71</v>
      </c>
      <c r="E119" s="15" t="s">
        <v>13</v>
      </c>
      <c r="F119" s="8" t="s">
        <v>62</v>
      </c>
      <c r="G119" s="26">
        <f>_xlfn.XLOOKUP(Participantes[[#This Row],[Seminario al que asistió]],Seminarios[Seminario],Seminarios[Año])</f>
        <v>2024</v>
      </c>
    </row>
    <row r="120" spans="1:7" x14ac:dyDescent="0.25">
      <c r="A120" s="7" t="s">
        <v>426</v>
      </c>
      <c r="B120" s="3" t="s">
        <v>427</v>
      </c>
      <c r="C120" s="3" t="s">
        <v>266</v>
      </c>
      <c r="D120" s="3" t="s">
        <v>71</v>
      </c>
      <c r="E120" s="15" t="s">
        <v>13</v>
      </c>
      <c r="F120" s="8" t="s">
        <v>62</v>
      </c>
      <c r="G120" s="26">
        <f>_xlfn.XLOOKUP(Participantes[[#This Row],[Seminario al que asistió]],Seminarios[Seminario],Seminarios[Año])</f>
        <v>2024</v>
      </c>
    </row>
    <row r="121" spans="1:7" x14ac:dyDescent="0.25">
      <c r="A121" s="7" t="s">
        <v>428</v>
      </c>
      <c r="B121" s="3" t="s">
        <v>429</v>
      </c>
      <c r="C121" s="3" t="s">
        <v>263</v>
      </c>
      <c r="D121" s="3" t="s">
        <v>71</v>
      </c>
      <c r="E121" s="15" t="s">
        <v>13</v>
      </c>
      <c r="F121" s="8" t="s">
        <v>62</v>
      </c>
      <c r="G121" s="26">
        <f>_xlfn.XLOOKUP(Participantes[[#This Row],[Seminario al que asistió]],Seminarios[Seminario],Seminarios[Año])</f>
        <v>2024</v>
      </c>
    </row>
    <row r="122" spans="1:7" x14ac:dyDescent="0.25">
      <c r="A122" s="7" t="s">
        <v>430</v>
      </c>
      <c r="B122" s="3" t="s">
        <v>431</v>
      </c>
      <c r="C122" s="3" t="s">
        <v>266</v>
      </c>
      <c r="D122" s="3" t="s">
        <v>71</v>
      </c>
      <c r="E122" s="15" t="s">
        <v>13</v>
      </c>
      <c r="F122" s="8" t="s">
        <v>62</v>
      </c>
      <c r="G122" s="26">
        <f>_xlfn.XLOOKUP(Participantes[[#This Row],[Seminario al que asistió]],Seminarios[Seminario],Seminarios[Año])</f>
        <v>2024</v>
      </c>
    </row>
    <row r="123" spans="1:7" x14ac:dyDescent="0.25">
      <c r="A123" s="7" t="s">
        <v>432</v>
      </c>
      <c r="B123" s="3" t="s">
        <v>433</v>
      </c>
      <c r="C123" s="3" t="s">
        <v>266</v>
      </c>
      <c r="D123" s="3" t="s">
        <v>71</v>
      </c>
      <c r="E123" s="15" t="s">
        <v>13</v>
      </c>
      <c r="F123" s="8" t="s">
        <v>62</v>
      </c>
      <c r="G123" s="26">
        <f>_xlfn.XLOOKUP(Participantes[[#This Row],[Seminario al que asistió]],Seminarios[Seminario],Seminarios[Año])</f>
        <v>2024</v>
      </c>
    </row>
    <row r="124" spans="1:7" x14ac:dyDescent="0.25">
      <c r="A124" s="7" t="s">
        <v>434</v>
      </c>
      <c r="B124" s="3" t="s">
        <v>435</v>
      </c>
      <c r="C124" s="3" t="s">
        <v>266</v>
      </c>
      <c r="D124" s="3" t="s">
        <v>71</v>
      </c>
      <c r="E124" s="15" t="s">
        <v>13</v>
      </c>
      <c r="F124" s="8" t="s">
        <v>62</v>
      </c>
      <c r="G124" s="26">
        <f>_xlfn.XLOOKUP(Participantes[[#This Row],[Seminario al que asistió]],Seminarios[Seminario],Seminarios[Año])</f>
        <v>2024</v>
      </c>
    </row>
    <row r="125" spans="1:7" x14ac:dyDescent="0.25">
      <c r="A125" s="7" t="s">
        <v>436</v>
      </c>
      <c r="B125" s="3" t="s">
        <v>437</v>
      </c>
      <c r="C125" s="3" t="s">
        <v>266</v>
      </c>
      <c r="D125" s="3" t="s">
        <v>71</v>
      </c>
      <c r="E125" s="15" t="s">
        <v>13</v>
      </c>
      <c r="F125" s="8" t="s">
        <v>62</v>
      </c>
      <c r="G125" s="26">
        <f>_xlfn.XLOOKUP(Participantes[[#This Row],[Seminario al que asistió]],Seminarios[Seminario],Seminarios[Año])</f>
        <v>2024</v>
      </c>
    </row>
    <row r="126" spans="1:7" x14ac:dyDescent="0.25">
      <c r="A126" s="7" t="s">
        <v>438</v>
      </c>
      <c r="B126" s="3" t="s">
        <v>439</v>
      </c>
      <c r="C126" s="3" t="s">
        <v>266</v>
      </c>
      <c r="D126" s="3" t="s">
        <v>71</v>
      </c>
      <c r="E126" s="15" t="s">
        <v>13</v>
      </c>
      <c r="F126" s="8" t="s">
        <v>62</v>
      </c>
      <c r="G126" s="26">
        <f>_xlfn.XLOOKUP(Participantes[[#This Row],[Seminario al que asistió]],Seminarios[Seminario],Seminarios[Año])</f>
        <v>2024</v>
      </c>
    </row>
    <row r="127" spans="1:7" x14ac:dyDescent="0.25">
      <c r="A127" s="7" t="s">
        <v>440</v>
      </c>
      <c r="B127" s="3" t="s">
        <v>441</v>
      </c>
      <c r="C127" s="3" t="s">
        <v>266</v>
      </c>
      <c r="D127" s="3" t="s">
        <v>71</v>
      </c>
      <c r="E127" s="15" t="s">
        <v>13</v>
      </c>
      <c r="F127" s="8" t="s">
        <v>62</v>
      </c>
      <c r="G127" s="26">
        <f>_xlfn.XLOOKUP(Participantes[[#This Row],[Seminario al que asistió]],Seminarios[Seminario],Seminarios[Año])</f>
        <v>2024</v>
      </c>
    </row>
    <row r="128" spans="1:7" x14ac:dyDescent="0.25">
      <c r="A128" s="7" t="s">
        <v>442</v>
      </c>
      <c r="B128" s="3" t="s">
        <v>443</v>
      </c>
      <c r="C128" s="3" t="s">
        <v>266</v>
      </c>
      <c r="D128" s="3" t="s">
        <v>71</v>
      </c>
      <c r="E128" s="15" t="s">
        <v>13</v>
      </c>
      <c r="F128" s="8" t="s">
        <v>62</v>
      </c>
      <c r="G128" s="26">
        <f>_xlfn.XLOOKUP(Participantes[[#This Row],[Seminario al que asistió]],Seminarios[Seminario],Seminarios[Año])</f>
        <v>2024</v>
      </c>
    </row>
    <row r="129" spans="1:7" x14ac:dyDescent="0.25">
      <c r="A129" s="7" t="s">
        <v>444</v>
      </c>
      <c r="B129" s="3" t="s">
        <v>445</v>
      </c>
      <c r="C129" s="3" t="s">
        <v>266</v>
      </c>
      <c r="D129" s="3" t="s">
        <v>71</v>
      </c>
      <c r="E129" s="15" t="s">
        <v>13</v>
      </c>
      <c r="F129" s="8" t="s">
        <v>62</v>
      </c>
      <c r="G129" s="26">
        <f>_xlfn.XLOOKUP(Participantes[[#This Row],[Seminario al que asistió]],Seminarios[Seminario],Seminarios[Año])</f>
        <v>2024</v>
      </c>
    </row>
    <row r="130" spans="1:7" x14ac:dyDescent="0.25">
      <c r="A130" s="7" t="s">
        <v>446</v>
      </c>
      <c r="B130" s="3" t="s">
        <v>447</v>
      </c>
      <c r="C130" s="3" t="s">
        <v>266</v>
      </c>
      <c r="D130" s="3" t="s">
        <v>71</v>
      </c>
      <c r="E130" s="15" t="s">
        <v>13</v>
      </c>
      <c r="F130" s="8" t="s">
        <v>62</v>
      </c>
      <c r="G130" s="26">
        <f>_xlfn.XLOOKUP(Participantes[[#This Row],[Seminario al que asistió]],Seminarios[Seminario],Seminarios[Año])</f>
        <v>2024</v>
      </c>
    </row>
    <row r="131" spans="1:7" x14ac:dyDescent="0.25">
      <c r="A131" s="7" t="s">
        <v>448</v>
      </c>
      <c r="B131" s="3" t="s">
        <v>449</v>
      </c>
      <c r="C131" s="3" t="s">
        <v>266</v>
      </c>
      <c r="D131" s="3" t="s">
        <v>71</v>
      </c>
      <c r="E131" s="15" t="s">
        <v>13</v>
      </c>
      <c r="F131" s="8" t="s">
        <v>62</v>
      </c>
      <c r="G131" s="26">
        <f>_xlfn.XLOOKUP(Participantes[[#This Row],[Seminario al que asistió]],Seminarios[Seminario],Seminarios[Año])</f>
        <v>2024</v>
      </c>
    </row>
    <row r="132" spans="1:7" x14ac:dyDescent="0.25">
      <c r="A132" s="7" t="s">
        <v>63</v>
      </c>
      <c r="B132" s="3" t="s">
        <v>327</v>
      </c>
      <c r="C132" s="3" t="s">
        <v>263</v>
      </c>
      <c r="D132" s="3" t="s">
        <v>71</v>
      </c>
      <c r="E132" s="15" t="s">
        <v>13</v>
      </c>
      <c r="F132" s="8" t="s">
        <v>62</v>
      </c>
      <c r="G132" s="26">
        <f>_xlfn.XLOOKUP(Participantes[[#This Row],[Seminario al que asistió]],Seminarios[Seminario],Seminarios[Año])</f>
        <v>2024</v>
      </c>
    </row>
    <row r="133" spans="1:7" x14ac:dyDescent="0.25">
      <c r="A133" s="7" t="s">
        <v>294</v>
      </c>
      <c r="B133" s="3" t="s">
        <v>295</v>
      </c>
      <c r="C133" s="3" t="s">
        <v>263</v>
      </c>
      <c r="D133" s="3" t="s">
        <v>56</v>
      </c>
      <c r="E133" s="15" t="s">
        <v>13</v>
      </c>
      <c r="F133" s="8" t="s">
        <v>62</v>
      </c>
      <c r="G133" s="26">
        <f>_xlfn.XLOOKUP(Participantes[[#This Row],[Seminario al que asistió]],Seminarios[Seminario],Seminarios[Año])</f>
        <v>2024</v>
      </c>
    </row>
    <row r="134" spans="1:7" ht="15.75" thickBot="1" x14ac:dyDescent="0.3">
      <c r="A134" s="133" t="s">
        <v>450</v>
      </c>
      <c r="B134" s="13" t="s">
        <v>350</v>
      </c>
      <c r="C134" s="13" t="s">
        <v>266</v>
      </c>
      <c r="D134" s="13" t="s">
        <v>56</v>
      </c>
      <c r="E134" s="15" t="s">
        <v>13</v>
      </c>
      <c r="F134" s="134" t="s">
        <v>62</v>
      </c>
      <c r="G134" s="26">
        <f>_xlfn.XLOOKUP(Participantes[[#This Row],[Seminario al que asistió]],Seminarios[Seminario],Seminarios[Año])</f>
        <v>2024</v>
      </c>
    </row>
    <row r="135" spans="1:7" x14ac:dyDescent="0.25">
      <c r="A135" s="179" t="s">
        <v>46</v>
      </c>
      <c r="B135" s="5" t="s">
        <v>327</v>
      </c>
      <c r="C135" s="72" t="s">
        <v>46</v>
      </c>
      <c r="D135" s="72" t="s">
        <v>46</v>
      </c>
      <c r="E135" s="5" t="s">
        <v>13</v>
      </c>
      <c r="F135" s="6" t="s">
        <v>97</v>
      </c>
      <c r="G135" s="26">
        <f>_xlfn.XLOOKUP(Participantes[[#This Row],[Seminario al que asistió]],Seminarios[Seminario],Seminarios[Año])</f>
        <v>2024</v>
      </c>
    </row>
    <row r="136" spans="1:7" x14ac:dyDescent="0.25">
      <c r="A136" s="180" t="s">
        <v>46</v>
      </c>
      <c r="B136" s="3" t="s">
        <v>327</v>
      </c>
      <c r="C136" s="73" t="s">
        <v>46</v>
      </c>
      <c r="D136" s="73" t="s">
        <v>46</v>
      </c>
      <c r="E136" s="3" t="s">
        <v>13</v>
      </c>
      <c r="F136" s="8" t="s">
        <v>97</v>
      </c>
      <c r="G136" s="26">
        <f>_xlfn.XLOOKUP(Participantes[[#This Row],[Seminario al que asistió]],Seminarios[Seminario],Seminarios[Año])</f>
        <v>2024</v>
      </c>
    </row>
    <row r="137" spans="1:7" x14ac:dyDescent="0.25">
      <c r="A137" s="180" t="s">
        <v>46</v>
      </c>
      <c r="B137" s="3" t="s">
        <v>327</v>
      </c>
      <c r="C137" s="73" t="s">
        <v>46</v>
      </c>
      <c r="D137" s="73" t="s">
        <v>46</v>
      </c>
      <c r="E137" s="3" t="s">
        <v>13</v>
      </c>
      <c r="F137" s="8" t="s">
        <v>97</v>
      </c>
      <c r="G137" s="26">
        <f>_xlfn.XLOOKUP(Participantes[[#This Row],[Seminario al que asistió]],Seminarios[Seminario],Seminarios[Año])</f>
        <v>2024</v>
      </c>
    </row>
    <row r="138" spans="1:7" x14ac:dyDescent="0.25">
      <c r="A138" s="180" t="s">
        <v>46</v>
      </c>
      <c r="B138" s="3" t="s">
        <v>327</v>
      </c>
      <c r="C138" s="73" t="s">
        <v>46</v>
      </c>
      <c r="D138" s="73" t="s">
        <v>46</v>
      </c>
      <c r="E138" s="3" t="s">
        <v>13</v>
      </c>
      <c r="F138" s="8" t="s">
        <v>97</v>
      </c>
      <c r="G138" s="26">
        <f>_xlfn.XLOOKUP(Participantes[[#This Row],[Seminario al que asistió]],Seminarios[Seminario],Seminarios[Año])</f>
        <v>2024</v>
      </c>
    </row>
    <row r="139" spans="1:7" x14ac:dyDescent="0.25">
      <c r="A139" s="180" t="s">
        <v>46</v>
      </c>
      <c r="B139" s="3" t="s">
        <v>327</v>
      </c>
      <c r="C139" s="73" t="s">
        <v>46</v>
      </c>
      <c r="D139" s="73" t="s">
        <v>46</v>
      </c>
      <c r="E139" s="3" t="s">
        <v>13</v>
      </c>
      <c r="F139" s="8" t="s">
        <v>97</v>
      </c>
      <c r="G139" s="26">
        <f>_xlfn.XLOOKUP(Participantes[[#This Row],[Seminario al que asistió]],Seminarios[Seminario],Seminarios[Año])</f>
        <v>2024</v>
      </c>
    </row>
    <row r="140" spans="1:7" x14ac:dyDescent="0.25">
      <c r="A140" s="180" t="s">
        <v>46</v>
      </c>
      <c r="B140" s="3" t="s">
        <v>327</v>
      </c>
      <c r="C140" s="73" t="s">
        <v>46</v>
      </c>
      <c r="D140" s="73" t="s">
        <v>46</v>
      </c>
      <c r="E140" s="3" t="s">
        <v>13</v>
      </c>
      <c r="F140" s="8" t="s">
        <v>97</v>
      </c>
      <c r="G140" s="26">
        <f>_xlfn.XLOOKUP(Participantes[[#This Row],[Seminario al que asistió]],Seminarios[Seminario],Seminarios[Año])</f>
        <v>2024</v>
      </c>
    </row>
    <row r="141" spans="1:7" x14ac:dyDescent="0.25">
      <c r="A141" s="180" t="s">
        <v>46</v>
      </c>
      <c r="B141" s="3" t="s">
        <v>327</v>
      </c>
      <c r="C141" s="73" t="s">
        <v>46</v>
      </c>
      <c r="D141" s="73" t="s">
        <v>46</v>
      </c>
      <c r="E141" s="3" t="s">
        <v>13</v>
      </c>
      <c r="F141" s="8" t="s">
        <v>97</v>
      </c>
      <c r="G141" s="26">
        <f>_xlfn.XLOOKUP(Participantes[[#This Row],[Seminario al que asistió]],Seminarios[Seminario],Seminarios[Año])</f>
        <v>2024</v>
      </c>
    </row>
    <row r="142" spans="1:7" x14ac:dyDescent="0.25">
      <c r="A142" s="180" t="s">
        <v>46</v>
      </c>
      <c r="B142" s="3" t="s">
        <v>327</v>
      </c>
      <c r="C142" s="73" t="s">
        <v>46</v>
      </c>
      <c r="D142" s="73" t="s">
        <v>46</v>
      </c>
      <c r="E142" s="3" t="s">
        <v>13</v>
      </c>
      <c r="F142" s="8" t="s">
        <v>97</v>
      </c>
      <c r="G142" s="26">
        <f>_xlfn.XLOOKUP(Participantes[[#This Row],[Seminario al que asistió]],Seminarios[Seminario],Seminarios[Año])</f>
        <v>2024</v>
      </c>
    </row>
    <row r="143" spans="1:7" x14ac:dyDescent="0.25">
      <c r="A143" s="180" t="s">
        <v>46</v>
      </c>
      <c r="B143" s="3" t="s">
        <v>327</v>
      </c>
      <c r="C143" s="73" t="s">
        <v>46</v>
      </c>
      <c r="D143" s="73" t="s">
        <v>46</v>
      </c>
      <c r="E143" s="3" t="s">
        <v>13</v>
      </c>
      <c r="F143" s="8" t="s">
        <v>97</v>
      </c>
      <c r="G143" s="26">
        <f>_xlfn.XLOOKUP(Participantes[[#This Row],[Seminario al que asistió]],Seminarios[Seminario],Seminarios[Año])</f>
        <v>2024</v>
      </c>
    </row>
    <row r="144" spans="1:7" x14ac:dyDescent="0.25">
      <c r="A144" s="180" t="s">
        <v>46</v>
      </c>
      <c r="B144" s="3" t="s">
        <v>327</v>
      </c>
      <c r="C144" s="73" t="s">
        <v>46</v>
      </c>
      <c r="D144" s="73" t="s">
        <v>46</v>
      </c>
      <c r="E144" s="3" t="s">
        <v>13</v>
      </c>
      <c r="F144" s="8" t="s">
        <v>97</v>
      </c>
      <c r="G144" s="26">
        <f>_xlfn.XLOOKUP(Participantes[[#This Row],[Seminario al que asistió]],Seminarios[Seminario],Seminarios[Año])</f>
        <v>2024</v>
      </c>
    </row>
    <row r="145" spans="1:7" x14ac:dyDescent="0.25">
      <c r="A145" s="180" t="s">
        <v>46</v>
      </c>
      <c r="B145" s="3" t="s">
        <v>327</v>
      </c>
      <c r="C145" s="73" t="s">
        <v>46</v>
      </c>
      <c r="D145" s="73" t="s">
        <v>46</v>
      </c>
      <c r="E145" s="3" t="s">
        <v>13</v>
      </c>
      <c r="F145" s="8" t="s">
        <v>97</v>
      </c>
      <c r="G145" s="26">
        <f>_xlfn.XLOOKUP(Participantes[[#This Row],[Seminario al que asistió]],Seminarios[Seminario],Seminarios[Año])</f>
        <v>2024</v>
      </c>
    </row>
    <row r="146" spans="1:7" x14ac:dyDescent="0.25">
      <c r="A146" s="180" t="s">
        <v>46</v>
      </c>
      <c r="B146" s="3" t="s">
        <v>327</v>
      </c>
      <c r="C146" s="73" t="s">
        <v>46</v>
      </c>
      <c r="D146" s="73" t="s">
        <v>46</v>
      </c>
      <c r="E146" s="3" t="s">
        <v>17</v>
      </c>
      <c r="F146" s="8" t="s">
        <v>97</v>
      </c>
      <c r="G146" s="26">
        <f>_xlfn.XLOOKUP(Participantes[[#This Row],[Seminario al que asistió]],Seminarios[Seminario],Seminarios[Año])</f>
        <v>2024</v>
      </c>
    </row>
    <row r="147" spans="1:7" x14ac:dyDescent="0.25">
      <c r="A147" s="180" t="s">
        <v>46</v>
      </c>
      <c r="B147" s="3" t="s">
        <v>327</v>
      </c>
      <c r="C147" s="73" t="s">
        <v>46</v>
      </c>
      <c r="D147" s="73" t="s">
        <v>46</v>
      </c>
      <c r="E147" s="3" t="s">
        <v>17</v>
      </c>
      <c r="F147" s="8" t="s">
        <v>97</v>
      </c>
      <c r="G147" s="26">
        <f>_xlfn.XLOOKUP(Participantes[[#This Row],[Seminario al que asistió]],Seminarios[Seminario],Seminarios[Año])</f>
        <v>2024</v>
      </c>
    </row>
    <row r="148" spans="1:7" x14ac:dyDescent="0.25">
      <c r="A148" s="180" t="s">
        <v>46</v>
      </c>
      <c r="B148" s="3" t="s">
        <v>327</v>
      </c>
      <c r="C148" s="73" t="s">
        <v>46</v>
      </c>
      <c r="D148" s="73" t="s">
        <v>46</v>
      </c>
      <c r="E148" s="3" t="s">
        <v>17</v>
      </c>
      <c r="F148" s="8" t="s">
        <v>97</v>
      </c>
      <c r="G148" s="26">
        <f>_xlfn.XLOOKUP(Participantes[[#This Row],[Seminario al que asistió]],Seminarios[Seminario],Seminarios[Año])</f>
        <v>2024</v>
      </c>
    </row>
    <row r="149" spans="1:7" x14ac:dyDescent="0.25">
      <c r="A149" s="180" t="s">
        <v>46</v>
      </c>
      <c r="B149" s="3" t="s">
        <v>327</v>
      </c>
      <c r="C149" s="73" t="s">
        <v>46</v>
      </c>
      <c r="D149" s="73" t="s">
        <v>46</v>
      </c>
      <c r="E149" s="3" t="s">
        <v>17</v>
      </c>
      <c r="F149" s="8" t="s">
        <v>97</v>
      </c>
      <c r="G149" s="26">
        <f>_xlfn.XLOOKUP(Participantes[[#This Row],[Seminario al que asistió]],Seminarios[Seminario],Seminarios[Año])</f>
        <v>2024</v>
      </c>
    </row>
    <row r="150" spans="1:7" x14ac:dyDescent="0.25">
      <c r="A150" s="180" t="s">
        <v>46</v>
      </c>
      <c r="B150" s="3" t="s">
        <v>327</v>
      </c>
      <c r="C150" s="73" t="s">
        <v>46</v>
      </c>
      <c r="D150" s="73" t="s">
        <v>46</v>
      </c>
      <c r="E150" s="3" t="s">
        <v>17</v>
      </c>
      <c r="F150" s="8" t="s">
        <v>97</v>
      </c>
      <c r="G150" s="26">
        <f>_xlfn.XLOOKUP(Participantes[[#This Row],[Seminario al que asistió]],Seminarios[Seminario],Seminarios[Año])</f>
        <v>2024</v>
      </c>
    </row>
    <row r="151" spans="1:7" x14ac:dyDescent="0.25">
      <c r="A151" s="180" t="s">
        <v>46</v>
      </c>
      <c r="B151" s="3" t="s">
        <v>327</v>
      </c>
      <c r="C151" s="73" t="s">
        <v>46</v>
      </c>
      <c r="D151" s="73" t="s">
        <v>46</v>
      </c>
      <c r="E151" s="3" t="s">
        <v>17</v>
      </c>
      <c r="F151" s="8" t="s">
        <v>97</v>
      </c>
      <c r="G151" s="26">
        <f>_xlfn.XLOOKUP(Participantes[[#This Row],[Seminario al que asistió]],Seminarios[Seminario],Seminarios[Año])</f>
        <v>2024</v>
      </c>
    </row>
    <row r="152" spans="1:7" x14ac:dyDescent="0.25">
      <c r="A152" s="180" t="s">
        <v>46</v>
      </c>
      <c r="B152" s="3" t="s">
        <v>327</v>
      </c>
      <c r="C152" s="73" t="s">
        <v>46</v>
      </c>
      <c r="D152" s="73" t="s">
        <v>46</v>
      </c>
      <c r="E152" s="3" t="s">
        <v>17</v>
      </c>
      <c r="F152" s="8" t="s">
        <v>97</v>
      </c>
      <c r="G152" s="26">
        <f>_xlfn.XLOOKUP(Participantes[[#This Row],[Seminario al que asistió]],Seminarios[Seminario],Seminarios[Año])</f>
        <v>2024</v>
      </c>
    </row>
    <row r="153" spans="1:7" x14ac:dyDescent="0.25">
      <c r="A153" s="180" t="s">
        <v>46</v>
      </c>
      <c r="B153" s="3" t="s">
        <v>327</v>
      </c>
      <c r="C153" s="73" t="s">
        <v>46</v>
      </c>
      <c r="D153" s="73" t="s">
        <v>46</v>
      </c>
      <c r="E153" s="3" t="s">
        <v>17</v>
      </c>
      <c r="F153" s="8" t="s">
        <v>97</v>
      </c>
      <c r="G153" s="26">
        <f>_xlfn.XLOOKUP(Participantes[[#This Row],[Seminario al que asistió]],Seminarios[Seminario],Seminarios[Año])</f>
        <v>2024</v>
      </c>
    </row>
    <row r="154" spans="1:7" x14ac:dyDescent="0.25">
      <c r="A154" s="180" t="s">
        <v>46</v>
      </c>
      <c r="B154" s="3" t="s">
        <v>327</v>
      </c>
      <c r="C154" s="73" t="s">
        <v>46</v>
      </c>
      <c r="D154" s="73" t="s">
        <v>46</v>
      </c>
      <c r="E154" s="3" t="s">
        <v>17</v>
      </c>
      <c r="F154" s="8" t="s">
        <v>97</v>
      </c>
      <c r="G154" s="26">
        <f>_xlfn.XLOOKUP(Participantes[[#This Row],[Seminario al que asistió]],Seminarios[Seminario],Seminarios[Año])</f>
        <v>2024</v>
      </c>
    </row>
    <row r="155" spans="1:7" x14ac:dyDescent="0.25">
      <c r="A155" s="180" t="s">
        <v>46</v>
      </c>
      <c r="B155" s="3" t="s">
        <v>327</v>
      </c>
      <c r="C155" s="73" t="s">
        <v>46</v>
      </c>
      <c r="D155" s="73" t="s">
        <v>46</v>
      </c>
      <c r="E155" s="3" t="s">
        <v>17</v>
      </c>
      <c r="F155" s="8" t="s">
        <v>97</v>
      </c>
      <c r="G155" s="26">
        <f>_xlfn.XLOOKUP(Participantes[[#This Row],[Seminario al que asistió]],Seminarios[Seminario],Seminarios[Año])</f>
        <v>2024</v>
      </c>
    </row>
    <row r="156" spans="1:7" x14ac:dyDescent="0.25">
      <c r="A156" s="180" t="s">
        <v>46</v>
      </c>
      <c r="B156" s="3" t="s">
        <v>327</v>
      </c>
      <c r="C156" s="73" t="s">
        <v>46</v>
      </c>
      <c r="D156" s="73" t="s">
        <v>46</v>
      </c>
      <c r="E156" s="3" t="s">
        <v>17</v>
      </c>
      <c r="F156" s="8" t="s">
        <v>97</v>
      </c>
      <c r="G156" s="26">
        <f>_xlfn.XLOOKUP(Participantes[[#This Row],[Seminario al que asistió]],Seminarios[Seminario],Seminarios[Año])</f>
        <v>2024</v>
      </c>
    </row>
    <row r="157" spans="1:7" x14ac:dyDescent="0.25">
      <c r="A157" s="180" t="s">
        <v>46</v>
      </c>
      <c r="B157" s="3" t="s">
        <v>327</v>
      </c>
      <c r="C157" s="73" t="s">
        <v>46</v>
      </c>
      <c r="D157" s="73" t="s">
        <v>46</v>
      </c>
      <c r="E157" s="3" t="s">
        <v>17</v>
      </c>
      <c r="F157" s="8" t="s">
        <v>97</v>
      </c>
      <c r="G157" s="26">
        <f>_xlfn.XLOOKUP(Participantes[[#This Row],[Seminario al que asistió]],Seminarios[Seminario],Seminarios[Año])</f>
        <v>2024</v>
      </c>
    </row>
    <row r="158" spans="1:7" x14ac:dyDescent="0.25">
      <c r="A158" s="180" t="s">
        <v>46</v>
      </c>
      <c r="B158" s="3" t="s">
        <v>327</v>
      </c>
      <c r="C158" s="73" t="s">
        <v>46</v>
      </c>
      <c r="D158" s="73" t="s">
        <v>46</v>
      </c>
      <c r="E158" s="3" t="s">
        <v>17</v>
      </c>
      <c r="F158" s="8" t="s">
        <v>97</v>
      </c>
      <c r="G158" s="26">
        <f>_xlfn.XLOOKUP(Participantes[[#This Row],[Seminario al que asistió]],Seminarios[Seminario],Seminarios[Año])</f>
        <v>2024</v>
      </c>
    </row>
    <row r="159" spans="1:7" x14ac:dyDescent="0.25">
      <c r="A159" s="180" t="s">
        <v>46</v>
      </c>
      <c r="B159" s="3" t="s">
        <v>327</v>
      </c>
      <c r="C159" s="73" t="s">
        <v>46</v>
      </c>
      <c r="D159" s="73" t="s">
        <v>46</v>
      </c>
      <c r="E159" s="3" t="s">
        <v>17</v>
      </c>
      <c r="F159" s="8" t="s">
        <v>97</v>
      </c>
      <c r="G159" s="26">
        <f>_xlfn.XLOOKUP(Participantes[[#This Row],[Seminario al que asistió]],Seminarios[Seminario],Seminarios[Año])</f>
        <v>2024</v>
      </c>
    </row>
    <row r="160" spans="1:7" x14ac:dyDescent="0.25">
      <c r="A160" s="180" t="s">
        <v>46</v>
      </c>
      <c r="B160" s="3" t="s">
        <v>327</v>
      </c>
      <c r="C160" s="73" t="s">
        <v>46</v>
      </c>
      <c r="D160" s="73" t="s">
        <v>46</v>
      </c>
      <c r="E160" s="3" t="s">
        <v>17</v>
      </c>
      <c r="F160" s="8" t="s">
        <v>97</v>
      </c>
      <c r="G160" s="26">
        <f>_xlfn.XLOOKUP(Participantes[[#This Row],[Seminario al que asistió]],Seminarios[Seminario],Seminarios[Año])</f>
        <v>2024</v>
      </c>
    </row>
    <row r="161" spans="1:7" x14ac:dyDescent="0.25">
      <c r="A161" s="180" t="s">
        <v>46</v>
      </c>
      <c r="B161" s="3" t="s">
        <v>327</v>
      </c>
      <c r="C161" s="73" t="s">
        <v>46</v>
      </c>
      <c r="D161" s="73" t="s">
        <v>46</v>
      </c>
      <c r="E161" s="3" t="s">
        <v>17</v>
      </c>
      <c r="F161" s="8" t="s">
        <v>97</v>
      </c>
      <c r="G161" s="26">
        <f>_xlfn.XLOOKUP(Participantes[[#This Row],[Seminario al que asistió]],Seminarios[Seminario],Seminarios[Año])</f>
        <v>2024</v>
      </c>
    </row>
    <row r="162" spans="1:7" x14ac:dyDescent="0.25">
      <c r="A162" s="180" t="s">
        <v>46</v>
      </c>
      <c r="B162" s="3" t="s">
        <v>327</v>
      </c>
      <c r="C162" s="73" t="s">
        <v>46</v>
      </c>
      <c r="D162" s="73" t="s">
        <v>46</v>
      </c>
      <c r="E162" s="3" t="s">
        <v>17</v>
      </c>
      <c r="F162" s="8" t="s">
        <v>97</v>
      </c>
      <c r="G162" s="26">
        <f>_xlfn.XLOOKUP(Participantes[[#This Row],[Seminario al que asistió]],Seminarios[Seminario],Seminarios[Año])</f>
        <v>2024</v>
      </c>
    </row>
    <row r="163" spans="1:7" x14ac:dyDescent="0.25">
      <c r="A163" s="180" t="s">
        <v>46</v>
      </c>
      <c r="B163" s="3" t="s">
        <v>327</v>
      </c>
      <c r="C163" s="73" t="s">
        <v>46</v>
      </c>
      <c r="D163" s="73" t="s">
        <v>46</v>
      </c>
      <c r="E163" s="3" t="s">
        <v>17</v>
      </c>
      <c r="F163" s="8" t="s">
        <v>97</v>
      </c>
      <c r="G163" s="26">
        <f>_xlfn.XLOOKUP(Participantes[[#This Row],[Seminario al que asistió]],Seminarios[Seminario],Seminarios[Año])</f>
        <v>2024</v>
      </c>
    </row>
    <row r="164" spans="1:7" x14ac:dyDescent="0.25">
      <c r="A164" s="180" t="s">
        <v>46</v>
      </c>
      <c r="B164" s="3" t="s">
        <v>327</v>
      </c>
      <c r="C164" s="73" t="s">
        <v>46</v>
      </c>
      <c r="D164" s="73" t="s">
        <v>46</v>
      </c>
      <c r="E164" s="3" t="s">
        <v>17</v>
      </c>
      <c r="F164" s="8" t="s">
        <v>97</v>
      </c>
      <c r="G164" s="26">
        <f>_xlfn.XLOOKUP(Participantes[[#This Row],[Seminario al que asistió]],Seminarios[Seminario],Seminarios[Año])</f>
        <v>2024</v>
      </c>
    </row>
    <row r="165" spans="1:7" x14ac:dyDescent="0.25">
      <c r="A165" s="180" t="s">
        <v>46</v>
      </c>
      <c r="B165" s="3" t="s">
        <v>327</v>
      </c>
      <c r="C165" s="73" t="s">
        <v>46</v>
      </c>
      <c r="D165" s="73" t="s">
        <v>46</v>
      </c>
      <c r="E165" s="3" t="s">
        <v>17</v>
      </c>
      <c r="F165" s="8" t="s">
        <v>97</v>
      </c>
      <c r="G165" s="26">
        <f>_xlfn.XLOOKUP(Participantes[[#This Row],[Seminario al que asistió]],Seminarios[Seminario],Seminarios[Año])</f>
        <v>2024</v>
      </c>
    </row>
    <row r="166" spans="1:7" x14ac:dyDescent="0.25">
      <c r="A166" s="180" t="s">
        <v>46</v>
      </c>
      <c r="B166" s="3" t="s">
        <v>327</v>
      </c>
      <c r="C166" s="73" t="s">
        <v>46</v>
      </c>
      <c r="D166" s="73" t="s">
        <v>46</v>
      </c>
      <c r="E166" s="3" t="s">
        <v>17</v>
      </c>
      <c r="F166" s="8" t="s">
        <v>97</v>
      </c>
      <c r="G166" s="26">
        <f>_xlfn.XLOOKUP(Participantes[[#This Row],[Seminario al que asistió]],Seminarios[Seminario],Seminarios[Año])</f>
        <v>2024</v>
      </c>
    </row>
    <row r="167" spans="1:7" x14ac:dyDescent="0.25">
      <c r="A167" s="180" t="s">
        <v>46</v>
      </c>
      <c r="B167" s="3" t="s">
        <v>327</v>
      </c>
      <c r="C167" s="73" t="s">
        <v>46</v>
      </c>
      <c r="D167" s="73" t="s">
        <v>46</v>
      </c>
      <c r="E167" s="3" t="s">
        <v>17</v>
      </c>
      <c r="F167" s="8" t="s">
        <v>97</v>
      </c>
      <c r="G167" s="26">
        <f>_xlfn.XLOOKUP(Participantes[[#This Row],[Seminario al que asistió]],Seminarios[Seminario],Seminarios[Año])</f>
        <v>2024</v>
      </c>
    </row>
    <row r="168" spans="1:7" x14ac:dyDescent="0.25">
      <c r="A168" s="180" t="s">
        <v>46</v>
      </c>
      <c r="B168" s="3" t="s">
        <v>327</v>
      </c>
      <c r="C168" s="73" t="s">
        <v>46</v>
      </c>
      <c r="D168" s="73" t="s">
        <v>46</v>
      </c>
      <c r="E168" s="3" t="s">
        <v>17</v>
      </c>
      <c r="F168" s="8" t="s">
        <v>97</v>
      </c>
      <c r="G168" s="26">
        <f>_xlfn.XLOOKUP(Participantes[[#This Row],[Seminario al que asistió]],Seminarios[Seminario],Seminarios[Año])</f>
        <v>2024</v>
      </c>
    </row>
    <row r="169" spans="1:7" x14ac:dyDescent="0.25">
      <c r="A169" s="180" t="s">
        <v>46</v>
      </c>
      <c r="B169" s="3" t="s">
        <v>327</v>
      </c>
      <c r="C169" s="73" t="s">
        <v>46</v>
      </c>
      <c r="D169" s="73" t="s">
        <v>46</v>
      </c>
      <c r="E169" s="3" t="s">
        <v>17</v>
      </c>
      <c r="F169" s="8" t="s">
        <v>97</v>
      </c>
      <c r="G169" s="26">
        <f>_xlfn.XLOOKUP(Participantes[[#This Row],[Seminario al que asistió]],Seminarios[Seminario],Seminarios[Año])</f>
        <v>2024</v>
      </c>
    </row>
    <row r="170" spans="1:7" x14ac:dyDescent="0.25">
      <c r="A170" s="180" t="s">
        <v>46</v>
      </c>
      <c r="B170" s="3" t="s">
        <v>327</v>
      </c>
      <c r="C170" s="73" t="s">
        <v>46</v>
      </c>
      <c r="D170" s="73" t="s">
        <v>46</v>
      </c>
      <c r="E170" s="3" t="s">
        <v>17</v>
      </c>
      <c r="F170" s="8" t="s">
        <v>97</v>
      </c>
      <c r="G170" s="26">
        <f>_xlfn.XLOOKUP(Participantes[[#This Row],[Seminario al que asistió]],Seminarios[Seminario],Seminarios[Año])</f>
        <v>2024</v>
      </c>
    </row>
    <row r="171" spans="1:7" x14ac:dyDescent="0.25">
      <c r="A171" s="180" t="s">
        <v>46</v>
      </c>
      <c r="B171" s="3" t="s">
        <v>327</v>
      </c>
      <c r="C171" s="73" t="s">
        <v>46</v>
      </c>
      <c r="D171" s="73" t="s">
        <v>46</v>
      </c>
      <c r="E171" s="3" t="s">
        <v>17</v>
      </c>
      <c r="F171" s="8" t="s">
        <v>97</v>
      </c>
      <c r="G171" s="26">
        <f>_xlfn.XLOOKUP(Participantes[[#This Row],[Seminario al que asistió]],Seminarios[Seminario],Seminarios[Año])</f>
        <v>2024</v>
      </c>
    </row>
    <row r="172" spans="1:7" x14ac:dyDescent="0.25">
      <c r="A172" s="180" t="s">
        <v>46</v>
      </c>
      <c r="B172" s="3" t="s">
        <v>327</v>
      </c>
      <c r="C172" s="73" t="s">
        <v>46</v>
      </c>
      <c r="D172" s="73" t="s">
        <v>46</v>
      </c>
      <c r="E172" s="3" t="s">
        <v>17</v>
      </c>
      <c r="F172" s="8" t="s">
        <v>97</v>
      </c>
      <c r="G172" s="26">
        <f>_xlfn.XLOOKUP(Participantes[[#This Row],[Seminario al que asistió]],Seminarios[Seminario],Seminarios[Año])</f>
        <v>2024</v>
      </c>
    </row>
    <row r="173" spans="1:7" x14ac:dyDescent="0.25">
      <c r="A173" s="180" t="s">
        <v>46</v>
      </c>
      <c r="B173" s="3" t="s">
        <v>327</v>
      </c>
      <c r="C173" s="73" t="s">
        <v>46</v>
      </c>
      <c r="D173" s="73" t="s">
        <v>46</v>
      </c>
      <c r="E173" s="3" t="s">
        <v>17</v>
      </c>
      <c r="F173" s="8" t="s">
        <v>97</v>
      </c>
      <c r="G173" s="26">
        <f>_xlfn.XLOOKUP(Participantes[[#This Row],[Seminario al que asistió]],Seminarios[Seminario],Seminarios[Año])</f>
        <v>2024</v>
      </c>
    </row>
    <row r="174" spans="1:7" x14ac:dyDescent="0.25">
      <c r="A174" s="180" t="s">
        <v>46</v>
      </c>
      <c r="B174" s="3" t="s">
        <v>327</v>
      </c>
      <c r="C174" s="73" t="s">
        <v>46</v>
      </c>
      <c r="D174" s="73" t="s">
        <v>46</v>
      </c>
      <c r="E174" s="3" t="s">
        <v>17</v>
      </c>
      <c r="F174" s="8" t="s">
        <v>97</v>
      </c>
      <c r="G174" s="26">
        <f>_xlfn.XLOOKUP(Participantes[[#This Row],[Seminario al que asistió]],Seminarios[Seminario],Seminarios[Año])</f>
        <v>2024</v>
      </c>
    </row>
    <row r="175" spans="1:7" x14ac:dyDescent="0.25">
      <c r="A175" s="180" t="s">
        <v>46</v>
      </c>
      <c r="B175" s="3" t="s">
        <v>327</v>
      </c>
      <c r="C175" s="73" t="s">
        <v>46</v>
      </c>
      <c r="D175" s="73" t="s">
        <v>46</v>
      </c>
      <c r="E175" s="3" t="s">
        <v>17</v>
      </c>
      <c r="F175" s="8" t="s">
        <v>97</v>
      </c>
      <c r="G175" s="26">
        <f>_xlfn.XLOOKUP(Participantes[[#This Row],[Seminario al que asistió]],Seminarios[Seminario],Seminarios[Año])</f>
        <v>2024</v>
      </c>
    </row>
    <row r="176" spans="1:7" x14ac:dyDescent="0.25">
      <c r="A176" s="180" t="s">
        <v>46</v>
      </c>
      <c r="B176" s="3" t="s">
        <v>327</v>
      </c>
      <c r="C176" s="73" t="s">
        <v>46</v>
      </c>
      <c r="D176" s="73" t="s">
        <v>46</v>
      </c>
      <c r="E176" s="3" t="s">
        <v>17</v>
      </c>
      <c r="F176" s="8" t="s">
        <v>97</v>
      </c>
      <c r="G176" s="26">
        <f>_xlfn.XLOOKUP(Participantes[[#This Row],[Seminario al que asistió]],Seminarios[Seminario],Seminarios[Año])</f>
        <v>2024</v>
      </c>
    </row>
    <row r="177" spans="1:7" x14ac:dyDescent="0.25">
      <c r="A177" s="180" t="s">
        <v>46</v>
      </c>
      <c r="B177" s="3" t="s">
        <v>327</v>
      </c>
      <c r="C177" s="73" t="s">
        <v>46</v>
      </c>
      <c r="D177" s="73" t="s">
        <v>46</v>
      </c>
      <c r="E177" s="3" t="s">
        <v>17</v>
      </c>
      <c r="F177" s="8" t="s">
        <v>97</v>
      </c>
      <c r="G177" s="26">
        <f>_xlfn.XLOOKUP(Participantes[[#This Row],[Seminario al que asistió]],Seminarios[Seminario],Seminarios[Año])</f>
        <v>2024</v>
      </c>
    </row>
    <row r="178" spans="1:7" x14ac:dyDescent="0.25">
      <c r="A178" s="180" t="s">
        <v>46</v>
      </c>
      <c r="B178" s="3" t="s">
        <v>327</v>
      </c>
      <c r="C178" s="73" t="s">
        <v>46</v>
      </c>
      <c r="D178" s="73" t="s">
        <v>46</v>
      </c>
      <c r="E178" s="3" t="s">
        <v>17</v>
      </c>
      <c r="F178" s="8" t="s">
        <v>97</v>
      </c>
      <c r="G178" s="26">
        <f>_xlfn.XLOOKUP(Participantes[[#This Row],[Seminario al que asistió]],Seminarios[Seminario],Seminarios[Año])</f>
        <v>2024</v>
      </c>
    </row>
    <row r="179" spans="1:7" ht="15.75" thickBot="1" x14ac:dyDescent="0.3">
      <c r="A179" s="181" t="s">
        <v>46</v>
      </c>
      <c r="B179" s="13" t="s">
        <v>327</v>
      </c>
      <c r="C179" s="74" t="s">
        <v>46</v>
      </c>
      <c r="D179" s="74" t="s">
        <v>46</v>
      </c>
      <c r="E179" s="13" t="s">
        <v>17</v>
      </c>
      <c r="F179" s="134" t="s">
        <v>97</v>
      </c>
      <c r="G179" s="26">
        <f>_xlfn.XLOOKUP(Participantes[[#This Row],[Seminario al que asistió]],Seminarios[Seminario],Seminarios[Año])</f>
        <v>2024</v>
      </c>
    </row>
    <row r="180" spans="1:7" x14ac:dyDescent="0.25">
      <c r="A180" s="182" t="s">
        <v>451</v>
      </c>
      <c r="B180" s="90" t="s">
        <v>452</v>
      </c>
      <c r="C180" s="5" t="s">
        <v>263</v>
      </c>
      <c r="D180" s="5" t="s">
        <v>56</v>
      </c>
      <c r="E180" s="5" t="s">
        <v>17</v>
      </c>
      <c r="F180" s="6" t="s">
        <v>100</v>
      </c>
      <c r="G180" s="26">
        <f>_xlfn.XLOOKUP(Participantes[[#This Row],[Seminario al que asistió]],Seminarios[Seminario],Seminarios[Año])</f>
        <v>2024</v>
      </c>
    </row>
    <row r="181" spans="1:7" x14ac:dyDescent="0.25">
      <c r="A181" s="183" t="s">
        <v>453</v>
      </c>
      <c r="B181" s="91" t="s">
        <v>454</v>
      </c>
      <c r="C181" s="3" t="s">
        <v>263</v>
      </c>
      <c r="D181" s="3" t="s">
        <v>71</v>
      </c>
      <c r="E181" s="3" t="s">
        <v>17</v>
      </c>
      <c r="F181" s="8" t="s">
        <v>100</v>
      </c>
      <c r="G181" s="26">
        <f>_xlfn.XLOOKUP(Participantes[[#This Row],[Seminario al que asistió]],Seminarios[Seminario],Seminarios[Año])</f>
        <v>2024</v>
      </c>
    </row>
    <row r="182" spans="1:7" x14ac:dyDescent="0.25">
      <c r="A182" s="183" t="s">
        <v>455</v>
      </c>
      <c r="B182" s="91" t="s">
        <v>456</v>
      </c>
      <c r="C182" s="3" t="s">
        <v>263</v>
      </c>
      <c r="D182" s="3" t="s">
        <v>71</v>
      </c>
      <c r="E182" s="3" t="s">
        <v>17</v>
      </c>
      <c r="F182" s="8" t="s">
        <v>100</v>
      </c>
      <c r="G182" s="26">
        <f>_xlfn.XLOOKUP(Participantes[[#This Row],[Seminario al que asistió]],Seminarios[Seminario],Seminarios[Año])</f>
        <v>2024</v>
      </c>
    </row>
    <row r="183" spans="1:7" x14ac:dyDescent="0.25">
      <c r="A183" s="183" t="s">
        <v>457</v>
      </c>
      <c r="B183" s="91" t="s">
        <v>458</v>
      </c>
      <c r="C183" s="3" t="s">
        <v>263</v>
      </c>
      <c r="D183" s="3" t="s">
        <v>71</v>
      </c>
      <c r="E183" s="3" t="s">
        <v>17</v>
      </c>
      <c r="F183" s="8" t="s">
        <v>100</v>
      </c>
      <c r="G183" s="26">
        <f>_xlfn.XLOOKUP(Participantes[[#This Row],[Seminario al que asistió]],Seminarios[Seminario],Seminarios[Año])</f>
        <v>2024</v>
      </c>
    </row>
    <row r="184" spans="1:7" x14ac:dyDescent="0.25">
      <c r="A184" s="183" t="s">
        <v>459</v>
      </c>
      <c r="B184" s="91" t="s">
        <v>460</v>
      </c>
      <c r="C184" s="3" t="s">
        <v>263</v>
      </c>
      <c r="D184" s="3" t="s">
        <v>71</v>
      </c>
      <c r="E184" s="3" t="s">
        <v>17</v>
      </c>
      <c r="F184" s="8" t="s">
        <v>100</v>
      </c>
      <c r="G184" s="26">
        <f>_xlfn.XLOOKUP(Participantes[[#This Row],[Seminario al que asistió]],Seminarios[Seminario],Seminarios[Año])</f>
        <v>2024</v>
      </c>
    </row>
    <row r="185" spans="1:7" x14ac:dyDescent="0.25">
      <c r="A185" s="183" t="s">
        <v>461</v>
      </c>
      <c r="B185" s="91" t="s">
        <v>462</v>
      </c>
      <c r="C185" s="3" t="s">
        <v>263</v>
      </c>
      <c r="D185" s="3" t="s">
        <v>71</v>
      </c>
      <c r="E185" s="3" t="s">
        <v>17</v>
      </c>
      <c r="F185" s="8" t="s">
        <v>100</v>
      </c>
      <c r="G185" s="26">
        <f>_xlfn.XLOOKUP(Participantes[[#This Row],[Seminario al que asistió]],Seminarios[Seminario],Seminarios[Año])</f>
        <v>2024</v>
      </c>
    </row>
    <row r="186" spans="1:7" x14ac:dyDescent="0.25">
      <c r="A186" s="183" t="s">
        <v>463</v>
      </c>
      <c r="B186" s="91" t="s">
        <v>464</v>
      </c>
      <c r="C186" s="3" t="s">
        <v>263</v>
      </c>
      <c r="D186" s="3" t="s">
        <v>71</v>
      </c>
      <c r="E186" s="3" t="s">
        <v>17</v>
      </c>
      <c r="F186" s="8" t="s">
        <v>100</v>
      </c>
      <c r="G186" s="26">
        <f>_xlfn.XLOOKUP(Participantes[[#This Row],[Seminario al que asistió]],Seminarios[Seminario],Seminarios[Año])</f>
        <v>2024</v>
      </c>
    </row>
    <row r="187" spans="1:7" x14ac:dyDescent="0.25">
      <c r="A187" s="183" t="s">
        <v>465</v>
      </c>
      <c r="B187" s="91" t="s">
        <v>466</v>
      </c>
      <c r="C187" s="3" t="s">
        <v>263</v>
      </c>
      <c r="D187" s="3" t="s">
        <v>71</v>
      </c>
      <c r="E187" s="3" t="s">
        <v>17</v>
      </c>
      <c r="F187" s="8" t="s">
        <v>100</v>
      </c>
      <c r="G187" s="26">
        <f>_xlfn.XLOOKUP(Participantes[[#This Row],[Seminario al que asistió]],Seminarios[Seminario],Seminarios[Año])</f>
        <v>2024</v>
      </c>
    </row>
    <row r="188" spans="1:7" x14ac:dyDescent="0.25">
      <c r="A188" s="183" t="s">
        <v>467</v>
      </c>
      <c r="B188" s="91" t="s">
        <v>468</v>
      </c>
      <c r="C188" s="3" t="s">
        <v>263</v>
      </c>
      <c r="D188" s="3" t="s">
        <v>71</v>
      </c>
      <c r="E188" s="3" t="s">
        <v>17</v>
      </c>
      <c r="F188" s="8" t="s">
        <v>100</v>
      </c>
      <c r="G188" s="26">
        <f>_xlfn.XLOOKUP(Participantes[[#This Row],[Seminario al que asistió]],Seminarios[Seminario],Seminarios[Año])</f>
        <v>2024</v>
      </c>
    </row>
    <row r="189" spans="1:7" x14ac:dyDescent="0.25">
      <c r="A189" s="183" t="s">
        <v>469</v>
      </c>
      <c r="B189" s="91" t="s">
        <v>470</v>
      </c>
      <c r="C189" s="3" t="s">
        <v>263</v>
      </c>
      <c r="D189" s="3" t="s">
        <v>71</v>
      </c>
      <c r="E189" s="3" t="s">
        <v>17</v>
      </c>
      <c r="F189" s="8" t="s">
        <v>100</v>
      </c>
      <c r="G189" s="26">
        <f>_xlfn.XLOOKUP(Participantes[[#This Row],[Seminario al que asistió]],Seminarios[Seminario],Seminarios[Año])</f>
        <v>2024</v>
      </c>
    </row>
    <row r="190" spans="1:7" x14ac:dyDescent="0.25">
      <c r="A190" s="183" t="s">
        <v>471</v>
      </c>
      <c r="B190" s="91" t="s">
        <v>472</v>
      </c>
      <c r="C190" s="3" t="s">
        <v>266</v>
      </c>
      <c r="D190" s="3" t="s">
        <v>71</v>
      </c>
      <c r="E190" s="3" t="s">
        <v>17</v>
      </c>
      <c r="F190" s="8" t="s">
        <v>100</v>
      </c>
      <c r="G190" s="26">
        <f>_xlfn.XLOOKUP(Participantes[[#This Row],[Seminario al que asistió]],Seminarios[Seminario],Seminarios[Año])</f>
        <v>2024</v>
      </c>
    </row>
    <row r="191" spans="1:7" x14ac:dyDescent="0.25">
      <c r="A191" s="183" t="s">
        <v>473</v>
      </c>
      <c r="B191" s="91" t="s">
        <v>474</v>
      </c>
      <c r="C191" s="3" t="s">
        <v>263</v>
      </c>
      <c r="D191" s="3" t="s">
        <v>71</v>
      </c>
      <c r="E191" s="3" t="s">
        <v>17</v>
      </c>
      <c r="F191" s="8" t="s">
        <v>100</v>
      </c>
      <c r="G191" s="26">
        <f>_xlfn.XLOOKUP(Participantes[[#This Row],[Seminario al que asistió]],Seminarios[Seminario],Seminarios[Año])</f>
        <v>2024</v>
      </c>
    </row>
    <row r="192" spans="1:7" x14ac:dyDescent="0.25">
      <c r="A192" s="183" t="s">
        <v>475</v>
      </c>
      <c r="B192" s="91" t="s">
        <v>476</v>
      </c>
      <c r="C192" s="3" t="s">
        <v>263</v>
      </c>
      <c r="D192" s="3" t="s">
        <v>71</v>
      </c>
      <c r="E192" s="3" t="s">
        <v>17</v>
      </c>
      <c r="F192" s="8" t="s">
        <v>100</v>
      </c>
      <c r="G192" s="26">
        <f>_xlfn.XLOOKUP(Participantes[[#This Row],[Seminario al que asistió]],Seminarios[Seminario],Seminarios[Año])</f>
        <v>2024</v>
      </c>
    </row>
    <row r="193" spans="1:7" x14ac:dyDescent="0.25">
      <c r="A193" s="183" t="s">
        <v>477</v>
      </c>
      <c r="B193" s="91" t="s">
        <v>478</v>
      </c>
      <c r="C193" s="3" t="s">
        <v>266</v>
      </c>
      <c r="D193" s="3" t="s">
        <v>71</v>
      </c>
      <c r="E193" s="3" t="s">
        <v>17</v>
      </c>
      <c r="F193" s="8" t="s">
        <v>100</v>
      </c>
      <c r="G193" s="26">
        <f>_xlfn.XLOOKUP(Participantes[[#This Row],[Seminario al que asistió]],Seminarios[Seminario],Seminarios[Año])</f>
        <v>2024</v>
      </c>
    </row>
    <row r="194" spans="1:7" x14ac:dyDescent="0.25">
      <c r="A194" s="183" t="s">
        <v>479</v>
      </c>
      <c r="B194" s="91" t="s">
        <v>480</v>
      </c>
      <c r="C194" s="3" t="s">
        <v>263</v>
      </c>
      <c r="D194" s="3" t="s">
        <v>71</v>
      </c>
      <c r="E194" s="3" t="s">
        <v>17</v>
      </c>
      <c r="F194" s="8" t="s">
        <v>100</v>
      </c>
      <c r="G194" s="26">
        <f>_xlfn.XLOOKUP(Participantes[[#This Row],[Seminario al que asistió]],Seminarios[Seminario],Seminarios[Año])</f>
        <v>2024</v>
      </c>
    </row>
    <row r="195" spans="1:7" x14ac:dyDescent="0.25">
      <c r="A195" s="183" t="s">
        <v>481</v>
      </c>
      <c r="B195" s="91" t="s">
        <v>482</v>
      </c>
      <c r="C195" s="3" t="s">
        <v>263</v>
      </c>
      <c r="D195" s="3" t="s">
        <v>71</v>
      </c>
      <c r="E195" s="3" t="s">
        <v>17</v>
      </c>
      <c r="F195" s="8" t="s">
        <v>100</v>
      </c>
      <c r="G195" s="26">
        <f>_xlfn.XLOOKUP(Participantes[[#This Row],[Seminario al que asistió]],Seminarios[Seminario],Seminarios[Año])</f>
        <v>2024</v>
      </c>
    </row>
    <row r="196" spans="1:7" x14ac:dyDescent="0.25">
      <c r="A196" s="183" t="s">
        <v>483</v>
      </c>
      <c r="B196" s="91" t="s">
        <v>484</v>
      </c>
      <c r="C196" s="3" t="s">
        <v>266</v>
      </c>
      <c r="D196" s="3" t="s">
        <v>71</v>
      </c>
      <c r="E196" s="3" t="s">
        <v>17</v>
      </c>
      <c r="F196" s="8" t="s">
        <v>100</v>
      </c>
      <c r="G196" s="26">
        <f>_xlfn.XLOOKUP(Participantes[[#This Row],[Seminario al que asistió]],Seminarios[Seminario],Seminarios[Año])</f>
        <v>2024</v>
      </c>
    </row>
    <row r="197" spans="1:7" x14ac:dyDescent="0.25">
      <c r="A197" s="183" t="s">
        <v>485</v>
      </c>
      <c r="B197" s="91" t="s">
        <v>486</v>
      </c>
      <c r="C197" s="3" t="s">
        <v>266</v>
      </c>
      <c r="D197" s="3" t="s">
        <v>71</v>
      </c>
      <c r="E197" s="3" t="s">
        <v>17</v>
      </c>
      <c r="F197" s="8" t="s">
        <v>100</v>
      </c>
      <c r="G197" s="26">
        <f>_xlfn.XLOOKUP(Participantes[[#This Row],[Seminario al que asistió]],Seminarios[Seminario],Seminarios[Año])</f>
        <v>2024</v>
      </c>
    </row>
    <row r="198" spans="1:7" x14ac:dyDescent="0.25">
      <c r="A198" s="183" t="s">
        <v>487</v>
      </c>
      <c r="B198" s="91" t="s">
        <v>488</v>
      </c>
      <c r="C198" s="3" t="s">
        <v>263</v>
      </c>
      <c r="D198" s="3" t="s">
        <v>71</v>
      </c>
      <c r="E198" s="3" t="s">
        <v>17</v>
      </c>
      <c r="F198" s="8" t="s">
        <v>100</v>
      </c>
      <c r="G198" s="26">
        <f>_xlfn.XLOOKUP(Participantes[[#This Row],[Seminario al que asistió]],Seminarios[Seminario],Seminarios[Año])</f>
        <v>2024</v>
      </c>
    </row>
    <row r="199" spans="1:7" x14ac:dyDescent="0.25">
      <c r="A199" s="183" t="s">
        <v>489</v>
      </c>
      <c r="B199" s="91" t="s">
        <v>490</v>
      </c>
      <c r="C199" s="3" t="s">
        <v>263</v>
      </c>
      <c r="D199" s="3" t="s">
        <v>71</v>
      </c>
      <c r="E199" s="3" t="s">
        <v>17</v>
      </c>
      <c r="F199" s="8" t="s">
        <v>100</v>
      </c>
      <c r="G199" s="26">
        <f>_xlfn.XLOOKUP(Participantes[[#This Row],[Seminario al que asistió]],Seminarios[Seminario],Seminarios[Año])</f>
        <v>2024</v>
      </c>
    </row>
    <row r="200" spans="1:7" x14ac:dyDescent="0.25">
      <c r="A200" s="183" t="s">
        <v>491</v>
      </c>
      <c r="B200" s="91" t="s">
        <v>492</v>
      </c>
      <c r="C200" s="3" t="s">
        <v>263</v>
      </c>
      <c r="D200" s="3" t="s">
        <v>71</v>
      </c>
      <c r="E200" s="3" t="s">
        <v>17</v>
      </c>
      <c r="F200" s="8" t="s">
        <v>100</v>
      </c>
      <c r="G200" s="26">
        <f>_xlfn.XLOOKUP(Participantes[[#This Row],[Seminario al que asistió]],Seminarios[Seminario],Seminarios[Año])</f>
        <v>2024</v>
      </c>
    </row>
    <row r="201" spans="1:7" x14ac:dyDescent="0.25">
      <c r="A201" s="183" t="s">
        <v>493</v>
      </c>
      <c r="B201" s="91" t="s">
        <v>494</v>
      </c>
      <c r="C201" s="3" t="s">
        <v>263</v>
      </c>
      <c r="D201" s="3" t="s">
        <v>71</v>
      </c>
      <c r="E201" s="3" t="s">
        <v>17</v>
      </c>
      <c r="F201" s="8" t="s">
        <v>100</v>
      </c>
      <c r="G201" s="26">
        <f>_xlfn.XLOOKUP(Participantes[[#This Row],[Seminario al que asistió]],Seminarios[Seminario],Seminarios[Año])</f>
        <v>2024</v>
      </c>
    </row>
    <row r="202" spans="1:7" x14ac:dyDescent="0.25">
      <c r="A202" s="183" t="s">
        <v>495</v>
      </c>
      <c r="B202" s="91" t="s">
        <v>496</v>
      </c>
      <c r="C202" s="3" t="s">
        <v>263</v>
      </c>
      <c r="D202" s="3" t="s">
        <v>71</v>
      </c>
      <c r="E202" s="3" t="s">
        <v>17</v>
      </c>
      <c r="F202" s="8" t="s">
        <v>100</v>
      </c>
      <c r="G202" s="26">
        <f>_xlfn.XLOOKUP(Participantes[[#This Row],[Seminario al que asistió]],Seminarios[Seminario],Seminarios[Año])</f>
        <v>2024</v>
      </c>
    </row>
    <row r="203" spans="1:7" x14ac:dyDescent="0.25">
      <c r="A203" s="183" t="s">
        <v>497</v>
      </c>
      <c r="B203" s="91" t="s">
        <v>498</v>
      </c>
      <c r="C203" s="3" t="s">
        <v>266</v>
      </c>
      <c r="D203" s="3" t="s">
        <v>71</v>
      </c>
      <c r="E203" s="3" t="s">
        <v>17</v>
      </c>
      <c r="F203" s="8" t="s">
        <v>100</v>
      </c>
      <c r="G203" s="26">
        <f>_xlfn.XLOOKUP(Participantes[[#This Row],[Seminario al que asistió]],Seminarios[Seminario],Seminarios[Año])</f>
        <v>2024</v>
      </c>
    </row>
    <row r="204" spans="1:7" x14ac:dyDescent="0.25">
      <c r="A204" s="183" t="s">
        <v>499</v>
      </c>
      <c r="B204" s="91" t="s">
        <v>500</v>
      </c>
      <c r="C204" s="3" t="s">
        <v>266</v>
      </c>
      <c r="D204" s="3" t="s">
        <v>71</v>
      </c>
      <c r="E204" s="3" t="s">
        <v>17</v>
      </c>
      <c r="F204" s="8" t="s">
        <v>100</v>
      </c>
      <c r="G204" s="26">
        <f>_xlfn.XLOOKUP(Participantes[[#This Row],[Seminario al que asistió]],Seminarios[Seminario],Seminarios[Año])</f>
        <v>2024</v>
      </c>
    </row>
    <row r="205" spans="1:7" x14ac:dyDescent="0.25">
      <c r="A205" s="183" t="s">
        <v>343</v>
      </c>
      <c r="B205" s="91" t="s">
        <v>344</v>
      </c>
      <c r="C205" s="3" t="s">
        <v>263</v>
      </c>
      <c r="D205" s="3" t="s">
        <v>278</v>
      </c>
      <c r="E205" s="3" t="s">
        <v>17</v>
      </c>
      <c r="F205" s="8" t="s">
        <v>100</v>
      </c>
      <c r="G205" s="26">
        <f>_xlfn.XLOOKUP(Participantes[[#This Row],[Seminario al que asistió]],Seminarios[Seminario],Seminarios[Año])</f>
        <v>2024</v>
      </c>
    </row>
    <row r="206" spans="1:7" x14ac:dyDescent="0.25">
      <c r="A206" s="183" t="s">
        <v>501</v>
      </c>
      <c r="B206" s="91" t="s">
        <v>502</v>
      </c>
      <c r="C206" s="3" t="s">
        <v>263</v>
      </c>
      <c r="D206" s="3" t="s">
        <v>71</v>
      </c>
      <c r="E206" s="3" t="s">
        <v>17</v>
      </c>
      <c r="F206" s="8" t="s">
        <v>100</v>
      </c>
      <c r="G206" s="26">
        <f>_xlfn.XLOOKUP(Participantes[[#This Row],[Seminario al que asistió]],Seminarios[Seminario],Seminarios[Año])</f>
        <v>2024</v>
      </c>
    </row>
    <row r="207" spans="1:7" x14ac:dyDescent="0.25">
      <c r="A207" s="183" t="s">
        <v>501</v>
      </c>
      <c r="B207" s="91" t="s">
        <v>480</v>
      </c>
      <c r="C207" s="3" t="s">
        <v>263</v>
      </c>
      <c r="D207" s="3" t="s">
        <v>71</v>
      </c>
      <c r="E207" s="3" t="s">
        <v>17</v>
      </c>
      <c r="F207" s="8" t="s">
        <v>100</v>
      </c>
      <c r="G207" s="26">
        <f>_xlfn.XLOOKUP(Participantes[[#This Row],[Seminario al que asistió]],Seminarios[Seminario],Seminarios[Año])</f>
        <v>2024</v>
      </c>
    </row>
    <row r="208" spans="1:7" x14ac:dyDescent="0.25">
      <c r="A208" s="183" t="s">
        <v>479</v>
      </c>
      <c r="B208" s="91" t="s">
        <v>503</v>
      </c>
      <c r="C208" s="3" t="s">
        <v>263</v>
      </c>
      <c r="D208" s="3" t="s">
        <v>71</v>
      </c>
      <c r="E208" s="3" t="s">
        <v>17</v>
      </c>
      <c r="F208" s="8" t="s">
        <v>100</v>
      </c>
      <c r="G208" s="26">
        <f>_xlfn.XLOOKUP(Participantes[[#This Row],[Seminario al que asistió]],Seminarios[Seminario],Seminarios[Año])</f>
        <v>2024</v>
      </c>
    </row>
    <row r="209" spans="1:7" x14ac:dyDescent="0.25">
      <c r="A209" s="183" t="s">
        <v>504</v>
      </c>
      <c r="B209" s="91" t="s">
        <v>505</v>
      </c>
      <c r="C209" s="3" t="s">
        <v>263</v>
      </c>
      <c r="D209" s="3" t="s">
        <v>71</v>
      </c>
      <c r="E209" s="3" t="s">
        <v>17</v>
      </c>
      <c r="F209" s="8" t="s">
        <v>100</v>
      </c>
      <c r="G209" s="26">
        <f>_xlfn.XLOOKUP(Participantes[[#This Row],[Seminario al que asistió]],Seminarios[Seminario],Seminarios[Año])</f>
        <v>2024</v>
      </c>
    </row>
    <row r="210" spans="1:7" x14ac:dyDescent="0.25">
      <c r="A210" s="183" t="s">
        <v>506</v>
      </c>
      <c r="B210" s="91" t="s">
        <v>507</v>
      </c>
      <c r="C210" s="3" t="s">
        <v>263</v>
      </c>
      <c r="D210" s="3" t="s">
        <v>71</v>
      </c>
      <c r="E210" s="3" t="s">
        <v>17</v>
      </c>
      <c r="F210" s="8" t="s">
        <v>100</v>
      </c>
      <c r="G210" s="26">
        <f>_xlfn.XLOOKUP(Participantes[[#This Row],[Seminario al que asistió]],Seminarios[Seminario],Seminarios[Año])</f>
        <v>2024</v>
      </c>
    </row>
    <row r="211" spans="1:7" x14ac:dyDescent="0.25">
      <c r="A211" s="183" t="s">
        <v>508</v>
      </c>
      <c r="B211" s="91" t="s">
        <v>509</v>
      </c>
      <c r="C211" s="3" t="s">
        <v>263</v>
      </c>
      <c r="D211" s="3" t="s">
        <v>71</v>
      </c>
      <c r="E211" s="3" t="s">
        <v>17</v>
      </c>
      <c r="F211" s="8" t="s">
        <v>100</v>
      </c>
      <c r="G211" s="26">
        <f>_xlfn.XLOOKUP(Participantes[[#This Row],[Seminario al que asistió]],Seminarios[Seminario],Seminarios[Año])</f>
        <v>2024</v>
      </c>
    </row>
    <row r="212" spans="1:7" x14ac:dyDescent="0.25">
      <c r="A212" s="183" t="s">
        <v>510</v>
      </c>
      <c r="B212" s="91" t="s">
        <v>511</v>
      </c>
      <c r="C212" s="3" t="s">
        <v>263</v>
      </c>
      <c r="D212" s="3" t="s">
        <v>71</v>
      </c>
      <c r="E212" s="3" t="s">
        <v>17</v>
      </c>
      <c r="F212" s="8" t="s">
        <v>100</v>
      </c>
      <c r="G212" s="26">
        <f>_xlfn.XLOOKUP(Participantes[[#This Row],[Seminario al que asistió]],Seminarios[Seminario],Seminarios[Año])</f>
        <v>2024</v>
      </c>
    </row>
    <row r="213" spans="1:7" x14ac:dyDescent="0.25">
      <c r="A213" s="183" t="s">
        <v>512</v>
      </c>
      <c r="B213" s="91" t="s">
        <v>513</v>
      </c>
      <c r="C213" s="3" t="s">
        <v>263</v>
      </c>
      <c r="D213" s="3" t="s">
        <v>71</v>
      </c>
      <c r="E213" s="3" t="s">
        <v>17</v>
      </c>
      <c r="F213" s="8" t="s">
        <v>100</v>
      </c>
      <c r="G213" s="26">
        <f>_xlfn.XLOOKUP(Participantes[[#This Row],[Seminario al que asistió]],Seminarios[Seminario],Seminarios[Año])</f>
        <v>2024</v>
      </c>
    </row>
    <row r="214" spans="1:7" x14ac:dyDescent="0.25">
      <c r="A214" s="183" t="s">
        <v>457</v>
      </c>
      <c r="B214" s="91" t="s">
        <v>514</v>
      </c>
      <c r="C214" s="3" t="s">
        <v>263</v>
      </c>
      <c r="D214" s="3" t="s">
        <v>71</v>
      </c>
      <c r="E214" s="3" t="s">
        <v>17</v>
      </c>
      <c r="F214" s="8" t="s">
        <v>100</v>
      </c>
      <c r="G214" s="26">
        <f>_xlfn.XLOOKUP(Participantes[[#This Row],[Seminario al que asistió]],Seminarios[Seminario],Seminarios[Año])</f>
        <v>2024</v>
      </c>
    </row>
    <row r="215" spans="1:7" x14ac:dyDescent="0.25">
      <c r="A215" s="183" t="s">
        <v>515</v>
      </c>
      <c r="B215" s="91" t="s">
        <v>516</v>
      </c>
      <c r="C215" s="3" t="s">
        <v>263</v>
      </c>
      <c r="D215" s="3" t="s">
        <v>71</v>
      </c>
      <c r="E215" s="3" t="s">
        <v>17</v>
      </c>
      <c r="F215" s="8" t="s">
        <v>100</v>
      </c>
      <c r="G215" s="26">
        <f>_xlfn.XLOOKUP(Participantes[[#This Row],[Seminario al que asistió]],Seminarios[Seminario],Seminarios[Año])</f>
        <v>2024</v>
      </c>
    </row>
    <row r="216" spans="1:7" x14ac:dyDescent="0.25">
      <c r="A216" s="183" t="s">
        <v>517</v>
      </c>
      <c r="B216" s="91" t="s">
        <v>265</v>
      </c>
      <c r="C216" s="3" t="s">
        <v>266</v>
      </c>
      <c r="D216" s="3" t="s">
        <v>56</v>
      </c>
      <c r="E216" s="3" t="s">
        <v>17</v>
      </c>
      <c r="F216" s="8" t="s">
        <v>100</v>
      </c>
      <c r="G216" s="26">
        <f>_xlfn.XLOOKUP(Participantes[[#This Row],[Seminario al que asistió]],Seminarios[Seminario],Seminarios[Año])</f>
        <v>2024</v>
      </c>
    </row>
    <row r="217" spans="1:7" x14ac:dyDescent="0.25">
      <c r="A217" s="183" t="s">
        <v>518</v>
      </c>
      <c r="B217" s="91" t="s">
        <v>519</v>
      </c>
      <c r="C217" s="3" t="s">
        <v>263</v>
      </c>
      <c r="D217" s="3" t="s">
        <v>71</v>
      </c>
      <c r="E217" s="3" t="s">
        <v>13</v>
      </c>
      <c r="F217" s="8" t="s">
        <v>100</v>
      </c>
      <c r="G217" s="26">
        <f>_xlfn.XLOOKUP(Participantes[[#This Row],[Seminario al que asistió]],Seminarios[Seminario],Seminarios[Año])</f>
        <v>2024</v>
      </c>
    </row>
    <row r="218" spans="1:7" x14ac:dyDescent="0.25">
      <c r="A218" s="183" t="s">
        <v>520</v>
      </c>
      <c r="B218" s="91" t="s">
        <v>385</v>
      </c>
      <c r="C218" s="3" t="s">
        <v>263</v>
      </c>
      <c r="D218" s="3" t="s">
        <v>56</v>
      </c>
      <c r="E218" s="3" t="s">
        <v>13</v>
      </c>
      <c r="F218" s="8" t="s">
        <v>100</v>
      </c>
      <c r="G218" s="26">
        <f>_xlfn.XLOOKUP(Participantes[[#This Row],[Seminario al que asistió]],Seminarios[Seminario],Seminarios[Año])</f>
        <v>2024</v>
      </c>
    </row>
    <row r="219" spans="1:7" x14ac:dyDescent="0.25">
      <c r="A219" s="183" t="s">
        <v>521</v>
      </c>
      <c r="B219" s="91" t="s">
        <v>522</v>
      </c>
      <c r="C219" s="3" t="s">
        <v>263</v>
      </c>
      <c r="D219" s="3" t="s">
        <v>278</v>
      </c>
      <c r="E219" s="3" t="s">
        <v>13</v>
      </c>
      <c r="F219" s="8" t="s">
        <v>100</v>
      </c>
      <c r="G219" s="26">
        <f>_xlfn.XLOOKUP(Participantes[[#This Row],[Seminario al que asistió]],Seminarios[Seminario],Seminarios[Año])</f>
        <v>2024</v>
      </c>
    </row>
    <row r="220" spans="1:7" x14ac:dyDescent="0.25">
      <c r="A220" s="183" t="s">
        <v>523</v>
      </c>
      <c r="B220" s="91" t="s">
        <v>524</v>
      </c>
      <c r="C220" s="3" t="s">
        <v>263</v>
      </c>
      <c r="D220" s="3" t="s">
        <v>71</v>
      </c>
      <c r="E220" s="3" t="s">
        <v>13</v>
      </c>
      <c r="F220" s="8" t="s">
        <v>100</v>
      </c>
      <c r="G220" s="26">
        <f>_xlfn.XLOOKUP(Participantes[[#This Row],[Seminario al que asistió]],Seminarios[Seminario],Seminarios[Año])</f>
        <v>2024</v>
      </c>
    </row>
    <row r="221" spans="1:7" x14ac:dyDescent="0.25">
      <c r="A221" s="183" t="s">
        <v>525</v>
      </c>
      <c r="B221" s="91" t="s">
        <v>526</v>
      </c>
      <c r="C221" s="3" t="s">
        <v>263</v>
      </c>
      <c r="D221" s="3" t="s">
        <v>71</v>
      </c>
      <c r="E221" s="3" t="s">
        <v>13</v>
      </c>
      <c r="F221" s="8" t="s">
        <v>100</v>
      </c>
      <c r="G221" s="26">
        <f>_xlfn.XLOOKUP(Participantes[[#This Row],[Seminario al que asistió]],Seminarios[Seminario],Seminarios[Año])</f>
        <v>2024</v>
      </c>
    </row>
    <row r="222" spans="1:7" x14ac:dyDescent="0.25">
      <c r="A222" s="183" t="s">
        <v>527</v>
      </c>
      <c r="B222" s="91" t="s">
        <v>528</v>
      </c>
      <c r="C222" s="3" t="s">
        <v>266</v>
      </c>
      <c r="D222" s="3" t="s">
        <v>71</v>
      </c>
      <c r="E222" s="3" t="s">
        <v>13</v>
      </c>
      <c r="F222" s="8" t="s">
        <v>100</v>
      </c>
      <c r="G222" s="26">
        <f>_xlfn.XLOOKUP(Participantes[[#This Row],[Seminario al que asistió]],Seminarios[Seminario],Seminarios[Año])</f>
        <v>2024</v>
      </c>
    </row>
    <row r="223" spans="1:7" x14ac:dyDescent="0.25">
      <c r="A223" s="183" t="s">
        <v>529</v>
      </c>
      <c r="B223" s="91" t="s">
        <v>507</v>
      </c>
      <c r="C223" s="3" t="s">
        <v>263</v>
      </c>
      <c r="D223" s="3" t="s">
        <v>71</v>
      </c>
      <c r="E223" s="3" t="s">
        <v>13</v>
      </c>
      <c r="F223" s="8" t="s">
        <v>100</v>
      </c>
      <c r="G223" s="26">
        <f>_xlfn.XLOOKUP(Participantes[[#This Row],[Seminario al que asistió]],Seminarios[Seminario],Seminarios[Año])</f>
        <v>2024</v>
      </c>
    </row>
    <row r="224" spans="1:7" x14ac:dyDescent="0.25">
      <c r="A224" s="183" t="s">
        <v>530</v>
      </c>
      <c r="B224" s="91" t="s">
        <v>531</v>
      </c>
      <c r="C224" s="3" t="s">
        <v>263</v>
      </c>
      <c r="D224" s="3" t="s">
        <v>71</v>
      </c>
      <c r="E224" s="3" t="s">
        <v>13</v>
      </c>
      <c r="F224" s="8" t="s">
        <v>100</v>
      </c>
      <c r="G224" s="26">
        <f>_xlfn.XLOOKUP(Participantes[[#This Row],[Seminario al que asistió]],Seminarios[Seminario],Seminarios[Año])</f>
        <v>2024</v>
      </c>
    </row>
    <row r="225" spans="1:7" x14ac:dyDescent="0.25">
      <c r="A225" s="183" t="s">
        <v>532</v>
      </c>
      <c r="B225" s="91" t="s">
        <v>519</v>
      </c>
      <c r="C225" s="3" t="s">
        <v>263</v>
      </c>
      <c r="D225" s="3" t="s">
        <v>71</v>
      </c>
      <c r="E225" s="3" t="s">
        <v>13</v>
      </c>
      <c r="F225" s="8" t="s">
        <v>100</v>
      </c>
      <c r="G225" s="26">
        <f>_xlfn.XLOOKUP(Participantes[[#This Row],[Seminario al que asistió]],Seminarios[Seminario],Seminarios[Año])</f>
        <v>2024</v>
      </c>
    </row>
    <row r="226" spans="1:7" x14ac:dyDescent="0.25">
      <c r="A226" s="183" t="s">
        <v>533</v>
      </c>
      <c r="B226" s="91" t="s">
        <v>534</v>
      </c>
      <c r="C226" s="3" t="s">
        <v>263</v>
      </c>
      <c r="D226" s="3" t="s">
        <v>71</v>
      </c>
      <c r="E226" s="3" t="s">
        <v>13</v>
      </c>
      <c r="F226" s="8" t="s">
        <v>100</v>
      </c>
      <c r="G226" s="26">
        <f>_xlfn.XLOOKUP(Participantes[[#This Row],[Seminario al que asistió]],Seminarios[Seminario],Seminarios[Año])</f>
        <v>2024</v>
      </c>
    </row>
    <row r="227" spans="1:7" x14ac:dyDescent="0.25">
      <c r="A227" s="183" t="s">
        <v>298</v>
      </c>
      <c r="B227" s="91" t="s">
        <v>299</v>
      </c>
      <c r="C227" s="3" t="s">
        <v>263</v>
      </c>
      <c r="D227" s="3" t="s">
        <v>56</v>
      </c>
      <c r="E227" s="3" t="s">
        <v>13</v>
      </c>
      <c r="F227" s="8" t="s">
        <v>100</v>
      </c>
      <c r="G227" s="26">
        <f>_xlfn.XLOOKUP(Participantes[[#This Row],[Seminario al que asistió]],Seminarios[Seminario],Seminarios[Año])</f>
        <v>2024</v>
      </c>
    </row>
    <row r="228" spans="1:7" x14ac:dyDescent="0.25">
      <c r="A228" s="183" t="s">
        <v>308</v>
      </c>
      <c r="B228" s="91" t="s">
        <v>309</v>
      </c>
      <c r="C228" s="3" t="s">
        <v>266</v>
      </c>
      <c r="D228" s="3" t="s">
        <v>66</v>
      </c>
      <c r="E228" s="3" t="s">
        <v>13</v>
      </c>
      <c r="F228" s="8" t="s">
        <v>100</v>
      </c>
      <c r="G228" s="26">
        <f>_xlfn.XLOOKUP(Participantes[[#This Row],[Seminario al que asistió]],Seminarios[Seminario],Seminarios[Año])</f>
        <v>2024</v>
      </c>
    </row>
    <row r="229" spans="1:7" x14ac:dyDescent="0.25">
      <c r="A229" s="183" t="s">
        <v>535</v>
      </c>
      <c r="B229" s="91" t="s">
        <v>536</v>
      </c>
      <c r="C229" s="3" t="s">
        <v>266</v>
      </c>
      <c r="D229" s="3" t="s">
        <v>278</v>
      </c>
      <c r="E229" s="3" t="s">
        <v>13</v>
      </c>
      <c r="F229" s="8" t="s">
        <v>100</v>
      </c>
      <c r="G229" s="26">
        <f>_xlfn.XLOOKUP(Participantes[[#This Row],[Seminario al que asistió]],Seminarios[Seminario],Seminarios[Año])</f>
        <v>2024</v>
      </c>
    </row>
    <row r="230" spans="1:7" x14ac:dyDescent="0.25">
      <c r="A230" s="183" t="s">
        <v>390</v>
      </c>
      <c r="B230" s="91" t="s">
        <v>311</v>
      </c>
      <c r="C230" s="3" t="s">
        <v>266</v>
      </c>
      <c r="D230" s="3" t="s">
        <v>66</v>
      </c>
      <c r="E230" s="3" t="s">
        <v>13</v>
      </c>
      <c r="F230" s="8" t="s">
        <v>100</v>
      </c>
      <c r="G230" s="26">
        <f>_xlfn.XLOOKUP(Participantes[[#This Row],[Seminario al que asistió]],Seminarios[Seminario],Seminarios[Año])</f>
        <v>2024</v>
      </c>
    </row>
    <row r="231" spans="1:7" x14ac:dyDescent="0.25">
      <c r="A231" s="183" t="s">
        <v>340</v>
      </c>
      <c r="B231" s="91" t="s">
        <v>304</v>
      </c>
      <c r="C231" s="3" t="s">
        <v>263</v>
      </c>
      <c r="D231" s="3" t="s">
        <v>278</v>
      </c>
      <c r="E231" s="3" t="s">
        <v>13</v>
      </c>
      <c r="F231" s="8" t="s">
        <v>100</v>
      </c>
      <c r="G231" s="26">
        <f>_xlfn.XLOOKUP(Participantes[[#This Row],[Seminario al que asistió]],Seminarios[Seminario],Seminarios[Año])</f>
        <v>2024</v>
      </c>
    </row>
    <row r="232" spans="1:7" x14ac:dyDescent="0.25">
      <c r="A232" s="183" t="s">
        <v>508</v>
      </c>
      <c r="B232" s="91" t="s">
        <v>509</v>
      </c>
      <c r="C232" s="3" t="s">
        <v>263</v>
      </c>
      <c r="D232" s="3" t="s">
        <v>71</v>
      </c>
      <c r="E232" s="3" t="s">
        <v>13</v>
      </c>
      <c r="F232" s="8" t="s">
        <v>100</v>
      </c>
      <c r="G232" s="26">
        <f>_xlfn.XLOOKUP(Participantes[[#This Row],[Seminario al que asistió]],Seminarios[Seminario],Seminarios[Año])</f>
        <v>2024</v>
      </c>
    </row>
    <row r="233" spans="1:7" x14ac:dyDescent="0.25">
      <c r="A233" s="183" t="s">
        <v>537</v>
      </c>
      <c r="B233" s="91" t="s">
        <v>538</v>
      </c>
      <c r="C233" s="3" t="s">
        <v>266</v>
      </c>
      <c r="D233" s="3" t="s">
        <v>71</v>
      </c>
      <c r="E233" s="3" t="s">
        <v>13</v>
      </c>
      <c r="F233" s="8" t="s">
        <v>100</v>
      </c>
      <c r="G233" s="26">
        <f>_xlfn.XLOOKUP(Participantes[[#This Row],[Seminario al que asistió]],Seminarios[Seminario],Seminarios[Año])</f>
        <v>2024</v>
      </c>
    </row>
    <row r="234" spans="1:7" x14ac:dyDescent="0.25">
      <c r="A234" s="183" t="s">
        <v>101</v>
      </c>
      <c r="B234" s="13" t="s">
        <v>327</v>
      </c>
      <c r="C234" s="3" t="s">
        <v>263</v>
      </c>
      <c r="D234" s="3" t="s">
        <v>71</v>
      </c>
      <c r="E234" s="3" t="s">
        <v>13</v>
      </c>
      <c r="F234" s="8" t="s">
        <v>100</v>
      </c>
      <c r="G234" s="26">
        <f>_xlfn.XLOOKUP(Participantes[[#This Row],[Seminario al que asistió]],Seminarios[Seminario],Seminarios[Año])</f>
        <v>2024</v>
      </c>
    </row>
    <row r="235" spans="1:7" ht="15.75" thickBot="1" x14ac:dyDescent="0.3">
      <c r="A235" s="184" t="s">
        <v>539</v>
      </c>
      <c r="B235" s="92" t="s">
        <v>540</v>
      </c>
      <c r="C235" s="13" t="s">
        <v>266</v>
      </c>
      <c r="D235" s="3" t="s">
        <v>71</v>
      </c>
      <c r="E235" s="13" t="s">
        <v>13</v>
      </c>
      <c r="F235" s="134" t="s">
        <v>100</v>
      </c>
      <c r="G235" s="26">
        <f>_xlfn.XLOOKUP(Participantes[[#This Row],[Seminario al que asistió]],Seminarios[Seminario],Seminarios[Año])</f>
        <v>2024</v>
      </c>
    </row>
    <row r="236" spans="1:7" x14ac:dyDescent="0.25">
      <c r="A236" s="4" t="s">
        <v>530</v>
      </c>
      <c r="B236" s="5" t="s">
        <v>531</v>
      </c>
      <c r="C236" s="5" t="s">
        <v>263</v>
      </c>
      <c r="D236" s="5" t="s">
        <v>56</v>
      </c>
      <c r="E236" s="5" t="s">
        <v>13</v>
      </c>
      <c r="F236" s="6" t="s">
        <v>35</v>
      </c>
      <c r="G236" s="26">
        <f>_xlfn.XLOOKUP(Participantes[[#This Row],[Seminario al que asistió]],Seminarios[Seminario],Seminarios[Año])</f>
        <v>2024</v>
      </c>
    </row>
    <row r="237" spans="1:7" x14ac:dyDescent="0.25">
      <c r="A237" s="7" t="s">
        <v>541</v>
      </c>
      <c r="B237" s="3" t="s">
        <v>542</v>
      </c>
      <c r="C237" s="3" t="s">
        <v>263</v>
      </c>
      <c r="D237" s="3" t="s">
        <v>278</v>
      </c>
      <c r="E237" s="3" t="s">
        <v>13</v>
      </c>
      <c r="F237" s="8" t="s">
        <v>35</v>
      </c>
      <c r="G237" s="26">
        <f>_xlfn.XLOOKUP(Participantes[[#This Row],[Seminario al que asistió]],Seminarios[Seminario],Seminarios[Año])</f>
        <v>2024</v>
      </c>
    </row>
    <row r="238" spans="1:7" x14ac:dyDescent="0.25">
      <c r="A238" s="7" t="s">
        <v>390</v>
      </c>
      <c r="B238" s="3" t="s">
        <v>311</v>
      </c>
      <c r="C238" s="3" t="s">
        <v>266</v>
      </c>
      <c r="D238" s="3" t="s">
        <v>278</v>
      </c>
      <c r="E238" s="3" t="s">
        <v>13</v>
      </c>
      <c r="F238" s="8" t="s">
        <v>35</v>
      </c>
      <c r="G238" s="26">
        <f>_xlfn.XLOOKUP(Participantes[[#This Row],[Seminario al que asistió]],Seminarios[Seminario],Seminarios[Año])</f>
        <v>2024</v>
      </c>
    </row>
    <row r="239" spans="1:7" x14ac:dyDescent="0.25">
      <c r="A239" s="7" t="s">
        <v>298</v>
      </c>
      <c r="B239" s="3" t="s">
        <v>299</v>
      </c>
      <c r="C239" s="3" t="s">
        <v>263</v>
      </c>
      <c r="D239" s="3" t="s">
        <v>56</v>
      </c>
      <c r="E239" s="3" t="s">
        <v>13</v>
      </c>
      <c r="F239" s="8" t="s">
        <v>35</v>
      </c>
      <c r="G239" s="26">
        <f>_xlfn.XLOOKUP(Participantes[[#This Row],[Seminario al que asistió]],Seminarios[Seminario],Seminarios[Año])</f>
        <v>2024</v>
      </c>
    </row>
    <row r="240" spans="1:7" x14ac:dyDescent="0.25">
      <c r="A240" s="7" t="s">
        <v>543</v>
      </c>
      <c r="B240" s="3" t="s">
        <v>304</v>
      </c>
      <c r="C240" s="3" t="s">
        <v>263</v>
      </c>
      <c r="D240" s="3" t="s">
        <v>278</v>
      </c>
      <c r="E240" s="3" t="s">
        <v>13</v>
      </c>
      <c r="F240" s="8" t="s">
        <v>35</v>
      </c>
      <c r="G240" s="26">
        <f>_xlfn.XLOOKUP(Participantes[[#This Row],[Seminario al que asistió]],Seminarios[Seminario],Seminarios[Año])</f>
        <v>2024</v>
      </c>
    </row>
    <row r="241" spans="1:7" x14ac:dyDescent="0.25">
      <c r="A241" s="7" t="s">
        <v>544</v>
      </c>
      <c r="B241" s="3" t="s">
        <v>275</v>
      </c>
      <c r="C241" s="3" t="s">
        <v>263</v>
      </c>
      <c r="D241" s="3" t="s">
        <v>56</v>
      </c>
      <c r="E241" s="3" t="s">
        <v>13</v>
      </c>
      <c r="F241" s="8" t="s">
        <v>35</v>
      </c>
      <c r="G241" s="26">
        <f>_xlfn.XLOOKUP(Participantes[[#This Row],[Seminario al que asistió]],Seminarios[Seminario],Seminarios[Año])</f>
        <v>2024</v>
      </c>
    </row>
    <row r="242" spans="1:7" x14ac:dyDescent="0.25">
      <c r="A242" s="7" t="s">
        <v>289</v>
      </c>
      <c r="B242" s="3" t="s">
        <v>290</v>
      </c>
      <c r="C242" s="3" t="s">
        <v>263</v>
      </c>
      <c r="D242" s="3" t="s">
        <v>56</v>
      </c>
      <c r="E242" s="3" t="s">
        <v>13</v>
      </c>
      <c r="F242" s="8" t="s">
        <v>35</v>
      </c>
      <c r="G242" s="26">
        <f>_xlfn.XLOOKUP(Participantes[[#This Row],[Seminario al que asistió]],Seminarios[Seminario],Seminarios[Año])</f>
        <v>2024</v>
      </c>
    </row>
    <row r="243" spans="1:7" x14ac:dyDescent="0.25">
      <c r="A243" s="7" t="s">
        <v>366</v>
      </c>
      <c r="B243" s="3" t="s">
        <v>367</v>
      </c>
      <c r="C243" s="3" t="s">
        <v>263</v>
      </c>
      <c r="D243" s="3" t="s">
        <v>56</v>
      </c>
      <c r="E243" s="3" t="s">
        <v>13</v>
      </c>
      <c r="F243" s="8" t="s">
        <v>35</v>
      </c>
      <c r="G243" s="26">
        <f>_xlfn.XLOOKUP(Participantes[[#This Row],[Seminario al que asistió]],Seminarios[Seminario],Seminarios[Año])</f>
        <v>2024</v>
      </c>
    </row>
    <row r="244" spans="1:7" x14ac:dyDescent="0.25">
      <c r="A244" s="7" t="s">
        <v>545</v>
      </c>
      <c r="B244" s="3" t="s">
        <v>546</v>
      </c>
      <c r="C244" s="3" t="s">
        <v>263</v>
      </c>
      <c r="D244" s="3" t="s">
        <v>278</v>
      </c>
      <c r="E244" s="3" t="s">
        <v>13</v>
      </c>
      <c r="F244" s="8" t="s">
        <v>35</v>
      </c>
      <c r="G244" s="26">
        <f>_xlfn.XLOOKUP(Participantes[[#This Row],[Seminario al que asistió]],Seminarios[Seminario],Seminarios[Año])</f>
        <v>2024</v>
      </c>
    </row>
    <row r="245" spans="1:7" x14ac:dyDescent="0.25">
      <c r="A245" s="7" t="s">
        <v>547</v>
      </c>
      <c r="B245" s="3" t="s">
        <v>548</v>
      </c>
      <c r="C245" s="3" t="s">
        <v>263</v>
      </c>
      <c r="D245" s="3" t="s">
        <v>278</v>
      </c>
      <c r="E245" s="3" t="s">
        <v>13</v>
      </c>
      <c r="F245" s="8" t="s">
        <v>35</v>
      </c>
      <c r="G245" s="26">
        <f>_xlfn.XLOOKUP(Participantes[[#This Row],[Seminario al que asistió]],Seminarios[Seminario],Seminarios[Año])</f>
        <v>2024</v>
      </c>
    </row>
    <row r="246" spans="1:7" x14ac:dyDescent="0.25">
      <c r="A246" s="7" t="s">
        <v>549</v>
      </c>
      <c r="B246" s="3" t="s">
        <v>360</v>
      </c>
      <c r="C246" s="3" t="s">
        <v>266</v>
      </c>
      <c r="D246" s="3" t="s">
        <v>56</v>
      </c>
      <c r="E246" s="3" t="s">
        <v>13</v>
      </c>
      <c r="F246" s="8" t="s">
        <v>35</v>
      </c>
      <c r="G246" s="26">
        <f>_xlfn.XLOOKUP(Participantes[[#This Row],[Seminario al que asistió]],Seminarios[Seminario],Seminarios[Año])</f>
        <v>2024</v>
      </c>
    </row>
    <row r="247" spans="1:7" x14ac:dyDescent="0.25">
      <c r="A247" s="7" t="s">
        <v>550</v>
      </c>
      <c r="B247" s="3" t="s">
        <v>342</v>
      </c>
      <c r="C247" s="3" t="s">
        <v>266</v>
      </c>
      <c r="D247" s="3" t="s">
        <v>56</v>
      </c>
      <c r="E247" s="3" t="s">
        <v>13</v>
      </c>
      <c r="F247" s="8" t="s">
        <v>35</v>
      </c>
      <c r="G247" s="26">
        <f>_xlfn.XLOOKUP(Participantes[[#This Row],[Seminario al que asistió]],Seminarios[Seminario],Seminarios[Año])</f>
        <v>2024</v>
      </c>
    </row>
    <row r="248" spans="1:7" x14ac:dyDescent="0.25">
      <c r="A248" s="7" t="s">
        <v>384</v>
      </c>
      <c r="B248" s="3" t="s">
        <v>385</v>
      </c>
      <c r="C248" s="3" t="s">
        <v>263</v>
      </c>
      <c r="D248" s="3" t="s">
        <v>56</v>
      </c>
      <c r="E248" s="3" t="s">
        <v>13</v>
      </c>
      <c r="F248" s="8" t="s">
        <v>35</v>
      </c>
      <c r="G248" s="26">
        <f>_xlfn.XLOOKUP(Participantes[[#This Row],[Seminario al que asistió]],Seminarios[Seminario],Seminarios[Año])</f>
        <v>2024</v>
      </c>
    </row>
    <row r="249" spans="1:7" x14ac:dyDescent="0.25">
      <c r="A249" s="7" t="s">
        <v>551</v>
      </c>
      <c r="B249" s="3" t="s">
        <v>552</v>
      </c>
      <c r="C249" s="3" t="s">
        <v>263</v>
      </c>
      <c r="D249" s="3" t="s">
        <v>278</v>
      </c>
      <c r="E249" s="3" t="s">
        <v>13</v>
      </c>
      <c r="F249" s="8" t="s">
        <v>35</v>
      </c>
      <c r="G249" s="26">
        <f>_xlfn.XLOOKUP(Participantes[[#This Row],[Seminario al que asistió]],Seminarios[Seminario],Seminarios[Año])</f>
        <v>2024</v>
      </c>
    </row>
    <row r="250" spans="1:7" x14ac:dyDescent="0.25">
      <c r="A250" s="7" t="s">
        <v>389</v>
      </c>
      <c r="B250" s="3" t="s">
        <v>553</v>
      </c>
      <c r="C250" s="3" t="s">
        <v>266</v>
      </c>
      <c r="D250" s="3" t="s">
        <v>56</v>
      </c>
      <c r="E250" s="3" t="s">
        <v>13</v>
      </c>
      <c r="F250" s="8" t="s">
        <v>35</v>
      </c>
      <c r="G250" s="26">
        <f>_xlfn.XLOOKUP(Participantes[[#This Row],[Seminario al que asistió]],Seminarios[Seminario],Seminarios[Año])</f>
        <v>2024</v>
      </c>
    </row>
    <row r="251" spans="1:7" x14ac:dyDescent="0.25">
      <c r="A251" s="7" t="s">
        <v>554</v>
      </c>
      <c r="B251" s="3" t="s">
        <v>555</v>
      </c>
      <c r="C251" s="3" t="s">
        <v>266</v>
      </c>
      <c r="D251" s="3" t="s">
        <v>278</v>
      </c>
      <c r="E251" s="3" t="s">
        <v>13</v>
      </c>
      <c r="F251" s="8" t="s">
        <v>35</v>
      </c>
      <c r="G251" s="26">
        <f>_xlfn.XLOOKUP(Participantes[[#This Row],[Seminario al que asistió]],Seminarios[Seminario],Seminarios[Año])</f>
        <v>2024</v>
      </c>
    </row>
    <row r="252" spans="1:7" x14ac:dyDescent="0.25">
      <c r="A252" s="7" t="s">
        <v>279</v>
      </c>
      <c r="B252" s="3" t="s">
        <v>280</v>
      </c>
      <c r="C252" s="3" t="s">
        <v>263</v>
      </c>
      <c r="D252" s="3" t="s">
        <v>56</v>
      </c>
      <c r="E252" s="3" t="s">
        <v>13</v>
      </c>
      <c r="F252" s="8" t="s">
        <v>35</v>
      </c>
      <c r="G252" s="26">
        <f>_xlfn.XLOOKUP(Participantes[[#This Row],[Seminario al que asistió]],Seminarios[Seminario],Seminarios[Año])</f>
        <v>2024</v>
      </c>
    </row>
    <row r="253" spans="1:7" x14ac:dyDescent="0.25">
      <c r="A253" s="7" t="s">
        <v>363</v>
      </c>
      <c r="B253" s="3" t="s">
        <v>364</v>
      </c>
      <c r="C253" s="3" t="s">
        <v>263</v>
      </c>
      <c r="D253" s="3" t="s">
        <v>56</v>
      </c>
      <c r="E253" s="3" t="s">
        <v>13</v>
      </c>
      <c r="F253" s="8" t="s">
        <v>35</v>
      </c>
      <c r="G253" s="26">
        <f>_xlfn.XLOOKUP(Participantes[[#This Row],[Seminario al que asistió]],Seminarios[Seminario],Seminarios[Año])</f>
        <v>2024</v>
      </c>
    </row>
    <row r="254" spans="1:7" x14ac:dyDescent="0.25">
      <c r="A254" s="7" t="s">
        <v>556</v>
      </c>
      <c r="B254" s="3" t="s">
        <v>320</v>
      </c>
      <c r="C254" s="3" t="s">
        <v>263</v>
      </c>
      <c r="D254" s="3" t="s">
        <v>56</v>
      </c>
      <c r="E254" s="3" t="s">
        <v>13</v>
      </c>
      <c r="F254" s="8" t="s">
        <v>35</v>
      </c>
      <c r="G254" s="26">
        <f>_xlfn.XLOOKUP(Participantes[[#This Row],[Seminario al que asistió]],Seminarios[Seminario],Seminarios[Año])</f>
        <v>2024</v>
      </c>
    </row>
    <row r="255" spans="1:7" x14ac:dyDescent="0.25">
      <c r="A255" s="7" t="s">
        <v>557</v>
      </c>
      <c r="B255" s="3" t="s">
        <v>558</v>
      </c>
      <c r="C255" s="3" t="s">
        <v>263</v>
      </c>
      <c r="D255" s="3" t="s">
        <v>278</v>
      </c>
      <c r="E255" s="3" t="s">
        <v>13</v>
      </c>
      <c r="F255" s="8" t="s">
        <v>35</v>
      </c>
      <c r="G255" s="26">
        <f>_xlfn.XLOOKUP(Participantes[[#This Row],[Seminario al que asistió]],Seminarios[Seminario],Seminarios[Año])</f>
        <v>2024</v>
      </c>
    </row>
    <row r="256" spans="1:7" x14ac:dyDescent="0.25">
      <c r="A256" s="7" t="s">
        <v>270</v>
      </c>
      <c r="B256" s="3" t="s">
        <v>271</v>
      </c>
      <c r="C256" s="3" t="s">
        <v>263</v>
      </c>
      <c r="D256" s="3" t="s">
        <v>56</v>
      </c>
      <c r="E256" s="3" t="s">
        <v>13</v>
      </c>
      <c r="F256" s="8" t="s">
        <v>35</v>
      </c>
      <c r="G256" s="26">
        <f>_xlfn.XLOOKUP(Participantes[[#This Row],[Seminario al que asistió]],Seminarios[Seminario],Seminarios[Año])</f>
        <v>2024</v>
      </c>
    </row>
    <row r="257" spans="1:7" x14ac:dyDescent="0.25">
      <c r="A257" s="7" t="s">
        <v>559</v>
      </c>
      <c r="B257" s="3" t="s">
        <v>560</v>
      </c>
      <c r="C257" s="3" t="s">
        <v>266</v>
      </c>
      <c r="D257" s="3" t="s">
        <v>278</v>
      </c>
      <c r="E257" s="3" t="s">
        <v>13</v>
      </c>
      <c r="F257" s="8" t="s">
        <v>35</v>
      </c>
      <c r="G257" s="26">
        <f>_xlfn.XLOOKUP(Participantes[[#This Row],[Seminario al que asistió]],Seminarios[Seminario],Seminarios[Año])</f>
        <v>2024</v>
      </c>
    </row>
    <row r="258" spans="1:7" x14ac:dyDescent="0.25">
      <c r="A258" s="7" t="s">
        <v>561</v>
      </c>
      <c r="B258" s="3" t="s">
        <v>562</v>
      </c>
      <c r="C258" s="3" t="s">
        <v>263</v>
      </c>
      <c r="D258" s="3" t="s">
        <v>76</v>
      </c>
      <c r="E258" s="3" t="s">
        <v>13</v>
      </c>
      <c r="F258" s="8" t="s">
        <v>35</v>
      </c>
      <c r="G258" s="26">
        <f>_xlfn.XLOOKUP(Participantes[[#This Row],[Seminario al que asistió]],Seminarios[Seminario],Seminarios[Año])</f>
        <v>2024</v>
      </c>
    </row>
    <row r="259" spans="1:7" x14ac:dyDescent="0.25">
      <c r="A259" s="7" t="s">
        <v>563</v>
      </c>
      <c r="B259" s="3" t="s">
        <v>564</v>
      </c>
      <c r="C259" s="3" t="s">
        <v>266</v>
      </c>
      <c r="D259" s="3" t="s">
        <v>56</v>
      </c>
      <c r="E259" s="3" t="s">
        <v>13</v>
      </c>
      <c r="F259" s="8" t="s">
        <v>35</v>
      </c>
      <c r="G259" s="26">
        <f>_xlfn.XLOOKUP(Participantes[[#This Row],[Seminario al que asistió]],Seminarios[Seminario],Seminarios[Año])</f>
        <v>2024</v>
      </c>
    </row>
    <row r="260" spans="1:7" x14ac:dyDescent="0.25">
      <c r="A260" s="7" t="s">
        <v>565</v>
      </c>
      <c r="B260" s="3" t="s">
        <v>322</v>
      </c>
      <c r="C260" s="3" t="s">
        <v>263</v>
      </c>
      <c r="D260" s="3" t="s">
        <v>56</v>
      </c>
      <c r="E260" s="3" t="s">
        <v>13</v>
      </c>
      <c r="F260" s="8" t="s">
        <v>35</v>
      </c>
      <c r="G260" s="26">
        <f>_xlfn.XLOOKUP(Participantes[[#This Row],[Seminario al que asistió]],Seminarios[Seminario],Seminarios[Año])</f>
        <v>2024</v>
      </c>
    </row>
    <row r="261" spans="1:7" x14ac:dyDescent="0.25">
      <c r="A261" s="7" t="s">
        <v>566</v>
      </c>
      <c r="B261" s="13" t="s">
        <v>327</v>
      </c>
      <c r="C261" s="3" t="s">
        <v>266</v>
      </c>
      <c r="D261" s="3" t="s">
        <v>76</v>
      </c>
      <c r="E261" s="3" t="s">
        <v>13</v>
      </c>
      <c r="F261" s="8" t="s">
        <v>35</v>
      </c>
      <c r="G261" s="26">
        <f>_xlfn.XLOOKUP(Participantes[[#This Row],[Seminario al que asistió]],Seminarios[Seminario],Seminarios[Año])</f>
        <v>2024</v>
      </c>
    </row>
    <row r="262" spans="1:7" x14ac:dyDescent="0.25">
      <c r="A262" s="7" t="s">
        <v>196</v>
      </c>
      <c r="B262" s="13" t="s">
        <v>327</v>
      </c>
      <c r="C262" s="3" t="s">
        <v>266</v>
      </c>
      <c r="D262" s="3" t="s">
        <v>76</v>
      </c>
      <c r="E262" s="3" t="s">
        <v>13</v>
      </c>
      <c r="F262" s="8" t="s">
        <v>35</v>
      </c>
      <c r="G262" s="26">
        <f>_xlfn.XLOOKUP(Participantes[[#This Row],[Seminario al que asistió]],Seminarios[Seminario],Seminarios[Año])</f>
        <v>2024</v>
      </c>
    </row>
    <row r="263" spans="1:7" ht="15.75" thickBot="1" x14ac:dyDescent="0.3">
      <c r="A263" s="9" t="s">
        <v>220</v>
      </c>
      <c r="B263" s="10" t="s">
        <v>267</v>
      </c>
      <c r="C263" s="10" t="s">
        <v>266</v>
      </c>
      <c r="D263" s="10" t="s">
        <v>56</v>
      </c>
      <c r="E263" s="10" t="s">
        <v>13</v>
      </c>
      <c r="F263" s="11" t="s">
        <v>35</v>
      </c>
      <c r="G263" s="26">
        <f>_xlfn.XLOOKUP(Participantes[[#This Row],[Seminario al que asistió]],Seminarios[Seminario],Seminarios[Año])</f>
        <v>2024</v>
      </c>
    </row>
    <row r="264" spans="1:7" x14ac:dyDescent="0.25">
      <c r="A264" s="85" t="s">
        <v>298</v>
      </c>
      <c r="B264" s="86" t="s">
        <v>299</v>
      </c>
      <c r="C264" s="5" t="s">
        <v>263</v>
      </c>
      <c r="D264" s="5" t="s">
        <v>56</v>
      </c>
      <c r="E264" s="86" t="s">
        <v>13</v>
      </c>
      <c r="F264" s="6" t="s">
        <v>146</v>
      </c>
      <c r="G264" s="26">
        <f>_xlfn.XLOOKUP(Participantes[[#This Row],[Seminario al que asistió]],Seminarios[Seminario],Seminarios[Año])</f>
        <v>2024</v>
      </c>
    </row>
    <row r="265" spans="1:7" x14ac:dyDescent="0.25">
      <c r="A265" s="87" t="s">
        <v>328</v>
      </c>
      <c r="B265" s="84" t="s">
        <v>567</v>
      </c>
      <c r="C265" s="3" t="s">
        <v>263</v>
      </c>
      <c r="D265" s="3" t="s">
        <v>56</v>
      </c>
      <c r="E265" s="84" t="s">
        <v>17</v>
      </c>
      <c r="F265" s="8" t="s">
        <v>146</v>
      </c>
      <c r="G265" s="26">
        <f>_xlfn.XLOOKUP(Participantes[[#This Row],[Seminario al que asistió]],Seminarios[Seminario],Seminarios[Año])</f>
        <v>2024</v>
      </c>
    </row>
    <row r="266" spans="1:7" x14ac:dyDescent="0.25">
      <c r="A266" s="87" t="s">
        <v>568</v>
      </c>
      <c r="B266" s="84" t="s">
        <v>267</v>
      </c>
      <c r="C266" s="3" t="s">
        <v>266</v>
      </c>
      <c r="D266" s="3" t="s">
        <v>56</v>
      </c>
      <c r="E266" s="84" t="s">
        <v>13</v>
      </c>
      <c r="F266" s="8" t="s">
        <v>146</v>
      </c>
      <c r="G266" s="26">
        <f>_xlfn.XLOOKUP(Participantes[[#This Row],[Seminario al que asistió]],Seminarios[Seminario],Seminarios[Año])</f>
        <v>2024</v>
      </c>
    </row>
    <row r="267" spans="1:7" x14ac:dyDescent="0.25">
      <c r="A267" s="87" t="s">
        <v>334</v>
      </c>
      <c r="B267" s="84" t="s">
        <v>335</v>
      </c>
      <c r="C267" s="3" t="s">
        <v>266</v>
      </c>
      <c r="D267" s="3" t="s">
        <v>56</v>
      </c>
      <c r="E267" s="84" t="s">
        <v>13</v>
      </c>
      <c r="F267" s="8" t="s">
        <v>146</v>
      </c>
      <c r="G267" s="26">
        <f>_xlfn.XLOOKUP(Participantes[[#This Row],[Seminario al que asistió]],Seminarios[Seminario],Seminarios[Año])</f>
        <v>2024</v>
      </c>
    </row>
    <row r="268" spans="1:7" x14ac:dyDescent="0.25">
      <c r="A268" s="87" t="s">
        <v>569</v>
      </c>
      <c r="B268" s="84" t="s">
        <v>360</v>
      </c>
      <c r="C268" s="3" t="s">
        <v>266</v>
      </c>
      <c r="D268" s="3" t="s">
        <v>56</v>
      </c>
      <c r="E268" s="84" t="s">
        <v>17</v>
      </c>
      <c r="F268" s="8" t="s">
        <v>146</v>
      </c>
      <c r="G268" s="26">
        <f>_xlfn.XLOOKUP(Participantes[[#This Row],[Seminario al que asistió]],Seminarios[Seminario],Seminarios[Año])</f>
        <v>2024</v>
      </c>
    </row>
    <row r="269" spans="1:7" x14ac:dyDescent="0.25">
      <c r="A269" s="87" t="s">
        <v>389</v>
      </c>
      <c r="B269" s="84" t="s">
        <v>350</v>
      </c>
      <c r="C269" s="3" t="s">
        <v>266</v>
      </c>
      <c r="D269" s="3" t="s">
        <v>56</v>
      </c>
      <c r="E269" s="84" t="s">
        <v>17</v>
      </c>
      <c r="F269" s="8" t="s">
        <v>146</v>
      </c>
      <c r="G269" s="26">
        <f>_xlfn.XLOOKUP(Participantes[[#This Row],[Seminario al que asistió]],Seminarios[Seminario],Seminarios[Año])</f>
        <v>2024</v>
      </c>
    </row>
    <row r="270" spans="1:7" x14ac:dyDescent="0.25">
      <c r="A270" s="87" t="s">
        <v>390</v>
      </c>
      <c r="B270" s="84" t="s">
        <v>311</v>
      </c>
      <c r="C270" s="3" t="s">
        <v>266</v>
      </c>
      <c r="D270" s="3" t="s">
        <v>56</v>
      </c>
      <c r="E270" s="84" t="s">
        <v>13</v>
      </c>
      <c r="F270" s="8" t="s">
        <v>146</v>
      </c>
      <c r="G270" s="26">
        <f>_xlfn.XLOOKUP(Participantes[[#This Row],[Seminario al que asistió]],Seminarios[Seminario],Seminarios[Año])</f>
        <v>2024</v>
      </c>
    </row>
    <row r="271" spans="1:7" x14ac:dyDescent="0.25">
      <c r="A271" s="87" t="s">
        <v>570</v>
      </c>
      <c r="B271" s="93" t="s">
        <v>571</v>
      </c>
      <c r="C271" s="3" t="s">
        <v>263</v>
      </c>
      <c r="D271" s="3" t="s">
        <v>71</v>
      </c>
      <c r="E271" s="84" t="s">
        <v>13</v>
      </c>
      <c r="F271" s="8" t="s">
        <v>146</v>
      </c>
      <c r="G271" s="26">
        <f>_xlfn.XLOOKUP(Participantes[[#This Row],[Seminario al que asistió]],Seminarios[Seminario],Seminarios[Año])</f>
        <v>2024</v>
      </c>
    </row>
    <row r="272" spans="1:7" ht="30" x14ac:dyDescent="0.25">
      <c r="A272" s="87" t="s">
        <v>532</v>
      </c>
      <c r="B272" s="93" t="s">
        <v>519</v>
      </c>
      <c r="C272" s="3" t="s">
        <v>263</v>
      </c>
      <c r="D272" s="3" t="s">
        <v>71</v>
      </c>
      <c r="E272" s="84" t="s">
        <v>13</v>
      </c>
      <c r="F272" s="8" t="s">
        <v>146</v>
      </c>
      <c r="G272" s="26">
        <f>_xlfn.XLOOKUP(Participantes[[#This Row],[Seminario al que asistió]],Seminarios[Seminario],Seminarios[Año])</f>
        <v>2024</v>
      </c>
    </row>
    <row r="273" spans="1:7" x14ac:dyDescent="0.25">
      <c r="A273" s="87" t="s">
        <v>572</v>
      </c>
      <c r="B273" s="84" t="s">
        <v>573</v>
      </c>
      <c r="C273" s="3" t="s">
        <v>263</v>
      </c>
      <c r="D273" s="3" t="s">
        <v>71</v>
      </c>
      <c r="E273" s="84" t="s">
        <v>17</v>
      </c>
      <c r="F273" s="8" t="s">
        <v>146</v>
      </c>
      <c r="G273" s="26">
        <f>_xlfn.XLOOKUP(Participantes[[#This Row],[Seminario al que asistió]],Seminarios[Seminario],Seminarios[Año])</f>
        <v>2024</v>
      </c>
    </row>
    <row r="274" spans="1:7" x14ac:dyDescent="0.25">
      <c r="A274" s="87" t="s">
        <v>565</v>
      </c>
      <c r="B274" s="84" t="s">
        <v>322</v>
      </c>
      <c r="C274" s="3" t="s">
        <v>263</v>
      </c>
      <c r="D274" s="3" t="s">
        <v>56</v>
      </c>
      <c r="E274" s="84" t="s">
        <v>17</v>
      </c>
      <c r="F274" s="8" t="s">
        <v>146</v>
      </c>
      <c r="G274" s="26">
        <f>_xlfn.XLOOKUP(Participantes[[#This Row],[Seminario al que asistió]],Seminarios[Seminario],Seminarios[Año])</f>
        <v>2024</v>
      </c>
    </row>
    <row r="275" spans="1:7" x14ac:dyDescent="0.25">
      <c r="A275" s="87" t="s">
        <v>574</v>
      </c>
      <c r="B275" s="84" t="s">
        <v>575</v>
      </c>
      <c r="C275" s="3" t="s">
        <v>263</v>
      </c>
      <c r="D275" s="3" t="s">
        <v>71</v>
      </c>
      <c r="E275" s="84" t="s">
        <v>17</v>
      </c>
      <c r="F275" s="8" t="s">
        <v>146</v>
      </c>
      <c r="G275" s="26">
        <f>_xlfn.XLOOKUP(Participantes[[#This Row],[Seminario al que asistió]],Seminarios[Seminario],Seminarios[Año])</f>
        <v>2024</v>
      </c>
    </row>
    <row r="276" spans="1:7" x14ac:dyDescent="0.25">
      <c r="A276" s="87" t="s">
        <v>576</v>
      </c>
      <c r="B276" s="84" t="s">
        <v>577</v>
      </c>
      <c r="C276" s="3" t="s">
        <v>263</v>
      </c>
      <c r="D276" s="3" t="s">
        <v>56</v>
      </c>
      <c r="E276" s="84" t="s">
        <v>17</v>
      </c>
      <c r="F276" s="8" t="s">
        <v>146</v>
      </c>
      <c r="G276" s="26">
        <f>_xlfn.XLOOKUP(Participantes[[#This Row],[Seminario al que asistió]],Seminarios[Seminario],Seminarios[Año])</f>
        <v>2024</v>
      </c>
    </row>
    <row r="277" spans="1:7" x14ac:dyDescent="0.25">
      <c r="A277" s="87" t="s">
        <v>578</v>
      </c>
      <c r="B277" s="84" t="s">
        <v>579</v>
      </c>
      <c r="C277" s="3" t="s">
        <v>266</v>
      </c>
      <c r="D277" s="3" t="s">
        <v>71</v>
      </c>
      <c r="E277" s="84" t="s">
        <v>17</v>
      </c>
      <c r="F277" s="8" t="s">
        <v>146</v>
      </c>
      <c r="G277" s="26">
        <f>_xlfn.XLOOKUP(Participantes[[#This Row],[Seminario al que asistió]],Seminarios[Seminario],Seminarios[Año])</f>
        <v>2024</v>
      </c>
    </row>
    <row r="278" spans="1:7" x14ac:dyDescent="0.25">
      <c r="A278" s="87" t="s">
        <v>580</v>
      </c>
      <c r="B278" s="93" t="s">
        <v>524</v>
      </c>
      <c r="C278" s="3" t="s">
        <v>263</v>
      </c>
      <c r="D278" s="3" t="s">
        <v>71</v>
      </c>
      <c r="E278" s="84" t="s">
        <v>13</v>
      </c>
      <c r="F278" s="8" t="s">
        <v>146</v>
      </c>
      <c r="G278" s="26">
        <f>_xlfn.XLOOKUP(Participantes[[#This Row],[Seminario al que asistió]],Seminarios[Seminario],Seminarios[Año])</f>
        <v>2024</v>
      </c>
    </row>
    <row r="279" spans="1:7" x14ac:dyDescent="0.25">
      <c r="A279" s="87" t="s">
        <v>272</v>
      </c>
      <c r="B279" s="84" t="s">
        <v>273</v>
      </c>
      <c r="C279" s="3" t="s">
        <v>263</v>
      </c>
      <c r="D279" s="3" t="s">
        <v>56</v>
      </c>
      <c r="E279" s="84" t="s">
        <v>13</v>
      </c>
      <c r="F279" s="8" t="s">
        <v>146</v>
      </c>
      <c r="G279" s="26">
        <f>_xlfn.XLOOKUP(Participantes[[#This Row],[Seminario al que asistió]],Seminarios[Seminario],Seminarios[Año])</f>
        <v>2024</v>
      </c>
    </row>
    <row r="280" spans="1:7" x14ac:dyDescent="0.25">
      <c r="A280" s="87" t="s">
        <v>270</v>
      </c>
      <c r="B280" s="84" t="s">
        <v>271</v>
      </c>
      <c r="C280" s="3" t="s">
        <v>263</v>
      </c>
      <c r="D280" s="3" t="s">
        <v>56</v>
      </c>
      <c r="E280" s="84" t="s">
        <v>17</v>
      </c>
      <c r="F280" s="8" t="s">
        <v>146</v>
      </c>
      <c r="G280" s="26">
        <f>_xlfn.XLOOKUP(Participantes[[#This Row],[Seminario al que asistió]],Seminarios[Seminario],Seminarios[Año])</f>
        <v>2024</v>
      </c>
    </row>
    <row r="281" spans="1:7" x14ac:dyDescent="0.25">
      <c r="A281" s="87" t="s">
        <v>581</v>
      </c>
      <c r="B281" s="93" t="s">
        <v>582</v>
      </c>
      <c r="C281" s="3" t="s">
        <v>266</v>
      </c>
      <c r="D281" s="3" t="s">
        <v>71</v>
      </c>
      <c r="E281" s="84" t="s">
        <v>17</v>
      </c>
      <c r="F281" s="8" t="s">
        <v>146</v>
      </c>
      <c r="G281" s="26">
        <f>_xlfn.XLOOKUP(Participantes[[#This Row],[Seminario al que asistió]],Seminarios[Seminario],Seminarios[Año])</f>
        <v>2024</v>
      </c>
    </row>
    <row r="282" spans="1:7" x14ac:dyDescent="0.25">
      <c r="A282" s="87" t="s">
        <v>583</v>
      </c>
      <c r="B282" s="13" t="s">
        <v>327</v>
      </c>
      <c r="C282" s="3" t="s">
        <v>266</v>
      </c>
      <c r="D282" s="3" t="s">
        <v>71</v>
      </c>
      <c r="E282" s="84" t="s">
        <v>17</v>
      </c>
      <c r="F282" s="8" t="s">
        <v>146</v>
      </c>
      <c r="G282" s="26">
        <f>_xlfn.XLOOKUP(Participantes[[#This Row],[Seminario al que asistió]],Seminarios[Seminario],Seminarios[Año])</f>
        <v>2024</v>
      </c>
    </row>
    <row r="283" spans="1:7" x14ac:dyDescent="0.25">
      <c r="A283" s="87" t="s">
        <v>584</v>
      </c>
      <c r="B283" s="13" t="s">
        <v>327</v>
      </c>
      <c r="C283" s="3" t="s">
        <v>266</v>
      </c>
      <c r="D283" s="3" t="s">
        <v>71</v>
      </c>
      <c r="E283" s="84" t="s">
        <v>17</v>
      </c>
      <c r="F283" s="8" t="s">
        <v>146</v>
      </c>
      <c r="G283" s="26">
        <f>_xlfn.XLOOKUP(Participantes[[#This Row],[Seminario al que asistió]],Seminarios[Seminario],Seminarios[Año])</f>
        <v>2024</v>
      </c>
    </row>
    <row r="284" spans="1:7" x14ac:dyDescent="0.25">
      <c r="A284" s="87" t="s">
        <v>585</v>
      </c>
      <c r="B284" s="13" t="s">
        <v>327</v>
      </c>
      <c r="C284" s="3" t="s">
        <v>266</v>
      </c>
      <c r="D284" s="3" t="s">
        <v>71</v>
      </c>
      <c r="E284" s="84" t="s">
        <v>17</v>
      </c>
      <c r="F284" s="8" t="s">
        <v>146</v>
      </c>
      <c r="G284" s="26">
        <f>_xlfn.XLOOKUP(Participantes[[#This Row],[Seminario al que asistió]],Seminarios[Seminario],Seminarios[Año])</f>
        <v>2024</v>
      </c>
    </row>
    <row r="285" spans="1:7" x14ac:dyDescent="0.25">
      <c r="A285" s="87" t="s">
        <v>586</v>
      </c>
      <c r="B285" s="13" t="s">
        <v>327</v>
      </c>
      <c r="C285" s="3" t="s">
        <v>263</v>
      </c>
      <c r="D285" s="3" t="s">
        <v>71</v>
      </c>
      <c r="E285" s="84" t="s">
        <v>17</v>
      </c>
      <c r="F285" s="8" t="s">
        <v>146</v>
      </c>
      <c r="G285" s="26">
        <f>_xlfn.XLOOKUP(Participantes[[#This Row],[Seminario al que asistió]],Seminarios[Seminario],Seminarios[Año])</f>
        <v>2024</v>
      </c>
    </row>
    <row r="286" spans="1:7" ht="30" x14ac:dyDescent="0.25">
      <c r="A286" s="87" t="s">
        <v>587</v>
      </c>
      <c r="B286" s="13" t="s">
        <v>327</v>
      </c>
      <c r="C286" s="3" t="s">
        <v>263</v>
      </c>
      <c r="D286" s="3" t="s">
        <v>71</v>
      </c>
      <c r="E286" s="84" t="s">
        <v>17</v>
      </c>
      <c r="F286" s="8" t="s">
        <v>146</v>
      </c>
      <c r="G286" s="26">
        <f>_xlfn.XLOOKUP(Participantes[[#This Row],[Seminario al que asistió]],Seminarios[Seminario],Seminarios[Año])</f>
        <v>2024</v>
      </c>
    </row>
    <row r="287" spans="1:7" x14ac:dyDescent="0.25">
      <c r="A287" s="87" t="s">
        <v>588</v>
      </c>
      <c r="B287" s="13" t="s">
        <v>327</v>
      </c>
      <c r="C287" s="3" t="s">
        <v>266</v>
      </c>
      <c r="D287" s="3" t="s">
        <v>71</v>
      </c>
      <c r="E287" s="84" t="s">
        <v>17</v>
      </c>
      <c r="F287" s="8" t="s">
        <v>146</v>
      </c>
      <c r="G287" s="26">
        <f>_xlfn.XLOOKUP(Participantes[[#This Row],[Seminario al que asistió]],Seminarios[Seminario],Seminarios[Año])</f>
        <v>2024</v>
      </c>
    </row>
    <row r="288" spans="1:7" x14ac:dyDescent="0.25">
      <c r="A288" s="87" t="s">
        <v>589</v>
      </c>
      <c r="B288" s="13" t="s">
        <v>327</v>
      </c>
      <c r="C288" s="3" t="s">
        <v>263</v>
      </c>
      <c r="D288" s="3" t="s">
        <v>71</v>
      </c>
      <c r="E288" s="84" t="s">
        <v>17</v>
      </c>
      <c r="F288" s="8" t="s">
        <v>146</v>
      </c>
      <c r="G288" s="26">
        <f>_xlfn.XLOOKUP(Participantes[[#This Row],[Seminario al que asistió]],Seminarios[Seminario],Seminarios[Año])</f>
        <v>2024</v>
      </c>
    </row>
    <row r="289" spans="1:7" x14ac:dyDescent="0.25">
      <c r="A289" s="87" t="s">
        <v>590</v>
      </c>
      <c r="B289" s="13" t="s">
        <v>327</v>
      </c>
      <c r="C289" s="3" t="s">
        <v>263</v>
      </c>
      <c r="D289" s="3" t="s">
        <v>71</v>
      </c>
      <c r="E289" s="84" t="s">
        <v>17</v>
      </c>
      <c r="F289" s="8" t="s">
        <v>146</v>
      </c>
      <c r="G289" s="26">
        <f>_xlfn.XLOOKUP(Participantes[[#This Row],[Seminario al que asistió]],Seminarios[Seminario],Seminarios[Año])</f>
        <v>2024</v>
      </c>
    </row>
    <row r="290" spans="1:7" x14ac:dyDescent="0.25">
      <c r="A290" s="87" t="s">
        <v>591</v>
      </c>
      <c r="B290" s="13" t="s">
        <v>327</v>
      </c>
      <c r="C290" s="3" t="s">
        <v>263</v>
      </c>
      <c r="D290" s="3" t="s">
        <v>71</v>
      </c>
      <c r="E290" s="84" t="s">
        <v>17</v>
      </c>
      <c r="F290" s="8" t="s">
        <v>146</v>
      </c>
      <c r="G290" s="26">
        <f>_xlfn.XLOOKUP(Participantes[[#This Row],[Seminario al que asistió]],Seminarios[Seminario],Seminarios[Año])</f>
        <v>2024</v>
      </c>
    </row>
    <row r="291" spans="1:7" x14ac:dyDescent="0.25">
      <c r="A291" s="87" t="s">
        <v>592</v>
      </c>
      <c r="B291" s="13" t="s">
        <v>327</v>
      </c>
      <c r="C291" s="3" t="s">
        <v>266</v>
      </c>
      <c r="D291" s="3" t="s">
        <v>71</v>
      </c>
      <c r="E291" s="84" t="s">
        <v>17</v>
      </c>
      <c r="F291" s="8" t="s">
        <v>146</v>
      </c>
      <c r="G291" s="26">
        <f>_xlfn.XLOOKUP(Participantes[[#This Row],[Seminario al que asistió]],Seminarios[Seminario],Seminarios[Año])</f>
        <v>2024</v>
      </c>
    </row>
    <row r="292" spans="1:7" x14ac:dyDescent="0.25">
      <c r="A292" s="87" t="s">
        <v>593</v>
      </c>
      <c r="B292" s="13" t="s">
        <v>327</v>
      </c>
      <c r="C292" s="3" t="s">
        <v>263</v>
      </c>
      <c r="D292" s="3" t="s">
        <v>71</v>
      </c>
      <c r="E292" s="84" t="s">
        <v>17</v>
      </c>
      <c r="F292" s="8" t="s">
        <v>146</v>
      </c>
      <c r="G292" s="26">
        <f>_xlfn.XLOOKUP(Participantes[[#This Row],[Seminario al que asistió]],Seminarios[Seminario],Seminarios[Año])</f>
        <v>2024</v>
      </c>
    </row>
    <row r="293" spans="1:7" x14ac:dyDescent="0.25">
      <c r="A293" s="87" t="s">
        <v>594</v>
      </c>
      <c r="B293" s="13" t="s">
        <v>327</v>
      </c>
      <c r="C293" s="3" t="s">
        <v>263</v>
      </c>
      <c r="D293" s="3" t="s">
        <v>71</v>
      </c>
      <c r="E293" s="84" t="s">
        <v>17</v>
      </c>
      <c r="F293" s="8" t="s">
        <v>146</v>
      </c>
      <c r="G293" s="26">
        <f>_xlfn.XLOOKUP(Participantes[[#This Row],[Seminario al que asistió]],Seminarios[Seminario],Seminarios[Año])</f>
        <v>2024</v>
      </c>
    </row>
    <row r="294" spans="1:7" x14ac:dyDescent="0.25">
      <c r="A294" s="87" t="s">
        <v>595</v>
      </c>
      <c r="B294" s="13" t="s">
        <v>327</v>
      </c>
      <c r="C294" s="3" t="s">
        <v>263</v>
      </c>
      <c r="D294" s="3" t="s">
        <v>71</v>
      </c>
      <c r="E294" s="84" t="s">
        <v>17</v>
      </c>
      <c r="F294" s="8" t="s">
        <v>146</v>
      </c>
      <c r="G294" s="26">
        <f>_xlfn.XLOOKUP(Participantes[[#This Row],[Seminario al que asistió]],Seminarios[Seminario],Seminarios[Año])</f>
        <v>2024</v>
      </c>
    </row>
    <row r="295" spans="1:7" ht="30" x14ac:dyDescent="0.25">
      <c r="A295" s="87" t="s">
        <v>596</v>
      </c>
      <c r="B295" s="13" t="s">
        <v>327</v>
      </c>
      <c r="C295" s="3" t="s">
        <v>263</v>
      </c>
      <c r="D295" s="3" t="s">
        <v>71</v>
      </c>
      <c r="E295" s="84" t="s">
        <v>17</v>
      </c>
      <c r="F295" s="8" t="s">
        <v>146</v>
      </c>
      <c r="G295" s="26">
        <f>_xlfn.XLOOKUP(Participantes[[#This Row],[Seminario al que asistió]],Seminarios[Seminario],Seminarios[Año])</f>
        <v>2024</v>
      </c>
    </row>
    <row r="296" spans="1:7" ht="30.75" thickBot="1" x14ac:dyDescent="0.3">
      <c r="A296" s="88" t="s">
        <v>597</v>
      </c>
      <c r="B296" s="104" t="s">
        <v>327</v>
      </c>
      <c r="C296" s="10" t="s">
        <v>266</v>
      </c>
      <c r="D296" s="10" t="s">
        <v>71</v>
      </c>
      <c r="E296" s="89" t="s">
        <v>17</v>
      </c>
      <c r="F296" s="11" t="s">
        <v>146</v>
      </c>
      <c r="G296" s="26">
        <f>_xlfn.XLOOKUP(Participantes[[#This Row],[Seminario al que asistió]],Seminarios[Seminario],Seminarios[Año])</f>
        <v>2024</v>
      </c>
    </row>
    <row r="297" spans="1:7" x14ac:dyDescent="0.25">
      <c r="A297" s="105" t="s">
        <v>338</v>
      </c>
      <c r="B297" s="108" t="s">
        <v>339</v>
      </c>
      <c r="C297" s="25" t="s">
        <v>263</v>
      </c>
      <c r="D297" s="5" t="s">
        <v>56</v>
      </c>
      <c r="E297" s="5" t="s">
        <v>17</v>
      </c>
      <c r="F297" s="6" t="s">
        <v>113</v>
      </c>
      <c r="G297" s="26">
        <f>_xlfn.XLOOKUP(Participantes[[#This Row],[Seminario al que asistió]],Seminarios[Seminario],Seminarios[Año])</f>
        <v>2024</v>
      </c>
    </row>
    <row r="298" spans="1:7" x14ac:dyDescent="0.25">
      <c r="A298" s="106" t="s">
        <v>598</v>
      </c>
      <c r="B298" s="109" t="s">
        <v>599</v>
      </c>
      <c r="C298" s="26" t="s">
        <v>263</v>
      </c>
      <c r="D298" s="3" t="s">
        <v>56</v>
      </c>
      <c r="E298" s="3" t="s">
        <v>17</v>
      </c>
      <c r="F298" s="8" t="s">
        <v>113</v>
      </c>
      <c r="G298" s="26">
        <f>_xlfn.XLOOKUP(Participantes[[#This Row],[Seminario al que asistió]],Seminarios[Seminario],Seminarios[Año])</f>
        <v>2024</v>
      </c>
    </row>
    <row r="299" spans="1:7" x14ac:dyDescent="0.25">
      <c r="A299" s="106" t="s">
        <v>600</v>
      </c>
      <c r="B299" s="109" t="s">
        <v>601</v>
      </c>
      <c r="C299" s="26" t="s">
        <v>266</v>
      </c>
      <c r="D299" s="3" t="s">
        <v>56</v>
      </c>
      <c r="E299" s="3" t="s">
        <v>17</v>
      </c>
      <c r="F299" s="8" t="s">
        <v>113</v>
      </c>
      <c r="G299" s="26">
        <f>_xlfn.XLOOKUP(Participantes[[#This Row],[Seminario al que asistió]],Seminarios[Seminario],Seminarios[Año])</f>
        <v>2024</v>
      </c>
    </row>
    <row r="300" spans="1:7" x14ac:dyDescent="0.25">
      <c r="A300" s="106" t="s">
        <v>379</v>
      </c>
      <c r="B300" s="109" t="s">
        <v>380</v>
      </c>
      <c r="C300" s="26" t="s">
        <v>263</v>
      </c>
      <c r="D300" s="3" t="s">
        <v>56</v>
      </c>
      <c r="E300" s="3" t="s">
        <v>17</v>
      </c>
      <c r="F300" s="8" t="s">
        <v>113</v>
      </c>
      <c r="G300" s="26">
        <f>_xlfn.XLOOKUP(Participantes[[#This Row],[Seminario al que asistió]],Seminarios[Seminario],Seminarios[Año])</f>
        <v>2024</v>
      </c>
    </row>
    <row r="301" spans="1:7" x14ac:dyDescent="0.25">
      <c r="A301" s="106" t="s">
        <v>602</v>
      </c>
      <c r="B301" s="109" t="s">
        <v>603</v>
      </c>
      <c r="C301" s="26" t="s">
        <v>263</v>
      </c>
      <c r="D301" s="3" t="s">
        <v>56</v>
      </c>
      <c r="E301" s="3" t="s">
        <v>17</v>
      </c>
      <c r="F301" s="8" t="s">
        <v>113</v>
      </c>
      <c r="G301" s="26">
        <f>_xlfn.XLOOKUP(Participantes[[#This Row],[Seminario al que asistió]],Seminarios[Seminario],Seminarios[Año])</f>
        <v>2024</v>
      </c>
    </row>
    <row r="302" spans="1:7" x14ac:dyDescent="0.25">
      <c r="A302" s="106" t="s">
        <v>604</v>
      </c>
      <c r="B302" s="109" t="s">
        <v>605</v>
      </c>
      <c r="C302" s="26" t="s">
        <v>266</v>
      </c>
      <c r="D302" s="3" t="s">
        <v>56</v>
      </c>
      <c r="E302" s="3" t="s">
        <v>17</v>
      </c>
      <c r="F302" s="8" t="s">
        <v>113</v>
      </c>
      <c r="G302" s="26">
        <f>_xlfn.XLOOKUP(Participantes[[#This Row],[Seminario al que asistió]],Seminarios[Seminario],Seminarios[Año])</f>
        <v>2024</v>
      </c>
    </row>
    <row r="303" spans="1:7" x14ac:dyDescent="0.25">
      <c r="A303" s="106" t="s">
        <v>365</v>
      </c>
      <c r="B303" s="109" t="s">
        <v>317</v>
      </c>
      <c r="C303" s="26" t="s">
        <v>266</v>
      </c>
      <c r="D303" s="3" t="s">
        <v>56</v>
      </c>
      <c r="E303" s="3" t="s">
        <v>17</v>
      </c>
      <c r="F303" s="8" t="s">
        <v>113</v>
      </c>
      <c r="G303" s="26">
        <f>_xlfn.XLOOKUP(Participantes[[#This Row],[Seminario al que asistió]],Seminarios[Seminario],Seminarios[Año])</f>
        <v>2024</v>
      </c>
    </row>
    <row r="304" spans="1:7" x14ac:dyDescent="0.25">
      <c r="A304" s="106" t="s">
        <v>606</v>
      </c>
      <c r="B304" s="109" t="s">
        <v>350</v>
      </c>
      <c r="C304" s="26" t="s">
        <v>266</v>
      </c>
      <c r="D304" s="3" t="s">
        <v>56</v>
      </c>
      <c r="E304" s="3" t="s">
        <v>17</v>
      </c>
      <c r="F304" s="8" t="s">
        <v>113</v>
      </c>
      <c r="G304" s="26">
        <f>_xlfn.XLOOKUP(Participantes[[#This Row],[Seminario al que asistió]],Seminarios[Seminario],Seminarios[Año])</f>
        <v>2024</v>
      </c>
    </row>
    <row r="305" spans="1:7" x14ac:dyDescent="0.25">
      <c r="A305" s="106" t="s">
        <v>356</v>
      </c>
      <c r="B305" s="109" t="s">
        <v>301</v>
      </c>
      <c r="C305" s="26" t="s">
        <v>263</v>
      </c>
      <c r="D305" s="3" t="s">
        <v>56</v>
      </c>
      <c r="E305" s="3" t="s">
        <v>17</v>
      </c>
      <c r="F305" s="8" t="s">
        <v>113</v>
      </c>
      <c r="G305" s="26">
        <f>_xlfn.XLOOKUP(Participantes[[#This Row],[Seminario al que asistió]],Seminarios[Seminario],Seminarios[Año])</f>
        <v>2024</v>
      </c>
    </row>
    <row r="306" spans="1:7" x14ac:dyDescent="0.25">
      <c r="A306" s="106" t="s">
        <v>607</v>
      </c>
      <c r="B306" s="109" t="s">
        <v>608</v>
      </c>
      <c r="C306" s="26" t="s">
        <v>263</v>
      </c>
      <c r="D306" s="3" t="s">
        <v>56</v>
      </c>
      <c r="E306" s="3" t="s">
        <v>17</v>
      </c>
      <c r="F306" s="8" t="s">
        <v>113</v>
      </c>
      <c r="G306" s="26">
        <f>_xlfn.XLOOKUP(Participantes[[#This Row],[Seminario al que asistió]],Seminarios[Seminario],Seminarios[Año])</f>
        <v>2024</v>
      </c>
    </row>
    <row r="307" spans="1:7" x14ac:dyDescent="0.25">
      <c r="A307" s="106" t="s">
        <v>270</v>
      </c>
      <c r="B307" s="109" t="s">
        <v>271</v>
      </c>
      <c r="C307" s="26" t="s">
        <v>263</v>
      </c>
      <c r="D307" s="3" t="s">
        <v>56</v>
      </c>
      <c r="E307" s="3" t="s">
        <v>17</v>
      </c>
      <c r="F307" s="8" t="s">
        <v>113</v>
      </c>
      <c r="G307" s="26">
        <f>_xlfn.XLOOKUP(Participantes[[#This Row],[Seminario al que asistió]],Seminarios[Seminario],Seminarios[Año])</f>
        <v>2024</v>
      </c>
    </row>
    <row r="308" spans="1:7" x14ac:dyDescent="0.25">
      <c r="A308" s="106" t="s">
        <v>336</v>
      </c>
      <c r="B308" s="109" t="s">
        <v>337</v>
      </c>
      <c r="C308" s="26" t="s">
        <v>266</v>
      </c>
      <c r="D308" s="3" t="s">
        <v>56</v>
      </c>
      <c r="E308" s="3" t="s">
        <v>17</v>
      </c>
      <c r="F308" s="8" t="s">
        <v>113</v>
      </c>
      <c r="G308" s="26">
        <f>_xlfn.XLOOKUP(Participantes[[#This Row],[Seminario al que asistió]],Seminarios[Seminario],Seminarios[Año])</f>
        <v>2024</v>
      </c>
    </row>
    <row r="309" spans="1:7" ht="15.75" thickBot="1" x14ac:dyDescent="0.3">
      <c r="A309" s="107" t="s">
        <v>609</v>
      </c>
      <c r="B309" s="110" t="s">
        <v>333</v>
      </c>
      <c r="C309" s="27" t="s">
        <v>263</v>
      </c>
      <c r="D309" s="10" t="s">
        <v>56</v>
      </c>
      <c r="E309" s="10" t="s">
        <v>17</v>
      </c>
      <c r="F309" s="11" t="s">
        <v>113</v>
      </c>
      <c r="G309" s="26">
        <f>_xlfn.XLOOKUP(Participantes[[#This Row],[Seminario al que asistió]],Seminarios[Seminario],Seminarios[Año])</f>
        <v>2024</v>
      </c>
    </row>
    <row r="310" spans="1:7" x14ac:dyDescent="0.25">
      <c r="A310" s="105" t="s">
        <v>338</v>
      </c>
      <c r="B310" s="108" t="s">
        <v>339</v>
      </c>
      <c r="C310" s="25" t="s">
        <v>263</v>
      </c>
      <c r="D310" s="5" t="s">
        <v>56</v>
      </c>
      <c r="E310" s="5" t="s">
        <v>13</v>
      </c>
      <c r="F310" s="6" t="s">
        <v>115</v>
      </c>
      <c r="G310" s="26">
        <f>_xlfn.XLOOKUP(Participantes[[#This Row],[Seminario al que asistió]],Seminarios[Seminario],Seminarios[Año])</f>
        <v>2024</v>
      </c>
    </row>
    <row r="311" spans="1:7" x14ac:dyDescent="0.25">
      <c r="A311" s="106" t="s">
        <v>365</v>
      </c>
      <c r="B311" s="109" t="s">
        <v>317</v>
      </c>
      <c r="C311" s="26" t="s">
        <v>266</v>
      </c>
      <c r="D311" s="3" t="s">
        <v>56</v>
      </c>
      <c r="E311" s="12" t="s">
        <v>13</v>
      </c>
      <c r="F311" s="8" t="s">
        <v>115</v>
      </c>
      <c r="G311" s="26">
        <f>_xlfn.XLOOKUP(Participantes[[#This Row],[Seminario al que asistió]],Seminarios[Seminario],Seminarios[Año])</f>
        <v>2024</v>
      </c>
    </row>
    <row r="312" spans="1:7" x14ac:dyDescent="0.25">
      <c r="A312" s="106" t="s">
        <v>298</v>
      </c>
      <c r="B312" s="109" t="s">
        <v>299</v>
      </c>
      <c r="C312" s="26" t="s">
        <v>263</v>
      </c>
      <c r="D312" s="3" t="s">
        <v>56</v>
      </c>
      <c r="E312" s="12" t="s">
        <v>13</v>
      </c>
      <c r="F312" s="8" t="s">
        <v>115</v>
      </c>
      <c r="G312" s="26">
        <f>_xlfn.XLOOKUP(Participantes[[#This Row],[Seminario al que asistió]],Seminarios[Seminario],Seminarios[Año])</f>
        <v>2024</v>
      </c>
    </row>
    <row r="313" spans="1:7" x14ac:dyDescent="0.25">
      <c r="A313" s="106" t="s">
        <v>272</v>
      </c>
      <c r="B313" s="109" t="s">
        <v>273</v>
      </c>
      <c r="C313" s="26" t="s">
        <v>263</v>
      </c>
      <c r="D313" s="3" t="s">
        <v>56</v>
      </c>
      <c r="E313" s="12" t="s">
        <v>13</v>
      </c>
      <c r="F313" s="8" t="s">
        <v>115</v>
      </c>
      <c r="G313" s="26">
        <f>_xlfn.XLOOKUP(Participantes[[#This Row],[Seminario al que asistió]],Seminarios[Seminario],Seminarios[Año])</f>
        <v>2024</v>
      </c>
    </row>
    <row r="314" spans="1:7" x14ac:dyDescent="0.25">
      <c r="A314" s="106" t="s">
        <v>319</v>
      </c>
      <c r="B314" s="109" t="s">
        <v>320</v>
      </c>
      <c r="C314" s="26" t="s">
        <v>263</v>
      </c>
      <c r="D314" s="3" t="s">
        <v>56</v>
      </c>
      <c r="E314" s="12" t="s">
        <v>13</v>
      </c>
      <c r="F314" s="8" t="s">
        <v>115</v>
      </c>
      <c r="G314" s="26">
        <f>_xlfn.XLOOKUP(Participantes[[#This Row],[Seminario al que asistió]],Seminarios[Seminario],Seminarios[Año])</f>
        <v>2024</v>
      </c>
    </row>
    <row r="315" spans="1:7" x14ac:dyDescent="0.25">
      <c r="A315" s="106" t="s">
        <v>610</v>
      </c>
      <c r="B315" s="109" t="s">
        <v>599</v>
      </c>
      <c r="C315" s="26" t="s">
        <v>263</v>
      </c>
      <c r="D315" s="3" t="s">
        <v>56</v>
      </c>
      <c r="E315" s="12" t="s">
        <v>13</v>
      </c>
      <c r="F315" s="8" t="s">
        <v>115</v>
      </c>
      <c r="G315" s="26">
        <f>_xlfn.XLOOKUP(Participantes[[#This Row],[Seminario al que asistió]],Seminarios[Seminario],Seminarios[Año])</f>
        <v>2024</v>
      </c>
    </row>
    <row r="316" spans="1:7" x14ac:dyDescent="0.25">
      <c r="A316" s="106" t="s">
        <v>607</v>
      </c>
      <c r="B316" s="109" t="s">
        <v>608</v>
      </c>
      <c r="C316" s="26" t="s">
        <v>263</v>
      </c>
      <c r="D316" s="3" t="s">
        <v>56</v>
      </c>
      <c r="E316" s="12" t="s">
        <v>13</v>
      </c>
      <c r="F316" s="8" t="s">
        <v>115</v>
      </c>
      <c r="G316" s="26">
        <f>_xlfn.XLOOKUP(Participantes[[#This Row],[Seminario al que asistió]],Seminarios[Seminario],Seminarios[Año])</f>
        <v>2024</v>
      </c>
    </row>
    <row r="317" spans="1:7" x14ac:dyDescent="0.25">
      <c r="A317" s="106" t="s">
        <v>600</v>
      </c>
      <c r="B317" s="109" t="s">
        <v>601</v>
      </c>
      <c r="C317" s="26" t="s">
        <v>266</v>
      </c>
      <c r="D317" s="3" t="s">
        <v>56</v>
      </c>
      <c r="E317" s="12" t="s">
        <v>13</v>
      </c>
      <c r="F317" s="8" t="s">
        <v>115</v>
      </c>
      <c r="G317" s="26">
        <f>_xlfn.XLOOKUP(Participantes[[#This Row],[Seminario al que asistió]],Seminarios[Seminario],Seminarios[Año])</f>
        <v>2024</v>
      </c>
    </row>
    <row r="318" spans="1:7" x14ac:dyDescent="0.25">
      <c r="A318" s="106" t="s">
        <v>381</v>
      </c>
      <c r="B318" s="109" t="s">
        <v>382</v>
      </c>
      <c r="C318" s="26" t="s">
        <v>266</v>
      </c>
      <c r="D318" s="3" t="s">
        <v>56</v>
      </c>
      <c r="E318" s="12" t="s">
        <v>13</v>
      </c>
      <c r="F318" s="8" t="s">
        <v>115</v>
      </c>
      <c r="G318" s="26">
        <f>_xlfn.XLOOKUP(Participantes[[#This Row],[Seminario al que asistió]],Seminarios[Seminario],Seminarios[Año])</f>
        <v>2024</v>
      </c>
    </row>
    <row r="319" spans="1:7" x14ac:dyDescent="0.25">
      <c r="A319" s="106" t="s">
        <v>336</v>
      </c>
      <c r="B319" s="109" t="s">
        <v>337</v>
      </c>
      <c r="C319" s="26" t="s">
        <v>266</v>
      </c>
      <c r="D319" s="3" t="s">
        <v>56</v>
      </c>
      <c r="E319" s="12" t="s">
        <v>13</v>
      </c>
      <c r="F319" s="8" t="s">
        <v>115</v>
      </c>
      <c r="G319" s="26">
        <f>_xlfn.XLOOKUP(Participantes[[#This Row],[Seminario al que asistió]],Seminarios[Seminario],Seminarios[Año])</f>
        <v>2024</v>
      </c>
    </row>
    <row r="320" spans="1:7" x14ac:dyDescent="0.25">
      <c r="A320" s="106" t="s">
        <v>611</v>
      </c>
      <c r="B320" s="109" t="s">
        <v>364</v>
      </c>
      <c r="C320" s="26" t="s">
        <v>263</v>
      </c>
      <c r="D320" s="3" t="s">
        <v>56</v>
      </c>
      <c r="E320" s="12" t="s">
        <v>13</v>
      </c>
      <c r="F320" s="8" t="s">
        <v>115</v>
      </c>
      <c r="G320" s="26">
        <f>_xlfn.XLOOKUP(Participantes[[#This Row],[Seminario al que asistió]],Seminarios[Seminario],Seminarios[Año])</f>
        <v>2024</v>
      </c>
    </row>
    <row r="321" spans="1:7" ht="15.75" thickBot="1" x14ac:dyDescent="0.3">
      <c r="A321" s="107" t="s">
        <v>609</v>
      </c>
      <c r="B321" s="110" t="s">
        <v>333</v>
      </c>
      <c r="C321" s="27" t="s">
        <v>263</v>
      </c>
      <c r="D321" s="10" t="s">
        <v>56</v>
      </c>
      <c r="E321" s="115" t="s">
        <v>13</v>
      </c>
      <c r="F321" s="11" t="s">
        <v>115</v>
      </c>
      <c r="G321" s="26">
        <f>_xlfn.XLOOKUP(Participantes[[#This Row],[Seminario al que asistió]],Seminarios[Seminario],Seminarios[Año])</f>
        <v>2024</v>
      </c>
    </row>
    <row r="322" spans="1:7" ht="15.75" x14ac:dyDescent="0.25">
      <c r="A322" s="185" t="s">
        <v>211</v>
      </c>
      <c r="B322" s="113" t="s">
        <v>329</v>
      </c>
      <c r="C322" s="12" t="s">
        <v>263</v>
      </c>
      <c r="D322" s="12" t="s">
        <v>56</v>
      </c>
      <c r="E322" s="111" t="s">
        <v>13</v>
      </c>
      <c r="F322" s="96" t="s">
        <v>106</v>
      </c>
      <c r="G322" s="26">
        <f>_xlfn.XLOOKUP(Participantes[[#This Row],[Seminario al que asistió]],Seminarios[Seminario],Seminarios[Año])</f>
        <v>2024</v>
      </c>
    </row>
    <row r="323" spans="1:7" ht="15.75" x14ac:dyDescent="0.25">
      <c r="A323" s="186" t="s">
        <v>209</v>
      </c>
      <c r="B323" s="187" t="s">
        <v>385</v>
      </c>
      <c r="C323" s="3" t="s">
        <v>263</v>
      </c>
      <c r="D323" s="3" t="s">
        <v>56</v>
      </c>
      <c r="E323" s="112" t="s">
        <v>13</v>
      </c>
      <c r="F323" s="8" t="s">
        <v>106</v>
      </c>
      <c r="G323" s="26">
        <f>_xlfn.XLOOKUP(Participantes[[#This Row],[Seminario al que asistió]],Seminarios[Seminario],Seminarios[Año])</f>
        <v>2024</v>
      </c>
    </row>
    <row r="324" spans="1:7" ht="15.75" x14ac:dyDescent="0.25">
      <c r="A324" s="188" t="s">
        <v>210</v>
      </c>
      <c r="B324" s="114" t="s">
        <v>612</v>
      </c>
      <c r="C324" s="13" t="s">
        <v>263</v>
      </c>
      <c r="D324" s="3" t="s">
        <v>56</v>
      </c>
      <c r="E324" s="112" t="s">
        <v>13</v>
      </c>
      <c r="F324" s="8" t="s">
        <v>106</v>
      </c>
      <c r="G324" s="26">
        <f>_xlfn.XLOOKUP(Participantes[[#This Row],[Seminario al que asistió]],Seminarios[Seminario],Seminarios[Año])</f>
        <v>2024</v>
      </c>
    </row>
    <row r="325" spans="1:7" ht="15.75" x14ac:dyDescent="0.25">
      <c r="A325" s="133" t="s">
        <v>613</v>
      </c>
      <c r="B325" s="114" t="s">
        <v>614</v>
      </c>
      <c r="C325" s="13" t="s">
        <v>263</v>
      </c>
      <c r="D325" s="3" t="s">
        <v>71</v>
      </c>
      <c r="E325" s="112" t="s">
        <v>13</v>
      </c>
      <c r="F325" s="8" t="s">
        <v>106</v>
      </c>
      <c r="G325" s="26">
        <f>_xlfn.XLOOKUP(Participantes[[#This Row],[Seminario al que asistió]],Seminarios[Seminario],Seminarios[Año])</f>
        <v>2024</v>
      </c>
    </row>
    <row r="326" spans="1:7" ht="15.75" x14ac:dyDescent="0.25">
      <c r="A326" s="7" t="s">
        <v>615</v>
      </c>
      <c r="B326" s="187" t="s">
        <v>364</v>
      </c>
      <c r="C326" s="3" t="s">
        <v>263</v>
      </c>
      <c r="D326" s="3" t="s">
        <v>278</v>
      </c>
      <c r="E326" s="112" t="s">
        <v>13</v>
      </c>
      <c r="F326" s="8" t="s">
        <v>106</v>
      </c>
      <c r="G326" s="26">
        <f>_xlfn.XLOOKUP(Participantes[[#This Row],[Seminario al que asistió]],Seminarios[Seminario],Seminarios[Año])</f>
        <v>2024</v>
      </c>
    </row>
    <row r="327" spans="1:7" ht="15.75" x14ac:dyDescent="0.25">
      <c r="A327" s="133" t="s">
        <v>616</v>
      </c>
      <c r="B327" s="114" t="s">
        <v>524</v>
      </c>
      <c r="C327" s="13" t="s">
        <v>263</v>
      </c>
      <c r="D327" s="3" t="s">
        <v>71</v>
      </c>
      <c r="E327" s="112" t="s">
        <v>13</v>
      </c>
      <c r="F327" s="8" t="s">
        <v>106</v>
      </c>
      <c r="G327" s="26">
        <f>_xlfn.XLOOKUP(Participantes[[#This Row],[Seminario al que asistió]],Seminarios[Seminario],Seminarios[Año])</f>
        <v>2024</v>
      </c>
    </row>
    <row r="328" spans="1:7" ht="15.75" x14ac:dyDescent="0.25">
      <c r="A328" s="133" t="s">
        <v>617</v>
      </c>
      <c r="B328" s="187" t="s">
        <v>618</v>
      </c>
      <c r="C328" s="13" t="s">
        <v>263</v>
      </c>
      <c r="D328" s="3" t="s">
        <v>56</v>
      </c>
      <c r="E328" s="112" t="s">
        <v>13</v>
      </c>
      <c r="F328" s="8" t="s">
        <v>106</v>
      </c>
      <c r="G328" s="26">
        <f>_xlfn.XLOOKUP(Participantes[[#This Row],[Seminario al que asistió]],Seminarios[Seminario],Seminarios[Año])</f>
        <v>2024</v>
      </c>
    </row>
    <row r="329" spans="1:7" ht="15.75" x14ac:dyDescent="0.25">
      <c r="A329" s="7" t="s">
        <v>619</v>
      </c>
      <c r="B329" s="76" t="s">
        <v>620</v>
      </c>
      <c r="C329" s="3" t="s">
        <v>266</v>
      </c>
      <c r="D329" s="3" t="s">
        <v>56</v>
      </c>
      <c r="E329" s="112" t="s">
        <v>13</v>
      </c>
      <c r="F329" s="8" t="s">
        <v>106</v>
      </c>
      <c r="G329" s="26">
        <f>_xlfn.XLOOKUP(Participantes[[#This Row],[Seminario al que asistió]],Seminarios[Seminario],Seminarios[Año])</f>
        <v>2024</v>
      </c>
    </row>
    <row r="330" spans="1:7" ht="15.75" x14ac:dyDescent="0.25">
      <c r="A330" s="7" t="s">
        <v>621</v>
      </c>
      <c r="B330" s="187" t="s">
        <v>622</v>
      </c>
      <c r="C330" s="3" t="s">
        <v>263</v>
      </c>
      <c r="D330" s="3" t="s">
        <v>56</v>
      </c>
      <c r="E330" s="112" t="s">
        <v>13</v>
      </c>
      <c r="F330" s="8" t="s">
        <v>106</v>
      </c>
      <c r="G330" s="26">
        <f>_xlfn.XLOOKUP(Participantes[[#This Row],[Seminario al que asistió]],Seminarios[Seminario],Seminarios[Año])</f>
        <v>2024</v>
      </c>
    </row>
    <row r="331" spans="1:7" ht="15.75" x14ac:dyDescent="0.25">
      <c r="A331" s="7" t="s">
        <v>623</v>
      </c>
      <c r="B331" s="114" t="s">
        <v>624</v>
      </c>
      <c r="C331" s="3" t="s">
        <v>263</v>
      </c>
      <c r="D331" s="3" t="s">
        <v>278</v>
      </c>
      <c r="E331" s="112" t="s">
        <v>13</v>
      </c>
      <c r="F331" s="8" t="s">
        <v>106</v>
      </c>
      <c r="G331" s="26">
        <f>_xlfn.XLOOKUP(Participantes[[#This Row],[Seminario al que asistió]],Seminarios[Seminario],Seminarios[Año])</f>
        <v>2024</v>
      </c>
    </row>
    <row r="332" spans="1:7" ht="15.75" x14ac:dyDescent="0.25">
      <c r="A332" s="7" t="s">
        <v>625</v>
      </c>
      <c r="B332" s="114" t="s">
        <v>626</v>
      </c>
      <c r="C332" s="3" t="s">
        <v>263</v>
      </c>
      <c r="D332" s="3" t="s">
        <v>56</v>
      </c>
      <c r="E332" s="112" t="s">
        <v>13</v>
      </c>
      <c r="F332" s="8" t="s">
        <v>106</v>
      </c>
      <c r="G332" s="26">
        <f>_xlfn.XLOOKUP(Participantes[[#This Row],[Seminario al que asistió]],Seminarios[Seminario],Seminarios[Año])</f>
        <v>2024</v>
      </c>
    </row>
    <row r="333" spans="1:7" ht="15.75" x14ac:dyDescent="0.25">
      <c r="A333" s="7" t="s">
        <v>627</v>
      </c>
      <c r="B333" s="114" t="s">
        <v>628</v>
      </c>
      <c r="C333" s="3" t="s">
        <v>266</v>
      </c>
      <c r="D333" s="3" t="s">
        <v>56</v>
      </c>
      <c r="E333" s="112" t="s">
        <v>13</v>
      </c>
      <c r="F333" s="8" t="s">
        <v>106</v>
      </c>
      <c r="G333" s="26">
        <f>_xlfn.XLOOKUP(Participantes[[#This Row],[Seminario al que asistió]],Seminarios[Seminario],Seminarios[Año])</f>
        <v>2024</v>
      </c>
    </row>
    <row r="334" spans="1:7" ht="15.75" x14ac:dyDescent="0.25">
      <c r="A334" s="7" t="s">
        <v>629</v>
      </c>
      <c r="B334" s="114"/>
      <c r="C334" s="3" t="s">
        <v>263</v>
      </c>
      <c r="D334" s="3" t="s">
        <v>71</v>
      </c>
      <c r="E334" s="112" t="s">
        <v>13</v>
      </c>
      <c r="F334" s="8" t="s">
        <v>106</v>
      </c>
      <c r="G334" s="26">
        <f>_xlfn.XLOOKUP(Participantes[[#This Row],[Seminario al que asistió]],Seminarios[Seminario],Seminarios[Año])</f>
        <v>2024</v>
      </c>
    </row>
    <row r="335" spans="1:7" ht="15.75" x14ac:dyDescent="0.25">
      <c r="A335" s="7" t="s">
        <v>630</v>
      </c>
      <c r="B335" s="114" t="s">
        <v>631</v>
      </c>
      <c r="C335" s="3" t="s">
        <v>263</v>
      </c>
      <c r="D335" s="3" t="s">
        <v>71</v>
      </c>
      <c r="E335" s="112" t="s">
        <v>13</v>
      </c>
      <c r="F335" s="8" t="s">
        <v>106</v>
      </c>
      <c r="G335" s="26">
        <f>_xlfn.XLOOKUP(Participantes[[#This Row],[Seminario al que asistió]],Seminarios[Seminario],Seminarios[Año])</f>
        <v>2024</v>
      </c>
    </row>
    <row r="336" spans="1:7" x14ac:dyDescent="0.25">
      <c r="A336" s="7" t="s">
        <v>208</v>
      </c>
      <c r="B336" s="114"/>
      <c r="C336" s="3" t="s">
        <v>263</v>
      </c>
      <c r="D336" s="3" t="s">
        <v>71</v>
      </c>
      <c r="E336" s="3" t="s">
        <v>17</v>
      </c>
      <c r="F336" s="8" t="s">
        <v>106</v>
      </c>
      <c r="G336" s="26">
        <f>_xlfn.XLOOKUP(Participantes[[#This Row],[Seminario al que asistió]],Seminarios[Seminario],Seminarios[Año])</f>
        <v>2024</v>
      </c>
    </row>
    <row r="337" spans="1:7" x14ac:dyDescent="0.25">
      <c r="A337" s="7" t="s">
        <v>632</v>
      </c>
      <c r="B337" s="114"/>
      <c r="C337" s="3" t="s">
        <v>263</v>
      </c>
      <c r="D337" s="3" t="s">
        <v>71</v>
      </c>
      <c r="E337" s="3" t="s">
        <v>17</v>
      </c>
      <c r="F337" s="8" t="s">
        <v>106</v>
      </c>
      <c r="G337" s="26">
        <f>_xlfn.XLOOKUP(Participantes[[#This Row],[Seminario al que asistió]],Seminarios[Seminario],Seminarios[Año])</f>
        <v>2024</v>
      </c>
    </row>
    <row r="338" spans="1:7" x14ac:dyDescent="0.25">
      <c r="A338" s="7" t="s">
        <v>633</v>
      </c>
      <c r="B338" s="114" t="s">
        <v>634</v>
      </c>
      <c r="C338" s="3" t="s">
        <v>263</v>
      </c>
      <c r="D338" s="3" t="s">
        <v>56</v>
      </c>
      <c r="E338" s="3" t="s">
        <v>17</v>
      </c>
      <c r="F338" s="8" t="s">
        <v>106</v>
      </c>
      <c r="G338" s="26">
        <f>_xlfn.XLOOKUP(Participantes[[#This Row],[Seminario al que asistió]],Seminarios[Seminario],Seminarios[Año])</f>
        <v>2024</v>
      </c>
    </row>
    <row r="339" spans="1:7" x14ac:dyDescent="0.25">
      <c r="A339" s="7" t="s">
        <v>635</v>
      </c>
      <c r="B339" s="114" t="s">
        <v>636</v>
      </c>
      <c r="C339" s="3" t="s">
        <v>263</v>
      </c>
      <c r="D339" s="3" t="s">
        <v>56</v>
      </c>
      <c r="E339" s="3" t="s">
        <v>17</v>
      </c>
      <c r="F339" s="8" t="s">
        <v>106</v>
      </c>
      <c r="G339" s="26">
        <f>_xlfn.XLOOKUP(Participantes[[#This Row],[Seminario al que asistió]],Seminarios[Seminario],Seminarios[Año])</f>
        <v>2024</v>
      </c>
    </row>
    <row r="340" spans="1:7" x14ac:dyDescent="0.25">
      <c r="A340" s="7" t="s">
        <v>637</v>
      </c>
      <c r="B340" s="114" t="s">
        <v>638</v>
      </c>
      <c r="C340" s="3" t="s">
        <v>266</v>
      </c>
      <c r="D340" s="3" t="s">
        <v>71</v>
      </c>
      <c r="E340" s="3" t="s">
        <v>17</v>
      </c>
      <c r="F340" s="8" t="s">
        <v>106</v>
      </c>
      <c r="G340" s="26">
        <f>_xlfn.XLOOKUP(Participantes[[#This Row],[Seminario al que asistió]],Seminarios[Seminario],Seminarios[Año])</f>
        <v>2024</v>
      </c>
    </row>
    <row r="341" spans="1:7" x14ac:dyDescent="0.25">
      <c r="A341" s="7" t="s">
        <v>639</v>
      </c>
      <c r="B341" s="114" t="s">
        <v>640</v>
      </c>
      <c r="C341" s="3" t="s">
        <v>266</v>
      </c>
      <c r="D341" s="3" t="s">
        <v>71</v>
      </c>
      <c r="E341" s="3" t="s">
        <v>17</v>
      </c>
      <c r="F341" s="8" t="s">
        <v>106</v>
      </c>
      <c r="G341" s="26">
        <f>_xlfn.XLOOKUP(Participantes[[#This Row],[Seminario al que asistió]],Seminarios[Seminario],Seminarios[Año])</f>
        <v>2024</v>
      </c>
    </row>
    <row r="342" spans="1:7" x14ac:dyDescent="0.25">
      <c r="A342" s="7" t="s">
        <v>641</v>
      </c>
      <c r="B342" s="114" t="s">
        <v>642</v>
      </c>
      <c r="C342" s="3" t="s">
        <v>263</v>
      </c>
      <c r="D342" s="3" t="s">
        <v>71</v>
      </c>
      <c r="E342" s="3" t="s">
        <v>17</v>
      </c>
      <c r="F342" s="8" t="s">
        <v>106</v>
      </c>
      <c r="G342" s="26">
        <f>_xlfn.XLOOKUP(Participantes[[#This Row],[Seminario al que asistió]],Seminarios[Seminario],Seminarios[Año])</f>
        <v>2024</v>
      </c>
    </row>
    <row r="343" spans="1:7" x14ac:dyDescent="0.25">
      <c r="A343" s="7" t="s">
        <v>643</v>
      </c>
      <c r="B343" s="114" t="s">
        <v>462</v>
      </c>
      <c r="C343" s="3" t="s">
        <v>263</v>
      </c>
      <c r="D343" s="3" t="s">
        <v>71</v>
      </c>
      <c r="E343" s="3" t="s">
        <v>17</v>
      </c>
      <c r="F343" s="8" t="s">
        <v>106</v>
      </c>
      <c r="G343" s="26">
        <f>_xlfn.XLOOKUP(Participantes[[#This Row],[Seminario al que asistió]],Seminarios[Seminario],Seminarios[Año])</f>
        <v>2024</v>
      </c>
    </row>
    <row r="344" spans="1:7" x14ac:dyDescent="0.25">
      <c r="A344" s="7" t="s">
        <v>644</v>
      </c>
      <c r="B344" s="3" t="s">
        <v>645</v>
      </c>
      <c r="C344" s="3" t="s">
        <v>266</v>
      </c>
      <c r="D344" s="3" t="s">
        <v>71</v>
      </c>
      <c r="E344" s="3" t="s">
        <v>17</v>
      </c>
      <c r="F344" s="8" t="s">
        <v>106</v>
      </c>
      <c r="G344" s="26">
        <f>_xlfn.XLOOKUP(Participantes[[#This Row],[Seminario al que asistió]],Seminarios[Seminario],Seminarios[Año])</f>
        <v>2024</v>
      </c>
    </row>
    <row r="345" spans="1:7" x14ac:dyDescent="0.25">
      <c r="A345" s="7" t="s">
        <v>646</v>
      </c>
      <c r="B345" t="s">
        <v>647</v>
      </c>
      <c r="C345" s="3" t="s">
        <v>266</v>
      </c>
      <c r="D345" s="3" t="s">
        <v>56</v>
      </c>
      <c r="E345" s="3" t="s">
        <v>17</v>
      </c>
      <c r="F345" s="8" t="s">
        <v>106</v>
      </c>
      <c r="G345" s="26">
        <f>_xlfn.XLOOKUP(Participantes[[#This Row],[Seminario al que asistió]],Seminarios[Seminario],Seminarios[Año])</f>
        <v>2024</v>
      </c>
    </row>
    <row r="346" spans="1:7" x14ac:dyDescent="0.25">
      <c r="A346" s="7" t="s">
        <v>648</v>
      </c>
      <c r="B346" s="114" t="s">
        <v>649</v>
      </c>
      <c r="C346" s="3" t="s">
        <v>263</v>
      </c>
      <c r="D346" s="3" t="s">
        <v>71</v>
      </c>
      <c r="E346" s="3" t="s">
        <v>17</v>
      </c>
      <c r="F346" s="8" t="s">
        <v>106</v>
      </c>
      <c r="G346" s="26">
        <f>_xlfn.XLOOKUP(Participantes[[#This Row],[Seminario al que asistió]],Seminarios[Seminario],Seminarios[Año])</f>
        <v>2024</v>
      </c>
    </row>
    <row r="347" spans="1:7" x14ac:dyDescent="0.25">
      <c r="A347" s="7" t="s">
        <v>650</v>
      </c>
      <c r="B347" s="114"/>
      <c r="C347" s="3" t="s">
        <v>263</v>
      </c>
      <c r="D347" s="3" t="s">
        <v>71</v>
      </c>
      <c r="E347" s="3" t="s">
        <v>17</v>
      </c>
      <c r="F347" s="8" t="s">
        <v>106</v>
      </c>
      <c r="G347" s="26">
        <f>_xlfn.XLOOKUP(Participantes[[#This Row],[Seminario al que asistió]],Seminarios[Seminario],Seminarios[Año])</f>
        <v>2024</v>
      </c>
    </row>
    <row r="348" spans="1:7" x14ac:dyDescent="0.25">
      <c r="A348" s="7" t="s">
        <v>651</v>
      </c>
      <c r="B348" s="114" t="s">
        <v>652</v>
      </c>
      <c r="C348" s="3" t="s">
        <v>266</v>
      </c>
      <c r="D348" s="3" t="s">
        <v>71</v>
      </c>
      <c r="E348" s="3" t="s">
        <v>17</v>
      </c>
      <c r="F348" s="8" t="s">
        <v>106</v>
      </c>
      <c r="G348" s="26">
        <f>_xlfn.XLOOKUP(Participantes[[#This Row],[Seminario al que asistió]],Seminarios[Seminario],Seminarios[Año])</f>
        <v>2024</v>
      </c>
    </row>
    <row r="349" spans="1:7" x14ac:dyDescent="0.25">
      <c r="A349" s="7" t="s">
        <v>653</v>
      </c>
      <c r="B349" s="114"/>
      <c r="C349" s="3" t="s">
        <v>266</v>
      </c>
      <c r="D349" s="3" t="s">
        <v>71</v>
      </c>
      <c r="E349" s="3" t="s">
        <v>17</v>
      </c>
      <c r="F349" s="8" t="s">
        <v>106</v>
      </c>
      <c r="G349" s="26">
        <f>_xlfn.XLOOKUP(Participantes[[#This Row],[Seminario al que asistió]],Seminarios[Seminario],Seminarios[Año])</f>
        <v>2024</v>
      </c>
    </row>
    <row r="350" spans="1:7" x14ac:dyDescent="0.25">
      <c r="A350" s="7" t="s">
        <v>279</v>
      </c>
      <c r="B350" s="187" t="s">
        <v>280</v>
      </c>
      <c r="C350" s="3" t="s">
        <v>263</v>
      </c>
      <c r="D350" s="3" t="s">
        <v>56</v>
      </c>
      <c r="E350" s="3" t="s">
        <v>17</v>
      </c>
      <c r="F350" s="8" t="s">
        <v>106</v>
      </c>
      <c r="G350" s="26">
        <f>_xlfn.XLOOKUP(Participantes[[#This Row],[Seminario al que asistió]],Seminarios[Seminario],Seminarios[Año])</f>
        <v>2024</v>
      </c>
    </row>
    <row r="351" spans="1:7" x14ac:dyDescent="0.25">
      <c r="A351" s="7" t="s">
        <v>654</v>
      </c>
      <c r="B351" s="114" t="s">
        <v>655</v>
      </c>
      <c r="C351" s="3" t="s">
        <v>266</v>
      </c>
      <c r="D351" s="3" t="s">
        <v>278</v>
      </c>
      <c r="E351" s="3" t="s">
        <v>17</v>
      </c>
      <c r="F351" s="8" t="s">
        <v>106</v>
      </c>
      <c r="G351" s="26">
        <f>_xlfn.XLOOKUP(Participantes[[#This Row],[Seminario al que asistió]],Seminarios[Seminario],Seminarios[Año])</f>
        <v>2024</v>
      </c>
    </row>
    <row r="352" spans="1:7" x14ac:dyDescent="0.25">
      <c r="A352" s="7" t="s">
        <v>656</v>
      </c>
      <c r="B352" s="114" t="s">
        <v>657</v>
      </c>
      <c r="C352" s="3" t="s">
        <v>266</v>
      </c>
      <c r="D352" s="3" t="s">
        <v>278</v>
      </c>
      <c r="E352" s="3" t="s">
        <v>17</v>
      </c>
      <c r="F352" s="8" t="s">
        <v>106</v>
      </c>
      <c r="G352" s="26">
        <f>_xlfn.XLOOKUP(Participantes[[#This Row],[Seminario al que asistió]],Seminarios[Seminario],Seminarios[Año])</f>
        <v>2024</v>
      </c>
    </row>
    <row r="353" spans="1:7" x14ac:dyDescent="0.25">
      <c r="A353" s="7" t="s">
        <v>658</v>
      </c>
      <c r="B353" s="114" t="s">
        <v>659</v>
      </c>
      <c r="C353" s="3" t="s">
        <v>266</v>
      </c>
      <c r="D353" s="3" t="s">
        <v>71</v>
      </c>
      <c r="E353" s="3" t="s">
        <v>17</v>
      </c>
      <c r="F353" s="8" t="s">
        <v>106</v>
      </c>
      <c r="G353" s="26">
        <f>_xlfn.XLOOKUP(Participantes[[#This Row],[Seminario al que asistió]],Seminarios[Seminario],Seminarios[Año])</f>
        <v>2024</v>
      </c>
    </row>
    <row r="354" spans="1:7" x14ac:dyDescent="0.25">
      <c r="A354" s="7" t="s">
        <v>660</v>
      </c>
      <c r="B354" s="114" t="s">
        <v>661</v>
      </c>
      <c r="C354" s="3" t="s">
        <v>263</v>
      </c>
      <c r="D354" s="3" t="s">
        <v>66</v>
      </c>
      <c r="E354" s="3" t="s">
        <v>17</v>
      </c>
      <c r="F354" s="8" t="s">
        <v>106</v>
      </c>
      <c r="G354" s="26">
        <f>_xlfn.XLOOKUP(Participantes[[#This Row],[Seminario al que asistió]],Seminarios[Seminario],Seminarios[Año])</f>
        <v>2024</v>
      </c>
    </row>
    <row r="355" spans="1:7" x14ac:dyDescent="0.25">
      <c r="A355" s="7" t="s">
        <v>662</v>
      </c>
      <c r="B355" s="114" t="s">
        <v>663</v>
      </c>
      <c r="C355" s="3" t="s">
        <v>263</v>
      </c>
      <c r="D355" s="3" t="s">
        <v>71</v>
      </c>
      <c r="E355" s="3" t="s">
        <v>17</v>
      </c>
      <c r="F355" s="8" t="s">
        <v>106</v>
      </c>
      <c r="G355" s="26">
        <f>_xlfn.XLOOKUP(Participantes[[#This Row],[Seminario al que asistió]],Seminarios[Seminario],Seminarios[Año])</f>
        <v>2024</v>
      </c>
    </row>
    <row r="356" spans="1:7" x14ac:dyDescent="0.25">
      <c r="A356" s="7" t="s">
        <v>664</v>
      </c>
      <c r="B356" s="114"/>
      <c r="C356" s="3" t="s">
        <v>266</v>
      </c>
      <c r="D356" s="3" t="s">
        <v>71</v>
      </c>
      <c r="E356" s="3" t="s">
        <v>17</v>
      </c>
      <c r="F356" s="8" t="s">
        <v>106</v>
      </c>
      <c r="G356" s="26">
        <f>_xlfn.XLOOKUP(Participantes[[#This Row],[Seminario al que asistió]],Seminarios[Seminario],Seminarios[Año])</f>
        <v>2024</v>
      </c>
    </row>
    <row r="357" spans="1:7" x14ac:dyDescent="0.25">
      <c r="A357" s="7" t="s">
        <v>665</v>
      </c>
      <c r="B357" s="114"/>
      <c r="C357" s="3" t="s">
        <v>266</v>
      </c>
      <c r="D357" s="3" t="s">
        <v>71</v>
      </c>
      <c r="E357" s="3" t="s">
        <v>17</v>
      </c>
      <c r="F357" s="8" t="s">
        <v>106</v>
      </c>
      <c r="G357" s="26">
        <f>_xlfn.XLOOKUP(Participantes[[#This Row],[Seminario al que asistió]],Seminarios[Seminario],Seminarios[Año])</f>
        <v>2024</v>
      </c>
    </row>
    <row r="358" spans="1:7" x14ac:dyDescent="0.25">
      <c r="A358" s="7" t="s">
        <v>666</v>
      </c>
      <c r="B358" s="114"/>
      <c r="C358" s="3" t="s">
        <v>266</v>
      </c>
      <c r="D358" s="3" t="s">
        <v>71</v>
      </c>
      <c r="E358" s="3" t="s">
        <v>17</v>
      </c>
      <c r="F358" s="8" t="s">
        <v>106</v>
      </c>
      <c r="G358" s="26">
        <f>_xlfn.XLOOKUP(Participantes[[#This Row],[Seminario al que asistió]],Seminarios[Seminario],Seminarios[Año])</f>
        <v>2024</v>
      </c>
    </row>
    <row r="359" spans="1:7" x14ac:dyDescent="0.25">
      <c r="A359" s="7" t="s">
        <v>667</v>
      </c>
      <c r="B359" s="187" t="s">
        <v>668</v>
      </c>
      <c r="C359" s="3" t="s">
        <v>266</v>
      </c>
      <c r="D359" s="3" t="s">
        <v>56</v>
      </c>
      <c r="E359" s="3" t="s">
        <v>17</v>
      </c>
      <c r="F359" s="8" t="s">
        <v>106</v>
      </c>
      <c r="G359" s="26">
        <f>_xlfn.XLOOKUP(Participantes[[#This Row],[Seminario al que asistió]],Seminarios[Seminario],Seminarios[Año])</f>
        <v>2024</v>
      </c>
    </row>
    <row r="360" spans="1:7" x14ac:dyDescent="0.25">
      <c r="A360" s="7" t="s">
        <v>669</v>
      </c>
      <c r="B360" s="114" t="s">
        <v>670</v>
      </c>
      <c r="C360" s="3" t="s">
        <v>263</v>
      </c>
      <c r="D360" s="3" t="s">
        <v>56</v>
      </c>
      <c r="E360" s="3" t="s">
        <v>17</v>
      </c>
      <c r="F360" s="8" t="s">
        <v>106</v>
      </c>
      <c r="G360" s="26">
        <f>_xlfn.XLOOKUP(Participantes[[#This Row],[Seminario al que asistió]],Seminarios[Seminario],Seminarios[Año])</f>
        <v>2024</v>
      </c>
    </row>
    <row r="361" spans="1:7" x14ac:dyDescent="0.25">
      <c r="A361" s="7" t="s">
        <v>671</v>
      </c>
      <c r="B361" s="114" t="s">
        <v>672</v>
      </c>
      <c r="C361" s="3" t="s">
        <v>263</v>
      </c>
      <c r="D361" s="3" t="s">
        <v>71</v>
      </c>
      <c r="E361" s="3" t="s">
        <v>17</v>
      </c>
      <c r="F361" s="8" t="s">
        <v>106</v>
      </c>
      <c r="G361" s="26">
        <f>_xlfn.XLOOKUP(Participantes[[#This Row],[Seminario al que asistió]],Seminarios[Seminario],Seminarios[Año])</f>
        <v>2024</v>
      </c>
    </row>
    <row r="362" spans="1:7" x14ac:dyDescent="0.25">
      <c r="A362" s="7" t="s">
        <v>673</v>
      </c>
      <c r="B362" s="114"/>
      <c r="C362" s="3" t="s">
        <v>266</v>
      </c>
      <c r="D362" s="3" t="s">
        <v>71</v>
      </c>
      <c r="E362" s="3" t="s">
        <v>17</v>
      </c>
      <c r="F362" s="8" t="s">
        <v>106</v>
      </c>
      <c r="G362" s="26">
        <f>_xlfn.XLOOKUP(Participantes[[#This Row],[Seminario al que asistió]],Seminarios[Seminario],Seminarios[Año])</f>
        <v>2024</v>
      </c>
    </row>
    <row r="363" spans="1:7" x14ac:dyDescent="0.25">
      <c r="A363" s="7" t="s">
        <v>565</v>
      </c>
      <c r="B363" s="187" t="s">
        <v>322</v>
      </c>
      <c r="C363" s="3" t="s">
        <v>263</v>
      </c>
      <c r="D363" s="3" t="s">
        <v>56</v>
      </c>
      <c r="E363" s="3" t="s">
        <v>17</v>
      </c>
      <c r="F363" s="8" t="s">
        <v>106</v>
      </c>
      <c r="G363" s="26">
        <f>_xlfn.XLOOKUP(Participantes[[#This Row],[Seminario al que asistió]],Seminarios[Seminario],Seminarios[Año])</f>
        <v>2024</v>
      </c>
    </row>
    <row r="364" spans="1:7" x14ac:dyDescent="0.25">
      <c r="A364" s="7" t="s">
        <v>674</v>
      </c>
      <c r="B364" s="114" t="s">
        <v>675</v>
      </c>
      <c r="C364" s="3" t="s">
        <v>263</v>
      </c>
      <c r="D364" s="3" t="s">
        <v>71</v>
      </c>
      <c r="E364" s="3" t="s">
        <v>17</v>
      </c>
      <c r="F364" s="8" t="s">
        <v>106</v>
      </c>
      <c r="G364" s="26">
        <f>_xlfn.XLOOKUP(Participantes[[#This Row],[Seminario al que asistió]],Seminarios[Seminario],Seminarios[Año])</f>
        <v>2024</v>
      </c>
    </row>
    <row r="365" spans="1:7" x14ac:dyDescent="0.25">
      <c r="A365" s="7" t="s">
        <v>676</v>
      </c>
      <c r="B365" s="114" t="s">
        <v>452</v>
      </c>
      <c r="C365" s="3" t="s">
        <v>263</v>
      </c>
      <c r="D365" s="3" t="s">
        <v>56</v>
      </c>
      <c r="E365" s="3" t="s">
        <v>17</v>
      </c>
      <c r="F365" s="8" t="s">
        <v>106</v>
      </c>
      <c r="G365" s="26">
        <f>_xlfn.XLOOKUP(Participantes[[#This Row],[Seminario al que asistió]],Seminarios[Seminario],Seminarios[Año])</f>
        <v>2024</v>
      </c>
    </row>
    <row r="366" spans="1:7" x14ac:dyDescent="0.25">
      <c r="A366" s="7" t="s">
        <v>677</v>
      </c>
      <c r="B366" s="114" t="s">
        <v>678</v>
      </c>
      <c r="C366" s="3" t="s">
        <v>266</v>
      </c>
      <c r="D366" s="3" t="s">
        <v>71</v>
      </c>
      <c r="E366" s="3" t="s">
        <v>17</v>
      </c>
      <c r="F366" s="8" t="s">
        <v>106</v>
      </c>
      <c r="G366" s="26">
        <f>_xlfn.XLOOKUP(Participantes[[#This Row],[Seminario al que asistió]],Seminarios[Seminario],Seminarios[Año])</f>
        <v>2024</v>
      </c>
    </row>
    <row r="367" spans="1:7" x14ac:dyDescent="0.25">
      <c r="A367" s="7" t="s">
        <v>679</v>
      </c>
      <c r="B367" s="114" t="s">
        <v>680</v>
      </c>
      <c r="C367" s="3" t="s">
        <v>266</v>
      </c>
      <c r="D367" s="3" t="s">
        <v>66</v>
      </c>
      <c r="E367" s="3" t="s">
        <v>17</v>
      </c>
      <c r="F367" s="8" t="s">
        <v>106</v>
      </c>
      <c r="G367" s="26">
        <f>_xlfn.XLOOKUP(Participantes[[#This Row],[Seminario al que asistió]],Seminarios[Seminario],Seminarios[Año])</f>
        <v>2024</v>
      </c>
    </row>
    <row r="368" spans="1:7" x14ac:dyDescent="0.25">
      <c r="A368" s="7" t="s">
        <v>681</v>
      </c>
      <c r="B368" s="114"/>
      <c r="C368" s="3" t="s">
        <v>266</v>
      </c>
      <c r="D368" s="3" t="s">
        <v>278</v>
      </c>
      <c r="E368" s="3" t="s">
        <v>17</v>
      </c>
      <c r="F368" s="8" t="s">
        <v>106</v>
      </c>
      <c r="G368" s="26">
        <f>_xlfn.XLOOKUP(Participantes[[#This Row],[Seminario al que asistió]],Seminarios[Seminario],Seminarios[Año])</f>
        <v>2024</v>
      </c>
    </row>
    <row r="369" spans="1:7" x14ac:dyDescent="0.25">
      <c r="A369" s="7" t="s">
        <v>682</v>
      </c>
      <c r="B369" s="114"/>
      <c r="C369" s="3" t="s">
        <v>266</v>
      </c>
      <c r="D369" s="3" t="s">
        <v>71</v>
      </c>
      <c r="E369" s="3" t="s">
        <v>17</v>
      </c>
      <c r="F369" s="8" t="s">
        <v>106</v>
      </c>
      <c r="G369" s="26">
        <f>_xlfn.XLOOKUP(Participantes[[#This Row],[Seminario al que asistió]],Seminarios[Seminario],Seminarios[Año])</f>
        <v>2024</v>
      </c>
    </row>
    <row r="370" spans="1:7" x14ac:dyDescent="0.25">
      <c r="A370" s="7" t="s">
        <v>683</v>
      </c>
      <c r="B370" s="114"/>
      <c r="C370" s="3" t="s">
        <v>263</v>
      </c>
      <c r="D370" s="3" t="s">
        <v>71</v>
      </c>
      <c r="E370" s="3" t="s">
        <v>17</v>
      </c>
      <c r="F370" s="8" t="s">
        <v>106</v>
      </c>
      <c r="G370" s="26">
        <f>_xlfn.XLOOKUP(Participantes[[#This Row],[Seminario al que asistió]],Seminarios[Seminario],Seminarios[Año])</f>
        <v>2024</v>
      </c>
    </row>
    <row r="371" spans="1:7" x14ac:dyDescent="0.25">
      <c r="A371" s="7" t="s">
        <v>684</v>
      </c>
      <c r="B371" s="114" t="s">
        <v>685</v>
      </c>
      <c r="C371" s="3" t="s">
        <v>263</v>
      </c>
      <c r="D371" s="3" t="s">
        <v>278</v>
      </c>
      <c r="E371" s="3" t="s">
        <v>17</v>
      </c>
      <c r="F371" s="8" t="s">
        <v>106</v>
      </c>
      <c r="G371" s="26">
        <f>_xlfn.XLOOKUP(Participantes[[#This Row],[Seminario al que asistió]],Seminarios[Seminario],Seminarios[Año])</f>
        <v>2024</v>
      </c>
    </row>
    <row r="372" spans="1:7" x14ac:dyDescent="0.25">
      <c r="A372" s="7" t="s">
        <v>686</v>
      </c>
      <c r="B372" s="114"/>
      <c r="C372" s="3" t="s">
        <v>263</v>
      </c>
      <c r="D372" s="3" t="s">
        <v>71</v>
      </c>
      <c r="E372" s="3" t="s">
        <v>17</v>
      </c>
      <c r="F372" s="8" t="s">
        <v>106</v>
      </c>
      <c r="G372" s="26">
        <f>_xlfn.XLOOKUP(Participantes[[#This Row],[Seminario al que asistió]],Seminarios[Seminario],Seminarios[Año])</f>
        <v>2024</v>
      </c>
    </row>
    <row r="373" spans="1:7" x14ac:dyDescent="0.25">
      <c r="A373" s="7" t="s">
        <v>687</v>
      </c>
      <c r="B373" s="114"/>
      <c r="C373" s="3" t="s">
        <v>266</v>
      </c>
      <c r="D373" s="3" t="s">
        <v>71</v>
      </c>
      <c r="E373" s="3" t="s">
        <v>17</v>
      </c>
      <c r="F373" s="8" t="s">
        <v>106</v>
      </c>
      <c r="G373" s="26">
        <f>_xlfn.XLOOKUP(Participantes[[#This Row],[Seminario al que asistió]],Seminarios[Seminario],Seminarios[Año])</f>
        <v>2024</v>
      </c>
    </row>
    <row r="374" spans="1:7" x14ac:dyDescent="0.25">
      <c r="A374" s="7" t="s">
        <v>688</v>
      </c>
      <c r="B374" s="114" t="s">
        <v>689</v>
      </c>
      <c r="C374" s="3" t="s">
        <v>266</v>
      </c>
      <c r="D374" s="3" t="s">
        <v>71</v>
      </c>
      <c r="E374" s="3" t="s">
        <v>17</v>
      </c>
      <c r="F374" s="8" t="s">
        <v>106</v>
      </c>
      <c r="G374" s="26">
        <f>_xlfn.XLOOKUP(Participantes[[#This Row],[Seminario al que asistió]],Seminarios[Seminario],Seminarios[Año])</f>
        <v>2024</v>
      </c>
    </row>
    <row r="375" spans="1:7" x14ac:dyDescent="0.25">
      <c r="A375" s="7" t="s">
        <v>690</v>
      </c>
      <c r="B375" s="114"/>
      <c r="C375" s="3" t="s">
        <v>266</v>
      </c>
      <c r="D375" s="3" t="s">
        <v>71</v>
      </c>
      <c r="E375" s="3" t="s">
        <v>17</v>
      </c>
      <c r="F375" s="8" t="s">
        <v>106</v>
      </c>
      <c r="G375" s="26">
        <f>_xlfn.XLOOKUP(Participantes[[#This Row],[Seminario al que asistió]],Seminarios[Seminario],Seminarios[Año])</f>
        <v>2024</v>
      </c>
    </row>
    <row r="376" spans="1:7" ht="15.75" thickBot="1" x14ac:dyDescent="0.3">
      <c r="A376" s="133" t="s">
        <v>691</v>
      </c>
      <c r="B376" s="187"/>
      <c r="C376" s="13" t="s">
        <v>266</v>
      </c>
      <c r="D376" s="13" t="s">
        <v>71</v>
      </c>
      <c r="E376" s="13" t="s">
        <v>17</v>
      </c>
      <c r="F376" s="134" t="s">
        <v>106</v>
      </c>
      <c r="G376" s="26">
        <f>_xlfn.XLOOKUP(Participantes[[#This Row],[Seminario al que asistió]],Seminarios[Seminario],Seminarios[Año])</f>
        <v>2024</v>
      </c>
    </row>
    <row r="377" spans="1:7" x14ac:dyDescent="0.25">
      <c r="A377" s="4" t="s">
        <v>692</v>
      </c>
      <c r="B377" s="131" t="s">
        <v>579</v>
      </c>
      <c r="C377" s="5" t="s">
        <v>266</v>
      </c>
      <c r="D377" s="5" t="s">
        <v>71</v>
      </c>
      <c r="E377" s="5" t="s">
        <v>17</v>
      </c>
      <c r="F377" s="6" t="s">
        <v>67</v>
      </c>
      <c r="G377" s="26">
        <f>_xlfn.XLOOKUP(Participantes[[#This Row],[Seminario al que asistió]],Seminarios[Seminario],Seminarios[Año])</f>
        <v>2024</v>
      </c>
    </row>
    <row r="378" spans="1:7" x14ac:dyDescent="0.25">
      <c r="A378" s="7" t="s">
        <v>693</v>
      </c>
      <c r="B378" s="76"/>
      <c r="C378" s="3" t="s">
        <v>263</v>
      </c>
      <c r="D378" s="3" t="s">
        <v>71</v>
      </c>
      <c r="E378" s="3" t="s">
        <v>13</v>
      </c>
      <c r="F378" s="8" t="s">
        <v>67</v>
      </c>
      <c r="G378" s="26">
        <f>_xlfn.XLOOKUP(Participantes[[#This Row],[Seminario al que asistió]],Seminarios[Seminario],Seminarios[Año])</f>
        <v>2024</v>
      </c>
    </row>
    <row r="379" spans="1:7" x14ac:dyDescent="0.25">
      <c r="A379" s="7" t="s">
        <v>694</v>
      </c>
      <c r="B379" s="76" t="s">
        <v>695</v>
      </c>
      <c r="C379" s="3" t="s">
        <v>263</v>
      </c>
      <c r="D379" s="3" t="s">
        <v>71</v>
      </c>
      <c r="E379" s="3" t="s">
        <v>17</v>
      </c>
      <c r="F379" s="8" t="s">
        <v>67</v>
      </c>
      <c r="G379" s="26">
        <f>_xlfn.XLOOKUP(Participantes[[#This Row],[Seminario al que asistió]],Seminarios[Seminario],Seminarios[Año])</f>
        <v>2024</v>
      </c>
    </row>
    <row r="380" spans="1:7" x14ac:dyDescent="0.25">
      <c r="A380" s="7" t="s">
        <v>667</v>
      </c>
      <c r="B380" s="76" t="s">
        <v>668</v>
      </c>
      <c r="C380" s="3" t="s">
        <v>266</v>
      </c>
      <c r="D380" s="3" t="s">
        <v>56</v>
      </c>
      <c r="E380" s="3" t="s">
        <v>17</v>
      </c>
      <c r="F380" s="8" t="s">
        <v>67</v>
      </c>
      <c r="G380" s="26">
        <f>_xlfn.XLOOKUP(Participantes[[#This Row],[Seminario al que asistió]],Seminarios[Seminario],Seminarios[Año])</f>
        <v>2024</v>
      </c>
    </row>
    <row r="381" spans="1:7" x14ac:dyDescent="0.25">
      <c r="A381" s="7" t="s">
        <v>696</v>
      </c>
      <c r="B381" s="76" t="s">
        <v>697</v>
      </c>
      <c r="C381" s="3" t="s">
        <v>263</v>
      </c>
      <c r="D381" s="3" t="s">
        <v>56</v>
      </c>
      <c r="E381" s="3" t="s">
        <v>13</v>
      </c>
      <c r="F381" s="8" t="s">
        <v>67</v>
      </c>
      <c r="G381" s="26">
        <f>_xlfn.XLOOKUP(Participantes[[#This Row],[Seminario al que asistió]],Seminarios[Seminario],Seminarios[Año])</f>
        <v>2024</v>
      </c>
    </row>
    <row r="382" spans="1:7" x14ac:dyDescent="0.25">
      <c r="A382" s="7" t="s">
        <v>523</v>
      </c>
      <c r="B382" s="76" t="s">
        <v>524</v>
      </c>
      <c r="C382" s="3" t="s">
        <v>263</v>
      </c>
      <c r="D382" s="3" t="s">
        <v>71</v>
      </c>
      <c r="E382" s="3" t="s">
        <v>13</v>
      </c>
      <c r="F382" s="8" t="s">
        <v>67</v>
      </c>
      <c r="G382" s="26">
        <f>_xlfn.XLOOKUP(Participantes[[#This Row],[Seminario al que asistió]],Seminarios[Seminario],Seminarios[Año])</f>
        <v>2024</v>
      </c>
    </row>
    <row r="383" spans="1:7" x14ac:dyDescent="0.25">
      <c r="A383" s="7" t="s">
        <v>314</v>
      </c>
      <c r="B383" s="76" t="s">
        <v>315</v>
      </c>
      <c r="C383" s="3" t="s">
        <v>263</v>
      </c>
      <c r="D383" s="3" t="s">
        <v>56</v>
      </c>
      <c r="E383" s="3" t="s">
        <v>13</v>
      </c>
      <c r="F383" s="8" t="s">
        <v>67</v>
      </c>
      <c r="G383" s="26">
        <f>_xlfn.XLOOKUP(Participantes[[#This Row],[Seminario al que asistió]],Seminarios[Seminario],Seminarios[Año])</f>
        <v>2024</v>
      </c>
    </row>
    <row r="384" spans="1:7" x14ac:dyDescent="0.25">
      <c r="A384" s="7" t="s">
        <v>698</v>
      </c>
      <c r="B384" s="76" t="s">
        <v>699</v>
      </c>
      <c r="C384" s="3" t="s">
        <v>263</v>
      </c>
      <c r="D384" s="3" t="s">
        <v>56</v>
      </c>
      <c r="E384" s="3" t="s">
        <v>13</v>
      </c>
      <c r="F384" s="8" t="s">
        <v>67</v>
      </c>
      <c r="G384" s="26">
        <f>_xlfn.XLOOKUP(Participantes[[#This Row],[Seminario al que asistió]],Seminarios[Seminario],Seminarios[Año])</f>
        <v>2024</v>
      </c>
    </row>
    <row r="385" spans="1:7" x14ac:dyDescent="0.25">
      <c r="A385" s="7" t="s">
        <v>211</v>
      </c>
      <c r="B385" s="76" t="s">
        <v>329</v>
      </c>
      <c r="C385" s="3" t="s">
        <v>263</v>
      </c>
      <c r="D385" s="3" t="s">
        <v>56</v>
      </c>
      <c r="E385" s="3" t="s">
        <v>13</v>
      </c>
      <c r="F385" s="8" t="s">
        <v>67</v>
      </c>
      <c r="G385" s="26">
        <f>_xlfn.XLOOKUP(Participantes[[#This Row],[Seminario al que asistió]],Seminarios[Seminario],Seminarios[Año])</f>
        <v>2024</v>
      </c>
    </row>
    <row r="386" spans="1:7" x14ac:dyDescent="0.25">
      <c r="A386" s="7" t="s">
        <v>700</v>
      </c>
      <c r="B386" s="76" t="s">
        <v>618</v>
      </c>
      <c r="C386" s="3" t="s">
        <v>263</v>
      </c>
      <c r="D386" s="3" t="s">
        <v>56</v>
      </c>
      <c r="E386" s="3" t="s">
        <v>13</v>
      </c>
      <c r="F386" s="8" t="s">
        <v>67</v>
      </c>
      <c r="G386" s="26">
        <f>_xlfn.XLOOKUP(Participantes[[#This Row],[Seminario al que asistió]],Seminarios[Seminario],Seminarios[Año])</f>
        <v>2024</v>
      </c>
    </row>
    <row r="387" spans="1:7" x14ac:dyDescent="0.25">
      <c r="A387" s="7" t="s">
        <v>701</v>
      </c>
      <c r="B387" s="76" t="s">
        <v>702</v>
      </c>
      <c r="C387" s="3" t="s">
        <v>263</v>
      </c>
      <c r="D387" s="3" t="s">
        <v>71</v>
      </c>
      <c r="E387" s="3" t="s">
        <v>13</v>
      </c>
      <c r="F387" s="8" t="s">
        <v>67</v>
      </c>
      <c r="G387" s="26">
        <f>_xlfn.XLOOKUP(Participantes[[#This Row],[Seminario al que asistió]],Seminarios[Seminario],Seminarios[Año])</f>
        <v>2024</v>
      </c>
    </row>
    <row r="388" spans="1:7" x14ac:dyDescent="0.25">
      <c r="A388" s="7" t="s">
        <v>378</v>
      </c>
      <c r="B388" s="76" t="s">
        <v>297</v>
      </c>
      <c r="C388" s="3" t="s">
        <v>266</v>
      </c>
      <c r="D388" s="3" t="s">
        <v>66</v>
      </c>
      <c r="E388" s="3" t="s">
        <v>13</v>
      </c>
      <c r="F388" s="8" t="s">
        <v>67</v>
      </c>
      <c r="G388" s="26">
        <f>_xlfn.XLOOKUP(Participantes[[#This Row],[Seminario al que asistió]],Seminarios[Seminario],Seminarios[Año])</f>
        <v>2024</v>
      </c>
    </row>
    <row r="389" spans="1:7" x14ac:dyDescent="0.25">
      <c r="A389" s="7" t="s">
        <v>703</v>
      </c>
      <c r="B389" s="76" t="s">
        <v>704</v>
      </c>
      <c r="C389" s="3" t="s">
        <v>263</v>
      </c>
      <c r="D389" s="3" t="s">
        <v>56</v>
      </c>
      <c r="E389" s="3" t="s">
        <v>13</v>
      </c>
      <c r="F389" s="8" t="s">
        <v>67</v>
      </c>
      <c r="G389" s="26">
        <f>_xlfn.XLOOKUP(Participantes[[#This Row],[Seminario al que asistió]],Seminarios[Seminario],Seminarios[Año])</f>
        <v>2024</v>
      </c>
    </row>
    <row r="390" spans="1:7" x14ac:dyDescent="0.25">
      <c r="A390" s="7" t="s">
        <v>705</v>
      </c>
      <c r="B390" s="76" t="s">
        <v>706</v>
      </c>
      <c r="C390" s="3" t="s">
        <v>263</v>
      </c>
      <c r="D390" s="3" t="s">
        <v>56</v>
      </c>
      <c r="E390" s="3" t="s">
        <v>13</v>
      </c>
      <c r="F390" s="8" t="s">
        <v>67</v>
      </c>
      <c r="G390" s="26">
        <f>_xlfn.XLOOKUP(Participantes[[#This Row],[Seminario al que asistió]],Seminarios[Seminario],Seminarios[Año])</f>
        <v>2024</v>
      </c>
    </row>
    <row r="391" spans="1:7" x14ac:dyDescent="0.25">
      <c r="A391" s="7" t="s">
        <v>660</v>
      </c>
      <c r="B391" s="76" t="s">
        <v>661</v>
      </c>
      <c r="C391" s="3" t="s">
        <v>263</v>
      </c>
      <c r="D391" s="3" t="s">
        <v>56</v>
      </c>
      <c r="E391" s="3" t="s">
        <v>13</v>
      </c>
      <c r="F391" s="8" t="s">
        <v>67</v>
      </c>
      <c r="G391" s="26">
        <f>_xlfn.XLOOKUP(Participantes[[#This Row],[Seminario al que asistió]],Seminarios[Seminario],Seminarios[Año])</f>
        <v>2024</v>
      </c>
    </row>
    <row r="392" spans="1:7" x14ac:dyDescent="0.25">
      <c r="A392" s="7" t="s">
        <v>707</v>
      </c>
      <c r="B392" s="76" t="s">
        <v>708</v>
      </c>
      <c r="C392" s="3" t="s">
        <v>263</v>
      </c>
      <c r="D392" s="3" t="s">
        <v>71</v>
      </c>
      <c r="E392" s="3" t="s">
        <v>13</v>
      </c>
      <c r="F392" s="8" t="s">
        <v>67</v>
      </c>
      <c r="G392" s="26">
        <f>_xlfn.XLOOKUP(Participantes[[#This Row],[Seminario al que asistió]],Seminarios[Seminario],Seminarios[Año])</f>
        <v>2024</v>
      </c>
    </row>
    <row r="393" spans="1:7" x14ac:dyDescent="0.25">
      <c r="A393" s="7" t="s">
        <v>709</v>
      </c>
      <c r="B393" s="76"/>
      <c r="C393" s="3" t="s">
        <v>266</v>
      </c>
      <c r="D393" s="3" t="s">
        <v>71</v>
      </c>
      <c r="E393" s="3" t="s">
        <v>17</v>
      </c>
      <c r="F393" s="8" t="s">
        <v>67</v>
      </c>
      <c r="G393" s="26">
        <f>_xlfn.XLOOKUP(Participantes[[#This Row],[Seminario al que asistió]],Seminarios[Seminario],Seminarios[Año])</f>
        <v>2024</v>
      </c>
    </row>
    <row r="394" spans="1:7" x14ac:dyDescent="0.25">
      <c r="A394" s="7" t="s">
        <v>609</v>
      </c>
      <c r="B394" s="76" t="s">
        <v>333</v>
      </c>
      <c r="C394" s="3" t="s">
        <v>263</v>
      </c>
      <c r="D394" s="3" t="s">
        <v>56</v>
      </c>
      <c r="E394" s="3" t="s">
        <v>13</v>
      </c>
      <c r="F394" s="8" t="s">
        <v>67</v>
      </c>
      <c r="G394" s="26">
        <f>_xlfn.XLOOKUP(Participantes[[#This Row],[Seminario al que asistió]],Seminarios[Seminario],Seminarios[Año])</f>
        <v>2024</v>
      </c>
    </row>
    <row r="395" spans="1:7" x14ac:dyDescent="0.25">
      <c r="A395" s="7" t="s">
        <v>710</v>
      </c>
      <c r="B395" s="76" t="s">
        <v>452</v>
      </c>
      <c r="C395" s="3" t="s">
        <v>263</v>
      </c>
      <c r="D395" s="3" t="s">
        <v>56</v>
      </c>
      <c r="E395" s="3" t="s">
        <v>13</v>
      </c>
      <c r="F395" s="8" t="s">
        <v>67</v>
      </c>
      <c r="G395" s="26">
        <f>_xlfn.XLOOKUP(Participantes[[#This Row],[Seminario al que asistió]],Seminarios[Seminario],Seminarios[Año])</f>
        <v>2024</v>
      </c>
    </row>
    <row r="396" spans="1:7" x14ac:dyDescent="0.25">
      <c r="A396" s="7" t="s">
        <v>298</v>
      </c>
      <c r="B396" s="76" t="s">
        <v>299</v>
      </c>
      <c r="C396" s="3" t="s">
        <v>263</v>
      </c>
      <c r="D396" s="3" t="s">
        <v>56</v>
      </c>
      <c r="E396" s="3" t="s">
        <v>17</v>
      </c>
      <c r="F396" s="8" t="s">
        <v>67</v>
      </c>
      <c r="G396" s="26">
        <f>_xlfn.XLOOKUP(Participantes[[#This Row],[Seminario al que asistió]],Seminarios[Seminario],Seminarios[Año])</f>
        <v>2024</v>
      </c>
    </row>
    <row r="397" spans="1:7" x14ac:dyDescent="0.25">
      <c r="A397" s="7" t="s">
        <v>711</v>
      </c>
      <c r="B397" s="76" t="s">
        <v>712</v>
      </c>
      <c r="C397" s="3" t="s">
        <v>266</v>
      </c>
      <c r="D397" s="3" t="s">
        <v>56</v>
      </c>
      <c r="E397" s="3" t="s">
        <v>13</v>
      </c>
      <c r="F397" s="8" t="s">
        <v>67</v>
      </c>
      <c r="G397" s="26">
        <f>_xlfn.XLOOKUP(Participantes[[#This Row],[Seminario al que asistió]],Seminarios[Seminario],Seminarios[Año])</f>
        <v>2024</v>
      </c>
    </row>
    <row r="398" spans="1:7" x14ac:dyDescent="0.25">
      <c r="A398" s="7" t="s">
        <v>713</v>
      </c>
      <c r="B398" s="76" t="s">
        <v>275</v>
      </c>
      <c r="C398" s="3" t="s">
        <v>263</v>
      </c>
      <c r="D398" s="3" t="s">
        <v>56</v>
      </c>
      <c r="E398" s="3" t="s">
        <v>13</v>
      </c>
      <c r="F398" s="8" t="s">
        <v>67</v>
      </c>
      <c r="G398" s="26">
        <f>_xlfn.XLOOKUP(Participantes[[#This Row],[Seminario al que asistió]],Seminarios[Seminario],Seminarios[Año])</f>
        <v>2024</v>
      </c>
    </row>
    <row r="399" spans="1:7" x14ac:dyDescent="0.25">
      <c r="A399" s="7" t="s">
        <v>714</v>
      </c>
      <c r="B399" s="76" t="s">
        <v>634</v>
      </c>
      <c r="C399" s="3" t="s">
        <v>263</v>
      </c>
      <c r="D399" s="3" t="s">
        <v>56</v>
      </c>
      <c r="E399" s="3" t="s">
        <v>17</v>
      </c>
      <c r="F399" s="8" t="s">
        <v>67</v>
      </c>
      <c r="G399" s="26">
        <f>_xlfn.XLOOKUP(Participantes[[#This Row],[Seminario al que asistió]],Seminarios[Seminario],Seminarios[Año])</f>
        <v>2024</v>
      </c>
    </row>
    <row r="400" spans="1:7" x14ac:dyDescent="0.25">
      <c r="A400" s="7" t="s">
        <v>715</v>
      </c>
      <c r="B400" s="76"/>
      <c r="C400" s="3" t="s">
        <v>263</v>
      </c>
      <c r="D400" s="3" t="s">
        <v>71</v>
      </c>
      <c r="E400" s="3" t="s">
        <v>13</v>
      </c>
      <c r="F400" s="8" t="s">
        <v>67</v>
      </c>
      <c r="G400" s="26">
        <f>_xlfn.XLOOKUP(Participantes[[#This Row],[Seminario al que asistió]],Seminarios[Seminario],Seminarios[Año])</f>
        <v>2024</v>
      </c>
    </row>
    <row r="401" spans="1:7" x14ac:dyDescent="0.25">
      <c r="A401" s="7" t="s">
        <v>716</v>
      </c>
      <c r="B401" s="76" t="s">
        <v>717</v>
      </c>
      <c r="C401" s="3" t="s">
        <v>263</v>
      </c>
      <c r="D401" s="3" t="s">
        <v>56</v>
      </c>
      <c r="E401" s="3" t="s">
        <v>13</v>
      </c>
      <c r="F401" s="8" t="s">
        <v>67</v>
      </c>
      <c r="G401" s="26">
        <f>_xlfn.XLOOKUP(Participantes[[#This Row],[Seminario al que asistió]],Seminarios[Seminario],Seminarios[Año])</f>
        <v>2024</v>
      </c>
    </row>
    <row r="402" spans="1:7" x14ac:dyDescent="0.25">
      <c r="A402" s="7" t="s">
        <v>623</v>
      </c>
      <c r="B402" s="76" t="s">
        <v>624</v>
      </c>
      <c r="C402" s="3" t="s">
        <v>263</v>
      </c>
      <c r="D402" s="3" t="s">
        <v>278</v>
      </c>
      <c r="E402" s="3" t="s">
        <v>17</v>
      </c>
      <c r="F402" s="8" t="s">
        <v>67</v>
      </c>
      <c r="G402" s="26">
        <f>_xlfn.XLOOKUP(Participantes[[#This Row],[Seminario al que asistió]],Seminarios[Seminario],Seminarios[Año])</f>
        <v>2024</v>
      </c>
    </row>
    <row r="403" spans="1:7" x14ac:dyDescent="0.25">
      <c r="A403" s="7" t="s">
        <v>718</v>
      </c>
      <c r="B403" s="76" t="s">
        <v>719</v>
      </c>
      <c r="C403" s="3" t="s">
        <v>266</v>
      </c>
      <c r="D403" s="3" t="s">
        <v>56</v>
      </c>
      <c r="E403" s="3" t="s">
        <v>17</v>
      </c>
      <c r="F403" s="8" t="s">
        <v>67</v>
      </c>
      <c r="G403" s="26">
        <f>_xlfn.XLOOKUP(Participantes[[#This Row],[Seminario al que asistió]],Seminarios[Seminario],Seminarios[Año])</f>
        <v>2024</v>
      </c>
    </row>
    <row r="404" spans="1:7" x14ac:dyDescent="0.25">
      <c r="A404" s="7" t="s">
        <v>720</v>
      </c>
      <c r="B404" s="76" t="s">
        <v>721</v>
      </c>
      <c r="C404" s="3" t="s">
        <v>266</v>
      </c>
      <c r="D404" s="3" t="s">
        <v>56</v>
      </c>
      <c r="E404" s="3" t="s">
        <v>13</v>
      </c>
      <c r="F404" s="8" t="s">
        <v>67</v>
      </c>
      <c r="G404" s="26">
        <f>_xlfn.XLOOKUP(Participantes[[#This Row],[Seminario al que asistió]],Seminarios[Seminario],Seminarios[Año])</f>
        <v>2024</v>
      </c>
    </row>
    <row r="405" spans="1:7" x14ac:dyDescent="0.25">
      <c r="A405" s="7" t="s">
        <v>221</v>
      </c>
      <c r="B405" s="76" t="s">
        <v>353</v>
      </c>
      <c r="C405" s="3" t="s">
        <v>266</v>
      </c>
      <c r="D405" s="3" t="s">
        <v>56</v>
      </c>
      <c r="E405" s="3" t="s">
        <v>13</v>
      </c>
      <c r="F405" s="8" t="s">
        <v>67</v>
      </c>
      <c r="G405" s="26">
        <f>_xlfn.XLOOKUP(Participantes[[#This Row],[Seminario al que asistió]],Seminarios[Seminario],Seminarios[Año])</f>
        <v>2024</v>
      </c>
    </row>
    <row r="406" spans="1:7" x14ac:dyDescent="0.25">
      <c r="A406" s="7" t="s">
        <v>722</v>
      </c>
      <c r="B406" s="76" t="s">
        <v>723</v>
      </c>
      <c r="C406" s="3" t="s">
        <v>263</v>
      </c>
      <c r="D406" s="3" t="s">
        <v>56</v>
      </c>
      <c r="E406" s="3" t="s">
        <v>13</v>
      </c>
      <c r="F406" s="8" t="s">
        <v>67</v>
      </c>
      <c r="G406" s="26">
        <f>_xlfn.XLOOKUP(Participantes[[#This Row],[Seminario al que asistió]],Seminarios[Seminario],Seminarios[Año])</f>
        <v>2024</v>
      </c>
    </row>
    <row r="407" spans="1:7" x14ac:dyDescent="0.25">
      <c r="A407" s="7" t="s">
        <v>520</v>
      </c>
      <c r="B407" s="76" t="s">
        <v>385</v>
      </c>
      <c r="C407" s="3" t="s">
        <v>263</v>
      </c>
      <c r="D407" s="3" t="s">
        <v>56</v>
      </c>
      <c r="E407" s="3" t="s">
        <v>13</v>
      </c>
      <c r="F407" s="8" t="s">
        <v>67</v>
      </c>
      <c r="G407" s="26">
        <f>_xlfn.XLOOKUP(Participantes[[#This Row],[Seminario al que asistió]],Seminarios[Seminario],Seminarios[Año])</f>
        <v>2024</v>
      </c>
    </row>
    <row r="408" spans="1:7" x14ac:dyDescent="0.25">
      <c r="A408" s="7" t="s">
        <v>724</v>
      </c>
      <c r="B408" s="76" t="s">
        <v>622</v>
      </c>
      <c r="C408" s="3" t="s">
        <v>263</v>
      </c>
      <c r="D408" s="3" t="s">
        <v>56</v>
      </c>
      <c r="E408" s="3" t="s">
        <v>13</v>
      </c>
      <c r="F408" s="8" t="s">
        <v>67</v>
      </c>
      <c r="G408" s="26">
        <f>_xlfn.XLOOKUP(Participantes[[#This Row],[Seminario al que asistió]],Seminarios[Seminario],Seminarios[Año])</f>
        <v>2024</v>
      </c>
    </row>
    <row r="409" spans="1:7" x14ac:dyDescent="0.25">
      <c r="A409" s="7" t="s">
        <v>725</v>
      </c>
      <c r="B409" s="76" t="s">
        <v>726</v>
      </c>
      <c r="C409" s="3" t="s">
        <v>266</v>
      </c>
      <c r="D409" s="3" t="s">
        <v>56</v>
      </c>
      <c r="E409" s="3" t="s">
        <v>17</v>
      </c>
      <c r="F409" s="8" t="s">
        <v>67</v>
      </c>
      <c r="G409" s="26">
        <f>_xlfn.XLOOKUP(Participantes[[#This Row],[Seminario al que asistió]],Seminarios[Seminario],Seminarios[Año])</f>
        <v>2024</v>
      </c>
    </row>
    <row r="410" spans="1:7" x14ac:dyDescent="0.25">
      <c r="A410" s="7" t="s">
        <v>727</v>
      </c>
      <c r="B410" s="76"/>
      <c r="C410" s="3" t="s">
        <v>266</v>
      </c>
      <c r="D410" s="3" t="s">
        <v>71</v>
      </c>
      <c r="E410" s="3" t="s">
        <v>17</v>
      </c>
      <c r="F410" s="8" t="s">
        <v>67</v>
      </c>
      <c r="G410" s="26">
        <f>_xlfn.XLOOKUP(Participantes[[#This Row],[Seminario al que asistió]],Seminarios[Seminario],Seminarios[Año])</f>
        <v>2024</v>
      </c>
    </row>
    <row r="411" spans="1:7" x14ac:dyDescent="0.25">
      <c r="A411" s="7" t="s">
        <v>728</v>
      </c>
      <c r="B411" s="76" t="s">
        <v>301</v>
      </c>
      <c r="C411" s="3" t="s">
        <v>263</v>
      </c>
      <c r="D411" s="3" t="s">
        <v>56</v>
      </c>
      <c r="E411" s="3" t="s">
        <v>13</v>
      </c>
      <c r="F411" s="8" t="s">
        <v>67</v>
      </c>
      <c r="G411" s="26">
        <f>_xlfn.XLOOKUP(Participantes[[#This Row],[Seminario al que asistió]],Seminarios[Seminario],Seminarios[Año])</f>
        <v>2024</v>
      </c>
    </row>
    <row r="412" spans="1:7" x14ac:dyDescent="0.25">
      <c r="A412" s="7" t="s">
        <v>729</v>
      </c>
      <c r="B412" s="76" t="s">
        <v>348</v>
      </c>
      <c r="C412" s="3" t="s">
        <v>263</v>
      </c>
      <c r="D412" s="3" t="s">
        <v>56</v>
      </c>
      <c r="E412" s="3" t="s">
        <v>13</v>
      </c>
      <c r="F412" s="8" t="s">
        <v>67</v>
      </c>
      <c r="G412" s="26">
        <f>_xlfn.XLOOKUP(Participantes[[#This Row],[Seminario al que asistió]],Seminarios[Seminario],Seminarios[Año])</f>
        <v>2024</v>
      </c>
    </row>
    <row r="413" spans="1:7" x14ac:dyDescent="0.25">
      <c r="A413" s="7" t="s">
        <v>279</v>
      </c>
      <c r="B413" s="76" t="s">
        <v>730</v>
      </c>
      <c r="C413" s="3" t="s">
        <v>263</v>
      </c>
      <c r="D413" s="3" t="s">
        <v>56</v>
      </c>
      <c r="E413" s="3" t="s">
        <v>13</v>
      </c>
      <c r="F413" s="8" t="s">
        <v>67</v>
      </c>
      <c r="G413" s="26">
        <f>_xlfn.XLOOKUP(Participantes[[#This Row],[Seminario al que asistió]],Seminarios[Seminario],Seminarios[Año])</f>
        <v>2024</v>
      </c>
    </row>
    <row r="414" spans="1:7" x14ac:dyDescent="0.25">
      <c r="A414" s="7" t="s">
        <v>305</v>
      </c>
      <c r="B414" s="76" t="s">
        <v>608</v>
      </c>
      <c r="C414" s="3" t="s">
        <v>263</v>
      </c>
      <c r="D414" s="3" t="s">
        <v>56</v>
      </c>
      <c r="E414" s="3" t="s">
        <v>13</v>
      </c>
      <c r="F414" s="8" t="s">
        <v>67</v>
      </c>
      <c r="G414" s="26">
        <f>_xlfn.XLOOKUP(Participantes[[#This Row],[Seminario al que asistió]],Seminarios[Seminario],Seminarios[Año])</f>
        <v>2024</v>
      </c>
    </row>
    <row r="415" spans="1:7" x14ac:dyDescent="0.25">
      <c r="A415" s="7" t="s">
        <v>264</v>
      </c>
      <c r="B415" s="76" t="s">
        <v>265</v>
      </c>
      <c r="C415" s="3" t="s">
        <v>266</v>
      </c>
      <c r="D415" s="3" t="s">
        <v>56</v>
      </c>
      <c r="E415" s="3" t="s">
        <v>13</v>
      </c>
      <c r="F415" s="8" t="s">
        <v>67</v>
      </c>
      <c r="G415" s="26">
        <f>_xlfn.XLOOKUP(Participantes[[#This Row],[Seminario al que asistió]],Seminarios[Seminario],Seminarios[Año])</f>
        <v>2024</v>
      </c>
    </row>
    <row r="416" spans="1:7" x14ac:dyDescent="0.25">
      <c r="A416" s="7" t="s">
        <v>731</v>
      </c>
      <c r="B416" s="76" t="s">
        <v>732</v>
      </c>
      <c r="C416" s="3" t="s">
        <v>263</v>
      </c>
      <c r="D416" s="3" t="s">
        <v>56</v>
      </c>
      <c r="E416" s="3" t="s">
        <v>13</v>
      </c>
      <c r="F416" s="8" t="s">
        <v>67</v>
      </c>
      <c r="G416" s="26">
        <f>_xlfn.XLOOKUP(Participantes[[#This Row],[Seminario al que asistió]],Seminarios[Seminario],Seminarios[Año])</f>
        <v>2024</v>
      </c>
    </row>
    <row r="417" spans="1:7" x14ac:dyDescent="0.25">
      <c r="A417" s="7" t="s">
        <v>733</v>
      </c>
      <c r="B417" s="76" t="s">
        <v>734</v>
      </c>
      <c r="C417" s="3" t="s">
        <v>263</v>
      </c>
      <c r="D417" s="3" t="s">
        <v>56</v>
      </c>
      <c r="E417" s="3" t="s">
        <v>13</v>
      </c>
      <c r="F417" s="8" t="s">
        <v>67</v>
      </c>
      <c r="G417" s="26">
        <f>_xlfn.XLOOKUP(Participantes[[#This Row],[Seminario al que asistió]],Seminarios[Seminario],Seminarios[Año])</f>
        <v>2024</v>
      </c>
    </row>
    <row r="418" spans="1:7" x14ac:dyDescent="0.25">
      <c r="A418" s="7" t="s">
        <v>735</v>
      </c>
      <c r="B418" s="76" t="s">
        <v>736</v>
      </c>
      <c r="C418" s="3" t="s">
        <v>263</v>
      </c>
      <c r="D418" s="3" t="s">
        <v>71</v>
      </c>
      <c r="E418" s="3" t="s">
        <v>13</v>
      </c>
      <c r="F418" s="8" t="s">
        <v>67</v>
      </c>
      <c r="G418" s="26">
        <f>_xlfn.XLOOKUP(Participantes[[#This Row],[Seminario al que asistió]],Seminarios[Seminario],Seminarios[Año])</f>
        <v>2024</v>
      </c>
    </row>
    <row r="419" spans="1:7" x14ac:dyDescent="0.25">
      <c r="A419" s="7" t="s">
        <v>363</v>
      </c>
      <c r="B419" s="76" t="s">
        <v>364</v>
      </c>
      <c r="C419" s="3" t="s">
        <v>263</v>
      </c>
      <c r="D419" s="3" t="s">
        <v>56</v>
      </c>
      <c r="E419" s="3" t="s">
        <v>13</v>
      </c>
      <c r="F419" s="8" t="s">
        <v>67</v>
      </c>
      <c r="G419" s="26">
        <f>_xlfn.XLOOKUP(Participantes[[#This Row],[Seminario al que asistió]],Seminarios[Seminario],Seminarios[Año])</f>
        <v>2024</v>
      </c>
    </row>
    <row r="420" spans="1:7" x14ac:dyDescent="0.25">
      <c r="A420" s="7" t="s">
        <v>737</v>
      </c>
      <c r="B420" s="76"/>
      <c r="C420" s="3" t="s">
        <v>266</v>
      </c>
      <c r="D420" s="3" t="s">
        <v>71</v>
      </c>
      <c r="E420" s="3" t="s">
        <v>13</v>
      </c>
      <c r="F420" s="8" t="s">
        <v>67</v>
      </c>
      <c r="G420" s="26">
        <f>_xlfn.XLOOKUP(Participantes[[#This Row],[Seminario al que asistió]],Seminarios[Seminario],Seminarios[Año])</f>
        <v>2024</v>
      </c>
    </row>
    <row r="421" spans="1:7" x14ac:dyDescent="0.25">
      <c r="A421" s="7" t="s">
        <v>330</v>
      </c>
      <c r="B421" s="76" t="s">
        <v>331</v>
      </c>
      <c r="C421" s="3" t="s">
        <v>263</v>
      </c>
      <c r="D421" s="3" t="s">
        <v>56</v>
      </c>
      <c r="E421" s="3" t="s">
        <v>13</v>
      </c>
      <c r="F421" s="8" t="s">
        <v>67</v>
      </c>
      <c r="G421" s="26">
        <f>_xlfn.XLOOKUP(Participantes[[#This Row],[Seminario al que asistió]],Seminarios[Seminario],Seminarios[Año])</f>
        <v>2024</v>
      </c>
    </row>
    <row r="422" spans="1:7" x14ac:dyDescent="0.25">
      <c r="A422" s="7" t="s">
        <v>738</v>
      </c>
      <c r="B422" s="76" t="s">
        <v>739</v>
      </c>
      <c r="C422" s="3" t="s">
        <v>263</v>
      </c>
      <c r="D422" s="3" t="s">
        <v>278</v>
      </c>
      <c r="E422" s="3" t="s">
        <v>13</v>
      </c>
      <c r="F422" s="8" t="s">
        <v>67</v>
      </c>
      <c r="G422" s="26">
        <f>_xlfn.XLOOKUP(Participantes[[#This Row],[Seminario al que asistió]],Seminarios[Seminario],Seminarios[Año])</f>
        <v>2024</v>
      </c>
    </row>
    <row r="423" spans="1:7" x14ac:dyDescent="0.25">
      <c r="A423" s="7" t="s">
        <v>740</v>
      </c>
      <c r="B423" s="76" t="s">
        <v>741</v>
      </c>
      <c r="C423" s="3" t="s">
        <v>266</v>
      </c>
      <c r="D423" s="3" t="s">
        <v>66</v>
      </c>
      <c r="E423" s="3" t="s">
        <v>13</v>
      </c>
      <c r="F423" s="8" t="s">
        <v>67</v>
      </c>
      <c r="G423" s="26">
        <f>_xlfn.XLOOKUP(Participantes[[#This Row],[Seminario al que asistió]],Seminarios[Seminario],Seminarios[Año])</f>
        <v>2024</v>
      </c>
    </row>
    <row r="424" spans="1:7" x14ac:dyDescent="0.25">
      <c r="A424" s="7" t="s">
        <v>742</v>
      </c>
      <c r="B424" s="76" t="s">
        <v>743</v>
      </c>
      <c r="C424" s="3" t="s">
        <v>266</v>
      </c>
      <c r="D424" s="3" t="s">
        <v>278</v>
      </c>
      <c r="E424" s="3" t="s">
        <v>13</v>
      </c>
      <c r="F424" s="8" t="s">
        <v>67</v>
      </c>
      <c r="G424" s="26">
        <f>_xlfn.XLOOKUP(Participantes[[#This Row],[Seminario al que asistió]],Seminarios[Seminario],Seminarios[Año])</f>
        <v>2024</v>
      </c>
    </row>
    <row r="425" spans="1:7" ht="15.75" thickBot="1" x14ac:dyDescent="0.3">
      <c r="A425" s="9" t="s">
        <v>321</v>
      </c>
      <c r="B425" s="132" t="s">
        <v>322</v>
      </c>
      <c r="C425" s="10" t="s">
        <v>263</v>
      </c>
      <c r="D425" s="10" t="s">
        <v>56</v>
      </c>
      <c r="E425" s="10" t="s">
        <v>17</v>
      </c>
      <c r="F425" s="11" t="s">
        <v>67</v>
      </c>
      <c r="G425" s="26">
        <f>_xlfn.XLOOKUP(Participantes[[#This Row],[Seminario al que asistió]],Seminarios[Seminario],Seminarios[Año])</f>
        <v>2024</v>
      </c>
    </row>
    <row r="426" spans="1:7" x14ac:dyDescent="0.25">
      <c r="A426" s="95" t="s">
        <v>744</v>
      </c>
      <c r="B426" s="12" t="s">
        <v>745</v>
      </c>
      <c r="C426" s="12" t="s">
        <v>266</v>
      </c>
      <c r="D426" s="12" t="s">
        <v>278</v>
      </c>
      <c r="E426" s="12" t="s">
        <v>13</v>
      </c>
      <c r="F426" s="96" t="s">
        <v>72</v>
      </c>
      <c r="G426" s="26">
        <f>_xlfn.XLOOKUP(Participantes[[#This Row],[Seminario al que asistió]],Seminarios[Seminario],Seminarios[Año])</f>
        <v>2024</v>
      </c>
    </row>
    <row r="427" spans="1:7" x14ac:dyDescent="0.25">
      <c r="A427" s="7" t="s">
        <v>746</v>
      </c>
      <c r="B427" s="3" t="s">
        <v>747</v>
      </c>
      <c r="C427" s="3" t="s">
        <v>263</v>
      </c>
      <c r="D427" s="3" t="s">
        <v>278</v>
      </c>
      <c r="E427" s="3" t="s">
        <v>13</v>
      </c>
      <c r="F427" s="8" t="s">
        <v>72</v>
      </c>
      <c r="G427" s="26">
        <f>_xlfn.XLOOKUP(Participantes[[#This Row],[Seminario al que asistió]],Seminarios[Seminario],Seminarios[Año])</f>
        <v>2024</v>
      </c>
    </row>
    <row r="428" spans="1:7" x14ac:dyDescent="0.25">
      <c r="A428" s="7" t="s">
        <v>334</v>
      </c>
      <c r="B428" s="3" t="s">
        <v>335</v>
      </c>
      <c r="C428" s="3" t="s">
        <v>266</v>
      </c>
      <c r="D428" s="3" t="s">
        <v>278</v>
      </c>
      <c r="E428" s="3" t="s">
        <v>13</v>
      </c>
      <c r="F428" s="8" t="s">
        <v>72</v>
      </c>
      <c r="G428" s="26">
        <f>_xlfn.XLOOKUP(Participantes[[#This Row],[Seminario al que asistió]],Seminarios[Seminario],Seminarios[Año])</f>
        <v>2024</v>
      </c>
    </row>
    <row r="429" spans="1:7" x14ac:dyDescent="0.25">
      <c r="A429" s="7" t="s">
        <v>748</v>
      </c>
      <c r="B429" s="3" t="s">
        <v>749</v>
      </c>
      <c r="C429" s="3" t="s">
        <v>263</v>
      </c>
      <c r="D429" s="3" t="s">
        <v>278</v>
      </c>
      <c r="E429" s="3" t="s">
        <v>13</v>
      </c>
      <c r="F429" s="8" t="s">
        <v>72</v>
      </c>
      <c r="G429" s="26">
        <f>_xlfn.XLOOKUP(Participantes[[#This Row],[Seminario al que asistió]],Seminarios[Seminario],Seminarios[Año])</f>
        <v>2024</v>
      </c>
    </row>
    <row r="430" spans="1:7" x14ac:dyDescent="0.25">
      <c r="A430" s="7" t="s">
        <v>570</v>
      </c>
      <c r="B430" s="3" t="s">
        <v>750</v>
      </c>
      <c r="C430" s="3" t="s">
        <v>263</v>
      </c>
      <c r="D430" s="3" t="s">
        <v>71</v>
      </c>
      <c r="E430" s="3" t="s">
        <v>13</v>
      </c>
      <c r="F430" s="8" t="s">
        <v>72</v>
      </c>
      <c r="G430" s="26">
        <f>_xlfn.XLOOKUP(Participantes[[#This Row],[Seminario al que asistió]],Seminarios[Seminario],Seminarios[Año])</f>
        <v>2024</v>
      </c>
    </row>
    <row r="431" spans="1:7" x14ac:dyDescent="0.25">
      <c r="A431" s="7" t="s">
        <v>390</v>
      </c>
      <c r="B431" s="3" t="s">
        <v>751</v>
      </c>
      <c r="C431" s="3" t="s">
        <v>266</v>
      </c>
      <c r="D431" s="3" t="s">
        <v>56</v>
      </c>
      <c r="E431" s="3" t="s">
        <v>13</v>
      </c>
      <c r="F431" s="8" t="s">
        <v>72</v>
      </c>
      <c r="G431" s="26">
        <f>_xlfn.XLOOKUP(Participantes[[#This Row],[Seminario al que asistió]],Seminarios[Seminario],Seminarios[Año])</f>
        <v>2024</v>
      </c>
    </row>
    <row r="432" spans="1:7" x14ac:dyDescent="0.25">
      <c r="A432" s="7" t="s">
        <v>298</v>
      </c>
      <c r="B432" s="3" t="s">
        <v>299</v>
      </c>
      <c r="C432" s="3" t="s">
        <v>263</v>
      </c>
      <c r="D432" s="3" t="s">
        <v>56</v>
      </c>
      <c r="E432" s="3" t="s">
        <v>13</v>
      </c>
      <c r="F432" s="8" t="s">
        <v>72</v>
      </c>
      <c r="G432" s="26">
        <f>_xlfn.XLOOKUP(Participantes[[#This Row],[Seminario al que asistió]],Seminarios[Seminario],Seminarios[Año])</f>
        <v>2024</v>
      </c>
    </row>
    <row r="433" spans="1:7" x14ac:dyDescent="0.25">
      <c r="A433" s="7" t="s">
        <v>752</v>
      </c>
      <c r="B433" s="3" t="s">
        <v>275</v>
      </c>
      <c r="C433" s="3" t="s">
        <v>263</v>
      </c>
      <c r="D433" s="3" t="s">
        <v>56</v>
      </c>
      <c r="E433" s="3" t="s">
        <v>13</v>
      </c>
      <c r="F433" s="8" t="s">
        <v>72</v>
      </c>
      <c r="G433" s="26">
        <f>_xlfn.XLOOKUP(Participantes[[#This Row],[Seminario al que asistió]],Seminarios[Seminario],Seminarios[Año])</f>
        <v>2024</v>
      </c>
    </row>
    <row r="434" spans="1:7" x14ac:dyDescent="0.25">
      <c r="A434" s="7" t="s">
        <v>753</v>
      </c>
      <c r="B434" s="3" t="s">
        <v>754</v>
      </c>
      <c r="C434" s="3" t="s">
        <v>266</v>
      </c>
      <c r="D434" s="3" t="s">
        <v>71</v>
      </c>
      <c r="E434" s="3" t="s">
        <v>13</v>
      </c>
      <c r="F434" s="8" t="s">
        <v>72</v>
      </c>
      <c r="G434" s="26">
        <f>_xlfn.XLOOKUP(Participantes[[#This Row],[Seminario al que asistió]],Seminarios[Seminario],Seminarios[Año])</f>
        <v>2024</v>
      </c>
    </row>
    <row r="435" spans="1:7" x14ac:dyDescent="0.25">
      <c r="A435" s="7" t="s">
        <v>755</v>
      </c>
      <c r="B435" s="3" t="s">
        <v>307</v>
      </c>
      <c r="C435" s="3" t="s">
        <v>263</v>
      </c>
      <c r="D435" s="3" t="s">
        <v>278</v>
      </c>
      <c r="E435" s="3" t="s">
        <v>13</v>
      </c>
      <c r="F435" s="8" t="s">
        <v>72</v>
      </c>
      <c r="G435" s="26">
        <f>_xlfn.XLOOKUP(Participantes[[#This Row],[Seminario al que asistió]],Seminarios[Seminario],Seminarios[Año])</f>
        <v>2024</v>
      </c>
    </row>
    <row r="436" spans="1:7" x14ac:dyDescent="0.25">
      <c r="A436" s="7" t="s">
        <v>756</v>
      </c>
      <c r="B436" s="3" t="s">
        <v>757</v>
      </c>
      <c r="C436" s="3" t="s">
        <v>266</v>
      </c>
      <c r="D436" s="3" t="s">
        <v>71</v>
      </c>
      <c r="E436" s="3" t="s">
        <v>13</v>
      </c>
      <c r="F436" s="8" t="s">
        <v>72</v>
      </c>
      <c r="G436" s="26">
        <f>_xlfn.XLOOKUP(Participantes[[#This Row],[Seminario al que asistió]],Seminarios[Seminario],Seminarios[Año])</f>
        <v>2024</v>
      </c>
    </row>
    <row r="437" spans="1:7" x14ac:dyDescent="0.25">
      <c r="A437" s="7" t="s">
        <v>758</v>
      </c>
      <c r="B437" s="3" t="s">
        <v>759</v>
      </c>
      <c r="C437" s="3" t="s">
        <v>263</v>
      </c>
      <c r="D437" s="3" t="s">
        <v>278</v>
      </c>
      <c r="E437" s="3" t="s">
        <v>13</v>
      </c>
      <c r="F437" s="8" t="s">
        <v>72</v>
      </c>
      <c r="G437" s="26">
        <f>_xlfn.XLOOKUP(Participantes[[#This Row],[Seminario al que asistió]],Seminarios[Seminario],Seminarios[Año])</f>
        <v>2024</v>
      </c>
    </row>
    <row r="438" spans="1:7" x14ac:dyDescent="0.25">
      <c r="A438" s="7" t="s">
        <v>760</v>
      </c>
      <c r="B438" s="3" t="s">
        <v>761</v>
      </c>
      <c r="C438" s="3" t="s">
        <v>263</v>
      </c>
      <c r="D438" s="3" t="s">
        <v>278</v>
      </c>
      <c r="E438" s="3" t="s">
        <v>13</v>
      </c>
      <c r="F438" s="8" t="s">
        <v>72</v>
      </c>
      <c r="G438" s="26">
        <f>_xlfn.XLOOKUP(Participantes[[#This Row],[Seminario al que asistió]],Seminarios[Seminario],Seminarios[Año])</f>
        <v>2024</v>
      </c>
    </row>
    <row r="439" spans="1:7" x14ac:dyDescent="0.25">
      <c r="A439" s="7" t="s">
        <v>285</v>
      </c>
      <c r="B439" s="3" t="s">
        <v>762</v>
      </c>
      <c r="C439" s="3" t="s">
        <v>266</v>
      </c>
      <c r="D439" s="3" t="s">
        <v>56</v>
      </c>
      <c r="E439" s="3" t="s">
        <v>13</v>
      </c>
      <c r="F439" s="8" t="s">
        <v>72</v>
      </c>
      <c r="G439" s="26">
        <f>_xlfn.XLOOKUP(Participantes[[#This Row],[Seminario al que asistió]],Seminarios[Seminario],Seminarios[Año])</f>
        <v>2024</v>
      </c>
    </row>
    <row r="440" spans="1:7" x14ac:dyDescent="0.25">
      <c r="A440" s="7" t="s">
        <v>389</v>
      </c>
      <c r="B440" s="3" t="s">
        <v>350</v>
      </c>
      <c r="C440" s="3" t="s">
        <v>266</v>
      </c>
      <c r="D440" s="3" t="s">
        <v>56</v>
      </c>
      <c r="E440" s="3" t="s">
        <v>13</v>
      </c>
      <c r="F440" s="8" t="s">
        <v>72</v>
      </c>
      <c r="G440" s="26">
        <f>_xlfn.XLOOKUP(Participantes[[#This Row],[Seminario al que asistió]],Seminarios[Seminario],Seminarios[Año])</f>
        <v>2024</v>
      </c>
    </row>
    <row r="441" spans="1:7" x14ac:dyDescent="0.25">
      <c r="A441" s="7" t="s">
        <v>279</v>
      </c>
      <c r="B441" s="3" t="s">
        <v>280</v>
      </c>
      <c r="C441" s="3" t="s">
        <v>263</v>
      </c>
      <c r="D441" s="3" t="s">
        <v>56</v>
      </c>
      <c r="E441" s="3" t="s">
        <v>13</v>
      </c>
      <c r="F441" s="8" t="s">
        <v>72</v>
      </c>
      <c r="G441" s="26">
        <f>_xlfn.XLOOKUP(Participantes[[#This Row],[Seminario al que asistió]],Seminarios[Seminario],Seminarios[Año])</f>
        <v>2024</v>
      </c>
    </row>
    <row r="442" spans="1:7" x14ac:dyDescent="0.25">
      <c r="A442" s="7" t="s">
        <v>294</v>
      </c>
      <c r="B442" s="3" t="s">
        <v>608</v>
      </c>
      <c r="C442" s="3" t="s">
        <v>263</v>
      </c>
      <c r="D442" s="3" t="s">
        <v>56</v>
      </c>
      <c r="E442" s="3" t="s">
        <v>13</v>
      </c>
      <c r="F442" s="8" t="s">
        <v>72</v>
      </c>
      <c r="G442" s="26">
        <f>_xlfn.XLOOKUP(Participantes[[#This Row],[Seminario al que asistió]],Seminarios[Seminario],Seminarios[Año])</f>
        <v>2024</v>
      </c>
    </row>
    <row r="443" spans="1:7" x14ac:dyDescent="0.25">
      <c r="A443" s="7" t="s">
        <v>763</v>
      </c>
      <c r="B443" s="3" t="s">
        <v>265</v>
      </c>
      <c r="C443" s="3" t="s">
        <v>266</v>
      </c>
      <c r="D443" s="3" t="s">
        <v>56</v>
      </c>
      <c r="E443" s="3" t="s">
        <v>13</v>
      </c>
      <c r="F443" s="8" t="s">
        <v>72</v>
      </c>
      <c r="G443" s="26">
        <f>_xlfn.XLOOKUP(Participantes[[#This Row],[Seminario al que asistió]],Seminarios[Seminario],Seminarios[Año])</f>
        <v>2024</v>
      </c>
    </row>
    <row r="444" spans="1:7" x14ac:dyDescent="0.25">
      <c r="A444" s="7" t="s">
        <v>363</v>
      </c>
      <c r="B444" s="3" t="s">
        <v>364</v>
      </c>
      <c r="C444" s="3" t="s">
        <v>263</v>
      </c>
      <c r="D444" s="3" t="s">
        <v>56</v>
      </c>
      <c r="E444" s="3" t="s">
        <v>13</v>
      </c>
      <c r="F444" s="8" t="s">
        <v>72</v>
      </c>
      <c r="G444" s="26">
        <f>_xlfn.XLOOKUP(Participantes[[#This Row],[Seminario al que asistió]],Seminarios[Seminario],Seminarios[Año])</f>
        <v>2024</v>
      </c>
    </row>
    <row r="445" spans="1:7" x14ac:dyDescent="0.25">
      <c r="A445" s="7" t="s">
        <v>556</v>
      </c>
      <c r="B445" s="3" t="s">
        <v>320</v>
      </c>
      <c r="C445" s="3" t="s">
        <v>263</v>
      </c>
      <c r="D445" s="3" t="s">
        <v>56</v>
      </c>
      <c r="E445" s="3" t="s">
        <v>13</v>
      </c>
      <c r="F445" s="8" t="s">
        <v>72</v>
      </c>
      <c r="G445" s="26">
        <f>_xlfn.XLOOKUP(Participantes[[#This Row],[Seminario al que asistió]],Seminarios[Seminario],Seminarios[Año])</f>
        <v>2024</v>
      </c>
    </row>
    <row r="446" spans="1:7" x14ac:dyDescent="0.25">
      <c r="A446" s="7" t="s">
        <v>764</v>
      </c>
      <c r="B446" s="3" t="s">
        <v>309</v>
      </c>
      <c r="C446" s="3" t="s">
        <v>266</v>
      </c>
      <c r="D446" s="3" t="s">
        <v>56</v>
      </c>
      <c r="E446" s="3" t="s">
        <v>13</v>
      </c>
      <c r="F446" s="8" t="s">
        <v>72</v>
      </c>
      <c r="G446" s="26">
        <f>_xlfn.XLOOKUP(Participantes[[#This Row],[Seminario al que asistió]],Seminarios[Seminario],Seminarios[Año])</f>
        <v>2024</v>
      </c>
    </row>
    <row r="447" spans="1:7" x14ac:dyDescent="0.25">
      <c r="A447" s="7" t="s">
        <v>272</v>
      </c>
      <c r="B447" s="3" t="s">
        <v>273</v>
      </c>
      <c r="C447" s="3" t="s">
        <v>263</v>
      </c>
      <c r="D447" s="3" t="s">
        <v>56</v>
      </c>
      <c r="E447" s="3" t="s">
        <v>13</v>
      </c>
      <c r="F447" s="8" t="s">
        <v>72</v>
      </c>
      <c r="G447" s="26">
        <f>_xlfn.XLOOKUP(Participantes[[#This Row],[Seminario al que asistió]],Seminarios[Seminario],Seminarios[Año])</f>
        <v>2024</v>
      </c>
    </row>
    <row r="448" spans="1:7" x14ac:dyDescent="0.25">
      <c r="A448" s="7" t="s">
        <v>765</v>
      </c>
      <c r="B448" s="3" t="s">
        <v>766</v>
      </c>
      <c r="C448" s="3" t="s">
        <v>263</v>
      </c>
      <c r="D448" s="3" t="s">
        <v>71</v>
      </c>
      <c r="E448" s="3" t="s">
        <v>13</v>
      </c>
      <c r="F448" s="8" t="s">
        <v>72</v>
      </c>
      <c r="G448" s="26">
        <f>_xlfn.XLOOKUP(Participantes[[#This Row],[Seminario al que asistió]],Seminarios[Seminario],Seminarios[Año])</f>
        <v>2024</v>
      </c>
    </row>
    <row r="449" spans="1:7" x14ac:dyDescent="0.25">
      <c r="A449" s="7" t="s">
        <v>767</v>
      </c>
      <c r="B449" s="3" t="s">
        <v>271</v>
      </c>
      <c r="C449" s="3" t="s">
        <v>263</v>
      </c>
      <c r="D449" s="3" t="s">
        <v>56</v>
      </c>
      <c r="E449" s="3" t="s">
        <v>13</v>
      </c>
      <c r="F449" s="8" t="s">
        <v>72</v>
      </c>
      <c r="G449" s="26">
        <f>_xlfn.XLOOKUP(Participantes[[#This Row],[Seminario al que asistió]],Seminarios[Seminario],Seminarios[Año])</f>
        <v>2024</v>
      </c>
    </row>
    <row r="450" spans="1:7" x14ac:dyDescent="0.25">
      <c r="A450" s="7" t="s">
        <v>768</v>
      </c>
      <c r="B450" s="3" t="s">
        <v>769</v>
      </c>
      <c r="C450" s="3" t="s">
        <v>263</v>
      </c>
      <c r="D450" s="3" t="s">
        <v>56</v>
      </c>
      <c r="E450" s="3" t="s">
        <v>13</v>
      </c>
      <c r="F450" s="8" t="s">
        <v>72</v>
      </c>
      <c r="G450" s="26">
        <f>_xlfn.XLOOKUP(Participantes[[#This Row],[Seminario al que asistió]],Seminarios[Seminario],Seminarios[Año])</f>
        <v>2024</v>
      </c>
    </row>
    <row r="451" spans="1:7" ht="15.75" thickBot="1" x14ac:dyDescent="0.3">
      <c r="A451" s="9" t="s">
        <v>770</v>
      </c>
      <c r="B451" s="10" t="s">
        <v>452</v>
      </c>
      <c r="C451" s="10" t="s">
        <v>263</v>
      </c>
      <c r="D451" s="10" t="s">
        <v>56</v>
      </c>
      <c r="E451" s="10" t="s">
        <v>13</v>
      </c>
      <c r="F451" s="11" t="s">
        <v>72</v>
      </c>
      <c r="G451" s="26">
        <f>_xlfn.XLOOKUP(Participantes[[#This Row],[Seminario al que asistió]],Seminarios[Seminario],Seminarios[Año])</f>
        <v>2024</v>
      </c>
    </row>
    <row r="452" spans="1:7" x14ac:dyDescent="0.25">
      <c r="A452" s="4" t="s">
        <v>771</v>
      </c>
      <c r="B452" s="5"/>
      <c r="C452" s="5" t="s">
        <v>266</v>
      </c>
      <c r="D452" s="5" t="s">
        <v>71</v>
      </c>
      <c r="E452" s="5" t="s">
        <v>17</v>
      </c>
      <c r="F452" s="6" t="s">
        <v>109</v>
      </c>
      <c r="G452" s="26">
        <f>_xlfn.XLOOKUP(Participantes[[#This Row],[Seminario al que asistió]],Seminarios[Seminario],Seminarios[Año])</f>
        <v>2024</v>
      </c>
    </row>
    <row r="453" spans="1:7" x14ac:dyDescent="0.25">
      <c r="A453" s="7" t="s">
        <v>772</v>
      </c>
      <c r="B453" s="3"/>
      <c r="C453" s="3" t="s">
        <v>263</v>
      </c>
      <c r="D453" s="3" t="s">
        <v>71</v>
      </c>
      <c r="E453" s="3" t="s">
        <v>17</v>
      </c>
      <c r="F453" s="8" t="s">
        <v>109</v>
      </c>
      <c r="G453" s="26">
        <f>_xlfn.XLOOKUP(Participantes[[#This Row],[Seminario al que asistió]],Seminarios[Seminario],Seminarios[Año])</f>
        <v>2024</v>
      </c>
    </row>
    <row r="454" spans="1:7" x14ac:dyDescent="0.25">
      <c r="A454" s="7" t="s">
        <v>773</v>
      </c>
      <c r="B454" s="3"/>
      <c r="C454" s="3" t="s">
        <v>263</v>
      </c>
      <c r="D454" s="3" t="s">
        <v>71</v>
      </c>
      <c r="E454" s="3" t="s">
        <v>17</v>
      </c>
      <c r="F454" s="8" t="s">
        <v>109</v>
      </c>
      <c r="G454" s="26">
        <f>_xlfn.XLOOKUP(Participantes[[#This Row],[Seminario al que asistió]],Seminarios[Seminario],Seminarios[Año])</f>
        <v>2024</v>
      </c>
    </row>
    <row r="455" spans="1:7" x14ac:dyDescent="0.25">
      <c r="A455" s="7" t="s">
        <v>774</v>
      </c>
      <c r="B455" s="3" t="s">
        <v>775</v>
      </c>
      <c r="C455" s="3" t="s">
        <v>263</v>
      </c>
      <c r="D455" s="3" t="s">
        <v>71</v>
      </c>
      <c r="E455" s="116" t="s">
        <v>13</v>
      </c>
      <c r="F455" s="8" t="s">
        <v>109</v>
      </c>
      <c r="G455" s="26">
        <f>_xlfn.XLOOKUP(Participantes[[#This Row],[Seminario al que asistió]],Seminarios[Seminario],Seminarios[Año])</f>
        <v>2024</v>
      </c>
    </row>
    <row r="456" spans="1:7" x14ac:dyDescent="0.25">
      <c r="A456" s="7" t="s">
        <v>776</v>
      </c>
      <c r="B456" s="3" t="s">
        <v>777</v>
      </c>
      <c r="C456" s="3" t="s">
        <v>266</v>
      </c>
      <c r="D456" s="3" t="s">
        <v>66</v>
      </c>
      <c r="E456" s="3" t="s">
        <v>17</v>
      </c>
      <c r="F456" s="8" t="s">
        <v>109</v>
      </c>
      <c r="G456" s="26">
        <f>_xlfn.XLOOKUP(Participantes[[#This Row],[Seminario al que asistió]],Seminarios[Seminario],Seminarios[Año])</f>
        <v>2024</v>
      </c>
    </row>
    <row r="457" spans="1:7" x14ac:dyDescent="0.25">
      <c r="A457" s="7" t="s">
        <v>667</v>
      </c>
      <c r="B457" s="3" t="s">
        <v>778</v>
      </c>
      <c r="C457" s="3" t="s">
        <v>266</v>
      </c>
      <c r="D457" s="3" t="s">
        <v>56</v>
      </c>
      <c r="E457" s="3" t="s">
        <v>17</v>
      </c>
      <c r="F457" s="8" t="s">
        <v>109</v>
      </c>
      <c r="G457" s="26">
        <f>_xlfn.XLOOKUP(Participantes[[#This Row],[Seminario al que asistió]],Seminarios[Seminario],Seminarios[Año])</f>
        <v>2024</v>
      </c>
    </row>
    <row r="458" spans="1:7" x14ac:dyDescent="0.25">
      <c r="A458" s="7" t="s">
        <v>779</v>
      </c>
      <c r="B458" s="3"/>
      <c r="C458" s="3" t="s">
        <v>263</v>
      </c>
      <c r="D458" s="3" t="s">
        <v>71</v>
      </c>
      <c r="E458" s="3" t="s">
        <v>17</v>
      </c>
      <c r="F458" s="8" t="s">
        <v>109</v>
      </c>
      <c r="G458" s="26">
        <f>_xlfn.XLOOKUP(Participantes[[#This Row],[Seminario al que asistió]],Seminarios[Seminario],Seminarios[Año])</f>
        <v>2024</v>
      </c>
    </row>
    <row r="459" spans="1:7" x14ac:dyDescent="0.25">
      <c r="A459" s="7" t="s">
        <v>314</v>
      </c>
      <c r="B459" s="3" t="s">
        <v>315</v>
      </c>
      <c r="C459" s="3" t="s">
        <v>263</v>
      </c>
      <c r="D459" s="3" t="s">
        <v>56</v>
      </c>
      <c r="E459" s="116" t="s">
        <v>13</v>
      </c>
      <c r="F459" s="8" t="s">
        <v>109</v>
      </c>
      <c r="G459" s="26">
        <f>_xlfn.XLOOKUP(Participantes[[#This Row],[Seminario al que asistió]],Seminarios[Seminario],Seminarios[Año])</f>
        <v>2024</v>
      </c>
    </row>
    <row r="460" spans="1:7" x14ac:dyDescent="0.25">
      <c r="A460" s="7" t="s">
        <v>780</v>
      </c>
      <c r="B460" s="3" t="s">
        <v>781</v>
      </c>
      <c r="C460" s="3" t="s">
        <v>266</v>
      </c>
      <c r="D460" s="3" t="s">
        <v>71</v>
      </c>
      <c r="E460" s="3" t="s">
        <v>17</v>
      </c>
      <c r="F460" s="8" t="s">
        <v>109</v>
      </c>
      <c r="G460" s="26">
        <f>_xlfn.XLOOKUP(Participantes[[#This Row],[Seminario al que asistió]],Seminarios[Seminario],Seminarios[Año])</f>
        <v>2024</v>
      </c>
    </row>
    <row r="461" spans="1:7" x14ac:dyDescent="0.25">
      <c r="A461" s="7" t="s">
        <v>211</v>
      </c>
      <c r="B461" s="3" t="s">
        <v>329</v>
      </c>
      <c r="C461" s="3" t="s">
        <v>263</v>
      </c>
      <c r="D461" s="3" t="s">
        <v>56</v>
      </c>
      <c r="E461" s="116" t="s">
        <v>13</v>
      </c>
      <c r="F461" s="8" t="s">
        <v>109</v>
      </c>
      <c r="G461" s="26">
        <f>_xlfn.XLOOKUP(Participantes[[#This Row],[Seminario al que asistió]],Seminarios[Seminario],Seminarios[Año])</f>
        <v>2024</v>
      </c>
    </row>
    <row r="462" spans="1:7" x14ac:dyDescent="0.25">
      <c r="A462" s="7" t="s">
        <v>334</v>
      </c>
      <c r="B462" s="3" t="s">
        <v>335</v>
      </c>
      <c r="C462" s="3" t="s">
        <v>266</v>
      </c>
      <c r="D462" s="3" t="s">
        <v>56</v>
      </c>
      <c r="E462" s="116" t="s">
        <v>13</v>
      </c>
      <c r="F462" s="8" t="s">
        <v>109</v>
      </c>
      <c r="G462" s="26">
        <f>_xlfn.XLOOKUP(Participantes[[#This Row],[Seminario al que asistió]],Seminarios[Seminario],Seminarios[Año])</f>
        <v>2024</v>
      </c>
    </row>
    <row r="463" spans="1:7" x14ac:dyDescent="0.25">
      <c r="A463" s="7" t="s">
        <v>782</v>
      </c>
      <c r="B463" s="3" t="s">
        <v>783</v>
      </c>
      <c r="C463" s="3" t="s">
        <v>266</v>
      </c>
      <c r="D463" s="3" t="s">
        <v>71</v>
      </c>
      <c r="E463" s="3" t="s">
        <v>17</v>
      </c>
      <c r="F463" s="8" t="s">
        <v>109</v>
      </c>
      <c r="G463" s="26">
        <f>_xlfn.XLOOKUP(Participantes[[#This Row],[Seminario al que asistió]],Seminarios[Seminario],Seminarios[Año])</f>
        <v>2024</v>
      </c>
    </row>
    <row r="464" spans="1:7" x14ac:dyDescent="0.25">
      <c r="A464" s="7" t="s">
        <v>784</v>
      </c>
      <c r="B464" s="3"/>
      <c r="C464" s="3" t="s">
        <v>263</v>
      </c>
      <c r="D464" s="3" t="s">
        <v>71</v>
      </c>
      <c r="E464" s="3" t="s">
        <v>17</v>
      </c>
      <c r="F464" s="8" t="s">
        <v>109</v>
      </c>
      <c r="G464" s="26">
        <f>_xlfn.XLOOKUP(Participantes[[#This Row],[Seminario al que asistió]],Seminarios[Seminario],Seminarios[Año])</f>
        <v>2024</v>
      </c>
    </row>
    <row r="465" spans="1:7" x14ac:dyDescent="0.25">
      <c r="A465" s="7" t="s">
        <v>785</v>
      </c>
      <c r="B465" s="3" t="s">
        <v>786</v>
      </c>
      <c r="C465" s="3" t="s">
        <v>266</v>
      </c>
      <c r="D465" s="3" t="s">
        <v>56</v>
      </c>
      <c r="E465" s="3" t="s">
        <v>17</v>
      </c>
      <c r="F465" s="8" t="s">
        <v>109</v>
      </c>
      <c r="G465" s="26">
        <f>_xlfn.XLOOKUP(Participantes[[#This Row],[Seminario al que asistió]],Seminarios[Seminario],Seminarios[Año])</f>
        <v>2024</v>
      </c>
    </row>
    <row r="466" spans="1:7" x14ac:dyDescent="0.25">
      <c r="A466" s="136" t="s">
        <v>613</v>
      </c>
      <c r="B466" s="3"/>
      <c r="C466" s="3" t="s">
        <v>263</v>
      </c>
      <c r="D466" s="3" t="s">
        <v>71</v>
      </c>
      <c r="E466" s="116" t="s">
        <v>13</v>
      </c>
      <c r="F466" s="8" t="s">
        <v>109</v>
      </c>
      <c r="G466" s="26">
        <f>_xlfn.XLOOKUP(Participantes[[#This Row],[Seminario al que asistió]],Seminarios[Seminario],Seminarios[Año])</f>
        <v>2024</v>
      </c>
    </row>
    <row r="467" spans="1:7" x14ac:dyDescent="0.25">
      <c r="A467" s="7" t="s">
        <v>787</v>
      </c>
      <c r="B467" s="3"/>
      <c r="C467" s="3" t="s">
        <v>263</v>
      </c>
      <c r="D467" s="3" t="s">
        <v>71</v>
      </c>
      <c r="E467" s="116" t="s">
        <v>13</v>
      </c>
      <c r="F467" s="8" t="s">
        <v>109</v>
      </c>
      <c r="G467" s="26">
        <f>_xlfn.XLOOKUP(Participantes[[#This Row],[Seminario al que asistió]],Seminarios[Seminario],Seminarios[Año])</f>
        <v>2024</v>
      </c>
    </row>
    <row r="468" spans="1:7" x14ac:dyDescent="0.25">
      <c r="A468" s="7" t="s">
        <v>788</v>
      </c>
      <c r="B468" s="3" t="s">
        <v>751</v>
      </c>
      <c r="C468" s="3" t="s">
        <v>266</v>
      </c>
      <c r="D468" s="3" t="s">
        <v>56</v>
      </c>
      <c r="E468" s="116" t="s">
        <v>13</v>
      </c>
      <c r="F468" s="8" t="s">
        <v>109</v>
      </c>
      <c r="G468" s="26">
        <f>_xlfn.XLOOKUP(Participantes[[#This Row],[Seminario al que asistió]],Seminarios[Seminario],Seminarios[Año])</f>
        <v>2024</v>
      </c>
    </row>
    <row r="469" spans="1:7" x14ac:dyDescent="0.25">
      <c r="A469" s="7" t="s">
        <v>291</v>
      </c>
      <c r="B469" s="3" t="s">
        <v>789</v>
      </c>
      <c r="C469" s="3" t="s">
        <v>263</v>
      </c>
      <c r="D469" s="3" t="s">
        <v>56</v>
      </c>
      <c r="E469" s="116" t="s">
        <v>13</v>
      </c>
      <c r="F469" s="8" t="s">
        <v>109</v>
      </c>
      <c r="G469" s="26">
        <f>_xlfn.XLOOKUP(Participantes[[#This Row],[Seminario al que asistió]],Seminarios[Seminario],Seminarios[Año])</f>
        <v>2024</v>
      </c>
    </row>
    <row r="470" spans="1:7" x14ac:dyDescent="0.25">
      <c r="A470" s="7" t="s">
        <v>790</v>
      </c>
      <c r="B470" s="3"/>
      <c r="C470" s="3" t="s">
        <v>263</v>
      </c>
      <c r="D470" s="3" t="s">
        <v>71</v>
      </c>
      <c r="E470" s="3" t="s">
        <v>17</v>
      </c>
      <c r="F470" s="8" t="s">
        <v>109</v>
      </c>
      <c r="G470" s="26">
        <f>_xlfn.XLOOKUP(Participantes[[#This Row],[Seminario al que asistió]],Seminarios[Seminario],Seminarios[Año])</f>
        <v>2024</v>
      </c>
    </row>
    <row r="471" spans="1:7" x14ac:dyDescent="0.25">
      <c r="A471" s="7" t="s">
        <v>298</v>
      </c>
      <c r="B471" s="3" t="s">
        <v>299</v>
      </c>
      <c r="C471" s="3" t="s">
        <v>263</v>
      </c>
      <c r="D471" s="3" t="s">
        <v>56</v>
      </c>
      <c r="E471" s="116" t="s">
        <v>13</v>
      </c>
      <c r="F471" s="8" t="s">
        <v>109</v>
      </c>
      <c r="G471" s="26">
        <f>_xlfn.XLOOKUP(Participantes[[#This Row],[Seminario al que asistió]],Seminarios[Seminario],Seminarios[Año])</f>
        <v>2024</v>
      </c>
    </row>
    <row r="472" spans="1:7" x14ac:dyDescent="0.25">
      <c r="A472" s="7" t="s">
        <v>791</v>
      </c>
      <c r="B472" s="3"/>
      <c r="C472" s="3" t="s">
        <v>263</v>
      </c>
      <c r="D472" s="3" t="s">
        <v>71</v>
      </c>
      <c r="E472" s="3" t="s">
        <v>17</v>
      </c>
      <c r="F472" s="8" t="s">
        <v>109</v>
      </c>
      <c r="G472" s="26">
        <f>_xlfn.XLOOKUP(Participantes[[#This Row],[Seminario al que asistió]],Seminarios[Seminario],Seminarios[Año])</f>
        <v>2024</v>
      </c>
    </row>
    <row r="473" spans="1:7" x14ac:dyDescent="0.25">
      <c r="A473" s="7" t="s">
        <v>792</v>
      </c>
      <c r="B473" s="3" t="s">
        <v>304</v>
      </c>
      <c r="C473" s="3" t="s">
        <v>263</v>
      </c>
      <c r="D473" s="3" t="s">
        <v>56</v>
      </c>
      <c r="E473" s="3" t="s">
        <v>17</v>
      </c>
      <c r="F473" s="8" t="s">
        <v>109</v>
      </c>
      <c r="G473" s="26">
        <f>_xlfn.XLOOKUP(Participantes[[#This Row],[Seminario al que asistió]],Seminarios[Seminario],Seminarios[Año])</f>
        <v>2024</v>
      </c>
    </row>
    <row r="474" spans="1:7" x14ac:dyDescent="0.25">
      <c r="A474" s="7" t="s">
        <v>793</v>
      </c>
      <c r="B474" s="3" t="s">
        <v>794</v>
      </c>
      <c r="C474" s="3" t="s">
        <v>263</v>
      </c>
      <c r="D474" s="3" t="s">
        <v>66</v>
      </c>
      <c r="E474" s="3" t="s">
        <v>17</v>
      </c>
      <c r="F474" s="8" t="s">
        <v>109</v>
      </c>
      <c r="G474" s="26">
        <f>_xlfn.XLOOKUP(Participantes[[#This Row],[Seminario al que asistió]],Seminarios[Seminario],Seminarios[Año])</f>
        <v>2024</v>
      </c>
    </row>
    <row r="475" spans="1:7" x14ac:dyDescent="0.25">
      <c r="A475" s="7" t="s">
        <v>795</v>
      </c>
      <c r="B475" s="3"/>
      <c r="C475" s="3" t="s">
        <v>263</v>
      </c>
      <c r="D475" s="3" t="s">
        <v>71</v>
      </c>
      <c r="E475" s="3" t="s">
        <v>17</v>
      </c>
      <c r="F475" s="8" t="s">
        <v>109</v>
      </c>
      <c r="G475" s="26">
        <f>_xlfn.XLOOKUP(Participantes[[#This Row],[Seminario al que asistió]],Seminarios[Seminario],Seminarios[Año])</f>
        <v>2024</v>
      </c>
    </row>
    <row r="476" spans="1:7" x14ac:dyDescent="0.25">
      <c r="A476" s="7" t="s">
        <v>796</v>
      </c>
      <c r="B476" s="3" t="s">
        <v>797</v>
      </c>
      <c r="C476" s="3" t="s">
        <v>263</v>
      </c>
      <c r="D476" s="3" t="s">
        <v>56</v>
      </c>
      <c r="E476" s="116" t="s">
        <v>13</v>
      </c>
      <c r="F476" s="8" t="s">
        <v>109</v>
      </c>
      <c r="G476" s="26">
        <f>_xlfn.XLOOKUP(Participantes[[#This Row],[Seminario al que asistió]],Seminarios[Seminario],Seminarios[Año])</f>
        <v>2024</v>
      </c>
    </row>
    <row r="477" spans="1:7" x14ac:dyDescent="0.25">
      <c r="A477" s="7" t="s">
        <v>798</v>
      </c>
      <c r="B477" s="3"/>
      <c r="C477" s="3" t="s">
        <v>266</v>
      </c>
      <c r="D477" s="3" t="s">
        <v>71</v>
      </c>
      <c r="E477" s="3" t="s">
        <v>17</v>
      </c>
      <c r="F477" s="8" t="s">
        <v>109</v>
      </c>
      <c r="G477" s="26">
        <f>_xlfn.XLOOKUP(Participantes[[#This Row],[Seminario al que asistió]],Seminarios[Seminario],Seminarios[Año])</f>
        <v>2024</v>
      </c>
    </row>
    <row r="478" spans="1:7" x14ac:dyDescent="0.25">
      <c r="A478" s="7" t="s">
        <v>799</v>
      </c>
      <c r="B478" s="3"/>
      <c r="C478" s="3" t="s">
        <v>263</v>
      </c>
      <c r="D478" s="3" t="s">
        <v>71</v>
      </c>
      <c r="E478" s="3" t="s">
        <v>17</v>
      </c>
      <c r="F478" s="8" t="s">
        <v>109</v>
      </c>
      <c r="G478" s="26">
        <f>_xlfn.XLOOKUP(Participantes[[#This Row],[Seminario al que asistió]],Seminarios[Seminario],Seminarios[Año])</f>
        <v>2024</v>
      </c>
    </row>
    <row r="479" spans="1:7" x14ac:dyDescent="0.25">
      <c r="A479" s="7" t="s">
        <v>800</v>
      </c>
      <c r="B479" s="3"/>
      <c r="C479" s="3" t="s">
        <v>263</v>
      </c>
      <c r="D479" s="3" t="s">
        <v>56</v>
      </c>
      <c r="E479" s="116" t="s">
        <v>13</v>
      </c>
      <c r="F479" s="8" t="s">
        <v>109</v>
      </c>
      <c r="G479" s="26">
        <f>_xlfn.XLOOKUP(Participantes[[#This Row],[Seminario al que asistió]],Seminarios[Seminario],Seminarios[Año])</f>
        <v>2024</v>
      </c>
    </row>
    <row r="480" spans="1:7" x14ac:dyDescent="0.25">
      <c r="A480" s="137" t="s">
        <v>801</v>
      </c>
      <c r="B480" s="3"/>
      <c r="C480" s="3" t="s">
        <v>263</v>
      </c>
      <c r="D480" s="3" t="s">
        <v>71</v>
      </c>
      <c r="E480" s="116" t="s">
        <v>13</v>
      </c>
      <c r="F480" s="8" t="s">
        <v>109</v>
      </c>
      <c r="G480" s="26">
        <f>_xlfn.XLOOKUP(Participantes[[#This Row],[Seminario al que asistió]],Seminarios[Seminario],Seminarios[Año])</f>
        <v>2024</v>
      </c>
    </row>
    <row r="481" spans="1:7" x14ac:dyDescent="0.25">
      <c r="A481" s="7" t="s">
        <v>802</v>
      </c>
      <c r="B481" s="3" t="s">
        <v>803</v>
      </c>
      <c r="C481" s="3" t="s">
        <v>263</v>
      </c>
      <c r="D481" s="3" t="s">
        <v>56</v>
      </c>
      <c r="E481" s="3" t="s">
        <v>17</v>
      </c>
      <c r="F481" s="8" t="s">
        <v>109</v>
      </c>
      <c r="G481" s="26">
        <f>_xlfn.XLOOKUP(Participantes[[#This Row],[Seminario al que asistió]],Seminarios[Seminario],Seminarios[Año])</f>
        <v>2024</v>
      </c>
    </row>
    <row r="482" spans="1:7" x14ac:dyDescent="0.25">
      <c r="A482" s="7" t="s">
        <v>804</v>
      </c>
      <c r="B482" s="3"/>
      <c r="C482" s="3" t="s">
        <v>266</v>
      </c>
      <c r="D482" s="3" t="s">
        <v>56</v>
      </c>
      <c r="E482" s="116" t="s">
        <v>13</v>
      </c>
      <c r="F482" s="8" t="s">
        <v>109</v>
      </c>
      <c r="G482" s="26">
        <f>_xlfn.XLOOKUP(Participantes[[#This Row],[Seminario al que asistió]],Seminarios[Seminario],Seminarios[Año])</f>
        <v>2024</v>
      </c>
    </row>
    <row r="483" spans="1:7" x14ac:dyDescent="0.25">
      <c r="A483" s="7" t="s">
        <v>805</v>
      </c>
      <c r="B483" s="3"/>
      <c r="C483" s="3" t="s">
        <v>263</v>
      </c>
      <c r="D483" s="3" t="s">
        <v>71</v>
      </c>
      <c r="E483" s="3" t="s">
        <v>17</v>
      </c>
      <c r="F483" s="8" t="s">
        <v>109</v>
      </c>
      <c r="G483" s="26">
        <f>_xlfn.XLOOKUP(Participantes[[#This Row],[Seminario al que asistió]],Seminarios[Seminario],Seminarios[Año])</f>
        <v>2024</v>
      </c>
    </row>
    <row r="484" spans="1:7" x14ac:dyDescent="0.25">
      <c r="A484" s="7" t="s">
        <v>806</v>
      </c>
      <c r="B484" s="3" t="s">
        <v>807</v>
      </c>
      <c r="C484" s="3" t="s">
        <v>266</v>
      </c>
      <c r="D484" s="3" t="s">
        <v>56</v>
      </c>
      <c r="E484" s="3" t="s">
        <v>17</v>
      </c>
      <c r="F484" s="8" t="s">
        <v>109</v>
      </c>
      <c r="G484" s="26">
        <f>_xlfn.XLOOKUP(Participantes[[#This Row],[Seminario al que asistió]],Seminarios[Seminario],Seminarios[Año])</f>
        <v>2024</v>
      </c>
    </row>
    <row r="485" spans="1:7" x14ac:dyDescent="0.25">
      <c r="A485" s="7" t="s">
        <v>808</v>
      </c>
      <c r="B485" s="3"/>
      <c r="C485" s="3" t="s">
        <v>263</v>
      </c>
      <c r="D485" s="3" t="s">
        <v>71</v>
      </c>
      <c r="E485" s="3" t="s">
        <v>17</v>
      </c>
      <c r="F485" s="8" t="s">
        <v>109</v>
      </c>
      <c r="G485" s="26">
        <f>_xlfn.XLOOKUP(Participantes[[#This Row],[Seminario al que asistió]],Seminarios[Seminario],Seminarios[Año])</f>
        <v>2024</v>
      </c>
    </row>
    <row r="486" spans="1:7" x14ac:dyDescent="0.25">
      <c r="A486" s="7" t="s">
        <v>809</v>
      </c>
      <c r="B486" s="3" t="s">
        <v>810</v>
      </c>
      <c r="C486" s="3" t="s">
        <v>266</v>
      </c>
      <c r="D486" s="3" t="s">
        <v>71</v>
      </c>
      <c r="E486" s="3" t="s">
        <v>17</v>
      </c>
      <c r="F486" s="8" t="s">
        <v>109</v>
      </c>
      <c r="G486" s="26">
        <f>_xlfn.XLOOKUP(Participantes[[#This Row],[Seminario al que asistió]],Seminarios[Seminario],Seminarios[Año])</f>
        <v>2024</v>
      </c>
    </row>
    <row r="487" spans="1:7" x14ac:dyDescent="0.25">
      <c r="A487" s="7" t="s">
        <v>221</v>
      </c>
      <c r="B487" s="3"/>
      <c r="C487" s="3" t="s">
        <v>266</v>
      </c>
      <c r="D487" s="3" t="s">
        <v>56</v>
      </c>
      <c r="E487" s="116" t="s">
        <v>13</v>
      </c>
      <c r="F487" s="8" t="s">
        <v>109</v>
      </c>
      <c r="G487" s="26">
        <f>_xlfn.XLOOKUP(Participantes[[#This Row],[Seminario al que asistió]],Seminarios[Seminario],Seminarios[Año])</f>
        <v>2024</v>
      </c>
    </row>
    <row r="488" spans="1:7" x14ac:dyDescent="0.25">
      <c r="A488" s="7" t="s">
        <v>811</v>
      </c>
      <c r="B488" s="3"/>
      <c r="C488" s="3" t="s">
        <v>263</v>
      </c>
      <c r="D488" s="3" t="s">
        <v>71</v>
      </c>
      <c r="E488" s="3" t="s">
        <v>17</v>
      </c>
      <c r="F488" s="8" t="s">
        <v>109</v>
      </c>
      <c r="G488" s="26">
        <f>_xlfn.XLOOKUP(Participantes[[#This Row],[Seminario al que asistió]],Seminarios[Seminario],Seminarios[Año])</f>
        <v>2024</v>
      </c>
    </row>
    <row r="489" spans="1:7" x14ac:dyDescent="0.25">
      <c r="A489" s="7" t="s">
        <v>209</v>
      </c>
      <c r="B489" s="3" t="s">
        <v>385</v>
      </c>
      <c r="C489" s="3" t="s">
        <v>263</v>
      </c>
      <c r="D489" s="3" t="s">
        <v>56</v>
      </c>
      <c r="E489" s="116" t="s">
        <v>13</v>
      </c>
      <c r="F489" s="8" t="s">
        <v>109</v>
      </c>
      <c r="G489" s="26">
        <f>_xlfn.XLOOKUP(Participantes[[#This Row],[Seminario al que asistió]],Seminarios[Seminario],Seminarios[Año])</f>
        <v>2024</v>
      </c>
    </row>
    <row r="490" spans="1:7" x14ac:dyDescent="0.25">
      <c r="A490" s="7" t="s">
        <v>812</v>
      </c>
      <c r="B490" s="3"/>
      <c r="C490" s="3" t="s">
        <v>263</v>
      </c>
      <c r="D490" s="3" t="s">
        <v>56</v>
      </c>
      <c r="E490" s="116" t="s">
        <v>13</v>
      </c>
      <c r="F490" s="8" t="s">
        <v>109</v>
      </c>
      <c r="G490" s="26">
        <f>_xlfn.XLOOKUP(Participantes[[#This Row],[Seminario al que asistió]],Seminarios[Seminario],Seminarios[Año])</f>
        <v>2024</v>
      </c>
    </row>
    <row r="491" spans="1:7" x14ac:dyDescent="0.25">
      <c r="A491" s="7" t="s">
        <v>724</v>
      </c>
      <c r="B491" s="3"/>
      <c r="C491" s="3" t="s">
        <v>263</v>
      </c>
      <c r="D491" s="3" t="s">
        <v>56</v>
      </c>
      <c r="E491" s="116" t="s">
        <v>13</v>
      </c>
      <c r="F491" s="8" t="s">
        <v>109</v>
      </c>
      <c r="G491" s="26">
        <f>_xlfn.XLOOKUP(Participantes[[#This Row],[Seminario al que asistió]],Seminarios[Seminario],Seminarios[Año])</f>
        <v>2024</v>
      </c>
    </row>
    <row r="492" spans="1:7" x14ac:dyDescent="0.25">
      <c r="A492" s="7" t="s">
        <v>813</v>
      </c>
      <c r="B492" s="3" t="s">
        <v>269</v>
      </c>
      <c r="C492" s="3" t="s">
        <v>266</v>
      </c>
      <c r="D492" s="3" t="s">
        <v>56</v>
      </c>
      <c r="E492" s="3" t="s">
        <v>17</v>
      </c>
      <c r="F492" s="8" t="s">
        <v>109</v>
      </c>
      <c r="G492" s="26">
        <f>_xlfn.XLOOKUP(Participantes[[#This Row],[Seminario al que asistió]],Seminarios[Seminario],Seminarios[Año])</f>
        <v>2024</v>
      </c>
    </row>
    <row r="493" spans="1:7" x14ac:dyDescent="0.25">
      <c r="A493" s="7" t="s">
        <v>814</v>
      </c>
      <c r="B493" s="3" t="s">
        <v>815</v>
      </c>
      <c r="C493" s="3" t="s">
        <v>266</v>
      </c>
      <c r="D493" s="3" t="s">
        <v>66</v>
      </c>
      <c r="E493" s="3" t="s">
        <v>17</v>
      </c>
      <c r="F493" s="8" t="s">
        <v>109</v>
      </c>
      <c r="G493" s="26">
        <f>_xlfn.XLOOKUP(Participantes[[#This Row],[Seminario al que asistió]],Seminarios[Seminario],Seminarios[Año])</f>
        <v>2024</v>
      </c>
    </row>
    <row r="494" spans="1:7" x14ac:dyDescent="0.25">
      <c r="A494" s="7" t="s">
        <v>816</v>
      </c>
      <c r="B494" s="3" t="s">
        <v>817</v>
      </c>
      <c r="C494" s="3" t="s">
        <v>263</v>
      </c>
      <c r="D494" s="3" t="s">
        <v>71</v>
      </c>
      <c r="E494" s="3" t="s">
        <v>17</v>
      </c>
      <c r="F494" s="8" t="s">
        <v>109</v>
      </c>
      <c r="G494" s="26">
        <f>_xlfn.XLOOKUP(Participantes[[#This Row],[Seminario al que asistió]],Seminarios[Seminario],Seminarios[Año])</f>
        <v>2024</v>
      </c>
    </row>
    <row r="495" spans="1:7" x14ac:dyDescent="0.25">
      <c r="A495" s="7" t="s">
        <v>666</v>
      </c>
      <c r="B495" s="3"/>
      <c r="C495" s="3" t="s">
        <v>266</v>
      </c>
      <c r="D495" s="3" t="s">
        <v>71</v>
      </c>
      <c r="E495" s="3" t="s">
        <v>17</v>
      </c>
      <c r="F495" s="8" t="s">
        <v>109</v>
      </c>
      <c r="G495" s="26">
        <f>_xlfn.XLOOKUP(Participantes[[#This Row],[Seminario al que asistió]],Seminarios[Seminario],Seminarios[Año])</f>
        <v>2024</v>
      </c>
    </row>
    <row r="496" spans="1:7" x14ac:dyDescent="0.25">
      <c r="A496" s="7" t="s">
        <v>818</v>
      </c>
      <c r="B496" s="3"/>
      <c r="C496" s="3" t="s">
        <v>266</v>
      </c>
      <c r="D496" s="3" t="s">
        <v>71</v>
      </c>
      <c r="E496" s="3" t="s">
        <v>17</v>
      </c>
      <c r="F496" s="8" t="s">
        <v>109</v>
      </c>
      <c r="G496" s="26">
        <f>_xlfn.XLOOKUP(Participantes[[#This Row],[Seminario al que asistió]],Seminarios[Seminario],Seminarios[Año])</f>
        <v>2024</v>
      </c>
    </row>
    <row r="497" spans="1:7" x14ac:dyDescent="0.25">
      <c r="A497" s="7" t="s">
        <v>819</v>
      </c>
      <c r="B497" s="3" t="s">
        <v>820</v>
      </c>
      <c r="C497" s="3" t="s">
        <v>263</v>
      </c>
      <c r="D497" s="3" t="s">
        <v>66</v>
      </c>
      <c r="E497" s="3" t="s">
        <v>17</v>
      </c>
      <c r="F497" s="8" t="s">
        <v>109</v>
      </c>
      <c r="G497" s="26">
        <f>_xlfn.XLOOKUP(Participantes[[#This Row],[Seminario al que asistió]],Seminarios[Seminario],Seminarios[Año])</f>
        <v>2024</v>
      </c>
    </row>
    <row r="498" spans="1:7" x14ac:dyDescent="0.25">
      <c r="A498" s="136" t="s">
        <v>821</v>
      </c>
      <c r="B498" s="3"/>
      <c r="C498" s="3" t="s">
        <v>263</v>
      </c>
      <c r="D498" s="3" t="s">
        <v>56</v>
      </c>
      <c r="E498" s="116" t="s">
        <v>13</v>
      </c>
      <c r="F498" s="8" t="s">
        <v>109</v>
      </c>
      <c r="G498" s="26">
        <f>_xlfn.XLOOKUP(Participantes[[#This Row],[Seminario al que asistió]],Seminarios[Seminario],Seminarios[Año])</f>
        <v>2024</v>
      </c>
    </row>
    <row r="499" spans="1:7" x14ac:dyDescent="0.25">
      <c r="A499" s="7" t="s">
        <v>822</v>
      </c>
      <c r="B499" s="3"/>
      <c r="C499" s="3" t="s">
        <v>263</v>
      </c>
      <c r="D499" s="3" t="s">
        <v>71</v>
      </c>
      <c r="E499" s="3" t="s">
        <v>17</v>
      </c>
      <c r="F499" s="8" t="s">
        <v>109</v>
      </c>
      <c r="G499" s="26">
        <f>_xlfn.XLOOKUP(Participantes[[#This Row],[Seminario al que asistió]],Seminarios[Seminario],Seminarios[Año])</f>
        <v>2024</v>
      </c>
    </row>
    <row r="500" spans="1:7" x14ac:dyDescent="0.25">
      <c r="A500" s="7" t="s">
        <v>823</v>
      </c>
      <c r="B500" s="3" t="s">
        <v>824</v>
      </c>
      <c r="C500" s="3" t="s">
        <v>266</v>
      </c>
      <c r="D500" s="3" t="s">
        <v>56</v>
      </c>
      <c r="E500" s="116" t="s">
        <v>13</v>
      </c>
      <c r="F500" s="8" t="s">
        <v>109</v>
      </c>
      <c r="G500" s="26">
        <f>_xlfn.XLOOKUP(Participantes[[#This Row],[Seminario al que asistió]],Seminarios[Seminario],Seminarios[Año])</f>
        <v>2024</v>
      </c>
    </row>
    <row r="501" spans="1:7" x14ac:dyDescent="0.25">
      <c r="A501" s="7" t="s">
        <v>825</v>
      </c>
      <c r="B501" s="3"/>
      <c r="C501" s="3" t="s">
        <v>266</v>
      </c>
      <c r="D501" s="3" t="s">
        <v>71</v>
      </c>
      <c r="E501" s="3" t="s">
        <v>17</v>
      </c>
      <c r="F501" s="8" t="s">
        <v>109</v>
      </c>
      <c r="G501" s="26">
        <f>_xlfn.XLOOKUP(Participantes[[#This Row],[Seminario al que asistió]],Seminarios[Seminario],Seminarios[Año])</f>
        <v>2024</v>
      </c>
    </row>
    <row r="502" spans="1:7" x14ac:dyDescent="0.25">
      <c r="A502" s="7" t="s">
        <v>644</v>
      </c>
      <c r="B502" s="3" t="s">
        <v>645</v>
      </c>
      <c r="C502" s="3" t="s">
        <v>266</v>
      </c>
      <c r="D502" s="3" t="s">
        <v>71</v>
      </c>
      <c r="E502" s="3" t="s">
        <v>17</v>
      </c>
      <c r="F502" s="8" t="s">
        <v>109</v>
      </c>
      <c r="G502" s="26">
        <f>_xlfn.XLOOKUP(Participantes[[#This Row],[Seminario al que asistió]],Seminarios[Seminario],Seminarios[Año])</f>
        <v>2024</v>
      </c>
    </row>
    <row r="503" spans="1:7" x14ac:dyDescent="0.25">
      <c r="A503" s="7" t="s">
        <v>826</v>
      </c>
      <c r="B503" s="3" t="s">
        <v>337</v>
      </c>
      <c r="C503" s="3" t="s">
        <v>266</v>
      </c>
      <c r="D503" s="3" t="s">
        <v>56</v>
      </c>
      <c r="E503" s="3" t="s">
        <v>17</v>
      </c>
      <c r="F503" s="8" t="s">
        <v>109</v>
      </c>
      <c r="G503" s="26">
        <f>_xlfn.XLOOKUP(Participantes[[#This Row],[Seminario al que asistió]],Seminarios[Seminario],Seminarios[Año])</f>
        <v>2024</v>
      </c>
    </row>
    <row r="504" spans="1:7" x14ac:dyDescent="0.25">
      <c r="A504" s="7" t="s">
        <v>827</v>
      </c>
      <c r="B504" s="3" t="s">
        <v>322</v>
      </c>
      <c r="C504" s="3" t="s">
        <v>263</v>
      </c>
      <c r="D504" s="3" t="s">
        <v>56</v>
      </c>
      <c r="E504" s="3" t="s">
        <v>17</v>
      </c>
      <c r="F504" s="8" t="s">
        <v>109</v>
      </c>
      <c r="G504" s="26">
        <f>_xlfn.XLOOKUP(Participantes[[#This Row],[Seminario al que asistió]],Seminarios[Seminario],Seminarios[Año])</f>
        <v>2024</v>
      </c>
    </row>
    <row r="505" spans="1:7" x14ac:dyDescent="0.25">
      <c r="A505" s="7" t="s">
        <v>828</v>
      </c>
      <c r="B505" s="3" t="s">
        <v>267</v>
      </c>
      <c r="C505" s="3" t="s">
        <v>266</v>
      </c>
      <c r="D505" s="3" t="s">
        <v>56</v>
      </c>
      <c r="E505" s="3" t="s">
        <v>17</v>
      </c>
      <c r="F505" s="8" t="s">
        <v>109</v>
      </c>
      <c r="G505" s="26">
        <f>_xlfn.XLOOKUP(Participantes[[#This Row],[Seminario al que asistió]],Seminarios[Seminario],Seminarios[Año])</f>
        <v>2024</v>
      </c>
    </row>
    <row r="506" spans="1:7" ht="15.75" thickBot="1" x14ac:dyDescent="0.3">
      <c r="A506" s="138" t="s">
        <v>829</v>
      </c>
      <c r="B506" s="10"/>
      <c r="C506" s="10" t="s">
        <v>266</v>
      </c>
      <c r="D506" s="10" t="s">
        <v>71</v>
      </c>
      <c r="E506" s="139" t="s">
        <v>13</v>
      </c>
      <c r="F506" s="11" t="s">
        <v>109</v>
      </c>
      <c r="G506" s="26">
        <f>_xlfn.XLOOKUP(Participantes[[#This Row],[Seminario al que asistió]],Seminarios[Seminario],Seminarios[Año])</f>
        <v>2024</v>
      </c>
    </row>
    <row r="507" spans="1:7" x14ac:dyDescent="0.25">
      <c r="A507" s="117" t="s">
        <v>363</v>
      </c>
      <c r="B507" s="5" t="s">
        <v>364</v>
      </c>
      <c r="C507" s="5" t="s">
        <v>263</v>
      </c>
      <c r="D507" s="5" t="s">
        <v>56</v>
      </c>
      <c r="E507" s="5" t="s">
        <v>17</v>
      </c>
      <c r="F507" s="119" t="s">
        <v>117</v>
      </c>
      <c r="G507" s="26">
        <f>_xlfn.XLOOKUP(Participantes[[#This Row],[Seminario al que asistió]],Seminarios[Seminario],Seminarios[Año])</f>
        <v>2024</v>
      </c>
    </row>
    <row r="508" spans="1:7" x14ac:dyDescent="0.25">
      <c r="A508" s="118" t="s">
        <v>830</v>
      </c>
      <c r="B508" s="3" t="s">
        <v>324</v>
      </c>
      <c r="C508" s="3" t="s">
        <v>263</v>
      </c>
      <c r="D508" s="3" t="s">
        <v>56</v>
      </c>
      <c r="E508" s="3" t="s">
        <v>17</v>
      </c>
      <c r="F508" s="120" t="s">
        <v>117</v>
      </c>
      <c r="G508" s="26">
        <f>_xlfn.XLOOKUP(Participantes[[#This Row],[Seminario al que asistió]],Seminarios[Seminario],Seminarios[Año])</f>
        <v>2024</v>
      </c>
    </row>
    <row r="509" spans="1:7" x14ac:dyDescent="0.25">
      <c r="A509" s="118" t="s">
        <v>831</v>
      </c>
      <c r="B509" t="s">
        <v>299</v>
      </c>
      <c r="C509" s="3" t="s">
        <v>263</v>
      </c>
      <c r="D509" s="3" t="s">
        <v>56</v>
      </c>
      <c r="E509" s="3" t="s">
        <v>17</v>
      </c>
      <c r="F509" s="120" t="s">
        <v>117</v>
      </c>
      <c r="G509" s="26">
        <f>_xlfn.XLOOKUP(Participantes[[#This Row],[Seminario al que asistió]],Seminarios[Seminario],Seminarios[Año])</f>
        <v>2024</v>
      </c>
    </row>
    <row r="510" spans="1:7" x14ac:dyDescent="0.25">
      <c r="A510" s="118" t="s">
        <v>569</v>
      </c>
      <c r="B510" s="3" t="s">
        <v>360</v>
      </c>
      <c r="C510" s="3" t="s">
        <v>266</v>
      </c>
      <c r="D510" s="3" t="s">
        <v>56</v>
      </c>
      <c r="E510" s="3" t="s">
        <v>17</v>
      </c>
      <c r="F510" s="120" t="s">
        <v>117</v>
      </c>
      <c r="G510" s="26">
        <f>_xlfn.XLOOKUP(Participantes[[#This Row],[Seminario al que asistió]],Seminarios[Seminario],Seminarios[Año])</f>
        <v>2024</v>
      </c>
    </row>
    <row r="511" spans="1:7" x14ac:dyDescent="0.25">
      <c r="A511" s="118" t="s">
        <v>832</v>
      </c>
      <c r="B511" s="3" t="s">
        <v>350</v>
      </c>
      <c r="C511" s="3" t="s">
        <v>266</v>
      </c>
      <c r="D511" s="3" t="s">
        <v>56</v>
      </c>
      <c r="E511" s="3" t="s">
        <v>17</v>
      </c>
      <c r="F511" s="120" t="s">
        <v>117</v>
      </c>
      <c r="G511" s="26">
        <f>_xlfn.XLOOKUP(Participantes[[#This Row],[Seminario al que asistió]],Seminarios[Seminario],Seminarios[Año])</f>
        <v>2024</v>
      </c>
    </row>
    <row r="512" spans="1:7" x14ac:dyDescent="0.25">
      <c r="A512" s="118" t="s">
        <v>272</v>
      </c>
      <c r="B512" s="3" t="s">
        <v>273</v>
      </c>
      <c r="C512" s="3" t="s">
        <v>263</v>
      </c>
      <c r="D512" s="3" t="s">
        <v>56</v>
      </c>
      <c r="E512" s="3" t="s">
        <v>17</v>
      </c>
      <c r="F512" s="120" t="s">
        <v>117</v>
      </c>
      <c r="G512" s="26">
        <f>_xlfn.XLOOKUP(Participantes[[#This Row],[Seminario al que asistió]],Seminarios[Seminario],Seminarios[Año])</f>
        <v>2024</v>
      </c>
    </row>
    <row r="513" spans="1:7" x14ac:dyDescent="0.25">
      <c r="A513" s="118" t="s">
        <v>833</v>
      </c>
      <c r="B513" s="3" t="s">
        <v>834</v>
      </c>
      <c r="C513" s="3" t="s">
        <v>266</v>
      </c>
      <c r="D513" s="3" t="s">
        <v>56</v>
      </c>
      <c r="E513" s="3" t="s">
        <v>17</v>
      </c>
      <c r="F513" s="120" t="s">
        <v>117</v>
      </c>
      <c r="G513" s="26">
        <f>_xlfn.XLOOKUP(Participantes[[#This Row],[Seminario al que asistió]],Seminarios[Seminario],Seminarios[Año])</f>
        <v>2024</v>
      </c>
    </row>
    <row r="514" spans="1:7" x14ac:dyDescent="0.25">
      <c r="A514" s="118" t="s">
        <v>347</v>
      </c>
      <c r="B514" s="3" t="s">
        <v>348</v>
      </c>
      <c r="C514" s="3" t="s">
        <v>263</v>
      </c>
      <c r="D514" s="3" t="s">
        <v>56</v>
      </c>
      <c r="E514" s="3" t="s">
        <v>17</v>
      </c>
      <c r="F514" s="120" t="s">
        <v>117</v>
      </c>
      <c r="G514" s="26">
        <f>_xlfn.XLOOKUP(Participantes[[#This Row],[Seminario al que asistió]],Seminarios[Seminario],Seminarios[Año])</f>
        <v>2024</v>
      </c>
    </row>
    <row r="515" spans="1:7" x14ac:dyDescent="0.25">
      <c r="A515" s="118" t="s">
        <v>270</v>
      </c>
      <c r="B515" s="3" t="s">
        <v>271</v>
      </c>
      <c r="C515" s="3" t="s">
        <v>263</v>
      </c>
      <c r="D515" s="3" t="s">
        <v>56</v>
      </c>
      <c r="E515" s="3" t="s">
        <v>17</v>
      </c>
      <c r="F515" s="120" t="s">
        <v>117</v>
      </c>
      <c r="G515" s="26">
        <f>_xlfn.XLOOKUP(Participantes[[#This Row],[Seminario al que asistió]],Seminarios[Seminario],Seminarios[Año])</f>
        <v>2024</v>
      </c>
    </row>
    <row r="516" spans="1:7" x14ac:dyDescent="0.25">
      <c r="A516" s="118" t="s">
        <v>607</v>
      </c>
      <c r="B516" s="3" t="s">
        <v>608</v>
      </c>
      <c r="C516" s="3" t="s">
        <v>263</v>
      </c>
      <c r="D516" s="3" t="s">
        <v>56</v>
      </c>
      <c r="E516" s="3" t="s">
        <v>17</v>
      </c>
      <c r="F516" s="120" t="s">
        <v>117</v>
      </c>
      <c r="G516" s="26">
        <f>_xlfn.XLOOKUP(Participantes[[#This Row],[Seminario al que asistió]],Seminarios[Seminario],Seminarios[Año])</f>
        <v>2024</v>
      </c>
    </row>
    <row r="517" spans="1:7" ht="15.75" thickBot="1" x14ac:dyDescent="0.3">
      <c r="A517" s="122" t="s">
        <v>835</v>
      </c>
      <c r="B517" s="13" t="s">
        <v>836</v>
      </c>
      <c r="C517" s="13" t="s">
        <v>266</v>
      </c>
      <c r="D517" s="13" t="s">
        <v>66</v>
      </c>
      <c r="E517" s="13" t="s">
        <v>17</v>
      </c>
      <c r="F517" s="123" t="s">
        <v>117</v>
      </c>
      <c r="G517" s="26">
        <f>_xlfn.XLOOKUP(Participantes[[#This Row],[Seminario al que asistió]],Seminarios[Seminario],Seminarios[Año])</f>
        <v>2024</v>
      </c>
    </row>
    <row r="518" spans="1:7" x14ac:dyDescent="0.25">
      <c r="A518" s="189" t="s">
        <v>330</v>
      </c>
      <c r="B518" s="126" t="s">
        <v>331</v>
      </c>
      <c r="C518" s="126" t="s">
        <v>263</v>
      </c>
      <c r="D518" s="126" t="s">
        <v>56</v>
      </c>
      <c r="E518" s="126" t="s">
        <v>17</v>
      </c>
      <c r="F518" s="190" t="s">
        <v>119</v>
      </c>
      <c r="G518" s="26">
        <f>_xlfn.XLOOKUP(Participantes[[#This Row],[Seminario al que asistió]],Seminarios[Seminario],Seminarios[Año])</f>
        <v>2024</v>
      </c>
    </row>
    <row r="519" spans="1:7" x14ac:dyDescent="0.25">
      <c r="A519" s="191" t="s">
        <v>319</v>
      </c>
      <c r="B519" s="124" t="s">
        <v>320</v>
      </c>
      <c r="C519" s="124" t="s">
        <v>263</v>
      </c>
      <c r="D519" s="124" t="s">
        <v>56</v>
      </c>
      <c r="E519" s="124" t="s">
        <v>17</v>
      </c>
      <c r="F519" s="192" t="s">
        <v>119</v>
      </c>
      <c r="G519" s="26">
        <f>_xlfn.XLOOKUP(Participantes[[#This Row],[Seminario al que asistió]],Seminarios[Seminario],Seminarios[Año])</f>
        <v>2024</v>
      </c>
    </row>
    <row r="520" spans="1:7" x14ac:dyDescent="0.25">
      <c r="A520" s="191" t="s">
        <v>837</v>
      </c>
      <c r="B520" s="124" t="s">
        <v>838</v>
      </c>
      <c r="C520" s="124" t="s">
        <v>263</v>
      </c>
      <c r="D520" s="124" t="s">
        <v>56</v>
      </c>
      <c r="E520" s="124" t="s">
        <v>17</v>
      </c>
      <c r="F520" s="192" t="s">
        <v>119</v>
      </c>
      <c r="G520" s="26">
        <f>_xlfn.XLOOKUP(Participantes[[#This Row],[Seminario al que asistió]],Seminarios[Seminario],Seminarios[Año])</f>
        <v>2024</v>
      </c>
    </row>
    <row r="521" spans="1:7" x14ac:dyDescent="0.25">
      <c r="A521" s="191" t="s">
        <v>832</v>
      </c>
      <c r="B521" s="124" t="s">
        <v>350</v>
      </c>
      <c r="C521" s="124" t="s">
        <v>266</v>
      </c>
      <c r="D521" s="124" t="s">
        <v>56</v>
      </c>
      <c r="E521" s="124" t="s">
        <v>17</v>
      </c>
      <c r="F521" s="192" t="s">
        <v>119</v>
      </c>
      <c r="G521" s="26">
        <f>_xlfn.XLOOKUP(Participantes[[#This Row],[Seminario al que asistió]],Seminarios[Seminario],Seminarios[Año])</f>
        <v>2024</v>
      </c>
    </row>
    <row r="522" spans="1:7" x14ac:dyDescent="0.25">
      <c r="A522" s="191" t="s">
        <v>270</v>
      </c>
      <c r="B522" s="124" t="s">
        <v>271</v>
      </c>
      <c r="C522" s="124" t="s">
        <v>263</v>
      </c>
      <c r="D522" s="124" t="s">
        <v>56</v>
      </c>
      <c r="E522" s="124" t="s">
        <v>17</v>
      </c>
      <c r="F522" s="192" t="s">
        <v>119</v>
      </c>
      <c r="G522" s="26">
        <f>_xlfn.XLOOKUP(Participantes[[#This Row],[Seminario al que asistió]],Seminarios[Seminario],Seminarios[Año])</f>
        <v>2024</v>
      </c>
    </row>
    <row r="523" spans="1:7" x14ac:dyDescent="0.25">
      <c r="A523" s="191" t="s">
        <v>830</v>
      </c>
      <c r="B523" s="124" t="s">
        <v>324</v>
      </c>
      <c r="C523" s="124" t="s">
        <v>263</v>
      </c>
      <c r="D523" s="124" t="s">
        <v>56</v>
      </c>
      <c r="E523" s="124" t="s">
        <v>17</v>
      </c>
      <c r="F523" s="192" t="s">
        <v>119</v>
      </c>
      <c r="G523" s="26">
        <f>_xlfn.XLOOKUP(Participantes[[#This Row],[Seminario al que asistió]],Seminarios[Seminario],Seminarios[Año])</f>
        <v>2024</v>
      </c>
    </row>
    <row r="524" spans="1:7" x14ac:dyDescent="0.25">
      <c r="A524" s="191" t="s">
        <v>831</v>
      </c>
      <c r="B524" s="124" t="s">
        <v>299</v>
      </c>
      <c r="C524" s="124" t="s">
        <v>263</v>
      </c>
      <c r="D524" s="124" t="s">
        <v>56</v>
      </c>
      <c r="E524" s="124" t="s">
        <v>17</v>
      </c>
      <c r="F524" s="192" t="s">
        <v>119</v>
      </c>
      <c r="G524" s="26">
        <f>_xlfn.XLOOKUP(Participantes[[#This Row],[Seminario al que asistió]],Seminarios[Seminario],Seminarios[Año])</f>
        <v>2024</v>
      </c>
    </row>
    <row r="525" spans="1:7" x14ac:dyDescent="0.25">
      <c r="A525" s="191" t="s">
        <v>321</v>
      </c>
      <c r="B525" s="124" t="s">
        <v>322</v>
      </c>
      <c r="C525" s="124" t="s">
        <v>263</v>
      </c>
      <c r="D525" s="124" t="s">
        <v>56</v>
      </c>
      <c r="E525" s="124" t="s">
        <v>17</v>
      </c>
      <c r="F525" s="192" t="s">
        <v>119</v>
      </c>
      <c r="G525" s="26">
        <f>_xlfn.XLOOKUP(Participantes[[#This Row],[Seminario al que asistió]],Seminarios[Seminario],Seminarios[Año])</f>
        <v>2024</v>
      </c>
    </row>
    <row r="526" spans="1:7" x14ac:dyDescent="0.25">
      <c r="A526" s="191" t="s">
        <v>833</v>
      </c>
      <c r="B526" s="124" t="s">
        <v>834</v>
      </c>
      <c r="C526" s="124" t="s">
        <v>266</v>
      </c>
      <c r="D526" s="124" t="s">
        <v>56</v>
      </c>
      <c r="E526" s="124" t="s">
        <v>17</v>
      </c>
      <c r="F526" s="192" t="s">
        <v>119</v>
      </c>
      <c r="G526" s="26">
        <f>_xlfn.XLOOKUP(Participantes[[#This Row],[Seminario al que asistió]],Seminarios[Seminario],Seminarios[Año])</f>
        <v>2024</v>
      </c>
    </row>
    <row r="527" spans="1:7" x14ac:dyDescent="0.25">
      <c r="A527" s="191" t="s">
        <v>312</v>
      </c>
      <c r="B527" s="124" t="s">
        <v>313</v>
      </c>
      <c r="C527" s="124" t="s">
        <v>263</v>
      </c>
      <c r="D527" s="124" t="s">
        <v>56</v>
      </c>
      <c r="E527" s="124" t="s">
        <v>17</v>
      </c>
      <c r="F527" s="192" t="s">
        <v>119</v>
      </c>
      <c r="G527" s="26">
        <f>_xlfn.XLOOKUP(Participantes[[#This Row],[Seminario al que asistió]],Seminarios[Seminario],Seminarios[Año])</f>
        <v>2024</v>
      </c>
    </row>
    <row r="528" spans="1:7" ht="15.75" thickBot="1" x14ac:dyDescent="0.3">
      <c r="A528" s="193" t="s">
        <v>569</v>
      </c>
      <c r="B528" s="127" t="s">
        <v>360</v>
      </c>
      <c r="C528" s="127" t="s">
        <v>266</v>
      </c>
      <c r="D528" s="127" t="s">
        <v>56</v>
      </c>
      <c r="E528" s="127" t="s">
        <v>17</v>
      </c>
      <c r="F528" s="194" t="s">
        <v>119</v>
      </c>
      <c r="G528" s="26">
        <f>_xlfn.XLOOKUP(Participantes[[#This Row],[Seminario al que asistió]],Seminarios[Seminario],Seminarios[Año])</f>
        <v>2024</v>
      </c>
    </row>
    <row r="529" spans="1:10" x14ac:dyDescent="0.25">
      <c r="A529" s="195" t="s">
        <v>839</v>
      </c>
      <c r="B529" s="128" t="s">
        <v>840</v>
      </c>
      <c r="C529" s="126" t="s">
        <v>263</v>
      </c>
      <c r="D529" s="126" t="s">
        <v>56</v>
      </c>
      <c r="E529" s="126" t="s">
        <v>13</v>
      </c>
      <c r="F529" s="196" t="s">
        <v>77</v>
      </c>
      <c r="G529" s="26">
        <f>_xlfn.XLOOKUP(Participantes[[#This Row],[Seminario al que asistió]],Seminarios[Seminario],Seminarios[Año])</f>
        <v>2024</v>
      </c>
    </row>
    <row r="530" spans="1:10" x14ac:dyDescent="0.25">
      <c r="A530" s="197" t="s">
        <v>279</v>
      </c>
      <c r="B530" s="125" t="s">
        <v>280</v>
      </c>
      <c r="C530" s="124" t="s">
        <v>263</v>
      </c>
      <c r="D530" s="124" t="s">
        <v>56</v>
      </c>
      <c r="E530" s="124" t="s">
        <v>13</v>
      </c>
      <c r="F530" s="198" t="s">
        <v>77</v>
      </c>
      <c r="G530" s="26">
        <f>_xlfn.XLOOKUP(Participantes[[#This Row],[Seminario al que asistió]],Seminarios[Seminario],Seminarios[Año])</f>
        <v>2024</v>
      </c>
    </row>
    <row r="531" spans="1:10" x14ac:dyDescent="0.25">
      <c r="A531" s="197" t="s">
        <v>841</v>
      </c>
      <c r="B531" s="125" t="s">
        <v>842</v>
      </c>
      <c r="C531" s="124" t="s">
        <v>266</v>
      </c>
      <c r="D531" s="124" t="s">
        <v>71</v>
      </c>
      <c r="E531" s="124" t="s">
        <v>13</v>
      </c>
      <c r="F531" s="198" t="s">
        <v>77</v>
      </c>
      <c r="G531" s="26">
        <f>_xlfn.XLOOKUP(Participantes[[#This Row],[Seminario al que asistió]],Seminarios[Seminario],Seminarios[Año])</f>
        <v>2024</v>
      </c>
    </row>
    <row r="532" spans="1:10" x14ac:dyDescent="0.25">
      <c r="A532" s="197" t="s">
        <v>520</v>
      </c>
      <c r="B532" s="125" t="s">
        <v>385</v>
      </c>
      <c r="C532" s="124" t="s">
        <v>263</v>
      </c>
      <c r="D532" s="124" t="s">
        <v>56</v>
      </c>
      <c r="E532" s="124" t="s">
        <v>13</v>
      </c>
      <c r="F532" s="198" t="s">
        <v>77</v>
      </c>
      <c r="G532" s="26">
        <f>_xlfn.XLOOKUP(Participantes[[#This Row],[Seminario al que asistió]],Seminarios[Seminario],Seminarios[Año])</f>
        <v>2024</v>
      </c>
      <c r="H532" s="63"/>
      <c r="I532" s="63"/>
      <c r="J532" s="63"/>
    </row>
    <row r="533" spans="1:10" x14ac:dyDescent="0.25">
      <c r="A533" s="197" t="s">
        <v>843</v>
      </c>
      <c r="B533" s="125" t="s">
        <v>844</v>
      </c>
      <c r="C533" s="124" t="s">
        <v>266</v>
      </c>
      <c r="D533" s="124" t="s">
        <v>56</v>
      </c>
      <c r="E533" s="124" t="s">
        <v>13</v>
      </c>
      <c r="F533" s="198" t="s">
        <v>77</v>
      </c>
      <c r="G533" s="26">
        <f>_xlfn.XLOOKUP(Participantes[[#This Row],[Seminario al que asistió]],Seminarios[Seminario],Seminarios[Año])</f>
        <v>2024</v>
      </c>
      <c r="H533" s="63"/>
      <c r="I533" s="63"/>
      <c r="J533" s="63"/>
    </row>
    <row r="534" spans="1:10" x14ac:dyDescent="0.25">
      <c r="A534" s="197" t="s">
        <v>319</v>
      </c>
      <c r="B534" s="125" t="s">
        <v>320</v>
      </c>
      <c r="C534" s="124" t="s">
        <v>263</v>
      </c>
      <c r="D534" s="124" t="s">
        <v>56</v>
      </c>
      <c r="E534" s="124" t="s">
        <v>13</v>
      </c>
      <c r="F534" s="198" t="s">
        <v>77</v>
      </c>
      <c r="G534" s="26">
        <f>_xlfn.XLOOKUP(Participantes[[#This Row],[Seminario al que asistió]],Seminarios[Seminario],Seminarios[Año])</f>
        <v>2024</v>
      </c>
      <c r="H534" s="63"/>
      <c r="I534" s="63"/>
      <c r="J534" s="63"/>
    </row>
    <row r="535" spans="1:10" ht="16.5" customHeight="1" x14ac:dyDescent="0.25">
      <c r="A535" s="197" t="s">
        <v>845</v>
      </c>
      <c r="B535" t="s">
        <v>846</v>
      </c>
      <c r="C535" s="124" t="s">
        <v>263</v>
      </c>
      <c r="D535" s="124" t="s">
        <v>71</v>
      </c>
      <c r="E535" s="124" t="s">
        <v>13</v>
      </c>
      <c r="F535" s="198" t="s">
        <v>77</v>
      </c>
      <c r="G535" s="26">
        <f>_xlfn.XLOOKUP(Participantes[[#This Row],[Seminario al que asistió]],Seminarios[Seminario],Seminarios[Año])</f>
        <v>2024</v>
      </c>
      <c r="H535" s="63"/>
      <c r="I535" s="63"/>
      <c r="J535" s="63"/>
    </row>
    <row r="536" spans="1:10" x14ac:dyDescent="0.25">
      <c r="A536" s="197" t="s">
        <v>847</v>
      </c>
      <c r="B536" s="125" t="s">
        <v>848</v>
      </c>
      <c r="C536" s="124" t="s">
        <v>263</v>
      </c>
      <c r="D536" s="124" t="s">
        <v>71</v>
      </c>
      <c r="E536" s="124" t="s">
        <v>13</v>
      </c>
      <c r="F536" s="198" t="s">
        <v>77</v>
      </c>
      <c r="G536" s="26">
        <f>_xlfn.XLOOKUP(Participantes[[#This Row],[Seminario al que asistió]],Seminarios[Seminario],Seminarios[Año])</f>
        <v>2024</v>
      </c>
      <c r="H536" s="63"/>
      <c r="I536" s="63"/>
      <c r="J536" s="63"/>
    </row>
    <row r="537" spans="1:10" x14ac:dyDescent="0.25">
      <c r="A537" s="197" t="s">
        <v>849</v>
      </c>
      <c r="B537" s="125" t="s">
        <v>608</v>
      </c>
      <c r="C537" s="124" t="s">
        <v>263</v>
      </c>
      <c r="D537" s="124" t="s">
        <v>56</v>
      </c>
      <c r="E537" s="124" t="s">
        <v>13</v>
      </c>
      <c r="F537" s="198" t="s">
        <v>77</v>
      </c>
      <c r="G537" s="26">
        <f>_xlfn.XLOOKUP(Participantes[[#This Row],[Seminario al que asistió]],Seminarios[Seminario],Seminarios[Año])</f>
        <v>2024</v>
      </c>
      <c r="H537" s="63"/>
      <c r="I537" s="63"/>
      <c r="J537" s="63"/>
    </row>
    <row r="538" spans="1:10" x14ac:dyDescent="0.25">
      <c r="A538" s="197" t="s">
        <v>850</v>
      </c>
      <c r="B538" t="s">
        <v>851</v>
      </c>
      <c r="C538" s="124" t="s">
        <v>263</v>
      </c>
      <c r="D538" s="124" t="s">
        <v>71</v>
      </c>
      <c r="E538" s="124" t="s">
        <v>13</v>
      </c>
      <c r="F538" s="198" t="s">
        <v>77</v>
      </c>
      <c r="G538" s="26">
        <f>_xlfn.XLOOKUP(Participantes[[#This Row],[Seminario al que asistió]],Seminarios[Seminario],Seminarios[Año])</f>
        <v>2024</v>
      </c>
      <c r="H538" s="63"/>
      <c r="I538" s="63"/>
      <c r="J538" s="63"/>
    </row>
    <row r="539" spans="1:10" x14ac:dyDescent="0.25">
      <c r="A539" s="197" t="s">
        <v>852</v>
      </c>
      <c r="B539" s="125" t="s">
        <v>853</v>
      </c>
      <c r="C539" s="124" t="s">
        <v>263</v>
      </c>
      <c r="D539" s="124" t="s">
        <v>71</v>
      </c>
      <c r="E539" s="124" t="s">
        <v>13</v>
      </c>
      <c r="F539" s="198" t="s">
        <v>77</v>
      </c>
      <c r="G539" s="26">
        <f>_xlfn.XLOOKUP(Participantes[[#This Row],[Seminario al que asistió]],Seminarios[Seminario],Seminarios[Año])</f>
        <v>2024</v>
      </c>
      <c r="H539" s="63"/>
      <c r="I539" s="63"/>
      <c r="J539" s="63"/>
    </row>
    <row r="540" spans="1:10" x14ac:dyDescent="0.25">
      <c r="A540" s="197" t="s">
        <v>264</v>
      </c>
      <c r="B540" s="125" t="s">
        <v>265</v>
      </c>
      <c r="C540" s="124" t="s">
        <v>266</v>
      </c>
      <c r="D540" s="124" t="s">
        <v>56</v>
      </c>
      <c r="E540" s="124" t="s">
        <v>13</v>
      </c>
      <c r="F540" s="198" t="s">
        <v>77</v>
      </c>
      <c r="G540" s="26">
        <f>_xlfn.XLOOKUP(Participantes[[#This Row],[Seminario al que asistió]],Seminarios[Seminario],Seminarios[Año])</f>
        <v>2024</v>
      </c>
      <c r="H540" s="63"/>
      <c r="I540" s="63"/>
      <c r="J540" s="63"/>
    </row>
    <row r="541" spans="1:10" x14ac:dyDescent="0.25">
      <c r="A541" s="197" t="s">
        <v>854</v>
      </c>
      <c r="B541" s="125" t="s">
        <v>855</v>
      </c>
      <c r="C541" s="124" t="s">
        <v>266</v>
      </c>
      <c r="D541" s="124" t="s">
        <v>71</v>
      </c>
      <c r="E541" s="124" t="s">
        <v>13</v>
      </c>
      <c r="F541" s="198" t="s">
        <v>77</v>
      </c>
      <c r="G541" s="26">
        <f>_xlfn.XLOOKUP(Participantes[[#This Row],[Seminario al que asistió]],Seminarios[Seminario],Seminarios[Año])</f>
        <v>2024</v>
      </c>
      <c r="H541" s="63"/>
      <c r="I541" s="63"/>
      <c r="J541" s="121"/>
    </row>
    <row r="542" spans="1:10" x14ac:dyDescent="0.25">
      <c r="A542" s="197" t="s">
        <v>856</v>
      </c>
      <c r="B542" s="125" t="s">
        <v>857</v>
      </c>
      <c r="C542" s="124" t="s">
        <v>266</v>
      </c>
      <c r="D542" s="124" t="s">
        <v>71</v>
      </c>
      <c r="E542" s="124" t="s">
        <v>13</v>
      </c>
      <c r="F542" s="198" t="s">
        <v>77</v>
      </c>
      <c r="G542" s="26">
        <f>_xlfn.XLOOKUP(Participantes[[#This Row],[Seminario al que asistió]],Seminarios[Seminario],Seminarios[Año])</f>
        <v>2024</v>
      </c>
      <c r="H542" s="63"/>
      <c r="I542" s="63"/>
      <c r="J542" s="63"/>
    </row>
    <row r="543" spans="1:10" x14ac:dyDescent="0.25">
      <c r="A543" s="197" t="s">
        <v>298</v>
      </c>
      <c r="B543" s="125" t="s">
        <v>299</v>
      </c>
      <c r="C543" s="124" t="s">
        <v>263</v>
      </c>
      <c r="D543" s="124" t="s">
        <v>56</v>
      </c>
      <c r="E543" s="124" t="s">
        <v>13</v>
      </c>
      <c r="F543" s="198" t="s">
        <v>77</v>
      </c>
      <c r="G543" s="26">
        <f>_xlfn.XLOOKUP(Participantes[[#This Row],[Seminario al que asistió]],Seminarios[Seminario],Seminarios[Año])</f>
        <v>2024</v>
      </c>
      <c r="H543" s="63"/>
      <c r="I543" s="63"/>
      <c r="J543" s="63"/>
    </row>
    <row r="544" spans="1:10" x14ac:dyDescent="0.25">
      <c r="A544" s="197" t="s">
        <v>858</v>
      </c>
      <c r="B544" s="125" t="s">
        <v>859</v>
      </c>
      <c r="C544" s="124" t="s">
        <v>263</v>
      </c>
      <c r="D544" s="124" t="s">
        <v>71</v>
      </c>
      <c r="E544" s="124" t="s">
        <v>13</v>
      </c>
      <c r="F544" s="198" t="s">
        <v>77</v>
      </c>
      <c r="G544" s="26">
        <f>_xlfn.XLOOKUP(Participantes[[#This Row],[Seminario al que asistió]],Seminarios[Seminario],Seminarios[Año])</f>
        <v>2024</v>
      </c>
      <c r="H544" s="63"/>
      <c r="I544" s="63"/>
      <c r="J544" s="63"/>
    </row>
    <row r="545" spans="1:10" x14ac:dyDescent="0.25">
      <c r="A545" s="197" t="s">
        <v>860</v>
      </c>
      <c r="B545" s="125" t="s">
        <v>861</v>
      </c>
      <c r="C545" s="124" t="s">
        <v>263</v>
      </c>
      <c r="D545" s="124" t="s">
        <v>71</v>
      </c>
      <c r="E545" s="124" t="s">
        <v>13</v>
      </c>
      <c r="F545" s="198" t="s">
        <v>77</v>
      </c>
      <c r="G545" s="26">
        <f>_xlfn.XLOOKUP(Participantes[[#This Row],[Seminario al que asistió]],Seminarios[Seminario],Seminarios[Año])</f>
        <v>2024</v>
      </c>
      <c r="H545" s="63"/>
      <c r="I545" s="63"/>
      <c r="J545" s="63"/>
    </row>
    <row r="546" spans="1:10" x14ac:dyDescent="0.25">
      <c r="A546" s="197" t="s">
        <v>862</v>
      </c>
      <c r="B546" s="125" t="s">
        <v>863</v>
      </c>
      <c r="C546" s="124" t="s">
        <v>263</v>
      </c>
      <c r="D546" s="124" t="s">
        <v>56</v>
      </c>
      <c r="E546" s="124" t="s">
        <v>13</v>
      </c>
      <c r="F546" s="198" t="s">
        <v>77</v>
      </c>
      <c r="G546" s="26">
        <f>_xlfn.XLOOKUP(Participantes[[#This Row],[Seminario al que asistió]],Seminarios[Seminario],Seminarios[Año])</f>
        <v>2024</v>
      </c>
      <c r="H546" s="63"/>
      <c r="I546" s="63"/>
      <c r="J546" s="63"/>
    </row>
    <row r="547" spans="1:10" x14ac:dyDescent="0.25">
      <c r="A547" s="197" t="s">
        <v>864</v>
      </c>
      <c r="B547" s="125" t="s">
        <v>865</v>
      </c>
      <c r="C547" s="124" t="s">
        <v>266</v>
      </c>
      <c r="D547" s="124" t="s">
        <v>71</v>
      </c>
      <c r="E547" s="124" t="s">
        <v>13</v>
      </c>
      <c r="F547" s="198" t="s">
        <v>77</v>
      </c>
      <c r="G547" s="26">
        <f>_xlfn.XLOOKUP(Participantes[[#This Row],[Seminario al que asistió]],Seminarios[Seminario],Seminarios[Año])</f>
        <v>2024</v>
      </c>
      <c r="H547" s="63"/>
      <c r="I547" s="63"/>
      <c r="J547" s="63"/>
    </row>
    <row r="548" spans="1:10" x14ac:dyDescent="0.25">
      <c r="A548" s="197" t="s">
        <v>866</v>
      </c>
      <c r="B548" s="125" t="s">
        <v>867</v>
      </c>
      <c r="C548" s="124" t="s">
        <v>266</v>
      </c>
      <c r="D548" s="124" t="s">
        <v>56</v>
      </c>
      <c r="E548" s="124" t="s">
        <v>13</v>
      </c>
      <c r="F548" s="198" t="s">
        <v>77</v>
      </c>
      <c r="G548" s="26">
        <f>_xlfn.XLOOKUP(Participantes[[#This Row],[Seminario al que asistió]],Seminarios[Seminario],Seminarios[Año])</f>
        <v>2024</v>
      </c>
      <c r="H548" s="63"/>
      <c r="I548" s="63"/>
      <c r="J548" s="63"/>
    </row>
    <row r="549" spans="1:10" x14ac:dyDescent="0.25">
      <c r="A549" s="197" t="s">
        <v>868</v>
      </c>
      <c r="B549" s="125" t="s">
        <v>869</v>
      </c>
      <c r="C549" s="124" t="s">
        <v>263</v>
      </c>
      <c r="D549" s="124" t="s">
        <v>71</v>
      </c>
      <c r="E549" s="124" t="s">
        <v>13</v>
      </c>
      <c r="F549" s="198" t="s">
        <v>77</v>
      </c>
      <c r="G549" s="26">
        <f>_xlfn.XLOOKUP(Participantes[[#This Row],[Seminario al que asistió]],Seminarios[Seminario],Seminarios[Año])</f>
        <v>2024</v>
      </c>
      <c r="H549" s="63"/>
      <c r="I549" s="63"/>
      <c r="J549" s="63"/>
    </row>
    <row r="550" spans="1:10" x14ac:dyDescent="0.25">
      <c r="A550" s="197" t="s">
        <v>870</v>
      </c>
      <c r="B550" s="125" t="s">
        <v>723</v>
      </c>
      <c r="C550" s="124" t="s">
        <v>263</v>
      </c>
      <c r="D550" s="124" t="s">
        <v>56</v>
      </c>
      <c r="E550" s="124" t="s">
        <v>13</v>
      </c>
      <c r="F550" s="198" t="s">
        <v>77</v>
      </c>
      <c r="G550" s="26">
        <f>_xlfn.XLOOKUP(Participantes[[#This Row],[Seminario al que asistió]],Seminarios[Seminario],Seminarios[Año])</f>
        <v>2024</v>
      </c>
      <c r="H550" s="63"/>
      <c r="I550" s="63"/>
      <c r="J550" s="63"/>
    </row>
    <row r="551" spans="1:10" x14ac:dyDescent="0.25">
      <c r="A551" s="197" t="s">
        <v>389</v>
      </c>
      <c r="B551" s="125" t="s">
        <v>350</v>
      </c>
      <c r="C551" s="124" t="s">
        <v>266</v>
      </c>
      <c r="D551" s="124" t="s">
        <v>56</v>
      </c>
      <c r="E551" s="124" t="s">
        <v>13</v>
      </c>
      <c r="F551" s="198" t="s">
        <v>77</v>
      </c>
      <c r="G551" s="26">
        <f>_xlfn.XLOOKUP(Participantes[[#This Row],[Seminario al que asistió]],Seminarios[Seminario],Seminarios[Año])</f>
        <v>2024</v>
      </c>
      <c r="H551" s="63"/>
      <c r="I551" s="63"/>
      <c r="J551" s="63"/>
    </row>
    <row r="552" spans="1:10" x14ac:dyDescent="0.25">
      <c r="A552" s="197" t="s">
        <v>395</v>
      </c>
      <c r="B552" s="125" t="s">
        <v>396</v>
      </c>
      <c r="C552" s="124" t="s">
        <v>263</v>
      </c>
      <c r="D552" s="124" t="s">
        <v>278</v>
      </c>
      <c r="E552" s="124" t="s">
        <v>13</v>
      </c>
      <c r="F552" s="198" t="s">
        <v>77</v>
      </c>
      <c r="G552" s="26">
        <f>_xlfn.XLOOKUP(Participantes[[#This Row],[Seminario al que asistió]],Seminarios[Seminario],Seminarios[Año])</f>
        <v>2024</v>
      </c>
      <c r="H552" s="63"/>
      <c r="I552" s="63"/>
      <c r="J552" s="63"/>
    </row>
    <row r="553" spans="1:10" x14ac:dyDescent="0.25">
      <c r="A553" s="197" t="s">
        <v>871</v>
      </c>
      <c r="B553" s="125" t="s">
        <v>872</v>
      </c>
      <c r="C553" s="124" t="s">
        <v>263</v>
      </c>
      <c r="D553" s="124" t="s">
        <v>66</v>
      </c>
      <c r="E553" s="124" t="s">
        <v>13</v>
      </c>
      <c r="F553" s="198" t="s">
        <v>77</v>
      </c>
      <c r="G553" s="26">
        <f>_xlfn.XLOOKUP(Participantes[[#This Row],[Seminario al que asistió]],Seminarios[Seminario],Seminarios[Año])</f>
        <v>2024</v>
      </c>
      <c r="H553" s="63"/>
      <c r="I553" s="63"/>
      <c r="J553" s="63"/>
    </row>
    <row r="554" spans="1:10" x14ac:dyDescent="0.25">
      <c r="A554" s="197" t="s">
        <v>873</v>
      </c>
      <c r="B554" s="125" t="s">
        <v>874</v>
      </c>
      <c r="C554" s="124" t="s">
        <v>263</v>
      </c>
      <c r="D554" s="124" t="s">
        <v>56</v>
      </c>
      <c r="E554" s="124" t="s">
        <v>13</v>
      </c>
      <c r="F554" s="198" t="s">
        <v>77</v>
      </c>
      <c r="G554" s="26">
        <f>_xlfn.XLOOKUP(Participantes[[#This Row],[Seminario al que asistió]],Seminarios[Seminario],Seminarios[Año])</f>
        <v>2024</v>
      </c>
      <c r="H554" s="63"/>
      <c r="I554" s="63"/>
      <c r="J554" s="63"/>
    </row>
    <row r="555" spans="1:10" x14ac:dyDescent="0.25">
      <c r="A555" s="197" t="s">
        <v>875</v>
      </c>
      <c r="B555" s="125" t="s">
        <v>348</v>
      </c>
      <c r="C555" s="124" t="s">
        <v>263</v>
      </c>
      <c r="D555" s="124" t="s">
        <v>56</v>
      </c>
      <c r="E555" s="124" t="s">
        <v>13</v>
      </c>
      <c r="F555" s="198" t="s">
        <v>77</v>
      </c>
      <c r="G555" s="26">
        <f>_xlfn.XLOOKUP(Participantes[[#This Row],[Seminario al que asistió]],Seminarios[Seminario],Seminarios[Año])</f>
        <v>2024</v>
      </c>
      <c r="H555" s="63"/>
      <c r="I555" s="63"/>
      <c r="J555" s="63"/>
    </row>
    <row r="556" spans="1:10" x14ac:dyDescent="0.25">
      <c r="A556" s="197" t="s">
        <v>565</v>
      </c>
      <c r="B556" s="125" t="s">
        <v>876</v>
      </c>
      <c r="C556" s="124" t="s">
        <v>263</v>
      </c>
      <c r="D556" s="124" t="s">
        <v>56</v>
      </c>
      <c r="E556" s="124" t="s">
        <v>13</v>
      </c>
      <c r="F556" s="198" t="s">
        <v>77</v>
      </c>
      <c r="G556" s="26">
        <f>_xlfn.XLOOKUP(Participantes[[#This Row],[Seminario al que asistió]],Seminarios[Seminario],Seminarios[Año])</f>
        <v>2024</v>
      </c>
      <c r="H556" s="63"/>
      <c r="I556" s="63"/>
      <c r="J556" s="63"/>
    </row>
    <row r="557" spans="1:10" x14ac:dyDescent="0.25">
      <c r="A557" s="197" t="s">
        <v>363</v>
      </c>
      <c r="B557" s="125" t="s">
        <v>364</v>
      </c>
      <c r="C557" s="124" t="s">
        <v>263</v>
      </c>
      <c r="D557" s="124" t="s">
        <v>56</v>
      </c>
      <c r="E557" s="124" t="s">
        <v>13</v>
      </c>
      <c r="F557" s="198" t="s">
        <v>77</v>
      </c>
      <c r="G557" s="26">
        <f>_xlfn.XLOOKUP(Participantes[[#This Row],[Seminario al que asistió]],Seminarios[Seminario],Seminarios[Año])</f>
        <v>2024</v>
      </c>
      <c r="H557" s="63"/>
      <c r="I557" s="63"/>
      <c r="J557" s="63"/>
    </row>
    <row r="558" spans="1:10" x14ac:dyDescent="0.25">
      <c r="A558" s="197" t="s">
        <v>877</v>
      </c>
      <c r="B558" s="125" t="s">
        <v>309</v>
      </c>
      <c r="C558" s="124" t="s">
        <v>266</v>
      </c>
      <c r="D558" s="124" t="s">
        <v>56</v>
      </c>
      <c r="E558" s="124" t="s">
        <v>13</v>
      </c>
      <c r="F558" s="198" t="s">
        <v>77</v>
      </c>
      <c r="G558" s="26">
        <f>_xlfn.XLOOKUP(Participantes[[#This Row],[Seminario al que asistió]],Seminarios[Seminario],Seminarios[Año])</f>
        <v>2024</v>
      </c>
      <c r="H558" s="63"/>
      <c r="I558" s="63"/>
      <c r="J558" s="63"/>
    </row>
    <row r="559" spans="1:10" x14ac:dyDescent="0.25">
      <c r="A559" s="197" t="s">
        <v>878</v>
      </c>
      <c r="B559" s="124" t="s">
        <v>879</v>
      </c>
      <c r="C559" s="124" t="s">
        <v>263</v>
      </c>
      <c r="D559" s="124" t="s">
        <v>56</v>
      </c>
      <c r="E559" s="124" t="s">
        <v>13</v>
      </c>
      <c r="F559" s="198" t="s">
        <v>77</v>
      </c>
      <c r="G559" s="26">
        <f>_xlfn.XLOOKUP(Participantes[[#This Row],[Seminario al que asistió]],Seminarios[Seminario],Seminarios[Año])</f>
        <v>2024</v>
      </c>
      <c r="H559" s="63"/>
      <c r="I559" s="63"/>
      <c r="J559" s="63"/>
    </row>
    <row r="560" spans="1:10" x14ac:dyDescent="0.25">
      <c r="A560" s="197" t="s">
        <v>880</v>
      </c>
      <c r="B560" s="124"/>
      <c r="C560" s="124" t="s">
        <v>263</v>
      </c>
      <c r="D560" s="124" t="s">
        <v>76</v>
      </c>
      <c r="E560" s="124" t="s">
        <v>13</v>
      </c>
      <c r="F560" s="198" t="s">
        <v>77</v>
      </c>
      <c r="G560" s="26">
        <f>_xlfn.XLOOKUP(Participantes[[#This Row],[Seminario al que asistió]],Seminarios[Seminario],Seminarios[Año])</f>
        <v>2024</v>
      </c>
      <c r="H560" s="63"/>
      <c r="I560" s="63"/>
      <c r="J560" s="63"/>
    </row>
    <row r="561" spans="1:10" x14ac:dyDescent="0.25">
      <c r="A561" s="197" t="s">
        <v>881</v>
      </c>
      <c r="B561" t="s">
        <v>759</v>
      </c>
      <c r="C561" s="124" t="s">
        <v>263</v>
      </c>
      <c r="D561" s="124" t="s">
        <v>56</v>
      </c>
      <c r="E561" s="124" t="s">
        <v>13</v>
      </c>
      <c r="F561" s="198" t="s">
        <v>77</v>
      </c>
      <c r="G561" s="26">
        <f>_xlfn.XLOOKUP(Participantes[[#This Row],[Seminario al que asistió]],Seminarios[Seminario],Seminarios[Año])</f>
        <v>2024</v>
      </c>
      <c r="H561" s="63"/>
      <c r="I561" s="63"/>
      <c r="J561" s="63"/>
    </row>
    <row r="562" spans="1:10" x14ac:dyDescent="0.25">
      <c r="A562" s="197" t="s">
        <v>882</v>
      </c>
      <c r="B562" s="124" t="s">
        <v>883</v>
      </c>
      <c r="C562" s="124" t="s">
        <v>263</v>
      </c>
      <c r="D562" s="124" t="s">
        <v>278</v>
      </c>
      <c r="E562" s="124" t="s">
        <v>13</v>
      </c>
      <c r="F562" s="198" t="s">
        <v>77</v>
      </c>
      <c r="G562" s="26">
        <f>_xlfn.XLOOKUP(Participantes[[#This Row],[Seminario al que asistió]],Seminarios[Seminario],Seminarios[Año])</f>
        <v>2024</v>
      </c>
      <c r="H562" s="63"/>
      <c r="I562" s="63"/>
      <c r="J562" s="63"/>
    </row>
    <row r="563" spans="1:10" ht="15.75" thickBot="1" x14ac:dyDescent="0.3">
      <c r="A563" s="199" t="s">
        <v>334</v>
      </c>
      <c r="B563" s="127" t="s">
        <v>335</v>
      </c>
      <c r="C563" s="127" t="s">
        <v>266</v>
      </c>
      <c r="D563" s="127" t="s">
        <v>278</v>
      </c>
      <c r="E563" s="127" t="s">
        <v>13</v>
      </c>
      <c r="F563" s="200" t="s">
        <v>77</v>
      </c>
      <c r="G563" s="26">
        <f>_xlfn.XLOOKUP(Participantes[[#This Row],[Seminario al que asistió]],Seminarios[Seminario],Seminarios[Año])</f>
        <v>2024</v>
      </c>
      <c r="H563" s="63"/>
      <c r="I563" s="63"/>
      <c r="J563" s="63"/>
    </row>
    <row r="564" spans="1:10" x14ac:dyDescent="0.25">
      <c r="A564" s="4" t="s">
        <v>832</v>
      </c>
      <c r="B564" s="5" t="s">
        <v>350</v>
      </c>
      <c r="C564" s="5" t="s">
        <v>266</v>
      </c>
      <c r="D564" s="5" t="s">
        <v>56</v>
      </c>
      <c r="E564" s="5" t="s">
        <v>17</v>
      </c>
      <c r="F564" s="6" t="s">
        <v>121</v>
      </c>
      <c r="G564" s="26">
        <f>_xlfn.XLOOKUP(Participantes[[#This Row],[Seminario al que asistió]],Seminarios[Seminario],Seminarios[Año])</f>
        <v>2024</v>
      </c>
      <c r="H564" s="63"/>
      <c r="I564" s="63"/>
      <c r="J564" s="63"/>
    </row>
    <row r="565" spans="1:10" x14ac:dyDescent="0.25">
      <c r="A565" s="7" t="s">
        <v>319</v>
      </c>
      <c r="B565" s="3" t="s">
        <v>320</v>
      </c>
      <c r="C565" s="3" t="s">
        <v>263</v>
      </c>
      <c r="D565" s="3" t="s">
        <v>56</v>
      </c>
      <c r="E565" s="3" t="s">
        <v>17</v>
      </c>
      <c r="F565" s="8" t="s">
        <v>121</v>
      </c>
      <c r="G565" s="26">
        <f>_xlfn.XLOOKUP(Participantes[[#This Row],[Seminario al que asistió]],Seminarios[Seminario],Seminarios[Año])</f>
        <v>2024</v>
      </c>
    </row>
    <row r="566" spans="1:10" x14ac:dyDescent="0.25">
      <c r="A566" s="7" t="s">
        <v>884</v>
      </c>
      <c r="B566" s="3" t="s">
        <v>275</v>
      </c>
      <c r="C566" s="3" t="s">
        <v>263</v>
      </c>
      <c r="D566" s="3" t="s">
        <v>56</v>
      </c>
      <c r="E566" s="3" t="s">
        <v>17</v>
      </c>
      <c r="F566" s="8" t="s">
        <v>121</v>
      </c>
      <c r="G566" s="26">
        <f>_xlfn.XLOOKUP(Participantes[[#This Row],[Seminario al que asistió]],Seminarios[Seminario],Seminarios[Año])</f>
        <v>2024</v>
      </c>
    </row>
    <row r="567" spans="1:10" x14ac:dyDescent="0.25">
      <c r="A567" s="7" t="s">
        <v>285</v>
      </c>
      <c r="B567" s="3" t="s">
        <v>286</v>
      </c>
      <c r="C567" s="3" t="s">
        <v>266</v>
      </c>
      <c r="D567" s="3" t="s">
        <v>56</v>
      </c>
      <c r="E567" s="3" t="s">
        <v>17</v>
      </c>
      <c r="F567" s="8" t="s">
        <v>121</v>
      </c>
      <c r="G567" s="26">
        <f>_xlfn.XLOOKUP(Participantes[[#This Row],[Seminario al que asistió]],Seminarios[Seminario],Seminarios[Año])</f>
        <v>2024</v>
      </c>
    </row>
    <row r="568" spans="1:10" x14ac:dyDescent="0.25">
      <c r="A568" s="7" t="s">
        <v>885</v>
      </c>
      <c r="B568" s="3" t="s">
        <v>284</v>
      </c>
      <c r="C568" s="3" t="s">
        <v>266</v>
      </c>
      <c r="D568" s="3" t="s">
        <v>56</v>
      </c>
      <c r="E568" s="3" t="s">
        <v>17</v>
      </c>
      <c r="F568" s="8" t="s">
        <v>121</v>
      </c>
      <c r="G568" s="26">
        <f>_xlfn.XLOOKUP(Participantes[[#This Row],[Seminario al que asistió]],Seminarios[Seminario],Seminarios[Año])</f>
        <v>2024</v>
      </c>
    </row>
    <row r="569" spans="1:10" x14ac:dyDescent="0.25">
      <c r="A569" s="7" t="s">
        <v>272</v>
      </c>
      <c r="B569" s="3" t="s">
        <v>273</v>
      </c>
      <c r="C569" s="3" t="s">
        <v>263</v>
      </c>
      <c r="D569" s="3" t="s">
        <v>56</v>
      </c>
      <c r="E569" s="3" t="s">
        <v>17</v>
      </c>
      <c r="F569" s="8" t="s">
        <v>121</v>
      </c>
      <c r="G569" s="26">
        <f>_xlfn.XLOOKUP(Participantes[[#This Row],[Seminario al que asistió]],Seminarios[Seminario],Seminarios[Año])</f>
        <v>2024</v>
      </c>
    </row>
    <row r="570" spans="1:10" x14ac:dyDescent="0.25">
      <c r="A570" s="7" t="s">
        <v>318</v>
      </c>
      <c r="B570" s="3" t="s">
        <v>282</v>
      </c>
      <c r="C570" s="3" t="s">
        <v>263</v>
      </c>
      <c r="D570" s="3" t="s">
        <v>56</v>
      </c>
      <c r="E570" s="3" t="s">
        <v>17</v>
      </c>
      <c r="F570" s="8" t="s">
        <v>121</v>
      </c>
      <c r="G570" s="26">
        <f>_xlfn.XLOOKUP(Participantes[[#This Row],[Seminario al que asistió]],Seminarios[Seminario],Seminarios[Año])</f>
        <v>2024</v>
      </c>
    </row>
    <row r="571" spans="1:10" x14ac:dyDescent="0.25">
      <c r="A571" s="7" t="s">
        <v>363</v>
      </c>
      <c r="B571" s="3" t="s">
        <v>364</v>
      </c>
      <c r="C571" s="3" t="s">
        <v>263</v>
      </c>
      <c r="D571" s="3" t="s">
        <v>56</v>
      </c>
      <c r="E571" s="3" t="s">
        <v>17</v>
      </c>
      <c r="F571" s="8" t="s">
        <v>121</v>
      </c>
      <c r="G571" s="26">
        <f>_xlfn.XLOOKUP(Participantes[[#This Row],[Seminario al que asistió]],Seminarios[Seminario],Seminarios[Año])</f>
        <v>2024</v>
      </c>
    </row>
    <row r="572" spans="1:10" x14ac:dyDescent="0.25">
      <c r="A572" s="7" t="s">
        <v>569</v>
      </c>
      <c r="B572" s="3" t="s">
        <v>360</v>
      </c>
      <c r="C572" s="3" t="s">
        <v>266</v>
      </c>
      <c r="D572" s="3" t="s">
        <v>56</v>
      </c>
      <c r="E572" s="3" t="s">
        <v>17</v>
      </c>
      <c r="F572" s="8" t="s">
        <v>121</v>
      </c>
      <c r="G572" s="26">
        <f>_xlfn.XLOOKUP(Participantes[[#This Row],[Seminario al que asistió]],Seminarios[Seminario],Seminarios[Año])</f>
        <v>2024</v>
      </c>
    </row>
    <row r="573" spans="1:10" x14ac:dyDescent="0.25">
      <c r="A573" s="7" t="s">
        <v>211</v>
      </c>
      <c r="B573" s="3" t="s">
        <v>329</v>
      </c>
      <c r="C573" s="3" t="s">
        <v>263</v>
      </c>
      <c r="D573" s="3" t="s">
        <v>56</v>
      </c>
      <c r="E573" s="3" t="s">
        <v>17</v>
      </c>
      <c r="F573" s="8" t="s">
        <v>121</v>
      </c>
      <c r="G573" s="26">
        <f>_xlfn.XLOOKUP(Participantes[[#This Row],[Seminario al que asistió]],Seminarios[Seminario],Seminarios[Año])</f>
        <v>2024</v>
      </c>
    </row>
    <row r="574" spans="1:10" ht="15.75" thickBot="1" x14ac:dyDescent="0.3">
      <c r="A574" s="9" t="s">
        <v>270</v>
      </c>
      <c r="B574" s="10" t="s">
        <v>271</v>
      </c>
      <c r="C574" s="10" t="s">
        <v>263</v>
      </c>
      <c r="D574" s="10" t="s">
        <v>56</v>
      </c>
      <c r="E574" s="10" t="s">
        <v>17</v>
      </c>
      <c r="F574" s="11" t="s">
        <v>121</v>
      </c>
      <c r="G574" s="26">
        <f>_xlfn.XLOOKUP(Participantes[[#This Row],[Seminario al que asistió]],Seminarios[Seminario],Seminarios[Año])</f>
        <v>2024</v>
      </c>
    </row>
    <row r="575" spans="1:10" x14ac:dyDescent="0.25">
      <c r="A575" s="95" t="s">
        <v>285</v>
      </c>
      <c r="B575" s="12" t="s">
        <v>286</v>
      </c>
      <c r="C575" s="12" t="s">
        <v>266</v>
      </c>
      <c r="D575" s="12" t="s">
        <v>56</v>
      </c>
      <c r="E575" s="12" t="s">
        <v>17</v>
      </c>
      <c r="F575" s="96" t="s">
        <v>123</v>
      </c>
      <c r="G575" s="26">
        <f>_xlfn.XLOOKUP(Participantes[[#This Row],[Seminario al que asistió]],Seminarios[Seminario],Seminarios[Año])</f>
        <v>2024</v>
      </c>
    </row>
    <row r="576" spans="1:10" x14ac:dyDescent="0.25">
      <c r="A576" s="7" t="s">
        <v>714</v>
      </c>
      <c r="B576" s="3" t="s">
        <v>634</v>
      </c>
      <c r="C576" s="3" t="s">
        <v>263</v>
      </c>
      <c r="D576" s="3" t="s">
        <v>56</v>
      </c>
      <c r="E576" s="3" t="s">
        <v>17</v>
      </c>
      <c r="F576" s="8" t="s">
        <v>123</v>
      </c>
      <c r="G576" s="26">
        <f>_xlfn.XLOOKUP(Participantes[[#This Row],[Seminario al que asistió]],Seminarios[Seminario],Seminarios[Año])</f>
        <v>2024</v>
      </c>
    </row>
    <row r="577" spans="1:7" x14ac:dyDescent="0.25">
      <c r="A577" s="7" t="s">
        <v>321</v>
      </c>
      <c r="B577" s="3" t="s">
        <v>322</v>
      </c>
      <c r="C577" s="3" t="s">
        <v>263</v>
      </c>
      <c r="D577" s="3" t="s">
        <v>56</v>
      </c>
      <c r="E577" s="3" t="s">
        <v>17</v>
      </c>
      <c r="F577" s="8" t="s">
        <v>123</v>
      </c>
      <c r="G577" s="26">
        <f>_xlfn.XLOOKUP(Participantes[[#This Row],[Seminario al que asistió]],Seminarios[Seminario],Seminarios[Año])</f>
        <v>2024</v>
      </c>
    </row>
    <row r="578" spans="1:7" x14ac:dyDescent="0.25">
      <c r="A578" s="7" t="s">
        <v>886</v>
      </c>
      <c r="B578" s="3" t="s">
        <v>350</v>
      </c>
      <c r="C578" s="3" t="s">
        <v>266</v>
      </c>
      <c r="D578" s="3" t="s">
        <v>56</v>
      </c>
      <c r="E578" s="3" t="s">
        <v>17</v>
      </c>
      <c r="F578" s="8" t="s">
        <v>123</v>
      </c>
      <c r="G578" s="26">
        <f>_xlfn.XLOOKUP(Participantes[[#This Row],[Seminario al que asistió]],Seminarios[Seminario],Seminarios[Año])</f>
        <v>2024</v>
      </c>
    </row>
    <row r="579" spans="1:7" x14ac:dyDescent="0.25">
      <c r="A579" s="7" t="s">
        <v>356</v>
      </c>
      <c r="B579" s="3" t="s">
        <v>301</v>
      </c>
      <c r="C579" s="3" t="s">
        <v>263</v>
      </c>
      <c r="D579" s="3" t="s">
        <v>56</v>
      </c>
      <c r="E579" s="3" t="s">
        <v>17</v>
      </c>
      <c r="F579" s="8" t="s">
        <v>123</v>
      </c>
      <c r="G579" s="26">
        <f>_xlfn.XLOOKUP(Participantes[[#This Row],[Seminario al que asistió]],Seminarios[Seminario],Seminarios[Año])</f>
        <v>2024</v>
      </c>
    </row>
    <row r="580" spans="1:7" x14ac:dyDescent="0.25">
      <c r="A580" s="7" t="s">
        <v>831</v>
      </c>
      <c r="B580" s="3" t="s">
        <v>299</v>
      </c>
      <c r="C580" s="3" t="s">
        <v>263</v>
      </c>
      <c r="D580" s="3" t="s">
        <v>56</v>
      </c>
      <c r="E580" s="3" t="s">
        <v>17</v>
      </c>
      <c r="F580" s="8" t="s">
        <v>123</v>
      </c>
      <c r="G580" s="26">
        <f>_xlfn.XLOOKUP(Participantes[[#This Row],[Seminario al que asistió]],Seminarios[Seminario],Seminarios[Año])</f>
        <v>2024</v>
      </c>
    </row>
    <row r="581" spans="1:7" x14ac:dyDescent="0.25">
      <c r="A581" s="7" t="s">
        <v>268</v>
      </c>
      <c r="B581" s="3" t="s">
        <v>269</v>
      </c>
      <c r="C581" s="3" t="s">
        <v>266</v>
      </c>
      <c r="D581" s="3" t="s">
        <v>56</v>
      </c>
      <c r="E581" s="3" t="s">
        <v>17</v>
      </c>
      <c r="F581" s="8" t="s">
        <v>123</v>
      </c>
      <c r="G581" s="26">
        <f>_xlfn.XLOOKUP(Participantes[[#This Row],[Seminario al que asistió]],Seminarios[Seminario],Seminarios[Año])</f>
        <v>2024</v>
      </c>
    </row>
    <row r="582" spans="1:7" x14ac:dyDescent="0.25">
      <c r="A582" s="7" t="s">
        <v>272</v>
      </c>
      <c r="B582" s="3" t="s">
        <v>273</v>
      </c>
      <c r="C582" s="3" t="s">
        <v>263</v>
      </c>
      <c r="D582" s="3" t="s">
        <v>56</v>
      </c>
      <c r="E582" s="3" t="s">
        <v>17</v>
      </c>
      <c r="F582" s="8" t="s">
        <v>123</v>
      </c>
      <c r="G582" s="26">
        <f>_xlfn.XLOOKUP(Participantes[[#This Row],[Seminario al que asistió]],Seminarios[Seminario],Seminarios[Año])</f>
        <v>2024</v>
      </c>
    </row>
    <row r="583" spans="1:7" x14ac:dyDescent="0.25">
      <c r="A583" s="7" t="s">
        <v>884</v>
      </c>
      <c r="B583" s="3" t="s">
        <v>275</v>
      </c>
      <c r="C583" s="3" t="s">
        <v>263</v>
      </c>
      <c r="D583" s="3" t="s">
        <v>56</v>
      </c>
      <c r="E583" s="3" t="s">
        <v>17</v>
      </c>
      <c r="F583" s="8" t="s">
        <v>123</v>
      </c>
      <c r="G583" s="26">
        <f>_xlfn.XLOOKUP(Participantes[[#This Row],[Seminario al que asistió]],Seminarios[Seminario],Seminarios[Año])</f>
        <v>2024</v>
      </c>
    </row>
    <row r="584" spans="1:7" x14ac:dyDescent="0.25">
      <c r="A584" s="7" t="s">
        <v>318</v>
      </c>
      <c r="B584" s="3" t="s">
        <v>282</v>
      </c>
      <c r="C584" s="3" t="s">
        <v>263</v>
      </c>
      <c r="D584" s="3" t="s">
        <v>56</v>
      </c>
      <c r="E584" s="3" t="s">
        <v>17</v>
      </c>
      <c r="F584" s="8" t="s">
        <v>123</v>
      </c>
      <c r="G584" s="26">
        <f>_xlfn.XLOOKUP(Participantes[[#This Row],[Seminario al que asistió]],Seminarios[Seminario],Seminarios[Año])</f>
        <v>2024</v>
      </c>
    </row>
    <row r="585" spans="1:7" ht="15.75" thickBot="1" x14ac:dyDescent="0.3">
      <c r="A585" s="133" t="s">
        <v>270</v>
      </c>
      <c r="B585" s="13" t="s">
        <v>271</v>
      </c>
      <c r="C585" s="13" t="s">
        <v>263</v>
      </c>
      <c r="D585" s="13" t="s">
        <v>56</v>
      </c>
      <c r="E585" s="13" t="s">
        <v>17</v>
      </c>
      <c r="F585" s="134" t="s">
        <v>123</v>
      </c>
      <c r="G585" s="26">
        <f>_xlfn.XLOOKUP(Participantes[[#This Row],[Seminario al que asistió]],Seminarios[Seminario],Seminarios[Año])</f>
        <v>2024</v>
      </c>
    </row>
    <row r="586" spans="1:7" x14ac:dyDescent="0.25">
      <c r="A586" s="4" t="s">
        <v>887</v>
      </c>
      <c r="B586" s="5" t="s">
        <v>313</v>
      </c>
      <c r="C586" s="5" t="s">
        <v>263</v>
      </c>
      <c r="D586" s="5" t="s">
        <v>56</v>
      </c>
      <c r="E586" s="5" t="s">
        <v>13</v>
      </c>
      <c r="F586" s="6" t="s">
        <v>38</v>
      </c>
      <c r="G586" s="26">
        <f>_xlfn.XLOOKUP(Participantes[[#This Row],[Seminario al que asistió]],Seminarios[Seminario],Seminarios[Año])</f>
        <v>2024</v>
      </c>
    </row>
    <row r="587" spans="1:7" x14ac:dyDescent="0.25">
      <c r="A587" s="7" t="s">
        <v>334</v>
      </c>
      <c r="B587" s="3" t="s">
        <v>335</v>
      </c>
      <c r="C587" s="3" t="s">
        <v>266</v>
      </c>
      <c r="D587" s="3" t="s">
        <v>278</v>
      </c>
      <c r="E587" s="3" t="s">
        <v>13</v>
      </c>
      <c r="F587" s="8" t="s">
        <v>38</v>
      </c>
      <c r="G587" s="26">
        <f>_xlfn.XLOOKUP(Participantes[[#This Row],[Seminario al que asistió]],Seminarios[Seminario],Seminarios[Año])</f>
        <v>2024</v>
      </c>
    </row>
    <row r="588" spans="1:7" x14ac:dyDescent="0.25">
      <c r="A588" s="7" t="s">
        <v>888</v>
      </c>
      <c r="B588" s="3" t="s">
        <v>889</v>
      </c>
      <c r="C588" s="3" t="s">
        <v>266</v>
      </c>
      <c r="D588" s="3" t="s">
        <v>56</v>
      </c>
      <c r="E588" s="3" t="s">
        <v>13</v>
      </c>
      <c r="F588" s="8" t="s">
        <v>38</v>
      </c>
      <c r="G588" s="26">
        <f>_xlfn.XLOOKUP(Participantes[[#This Row],[Seminario al que asistió]],Seminarios[Seminario],Seminarios[Año])</f>
        <v>2024</v>
      </c>
    </row>
    <row r="589" spans="1:7" x14ac:dyDescent="0.25">
      <c r="A589" s="7" t="s">
        <v>287</v>
      </c>
      <c r="B589" s="3" t="s">
        <v>890</v>
      </c>
      <c r="C589" s="3" t="s">
        <v>263</v>
      </c>
      <c r="D589" s="3" t="s">
        <v>56</v>
      </c>
      <c r="E589" s="3" t="s">
        <v>13</v>
      </c>
      <c r="F589" s="8" t="s">
        <v>38</v>
      </c>
      <c r="G589" s="26">
        <f>_xlfn.XLOOKUP(Participantes[[#This Row],[Seminario al que asistió]],Seminarios[Seminario],Seminarios[Año])</f>
        <v>2024</v>
      </c>
    </row>
    <row r="590" spans="1:7" x14ac:dyDescent="0.25">
      <c r="A590" s="7" t="s">
        <v>891</v>
      </c>
      <c r="B590" s="3" t="s">
        <v>892</v>
      </c>
      <c r="C590" s="3" t="s">
        <v>263</v>
      </c>
      <c r="D590" s="3" t="s">
        <v>278</v>
      </c>
      <c r="E590" s="3" t="s">
        <v>13</v>
      </c>
      <c r="F590" s="8" t="s">
        <v>38</v>
      </c>
      <c r="G590" s="26">
        <f>_xlfn.XLOOKUP(Participantes[[#This Row],[Seminario al que asistió]],Seminarios[Seminario],Seminarios[Año])</f>
        <v>2024</v>
      </c>
    </row>
    <row r="591" spans="1:7" x14ac:dyDescent="0.25">
      <c r="A591" s="7" t="s">
        <v>893</v>
      </c>
      <c r="B591" s="3" t="s">
        <v>894</v>
      </c>
      <c r="C591" s="3" t="s">
        <v>263</v>
      </c>
      <c r="D591" s="3" t="s">
        <v>278</v>
      </c>
      <c r="E591" s="3" t="s">
        <v>13</v>
      </c>
      <c r="F591" s="8" t="s">
        <v>38</v>
      </c>
      <c r="G591" s="26">
        <f>_xlfn.XLOOKUP(Participantes[[#This Row],[Seminario al que asistió]],Seminarios[Seminario],Seminarios[Año])</f>
        <v>2024</v>
      </c>
    </row>
    <row r="592" spans="1:7" x14ac:dyDescent="0.25">
      <c r="A592" s="7" t="s">
        <v>895</v>
      </c>
      <c r="B592" s="3" t="s">
        <v>896</v>
      </c>
      <c r="C592" s="3" t="s">
        <v>266</v>
      </c>
      <c r="D592" s="3" t="s">
        <v>278</v>
      </c>
      <c r="E592" s="3" t="s">
        <v>13</v>
      </c>
      <c r="F592" s="8" t="s">
        <v>38</v>
      </c>
      <c r="G592" s="26">
        <f>_xlfn.XLOOKUP(Participantes[[#This Row],[Seminario al que asistió]],Seminarios[Seminario],Seminarios[Año])</f>
        <v>2024</v>
      </c>
    </row>
    <row r="593" spans="1:7" x14ac:dyDescent="0.25">
      <c r="A593" s="7" t="s">
        <v>897</v>
      </c>
      <c r="B593" s="3" t="s">
        <v>898</v>
      </c>
      <c r="C593" s="3" t="s">
        <v>266</v>
      </c>
      <c r="D593" s="3" t="s">
        <v>278</v>
      </c>
      <c r="E593" s="3" t="s">
        <v>13</v>
      </c>
      <c r="F593" s="8" t="s">
        <v>38</v>
      </c>
      <c r="G593" s="26">
        <f>_xlfn.XLOOKUP(Participantes[[#This Row],[Seminario al que asistió]],Seminarios[Seminario],Seminarios[Año])</f>
        <v>2024</v>
      </c>
    </row>
    <row r="594" spans="1:7" x14ac:dyDescent="0.25">
      <c r="A594" s="7" t="s">
        <v>899</v>
      </c>
      <c r="B594" s="3" t="s">
        <v>900</v>
      </c>
      <c r="C594" s="3" t="s">
        <v>266</v>
      </c>
      <c r="D594" s="3" t="s">
        <v>71</v>
      </c>
      <c r="E594" s="3" t="s">
        <v>13</v>
      </c>
      <c r="F594" s="8" t="s">
        <v>38</v>
      </c>
      <c r="G594" s="26">
        <f>_xlfn.XLOOKUP(Participantes[[#This Row],[Seminario al que asistió]],Seminarios[Seminario],Seminarios[Año])</f>
        <v>2024</v>
      </c>
    </row>
    <row r="595" spans="1:7" x14ac:dyDescent="0.25">
      <c r="A595" s="7" t="s">
        <v>901</v>
      </c>
      <c r="B595" s="3" t="s">
        <v>902</v>
      </c>
      <c r="C595" s="3" t="s">
        <v>263</v>
      </c>
      <c r="D595" s="3" t="s">
        <v>71</v>
      </c>
      <c r="E595" s="3" t="s">
        <v>13</v>
      </c>
      <c r="F595" s="8" t="s">
        <v>38</v>
      </c>
      <c r="G595" s="26">
        <f>_xlfn.XLOOKUP(Participantes[[#This Row],[Seminario al que asistió]],Seminarios[Seminario],Seminarios[Año])</f>
        <v>2024</v>
      </c>
    </row>
    <row r="596" spans="1:7" x14ac:dyDescent="0.25">
      <c r="A596" s="7" t="s">
        <v>903</v>
      </c>
      <c r="B596" s="3" t="s">
        <v>904</v>
      </c>
      <c r="C596" s="3" t="s">
        <v>263</v>
      </c>
      <c r="D596" s="3" t="s">
        <v>278</v>
      </c>
      <c r="E596" s="3" t="s">
        <v>13</v>
      </c>
      <c r="F596" s="8" t="s">
        <v>38</v>
      </c>
      <c r="G596" s="26">
        <f>_xlfn.XLOOKUP(Participantes[[#This Row],[Seminario al que asistió]],Seminarios[Seminario],Seminarios[Año])</f>
        <v>2024</v>
      </c>
    </row>
    <row r="597" spans="1:7" x14ac:dyDescent="0.25">
      <c r="A597" s="7" t="s">
        <v>905</v>
      </c>
      <c r="B597" s="3" t="s">
        <v>906</v>
      </c>
      <c r="C597" s="3" t="s">
        <v>266</v>
      </c>
      <c r="D597" s="3" t="s">
        <v>278</v>
      </c>
      <c r="E597" s="3" t="s">
        <v>13</v>
      </c>
      <c r="F597" s="8" t="s">
        <v>38</v>
      </c>
      <c r="G597" s="26">
        <f>_xlfn.XLOOKUP(Participantes[[#This Row],[Seminario al que asistió]],Seminarios[Seminario],Seminarios[Año])</f>
        <v>2024</v>
      </c>
    </row>
    <row r="598" spans="1:7" x14ac:dyDescent="0.25">
      <c r="A598" s="7" t="s">
        <v>298</v>
      </c>
      <c r="B598" s="3" t="s">
        <v>299</v>
      </c>
      <c r="C598" s="3" t="s">
        <v>263</v>
      </c>
      <c r="D598" s="3" t="s">
        <v>56</v>
      </c>
      <c r="E598" s="3" t="s">
        <v>13</v>
      </c>
      <c r="F598" s="8" t="s">
        <v>38</v>
      </c>
      <c r="G598" s="26">
        <f>_xlfn.XLOOKUP(Participantes[[#This Row],[Seminario al que asistió]],Seminarios[Seminario],Seminarios[Año])</f>
        <v>2024</v>
      </c>
    </row>
    <row r="599" spans="1:7" x14ac:dyDescent="0.25">
      <c r="A599" s="7" t="s">
        <v>274</v>
      </c>
      <c r="B599" s="3" t="s">
        <v>275</v>
      </c>
      <c r="C599" s="3" t="s">
        <v>263</v>
      </c>
      <c r="D599" s="3" t="s">
        <v>56</v>
      </c>
      <c r="E599" s="3" t="s">
        <v>13</v>
      </c>
      <c r="F599" s="8" t="s">
        <v>38</v>
      </c>
      <c r="G599" s="26">
        <f>_xlfn.XLOOKUP(Participantes[[#This Row],[Seminario al que asistió]],Seminarios[Seminario],Seminarios[Año])</f>
        <v>2024</v>
      </c>
    </row>
    <row r="600" spans="1:7" x14ac:dyDescent="0.25">
      <c r="A600" s="7" t="s">
        <v>569</v>
      </c>
      <c r="B600" s="3" t="s">
        <v>719</v>
      </c>
      <c r="C600" s="3" t="s">
        <v>266</v>
      </c>
      <c r="D600" s="3" t="s">
        <v>56</v>
      </c>
      <c r="E600" s="3" t="s">
        <v>13</v>
      </c>
      <c r="F600" s="8" t="s">
        <v>38</v>
      </c>
      <c r="G600" s="26">
        <f>_xlfn.XLOOKUP(Participantes[[#This Row],[Seminario al que asistió]],Seminarios[Seminario],Seminarios[Año])</f>
        <v>2024</v>
      </c>
    </row>
    <row r="601" spans="1:7" x14ac:dyDescent="0.25">
      <c r="A601" s="7" t="s">
        <v>870</v>
      </c>
      <c r="B601" s="3" t="s">
        <v>723</v>
      </c>
      <c r="C601" s="3" t="s">
        <v>263</v>
      </c>
      <c r="D601" s="3" t="s">
        <v>56</v>
      </c>
      <c r="E601" s="3" t="s">
        <v>13</v>
      </c>
      <c r="F601" s="8" t="s">
        <v>38</v>
      </c>
      <c r="G601" s="26">
        <f>_xlfn.XLOOKUP(Participantes[[#This Row],[Seminario al que asistió]],Seminarios[Seminario],Seminarios[Año])</f>
        <v>2024</v>
      </c>
    </row>
    <row r="602" spans="1:7" x14ac:dyDescent="0.25">
      <c r="A602" s="7" t="s">
        <v>520</v>
      </c>
      <c r="B602" s="3" t="s">
        <v>385</v>
      </c>
      <c r="C602" s="3" t="s">
        <v>263</v>
      </c>
      <c r="D602" s="3" t="s">
        <v>56</v>
      </c>
      <c r="E602" s="3" t="s">
        <v>13</v>
      </c>
      <c r="F602" s="8" t="s">
        <v>38</v>
      </c>
      <c r="G602" s="26">
        <f>_xlfn.XLOOKUP(Participantes[[#This Row],[Seminario al que asistió]],Seminarios[Seminario],Seminarios[Año])</f>
        <v>2024</v>
      </c>
    </row>
    <row r="603" spans="1:7" x14ac:dyDescent="0.25">
      <c r="A603" s="7" t="s">
        <v>907</v>
      </c>
      <c r="B603" s="3" t="s">
        <v>282</v>
      </c>
      <c r="C603" s="3" t="s">
        <v>263</v>
      </c>
      <c r="D603" s="3" t="s">
        <v>56</v>
      </c>
      <c r="E603" s="3" t="s">
        <v>13</v>
      </c>
      <c r="F603" s="8" t="s">
        <v>38</v>
      </c>
      <c r="G603" s="26">
        <f>_xlfn.XLOOKUP(Participantes[[#This Row],[Seminario al que asistió]],Seminarios[Seminario],Seminarios[Año])</f>
        <v>2024</v>
      </c>
    </row>
    <row r="604" spans="1:7" x14ac:dyDescent="0.25">
      <c r="A604" s="7" t="s">
        <v>908</v>
      </c>
      <c r="B604" s="3" t="s">
        <v>909</v>
      </c>
      <c r="C604" s="3" t="s">
        <v>266</v>
      </c>
      <c r="D604" s="3" t="s">
        <v>278</v>
      </c>
      <c r="E604" s="3" t="s">
        <v>13</v>
      </c>
      <c r="F604" s="8" t="s">
        <v>38</v>
      </c>
      <c r="G604" s="26">
        <f>_xlfn.XLOOKUP(Participantes[[#This Row],[Seminario al que asistió]],Seminarios[Seminario],Seminarios[Año])</f>
        <v>2024</v>
      </c>
    </row>
    <row r="605" spans="1:7" x14ac:dyDescent="0.25">
      <c r="A605" s="7" t="s">
        <v>389</v>
      </c>
      <c r="B605" s="3" t="s">
        <v>350</v>
      </c>
      <c r="C605" s="3" t="s">
        <v>266</v>
      </c>
      <c r="D605" s="3" t="s">
        <v>56</v>
      </c>
      <c r="E605" s="3" t="s">
        <v>13</v>
      </c>
      <c r="F605" s="8" t="s">
        <v>38</v>
      </c>
      <c r="G605" s="26">
        <f>_xlfn.XLOOKUP(Participantes[[#This Row],[Seminario al que asistió]],Seminarios[Seminario],Seminarios[Año])</f>
        <v>2024</v>
      </c>
    </row>
    <row r="606" spans="1:7" x14ac:dyDescent="0.25">
      <c r="A606" s="7" t="s">
        <v>728</v>
      </c>
      <c r="B606" s="3" t="s">
        <v>301</v>
      </c>
      <c r="C606" s="3" t="s">
        <v>263</v>
      </c>
      <c r="D606" s="3" t="s">
        <v>56</v>
      </c>
      <c r="E606" s="3" t="s">
        <v>13</v>
      </c>
      <c r="F606" s="8" t="s">
        <v>38</v>
      </c>
      <c r="G606" s="26">
        <f>_xlfn.XLOOKUP(Participantes[[#This Row],[Seminario al que asistió]],Seminarios[Seminario],Seminarios[Año])</f>
        <v>2024</v>
      </c>
    </row>
    <row r="607" spans="1:7" x14ac:dyDescent="0.25">
      <c r="A607" s="7" t="s">
        <v>910</v>
      </c>
      <c r="B607" s="3" t="s">
        <v>348</v>
      </c>
      <c r="C607" s="3" t="s">
        <v>263</v>
      </c>
      <c r="D607" s="3" t="s">
        <v>56</v>
      </c>
      <c r="E607" s="3" t="s">
        <v>13</v>
      </c>
      <c r="F607" s="8" t="s">
        <v>38</v>
      </c>
      <c r="G607" s="26">
        <f>_xlfn.XLOOKUP(Participantes[[#This Row],[Seminario al que asistió]],Seminarios[Seminario],Seminarios[Año])</f>
        <v>2024</v>
      </c>
    </row>
    <row r="608" spans="1:7" x14ac:dyDescent="0.25">
      <c r="A608" s="7" t="s">
        <v>911</v>
      </c>
      <c r="B608" s="3" t="s">
        <v>912</v>
      </c>
      <c r="C608" s="3" t="s">
        <v>266</v>
      </c>
      <c r="D608" s="3" t="s">
        <v>66</v>
      </c>
      <c r="E608" s="3" t="s">
        <v>13</v>
      </c>
      <c r="F608" s="8" t="s">
        <v>38</v>
      </c>
      <c r="G608" s="26">
        <f>_xlfn.XLOOKUP(Participantes[[#This Row],[Seminario al que asistió]],Seminarios[Seminario],Seminarios[Año])</f>
        <v>2024</v>
      </c>
    </row>
    <row r="609" spans="1:7" x14ac:dyDescent="0.25">
      <c r="A609" s="7" t="s">
        <v>363</v>
      </c>
      <c r="B609" s="3" t="s">
        <v>364</v>
      </c>
      <c r="C609" s="3" t="s">
        <v>263</v>
      </c>
      <c r="D609" s="3" t="s">
        <v>56</v>
      </c>
      <c r="E609" s="3" t="s">
        <v>13</v>
      </c>
      <c r="F609" s="8" t="s">
        <v>38</v>
      </c>
      <c r="G609" s="26">
        <f>_xlfn.XLOOKUP(Participantes[[#This Row],[Seminario al que asistió]],Seminarios[Seminario],Seminarios[Año])</f>
        <v>2024</v>
      </c>
    </row>
    <row r="610" spans="1:7" x14ac:dyDescent="0.25">
      <c r="A610" s="7" t="s">
        <v>556</v>
      </c>
      <c r="B610" s="3" t="s">
        <v>320</v>
      </c>
      <c r="C610" s="3" t="s">
        <v>263</v>
      </c>
      <c r="D610" s="3" t="s">
        <v>56</v>
      </c>
      <c r="E610" s="3" t="s">
        <v>13</v>
      </c>
      <c r="F610" s="8" t="s">
        <v>38</v>
      </c>
      <c r="G610" s="26">
        <f>_xlfn.XLOOKUP(Participantes[[#This Row],[Seminario al que asistió]],Seminarios[Seminario],Seminarios[Año])</f>
        <v>2024</v>
      </c>
    </row>
    <row r="611" spans="1:7" x14ac:dyDescent="0.25">
      <c r="A611" s="7" t="s">
        <v>913</v>
      </c>
      <c r="B611" s="3" t="s">
        <v>914</v>
      </c>
      <c r="C611" s="3" t="s">
        <v>266</v>
      </c>
      <c r="D611" s="3" t="s">
        <v>278</v>
      </c>
      <c r="E611" s="3" t="s">
        <v>13</v>
      </c>
      <c r="F611" s="8" t="s">
        <v>38</v>
      </c>
      <c r="G611" s="26">
        <f>_xlfn.XLOOKUP(Participantes[[#This Row],[Seminario al que asistió]],Seminarios[Seminario],Seminarios[Año])</f>
        <v>2024</v>
      </c>
    </row>
    <row r="612" spans="1:7" x14ac:dyDescent="0.25">
      <c r="A612" s="7" t="s">
        <v>308</v>
      </c>
      <c r="B612" s="3" t="s">
        <v>309</v>
      </c>
      <c r="C612" s="3" t="s">
        <v>266</v>
      </c>
      <c r="D612" s="3" t="s">
        <v>278</v>
      </c>
      <c r="E612" s="3" t="s">
        <v>13</v>
      </c>
      <c r="F612" s="8" t="s">
        <v>38</v>
      </c>
      <c r="G612" s="26">
        <f>_xlfn.XLOOKUP(Participantes[[#This Row],[Seminario al que asistió]],Seminarios[Seminario],Seminarios[Año])</f>
        <v>2024</v>
      </c>
    </row>
    <row r="613" spans="1:7" x14ac:dyDescent="0.25">
      <c r="A613" s="7" t="s">
        <v>915</v>
      </c>
      <c r="B613" s="3" t="s">
        <v>916</v>
      </c>
      <c r="C613" s="3" t="s">
        <v>266</v>
      </c>
      <c r="D613" s="3" t="s">
        <v>278</v>
      </c>
      <c r="E613" s="3" t="s">
        <v>13</v>
      </c>
      <c r="F613" s="8" t="s">
        <v>38</v>
      </c>
      <c r="G613" s="26">
        <f>_xlfn.XLOOKUP(Participantes[[#This Row],[Seminario al que asistió]],Seminarios[Seminario],Seminarios[Año])</f>
        <v>2024</v>
      </c>
    </row>
    <row r="614" spans="1:7" x14ac:dyDescent="0.25">
      <c r="A614" s="7" t="s">
        <v>321</v>
      </c>
      <c r="B614" s="3" t="s">
        <v>322</v>
      </c>
      <c r="C614" s="3" t="s">
        <v>263</v>
      </c>
      <c r="D614" s="3" t="s">
        <v>56</v>
      </c>
      <c r="E614" s="3" t="s">
        <v>13</v>
      </c>
      <c r="F614" s="8" t="s">
        <v>38</v>
      </c>
      <c r="G614" s="26">
        <f>_xlfn.XLOOKUP(Participantes[[#This Row],[Seminario al que asistió]],Seminarios[Seminario],Seminarios[Año])</f>
        <v>2024</v>
      </c>
    </row>
    <row r="615" spans="1:7" x14ac:dyDescent="0.25">
      <c r="A615" s="7" t="s">
        <v>264</v>
      </c>
      <c r="B615" s="3" t="s">
        <v>265</v>
      </c>
      <c r="C615" s="3" t="s">
        <v>266</v>
      </c>
      <c r="D615" s="3" t="s">
        <v>56</v>
      </c>
      <c r="E615" s="3" t="s">
        <v>13</v>
      </c>
      <c r="F615" s="8" t="s">
        <v>38</v>
      </c>
      <c r="G615" s="26">
        <f>_xlfn.XLOOKUP(Participantes[[#This Row],[Seminario al que asistió]],Seminarios[Seminario],Seminarios[Año])</f>
        <v>2024</v>
      </c>
    </row>
    <row r="616" spans="1:7" x14ac:dyDescent="0.25">
      <c r="A616" s="7" t="s">
        <v>705</v>
      </c>
      <c r="B616" s="3" t="s">
        <v>706</v>
      </c>
      <c r="C616" s="3" t="s">
        <v>263</v>
      </c>
      <c r="D616" s="3" t="s">
        <v>56</v>
      </c>
      <c r="E616" s="3" t="s">
        <v>13</v>
      </c>
      <c r="F616" s="8" t="s">
        <v>38</v>
      </c>
      <c r="G616" s="26">
        <f>_xlfn.XLOOKUP(Participantes[[#This Row],[Seminario al que asistió]],Seminarios[Seminario],Seminarios[Año])</f>
        <v>2024</v>
      </c>
    </row>
    <row r="617" spans="1:7" x14ac:dyDescent="0.25">
      <c r="A617" s="7" t="s">
        <v>917</v>
      </c>
      <c r="B617" s="3" t="s">
        <v>668</v>
      </c>
      <c r="C617" s="3" t="s">
        <v>266</v>
      </c>
      <c r="D617" s="3" t="s">
        <v>56</v>
      </c>
      <c r="E617" s="3" t="s">
        <v>13</v>
      </c>
      <c r="F617" s="8" t="s">
        <v>38</v>
      </c>
      <c r="G617" s="26">
        <f>_xlfn.XLOOKUP(Participantes[[#This Row],[Seminario al que asistió]],Seminarios[Seminario],Seminarios[Año])</f>
        <v>2024</v>
      </c>
    </row>
    <row r="618" spans="1:7" x14ac:dyDescent="0.25">
      <c r="A618" s="7" t="s">
        <v>918</v>
      </c>
      <c r="B618" s="3" t="s">
        <v>375</v>
      </c>
      <c r="C618" s="3" t="s">
        <v>263</v>
      </c>
      <c r="D618" s="3" t="s">
        <v>56</v>
      </c>
      <c r="E618" s="3" t="s">
        <v>13</v>
      </c>
      <c r="F618" s="8" t="s">
        <v>38</v>
      </c>
      <c r="G618" s="26">
        <f>_xlfn.XLOOKUP(Participantes[[#This Row],[Seminario al que asistió]],Seminarios[Seminario],Seminarios[Año])</f>
        <v>2024</v>
      </c>
    </row>
    <row r="619" spans="1:7" ht="15.75" thickBot="1" x14ac:dyDescent="0.3">
      <c r="A619" s="9" t="s">
        <v>919</v>
      </c>
      <c r="B619" s="10" t="s">
        <v>747</v>
      </c>
      <c r="C619" s="10" t="s">
        <v>263</v>
      </c>
      <c r="D619" s="10" t="s">
        <v>278</v>
      </c>
      <c r="E619" s="10" t="s">
        <v>13</v>
      </c>
      <c r="F619" s="11" t="s">
        <v>38</v>
      </c>
      <c r="G619" s="26">
        <f>_xlfn.XLOOKUP(Participantes[[#This Row],[Seminario al que asistió]],Seminarios[Seminario],Seminarios[Año])</f>
        <v>2024</v>
      </c>
    </row>
    <row r="620" spans="1:7" x14ac:dyDescent="0.25">
      <c r="A620" s="4" t="s">
        <v>920</v>
      </c>
      <c r="B620" s="5"/>
      <c r="C620" s="5" t="s">
        <v>266</v>
      </c>
      <c r="D620" s="5" t="s">
        <v>278</v>
      </c>
      <c r="E620" s="5" t="s">
        <v>13</v>
      </c>
      <c r="F620" s="6" t="s">
        <v>81</v>
      </c>
      <c r="G620" s="26">
        <f>_xlfn.XLOOKUP(Participantes[[#This Row],[Seminario al que asistió]],Seminarios[Seminario],Seminarios[Año])</f>
        <v>2024</v>
      </c>
    </row>
    <row r="621" spans="1:7" x14ac:dyDescent="0.25">
      <c r="A621" s="7" t="s">
        <v>921</v>
      </c>
      <c r="B621" s="3" t="s">
        <v>922</v>
      </c>
      <c r="C621" s="3" t="s">
        <v>266</v>
      </c>
      <c r="D621" s="3" t="s">
        <v>278</v>
      </c>
      <c r="E621" s="3" t="s">
        <v>13</v>
      </c>
      <c r="F621" s="8" t="s">
        <v>81</v>
      </c>
      <c r="G621" s="26">
        <f>_xlfn.XLOOKUP(Participantes[[#This Row],[Seminario al que asistió]],Seminarios[Seminario],Seminarios[Año])</f>
        <v>2024</v>
      </c>
    </row>
    <row r="622" spans="1:7" x14ac:dyDescent="0.25">
      <c r="A622" s="7" t="s">
        <v>923</v>
      </c>
      <c r="B622" s="3"/>
      <c r="C622" s="3" t="s">
        <v>263</v>
      </c>
      <c r="D622" s="3" t="s">
        <v>278</v>
      </c>
      <c r="E622" s="3" t="s">
        <v>13</v>
      </c>
      <c r="F622" s="8" t="s">
        <v>81</v>
      </c>
      <c r="G622" s="26">
        <f>_xlfn.XLOOKUP(Participantes[[#This Row],[Seminario al que asistió]],Seminarios[Seminario],Seminarios[Año])</f>
        <v>2024</v>
      </c>
    </row>
    <row r="623" spans="1:7" x14ac:dyDescent="0.25">
      <c r="A623" s="7" t="s">
        <v>924</v>
      </c>
      <c r="B623" s="3" t="s">
        <v>925</v>
      </c>
      <c r="C623" s="3" t="s">
        <v>263</v>
      </c>
      <c r="D623" s="3" t="s">
        <v>278</v>
      </c>
      <c r="E623" s="3" t="s">
        <v>13</v>
      </c>
      <c r="F623" s="8" t="s">
        <v>81</v>
      </c>
      <c r="G623" s="26">
        <f>_xlfn.XLOOKUP(Participantes[[#This Row],[Seminario al que asistió]],Seminarios[Seminario],Seminarios[Año])</f>
        <v>2024</v>
      </c>
    </row>
    <row r="624" spans="1:7" x14ac:dyDescent="0.25">
      <c r="A624" s="7" t="s">
        <v>926</v>
      </c>
      <c r="B624" s="3"/>
      <c r="C624" s="3" t="s">
        <v>263</v>
      </c>
      <c r="D624" s="3" t="s">
        <v>278</v>
      </c>
      <c r="E624" s="3" t="s">
        <v>13</v>
      </c>
      <c r="F624" s="8" t="s">
        <v>81</v>
      </c>
      <c r="G624" s="26">
        <f>_xlfn.XLOOKUP(Participantes[[#This Row],[Seminario al que asistió]],Seminarios[Seminario],Seminarios[Año])</f>
        <v>2024</v>
      </c>
    </row>
    <row r="625" spans="1:7" x14ac:dyDescent="0.25">
      <c r="A625" s="7" t="s">
        <v>305</v>
      </c>
      <c r="B625" s="3" t="s">
        <v>295</v>
      </c>
      <c r="C625" s="3" t="s">
        <v>263</v>
      </c>
      <c r="D625" s="3" t="s">
        <v>56</v>
      </c>
      <c r="E625" s="3" t="s">
        <v>13</v>
      </c>
      <c r="F625" s="8" t="s">
        <v>81</v>
      </c>
      <c r="G625" s="26">
        <f>_xlfn.XLOOKUP(Participantes[[#This Row],[Seminario al que asistió]],Seminarios[Seminario],Seminarios[Año])</f>
        <v>2024</v>
      </c>
    </row>
    <row r="626" spans="1:7" x14ac:dyDescent="0.25">
      <c r="A626" s="7" t="s">
        <v>609</v>
      </c>
      <c r="B626" s="3" t="s">
        <v>333</v>
      </c>
      <c r="C626" s="3" t="s">
        <v>263</v>
      </c>
      <c r="D626" s="3" t="s">
        <v>56</v>
      </c>
      <c r="E626" s="3" t="s">
        <v>13</v>
      </c>
      <c r="F626" s="8" t="s">
        <v>81</v>
      </c>
      <c r="G626" s="26">
        <f>_xlfn.XLOOKUP(Participantes[[#This Row],[Seminario al que asistió]],Seminarios[Seminario],Seminarios[Año])</f>
        <v>2024</v>
      </c>
    </row>
    <row r="627" spans="1:7" x14ac:dyDescent="0.25">
      <c r="A627" s="7" t="s">
        <v>379</v>
      </c>
      <c r="B627" s="3" t="s">
        <v>380</v>
      </c>
      <c r="C627" s="3" t="s">
        <v>263</v>
      </c>
      <c r="D627" s="3" t="s">
        <v>56</v>
      </c>
      <c r="E627" s="3" t="s">
        <v>13</v>
      </c>
      <c r="F627" s="8" t="s">
        <v>81</v>
      </c>
      <c r="G627" s="26">
        <f>_xlfn.XLOOKUP(Participantes[[#This Row],[Seminario al que asistió]],Seminarios[Seminario],Seminarios[Año])</f>
        <v>2024</v>
      </c>
    </row>
    <row r="628" spans="1:7" x14ac:dyDescent="0.25">
      <c r="A628" s="7" t="s">
        <v>927</v>
      </c>
      <c r="B628" s="3" t="s">
        <v>928</v>
      </c>
      <c r="C628" s="3" t="s">
        <v>263</v>
      </c>
      <c r="D628" s="3" t="s">
        <v>278</v>
      </c>
      <c r="E628" s="3" t="s">
        <v>13</v>
      </c>
      <c r="F628" s="8" t="s">
        <v>81</v>
      </c>
      <c r="G628" s="26">
        <f>_xlfn.XLOOKUP(Participantes[[#This Row],[Seminario al que asistió]],Seminarios[Seminario],Seminarios[Año])</f>
        <v>2024</v>
      </c>
    </row>
    <row r="629" spans="1:7" x14ac:dyDescent="0.25">
      <c r="A629" s="7" t="s">
        <v>929</v>
      </c>
      <c r="B629" s="3" t="s">
        <v>577</v>
      </c>
      <c r="C629" s="3" t="s">
        <v>263</v>
      </c>
      <c r="D629" s="3" t="s">
        <v>278</v>
      </c>
      <c r="E629" s="3" t="s">
        <v>13</v>
      </c>
      <c r="F629" s="8" t="s">
        <v>81</v>
      </c>
      <c r="G629" s="26">
        <f>_xlfn.XLOOKUP(Participantes[[#This Row],[Seminario al que asistió]],Seminarios[Seminario],Seminarios[Año])</f>
        <v>2024</v>
      </c>
    </row>
    <row r="630" spans="1:7" x14ac:dyDescent="0.25">
      <c r="A630" s="7" t="s">
        <v>298</v>
      </c>
      <c r="B630" s="3" t="s">
        <v>299</v>
      </c>
      <c r="C630" s="3" t="s">
        <v>263</v>
      </c>
      <c r="D630" s="3" t="s">
        <v>56</v>
      </c>
      <c r="E630" s="3" t="s">
        <v>13</v>
      </c>
      <c r="F630" s="8" t="s">
        <v>81</v>
      </c>
      <c r="G630" s="26">
        <f>_xlfn.XLOOKUP(Participantes[[#This Row],[Seminario al que asistió]],Seminarios[Seminario],Seminarios[Año])</f>
        <v>2024</v>
      </c>
    </row>
    <row r="631" spans="1:7" x14ac:dyDescent="0.25">
      <c r="A631" s="7" t="s">
        <v>220</v>
      </c>
      <c r="B631" s="3" t="s">
        <v>267</v>
      </c>
      <c r="C631" s="3" t="s">
        <v>266</v>
      </c>
      <c r="D631" s="3" t="s">
        <v>56</v>
      </c>
      <c r="E631" s="3" t="s">
        <v>13</v>
      </c>
      <c r="F631" s="8" t="s">
        <v>81</v>
      </c>
      <c r="G631" s="26">
        <f>_xlfn.XLOOKUP(Participantes[[#This Row],[Seminario al que asistió]],Seminarios[Seminario],Seminarios[Año])</f>
        <v>2024</v>
      </c>
    </row>
    <row r="632" spans="1:7" x14ac:dyDescent="0.25">
      <c r="A632" s="7" t="s">
        <v>389</v>
      </c>
      <c r="B632" s="3" t="s">
        <v>350</v>
      </c>
      <c r="C632" s="3" t="s">
        <v>266</v>
      </c>
      <c r="D632" s="3" t="s">
        <v>56</v>
      </c>
      <c r="E632" s="3" t="s">
        <v>13</v>
      </c>
      <c r="F632" s="8" t="s">
        <v>81</v>
      </c>
      <c r="G632" s="26">
        <f>_xlfn.XLOOKUP(Participantes[[#This Row],[Seminario al que asistió]],Seminarios[Seminario],Seminarios[Año])</f>
        <v>2024</v>
      </c>
    </row>
    <row r="633" spans="1:7" x14ac:dyDescent="0.25">
      <c r="A633" s="7" t="s">
        <v>395</v>
      </c>
      <c r="B633" s="3" t="s">
        <v>396</v>
      </c>
      <c r="C633" s="3" t="s">
        <v>263</v>
      </c>
      <c r="D633" s="3" t="s">
        <v>56</v>
      </c>
      <c r="E633" s="3" t="s">
        <v>13</v>
      </c>
      <c r="F633" s="8" t="s">
        <v>81</v>
      </c>
      <c r="G633" s="26">
        <f>_xlfn.XLOOKUP(Participantes[[#This Row],[Seminario al que asistió]],Seminarios[Seminario],Seminarios[Año])</f>
        <v>2024</v>
      </c>
    </row>
    <row r="634" spans="1:7" x14ac:dyDescent="0.25">
      <c r="A634" s="7" t="s">
        <v>264</v>
      </c>
      <c r="B634" s="3" t="s">
        <v>265</v>
      </c>
      <c r="C634" s="3" t="s">
        <v>266</v>
      </c>
      <c r="D634" s="3" t="s">
        <v>56</v>
      </c>
      <c r="E634" s="3" t="s">
        <v>13</v>
      </c>
      <c r="F634" s="8" t="s">
        <v>81</v>
      </c>
      <c r="G634" s="26">
        <f>_xlfn.XLOOKUP(Participantes[[#This Row],[Seminario al que asistió]],Seminarios[Seminario],Seminarios[Año])</f>
        <v>2024</v>
      </c>
    </row>
    <row r="635" spans="1:7" x14ac:dyDescent="0.25">
      <c r="A635" s="7" t="s">
        <v>930</v>
      </c>
      <c r="B635" s="3"/>
      <c r="C635" s="3" t="s">
        <v>263</v>
      </c>
      <c r="D635" s="3" t="s">
        <v>71</v>
      </c>
      <c r="E635" s="3" t="s">
        <v>13</v>
      </c>
      <c r="F635" s="8" t="s">
        <v>81</v>
      </c>
      <c r="G635" s="26">
        <f>_xlfn.XLOOKUP(Participantes[[#This Row],[Seminario al que asistió]],Seminarios[Seminario],Seminarios[Año])</f>
        <v>2024</v>
      </c>
    </row>
    <row r="636" spans="1:7" x14ac:dyDescent="0.25">
      <c r="A636" s="7" t="s">
        <v>931</v>
      </c>
      <c r="B636" s="3" t="s">
        <v>751</v>
      </c>
      <c r="C636" s="3" t="s">
        <v>266</v>
      </c>
      <c r="D636" s="3" t="s">
        <v>56</v>
      </c>
      <c r="E636" s="3" t="s">
        <v>13</v>
      </c>
      <c r="F636" s="8" t="s">
        <v>81</v>
      </c>
      <c r="G636" s="26">
        <f>_xlfn.XLOOKUP(Participantes[[#This Row],[Seminario al que asistió]],Seminarios[Seminario],Seminarios[Año])</f>
        <v>2024</v>
      </c>
    </row>
    <row r="637" spans="1:7" x14ac:dyDescent="0.25">
      <c r="A637" s="7" t="s">
        <v>338</v>
      </c>
      <c r="B637" s="3" t="s">
        <v>339</v>
      </c>
      <c r="C637" s="3" t="s">
        <v>263</v>
      </c>
      <c r="D637" s="3" t="s">
        <v>56</v>
      </c>
      <c r="E637" s="3" t="s">
        <v>13</v>
      </c>
      <c r="F637" s="8" t="s">
        <v>81</v>
      </c>
      <c r="G637" s="26">
        <f>_xlfn.XLOOKUP(Participantes[[#This Row],[Seminario al que asistió]],Seminarios[Seminario],Seminarios[Año])</f>
        <v>2024</v>
      </c>
    </row>
    <row r="638" spans="1:7" x14ac:dyDescent="0.25">
      <c r="A638" s="7" t="s">
        <v>714</v>
      </c>
      <c r="B638" s="3" t="s">
        <v>634</v>
      </c>
      <c r="C638" s="3" t="s">
        <v>263</v>
      </c>
      <c r="D638" s="3" t="s">
        <v>56</v>
      </c>
      <c r="E638" s="3" t="s">
        <v>13</v>
      </c>
      <c r="F638" s="8" t="s">
        <v>81</v>
      </c>
      <c r="G638" s="26">
        <f>_xlfn.XLOOKUP(Participantes[[#This Row],[Seminario al que asistió]],Seminarios[Seminario],Seminarios[Año])</f>
        <v>2024</v>
      </c>
    </row>
    <row r="639" spans="1:7" x14ac:dyDescent="0.25">
      <c r="A639" s="7" t="s">
        <v>932</v>
      </c>
      <c r="B639" s="3"/>
      <c r="C639" s="3" t="s">
        <v>263</v>
      </c>
      <c r="D639" s="3" t="s">
        <v>278</v>
      </c>
      <c r="E639" s="3" t="s">
        <v>13</v>
      </c>
      <c r="F639" s="8" t="s">
        <v>81</v>
      </c>
      <c r="G639" s="26">
        <f>_xlfn.XLOOKUP(Participantes[[#This Row],[Seminario al que asistió]],Seminarios[Seminario],Seminarios[Año])</f>
        <v>2024</v>
      </c>
    </row>
    <row r="640" spans="1:7" x14ac:dyDescent="0.25">
      <c r="A640" s="7" t="s">
        <v>610</v>
      </c>
      <c r="B640" s="3" t="s">
        <v>599</v>
      </c>
      <c r="C640" s="3" t="s">
        <v>263</v>
      </c>
      <c r="D640" s="3" t="s">
        <v>56</v>
      </c>
      <c r="E640" s="3" t="s">
        <v>13</v>
      </c>
      <c r="F640" s="8" t="s">
        <v>81</v>
      </c>
      <c r="G640" s="26">
        <f>_xlfn.XLOOKUP(Participantes[[#This Row],[Seminario al que asistió]],Seminarios[Seminario],Seminarios[Año])</f>
        <v>2024</v>
      </c>
    </row>
    <row r="641" spans="1:7" x14ac:dyDescent="0.25">
      <c r="A641" s="7" t="s">
        <v>347</v>
      </c>
      <c r="B641" s="3" t="s">
        <v>348</v>
      </c>
      <c r="C641" s="3" t="s">
        <v>263</v>
      </c>
      <c r="D641" s="3" t="s">
        <v>56</v>
      </c>
      <c r="E641" s="3" t="s">
        <v>13</v>
      </c>
      <c r="F641" s="8" t="s">
        <v>81</v>
      </c>
      <c r="G641" s="26">
        <f>_xlfn.XLOOKUP(Participantes[[#This Row],[Seminario al que asistió]],Seminarios[Seminario],Seminarios[Año])</f>
        <v>2024</v>
      </c>
    </row>
    <row r="642" spans="1:7" x14ac:dyDescent="0.25">
      <c r="A642" s="7" t="s">
        <v>884</v>
      </c>
      <c r="B642" s="3" t="s">
        <v>275</v>
      </c>
      <c r="C642" s="3" t="s">
        <v>263</v>
      </c>
      <c r="D642" s="3" t="s">
        <v>56</v>
      </c>
      <c r="E642" s="3" t="s">
        <v>13</v>
      </c>
      <c r="F642" s="8" t="s">
        <v>81</v>
      </c>
      <c r="G642" s="26">
        <f>_xlfn.XLOOKUP(Participantes[[#This Row],[Seminario al que asistió]],Seminarios[Seminario],Seminarios[Año])</f>
        <v>2024</v>
      </c>
    </row>
    <row r="643" spans="1:7" ht="15.75" thickBot="1" x14ac:dyDescent="0.3">
      <c r="A643" s="133" t="s">
        <v>270</v>
      </c>
      <c r="B643" s="13" t="s">
        <v>271</v>
      </c>
      <c r="C643" s="13" t="s">
        <v>263</v>
      </c>
      <c r="D643" s="13" t="s">
        <v>56</v>
      </c>
      <c r="E643" s="13" t="s">
        <v>13</v>
      </c>
      <c r="F643" s="134" t="s">
        <v>81</v>
      </c>
      <c r="G643" s="26">
        <f>_xlfn.XLOOKUP(Participantes[[#This Row],[Seminario al que asistió]],Seminarios[Seminario],Seminarios[Año])</f>
        <v>2024</v>
      </c>
    </row>
    <row r="644" spans="1:7" x14ac:dyDescent="0.25">
      <c r="A644" s="4" t="s">
        <v>298</v>
      </c>
      <c r="B644" s="5" t="s">
        <v>299</v>
      </c>
      <c r="C644" s="5" t="s">
        <v>263</v>
      </c>
      <c r="D644" s="5" t="s">
        <v>56</v>
      </c>
      <c r="E644" s="5" t="s">
        <v>17</v>
      </c>
      <c r="F644" s="6" t="s">
        <v>125</v>
      </c>
      <c r="G644" s="26">
        <f>_xlfn.XLOOKUP(Participantes[[#This Row],[Seminario al que asistió]],Seminarios[Seminario],Seminarios[Año])</f>
        <v>2025</v>
      </c>
    </row>
    <row r="645" spans="1:7" x14ac:dyDescent="0.25">
      <c r="A645" s="7" t="s">
        <v>289</v>
      </c>
      <c r="B645" s="3" t="s">
        <v>290</v>
      </c>
      <c r="C645" s="3" t="s">
        <v>263</v>
      </c>
      <c r="D645" s="3" t="s">
        <v>56</v>
      </c>
      <c r="E645" s="3" t="s">
        <v>17</v>
      </c>
      <c r="F645" s="8" t="s">
        <v>125</v>
      </c>
      <c r="G645" s="26">
        <f>_xlfn.XLOOKUP(Participantes[[#This Row],[Seminario al que asistió]],Seminarios[Seminario],Seminarios[Año])</f>
        <v>2025</v>
      </c>
    </row>
    <row r="646" spans="1:7" x14ac:dyDescent="0.25">
      <c r="A646" s="7" t="s">
        <v>365</v>
      </c>
      <c r="B646" s="3" t="s">
        <v>317</v>
      </c>
      <c r="C646" s="3" t="s">
        <v>266</v>
      </c>
      <c r="D646" s="3" t="s">
        <v>56</v>
      </c>
      <c r="E646" s="3" t="s">
        <v>17</v>
      </c>
      <c r="F646" s="8" t="s">
        <v>125</v>
      </c>
      <c r="G646" s="26">
        <f>_xlfn.XLOOKUP(Participantes[[#This Row],[Seminario al que asistió]],Seminarios[Seminario],Seminarios[Año])</f>
        <v>2025</v>
      </c>
    </row>
    <row r="647" spans="1:7" x14ac:dyDescent="0.25">
      <c r="A647" s="7" t="s">
        <v>933</v>
      </c>
      <c r="B647" s="3" t="s">
        <v>367</v>
      </c>
      <c r="C647" s="3" t="s">
        <v>263</v>
      </c>
      <c r="D647" s="3" t="s">
        <v>56</v>
      </c>
      <c r="E647" s="3" t="s">
        <v>17</v>
      </c>
      <c r="F647" s="8" t="s">
        <v>125</v>
      </c>
      <c r="G647" s="26">
        <f>_xlfn.XLOOKUP(Participantes[[#This Row],[Seminario al que asistió]],Seminarios[Seminario],Seminarios[Año])</f>
        <v>2025</v>
      </c>
    </row>
    <row r="648" spans="1:7" x14ac:dyDescent="0.25">
      <c r="A648" s="7" t="s">
        <v>209</v>
      </c>
      <c r="B648" s="3" t="s">
        <v>385</v>
      </c>
      <c r="C648" s="3" t="s">
        <v>263</v>
      </c>
      <c r="D648" s="3" t="s">
        <v>56</v>
      </c>
      <c r="E648" s="3" t="s">
        <v>17</v>
      </c>
      <c r="F648" s="8" t="s">
        <v>125</v>
      </c>
      <c r="G648" s="26">
        <f>_xlfn.XLOOKUP(Participantes[[#This Row],[Seminario al que asistió]],Seminarios[Seminario],Seminarios[Año])</f>
        <v>2025</v>
      </c>
    </row>
    <row r="649" spans="1:7" x14ac:dyDescent="0.25">
      <c r="A649" s="7" t="s">
        <v>886</v>
      </c>
      <c r="B649" s="3" t="s">
        <v>350</v>
      </c>
      <c r="C649" s="3" t="s">
        <v>266</v>
      </c>
      <c r="D649" s="3" t="s">
        <v>56</v>
      </c>
      <c r="E649" s="3" t="s">
        <v>17</v>
      </c>
      <c r="F649" s="8" t="s">
        <v>125</v>
      </c>
      <c r="G649" s="26">
        <f>_xlfn.XLOOKUP(Participantes[[#This Row],[Seminario al que asistió]],Seminarios[Seminario],Seminarios[Año])</f>
        <v>2025</v>
      </c>
    </row>
    <row r="650" spans="1:7" x14ac:dyDescent="0.25">
      <c r="A650" s="7" t="s">
        <v>220</v>
      </c>
      <c r="B650" s="3" t="s">
        <v>267</v>
      </c>
      <c r="C650" s="3" t="s">
        <v>266</v>
      </c>
      <c r="D650" s="3" t="s">
        <v>56</v>
      </c>
      <c r="E650" s="3" t="s">
        <v>17</v>
      </c>
      <c r="F650" s="8" t="s">
        <v>125</v>
      </c>
      <c r="G650" s="26">
        <f>_xlfn.XLOOKUP(Participantes[[#This Row],[Seminario al que asistió]],Seminarios[Seminario],Seminarios[Año])</f>
        <v>2025</v>
      </c>
    </row>
    <row r="651" spans="1:7" x14ac:dyDescent="0.25">
      <c r="A651" s="7" t="s">
        <v>221</v>
      </c>
      <c r="B651" s="3" t="s">
        <v>353</v>
      </c>
      <c r="C651" s="3" t="s">
        <v>266</v>
      </c>
      <c r="D651" s="3" t="s">
        <v>56</v>
      </c>
      <c r="E651" s="3" t="s">
        <v>17</v>
      </c>
      <c r="F651" s="8" t="s">
        <v>125</v>
      </c>
      <c r="G651" s="26">
        <f>_xlfn.XLOOKUP(Participantes[[#This Row],[Seminario al que asistió]],Seminarios[Seminario],Seminarios[Año])</f>
        <v>2025</v>
      </c>
    </row>
    <row r="652" spans="1:7" x14ac:dyDescent="0.25">
      <c r="A652" s="7" t="s">
        <v>378</v>
      </c>
      <c r="B652" s="3" t="s">
        <v>297</v>
      </c>
      <c r="C652" s="3" t="s">
        <v>266</v>
      </c>
      <c r="D652" s="3" t="s">
        <v>66</v>
      </c>
      <c r="E652" s="3" t="s">
        <v>17</v>
      </c>
      <c r="F652" s="8" t="s">
        <v>125</v>
      </c>
      <c r="G652" s="26">
        <f>_xlfn.XLOOKUP(Participantes[[#This Row],[Seminario al que asistió]],Seminarios[Seminario],Seminarios[Año])</f>
        <v>2025</v>
      </c>
    </row>
    <row r="653" spans="1:7" x14ac:dyDescent="0.25">
      <c r="A653" s="7" t="s">
        <v>347</v>
      </c>
      <c r="B653" s="3" t="s">
        <v>348</v>
      </c>
      <c r="C653" s="3" t="s">
        <v>263</v>
      </c>
      <c r="D653" s="3" t="s">
        <v>56</v>
      </c>
      <c r="E653" s="3" t="s">
        <v>17</v>
      </c>
      <c r="F653" s="8" t="s">
        <v>125</v>
      </c>
      <c r="G653" s="26">
        <f>_xlfn.XLOOKUP(Participantes[[#This Row],[Seminario al que asistió]],Seminarios[Seminario],Seminarios[Año])</f>
        <v>2025</v>
      </c>
    </row>
    <row r="654" spans="1:7" x14ac:dyDescent="0.25">
      <c r="A654" s="7" t="s">
        <v>279</v>
      </c>
      <c r="B654" s="3" t="s">
        <v>280</v>
      </c>
      <c r="C654" s="3" t="s">
        <v>263</v>
      </c>
      <c r="D654" s="3" t="s">
        <v>56</v>
      </c>
      <c r="E654" s="3" t="s">
        <v>17</v>
      </c>
      <c r="F654" s="8" t="s">
        <v>125</v>
      </c>
      <c r="G654" s="26">
        <f>_xlfn.XLOOKUP(Participantes[[#This Row],[Seminario al que asistió]],Seminarios[Seminario],Seminarios[Año])</f>
        <v>2025</v>
      </c>
    </row>
    <row r="655" spans="1:7" x14ac:dyDescent="0.25">
      <c r="A655" s="7" t="s">
        <v>934</v>
      </c>
      <c r="B655" s="3" t="s">
        <v>935</v>
      </c>
      <c r="C655" s="3" t="s">
        <v>263</v>
      </c>
      <c r="D655" s="3" t="s">
        <v>56</v>
      </c>
      <c r="E655" s="3" t="s">
        <v>17</v>
      </c>
      <c r="F655" s="8" t="s">
        <v>125</v>
      </c>
      <c r="G655" s="26">
        <f>_xlfn.XLOOKUP(Participantes[[#This Row],[Seminario al que asistió]],Seminarios[Seminario],Seminarios[Año])</f>
        <v>2025</v>
      </c>
    </row>
    <row r="656" spans="1:7" x14ac:dyDescent="0.25">
      <c r="A656" s="7" t="s">
        <v>272</v>
      </c>
      <c r="B656" s="3" t="s">
        <v>273</v>
      </c>
      <c r="C656" s="3" t="s">
        <v>263</v>
      </c>
      <c r="D656" s="3" t="s">
        <v>56</v>
      </c>
      <c r="E656" s="3" t="s">
        <v>17</v>
      </c>
      <c r="F656" s="8" t="s">
        <v>125</v>
      </c>
      <c r="G656" s="26">
        <f>_xlfn.XLOOKUP(Participantes[[#This Row],[Seminario al que asistió]],Seminarios[Seminario],Seminarios[Año])</f>
        <v>2025</v>
      </c>
    </row>
    <row r="657" spans="1:7" x14ac:dyDescent="0.25">
      <c r="A657" s="7" t="s">
        <v>330</v>
      </c>
      <c r="B657" s="3" t="s">
        <v>331</v>
      </c>
      <c r="C657" s="3" t="s">
        <v>263</v>
      </c>
      <c r="D657" s="3" t="s">
        <v>56</v>
      </c>
      <c r="E657" s="3" t="s">
        <v>17</v>
      </c>
      <c r="F657" s="8" t="s">
        <v>125</v>
      </c>
      <c r="G657" s="26">
        <f>_xlfn.XLOOKUP(Participantes[[#This Row],[Seminario al que asistió]],Seminarios[Seminario],Seminarios[Año])</f>
        <v>2025</v>
      </c>
    </row>
    <row r="658" spans="1:7" ht="15.75" thickBot="1" x14ac:dyDescent="0.3">
      <c r="A658" s="9" t="s">
        <v>321</v>
      </c>
      <c r="B658" s="10" t="s">
        <v>322</v>
      </c>
      <c r="C658" s="10" t="s">
        <v>263</v>
      </c>
      <c r="D658" s="10" t="s">
        <v>56</v>
      </c>
      <c r="E658" s="10" t="s">
        <v>17</v>
      </c>
      <c r="F658" s="11" t="s">
        <v>125</v>
      </c>
      <c r="G658" s="26">
        <f>_xlfn.XLOOKUP(Participantes[[#This Row],[Seminario al que asistió]],Seminarios[Seminario],Seminarios[Año])</f>
        <v>2025</v>
      </c>
    </row>
    <row r="659" spans="1:7" x14ac:dyDescent="0.25">
      <c r="A659" s="4" t="s">
        <v>705</v>
      </c>
      <c r="B659" s="5" t="s">
        <v>706</v>
      </c>
      <c r="C659" s="5" t="s">
        <v>263</v>
      </c>
      <c r="D659" s="5" t="s">
        <v>56</v>
      </c>
      <c r="E659" s="5" t="s">
        <v>17</v>
      </c>
      <c r="F659" s="6" t="s">
        <v>127</v>
      </c>
      <c r="G659" s="26">
        <f>_xlfn.XLOOKUP(Participantes[[#This Row],[Seminario al que asistió]],Seminarios[Seminario],Seminarios[Año])</f>
        <v>2025</v>
      </c>
    </row>
    <row r="660" spans="1:7" x14ac:dyDescent="0.25">
      <c r="A660" s="7" t="s">
        <v>209</v>
      </c>
      <c r="B660" s="3" t="s">
        <v>385</v>
      </c>
      <c r="C660" s="3" t="s">
        <v>263</v>
      </c>
      <c r="D660" s="3" t="s">
        <v>56</v>
      </c>
      <c r="E660" s="3" t="s">
        <v>17</v>
      </c>
      <c r="F660" s="8" t="s">
        <v>127</v>
      </c>
      <c r="G660" s="26">
        <f>_xlfn.XLOOKUP(Participantes[[#This Row],[Seminario al que asistió]],Seminarios[Seminario],Seminarios[Año])</f>
        <v>2025</v>
      </c>
    </row>
    <row r="661" spans="1:7" x14ac:dyDescent="0.25">
      <c r="A661" s="7" t="s">
        <v>884</v>
      </c>
      <c r="B661" s="3" t="s">
        <v>275</v>
      </c>
      <c r="C661" s="3" t="s">
        <v>263</v>
      </c>
      <c r="D661" s="3" t="s">
        <v>56</v>
      </c>
      <c r="E661" s="3" t="s">
        <v>17</v>
      </c>
      <c r="F661" s="8" t="s">
        <v>127</v>
      </c>
      <c r="G661" s="26">
        <f>_xlfn.XLOOKUP(Participantes[[#This Row],[Seminario al que asistió]],Seminarios[Seminario],Seminarios[Año])</f>
        <v>2025</v>
      </c>
    </row>
    <row r="662" spans="1:7" x14ac:dyDescent="0.25">
      <c r="A662" s="7" t="s">
        <v>289</v>
      </c>
      <c r="B662" s="3" t="s">
        <v>290</v>
      </c>
      <c r="C662" s="3" t="s">
        <v>263</v>
      </c>
      <c r="D662" s="3" t="s">
        <v>56</v>
      </c>
      <c r="E662" s="3" t="s">
        <v>17</v>
      </c>
      <c r="F662" s="8" t="s">
        <v>127</v>
      </c>
      <c r="G662" s="26">
        <f>_xlfn.XLOOKUP(Participantes[[#This Row],[Seminario al que asistió]],Seminarios[Seminario],Seminarios[Año])</f>
        <v>2025</v>
      </c>
    </row>
    <row r="663" spans="1:7" x14ac:dyDescent="0.25">
      <c r="A663" s="7" t="s">
        <v>316</v>
      </c>
      <c r="B663" s="3" t="s">
        <v>317</v>
      </c>
      <c r="C663" s="3" t="s">
        <v>266</v>
      </c>
      <c r="D663" s="3" t="s">
        <v>56</v>
      </c>
      <c r="E663" s="3" t="s">
        <v>17</v>
      </c>
      <c r="F663" s="8" t="s">
        <v>127</v>
      </c>
      <c r="G663" s="26">
        <f>_xlfn.XLOOKUP(Participantes[[#This Row],[Seminario al que asistió]],Seminarios[Seminario],Seminarios[Año])</f>
        <v>2025</v>
      </c>
    </row>
    <row r="664" spans="1:7" x14ac:dyDescent="0.25">
      <c r="A664" s="7" t="s">
        <v>886</v>
      </c>
      <c r="B664" s="3" t="s">
        <v>350</v>
      </c>
      <c r="C664" s="3" t="s">
        <v>266</v>
      </c>
      <c r="D664" s="3" t="s">
        <v>56</v>
      </c>
      <c r="E664" s="3" t="s">
        <v>17</v>
      </c>
      <c r="F664" s="8" t="s">
        <v>127</v>
      </c>
      <c r="G664" s="26">
        <f>_xlfn.XLOOKUP(Participantes[[#This Row],[Seminario al que asistió]],Seminarios[Seminario],Seminarios[Año])</f>
        <v>2025</v>
      </c>
    </row>
    <row r="665" spans="1:7" x14ac:dyDescent="0.25">
      <c r="A665" s="7" t="s">
        <v>356</v>
      </c>
      <c r="B665" s="3" t="s">
        <v>301</v>
      </c>
      <c r="C665" s="3" t="s">
        <v>263</v>
      </c>
      <c r="D665" s="3" t="s">
        <v>56</v>
      </c>
      <c r="E665" s="3" t="s">
        <v>17</v>
      </c>
      <c r="F665" s="8" t="s">
        <v>127</v>
      </c>
      <c r="G665" s="26">
        <f>_xlfn.XLOOKUP(Participantes[[#This Row],[Seminario al que asistió]],Seminarios[Seminario],Seminarios[Año])</f>
        <v>2025</v>
      </c>
    </row>
    <row r="666" spans="1:7" x14ac:dyDescent="0.25">
      <c r="A666" s="7" t="s">
        <v>347</v>
      </c>
      <c r="B666" s="3" t="s">
        <v>348</v>
      </c>
      <c r="C666" s="3" t="s">
        <v>263</v>
      </c>
      <c r="D666" s="3" t="s">
        <v>56</v>
      </c>
      <c r="E666" s="3" t="s">
        <v>17</v>
      </c>
      <c r="F666" s="8" t="s">
        <v>127</v>
      </c>
      <c r="G666" s="26">
        <f>_xlfn.XLOOKUP(Participantes[[#This Row],[Seminario al que asistió]],Seminarios[Seminario],Seminarios[Año])</f>
        <v>2025</v>
      </c>
    </row>
    <row r="667" spans="1:7" x14ac:dyDescent="0.25">
      <c r="A667" s="7" t="s">
        <v>279</v>
      </c>
      <c r="B667" s="3" t="s">
        <v>280</v>
      </c>
      <c r="C667" s="3" t="s">
        <v>263</v>
      </c>
      <c r="D667" s="3" t="s">
        <v>56</v>
      </c>
      <c r="E667" s="3" t="s">
        <v>17</v>
      </c>
      <c r="F667" s="8" t="s">
        <v>127</v>
      </c>
      <c r="G667" s="26">
        <f>_xlfn.XLOOKUP(Participantes[[#This Row],[Seminario al que asistió]],Seminarios[Seminario],Seminarios[Año])</f>
        <v>2025</v>
      </c>
    </row>
    <row r="668" spans="1:7" x14ac:dyDescent="0.25">
      <c r="A668" s="7" t="s">
        <v>936</v>
      </c>
      <c r="B668" s="3" t="s">
        <v>937</v>
      </c>
      <c r="C668" s="3" t="s">
        <v>263</v>
      </c>
      <c r="D668" s="3" t="s">
        <v>56</v>
      </c>
      <c r="E668" s="3" t="s">
        <v>17</v>
      </c>
      <c r="F668" s="8" t="s">
        <v>127</v>
      </c>
      <c r="G668" s="26">
        <f>_xlfn.XLOOKUP(Participantes[[#This Row],[Seminario al que asistió]],Seminarios[Seminario],Seminarios[Año])</f>
        <v>2025</v>
      </c>
    </row>
    <row r="669" spans="1:7" x14ac:dyDescent="0.25">
      <c r="A669" s="7" t="s">
        <v>330</v>
      </c>
      <c r="B669" s="3" t="s">
        <v>331</v>
      </c>
      <c r="C669" s="3" t="s">
        <v>263</v>
      </c>
      <c r="D669" s="3" t="s">
        <v>56</v>
      </c>
      <c r="E669" s="3" t="s">
        <v>17</v>
      </c>
      <c r="F669" s="8" t="s">
        <v>127</v>
      </c>
      <c r="G669" s="26">
        <f>_xlfn.XLOOKUP(Participantes[[#This Row],[Seminario al que asistió]],Seminarios[Seminario],Seminarios[Año])</f>
        <v>2025</v>
      </c>
    </row>
    <row r="670" spans="1:7" x14ac:dyDescent="0.25">
      <c r="A670" s="7" t="s">
        <v>934</v>
      </c>
      <c r="B670" s="3" t="s">
        <v>935</v>
      </c>
      <c r="C670" s="3" t="s">
        <v>263</v>
      </c>
      <c r="D670" s="3" t="s">
        <v>56</v>
      </c>
      <c r="E670" s="3" t="s">
        <v>17</v>
      </c>
      <c r="F670" s="8" t="s">
        <v>127</v>
      </c>
      <c r="G670" s="26">
        <f>_xlfn.XLOOKUP(Participantes[[#This Row],[Seminario al que asistió]],Seminarios[Seminario],Seminarios[Año])</f>
        <v>2025</v>
      </c>
    </row>
    <row r="671" spans="1:7" x14ac:dyDescent="0.25">
      <c r="A671" s="7" t="s">
        <v>938</v>
      </c>
      <c r="B671" s="3" t="s">
        <v>939</v>
      </c>
      <c r="C671" s="3" t="s">
        <v>263</v>
      </c>
      <c r="D671" s="3" t="s">
        <v>56</v>
      </c>
      <c r="E671" s="3" t="s">
        <v>17</v>
      </c>
      <c r="F671" s="8" t="s">
        <v>127</v>
      </c>
      <c r="G671" s="26">
        <f>_xlfn.XLOOKUP(Participantes[[#This Row],[Seminario al que asistió]],Seminarios[Seminario],Seminarios[Año])</f>
        <v>2025</v>
      </c>
    </row>
    <row r="672" spans="1:7" x14ac:dyDescent="0.25">
      <c r="A672" s="7" t="s">
        <v>357</v>
      </c>
      <c r="B672" s="3" t="s">
        <v>358</v>
      </c>
      <c r="C672" s="3" t="s">
        <v>266</v>
      </c>
      <c r="D672" s="3" t="s">
        <v>56</v>
      </c>
      <c r="E672" s="3" t="s">
        <v>17</v>
      </c>
      <c r="F672" s="8" t="s">
        <v>127</v>
      </c>
      <c r="G672" s="26">
        <f>_xlfn.XLOOKUP(Participantes[[#This Row],[Seminario al que asistió]],Seminarios[Seminario],Seminarios[Año])</f>
        <v>2025</v>
      </c>
    </row>
    <row r="673" spans="1:7" x14ac:dyDescent="0.25">
      <c r="A673" s="7" t="s">
        <v>220</v>
      </c>
      <c r="B673" s="3" t="s">
        <v>267</v>
      </c>
      <c r="C673" s="3" t="s">
        <v>266</v>
      </c>
      <c r="D673" s="3" t="s">
        <v>56</v>
      </c>
      <c r="E673" s="3" t="s">
        <v>17</v>
      </c>
      <c r="F673" s="8" t="s">
        <v>127</v>
      </c>
      <c r="G673" s="26">
        <f>_xlfn.XLOOKUP(Participantes[[#This Row],[Seminario al que asistió]],Seminarios[Seminario],Seminarios[Año])</f>
        <v>2025</v>
      </c>
    </row>
    <row r="674" spans="1:7" ht="15.75" thickBot="1" x14ac:dyDescent="0.3">
      <c r="A674" s="9" t="s">
        <v>321</v>
      </c>
      <c r="B674" s="10" t="s">
        <v>322</v>
      </c>
      <c r="C674" s="10" t="s">
        <v>263</v>
      </c>
      <c r="D674" s="10" t="s">
        <v>56</v>
      </c>
      <c r="E674" s="10" t="s">
        <v>17</v>
      </c>
      <c r="F674" s="11" t="s">
        <v>127</v>
      </c>
      <c r="G674" s="26">
        <f>_xlfn.XLOOKUP(Participantes[[#This Row],[Seminario al que asistió]],Seminarios[Seminario],Seminarios[Año])</f>
        <v>2025</v>
      </c>
    </row>
    <row r="675" spans="1:7" x14ac:dyDescent="0.25">
      <c r="A675" s="4" t="s">
        <v>338</v>
      </c>
      <c r="B675" s="5" t="s">
        <v>339</v>
      </c>
      <c r="C675" s="5" t="s">
        <v>263</v>
      </c>
      <c r="D675" s="5" t="s">
        <v>56</v>
      </c>
      <c r="E675" s="5" t="s">
        <v>17</v>
      </c>
      <c r="F675" s="6" t="s">
        <v>135</v>
      </c>
      <c r="G675" s="26">
        <f>_xlfn.XLOOKUP(Participantes[[#This Row],[Seminario al que asistió]],Seminarios[Seminario],Seminarios[Año])</f>
        <v>2025</v>
      </c>
    </row>
    <row r="676" spans="1:7" x14ac:dyDescent="0.25">
      <c r="A676" s="7" t="s">
        <v>116</v>
      </c>
      <c r="B676" s="3" t="s">
        <v>940</v>
      </c>
      <c r="C676" s="3" t="s">
        <v>263</v>
      </c>
      <c r="D676" s="3" t="s">
        <v>71</v>
      </c>
      <c r="E676" s="3" t="s">
        <v>17</v>
      </c>
      <c r="F676" s="8" t="s">
        <v>135</v>
      </c>
      <c r="G676" s="26">
        <f>_xlfn.XLOOKUP(Participantes[[#This Row],[Seminario al que asistió]],Seminarios[Seminario],Seminarios[Año])</f>
        <v>2025</v>
      </c>
    </row>
    <row r="677" spans="1:7" x14ac:dyDescent="0.25">
      <c r="A677" s="7" t="s">
        <v>878</v>
      </c>
      <c r="B677" s="3" t="s">
        <v>879</v>
      </c>
      <c r="C677" s="3" t="s">
        <v>263</v>
      </c>
      <c r="D677" s="3" t="s">
        <v>56</v>
      </c>
      <c r="E677" s="3" t="s">
        <v>17</v>
      </c>
      <c r="F677" s="8" t="s">
        <v>135</v>
      </c>
      <c r="G677" s="26">
        <f>_xlfn.XLOOKUP(Participantes[[#This Row],[Seminario al que asistió]],Seminarios[Seminario],Seminarios[Año])</f>
        <v>2025</v>
      </c>
    </row>
    <row r="678" spans="1:7" x14ac:dyDescent="0.25">
      <c r="A678" s="7" t="s">
        <v>298</v>
      </c>
      <c r="B678" s="3" t="s">
        <v>299</v>
      </c>
      <c r="C678" s="3" t="s">
        <v>263</v>
      </c>
      <c r="D678" s="3" t="s">
        <v>56</v>
      </c>
      <c r="E678" s="3" t="s">
        <v>17</v>
      </c>
      <c r="F678" s="8" t="s">
        <v>135</v>
      </c>
      <c r="G678" s="26">
        <f>_xlfn.XLOOKUP(Participantes[[#This Row],[Seminario al que asistió]],Seminarios[Seminario],Seminarios[Año])</f>
        <v>2025</v>
      </c>
    </row>
    <row r="679" spans="1:7" x14ac:dyDescent="0.25">
      <c r="A679" s="7" t="s">
        <v>289</v>
      </c>
      <c r="B679" s="3" t="s">
        <v>290</v>
      </c>
      <c r="C679" s="3" t="s">
        <v>263</v>
      </c>
      <c r="D679" s="3" t="s">
        <v>56</v>
      </c>
      <c r="E679" s="3" t="s">
        <v>17</v>
      </c>
      <c r="F679" s="8" t="s">
        <v>135</v>
      </c>
      <c r="G679" s="26">
        <f>_xlfn.XLOOKUP(Participantes[[#This Row],[Seminario al que asistió]],Seminarios[Seminario],Seminarios[Año])</f>
        <v>2025</v>
      </c>
    </row>
    <row r="680" spans="1:7" x14ac:dyDescent="0.25">
      <c r="A680" s="7" t="s">
        <v>209</v>
      </c>
      <c r="B680" s="3" t="s">
        <v>385</v>
      </c>
      <c r="C680" s="3" t="s">
        <v>263</v>
      </c>
      <c r="D680" s="3" t="s">
        <v>56</v>
      </c>
      <c r="E680" s="3" t="s">
        <v>17</v>
      </c>
      <c r="F680" s="8" t="s">
        <v>135</v>
      </c>
      <c r="G680" s="26">
        <f>_xlfn.XLOOKUP(Participantes[[#This Row],[Seminario al que asistió]],Seminarios[Seminario],Seminarios[Año])</f>
        <v>2025</v>
      </c>
    </row>
    <row r="681" spans="1:7" x14ac:dyDescent="0.25">
      <c r="A681" s="7" t="s">
        <v>886</v>
      </c>
      <c r="B681" s="3" t="s">
        <v>350</v>
      </c>
      <c r="C681" s="3" t="s">
        <v>266</v>
      </c>
      <c r="D681" s="3" t="s">
        <v>56</v>
      </c>
      <c r="E681" s="3" t="s">
        <v>17</v>
      </c>
      <c r="F681" s="8" t="s">
        <v>135</v>
      </c>
      <c r="G681" s="26">
        <f>_xlfn.XLOOKUP(Participantes[[#This Row],[Seminario al que asistió]],Seminarios[Seminario],Seminarios[Año])</f>
        <v>2025</v>
      </c>
    </row>
    <row r="682" spans="1:7" x14ac:dyDescent="0.25">
      <c r="A682" s="7" t="s">
        <v>347</v>
      </c>
      <c r="B682" s="3" t="s">
        <v>348</v>
      </c>
      <c r="C682" s="3" t="s">
        <v>263</v>
      </c>
      <c r="D682" s="3" t="s">
        <v>56</v>
      </c>
      <c r="E682" s="3" t="s">
        <v>17</v>
      </c>
      <c r="F682" s="8" t="s">
        <v>135</v>
      </c>
      <c r="G682" s="26">
        <f>_xlfn.XLOOKUP(Participantes[[#This Row],[Seminario al que asistió]],Seminarios[Seminario],Seminarios[Año])</f>
        <v>2025</v>
      </c>
    </row>
    <row r="683" spans="1:7" x14ac:dyDescent="0.25">
      <c r="A683" s="7" t="s">
        <v>279</v>
      </c>
      <c r="B683" s="3" t="s">
        <v>280</v>
      </c>
      <c r="C683" s="3" t="s">
        <v>263</v>
      </c>
      <c r="D683" s="3" t="s">
        <v>56</v>
      </c>
      <c r="E683" s="3" t="s">
        <v>17</v>
      </c>
      <c r="F683" s="8" t="s">
        <v>135</v>
      </c>
      <c r="G683" s="26">
        <f>_xlfn.XLOOKUP(Participantes[[#This Row],[Seminario al que asistió]],Seminarios[Seminario],Seminarios[Año])</f>
        <v>2025</v>
      </c>
    </row>
    <row r="684" spans="1:7" x14ac:dyDescent="0.25">
      <c r="A684" s="7" t="s">
        <v>934</v>
      </c>
      <c r="B684" s="3" t="s">
        <v>935</v>
      </c>
      <c r="C684" s="3" t="s">
        <v>263</v>
      </c>
      <c r="D684" s="3" t="s">
        <v>56</v>
      </c>
      <c r="E684" s="3" t="s">
        <v>17</v>
      </c>
      <c r="F684" s="8" t="s">
        <v>135</v>
      </c>
      <c r="G684" s="26">
        <f>_xlfn.XLOOKUP(Participantes[[#This Row],[Seminario al que asistió]],Seminarios[Seminario],Seminarios[Año])</f>
        <v>2025</v>
      </c>
    </row>
    <row r="685" spans="1:7" x14ac:dyDescent="0.25">
      <c r="A685" s="7" t="s">
        <v>336</v>
      </c>
      <c r="B685" s="3" t="s">
        <v>337</v>
      </c>
      <c r="C685" s="3" t="s">
        <v>263</v>
      </c>
      <c r="D685" s="3" t="s">
        <v>56</v>
      </c>
      <c r="E685" s="3" t="s">
        <v>17</v>
      </c>
      <c r="F685" s="8" t="s">
        <v>135</v>
      </c>
      <c r="G685" s="26">
        <f>_xlfn.XLOOKUP(Participantes[[#This Row],[Seminario al que asistió]],Seminarios[Seminario],Seminarios[Año])</f>
        <v>2025</v>
      </c>
    </row>
    <row r="686" spans="1:7" x14ac:dyDescent="0.25">
      <c r="A686" s="7" t="s">
        <v>330</v>
      </c>
      <c r="B686" s="3" t="s">
        <v>391</v>
      </c>
      <c r="C686" s="3" t="s">
        <v>263</v>
      </c>
      <c r="D686" s="3" t="s">
        <v>56</v>
      </c>
      <c r="E686" s="3" t="s">
        <v>17</v>
      </c>
      <c r="F686" s="8" t="s">
        <v>135</v>
      </c>
      <c r="G686" s="26">
        <f>_xlfn.XLOOKUP(Participantes[[#This Row],[Seminario al que asistió]],Seminarios[Seminario],Seminarios[Año])</f>
        <v>2025</v>
      </c>
    </row>
    <row r="687" spans="1:7" ht="15.75" thickBot="1" x14ac:dyDescent="0.3">
      <c r="A687" s="9" t="s">
        <v>321</v>
      </c>
      <c r="B687" s="10" t="s">
        <v>322</v>
      </c>
      <c r="C687" s="10" t="s">
        <v>263</v>
      </c>
      <c r="D687" s="10" t="s">
        <v>56</v>
      </c>
      <c r="E687" s="10" t="s">
        <v>17</v>
      </c>
      <c r="F687" s="11" t="s">
        <v>135</v>
      </c>
      <c r="G687" s="26">
        <f>_xlfn.XLOOKUP(Participantes[[#This Row],[Seminario al que asistió]],Seminarios[Seminario],Seminarios[Año])</f>
        <v>2025</v>
      </c>
    </row>
    <row r="688" spans="1:7" x14ac:dyDescent="0.25">
      <c r="A688" s="4" t="s">
        <v>116</v>
      </c>
      <c r="B688" s="5" t="s">
        <v>940</v>
      </c>
      <c r="C688" s="5" t="s">
        <v>263</v>
      </c>
      <c r="D688" s="5" t="s">
        <v>71</v>
      </c>
      <c r="E688" s="5" t="s">
        <v>17</v>
      </c>
      <c r="F688" s="6" t="s">
        <v>129</v>
      </c>
      <c r="G688" s="26">
        <f>_xlfn.XLOOKUP(Participantes[[#This Row],[Seminario al que asistió]],Seminarios[Seminario],Seminarios[Año])</f>
        <v>2025</v>
      </c>
    </row>
    <row r="689" spans="1:7" x14ac:dyDescent="0.25">
      <c r="A689" s="7" t="s">
        <v>298</v>
      </c>
      <c r="B689" s="3" t="s">
        <v>299</v>
      </c>
      <c r="C689" s="3" t="s">
        <v>263</v>
      </c>
      <c r="D689" s="3" t="s">
        <v>56</v>
      </c>
      <c r="E689" s="3" t="s">
        <v>17</v>
      </c>
      <c r="F689" s="8" t="s">
        <v>129</v>
      </c>
      <c r="G689" s="26">
        <f>_xlfn.XLOOKUP(Participantes[[#This Row],[Seminario al que asistió]],Seminarios[Seminario],Seminarios[Año])</f>
        <v>2025</v>
      </c>
    </row>
    <row r="690" spans="1:7" x14ac:dyDescent="0.25">
      <c r="A690" s="7" t="s">
        <v>289</v>
      </c>
      <c r="B690" s="3" t="s">
        <v>290</v>
      </c>
      <c r="C690" s="3" t="s">
        <v>263</v>
      </c>
      <c r="D690" s="3" t="s">
        <v>56</v>
      </c>
      <c r="E690" s="3" t="s">
        <v>17</v>
      </c>
      <c r="F690" s="8" t="s">
        <v>129</v>
      </c>
      <c r="G690" s="26">
        <f>_xlfn.XLOOKUP(Participantes[[#This Row],[Seminario al que asistió]],Seminarios[Seminario],Seminarios[Año])</f>
        <v>2025</v>
      </c>
    </row>
    <row r="691" spans="1:7" x14ac:dyDescent="0.25">
      <c r="A691" s="7" t="s">
        <v>365</v>
      </c>
      <c r="B691" s="3" t="s">
        <v>317</v>
      </c>
      <c r="C691" s="3" t="s">
        <v>266</v>
      </c>
      <c r="D691" s="3" t="s">
        <v>56</v>
      </c>
      <c r="E691" s="3" t="s">
        <v>17</v>
      </c>
      <c r="F691" s="8" t="s">
        <v>129</v>
      </c>
      <c r="G691" s="26">
        <f>_xlfn.XLOOKUP(Participantes[[#This Row],[Seminario al que asistió]],Seminarios[Seminario],Seminarios[Año])</f>
        <v>2025</v>
      </c>
    </row>
    <row r="692" spans="1:7" x14ac:dyDescent="0.25">
      <c r="A692" s="7" t="s">
        <v>878</v>
      </c>
      <c r="B692" s="3" t="s">
        <v>879</v>
      </c>
      <c r="C692" s="3" t="s">
        <v>263</v>
      </c>
      <c r="D692" s="3" t="s">
        <v>56</v>
      </c>
      <c r="E692" s="3" t="s">
        <v>17</v>
      </c>
      <c r="F692" s="8" t="s">
        <v>129</v>
      </c>
      <c r="G692" s="26">
        <f>_xlfn.XLOOKUP(Participantes[[#This Row],[Seminario al que asistió]],Seminarios[Seminario],Seminarios[Año])</f>
        <v>2025</v>
      </c>
    </row>
    <row r="693" spans="1:7" x14ac:dyDescent="0.25">
      <c r="A693" s="7" t="s">
        <v>884</v>
      </c>
      <c r="B693" s="3" t="s">
        <v>275</v>
      </c>
      <c r="C693" s="3" t="s">
        <v>263</v>
      </c>
      <c r="D693" s="3" t="s">
        <v>56</v>
      </c>
      <c r="E693" s="3" t="s">
        <v>17</v>
      </c>
      <c r="F693" s="8" t="s">
        <v>129</v>
      </c>
      <c r="G693" s="26">
        <f>_xlfn.XLOOKUP(Participantes[[#This Row],[Seminario al que asistió]],Seminarios[Seminario],Seminarios[Año])</f>
        <v>2025</v>
      </c>
    </row>
    <row r="694" spans="1:7" x14ac:dyDescent="0.25">
      <c r="A694" s="7" t="s">
        <v>604</v>
      </c>
      <c r="B694" s="3" t="s">
        <v>605</v>
      </c>
      <c r="C694" s="3" t="s">
        <v>266</v>
      </c>
      <c r="D694" s="3" t="s">
        <v>56</v>
      </c>
      <c r="E694" s="3" t="s">
        <v>17</v>
      </c>
      <c r="F694" s="8" t="s">
        <v>129</v>
      </c>
      <c r="G694" s="26">
        <f>_xlfn.XLOOKUP(Participantes[[#This Row],[Seminario al que asistió]],Seminarios[Seminario],Seminarios[Año])</f>
        <v>2025</v>
      </c>
    </row>
    <row r="695" spans="1:7" x14ac:dyDescent="0.25">
      <c r="A695" s="7" t="s">
        <v>209</v>
      </c>
      <c r="B695" s="3" t="s">
        <v>385</v>
      </c>
      <c r="C695" s="3" t="s">
        <v>263</v>
      </c>
      <c r="D695" s="3" t="s">
        <v>56</v>
      </c>
      <c r="E695" s="3" t="s">
        <v>17</v>
      </c>
      <c r="F695" s="8" t="s">
        <v>129</v>
      </c>
      <c r="G695" s="26">
        <f>_xlfn.XLOOKUP(Participantes[[#This Row],[Seminario al que asistió]],Seminarios[Seminario],Seminarios[Año])</f>
        <v>2025</v>
      </c>
    </row>
    <row r="696" spans="1:7" x14ac:dyDescent="0.25">
      <c r="A696" s="7" t="s">
        <v>356</v>
      </c>
      <c r="B696" s="3" t="s">
        <v>301</v>
      </c>
      <c r="C696" s="3" t="s">
        <v>263</v>
      </c>
      <c r="D696" s="3" t="s">
        <v>56</v>
      </c>
      <c r="E696" s="3" t="s">
        <v>17</v>
      </c>
      <c r="F696" s="8" t="s">
        <v>129</v>
      </c>
      <c r="G696" s="26">
        <f>_xlfn.XLOOKUP(Participantes[[#This Row],[Seminario al que asistió]],Seminarios[Seminario],Seminarios[Año])</f>
        <v>2025</v>
      </c>
    </row>
    <row r="697" spans="1:7" x14ac:dyDescent="0.25">
      <c r="A697" s="7" t="s">
        <v>347</v>
      </c>
      <c r="B697" s="3" t="s">
        <v>348</v>
      </c>
      <c r="C697" s="3" t="s">
        <v>263</v>
      </c>
      <c r="D697" s="3" t="s">
        <v>56</v>
      </c>
      <c r="E697" s="3" t="s">
        <v>17</v>
      </c>
      <c r="F697" s="8" t="s">
        <v>129</v>
      </c>
      <c r="G697" s="26">
        <f>_xlfn.XLOOKUP(Participantes[[#This Row],[Seminario al que asistió]],Seminarios[Seminario],Seminarios[Año])</f>
        <v>2025</v>
      </c>
    </row>
    <row r="698" spans="1:7" x14ac:dyDescent="0.25">
      <c r="A698" s="7" t="s">
        <v>279</v>
      </c>
      <c r="B698" s="3" t="s">
        <v>280</v>
      </c>
      <c r="C698" s="3" t="s">
        <v>263</v>
      </c>
      <c r="D698" s="3" t="s">
        <v>56</v>
      </c>
      <c r="E698" s="3" t="s">
        <v>17</v>
      </c>
      <c r="F698" s="8" t="s">
        <v>129</v>
      </c>
      <c r="G698" s="26">
        <f>_xlfn.XLOOKUP(Participantes[[#This Row],[Seminario al que asistió]],Seminarios[Seminario],Seminarios[Año])</f>
        <v>2025</v>
      </c>
    </row>
    <row r="699" spans="1:7" x14ac:dyDescent="0.25">
      <c r="A699" s="7" t="s">
        <v>843</v>
      </c>
      <c r="B699" s="3" t="s">
        <v>844</v>
      </c>
      <c r="C699" s="3" t="s">
        <v>266</v>
      </c>
      <c r="D699" s="3" t="s">
        <v>56</v>
      </c>
      <c r="E699" s="3" t="s">
        <v>17</v>
      </c>
      <c r="F699" s="8" t="s">
        <v>129</v>
      </c>
      <c r="G699" s="26">
        <f>_xlfn.XLOOKUP(Participantes[[#This Row],[Seminario al que asistió]],Seminarios[Seminario],Seminarios[Año])</f>
        <v>2025</v>
      </c>
    </row>
    <row r="700" spans="1:7" x14ac:dyDescent="0.25">
      <c r="A700" s="7" t="s">
        <v>321</v>
      </c>
      <c r="B700" s="3" t="s">
        <v>322</v>
      </c>
      <c r="C700" s="3" t="s">
        <v>263</v>
      </c>
      <c r="D700" s="3" t="s">
        <v>56</v>
      </c>
      <c r="E700" s="3" t="s">
        <v>17</v>
      </c>
      <c r="F700" s="8" t="s">
        <v>129</v>
      </c>
      <c r="G700" s="26">
        <f>_xlfn.XLOOKUP(Participantes[[#This Row],[Seminario al que asistió]],Seminarios[Seminario],Seminarios[Año])</f>
        <v>2025</v>
      </c>
    </row>
    <row r="701" spans="1:7" ht="15.75" thickBot="1" x14ac:dyDescent="0.3">
      <c r="A701" s="9" t="s">
        <v>270</v>
      </c>
      <c r="B701" s="10" t="s">
        <v>271</v>
      </c>
      <c r="C701" s="10" t="s">
        <v>263</v>
      </c>
      <c r="D701" s="10" t="s">
        <v>56</v>
      </c>
      <c r="E701" s="10" t="s">
        <v>17</v>
      </c>
      <c r="F701" s="11" t="s">
        <v>129</v>
      </c>
      <c r="G701" s="26">
        <f>_xlfn.XLOOKUP(Participantes[[#This Row],[Seminario al que asistió]],Seminarios[Seminario],Seminarios[Año])</f>
        <v>2025</v>
      </c>
    </row>
    <row r="702" spans="1:7" x14ac:dyDescent="0.25">
      <c r="A702" s="4" t="s">
        <v>934</v>
      </c>
      <c r="B702" s="5" t="s">
        <v>935</v>
      </c>
      <c r="C702" s="5" t="s">
        <v>263</v>
      </c>
      <c r="D702" s="5" t="s">
        <v>56</v>
      </c>
      <c r="E702" s="5" t="s">
        <v>17</v>
      </c>
      <c r="F702" s="6" t="s">
        <v>131</v>
      </c>
      <c r="G702" s="26">
        <f>_xlfn.XLOOKUP(Participantes[[#This Row],[Seminario al que asistió]],Seminarios[Seminario],Seminarios[Año])</f>
        <v>2025</v>
      </c>
    </row>
    <row r="703" spans="1:7" x14ac:dyDescent="0.25">
      <c r="A703" s="7" t="s">
        <v>116</v>
      </c>
      <c r="B703" s="3" t="s">
        <v>940</v>
      </c>
      <c r="C703" s="3" t="s">
        <v>263</v>
      </c>
      <c r="D703" s="3" t="s">
        <v>71</v>
      </c>
      <c r="E703" s="3" t="s">
        <v>17</v>
      </c>
      <c r="F703" s="8" t="s">
        <v>131</v>
      </c>
      <c r="G703" s="26">
        <f>_xlfn.XLOOKUP(Participantes[[#This Row],[Seminario al que asistió]],Seminarios[Seminario],Seminarios[Año])</f>
        <v>2025</v>
      </c>
    </row>
    <row r="704" spans="1:7" x14ac:dyDescent="0.25">
      <c r="A704" s="7" t="s">
        <v>374</v>
      </c>
      <c r="B704" s="3" t="s">
        <v>375</v>
      </c>
      <c r="C704" s="3" t="s">
        <v>263</v>
      </c>
      <c r="D704" s="3" t="s">
        <v>56</v>
      </c>
      <c r="E704" s="3" t="s">
        <v>17</v>
      </c>
      <c r="F704" s="8" t="s">
        <v>131</v>
      </c>
      <c r="G704" s="26">
        <f>_xlfn.XLOOKUP(Participantes[[#This Row],[Seminario al que asistió]],Seminarios[Seminario],Seminarios[Año])</f>
        <v>2025</v>
      </c>
    </row>
    <row r="705" spans="1:7" x14ac:dyDescent="0.25">
      <c r="A705" s="7" t="s">
        <v>378</v>
      </c>
      <c r="B705" s="3" t="s">
        <v>297</v>
      </c>
      <c r="C705" s="3" t="s">
        <v>266</v>
      </c>
      <c r="D705" s="3" t="s">
        <v>66</v>
      </c>
      <c r="E705" s="3" t="s">
        <v>17</v>
      </c>
      <c r="F705" s="8" t="s">
        <v>131</v>
      </c>
      <c r="G705" s="26">
        <f>_xlfn.XLOOKUP(Participantes[[#This Row],[Seminario al que asistió]],Seminarios[Seminario],Seminarios[Año])</f>
        <v>2025</v>
      </c>
    </row>
    <row r="706" spans="1:7" x14ac:dyDescent="0.25">
      <c r="A706" s="7" t="s">
        <v>938</v>
      </c>
      <c r="B706" s="3" t="s">
        <v>939</v>
      </c>
      <c r="C706" s="3" t="s">
        <v>263</v>
      </c>
      <c r="D706" s="3" t="s">
        <v>56</v>
      </c>
      <c r="E706" s="3" t="s">
        <v>17</v>
      </c>
      <c r="F706" s="8" t="s">
        <v>131</v>
      </c>
      <c r="G706" s="26">
        <f>_xlfn.XLOOKUP(Participantes[[#This Row],[Seminario al que asistió]],Seminarios[Seminario],Seminarios[Año])</f>
        <v>2025</v>
      </c>
    </row>
    <row r="707" spans="1:7" x14ac:dyDescent="0.25">
      <c r="A707" s="7" t="s">
        <v>272</v>
      </c>
      <c r="B707" s="3" t="s">
        <v>273</v>
      </c>
      <c r="C707" s="3" t="s">
        <v>263</v>
      </c>
      <c r="D707" s="3" t="s">
        <v>56</v>
      </c>
      <c r="E707" s="3" t="s">
        <v>17</v>
      </c>
      <c r="F707" s="8" t="s">
        <v>131</v>
      </c>
      <c r="G707" s="26">
        <f>_xlfn.XLOOKUP(Participantes[[#This Row],[Seminario al que asistió]],Seminarios[Seminario],Seminarios[Año])</f>
        <v>2025</v>
      </c>
    </row>
    <row r="708" spans="1:7" x14ac:dyDescent="0.25">
      <c r="A708" s="7" t="s">
        <v>831</v>
      </c>
      <c r="B708" s="3" t="s">
        <v>299</v>
      </c>
      <c r="C708" s="3" t="s">
        <v>263</v>
      </c>
      <c r="D708" s="3" t="s">
        <v>56</v>
      </c>
      <c r="E708" s="3" t="s">
        <v>17</v>
      </c>
      <c r="F708" s="8" t="s">
        <v>131</v>
      </c>
      <c r="G708" s="26">
        <f>_xlfn.XLOOKUP(Participantes[[#This Row],[Seminario al que asistió]],Seminarios[Seminario],Seminarios[Año])</f>
        <v>2025</v>
      </c>
    </row>
    <row r="709" spans="1:7" x14ac:dyDescent="0.25">
      <c r="A709" s="7" t="s">
        <v>220</v>
      </c>
      <c r="B709" s="3" t="s">
        <v>267</v>
      </c>
      <c r="C709" s="3" t="s">
        <v>266</v>
      </c>
      <c r="D709" s="3" t="s">
        <v>56</v>
      </c>
      <c r="E709" s="3" t="s">
        <v>17</v>
      </c>
      <c r="F709" s="8" t="s">
        <v>131</v>
      </c>
      <c r="G709" s="26">
        <f>_xlfn.XLOOKUP(Participantes[[#This Row],[Seminario al que asistió]],Seminarios[Seminario],Seminarios[Año])</f>
        <v>2025</v>
      </c>
    </row>
    <row r="710" spans="1:7" x14ac:dyDescent="0.25">
      <c r="A710" s="7" t="s">
        <v>289</v>
      </c>
      <c r="B710" s="3" t="s">
        <v>290</v>
      </c>
      <c r="C710" s="3" t="s">
        <v>263</v>
      </c>
      <c r="D710" s="3" t="s">
        <v>56</v>
      </c>
      <c r="E710" s="3" t="s">
        <v>17</v>
      </c>
      <c r="F710" s="8" t="s">
        <v>131</v>
      </c>
      <c r="G710" s="26">
        <f>_xlfn.XLOOKUP(Participantes[[#This Row],[Seminario al que asistió]],Seminarios[Seminario],Seminarios[Año])</f>
        <v>2025</v>
      </c>
    </row>
    <row r="711" spans="1:7" x14ac:dyDescent="0.25">
      <c r="A711" s="7" t="s">
        <v>716</v>
      </c>
      <c r="B711" s="3" t="s">
        <v>717</v>
      </c>
      <c r="C711" s="3" t="s">
        <v>263</v>
      </c>
      <c r="D711" s="3" t="s">
        <v>56</v>
      </c>
      <c r="E711" s="3" t="s">
        <v>17</v>
      </c>
      <c r="F711" s="8" t="s">
        <v>131</v>
      </c>
      <c r="G711" s="26">
        <f>_xlfn.XLOOKUP(Participantes[[#This Row],[Seminario al que asistió]],Seminarios[Seminario],Seminarios[Año])</f>
        <v>2025</v>
      </c>
    </row>
    <row r="712" spans="1:7" x14ac:dyDescent="0.25">
      <c r="A712" s="7" t="s">
        <v>604</v>
      </c>
      <c r="B712" s="3" t="s">
        <v>605</v>
      </c>
      <c r="C712" s="3" t="s">
        <v>266</v>
      </c>
      <c r="D712" s="3" t="s">
        <v>56</v>
      </c>
      <c r="E712" s="3" t="s">
        <v>17</v>
      </c>
      <c r="F712" s="8" t="s">
        <v>131</v>
      </c>
      <c r="G712" s="26">
        <f>_xlfn.XLOOKUP(Participantes[[#This Row],[Seminario al que asistió]],Seminarios[Seminario],Seminarios[Año])</f>
        <v>2025</v>
      </c>
    </row>
    <row r="713" spans="1:7" x14ac:dyDescent="0.25">
      <c r="A713" s="7" t="s">
        <v>270</v>
      </c>
      <c r="B713" s="3" t="s">
        <v>271</v>
      </c>
      <c r="C713" s="3" t="s">
        <v>263</v>
      </c>
      <c r="D713" s="3" t="s">
        <v>56</v>
      </c>
      <c r="E713" s="3" t="s">
        <v>17</v>
      </c>
      <c r="F713" s="8" t="s">
        <v>131</v>
      </c>
      <c r="G713" s="26">
        <f>_xlfn.XLOOKUP(Participantes[[#This Row],[Seminario al que asistió]],Seminarios[Seminario],Seminarios[Año])</f>
        <v>2025</v>
      </c>
    </row>
    <row r="714" spans="1:7" x14ac:dyDescent="0.25">
      <c r="A714" s="7" t="s">
        <v>365</v>
      </c>
      <c r="B714" s="3" t="s">
        <v>317</v>
      </c>
      <c r="C714" s="3" t="s">
        <v>266</v>
      </c>
      <c r="D714" s="3" t="s">
        <v>56</v>
      </c>
      <c r="E714" s="3" t="s">
        <v>17</v>
      </c>
      <c r="F714" s="8" t="s">
        <v>131</v>
      </c>
      <c r="G714" s="26">
        <f>_xlfn.XLOOKUP(Participantes[[#This Row],[Seminario al que asistió]],Seminarios[Seminario],Seminarios[Año])</f>
        <v>2025</v>
      </c>
    </row>
    <row r="715" spans="1:7" x14ac:dyDescent="0.25">
      <c r="A715" s="7" t="s">
        <v>209</v>
      </c>
      <c r="B715" s="3" t="s">
        <v>385</v>
      </c>
      <c r="C715" s="3" t="s">
        <v>263</v>
      </c>
      <c r="D715" s="3" t="s">
        <v>56</v>
      </c>
      <c r="E715" s="3" t="s">
        <v>17</v>
      </c>
      <c r="F715" s="8" t="s">
        <v>131</v>
      </c>
      <c r="G715" s="26">
        <f>_xlfn.XLOOKUP(Participantes[[#This Row],[Seminario al que asistió]],Seminarios[Seminario],Seminarios[Año])</f>
        <v>2025</v>
      </c>
    </row>
    <row r="716" spans="1:7" x14ac:dyDescent="0.25">
      <c r="A716" s="7" t="s">
        <v>886</v>
      </c>
      <c r="B716" s="3" t="s">
        <v>350</v>
      </c>
      <c r="C716" s="3" t="s">
        <v>266</v>
      </c>
      <c r="D716" s="3" t="s">
        <v>56</v>
      </c>
      <c r="E716" s="3" t="s">
        <v>17</v>
      </c>
      <c r="F716" s="8" t="s">
        <v>131</v>
      </c>
      <c r="G716" s="26">
        <f>_xlfn.XLOOKUP(Participantes[[#This Row],[Seminario al que asistió]],Seminarios[Seminario],Seminarios[Año])</f>
        <v>2025</v>
      </c>
    </row>
    <row r="717" spans="1:7" x14ac:dyDescent="0.25">
      <c r="A717" s="7" t="s">
        <v>356</v>
      </c>
      <c r="B717" s="3" t="s">
        <v>301</v>
      </c>
      <c r="C717" s="3" t="s">
        <v>263</v>
      </c>
      <c r="D717" s="3" t="s">
        <v>56</v>
      </c>
      <c r="E717" s="3" t="s">
        <v>17</v>
      </c>
      <c r="F717" s="8" t="s">
        <v>131</v>
      </c>
      <c r="G717" s="26">
        <f>_xlfn.XLOOKUP(Participantes[[#This Row],[Seminario al que asistió]],Seminarios[Seminario],Seminarios[Año])</f>
        <v>2025</v>
      </c>
    </row>
    <row r="718" spans="1:7" x14ac:dyDescent="0.25">
      <c r="A718" s="7" t="s">
        <v>347</v>
      </c>
      <c r="B718" s="3" t="s">
        <v>348</v>
      </c>
      <c r="C718" s="3" t="s">
        <v>263</v>
      </c>
      <c r="D718" s="3" t="s">
        <v>56</v>
      </c>
      <c r="E718" s="3" t="s">
        <v>17</v>
      </c>
      <c r="F718" s="8" t="s">
        <v>131</v>
      </c>
      <c r="G718" s="26">
        <f>_xlfn.XLOOKUP(Participantes[[#This Row],[Seminario al que asistió]],Seminarios[Seminario],Seminarios[Año])</f>
        <v>2025</v>
      </c>
    </row>
    <row r="719" spans="1:7" x14ac:dyDescent="0.25">
      <c r="A719" s="7" t="s">
        <v>884</v>
      </c>
      <c r="B719" s="3" t="s">
        <v>275</v>
      </c>
      <c r="C719" s="3" t="s">
        <v>263</v>
      </c>
      <c r="D719" s="3" t="s">
        <v>56</v>
      </c>
      <c r="E719" s="3" t="s">
        <v>17</v>
      </c>
      <c r="F719" s="8" t="s">
        <v>131</v>
      </c>
      <c r="G719" s="26">
        <f>_xlfn.XLOOKUP(Participantes[[#This Row],[Seminario al que asistió]],Seminarios[Seminario],Seminarios[Año])</f>
        <v>2025</v>
      </c>
    </row>
    <row r="720" spans="1:7" x14ac:dyDescent="0.25">
      <c r="A720" s="7" t="s">
        <v>279</v>
      </c>
      <c r="B720" s="3" t="s">
        <v>280</v>
      </c>
      <c r="C720" s="3" t="s">
        <v>263</v>
      </c>
      <c r="D720" s="3" t="s">
        <v>56</v>
      </c>
      <c r="E720" s="3" t="s">
        <v>17</v>
      </c>
      <c r="F720" s="8" t="s">
        <v>131</v>
      </c>
      <c r="G720" s="26">
        <f>_xlfn.XLOOKUP(Participantes[[#This Row],[Seminario al que asistió]],Seminarios[Seminario],Seminarios[Año])</f>
        <v>2025</v>
      </c>
    </row>
    <row r="721" spans="1:7" x14ac:dyDescent="0.25">
      <c r="A721" s="7" t="s">
        <v>264</v>
      </c>
      <c r="B721" s="3" t="s">
        <v>265</v>
      </c>
      <c r="C721" s="3" t="s">
        <v>266</v>
      </c>
      <c r="D721" s="3" t="s">
        <v>56</v>
      </c>
      <c r="E721" s="3" t="s">
        <v>17</v>
      </c>
      <c r="F721" s="8" t="s">
        <v>131</v>
      </c>
      <c r="G721" s="26">
        <f>_xlfn.XLOOKUP(Participantes[[#This Row],[Seminario al que asistió]],Seminarios[Seminario],Seminarios[Año])</f>
        <v>2025</v>
      </c>
    </row>
    <row r="722" spans="1:7" x14ac:dyDescent="0.25">
      <c r="A722" s="7" t="s">
        <v>611</v>
      </c>
      <c r="B722" s="3" t="s">
        <v>364</v>
      </c>
      <c r="C722" s="3" t="s">
        <v>263</v>
      </c>
      <c r="D722" s="3" t="s">
        <v>56</v>
      </c>
      <c r="E722" s="3" t="s">
        <v>17</v>
      </c>
      <c r="F722" s="8" t="s">
        <v>131</v>
      </c>
      <c r="G722" s="26">
        <f>_xlfn.XLOOKUP(Participantes[[#This Row],[Seminario al que asistió]],Seminarios[Seminario],Seminarios[Año])</f>
        <v>2025</v>
      </c>
    </row>
    <row r="723" spans="1:7" x14ac:dyDescent="0.25">
      <c r="A723" s="7" t="s">
        <v>330</v>
      </c>
      <c r="B723" s="3" t="s">
        <v>391</v>
      </c>
      <c r="C723" s="3" t="s">
        <v>263</v>
      </c>
      <c r="D723" s="3" t="s">
        <v>56</v>
      </c>
      <c r="E723" s="3" t="s">
        <v>17</v>
      </c>
      <c r="F723" s="8" t="s">
        <v>131</v>
      </c>
      <c r="G723" s="26">
        <f>_xlfn.XLOOKUP(Participantes[[#This Row],[Seminario al que asistió]],Seminarios[Seminario],Seminarios[Año])</f>
        <v>2025</v>
      </c>
    </row>
    <row r="724" spans="1:7" ht="15.75" thickBot="1" x14ac:dyDescent="0.3">
      <c r="A724" s="9" t="s">
        <v>321</v>
      </c>
      <c r="B724" s="10" t="s">
        <v>322</v>
      </c>
      <c r="C724" s="10" t="s">
        <v>263</v>
      </c>
      <c r="D724" s="10" t="s">
        <v>56</v>
      </c>
      <c r="E724" s="10" t="s">
        <v>17</v>
      </c>
      <c r="F724" s="11" t="s">
        <v>131</v>
      </c>
      <c r="G724" s="26">
        <f>_xlfn.XLOOKUP(Participantes[[#This Row],[Seminario al que asistió]],Seminarios[Seminario],Seminarios[Año])</f>
        <v>2025</v>
      </c>
    </row>
    <row r="725" spans="1:7" x14ac:dyDescent="0.25">
      <c r="A725" s="4" t="s">
        <v>609</v>
      </c>
      <c r="B725" s="5" t="s">
        <v>333</v>
      </c>
      <c r="C725" s="5" t="s">
        <v>263</v>
      </c>
      <c r="D725" s="5" t="s">
        <v>56</v>
      </c>
      <c r="E725" s="5" t="s">
        <v>17</v>
      </c>
      <c r="F725" s="6" t="s">
        <v>133</v>
      </c>
      <c r="G725" s="26">
        <f>_xlfn.XLOOKUP(Participantes[[#This Row],[Seminario al que asistió]],Seminarios[Seminario],Seminarios[Año])</f>
        <v>2025</v>
      </c>
    </row>
    <row r="726" spans="1:7" x14ac:dyDescent="0.25">
      <c r="A726" s="7" t="s">
        <v>116</v>
      </c>
      <c r="B726" s="3" t="s">
        <v>940</v>
      </c>
      <c r="C726" s="3" t="s">
        <v>263</v>
      </c>
      <c r="D726" s="3" t="s">
        <v>71</v>
      </c>
      <c r="E726" s="3" t="s">
        <v>17</v>
      </c>
      <c r="F726" s="8" t="s">
        <v>133</v>
      </c>
      <c r="G726" s="26">
        <f>_xlfn.XLOOKUP(Participantes[[#This Row],[Seminario al que asistió]],Seminarios[Seminario],Seminarios[Año])</f>
        <v>2025</v>
      </c>
    </row>
    <row r="727" spans="1:7" x14ac:dyDescent="0.25">
      <c r="A727" s="7" t="s">
        <v>831</v>
      </c>
      <c r="B727" s="3" t="s">
        <v>299</v>
      </c>
      <c r="C727" s="3" t="s">
        <v>263</v>
      </c>
      <c r="D727" s="3" t="s">
        <v>56</v>
      </c>
      <c r="E727" s="3" t="s">
        <v>17</v>
      </c>
      <c r="F727" s="8" t="s">
        <v>133</v>
      </c>
      <c r="G727" s="26">
        <f>_xlfn.XLOOKUP(Participantes[[#This Row],[Seminario al que asistió]],Seminarios[Seminario],Seminarios[Año])</f>
        <v>2025</v>
      </c>
    </row>
    <row r="728" spans="1:7" x14ac:dyDescent="0.25">
      <c r="A728" s="7" t="s">
        <v>289</v>
      </c>
      <c r="B728" s="3" t="s">
        <v>290</v>
      </c>
      <c r="C728" s="3" t="s">
        <v>263</v>
      </c>
      <c r="D728" s="3" t="s">
        <v>56</v>
      </c>
      <c r="E728" s="3" t="s">
        <v>17</v>
      </c>
      <c r="F728" s="8" t="s">
        <v>133</v>
      </c>
      <c r="G728" s="26">
        <f>_xlfn.XLOOKUP(Participantes[[#This Row],[Seminario al que asistió]],Seminarios[Seminario],Seminarios[Año])</f>
        <v>2025</v>
      </c>
    </row>
    <row r="729" spans="1:7" x14ac:dyDescent="0.25">
      <c r="A729" s="7" t="s">
        <v>330</v>
      </c>
      <c r="B729" s="3" t="s">
        <v>391</v>
      </c>
      <c r="C729" s="3" t="s">
        <v>263</v>
      </c>
      <c r="D729" s="3" t="s">
        <v>56</v>
      </c>
      <c r="E729" s="3" t="s">
        <v>17</v>
      </c>
      <c r="F729" s="8" t="s">
        <v>133</v>
      </c>
      <c r="G729" s="26">
        <f>_xlfn.XLOOKUP(Participantes[[#This Row],[Seminario al que asistió]],Seminarios[Seminario],Seminarios[Año])</f>
        <v>2025</v>
      </c>
    </row>
    <row r="730" spans="1:7" x14ac:dyDescent="0.25">
      <c r="A730" s="7" t="s">
        <v>604</v>
      </c>
      <c r="B730" s="3" t="s">
        <v>605</v>
      </c>
      <c r="C730" s="3" t="s">
        <v>266</v>
      </c>
      <c r="D730" s="3" t="s">
        <v>56</v>
      </c>
      <c r="E730" s="3" t="s">
        <v>17</v>
      </c>
      <c r="F730" s="8" t="s">
        <v>133</v>
      </c>
      <c r="G730" s="26">
        <f>_xlfn.XLOOKUP(Participantes[[#This Row],[Seminario al que asistió]],Seminarios[Seminario],Seminarios[Año])</f>
        <v>2025</v>
      </c>
    </row>
    <row r="731" spans="1:7" x14ac:dyDescent="0.25">
      <c r="A731" s="7" t="s">
        <v>831</v>
      </c>
      <c r="B731" s="3" t="s">
        <v>299</v>
      </c>
      <c r="C731" s="3" t="s">
        <v>263</v>
      </c>
      <c r="D731" s="3" t="s">
        <v>56</v>
      </c>
      <c r="E731" s="3" t="s">
        <v>17</v>
      </c>
      <c r="F731" s="8" t="s">
        <v>133</v>
      </c>
      <c r="G731" s="26">
        <f>_xlfn.XLOOKUP(Participantes[[#This Row],[Seminario al que asistió]],Seminarios[Seminario],Seminarios[Año])</f>
        <v>2025</v>
      </c>
    </row>
    <row r="732" spans="1:7" x14ac:dyDescent="0.25">
      <c r="A732" s="7" t="s">
        <v>884</v>
      </c>
      <c r="B732" s="3" t="s">
        <v>275</v>
      </c>
      <c r="C732" s="3" t="s">
        <v>263</v>
      </c>
      <c r="D732" s="3" t="s">
        <v>56</v>
      </c>
      <c r="E732" s="3" t="s">
        <v>17</v>
      </c>
      <c r="F732" s="8" t="s">
        <v>133</v>
      </c>
      <c r="G732" s="26">
        <f>_xlfn.XLOOKUP(Participantes[[#This Row],[Seminario al que asistió]],Seminarios[Seminario],Seminarios[Año])</f>
        <v>2025</v>
      </c>
    </row>
    <row r="733" spans="1:7" x14ac:dyDescent="0.25">
      <c r="A733" s="7" t="s">
        <v>941</v>
      </c>
      <c r="B733" s="3" t="s">
        <v>367</v>
      </c>
      <c r="C733" s="3" t="s">
        <v>263</v>
      </c>
      <c r="D733" s="3" t="s">
        <v>56</v>
      </c>
      <c r="E733" s="3" t="s">
        <v>17</v>
      </c>
      <c r="F733" s="8" t="s">
        <v>133</v>
      </c>
      <c r="G733" s="26">
        <f>_xlfn.XLOOKUP(Participantes[[#This Row],[Seminario al que asistió]],Seminarios[Seminario],Seminarios[Año])</f>
        <v>2025</v>
      </c>
    </row>
    <row r="734" spans="1:7" x14ac:dyDescent="0.25">
      <c r="A734" s="7" t="s">
        <v>550</v>
      </c>
      <c r="B734" s="3" t="s">
        <v>342</v>
      </c>
      <c r="C734" s="3" t="s">
        <v>266</v>
      </c>
      <c r="D734" s="3" t="s">
        <v>56</v>
      </c>
      <c r="E734" s="3" t="s">
        <v>17</v>
      </c>
      <c r="F734" s="8" t="s">
        <v>133</v>
      </c>
      <c r="G734" s="26">
        <f>_xlfn.XLOOKUP(Participantes[[#This Row],[Seminario al que asistió]],Seminarios[Seminario],Seminarios[Año])</f>
        <v>2025</v>
      </c>
    </row>
    <row r="735" spans="1:7" x14ac:dyDescent="0.25">
      <c r="A735" s="7" t="s">
        <v>209</v>
      </c>
      <c r="B735" s="3" t="s">
        <v>385</v>
      </c>
      <c r="C735" s="3" t="s">
        <v>263</v>
      </c>
      <c r="D735" s="3" t="s">
        <v>56</v>
      </c>
      <c r="E735" s="3" t="s">
        <v>17</v>
      </c>
      <c r="F735" s="8" t="s">
        <v>133</v>
      </c>
      <c r="G735" s="26">
        <f>_xlfn.XLOOKUP(Participantes[[#This Row],[Seminario al que asistió]],Seminarios[Seminario],Seminarios[Año])</f>
        <v>2025</v>
      </c>
    </row>
    <row r="736" spans="1:7" x14ac:dyDescent="0.25">
      <c r="A736" s="7" t="s">
        <v>886</v>
      </c>
      <c r="B736" s="3" t="s">
        <v>350</v>
      </c>
      <c r="C736" s="3" t="s">
        <v>266</v>
      </c>
      <c r="D736" s="3" t="s">
        <v>56</v>
      </c>
      <c r="E736" s="3" t="s">
        <v>17</v>
      </c>
      <c r="F736" s="8" t="s">
        <v>133</v>
      </c>
      <c r="G736" s="26">
        <f>_xlfn.XLOOKUP(Participantes[[#This Row],[Seminario al que asistió]],Seminarios[Seminario],Seminarios[Año])</f>
        <v>2025</v>
      </c>
    </row>
    <row r="737" spans="1:7" x14ac:dyDescent="0.25">
      <c r="A737" s="7" t="s">
        <v>934</v>
      </c>
      <c r="B737" s="3" t="s">
        <v>935</v>
      </c>
      <c r="C737" s="3" t="s">
        <v>263</v>
      </c>
      <c r="D737" s="3" t="s">
        <v>56</v>
      </c>
      <c r="E737" s="3" t="s">
        <v>17</v>
      </c>
      <c r="F737" s="8" t="s">
        <v>133</v>
      </c>
      <c r="G737" s="26">
        <f>_xlfn.XLOOKUP(Participantes[[#This Row],[Seminario al que asistió]],Seminarios[Seminario],Seminarios[Año])</f>
        <v>2025</v>
      </c>
    </row>
    <row r="738" spans="1:7" x14ac:dyDescent="0.25">
      <c r="A738" s="7" t="s">
        <v>942</v>
      </c>
      <c r="B738" s="3" t="s">
        <v>326</v>
      </c>
      <c r="C738" s="3" t="s">
        <v>266</v>
      </c>
      <c r="D738" s="3" t="s">
        <v>56</v>
      </c>
      <c r="E738" s="3" t="s">
        <v>17</v>
      </c>
      <c r="F738" s="8" t="s">
        <v>133</v>
      </c>
      <c r="G738" s="26">
        <f>_xlfn.XLOOKUP(Participantes[[#This Row],[Seminario al que asistió]],Seminarios[Seminario],Seminarios[Año])</f>
        <v>2025</v>
      </c>
    </row>
    <row r="739" spans="1:7" x14ac:dyDescent="0.25">
      <c r="A739" s="7" t="s">
        <v>316</v>
      </c>
      <c r="B739" s="3" t="s">
        <v>317</v>
      </c>
      <c r="C739" s="3" t="s">
        <v>266</v>
      </c>
      <c r="D739" s="3" t="s">
        <v>56</v>
      </c>
      <c r="E739" s="3" t="s">
        <v>17</v>
      </c>
      <c r="F739" s="8" t="s">
        <v>133</v>
      </c>
      <c r="G739" s="26">
        <f>_xlfn.XLOOKUP(Participantes[[#This Row],[Seminario al que asistió]],Seminarios[Seminario],Seminarios[Año])</f>
        <v>2025</v>
      </c>
    </row>
    <row r="740" spans="1:7" x14ac:dyDescent="0.25">
      <c r="A740" s="7" t="s">
        <v>356</v>
      </c>
      <c r="B740" s="3" t="s">
        <v>301</v>
      </c>
      <c r="C740" s="3" t="s">
        <v>263</v>
      </c>
      <c r="D740" s="3" t="s">
        <v>56</v>
      </c>
      <c r="E740" s="3" t="s">
        <v>17</v>
      </c>
      <c r="F740" s="8" t="s">
        <v>133</v>
      </c>
      <c r="G740" s="26">
        <f>_xlfn.XLOOKUP(Participantes[[#This Row],[Seminario al que asistió]],Seminarios[Seminario],Seminarios[Año])</f>
        <v>2025</v>
      </c>
    </row>
    <row r="741" spans="1:7" x14ac:dyDescent="0.25">
      <c r="A741" s="7" t="s">
        <v>321</v>
      </c>
      <c r="B741" s="3" t="s">
        <v>322</v>
      </c>
      <c r="C741" s="3" t="s">
        <v>263</v>
      </c>
      <c r="D741" s="3" t="s">
        <v>56</v>
      </c>
      <c r="E741" s="3" t="s">
        <v>17</v>
      </c>
      <c r="F741" s="8" t="s">
        <v>133</v>
      </c>
      <c r="G741" s="26">
        <f>_xlfn.XLOOKUP(Participantes[[#This Row],[Seminario al que asistió]],Seminarios[Seminario],Seminarios[Año])</f>
        <v>2025</v>
      </c>
    </row>
    <row r="742" spans="1:7" x14ac:dyDescent="0.25">
      <c r="A742" s="7" t="s">
        <v>724</v>
      </c>
      <c r="B742" s="3" t="s">
        <v>622</v>
      </c>
      <c r="C742" s="3" t="s">
        <v>263</v>
      </c>
      <c r="D742" s="3" t="s">
        <v>56</v>
      </c>
      <c r="E742" s="3" t="s">
        <v>17</v>
      </c>
      <c r="F742" s="8" t="s">
        <v>133</v>
      </c>
      <c r="G742" s="26">
        <f>_xlfn.XLOOKUP(Participantes[[#This Row],[Seminario al que asistió]],Seminarios[Seminario],Seminarios[Año])</f>
        <v>2025</v>
      </c>
    </row>
    <row r="743" spans="1:7" x14ac:dyDescent="0.25">
      <c r="A743" s="7" t="s">
        <v>279</v>
      </c>
      <c r="B743" s="3" t="s">
        <v>280</v>
      </c>
      <c r="C743" s="3" t="s">
        <v>263</v>
      </c>
      <c r="D743" s="3" t="s">
        <v>56</v>
      </c>
      <c r="E743" s="3" t="s">
        <v>17</v>
      </c>
      <c r="F743" s="8" t="s">
        <v>133</v>
      </c>
      <c r="G743" s="26">
        <f>_xlfn.XLOOKUP(Participantes[[#This Row],[Seminario al que asistió]],Seminarios[Seminario],Seminarios[Año])</f>
        <v>2025</v>
      </c>
    </row>
    <row r="744" spans="1:7" x14ac:dyDescent="0.25">
      <c r="A744" s="7" t="s">
        <v>270</v>
      </c>
      <c r="B744" s="3" t="s">
        <v>271</v>
      </c>
      <c r="C744" s="3" t="s">
        <v>263</v>
      </c>
      <c r="D744" s="3" t="s">
        <v>56</v>
      </c>
      <c r="E744" s="3" t="s">
        <v>17</v>
      </c>
      <c r="F744" s="8" t="s">
        <v>133</v>
      </c>
      <c r="G744" s="26">
        <f>_xlfn.XLOOKUP(Participantes[[#This Row],[Seminario al que asistió]],Seminarios[Seminario],Seminarios[Año])</f>
        <v>2025</v>
      </c>
    </row>
    <row r="745" spans="1:7" x14ac:dyDescent="0.25">
      <c r="A745" s="7" t="s">
        <v>611</v>
      </c>
      <c r="B745" s="3" t="s">
        <v>364</v>
      </c>
      <c r="C745" s="3" t="s">
        <v>263</v>
      </c>
      <c r="D745" s="3" t="s">
        <v>56</v>
      </c>
      <c r="E745" s="3" t="s">
        <v>17</v>
      </c>
      <c r="F745" s="8" t="s">
        <v>133</v>
      </c>
      <c r="G745" s="26">
        <f>_xlfn.XLOOKUP(Participantes[[#This Row],[Seminario al que asistió]],Seminarios[Seminario],Seminarios[Año])</f>
        <v>2025</v>
      </c>
    </row>
    <row r="746" spans="1:7" ht="15.75" thickBot="1" x14ac:dyDescent="0.3">
      <c r="A746" s="9" t="s">
        <v>321</v>
      </c>
      <c r="B746" s="10" t="s">
        <v>322</v>
      </c>
      <c r="C746" s="10" t="s">
        <v>263</v>
      </c>
      <c r="D746" s="10" t="s">
        <v>56</v>
      </c>
      <c r="E746" s="10" t="s">
        <v>17</v>
      </c>
      <c r="F746" s="11" t="s">
        <v>133</v>
      </c>
      <c r="G746" s="26">
        <f>_xlfn.XLOOKUP(Participantes[[#This Row],[Seminario al que asistió]],Seminarios[Seminario],Seminarios[Año])</f>
        <v>2025</v>
      </c>
    </row>
    <row r="747" spans="1:7" x14ac:dyDescent="0.25">
      <c r="A747" s="4" t="s">
        <v>934</v>
      </c>
      <c r="B747" s="5" t="s">
        <v>935</v>
      </c>
      <c r="C747" s="5" t="s">
        <v>263</v>
      </c>
      <c r="D747" s="5" t="s">
        <v>56</v>
      </c>
      <c r="E747" s="5" t="s">
        <v>17</v>
      </c>
      <c r="F747" s="6" t="s">
        <v>137</v>
      </c>
      <c r="G747" s="26">
        <f>_xlfn.XLOOKUP(Participantes[[#This Row],[Seminario al que asistió]],Seminarios[Seminario],Seminarios[Año])</f>
        <v>2025</v>
      </c>
    </row>
    <row r="748" spans="1:7" x14ac:dyDescent="0.25">
      <c r="A748" s="7" t="s">
        <v>116</v>
      </c>
      <c r="B748" s="3" t="s">
        <v>940</v>
      </c>
      <c r="C748" s="3" t="s">
        <v>263</v>
      </c>
      <c r="D748" s="3" t="s">
        <v>71</v>
      </c>
      <c r="E748" s="3" t="s">
        <v>17</v>
      </c>
      <c r="F748" s="8" t="s">
        <v>137</v>
      </c>
      <c r="G748" s="26">
        <f>_xlfn.XLOOKUP(Participantes[[#This Row],[Seminario al que asistió]],Seminarios[Seminario],Seminarios[Año])</f>
        <v>2025</v>
      </c>
    </row>
    <row r="749" spans="1:7" x14ac:dyDescent="0.25">
      <c r="A749" s="7" t="s">
        <v>287</v>
      </c>
      <c r="B749" s="3" t="s">
        <v>890</v>
      </c>
      <c r="C749" s="3" t="s">
        <v>263</v>
      </c>
      <c r="D749" s="3" t="s">
        <v>56</v>
      </c>
      <c r="E749" s="3" t="s">
        <v>17</v>
      </c>
      <c r="F749" s="8" t="s">
        <v>137</v>
      </c>
      <c r="G749" s="26">
        <f>_xlfn.XLOOKUP(Participantes[[#This Row],[Seminario al que asistió]],Seminarios[Seminario],Seminarios[Año])</f>
        <v>2025</v>
      </c>
    </row>
    <row r="750" spans="1:7" x14ac:dyDescent="0.25">
      <c r="A750" s="7" t="s">
        <v>289</v>
      </c>
      <c r="B750" s="3" t="s">
        <v>290</v>
      </c>
      <c r="C750" s="3" t="s">
        <v>263</v>
      </c>
      <c r="D750" s="3" t="s">
        <v>56</v>
      </c>
      <c r="E750" s="3" t="s">
        <v>17</v>
      </c>
      <c r="F750" s="8" t="s">
        <v>137</v>
      </c>
      <c r="G750" s="26">
        <f>_xlfn.XLOOKUP(Participantes[[#This Row],[Seminario al que asistió]],Seminarios[Seminario],Seminarios[Año])</f>
        <v>2025</v>
      </c>
    </row>
    <row r="751" spans="1:7" x14ac:dyDescent="0.25">
      <c r="A751" s="7" t="s">
        <v>831</v>
      </c>
      <c r="B751" s="3" t="s">
        <v>299</v>
      </c>
      <c r="C751" s="3" t="s">
        <v>263</v>
      </c>
      <c r="D751" s="3" t="s">
        <v>56</v>
      </c>
      <c r="E751" s="3" t="s">
        <v>17</v>
      </c>
      <c r="F751" s="8" t="s">
        <v>137</v>
      </c>
      <c r="G751" s="26">
        <f>_xlfn.XLOOKUP(Participantes[[#This Row],[Seminario al que asistió]],Seminarios[Seminario],Seminarios[Año])</f>
        <v>2025</v>
      </c>
    </row>
    <row r="752" spans="1:7" x14ac:dyDescent="0.25">
      <c r="A752" s="7" t="s">
        <v>604</v>
      </c>
      <c r="B752" s="3" t="s">
        <v>605</v>
      </c>
      <c r="C752" s="3" t="s">
        <v>266</v>
      </c>
      <c r="D752" s="3" t="s">
        <v>56</v>
      </c>
      <c r="E752" s="3" t="s">
        <v>17</v>
      </c>
      <c r="F752" s="8" t="s">
        <v>137</v>
      </c>
      <c r="G752" s="26">
        <f>_xlfn.XLOOKUP(Participantes[[#This Row],[Seminario al que asistió]],Seminarios[Seminario],Seminarios[Año])</f>
        <v>2025</v>
      </c>
    </row>
    <row r="753" spans="1:7" x14ac:dyDescent="0.25">
      <c r="A753" s="7" t="s">
        <v>714</v>
      </c>
      <c r="B753" s="3" t="s">
        <v>634</v>
      </c>
      <c r="C753" s="3" t="s">
        <v>263</v>
      </c>
      <c r="D753" s="3" t="s">
        <v>56</v>
      </c>
      <c r="E753" s="3" t="s">
        <v>17</v>
      </c>
      <c r="F753" s="8" t="s">
        <v>137</v>
      </c>
      <c r="G753" s="26">
        <f>_xlfn.XLOOKUP(Participantes[[#This Row],[Seminario al que asistió]],Seminarios[Seminario],Seminarios[Año])</f>
        <v>2025</v>
      </c>
    </row>
    <row r="754" spans="1:7" x14ac:dyDescent="0.25">
      <c r="A754" s="7" t="s">
        <v>316</v>
      </c>
      <c r="B754" s="3" t="s">
        <v>317</v>
      </c>
      <c r="C754" s="3" t="s">
        <v>266</v>
      </c>
      <c r="D754" s="3" t="s">
        <v>56</v>
      </c>
      <c r="E754" s="3" t="s">
        <v>17</v>
      </c>
      <c r="F754" s="8" t="s">
        <v>137</v>
      </c>
      <c r="G754" s="26">
        <f>_xlfn.XLOOKUP(Participantes[[#This Row],[Seminario al que asistió]],Seminarios[Seminario],Seminarios[Año])</f>
        <v>2025</v>
      </c>
    </row>
    <row r="755" spans="1:7" x14ac:dyDescent="0.25">
      <c r="A755" s="7" t="s">
        <v>209</v>
      </c>
      <c r="B755" s="3" t="s">
        <v>385</v>
      </c>
      <c r="C755" s="3" t="s">
        <v>263</v>
      </c>
      <c r="D755" s="3" t="s">
        <v>56</v>
      </c>
      <c r="E755" s="3" t="s">
        <v>17</v>
      </c>
      <c r="F755" s="8" t="s">
        <v>137</v>
      </c>
      <c r="G755" s="26">
        <f>_xlfn.XLOOKUP(Participantes[[#This Row],[Seminario al que asistió]],Seminarios[Seminario],Seminarios[Año])</f>
        <v>2025</v>
      </c>
    </row>
    <row r="756" spans="1:7" x14ac:dyDescent="0.25">
      <c r="A756" s="7" t="s">
        <v>886</v>
      </c>
      <c r="B756" s="3" t="s">
        <v>350</v>
      </c>
      <c r="C756" s="3" t="s">
        <v>266</v>
      </c>
      <c r="D756" s="3" t="s">
        <v>56</v>
      </c>
      <c r="E756" s="3" t="s">
        <v>17</v>
      </c>
      <c r="F756" s="8" t="s">
        <v>137</v>
      </c>
      <c r="G756" s="26">
        <f>_xlfn.XLOOKUP(Participantes[[#This Row],[Seminario al que asistió]],Seminarios[Seminario],Seminarios[Año])</f>
        <v>2025</v>
      </c>
    </row>
    <row r="757" spans="1:7" x14ac:dyDescent="0.25">
      <c r="A757" s="7" t="s">
        <v>943</v>
      </c>
      <c r="B757" s="3" t="s">
        <v>348</v>
      </c>
      <c r="C757" s="3" t="s">
        <v>263</v>
      </c>
      <c r="D757" s="3" t="s">
        <v>56</v>
      </c>
      <c r="E757" s="3" t="s">
        <v>17</v>
      </c>
      <c r="F757" s="8" t="s">
        <v>137</v>
      </c>
      <c r="G757" s="26">
        <f>_xlfn.XLOOKUP(Participantes[[#This Row],[Seminario al que asistió]],Seminarios[Seminario],Seminarios[Año])</f>
        <v>2025</v>
      </c>
    </row>
    <row r="758" spans="1:7" x14ac:dyDescent="0.25">
      <c r="A758" s="7" t="s">
        <v>279</v>
      </c>
      <c r="B758" s="3" t="s">
        <v>280</v>
      </c>
      <c r="C758" s="3" t="s">
        <v>263</v>
      </c>
      <c r="D758" s="3" t="s">
        <v>56</v>
      </c>
      <c r="E758" s="3" t="s">
        <v>17</v>
      </c>
      <c r="F758" s="8" t="s">
        <v>137</v>
      </c>
      <c r="G758" s="26">
        <f>_xlfn.XLOOKUP(Participantes[[#This Row],[Seminario al que asistió]],Seminarios[Seminario],Seminarios[Año])</f>
        <v>2025</v>
      </c>
    </row>
    <row r="759" spans="1:7" x14ac:dyDescent="0.25">
      <c r="A759" s="7" t="s">
        <v>330</v>
      </c>
      <c r="B759" s="3" t="s">
        <v>331</v>
      </c>
      <c r="C759" s="3" t="s">
        <v>263</v>
      </c>
      <c r="D759" s="3" t="s">
        <v>56</v>
      </c>
      <c r="E759" s="3" t="s">
        <v>17</v>
      </c>
      <c r="F759" s="8" t="s">
        <v>137</v>
      </c>
      <c r="G759" s="26">
        <f>_xlfn.XLOOKUP(Participantes[[#This Row],[Seminario al que asistió]],Seminarios[Seminario],Seminarios[Año])</f>
        <v>2025</v>
      </c>
    </row>
    <row r="760" spans="1:7" ht="15.75" thickBot="1" x14ac:dyDescent="0.3">
      <c r="A760" s="9" t="s">
        <v>321</v>
      </c>
      <c r="B760" s="10" t="s">
        <v>322</v>
      </c>
      <c r="C760" s="10" t="s">
        <v>263</v>
      </c>
      <c r="D760" s="10" t="s">
        <v>56</v>
      </c>
      <c r="E760" s="10" t="s">
        <v>17</v>
      </c>
      <c r="F760" s="11" t="s">
        <v>137</v>
      </c>
      <c r="G760" s="26">
        <f>_xlfn.XLOOKUP(Participantes[[#This Row],[Seminario al que asistió]],Seminarios[Seminario],Seminarios[Año])</f>
        <v>2025</v>
      </c>
    </row>
    <row r="761" spans="1:7" ht="15.75" x14ac:dyDescent="0.25">
      <c r="A761" s="201" t="s">
        <v>944</v>
      </c>
      <c r="B761" s="3" t="str">
        <f>_xlfn.XLOOKUP(Participantes[[#This Row],[Nombre]],$A1:$A760,$B1:$B760)</f>
        <v>ea.terhorst@uniandes.edu.co</v>
      </c>
      <c r="C761" s="3" t="str">
        <f>_xlfn.XLOOKUP(Participantes[[#This Row],[Nombre]],$A1:$A760,$C1:$C760)</f>
        <v>M</v>
      </c>
      <c r="D761" s="3" t="str">
        <f>_xlfn.XLOOKUP(Participantes[[#This Row],[Nombre]],$A1:$A760,$D1:$D760)</f>
        <v>Professor</v>
      </c>
      <c r="E761" s="3" t="s">
        <v>17</v>
      </c>
      <c r="F761" s="8" t="s">
        <v>139</v>
      </c>
      <c r="G761" s="26">
        <f>_xlfn.XLOOKUP(Participantes[[#This Row],[Seminario al que asistió]],Seminarios[Seminario],Seminarios[Año])</f>
        <v>2025</v>
      </c>
    </row>
    <row r="762" spans="1:7" ht="15.75" x14ac:dyDescent="0.25">
      <c r="A762" s="201" t="s">
        <v>298</v>
      </c>
      <c r="B762" s="3" t="str">
        <f>_xlfn.XLOOKUP(Participantes[[#This Row],[Nombre]],$A2:$A761,$B2:$B761)</f>
        <v>g.triulzi@uniandes.edu.co</v>
      </c>
      <c r="C762" s="3" t="str">
        <f>_xlfn.XLOOKUP(Participantes[[#This Row],[Nombre]],$A2:$A761,$C2:$C761)</f>
        <v>M</v>
      </c>
      <c r="D762" s="3" t="str">
        <f>_xlfn.XLOOKUP(Participantes[[#This Row],[Nombre]],$A2:$A761,$D2:$D761)</f>
        <v>Professor</v>
      </c>
      <c r="E762" s="3" t="s">
        <v>17</v>
      </c>
      <c r="F762" s="8" t="s">
        <v>139</v>
      </c>
      <c r="G762" s="26">
        <f>_xlfn.XLOOKUP(Participantes[[#This Row],[Seminario al que asistió]],Seminarios[Seminario],Seminarios[Año])</f>
        <v>2025</v>
      </c>
    </row>
    <row r="763" spans="1:7" ht="15.75" x14ac:dyDescent="0.25">
      <c r="A763" s="201" t="s">
        <v>884</v>
      </c>
      <c r="B763" s="3" t="str">
        <f>_xlfn.XLOOKUP(Participantes[[#This Row],[Nombre]],$A3:$A762,$B3:$B762)</f>
        <v>id.sanchez41@uniandes.edu.co</v>
      </c>
      <c r="C763" s="3" t="str">
        <f>_xlfn.XLOOKUP(Participantes[[#This Row],[Nombre]],$A3:$A762,$C3:$C762)</f>
        <v>M</v>
      </c>
      <c r="D763" s="3" t="str">
        <f>_xlfn.XLOOKUP(Participantes[[#This Row],[Nombre]],$A3:$A762,$D3:$D762)</f>
        <v>Professor</v>
      </c>
      <c r="E763" s="3" t="s">
        <v>17</v>
      </c>
      <c r="F763" s="8" t="s">
        <v>139</v>
      </c>
      <c r="G763" s="26">
        <f>_xlfn.XLOOKUP(Participantes[[#This Row],[Seminario al que asistió]],Seminarios[Seminario],Seminarios[Año])</f>
        <v>2025</v>
      </c>
    </row>
    <row r="764" spans="1:7" ht="15.75" x14ac:dyDescent="0.25">
      <c r="A764" s="201" t="s">
        <v>714</v>
      </c>
      <c r="B764" s="3" t="str">
        <f>_xlfn.XLOOKUP(Participantes[[#This Row],[Nombre]],$A4:$A763,$B4:$B763)</f>
        <v>jruiz@uniandes.edu.co</v>
      </c>
      <c r="C764" s="3" t="str">
        <f>_xlfn.XLOOKUP(Participantes[[#This Row],[Nombre]],$A4:$A763,$C4:$C763)</f>
        <v>M</v>
      </c>
      <c r="D764" s="3" t="str">
        <f>_xlfn.XLOOKUP(Participantes[[#This Row],[Nombre]],$A4:$A763,$D4:$D763)</f>
        <v>Professor</v>
      </c>
      <c r="E764" s="3" t="s">
        <v>17</v>
      </c>
      <c r="F764" s="8" t="s">
        <v>139</v>
      </c>
      <c r="G764" s="26">
        <f>_xlfn.XLOOKUP(Participantes[[#This Row],[Seminario al que asistió]],Seminarios[Seminario],Seminarios[Año])</f>
        <v>2025</v>
      </c>
    </row>
    <row r="765" spans="1:7" ht="15.75" x14ac:dyDescent="0.25">
      <c r="A765" s="201" t="s">
        <v>318</v>
      </c>
      <c r="B765" s="3" t="str">
        <f>_xlfn.XLOOKUP(Participantes[[#This Row],[Nombre]],$A5:$A764,$B5:$B764)</f>
        <v>mazuero@uniandes.edu.co</v>
      </c>
      <c r="C765" s="3" t="str">
        <f>_xlfn.XLOOKUP(Participantes[[#This Row],[Nombre]],$A5:$A764,$C5:$C764)</f>
        <v>M</v>
      </c>
      <c r="D765" s="3" t="str">
        <f>_xlfn.XLOOKUP(Participantes[[#This Row],[Nombre]],$A5:$A764,$D5:$D764)</f>
        <v>Professor</v>
      </c>
      <c r="E765" s="3" t="s">
        <v>17</v>
      </c>
      <c r="F765" s="8" t="s">
        <v>139</v>
      </c>
      <c r="G765" s="26">
        <f>_xlfn.XLOOKUP(Participantes[[#This Row],[Seminario al que asistió]],Seminarios[Seminario],Seminarios[Año])</f>
        <v>2025</v>
      </c>
    </row>
    <row r="766" spans="1:7" ht="15.75" x14ac:dyDescent="0.25">
      <c r="A766" s="201" t="s">
        <v>886</v>
      </c>
      <c r="B766" s="3" t="str">
        <f>_xlfn.XLOOKUP(Participantes[[#This Row],[Nombre]],$A6:$A765,$B6:$B765)</f>
        <v>mx.hincapie24@uniandes.edu.co</v>
      </c>
      <c r="C766" s="3" t="str">
        <f>_xlfn.XLOOKUP(Participantes[[#This Row],[Nombre]],$A6:$A765,$C6:$C765)</f>
        <v>F</v>
      </c>
      <c r="D766" s="3" t="str">
        <f>_xlfn.XLOOKUP(Participantes[[#This Row],[Nombre]],$A6:$A765,$D6:$D765)</f>
        <v>Professor</v>
      </c>
      <c r="E766" s="3" t="s">
        <v>17</v>
      </c>
      <c r="F766" s="8" t="s">
        <v>139</v>
      </c>
      <c r="G766" s="26">
        <f>_xlfn.XLOOKUP(Participantes[[#This Row],[Seminario al que asistió]],Seminarios[Seminario],Seminarios[Año])</f>
        <v>2025</v>
      </c>
    </row>
    <row r="767" spans="1:7" ht="15.75" x14ac:dyDescent="0.25">
      <c r="A767" s="201" t="s">
        <v>356</v>
      </c>
      <c r="B767" s="3" t="str">
        <f>_xlfn.XLOOKUP(Participantes[[#This Row],[Nombre]],$A7:$A766,$B7:$B766)</f>
        <v>maxgonza@uniandes.edu.co</v>
      </c>
      <c r="C767" s="3" t="str">
        <f>_xlfn.XLOOKUP(Participantes[[#This Row],[Nombre]],$A7:$A766,$C7:$C766)</f>
        <v>M</v>
      </c>
      <c r="D767" s="3" t="str">
        <f>_xlfn.XLOOKUP(Participantes[[#This Row],[Nombre]],$A7:$A766,$D7:$D766)</f>
        <v>Professor</v>
      </c>
      <c r="E767" s="3" t="s">
        <v>17</v>
      </c>
      <c r="F767" s="8" t="s">
        <v>139</v>
      </c>
      <c r="G767" s="26">
        <f>_xlfn.XLOOKUP(Participantes[[#This Row],[Seminario al que asistió]],Seminarios[Seminario],Seminarios[Año])</f>
        <v>2025</v>
      </c>
    </row>
    <row r="768" spans="1:7" ht="15.75" x14ac:dyDescent="0.25">
      <c r="A768" s="201" t="s">
        <v>347</v>
      </c>
      <c r="B768" s="3" t="str">
        <f>_xlfn.XLOOKUP(Participantes[[#This Row],[Nombre]],$A8:$A767,$B8:$B767)</f>
        <v>ma.martinezc1@uniandes.edu.co</v>
      </c>
      <c r="C768" s="3" t="str">
        <f>_xlfn.XLOOKUP(Participantes[[#This Row],[Nombre]],$A8:$A767,$C8:$C767)</f>
        <v>M</v>
      </c>
      <c r="D768" s="3" t="str">
        <f>_xlfn.XLOOKUP(Participantes[[#This Row],[Nombre]],$A8:$A767,$D8:$D767)</f>
        <v>Professor</v>
      </c>
      <c r="E768" s="3" t="s">
        <v>17</v>
      </c>
      <c r="F768" s="8" t="s">
        <v>139</v>
      </c>
      <c r="G768" s="26">
        <f>_xlfn.XLOOKUP(Participantes[[#This Row],[Seminario al que asistió]],Seminarios[Seminario],Seminarios[Año])</f>
        <v>2025</v>
      </c>
    </row>
    <row r="769" spans="1:7" ht="15.75" x14ac:dyDescent="0.25">
      <c r="A769" s="201" t="s">
        <v>279</v>
      </c>
      <c r="B769" s="3" t="str">
        <f>_xlfn.XLOOKUP(Participantes[[#This Row],[Nombre]],$A9:$A768,$B9:$B768)</f>
        <v>d.higa@uniandes.edu.co</v>
      </c>
      <c r="C769" s="3" t="str">
        <f>_xlfn.XLOOKUP(Participantes[[#This Row],[Nombre]],$A9:$A768,$C9:$C768)</f>
        <v>M</v>
      </c>
      <c r="D769" s="3" t="str">
        <f>_xlfn.XLOOKUP(Participantes[[#This Row],[Nombre]],$A9:$A768,$D9:$D768)</f>
        <v>Professor</v>
      </c>
      <c r="E769" s="3" t="s">
        <v>17</v>
      </c>
      <c r="F769" s="8" t="s">
        <v>139</v>
      </c>
      <c r="G769" s="26">
        <f>_xlfn.XLOOKUP(Participantes[[#This Row],[Seminario al que asistió]],Seminarios[Seminario],Seminarios[Año])</f>
        <v>2025</v>
      </c>
    </row>
    <row r="770" spans="1:7" ht="15.75" x14ac:dyDescent="0.25">
      <c r="A770" s="201" t="s">
        <v>264</v>
      </c>
      <c r="B770" s="3" t="str">
        <f>_xlfn.XLOOKUP(Participantes[[#This Row],[Nombre]],$A10:$A769,$B10:$B769)</f>
        <v>p.sanchez1@uniandes.edu.co</v>
      </c>
      <c r="C770" s="3" t="str">
        <f>_xlfn.XLOOKUP(Participantes[[#This Row],[Nombre]],$A10:$A769,$C10:$C769)</f>
        <v>F</v>
      </c>
      <c r="D770" s="3" t="str">
        <f>_xlfn.XLOOKUP(Participantes[[#This Row],[Nombre]],$A10:$A769,$D10:$D769)</f>
        <v>Professor</v>
      </c>
      <c r="E770" s="3" t="s">
        <v>17</v>
      </c>
      <c r="F770" s="8" t="s">
        <v>139</v>
      </c>
      <c r="G770" s="26">
        <f>_xlfn.XLOOKUP(Participantes[[#This Row],[Seminario al que asistió]],Seminarios[Seminario],Seminarios[Año])</f>
        <v>2025</v>
      </c>
    </row>
    <row r="771" spans="1:7" ht="15.75" x14ac:dyDescent="0.25">
      <c r="A771" s="201" t="s">
        <v>272</v>
      </c>
      <c r="B771" s="3" t="str">
        <f>_xlfn.XLOOKUP(Participantes[[#This Row],[Nombre]],$A11:$A770,$B11:$B770)</f>
        <v>sl.schorch@uniandes.edu.co</v>
      </c>
      <c r="C771" s="3" t="str">
        <f>_xlfn.XLOOKUP(Participantes[[#This Row],[Nombre]],$A11:$A770,$C11:$C770)</f>
        <v>M</v>
      </c>
      <c r="D771" s="3" t="str">
        <f>_xlfn.XLOOKUP(Participantes[[#This Row],[Nombre]],$A11:$A770,$D11:$D770)</f>
        <v>Professor</v>
      </c>
      <c r="E771" s="3" t="s">
        <v>17</v>
      </c>
      <c r="F771" s="8" t="s">
        <v>139</v>
      </c>
      <c r="G771" s="26">
        <f>_xlfn.XLOOKUP(Participantes[[#This Row],[Seminario al que asistió]],Seminarios[Seminario],Seminarios[Año])</f>
        <v>2025</v>
      </c>
    </row>
    <row r="772" spans="1:7" ht="15.75" x14ac:dyDescent="0.25">
      <c r="A772" s="201" t="s">
        <v>330</v>
      </c>
      <c r="B772" s="3" t="str">
        <f>_xlfn.XLOOKUP(Participantes[[#This Row],[Nombre]],$A12:$A771,$B12:$B771)</f>
        <v>ro-britt@uniandes.edu.co</v>
      </c>
      <c r="C772" s="3" t="str">
        <f>_xlfn.XLOOKUP(Participantes[[#This Row],[Nombre]],$A12:$A771,$C12:$C771)</f>
        <v>M</v>
      </c>
      <c r="D772" s="3" t="str">
        <f>_xlfn.XLOOKUP(Participantes[[#This Row],[Nombre]],$A12:$A771,$D12:$D771)</f>
        <v>Professor</v>
      </c>
      <c r="E772" s="3" t="s">
        <v>17</v>
      </c>
      <c r="F772" s="8" t="s">
        <v>139</v>
      </c>
      <c r="G772" s="26">
        <f>_xlfn.XLOOKUP(Participantes[[#This Row],[Seminario al que asistió]],Seminarios[Seminario],Seminarios[Año])</f>
        <v>2025</v>
      </c>
    </row>
    <row r="773" spans="1:7" ht="15.75" x14ac:dyDescent="0.25">
      <c r="A773" s="201" t="s">
        <v>116</v>
      </c>
      <c r="B773" s="3" t="str">
        <f>_xlfn.XLOOKUP(Participantes[[#This Row],[Nombre]],$A13:$A772,$B13:$B772)</f>
        <v>c.rojasl@uniandes.edu.co</v>
      </c>
      <c r="C773" s="3" t="str">
        <f>_xlfn.XLOOKUP(Participantes[[#This Row],[Nombre]],$A13:$A772,$C13:$C772)</f>
        <v>M</v>
      </c>
      <c r="D773" s="3" t="str">
        <f>_xlfn.XLOOKUP(Participantes[[#This Row],[Nombre]],$A13:$A772,$D13:$D772)</f>
        <v>External</v>
      </c>
      <c r="E773" s="3" t="s">
        <v>17</v>
      </c>
      <c r="F773" s="8" t="s">
        <v>139</v>
      </c>
      <c r="G773" s="26">
        <f>_xlfn.XLOOKUP(Participantes[[#This Row],[Seminario al que asistió]],Seminarios[Seminario],Seminarios[Año])</f>
        <v>2025</v>
      </c>
    </row>
    <row r="774" spans="1:7" ht="15.75" x14ac:dyDescent="0.25">
      <c r="A774" s="201" t="s">
        <v>319</v>
      </c>
      <c r="B774" s="3" t="str">
        <f>_xlfn.XLOOKUP(Participantes[[#This Row],[Nombre]],$A14:$A773,$B14:$B773)</f>
        <v>r.londonovanrutten@uniandes.edu.co</v>
      </c>
      <c r="C774" s="3" t="str">
        <f>_xlfn.XLOOKUP(Participantes[[#This Row],[Nombre]],$A14:$A773,$C14:$C773)</f>
        <v>M</v>
      </c>
      <c r="D774" s="3" t="str">
        <f>_xlfn.XLOOKUP(Participantes[[#This Row],[Nombre]],$A14:$A773,$D14:$D773)</f>
        <v>Professor</v>
      </c>
      <c r="E774" s="3" t="s">
        <v>17</v>
      </c>
      <c r="F774" s="8" t="s">
        <v>139</v>
      </c>
      <c r="G774" s="26">
        <f>_xlfn.XLOOKUP(Participantes[[#This Row],[Seminario al que asistió]],Seminarios[Seminario],Seminarios[Año])</f>
        <v>2025</v>
      </c>
    </row>
    <row r="775" spans="1:7" ht="15.75" x14ac:dyDescent="0.25">
      <c r="A775" s="201" t="s">
        <v>365</v>
      </c>
      <c r="B775" s="3" t="str">
        <f>_xlfn.XLOOKUP(Participantes[[#This Row],[Nombre]],$A15:$A774,$B15:$B774)</f>
        <v>j.malagon@uniandes.edu.co</v>
      </c>
      <c r="C775" s="3" t="str">
        <f>_xlfn.XLOOKUP(Participantes[[#This Row],[Nombre]],$A15:$A774,$C15:$C774)</f>
        <v>F</v>
      </c>
      <c r="D775" s="3" t="str">
        <f>_xlfn.XLOOKUP(Participantes[[#This Row],[Nombre]],$A15:$A774,$D15:$D774)</f>
        <v>Professor</v>
      </c>
      <c r="E775" s="3" t="s">
        <v>17</v>
      </c>
      <c r="F775" s="8" t="s">
        <v>139</v>
      </c>
      <c r="G775" s="26">
        <f>_xlfn.XLOOKUP(Participantes[[#This Row],[Seminario al que asistió]],Seminarios[Seminario],Seminarios[Año])</f>
        <v>2025</v>
      </c>
    </row>
    <row r="776" spans="1:7" ht="15.75" x14ac:dyDescent="0.25">
      <c r="A776" s="201" t="s">
        <v>610</v>
      </c>
      <c r="B776" s="3" t="str">
        <f>_xlfn.XLOOKUP(Participantes[[#This Row],[Nombre]],$A16:$A775,$B16:$B775)</f>
        <v>a.sengupta@uniandes.edu.co</v>
      </c>
      <c r="C776" s="3" t="str">
        <f>_xlfn.XLOOKUP(Participantes[[#This Row],[Nombre]],$A16:$A775,$C16:$C775)</f>
        <v>M</v>
      </c>
      <c r="D776" s="3" t="str">
        <f>_xlfn.XLOOKUP(Participantes[[#This Row],[Nombre]],$A16:$A775,$D16:$D775)</f>
        <v>Professor</v>
      </c>
      <c r="E776" s="3" t="s">
        <v>17</v>
      </c>
      <c r="F776" s="8" t="s">
        <v>139</v>
      </c>
      <c r="G776" s="26">
        <f>_xlfn.XLOOKUP(Participantes[[#This Row],[Seminario al que asistió]],Seminarios[Seminario],Seminarios[Año])</f>
        <v>2025</v>
      </c>
    </row>
    <row r="777" spans="1:7" ht="15.75" x14ac:dyDescent="0.25">
      <c r="A777" s="201" t="s">
        <v>220</v>
      </c>
      <c r="B777" s="3" t="str">
        <f>_xlfn.XLOOKUP(Participantes[[#This Row],[Nombre]],$A17:$A776,$B17:$B776)</f>
        <v>x.rueda@uniandes.edu.co</v>
      </c>
      <c r="C777" s="3" t="str">
        <f>_xlfn.XLOOKUP(Participantes[[#This Row],[Nombre]],$A17:$A776,$C17:$C776)</f>
        <v>F</v>
      </c>
      <c r="D777" s="3" t="str">
        <f>_xlfn.XLOOKUP(Participantes[[#This Row],[Nombre]],$A17:$A776,$D17:$D776)</f>
        <v>Professor</v>
      </c>
      <c r="E777" s="3" t="s">
        <v>17</v>
      </c>
      <c r="F777" s="8" t="s">
        <v>139</v>
      </c>
      <c r="G777" s="26">
        <f>_xlfn.XLOOKUP(Participantes[[#This Row],[Seminario al que asistió]],Seminarios[Seminario],Seminarios[Año])</f>
        <v>2025</v>
      </c>
    </row>
    <row r="778" spans="1:7" ht="15.75" x14ac:dyDescent="0.25">
      <c r="A778" s="201" t="s">
        <v>268</v>
      </c>
      <c r="B778" s="3" t="str">
        <f>_xlfn.XLOOKUP(Participantes[[#This Row],[Nombre]],$A18:$A777,$B18:$B777)</f>
        <v>marcarde@uniandes.edu.co</v>
      </c>
      <c r="C778" s="3" t="str">
        <f>_xlfn.XLOOKUP(Participantes[[#This Row],[Nombre]],$A18:$A777,$C18:$C777)</f>
        <v>F</v>
      </c>
      <c r="D778" s="3" t="str">
        <f>_xlfn.XLOOKUP(Participantes[[#This Row],[Nombre]],$A18:$A777,$D18:$D777)</f>
        <v>Professor</v>
      </c>
      <c r="E778" s="3" t="s">
        <v>17</v>
      </c>
      <c r="F778" s="8" t="s">
        <v>139</v>
      </c>
      <c r="G778" s="26">
        <f>_xlfn.XLOOKUP(Participantes[[#This Row],[Seminario al que asistió]],Seminarios[Seminario],Seminarios[Año])</f>
        <v>2025</v>
      </c>
    </row>
    <row r="779" spans="1:7" ht="16.5" thickBot="1" x14ac:dyDescent="0.3">
      <c r="A779" s="202" t="s">
        <v>270</v>
      </c>
      <c r="B779" s="13" t="str">
        <f>_xlfn.XLOOKUP(Participantes[[#This Row],[Nombre]],$A19:$A778,$B19:$B778)</f>
        <v>s.turner@uniandes.edu.co</v>
      </c>
      <c r="C779" s="13" t="str">
        <f>_xlfn.XLOOKUP(Participantes[[#This Row],[Nombre]],$A19:$A778,$C19:$C778)</f>
        <v>M</v>
      </c>
      <c r="D779" s="13" t="str">
        <f>_xlfn.XLOOKUP(Participantes[[#This Row],[Nombre]],$A19:$A778,$D19:$D778)</f>
        <v>Professor</v>
      </c>
      <c r="E779" s="13" t="s">
        <v>17</v>
      </c>
      <c r="F779" s="134" t="s">
        <v>139</v>
      </c>
      <c r="G779" s="26">
        <f>_xlfn.XLOOKUP(Participantes[[#This Row],[Seminario al que asistió]],Seminarios[Seminario],Seminarios[Año])</f>
        <v>2025</v>
      </c>
    </row>
    <row r="780" spans="1:7" x14ac:dyDescent="0.25">
      <c r="A780" s="4" t="s">
        <v>945</v>
      </c>
      <c r="B780" s="5" t="s">
        <v>946</v>
      </c>
      <c r="C780" s="5" t="s">
        <v>263</v>
      </c>
      <c r="D780" s="5" t="s">
        <v>278</v>
      </c>
      <c r="E780" s="5" t="s">
        <v>13</v>
      </c>
      <c r="F780" s="6" t="s">
        <v>85</v>
      </c>
      <c r="G780" s="26">
        <f>_xlfn.XLOOKUP(Participantes[[#This Row],[Seminario al que asistió]],Seminarios[Seminario],Seminarios[Año])</f>
        <v>2025</v>
      </c>
    </row>
    <row r="781" spans="1:7" x14ac:dyDescent="0.25">
      <c r="A781" s="7" t="s">
        <v>947</v>
      </c>
      <c r="B781" s="3" t="s">
        <v>948</v>
      </c>
      <c r="C781" s="3" t="s">
        <v>263</v>
      </c>
      <c r="D781" s="3" t="s">
        <v>278</v>
      </c>
      <c r="E781" s="3" t="s">
        <v>13</v>
      </c>
      <c r="F781" s="8" t="s">
        <v>85</v>
      </c>
      <c r="G781" s="26">
        <f>_xlfn.XLOOKUP(Participantes[[#This Row],[Seminario al que asistió]],Seminarios[Seminario],Seminarios[Año])</f>
        <v>2025</v>
      </c>
    </row>
    <row r="782" spans="1:7" x14ac:dyDescent="0.25">
      <c r="A782" s="143" t="s">
        <v>949</v>
      </c>
      <c r="B782" s="3" t="s">
        <v>950</v>
      </c>
      <c r="C782" s="3" t="s">
        <v>263</v>
      </c>
      <c r="D782" s="3" t="s">
        <v>56</v>
      </c>
      <c r="E782" s="3" t="s">
        <v>13</v>
      </c>
      <c r="F782" s="8" t="s">
        <v>85</v>
      </c>
      <c r="G782" s="26">
        <f>_xlfn.XLOOKUP(Participantes[[#This Row],[Seminario al que asistió]],Seminarios[Seminario],Seminarios[Año])</f>
        <v>2025</v>
      </c>
    </row>
    <row r="783" spans="1:7" x14ac:dyDescent="0.25">
      <c r="A783" s="143" t="s">
        <v>951</v>
      </c>
      <c r="B783" s="3" t="s">
        <v>952</v>
      </c>
      <c r="C783" s="3" t="s">
        <v>263</v>
      </c>
      <c r="D783" s="3" t="s">
        <v>278</v>
      </c>
      <c r="E783" s="3" t="s">
        <v>13</v>
      </c>
      <c r="F783" s="8" t="s">
        <v>85</v>
      </c>
      <c r="G783" s="26">
        <f>_xlfn.XLOOKUP(Participantes[[#This Row],[Seminario al que asistió]],Seminarios[Seminario],Seminarios[Año])</f>
        <v>2025</v>
      </c>
    </row>
    <row r="784" spans="1:7" x14ac:dyDescent="0.25">
      <c r="A784" s="143" t="s">
        <v>279</v>
      </c>
      <c r="B784" s="3" t="str">
        <f>_xlfn.XLOOKUP(Participantes[[#This Row],[Nombre]],$A6:$A783,$B6:$B783)</f>
        <v>d.higa@uniandes.edu.co</v>
      </c>
      <c r="C784" s="3" t="str">
        <f>_xlfn.XLOOKUP(Participantes[[#This Row],[Nombre]],$A6:$A783,$C6:$C783)</f>
        <v>M</v>
      </c>
      <c r="D784" s="3" t="str">
        <f>_xlfn.XLOOKUP(Participantes[[#This Row],[Nombre]],$A6:$A783,$D6:$D783)</f>
        <v>Professor</v>
      </c>
      <c r="E784" s="3" t="s">
        <v>13</v>
      </c>
      <c r="F784" s="8" t="s">
        <v>85</v>
      </c>
      <c r="G784" s="26">
        <f>_xlfn.XLOOKUP(Participantes[[#This Row],[Seminario al que asistió]],Seminarios[Seminario],Seminarios[Año])</f>
        <v>2025</v>
      </c>
    </row>
    <row r="785" spans="1:7" x14ac:dyDescent="0.25">
      <c r="A785" s="143" t="s">
        <v>938</v>
      </c>
      <c r="B785" s="3" t="str">
        <f>_xlfn.XLOOKUP(Participantes[[#This Row],[Nombre]],$A7:$A784,$B7:$B784)</f>
        <v>d.mantillag@uniandes.edu.co</v>
      </c>
      <c r="C785" s="3" t="str">
        <f>_xlfn.XLOOKUP(Participantes[[#This Row],[Nombre]],$A7:$A784,$C7:$C784)</f>
        <v>M</v>
      </c>
      <c r="D785" s="3" t="str">
        <f>_xlfn.XLOOKUP(Participantes[[#This Row],[Nombre]],$A7:$A784,$D7:$D784)</f>
        <v>Professor</v>
      </c>
      <c r="E785" s="3" t="s">
        <v>13</v>
      </c>
      <c r="F785" s="8" t="s">
        <v>85</v>
      </c>
      <c r="G785" s="26">
        <f>_xlfn.XLOOKUP(Participantes[[#This Row],[Seminario al que asistió]],Seminarios[Seminario],Seminarios[Año])</f>
        <v>2025</v>
      </c>
    </row>
    <row r="786" spans="1:7" x14ac:dyDescent="0.25">
      <c r="A786" s="143" t="s">
        <v>390</v>
      </c>
      <c r="B786" s="3" t="str">
        <f>_xlfn.XLOOKUP(Participantes[[#This Row],[Nombre]],$A8:$A785,$B8:$B785)</f>
        <v>e.her-ndez12@uniandes.edu.co</v>
      </c>
      <c r="C786" s="3" t="str">
        <f>_xlfn.XLOOKUP(Participantes[[#This Row],[Nombre]],$A8:$A785,$C8:$C785)</f>
        <v>F</v>
      </c>
      <c r="D786" s="3" t="str">
        <f>_xlfn.XLOOKUP(Participantes[[#This Row],[Nombre]],$A8:$A785,$D8:$D785)</f>
        <v>PhD Student</v>
      </c>
      <c r="E786" s="3" t="s">
        <v>13</v>
      </c>
      <c r="F786" s="8" t="s">
        <v>85</v>
      </c>
      <c r="G786" s="26">
        <f>_xlfn.XLOOKUP(Participantes[[#This Row],[Seminario al que asistió]],Seminarios[Seminario],Seminarios[Año])</f>
        <v>2025</v>
      </c>
    </row>
    <row r="787" spans="1:7" x14ac:dyDescent="0.25">
      <c r="A787" s="143" t="s">
        <v>298</v>
      </c>
      <c r="B787" s="3" t="str">
        <f>_xlfn.XLOOKUP(Participantes[[#This Row],[Nombre]],$A9:$A786,$B9:$B786)</f>
        <v>g.triulzi@uniandes.edu.co</v>
      </c>
      <c r="C787" s="3" t="str">
        <f>_xlfn.XLOOKUP(Participantes[[#This Row],[Nombre]],$A9:$A786,$C9:$C786)</f>
        <v>M</v>
      </c>
      <c r="D787" s="3" t="str">
        <f>_xlfn.XLOOKUP(Participantes[[#This Row],[Nombre]],$A9:$A786,$D9:$D786)</f>
        <v>Professor</v>
      </c>
      <c r="E787" s="3" t="s">
        <v>13</v>
      </c>
      <c r="F787" s="8" t="s">
        <v>85</v>
      </c>
      <c r="G787" s="26">
        <f>_xlfn.XLOOKUP(Participantes[[#This Row],[Seminario al que asistió]],Seminarios[Seminario],Seminarios[Año])</f>
        <v>2025</v>
      </c>
    </row>
    <row r="788" spans="1:7" x14ac:dyDescent="0.25">
      <c r="A788" s="143" t="s">
        <v>953</v>
      </c>
      <c r="B788" s="3" t="s">
        <v>954</v>
      </c>
      <c r="C788" s="3" t="s">
        <v>263</v>
      </c>
      <c r="D788" s="3" t="s">
        <v>278</v>
      </c>
      <c r="E788" s="3" t="s">
        <v>13</v>
      </c>
      <c r="F788" s="8" t="s">
        <v>85</v>
      </c>
      <c r="G788" s="26">
        <f>_xlfn.XLOOKUP(Participantes[[#This Row],[Seminario al que asistió]],Seminarios[Seminario],Seminarios[Año])</f>
        <v>2025</v>
      </c>
    </row>
    <row r="789" spans="1:7" x14ac:dyDescent="0.25">
      <c r="A789" s="143" t="s">
        <v>274</v>
      </c>
      <c r="B789" s="3" t="str">
        <f>_xlfn.XLOOKUP(Participantes[[#This Row],[Nombre]],$A11:$A788,$B11:$B788)</f>
        <v>id.sanchez41@uniandes.edu.co</v>
      </c>
      <c r="C789" s="3" t="str">
        <f>_xlfn.XLOOKUP(Participantes[[#This Row],[Nombre]],$A11:$A788,$C11:$C788)</f>
        <v>M</v>
      </c>
      <c r="D789" s="3" t="str">
        <f>_xlfn.XLOOKUP(Participantes[[#This Row],[Nombre]],$A11:$A788,$D11:$D788)</f>
        <v>Professor</v>
      </c>
      <c r="E789" s="3" t="s">
        <v>13</v>
      </c>
      <c r="F789" s="8" t="s">
        <v>85</v>
      </c>
      <c r="G789" s="26">
        <f>_xlfn.XLOOKUP(Participantes[[#This Row],[Seminario al que asistió]],Seminarios[Seminario],Seminarios[Año])</f>
        <v>2025</v>
      </c>
    </row>
    <row r="790" spans="1:7" x14ac:dyDescent="0.25">
      <c r="A790" s="7" t="s">
        <v>289</v>
      </c>
      <c r="B790" s="3" t="str">
        <f>_xlfn.XLOOKUP(Participantes[[#This Row],[Nombre]],$A12:$A789,$B12:$B789)</f>
        <v>ilobo@uniandes.edu.co</v>
      </c>
      <c r="C790" s="3" t="str">
        <f>_xlfn.XLOOKUP(Participantes[[#This Row],[Nombre]],$A12:$A789,$C12:$C789)</f>
        <v>M</v>
      </c>
      <c r="D790" s="3" t="str">
        <f>_xlfn.XLOOKUP(Participantes[[#This Row],[Nombre]],$A12:$A789,$D12:$D789)</f>
        <v>Professor</v>
      </c>
      <c r="E790" s="3" t="s">
        <v>13</v>
      </c>
      <c r="F790" s="8" t="s">
        <v>85</v>
      </c>
      <c r="G790" s="26">
        <f>_xlfn.XLOOKUP(Participantes[[#This Row],[Seminario al que asistió]],Seminarios[Seminario],Seminarios[Año])</f>
        <v>2025</v>
      </c>
    </row>
    <row r="791" spans="1:7" x14ac:dyDescent="0.25">
      <c r="A791" s="143" t="s">
        <v>866</v>
      </c>
      <c r="B791" s="3" t="str">
        <f>_xlfn.XLOOKUP(Participantes[[#This Row],[Nombre]],$A13:$A790,$B13:$B790)</f>
        <v>j.garciaf@uniandes.educo</v>
      </c>
      <c r="C791" s="3" t="str">
        <f>_xlfn.XLOOKUP(Participantes[[#This Row],[Nombre]],$A13:$A790,$C13:$C790)</f>
        <v>F</v>
      </c>
      <c r="D791" s="3" t="str">
        <f>_xlfn.XLOOKUP(Participantes[[#This Row],[Nombre]],$A13:$A790,$D13:$D790)</f>
        <v>Professor</v>
      </c>
      <c r="E791" s="3" t="s">
        <v>13</v>
      </c>
      <c r="F791" s="8" t="s">
        <v>85</v>
      </c>
      <c r="G791" s="26">
        <f>_xlfn.XLOOKUP(Participantes[[#This Row],[Seminario al que asistió]],Seminarios[Seminario],Seminarios[Año])</f>
        <v>2025</v>
      </c>
    </row>
    <row r="792" spans="1:7" x14ac:dyDescent="0.25">
      <c r="A792" s="143" t="s">
        <v>910</v>
      </c>
      <c r="B792" s="3" t="str">
        <f>_xlfn.XLOOKUP(Participantes[[#This Row],[Nombre]],$A14:$A791,$B14:$B791)</f>
        <v>ma.martinezc1@uniandes.edu.co</v>
      </c>
      <c r="C792" s="3" t="str">
        <f>_xlfn.XLOOKUP(Participantes[[#This Row],[Nombre]],$A14:$A791,$C14:$C791)</f>
        <v>M</v>
      </c>
      <c r="D792" s="3" t="str">
        <f>_xlfn.XLOOKUP(Participantes[[#This Row],[Nombre]],$A14:$A791,$D14:$D791)</f>
        <v>Professor</v>
      </c>
      <c r="E792" s="3" t="s">
        <v>13</v>
      </c>
      <c r="F792" s="8" t="s">
        <v>85</v>
      </c>
      <c r="G792" s="26">
        <f>_xlfn.XLOOKUP(Participantes[[#This Row],[Seminario al que asistió]],Seminarios[Seminario],Seminarios[Año])</f>
        <v>2025</v>
      </c>
    </row>
    <row r="793" spans="1:7" x14ac:dyDescent="0.25">
      <c r="A793" s="143" t="s">
        <v>318</v>
      </c>
      <c r="B793" s="3" t="str">
        <f>_xlfn.XLOOKUP(Participantes[[#This Row],[Nombre]],$A15:$A792,$B15:$B792)</f>
        <v>mazuero@uniandes.edu.co</v>
      </c>
      <c r="C793" s="3" t="str">
        <f>_xlfn.XLOOKUP(Participantes[[#This Row],[Nombre]],$A15:$A792,$C15:$C792)</f>
        <v>M</v>
      </c>
      <c r="D793" s="3" t="str">
        <f>_xlfn.XLOOKUP(Participantes[[#This Row],[Nombre]],$A15:$A792,$D15:$D792)</f>
        <v>Professor</v>
      </c>
      <c r="E793" s="3" t="s">
        <v>13</v>
      </c>
      <c r="F793" s="8" t="s">
        <v>85</v>
      </c>
      <c r="G793" s="26">
        <f>_xlfn.XLOOKUP(Participantes[[#This Row],[Seminario al que asistió]],Seminarios[Seminario],Seminarios[Año])</f>
        <v>2025</v>
      </c>
    </row>
    <row r="794" spans="1:7" x14ac:dyDescent="0.25">
      <c r="A794" s="143" t="s">
        <v>606</v>
      </c>
      <c r="B794" s="3" t="str">
        <f>_xlfn.XLOOKUP(Participantes[[#This Row],[Nombre]],$A16:$A793,$B16:$B793)</f>
        <v>mx.hincapie24@uniandes.edu.co</v>
      </c>
      <c r="C794" s="3" t="str">
        <f>_xlfn.XLOOKUP(Participantes[[#This Row],[Nombre]],$A16:$A793,$C16:$C793)</f>
        <v>F</v>
      </c>
      <c r="D794" s="3" t="str">
        <f>_xlfn.XLOOKUP(Participantes[[#This Row],[Nombre]],$A16:$A793,$D16:$D793)</f>
        <v>Professor</v>
      </c>
      <c r="E794" s="3" t="s">
        <v>13</v>
      </c>
      <c r="F794" s="8" t="s">
        <v>85</v>
      </c>
      <c r="G794" s="26">
        <f>_xlfn.XLOOKUP(Participantes[[#This Row],[Seminario al que asistió]],Seminarios[Seminario],Seminarios[Año])</f>
        <v>2025</v>
      </c>
    </row>
    <row r="795" spans="1:7" x14ac:dyDescent="0.25">
      <c r="A795" s="143" t="s">
        <v>955</v>
      </c>
      <c r="B795" s="3" t="s">
        <v>956</v>
      </c>
      <c r="C795" s="3" t="s">
        <v>263</v>
      </c>
      <c r="D795" s="3" t="s">
        <v>278</v>
      </c>
      <c r="E795" s="3" t="s">
        <v>13</v>
      </c>
      <c r="F795" s="8" t="s">
        <v>85</v>
      </c>
      <c r="G795" s="26">
        <f>_xlfn.XLOOKUP(Participantes[[#This Row],[Seminario al que asistió]],Seminarios[Seminario],Seminarios[Año])</f>
        <v>2025</v>
      </c>
    </row>
    <row r="796" spans="1:7" x14ac:dyDescent="0.25">
      <c r="A796" s="143" t="s">
        <v>305</v>
      </c>
      <c r="B796" s="3" t="str">
        <f>_xlfn.XLOOKUP(Participantes[[#This Row],[Nombre]],$A18:$A795,$B18:$B795)</f>
        <v>o.-ranjodelgiudice@uniandes.edu.co</v>
      </c>
      <c r="C796" s="3" t="str">
        <f>_xlfn.XLOOKUP(Participantes[[#This Row],[Nombre]],$A18:$A795,$C18:$C795)</f>
        <v>M</v>
      </c>
      <c r="D796" s="3" t="str">
        <f>_xlfn.XLOOKUP(Participantes[[#This Row],[Nombre]],$A18:$A795,$D18:$D795)</f>
        <v>Professor</v>
      </c>
      <c r="E796" s="3" t="s">
        <v>13</v>
      </c>
      <c r="F796" s="8" t="s">
        <v>85</v>
      </c>
      <c r="G796" s="26">
        <f>_xlfn.XLOOKUP(Participantes[[#This Row],[Seminario al que asistió]],Seminarios[Seminario],Seminarios[Año])</f>
        <v>2025</v>
      </c>
    </row>
    <row r="797" spans="1:7" x14ac:dyDescent="0.25">
      <c r="A797" s="143" t="s">
        <v>517</v>
      </c>
      <c r="B797" s="3" t="str">
        <f>_xlfn.XLOOKUP(Participantes[[#This Row],[Nombre]],$A19:$A796,$B19:$B796)</f>
        <v>p.sanchez1@uniandes.edu.co</v>
      </c>
      <c r="C797" s="3" t="str">
        <f>_xlfn.XLOOKUP(Participantes[[#This Row],[Nombre]],$A19:$A796,$C19:$C796)</f>
        <v>F</v>
      </c>
      <c r="D797" s="3" t="str">
        <f>_xlfn.XLOOKUP(Participantes[[#This Row],[Nombre]],$A19:$A796,$D19:$D796)</f>
        <v>Professor</v>
      </c>
      <c r="E797" s="3" t="s">
        <v>13</v>
      </c>
      <c r="F797" s="8" t="s">
        <v>85</v>
      </c>
      <c r="G797" s="26">
        <f>_xlfn.XLOOKUP(Participantes[[#This Row],[Seminario al que asistió]],Seminarios[Seminario],Seminarios[Año])</f>
        <v>2025</v>
      </c>
    </row>
    <row r="798" spans="1:7" x14ac:dyDescent="0.25">
      <c r="A798" s="143" t="s">
        <v>319</v>
      </c>
      <c r="B798" s="3" t="str">
        <f>_xlfn.XLOOKUP(Participantes[[#This Row],[Nombre]],$A20:$A797,$B20:$B797)</f>
        <v>r.londonovanrutten@uniandes.edu.co</v>
      </c>
      <c r="C798" s="3" t="str">
        <f>_xlfn.XLOOKUP(Participantes[[#This Row],[Nombre]],$A20:$A797,$C20:$C797)</f>
        <v>M</v>
      </c>
      <c r="D798" s="3" t="str">
        <f>_xlfn.XLOOKUP(Participantes[[#This Row],[Nombre]],$A20:$A797,$D20:$D797)</f>
        <v>Professor</v>
      </c>
      <c r="E798" s="3" t="s">
        <v>13</v>
      </c>
      <c r="F798" s="8" t="s">
        <v>85</v>
      </c>
      <c r="G798" s="26">
        <f>_xlfn.XLOOKUP(Participantes[[#This Row],[Seminario al que asistió]],Seminarios[Seminario],Seminarios[Año])</f>
        <v>2025</v>
      </c>
    </row>
    <row r="799" spans="1:7" x14ac:dyDescent="0.25">
      <c r="A799" s="143" t="s">
        <v>330</v>
      </c>
      <c r="B799" s="3" t="str">
        <f>_xlfn.XLOOKUP(Participantes[[#This Row],[Nombre]],$A21:$A798,$B21:$B798)</f>
        <v>ro-britt@uniandes.edu.co</v>
      </c>
      <c r="C799" s="3" t="str">
        <f>_xlfn.XLOOKUP(Participantes[[#This Row],[Nombre]],$A21:$A798,$C21:$C798)</f>
        <v>M</v>
      </c>
      <c r="D799" s="3" t="str">
        <f>_xlfn.XLOOKUP(Participantes[[#This Row],[Nombre]],$A21:$A798,$D21:$D798)</f>
        <v>Professor</v>
      </c>
      <c r="E799" s="3" t="s">
        <v>13</v>
      </c>
      <c r="F799" s="8" t="s">
        <v>85</v>
      </c>
      <c r="G799" s="26">
        <f>_xlfn.XLOOKUP(Participantes[[#This Row],[Seminario al que asistió]],Seminarios[Seminario],Seminarios[Año])</f>
        <v>2025</v>
      </c>
    </row>
    <row r="800" spans="1:7" x14ac:dyDescent="0.25">
      <c r="A800" s="143" t="s">
        <v>270</v>
      </c>
      <c r="B800" s="3" t="str">
        <f>_xlfn.XLOOKUP(Participantes[[#This Row],[Nombre]],$A22:$A799,$B22:$B799)</f>
        <v>s.turner@uniandes.edu.co</v>
      </c>
      <c r="C800" s="3" t="str">
        <f>_xlfn.XLOOKUP(Participantes[[#This Row],[Nombre]],$A22:$A799,$C22:$C799)</f>
        <v>M</v>
      </c>
      <c r="D800" s="3" t="str">
        <f>_xlfn.XLOOKUP(Participantes[[#This Row],[Nombre]],$A22:$A799,$D22:$D799)</f>
        <v>Professor</v>
      </c>
      <c r="E800" s="3" t="s">
        <v>13</v>
      </c>
      <c r="F800" s="8" t="s">
        <v>85</v>
      </c>
      <c r="G800" s="26">
        <f>_xlfn.XLOOKUP(Participantes[[#This Row],[Seminario al que asistió]],Seminarios[Seminario],Seminarios[Año])</f>
        <v>2025</v>
      </c>
    </row>
    <row r="801" spans="1:7" x14ac:dyDescent="0.25">
      <c r="A801" s="143" t="s">
        <v>272</v>
      </c>
      <c r="B801" s="3" t="str">
        <f>_xlfn.XLOOKUP(Participantes[[#This Row],[Nombre]],$A23:$A800,$B23:$B800)</f>
        <v>sl.schorch@uniandes.edu.co</v>
      </c>
      <c r="C801" s="3" t="str">
        <f>_xlfn.XLOOKUP(Participantes[[#This Row],[Nombre]],$A23:$A800,$C23:$C800)</f>
        <v>M</v>
      </c>
      <c r="D801" s="3" t="str">
        <f>_xlfn.XLOOKUP(Participantes[[#This Row],[Nombre]],$A23:$A800,$D23:$D800)</f>
        <v>Professor</v>
      </c>
      <c r="E801" s="3" t="s">
        <v>13</v>
      </c>
      <c r="F801" s="8" t="s">
        <v>85</v>
      </c>
      <c r="G801" s="26">
        <f>_xlfn.XLOOKUP(Participantes[[#This Row],[Seminario al que asistió]],Seminarios[Seminario],Seminarios[Año])</f>
        <v>2025</v>
      </c>
    </row>
    <row r="802" spans="1:7" ht="15.75" thickBot="1" x14ac:dyDescent="0.3">
      <c r="A802" s="144" t="s">
        <v>321</v>
      </c>
      <c r="B802" s="10" t="str">
        <f>_xlfn.XLOOKUP(Participantes[[#This Row],[Nombre]],$A24:$A801,$B24:$B801)</f>
        <v>xh.duran21@uniandes.edu.co</v>
      </c>
      <c r="C802" s="10" t="str">
        <f>_xlfn.XLOOKUP(Participantes[[#This Row],[Nombre]],$A24:$A801,$C24:$C801)</f>
        <v>M</v>
      </c>
      <c r="D802" s="10" t="str">
        <f>_xlfn.XLOOKUP(Participantes[[#This Row],[Nombre]],$A24:$A801,$D24:$D801)</f>
        <v>Professor</v>
      </c>
      <c r="E802" s="10" t="s">
        <v>13</v>
      </c>
      <c r="F802" s="11" t="s">
        <v>85</v>
      </c>
      <c r="G802" s="26">
        <f>_xlfn.XLOOKUP(Participantes[[#This Row],[Seminario al que asistió]],Seminarios[Seminario],Seminarios[Año])</f>
        <v>2025</v>
      </c>
    </row>
    <row r="803" spans="1:7" x14ac:dyDescent="0.25">
      <c r="A803" s="148" t="s">
        <v>615</v>
      </c>
      <c r="B803" s="13" t="str">
        <f>_xlfn.XLOOKUP(Participantes[[#This Row],[Nombre]],$A25:$A802,$B25:$B802)</f>
        <v>robgutie@uniandes.edu.co</v>
      </c>
      <c r="C803" s="13" t="str">
        <f>_xlfn.XLOOKUP(Participantes[[#This Row],[Nombre]],$A25:$A802,$C25:$C802)</f>
        <v>M</v>
      </c>
      <c r="D803" s="13" t="str">
        <f>_xlfn.XLOOKUP(Participantes[[#This Row],[Nombre]],$A25:$A802,$D25:$D802)</f>
        <v>PhD Student</v>
      </c>
      <c r="E803" s="13" t="s">
        <v>13</v>
      </c>
      <c r="F803" s="8" t="s">
        <v>89</v>
      </c>
      <c r="G803" s="26">
        <f>_xlfn.XLOOKUP(Participantes[[#This Row],[Seminario al que asistió]],Seminarios[Seminario],Seminarios[Año])</f>
        <v>2025</v>
      </c>
    </row>
    <row r="804" spans="1:7" x14ac:dyDescent="0.25">
      <c r="A804" s="148" t="s">
        <v>517</v>
      </c>
      <c r="B804" s="13" t="str">
        <f>_xlfn.XLOOKUP(Participantes[[#This Row],[Nombre]],$A26:$A803,$B26:$B803)</f>
        <v>p.sanchez1@uniandes.edu.co</v>
      </c>
      <c r="C804" s="13" t="str">
        <f>_xlfn.XLOOKUP(Participantes[[#This Row],[Nombre]],$A26:$A803,$C26:$C803)</f>
        <v>F</v>
      </c>
      <c r="D804" s="13" t="str">
        <f>_xlfn.XLOOKUP(Participantes[[#This Row],[Nombre]],$A26:$A803,$D26:$D803)</f>
        <v>Professor</v>
      </c>
      <c r="E804" s="13" t="s">
        <v>13</v>
      </c>
      <c r="F804" s="8" t="s">
        <v>89</v>
      </c>
      <c r="G804" s="26">
        <f>_xlfn.XLOOKUP(Participantes[[#This Row],[Seminario al que asistió]],Seminarios[Seminario],Seminarios[Año])</f>
        <v>2025</v>
      </c>
    </row>
    <row r="805" spans="1:7" x14ac:dyDescent="0.25">
      <c r="A805" s="148" t="s">
        <v>878</v>
      </c>
      <c r="B805" s="13" t="str">
        <f>_xlfn.XLOOKUP(Participantes[[#This Row],[Nombre]],$A27:$A804,$B27:$B804)</f>
        <v>cpombo@uniandes.edu.co</v>
      </c>
      <c r="C805" s="13" t="str">
        <f>_xlfn.XLOOKUP(Participantes[[#This Row],[Nombre]],$A27:$A804,$C27:$C804)</f>
        <v>M</v>
      </c>
      <c r="D805" s="13" t="str">
        <f>_xlfn.XLOOKUP(Participantes[[#This Row],[Nombre]],$A27:$A804,$D27:$D804)</f>
        <v>Professor</v>
      </c>
      <c r="E805" s="13" t="s">
        <v>13</v>
      </c>
      <c r="F805" s="8" t="s">
        <v>89</v>
      </c>
      <c r="G805" s="26">
        <f>_xlfn.XLOOKUP(Participantes[[#This Row],[Seminario al que asistió]],Seminarios[Seminario],Seminarios[Año])</f>
        <v>2025</v>
      </c>
    </row>
    <row r="806" spans="1:7" x14ac:dyDescent="0.25">
      <c r="A806" s="148" t="s">
        <v>395</v>
      </c>
      <c r="B806" s="13" t="str">
        <f>_xlfn.XLOOKUP(Participantes[[#This Row],[Nombre]],$A28:$A805,$B28:$B805)</f>
        <v>jo.mendez@uniandes.edu.co</v>
      </c>
      <c r="C806" s="13" t="str">
        <f>_xlfn.XLOOKUP(Participantes[[#This Row],[Nombre]],$A28:$A805,$C28:$C805)</f>
        <v>M</v>
      </c>
      <c r="D806" s="13" t="str">
        <f>_xlfn.XLOOKUP(Participantes[[#This Row],[Nombre]],$A28:$A805,$D28:$D805)</f>
        <v>PhD Student</v>
      </c>
      <c r="E806" s="13" t="s">
        <v>13</v>
      </c>
      <c r="F806" s="8" t="s">
        <v>89</v>
      </c>
      <c r="G806" s="26">
        <f>_xlfn.XLOOKUP(Participantes[[#This Row],[Seminario al que asistió]],Seminarios[Seminario],Seminarios[Año])</f>
        <v>2025</v>
      </c>
    </row>
    <row r="807" spans="1:7" x14ac:dyDescent="0.25">
      <c r="A807" s="148" t="s">
        <v>279</v>
      </c>
      <c r="B807" s="13" t="str">
        <f>_xlfn.XLOOKUP(Participantes[[#This Row],[Nombre]],$A29:$A806,$B29:$B806)</f>
        <v>d.higa@uniandes.edu.co</v>
      </c>
      <c r="C807" s="13" t="str">
        <f>_xlfn.XLOOKUP(Participantes[[#This Row],[Nombre]],$A29:$A806,$C29:$C806)</f>
        <v>M</v>
      </c>
      <c r="D807" s="13" t="str">
        <f>_xlfn.XLOOKUP(Participantes[[#This Row],[Nombre]],$A29:$A806,$D29:$D806)</f>
        <v>Professor</v>
      </c>
      <c r="E807" s="13" t="s">
        <v>13</v>
      </c>
      <c r="F807" s="8" t="s">
        <v>89</v>
      </c>
      <c r="G807" s="26">
        <f>_xlfn.XLOOKUP(Participantes[[#This Row],[Seminario al que asistió]],Seminarios[Seminario],Seminarios[Año])</f>
        <v>2025</v>
      </c>
    </row>
    <row r="808" spans="1:7" x14ac:dyDescent="0.25">
      <c r="A808" s="148" t="s">
        <v>957</v>
      </c>
      <c r="B808" s="13" t="s">
        <v>958</v>
      </c>
      <c r="C808" s="13" t="s">
        <v>263</v>
      </c>
      <c r="D808" s="13" t="s">
        <v>278</v>
      </c>
      <c r="E808" s="13" t="s">
        <v>13</v>
      </c>
      <c r="F808" s="8" t="s">
        <v>89</v>
      </c>
      <c r="G808" s="26">
        <f>_xlfn.XLOOKUP(Participantes[[#This Row],[Seminario al que asistió]],Seminarios[Seminario],Seminarios[Año])</f>
        <v>2025</v>
      </c>
    </row>
    <row r="809" spans="1:7" x14ac:dyDescent="0.25">
      <c r="A809" s="148" t="s">
        <v>569</v>
      </c>
      <c r="B809" s="13" t="str">
        <f>_xlfn.XLOOKUP(Participantes[[#This Row],[Nombre]],$A31:$A808,$B31:$B808)</f>
        <v>jua-garcia@uniandes.edu.co</v>
      </c>
      <c r="C809" s="13" t="str">
        <f>_xlfn.XLOOKUP(Participantes[[#This Row],[Nombre]],$A31:$A808,$C31:$C808)</f>
        <v>F</v>
      </c>
      <c r="D809" s="13" t="str">
        <f>_xlfn.XLOOKUP(Participantes[[#This Row],[Nombre]],$A31:$A808,$D31:$D808)</f>
        <v>Professor</v>
      </c>
      <c r="E809" s="13" t="s">
        <v>13</v>
      </c>
      <c r="F809" s="8" t="s">
        <v>89</v>
      </c>
      <c r="G809" s="26">
        <f>_xlfn.XLOOKUP(Participantes[[#This Row],[Seminario al que asistió]],Seminarios[Seminario],Seminarios[Año])</f>
        <v>2025</v>
      </c>
    </row>
    <row r="810" spans="1:7" x14ac:dyDescent="0.25">
      <c r="A810" s="148" t="s">
        <v>294</v>
      </c>
      <c r="B810" s="13" t="str">
        <f>_xlfn.XLOOKUP(Participantes[[#This Row],[Nombre]],$A32:$A809,$B32:$B809)</f>
        <v>o.-ranjodelgiudice@uniandes.edu.co</v>
      </c>
      <c r="C810" s="13" t="str">
        <f>_xlfn.XLOOKUP(Participantes[[#This Row],[Nombre]],$A32:$A809,$C32:$C809)</f>
        <v>M</v>
      </c>
      <c r="D810" s="13" t="str">
        <f>_xlfn.XLOOKUP(Participantes[[#This Row],[Nombre]],$A32:$A809,$D32:$D809)</f>
        <v>Professor</v>
      </c>
      <c r="E810" s="13" t="s">
        <v>13</v>
      </c>
      <c r="F810" s="8" t="s">
        <v>89</v>
      </c>
      <c r="G810" s="26">
        <f>_xlfn.XLOOKUP(Participantes[[#This Row],[Seminario al que asistió]],Seminarios[Seminario],Seminarios[Año])</f>
        <v>2025</v>
      </c>
    </row>
    <row r="811" spans="1:7" x14ac:dyDescent="0.25">
      <c r="A811" s="148" t="s">
        <v>866</v>
      </c>
      <c r="B811" s="13" t="str">
        <f>_xlfn.XLOOKUP(Participantes[[#This Row],[Nombre]],$A33:$A810,$B33:$B810)</f>
        <v>j.garciaf@uniandes.educo</v>
      </c>
      <c r="C811" s="13" t="str">
        <f>_xlfn.XLOOKUP(Participantes[[#This Row],[Nombre]],$A33:$A810,$C33:$C810)</f>
        <v>F</v>
      </c>
      <c r="D811" s="13" t="str">
        <f>_xlfn.XLOOKUP(Participantes[[#This Row],[Nombre]],$A33:$A810,$D33:$D810)</f>
        <v>Professor</v>
      </c>
      <c r="E811" s="13" t="s">
        <v>13</v>
      </c>
      <c r="F811" s="8" t="s">
        <v>89</v>
      </c>
      <c r="G811" s="26">
        <f>_xlfn.XLOOKUP(Participantes[[#This Row],[Seminario al que asistió]],Seminarios[Seminario],Seminarios[Año])</f>
        <v>2025</v>
      </c>
    </row>
    <row r="812" spans="1:7" x14ac:dyDescent="0.25">
      <c r="A812" s="148" t="s">
        <v>389</v>
      </c>
      <c r="B812" s="13" t="str">
        <f>_xlfn.XLOOKUP(Participantes[[#This Row],[Nombre]],$A34:$A811,$B34:$B811)</f>
        <v>mx.hincapie24@uniandes.edu.co</v>
      </c>
      <c r="C812" s="13" t="str">
        <f>_xlfn.XLOOKUP(Participantes[[#This Row],[Nombre]],$A34:$A811,$C34:$C811)</f>
        <v>F</v>
      </c>
      <c r="D812" s="13" t="str">
        <f>_xlfn.XLOOKUP(Participantes[[#This Row],[Nombre]],$A34:$A811,$D34:$D811)</f>
        <v>Professor</v>
      </c>
      <c r="E812" s="13" t="s">
        <v>13</v>
      </c>
      <c r="F812" s="8" t="s">
        <v>89</v>
      </c>
      <c r="G812" s="26">
        <f>_xlfn.XLOOKUP(Participantes[[#This Row],[Seminario al que asistió]],Seminarios[Seminario],Seminarios[Año])</f>
        <v>2025</v>
      </c>
    </row>
    <row r="813" spans="1:7" x14ac:dyDescent="0.25">
      <c r="A813" s="148" t="s">
        <v>520</v>
      </c>
      <c r="B813" s="13" t="str">
        <f>_xlfn.XLOOKUP(Participantes[[#This Row],[Nombre]],$A35:$A812,$B35:$B812)</f>
        <v>lg.galan92@uniandes.edu.co</v>
      </c>
      <c r="C813" s="13" t="str">
        <f>_xlfn.XLOOKUP(Participantes[[#This Row],[Nombre]],$A35:$A812,$C35:$C812)</f>
        <v>M</v>
      </c>
      <c r="D813" s="13" t="str">
        <f>_xlfn.XLOOKUP(Participantes[[#This Row],[Nombre]],$A35:$A812,$D35:$D812)</f>
        <v>Professor</v>
      </c>
      <c r="E813" s="13" t="s">
        <v>13</v>
      </c>
      <c r="F813" s="8" t="s">
        <v>89</v>
      </c>
      <c r="G813" s="26">
        <f>_xlfn.XLOOKUP(Participantes[[#This Row],[Seminario al que asistió]],Seminarios[Seminario],Seminarios[Año])</f>
        <v>2025</v>
      </c>
    </row>
    <row r="814" spans="1:7" x14ac:dyDescent="0.25">
      <c r="A814" s="148" t="s">
        <v>959</v>
      </c>
      <c r="B814" s="13">
        <v>0</v>
      </c>
      <c r="C814" s="13" t="s">
        <v>263</v>
      </c>
      <c r="D814" s="13" t="s">
        <v>278</v>
      </c>
      <c r="E814" s="13" t="s">
        <v>13</v>
      </c>
      <c r="F814" s="8" t="s">
        <v>89</v>
      </c>
      <c r="G814" s="26">
        <f>_xlfn.XLOOKUP(Participantes[[#This Row],[Seminario al que asistió]],Seminarios[Seminario],Seminarios[Año])</f>
        <v>2025</v>
      </c>
    </row>
    <row r="815" spans="1:7" x14ac:dyDescent="0.25">
      <c r="A815" s="148" t="s">
        <v>274</v>
      </c>
      <c r="B815" s="13" t="str">
        <f>_xlfn.XLOOKUP(Participantes[[#This Row],[Nombre]],$A37:$A814,$B37:$B814)</f>
        <v>id.sanchez41@uniandes.edu.co</v>
      </c>
      <c r="C815" s="13" t="str">
        <f>_xlfn.XLOOKUP(Participantes[[#This Row],[Nombre]],$A37:$A814,$C37:$C814)</f>
        <v>M</v>
      </c>
      <c r="D815" s="13" t="str">
        <f>_xlfn.XLOOKUP(Participantes[[#This Row],[Nombre]],$A37:$A814,$D37:$D814)</f>
        <v>Professor</v>
      </c>
      <c r="E815" s="13" t="s">
        <v>13</v>
      </c>
      <c r="F815" s="8" t="s">
        <v>89</v>
      </c>
      <c r="G815" s="26">
        <f>_xlfn.XLOOKUP(Participantes[[#This Row],[Seminario al que asistió]],Seminarios[Seminario],Seminarios[Año])</f>
        <v>2025</v>
      </c>
    </row>
    <row r="816" spans="1:7" x14ac:dyDescent="0.25">
      <c r="A816" s="148" t="s">
        <v>938</v>
      </c>
      <c r="B816" s="13" t="str">
        <f>_xlfn.XLOOKUP(Participantes[[#This Row],[Nombre]],$A38:$A815,$B38:$B815)</f>
        <v>d.mantillag@uniandes.edu.co</v>
      </c>
      <c r="C816" s="13" t="str">
        <f>_xlfn.XLOOKUP(Participantes[[#This Row],[Nombre]],$A38:$A815,$C38:$C815)</f>
        <v>M</v>
      </c>
      <c r="D816" s="13" t="str">
        <f>_xlfn.XLOOKUP(Participantes[[#This Row],[Nombre]],$A38:$A815,$D38:$D815)</f>
        <v>Professor</v>
      </c>
      <c r="E816" s="13" t="s">
        <v>13</v>
      </c>
      <c r="F816" s="8" t="s">
        <v>89</v>
      </c>
      <c r="G816" s="26">
        <f>_xlfn.XLOOKUP(Participantes[[#This Row],[Seminario al que asistió]],Seminarios[Seminario],Seminarios[Año])</f>
        <v>2025</v>
      </c>
    </row>
    <row r="817" spans="1:7" x14ac:dyDescent="0.25">
      <c r="A817" s="148" t="s">
        <v>843</v>
      </c>
      <c r="B817" s="13" t="str">
        <f>_xlfn.XLOOKUP(Participantes[[#This Row],[Nombre]],$A39:$A816,$B39:$B816)</f>
        <v>nc.ortiz@uniandes.edu.co</v>
      </c>
      <c r="C817" s="13" t="str">
        <f>_xlfn.XLOOKUP(Participantes[[#This Row],[Nombre]],$A39:$A816,$C39:$C816)</f>
        <v>F</v>
      </c>
      <c r="D817" s="13" t="str">
        <f>_xlfn.XLOOKUP(Participantes[[#This Row],[Nombre]],$A39:$A816,$D39:$D816)</f>
        <v>Professor</v>
      </c>
      <c r="E817" s="13" t="s">
        <v>13</v>
      </c>
      <c r="F817" s="8" t="s">
        <v>89</v>
      </c>
      <c r="G817" s="26">
        <f>_xlfn.XLOOKUP(Participantes[[#This Row],[Seminario al que asistió]],Seminarios[Seminario],Seminarios[Año])</f>
        <v>2025</v>
      </c>
    </row>
    <row r="818" spans="1:7" x14ac:dyDescent="0.25">
      <c r="A818" s="148" t="s">
        <v>960</v>
      </c>
      <c r="B818" s="13" t="s">
        <v>961</v>
      </c>
      <c r="C818" s="13" t="s">
        <v>266</v>
      </c>
      <c r="D818" s="13" t="s">
        <v>56</v>
      </c>
      <c r="E818" s="13" t="s">
        <v>13</v>
      </c>
      <c r="F818" s="8" t="s">
        <v>89</v>
      </c>
      <c r="G818" s="26">
        <f>_xlfn.XLOOKUP(Participantes[[#This Row],[Seminario al que asistió]],Seminarios[Seminario],Seminarios[Año])</f>
        <v>2025</v>
      </c>
    </row>
    <row r="819" spans="1:7" ht="15.75" thickBot="1" x14ac:dyDescent="0.3">
      <c r="A819" s="148" t="s">
        <v>319</v>
      </c>
      <c r="B819" s="13" t="str">
        <f>_xlfn.XLOOKUP(Participantes[[#This Row],[Nombre]],$A41:$A818,$B41:$B818)</f>
        <v>r.londonovanrutten@uniandes.edu.co</v>
      </c>
      <c r="C819" s="13" t="str">
        <f>_xlfn.XLOOKUP(Participantes[[#This Row],[Nombre]],$A41:$A818,$C41:$C818)</f>
        <v>M</v>
      </c>
      <c r="D819" s="13" t="str">
        <f>_xlfn.XLOOKUP(Participantes[[#This Row],[Nombre]],$A41:$A818,$D41:$D818)</f>
        <v>Professor</v>
      </c>
      <c r="E819" s="13" t="s">
        <v>13</v>
      </c>
      <c r="F819" s="134" t="s">
        <v>89</v>
      </c>
      <c r="G819" s="26">
        <f>_xlfn.XLOOKUP(Participantes[[#This Row],[Seminario al que asistió]],Seminarios[Seminario],Seminarios[Año])</f>
        <v>2025</v>
      </c>
    </row>
    <row r="820" spans="1:7" x14ac:dyDescent="0.25">
      <c r="A820" s="145" t="s">
        <v>272</v>
      </c>
      <c r="B820" s="146" t="str">
        <f>_xlfn.XLOOKUP(Participantes[[#This Row],[Nombre]],$A42:$A819,$B42:$B819)</f>
        <v>sl.schorch@uniandes.edu.co</v>
      </c>
      <c r="C820" s="146" t="str">
        <f>_xlfn.XLOOKUP(Participantes[[#This Row],[Nombre]],$A42:$A819,$C42:$C819)</f>
        <v>M</v>
      </c>
      <c r="D820" s="146" t="str">
        <f>_xlfn.XLOOKUP(Participantes[[#This Row],[Nombre]],$A42:$A819,$D42:$D819)</f>
        <v>Professor</v>
      </c>
      <c r="E820" s="146" t="s">
        <v>13</v>
      </c>
      <c r="F820" s="147" t="s">
        <v>43</v>
      </c>
      <c r="G820" s="26">
        <f>_xlfn.XLOOKUP(Participantes[[#This Row],[Seminario al que asistió]],Seminarios[Seminario],Seminarios[Año])</f>
        <v>2025</v>
      </c>
    </row>
    <row r="821" spans="1:7" x14ac:dyDescent="0.25">
      <c r="A821" s="148" t="s">
        <v>776</v>
      </c>
      <c r="B821" s="13" t="str">
        <f>_xlfn.XLOOKUP(Participantes[[#This Row],[Nombre]],$A43:$A820,$B43:$B820)</f>
        <v xml:space="preserve">atrujill@uniandes.edu.co </v>
      </c>
      <c r="C821" s="13" t="str">
        <f>_xlfn.XLOOKUP(Participantes[[#This Row],[Nombre]],$A43:$A820,$C43:$C820)</f>
        <v>F</v>
      </c>
      <c r="D821" s="13" t="str">
        <f>_xlfn.XLOOKUP(Participantes[[#This Row],[Nombre]],$A43:$A820,$D43:$D820)</f>
        <v>Administrative</v>
      </c>
      <c r="E821" s="13" t="s">
        <v>13</v>
      </c>
      <c r="F821" s="134" t="s">
        <v>43</v>
      </c>
      <c r="G821" s="26">
        <f>_xlfn.XLOOKUP(Participantes[[#This Row],[Seminario al que asistió]],Seminarios[Seminario],Seminarios[Año])</f>
        <v>2025</v>
      </c>
    </row>
    <row r="822" spans="1:7" x14ac:dyDescent="0.25">
      <c r="A822" s="148" t="s">
        <v>888</v>
      </c>
      <c r="B822" s="13" t="str">
        <f>_xlfn.XLOOKUP(Participantes[[#This Row],[Nombre]],$A44:$A821,$B44:$B821)</f>
        <v>c.chauhan@uniandes.edu.co</v>
      </c>
      <c r="C822" s="13" t="str">
        <f>_xlfn.XLOOKUP(Participantes[[#This Row],[Nombre]],$A44:$A821,$C44:$C821)</f>
        <v>F</v>
      </c>
      <c r="D822" s="13" t="str">
        <f>_xlfn.XLOOKUP(Participantes[[#This Row],[Nombre]],$A44:$A821,$D44:$D821)</f>
        <v>Professor</v>
      </c>
      <c r="E822" s="13" t="s">
        <v>13</v>
      </c>
      <c r="F822" s="134" t="s">
        <v>43</v>
      </c>
      <c r="G822" s="26">
        <f>_xlfn.XLOOKUP(Participantes[[#This Row],[Seminario al que asistió]],Seminarios[Seminario],Seminarios[Año])</f>
        <v>2025</v>
      </c>
    </row>
    <row r="823" spans="1:7" x14ac:dyDescent="0.25">
      <c r="A823" s="148" t="s">
        <v>550</v>
      </c>
      <c r="B823" s="13" t="str">
        <f>_xlfn.XLOOKUP(Participantes[[#This Row],[Nombre]],$A45:$A822,$B45:$B822)</f>
        <v>ml.rivera@uniandes.edu.co</v>
      </c>
      <c r="C823" s="13" t="str">
        <f>_xlfn.XLOOKUP(Participantes[[#This Row],[Nombre]],$A45:$A822,$C45:$C822)</f>
        <v>F</v>
      </c>
      <c r="D823" s="13" t="str">
        <f>_xlfn.XLOOKUP(Participantes[[#This Row],[Nombre]],$A45:$A822,$D45:$D822)</f>
        <v>Professor</v>
      </c>
      <c r="E823" s="13" t="s">
        <v>13</v>
      </c>
      <c r="F823" s="134" t="s">
        <v>43</v>
      </c>
      <c r="G823" s="26">
        <f>_xlfn.XLOOKUP(Participantes[[#This Row],[Seminario al que asistió]],Seminarios[Seminario],Seminarios[Año])</f>
        <v>2025</v>
      </c>
    </row>
    <row r="824" spans="1:7" x14ac:dyDescent="0.25">
      <c r="A824" s="148" t="s">
        <v>318</v>
      </c>
      <c r="B824" s="13" t="str">
        <f>_xlfn.XLOOKUP(Participantes[[#This Row],[Nombre]],$A46:$A823,$B46:$B823)</f>
        <v>mazuero@uniandes.edu.co</v>
      </c>
      <c r="C824" s="13" t="str">
        <f>_xlfn.XLOOKUP(Participantes[[#This Row],[Nombre]],$A46:$A823,$C46:$C823)</f>
        <v>M</v>
      </c>
      <c r="D824" s="13" t="str">
        <f>_xlfn.XLOOKUP(Participantes[[#This Row],[Nombre]],$A46:$A823,$D46:$D823)</f>
        <v>Professor</v>
      </c>
      <c r="E824" s="13" t="s">
        <v>13</v>
      </c>
      <c r="F824" s="134" t="s">
        <v>43</v>
      </c>
      <c r="G824" s="26">
        <f>_xlfn.XLOOKUP(Participantes[[#This Row],[Seminario al que asistió]],Seminarios[Seminario],Seminarios[Año])</f>
        <v>2025</v>
      </c>
    </row>
    <row r="825" spans="1:7" x14ac:dyDescent="0.25">
      <c r="A825" s="148" t="s">
        <v>389</v>
      </c>
      <c r="B825" s="13" t="str">
        <f>_xlfn.XLOOKUP(Participantes[[#This Row],[Nombre]],$A47:$A824,$B47:$B824)</f>
        <v>mx.hincapie24@uniandes.edu.co</v>
      </c>
      <c r="C825" s="13" t="str">
        <f>_xlfn.XLOOKUP(Participantes[[#This Row],[Nombre]],$A47:$A824,$C47:$C824)</f>
        <v>F</v>
      </c>
      <c r="D825" s="13" t="str">
        <f>_xlfn.XLOOKUP(Participantes[[#This Row],[Nombre]],$A47:$A824,$D47:$D824)</f>
        <v>Professor</v>
      </c>
      <c r="E825" s="13" t="s">
        <v>13</v>
      </c>
      <c r="F825" s="134" t="s">
        <v>43</v>
      </c>
      <c r="G825" s="26">
        <f>_xlfn.XLOOKUP(Participantes[[#This Row],[Seminario al que asistió]],Seminarios[Seminario],Seminarios[Año])</f>
        <v>2025</v>
      </c>
    </row>
    <row r="826" spans="1:7" x14ac:dyDescent="0.25">
      <c r="A826" s="148" t="s">
        <v>814</v>
      </c>
      <c r="B826" s="13" t="str">
        <f>_xlfn.XLOOKUP(Participantes[[#This Row],[Nombre]],$A48:$A825,$B48:$B825)</f>
        <v>mc.barrios@uniandes.edu.co</v>
      </c>
      <c r="C826" s="13" t="str">
        <f>_xlfn.XLOOKUP(Participantes[[#This Row],[Nombre]],$A48:$A825,$C48:$C825)</f>
        <v>F</v>
      </c>
      <c r="D826" s="13" t="str">
        <f>_xlfn.XLOOKUP(Participantes[[#This Row],[Nombre]],$A48:$A825,$D48:$D825)</f>
        <v>Administrative</v>
      </c>
      <c r="E826" s="13" t="s">
        <v>13</v>
      </c>
      <c r="F826" s="134" t="s">
        <v>43</v>
      </c>
      <c r="G826" s="26">
        <f>_xlfn.XLOOKUP(Participantes[[#This Row],[Seminario al que asistió]],Seminarios[Seminario],Seminarios[Año])</f>
        <v>2025</v>
      </c>
    </row>
    <row r="827" spans="1:7" x14ac:dyDescent="0.25">
      <c r="A827" s="148" t="s">
        <v>356</v>
      </c>
      <c r="B827" s="13" t="str">
        <f>_xlfn.XLOOKUP(Participantes[[#This Row],[Nombre]],$A49:$A826,$B49:$B826)</f>
        <v>maxgonza@uniandes.edu.co</v>
      </c>
      <c r="C827" s="13" t="str">
        <f>_xlfn.XLOOKUP(Participantes[[#This Row],[Nombre]],$A49:$A826,$C49:$C826)</f>
        <v>M</v>
      </c>
      <c r="D827" s="13" t="str">
        <f>_xlfn.XLOOKUP(Participantes[[#This Row],[Nombre]],$A49:$A826,$D49:$D826)</f>
        <v>Professor</v>
      </c>
      <c r="E827" s="13" t="s">
        <v>13</v>
      </c>
      <c r="F827" s="134" t="s">
        <v>43</v>
      </c>
      <c r="G827" s="26">
        <f>_xlfn.XLOOKUP(Participantes[[#This Row],[Seminario al que asistió]],Seminarios[Seminario],Seminarios[Año])</f>
        <v>2025</v>
      </c>
    </row>
    <row r="828" spans="1:7" x14ac:dyDescent="0.25">
      <c r="A828" s="148" t="s">
        <v>279</v>
      </c>
      <c r="B828" s="13" t="str">
        <f>_xlfn.XLOOKUP(Participantes[[#This Row],[Nombre]],$A50:$A827,$B50:$B827)</f>
        <v>d.higa@uniandes.edu.co</v>
      </c>
      <c r="C828" s="13" t="str">
        <f>_xlfn.XLOOKUP(Participantes[[#This Row],[Nombre]],$A50:$A827,$C50:$C827)</f>
        <v>M</v>
      </c>
      <c r="D828" s="13" t="str">
        <f>_xlfn.XLOOKUP(Participantes[[#This Row],[Nombre]],$A50:$A827,$D50:$D827)</f>
        <v>Professor</v>
      </c>
      <c r="E828" s="13" t="s">
        <v>13</v>
      </c>
      <c r="F828" s="134" t="s">
        <v>43</v>
      </c>
      <c r="G828" s="26">
        <f>_xlfn.XLOOKUP(Participantes[[#This Row],[Seminario al que asistió]],Seminarios[Seminario],Seminarios[Año])</f>
        <v>2025</v>
      </c>
    </row>
    <row r="829" spans="1:7" x14ac:dyDescent="0.25">
      <c r="A829" s="148" t="s">
        <v>517</v>
      </c>
      <c r="B829" s="13" t="str">
        <f>_xlfn.XLOOKUP(Participantes[[#This Row],[Nombre]],$A51:$A828,$B51:$B828)</f>
        <v>p.sanchez1@uniandes.edu.co</v>
      </c>
      <c r="C829" s="13" t="str">
        <f>_xlfn.XLOOKUP(Participantes[[#This Row],[Nombre]],$A51:$A828,$C51:$C828)</f>
        <v>F</v>
      </c>
      <c r="D829" s="13" t="str">
        <f>_xlfn.XLOOKUP(Participantes[[#This Row],[Nombre]],$A51:$A828,$D51:$D828)</f>
        <v>Professor</v>
      </c>
      <c r="E829" s="13" t="s">
        <v>13</v>
      </c>
      <c r="F829" s="134" t="s">
        <v>43</v>
      </c>
      <c r="G829" s="26">
        <f>_xlfn.XLOOKUP(Participantes[[#This Row],[Seminario al que asistió]],Seminarios[Seminario],Seminarios[Año])</f>
        <v>2025</v>
      </c>
    </row>
    <row r="830" spans="1:7" ht="15.75" thickBot="1" x14ac:dyDescent="0.3">
      <c r="A830" s="133" t="s">
        <v>319</v>
      </c>
      <c r="B830" s="13" t="str">
        <f>_xlfn.XLOOKUP(Participantes[[#This Row],[Nombre]],$A52:$A829,$B52:$B829)</f>
        <v>r.londonovanrutten@uniandes.edu.co</v>
      </c>
      <c r="C830" s="13" t="str">
        <f>_xlfn.XLOOKUP(Participantes[[#This Row],[Nombre]],$A52:$A829,$C52:$C829)</f>
        <v>M</v>
      </c>
      <c r="D830" s="13" t="str">
        <f>_xlfn.XLOOKUP(Participantes[[#This Row],[Nombre]],$A52:$A829,$D52:$D829)</f>
        <v>Professor</v>
      </c>
      <c r="E830" s="13" t="s">
        <v>13</v>
      </c>
      <c r="F830" s="134" t="s">
        <v>43</v>
      </c>
      <c r="G830" s="26">
        <f>_xlfn.XLOOKUP(Participantes[[#This Row],[Seminario al que asistió]],Seminarios[Seminario],Seminarios[Año])</f>
        <v>2025</v>
      </c>
    </row>
    <row r="831" spans="1:7" x14ac:dyDescent="0.25">
      <c r="A831" s="4" t="s">
        <v>319</v>
      </c>
      <c r="B831" s="5" t="str">
        <f>_xlfn.XLOOKUP(Participantes[[#This Row],[Nombre]],$A53:$A830,$B53:$B830)</f>
        <v>r.londonovanrutten@uniandes.edu.co</v>
      </c>
      <c r="C831" s="5" t="str">
        <f>_xlfn.XLOOKUP(Participantes[[#This Row],[Nombre]],$A53:$A830,$C53:$C830)</f>
        <v>M</v>
      </c>
      <c r="D831" s="5" t="str">
        <f>_xlfn.XLOOKUP(Participantes[[#This Row],[Nombre]],$A53:$A830,$D53:$D830)</f>
        <v>Professor</v>
      </c>
      <c r="E831" s="5" t="s">
        <v>13</v>
      </c>
      <c r="F831" s="6" t="s">
        <v>93</v>
      </c>
      <c r="G831" s="26">
        <f>_xlfn.XLOOKUP(Participantes[[#This Row],[Seminario al que asistió]],Seminarios[Seminario],Seminarios[Año])</f>
        <v>2025</v>
      </c>
    </row>
    <row r="832" spans="1:7" x14ac:dyDescent="0.25">
      <c r="A832" s="7" t="s">
        <v>279</v>
      </c>
      <c r="B832" s="3" t="str">
        <f>_xlfn.XLOOKUP(Participantes[[#This Row],[Nombre]],$A54:$A831,$B54:$B831)</f>
        <v>d.higa@uniandes.edu.co</v>
      </c>
      <c r="C832" s="3" t="str">
        <f>_xlfn.XLOOKUP(Participantes[[#This Row],[Nombre]],$A54:$A831,$C54:$C831)</f>
        <v>M</v>
      </c>
      <c r="D832" s="3" t="str">
        <f>_xlfn.XLOOKUP(Participantes[[#This Row],[Nombre]],$A54:$A831,$D54:$D831)</f>
        <v>Professor</v>
      </c>
      <c r="E832" s="3" t="s">
        <v>13</v>
      </c>
      <c r="F832" s="8" t="s">
        <v>93</v>
      </c>
      <c r="G832" s="26">
        <f>_xlfn.XLOOKUP(Participantes[[#This Row],[Seminario al que asistió]],Seminarios[Seminario],Seminarios[Año])</f>
        <v>2025</v>
      </c>
    </row>
    <row r="833" spans="1:7" x14ac:dyDescent="0.25">
      <c r="A833" s="7" t="s">
        <v>291</v>
      </c>
      <c r="B833" s="3" t="str">
        <f>_xlfn.XLOOKUP(Participantes[[#This Row],[Nombre]],$A55:$A832,$B55:$B832)</f>
        <v>lsamper@uniandes.edu.co</v>
      </c>
      <c r="C833" s="3" t="str">
        <f>_xlfn.XLOOKUP(Participantes[[#This Row],[Nombre]],$A55:$A832,$C55:$C832)</f>
        <v>M</v>
      </c>
      <c r="D833" s="3" t="str">
        <f>_xlfn.XLOOKUP(Participantes[[#This Row],[Nombre]],$A55:$A832,$D55:$D832)</f>
        <v>Administrative</v>
      </c>
      <c r="E833" s="3" t="s">
        <v>13</v>
      </c>
      <c r="F833" s="8" t="s">
        <v>93</v>
      </c>
      <c r="G833" s="26">
        <f>_xlfn.XLOOKUP(Participantes[[#This Row],[Seminario al que asistió]],Seminarios[Seminario],Seminarios[Año])</f>
        <v>2025</v>
      </c>
    </row>
    <row r="834" spans="1:7" x14ac:dyDescent="0.25">
      <c r="A834" s="7" t="s">
        <v>949</v>
      </c>
      <c r="B834" s="3" t="str">
        <f>_xlfn.XLOOKUP(Participantes[[#This Row],[Nombre]],$A56:$A833,$B56:$B833)</f>
        <v>caa.rojasc@uniandes.edu.co</v>
      </c>
      <c r="C834" s="3" t="str">
        <f>_xlfn.XLOOKUP(Participantes[[#This Row],[Nombre]],$A56:$A833,$C56:$C833)</f>
        <v>M</v>
      </c>
      <c r="D834" s="3" t="str">
        <f>_xlfn.XLOOKUP(Participantes[[#This Row],[Nombre]],$A56:$A833,$D56:$D833)</f>
        <v>Professor</v>
      </c>
      <c r="E834" s="3" t="s">
        <v>13</v>
      </c>
      <c r="F834" s="8" t="s">
        <v>93</v>
      </c>
      <c r="G834" s="26">
        <f>_xlfn.XLOOKUP(Participantes[[#This Row],[Seminario al que asistió]],Seminarios[Seminario],Seminarios[Año])</f>
        <v>2025</v>
      </c>
    </row>
    <row r="835" spans="1:7" x14ac:dyDescent="0.25">
      <c r="A835" s="7" t="s">
        <v>356</v>
      </c>
      <c r="B835" s="3" t="str">
        <f>_xlfn.XLOOKUP(Participantes[[#This Row],[Nombre]],$A57:$A834,$B57:$B834)</f>
        <v>maxgonza@uniandes.edu.co</v>
      </c>
      <c r="C835" s="3" t="str">
        <f>_xlfn.XLOOKUP(Participantes[[#This Row],[Nombre]],$A57:$A834,$C57:$C834)</f>
        <v>M</v>
      </c>
      <c r="D835" s="3" t="str">
        <f>_xlfn.XLOOKUP(Participantes[[#This Row],[Nombre]],$A57:$A834,$D57:$D834)</f>
        <v>Professor</v>
      </c>
      <c r="E835" s="3" t="s">
        <v>13</v>
      </c>
      <c r="F835" s="8" t="s">
        <v>93</v>
      </c>
      <c r="G835" s="26">
        <f>_xlfn.XLOOKUP(Participantes[[#This Row],[Seminario al que asistió]],Seminarios[Seminario],Seminarios[Año])</f>
        <v>2025</v>
      </c>
    </row>
    <row r="836" spans="1:7" x14ac:dyDescent="0.25">
      <c r="A836" s="7" t="s">
        <v>390</v>
      </c>
      <c r="B836" s="3" t="str">
        <f>_xlfn.XLOOKUP(Participantes[[#This Row],[Nombre]],$A58:$A835,$B58:$B835)</f>
        <v>e.her-ndez12@uniandes.edu.co</v>
      </c>
      <c r="C836" s="3" t="str">
        <f>_xlfn.XLOOKUP(Participantes[[#This Row],[Nombre]],$A58:$A835,$C58:$C835)</f>
        <v>F</v>
      </c>
      <c r="D836" s="3" t="str">
        <f>_xlfn.XLOOKUP(Participantes[[#This Row],[Nombre]],$A58:$A835,$D58:$D835)</f>
        <v>PhD Student</v>
      </c>
      <c r="E836" s="3" t="s">
        <v>13</v>
      </c>
      <c r="F836" s="8" t="s">
        <v>93</v>
      </c>
      <c r="G836" s="26">
        <f>_xlfn.XLOOKUP(Participantes[[#This Row],[Seminario al que asistió]],Seminarios[Seminario],Seminarios[Año])</f>
        <v>2025</v>
      </c>
    </row>
    <row r="837" spans="1:7" x14ac:dyDescent="0.25">
      <c r="A837" s="7" t="s">
        <v>220</v>
      </c>
      <c r="B837" s="3" t="str">
        <f>_xlfn.XLOOKUP(Participantes[[#This Row],[Nombre]],$A59:$A836,$B59:$B836)</f>
        <v>x.rueda@uniandes.edu.co</v>
      </c>
      <c r="C837" s="3" t="str">
        <f>_xlfn.XLOOKUP(Participantes[[#This Row],[Nombre]],$A59:$A836,$C59:$C836)</f>
        <v>F</v>
      </c>
      <c r="D837" s="3" t="str">
        <f>_xlfn.XLOOKUP(Participantes[[#This Row],[Nombre]],$A59:$A836,$D59:$D836)</f>
        <v>Professor</v>
      </c>
      <c r="E837" s="3" t="s">
        <v>13</v>
      </c>
      <c r="F837" s="8" t="s">
        <v>93</v>
      </c>
      <c r="G837" s="26">
        <f>_xlfn.XLOOKUP(Participantes[[#This Row],[Seminario al que asistió]],Seminarios[Seminario],Seminarios[Año])</f>
        <v>2025</v>
      </c>
    </row>
    <row r="838" spans="1:7" x14ac:dyDescent="0.25">
      <c r="A838" s="7" t="s">
        <v>264</v>
      </c>
      <c r="B838" s="3" t="str">
        <f>_xlfn.XLOOKUP(Participantes[[#This Row],[Nombre]],$A60:$A837,$B60:$B837)</f>
        <v>p.sanchez1@uniandes.edu.co</v>
      </c>
      <c r="C838" s="3" t="str">
        <f>_xlfn.XLOOKUP(Participantes[[#This Row],[Nombre]],$A60:$A837,$C60:$C837)</f>
        <v>F</v>
      </c>
      <c r="D838" s="3" t="str">
        <f>_xlfn.XLOOKUP(Participantes[[#This Row],[Nombre]],$A60:$A837,$D60:$D837)</f>
        <v>Professor</v>
      </c>
      <c r="E838" s="3" t="s">
        <v>13</v>
      </c>
      <c r="F838" s="8" t="s">
        <v>93</v>
      </c>
      <c r="G838" s="26">
        <f>_xlfn.XLOOKUP(Participantes[[#This Row],[Seminario al que asistió]],Seminarios[Seminario],Seminarios[Año])</f>
        <v>2025</v>
      </c>
    </row>
    <row r="839" spans="1:7" x14ac:dyDescent="0.25">
      <c r="A839" s="7" t="s">
        <v>272</v>
      </c>
      <c r="B839" s="3" t="str">
        <f>_xlfn.XLOOKUP(Participantes[[#This Row],[Nombre]],$A61:$A838,$B61:$B838)</f>
        <v>sl.schorch@uniandes.edu.co</v>
      </c>
      <c r="C839" s="3" t="str">
        <f>_xlfn.XLOOKUP(Participantes[[#This Row],[Nombre]],$A61:$A838,$C61:$C838)</f>
        <v>M</v>
      </c>
      <c r="D839" s="3" t="str">
        <f>_xlfn.XLOOKUP(Participantes[[#This Row],[Nombre]],$A61:$A838,$D61:$D838)</f>
        <v>Professor</v>
      </c>
      <c r="E839" s="3" t="s">
        <v>13</v>
      </c>
      <c r="F839" s="8" t="s">
        <v>93</v>
      </c>
      <c r="G839" s="26">
        <f>_xlfn.XLOOKUP(Participantes[[#This Row],[Seminario al que asistió]],Seminarios[Seminario],Seminarios[Año])</f>
        <v>2025</v>
      </c>
    </row>
    <row r="840" spans="1:7" x14ac:dyDescent="0.25">
      <c r="A840" s="7" t="s">
        <v>758</v>
      </c>
      <c r="B840" s="3" t="str">
        <f>_xlfn.XLOOKUP(Participantes[[#This Row],[Nombre]],$A62:$A839,$B62:$B839)</f>
        <v>l.bravor2@uniandes.edu.co</v>
      </c>
      <c r="C840" s="3" t="str">
        <f>_xlfn.XLOOKUP(Participantes[[#This Row],[Nombre]],$A62:$A839,$C62:$C839)</f>
        <v>M</v>
      </c>
      <c r="D840" s="3" t="str">
        <f>_xlfn.XLOOKUP(Participantes[[#This Row],[Nombre]],$A62:$A839,$D62:$D839)</f>
        <v>PhD Student</v>
      </c>
      <c r="E840" s="3" t="s">
        <v>13</v>
      </c>
      <c r="F840" s="8" t="s">
        <v>93</v>
      </c>
      <c r="G840" s="26">
        <f>_xlfn.XLOOKUP(Participantes[[#This Row],[Seminario al que asistió]],Seminarios[Seminario],Seminarios[Año])</f>
        <v>2025</v>
      </c>
    </row>
    <row r="841" spans="1:7" x14ac:dyDescent="0.25">
      <c r="A841" s="7" t="s">
        <v>334</v>
      </c>
      <c r="B841" s="3" t="str">
        <f>_xlfn.XLOOKUP(Participantes[[#This Row],[Nombre]],$A63:$A840,$B63:$B840)</f>
        <v>c.arizaq@uniandes.edu.co</v>
      </c>
      <c r="C841" s="3" t="str">
        <f>_xlfn.XLOOKUP(Participantes[[#This Row],[Nombre]],$A63:$A840,$C63:$C840)</f>
        <v>F</v>
      </c>
      <c r="D841" s="3" t="str">
        <f>_xlfn.XLOOKUP(Participantes[[#This Row],[Nombre]],$A63:$A840,$D63:$D840)</f>
        <v>PhD Student</v>
      </c>
      <c r="E841" s="3" t="s">
        <v>13</v>
      </c>
      <c r="F841" s="8" t="s">
        <v>93</v>
      </c>
      <c r="G841" s="26">
        <f>_xlfn.XLOOKUP(Participantes[[#This Row],[Seminario al que asistió]],Seminarios[Seminario],Seminarios[Año])</f>
        <v>2025</v>
      </c>
    </row>
    <row r="842" spans="1:7" x14ac:dyDescent="0.25">
      <c r="A842" s="7" t="s">
        <v>363</v>
      </c>
      <c r="B842" s="3" t="str">
        <f>_xlfn.XLOOKUP(Participantes[[#This Row],[Nombre]],$A64:$A841,$B64:$B841)</f>
        <v>robgutie@uniandes.edu.co</v>
      </c>
      <c r="C842" s="3" t="str">
        <f>_xlfn.XLOOKUP(Participantes[[#This Row],[Nombre]],$A64:$A841,$C64:$C841)</f>
        <v>M</v>
      </c>
      <c r="D842" s="3" t="str">
        <f>_xlfn.XLOOKUP(Participantes[[#This Row],[Nombre]],$A64:$A841,$D64:$D841)</f>
        <v>Professor</v>
      </c>
      <c r="E842" s="3" t="s">
        <v>13</v>
      </c>
      <c r="F842" s="8" t="s">
        <v>93</v>
      </c>
      <c r="G842" s="26">
        <f>_xlfn.XLOOKUP(Participantes[[#This Row],[Seminario al que asistió]],Seminarios[Seminario],Seminarios[Año])</f>
        <v>2025</v>
      </c>
    </row>
    <row r="843" spans="1:7" x14ac:dyDescent="0.25">
      <c r="A843" s="7" t="s">
        <v>962</v>
      </c>
      <c r="B843" s="3" t="str">
        <f>_xlfn.XLOOKUP(Participantes[[#This Row],[Nombre]],$A65:$A842,$B65:$B842)</f>
        <v>o.-ranjodelgiudice@uniandes.edu.co</v>
      </c>
      <c r="C843" s="3" t="str">
        <f>_xlfn.XLOOKUP(Participantes[[#This Row],[Nombre]],$A65:$A842,$C65:$C842)</f>
        <v>M</v>
      </c>
      <c r="D843" s="3" t="str">
        <f>_xlfn.XLOOKUP(Participantes[[#This Row],[Nombre]],$A65:$A842,$D65:$D842)</f>
        <v>Professor</v>
      </c>
      <c r="E843" s="3" t="s">
        <v>13</v>
      </c>
      <c r="F843" s="8" t="s">
        <v>93</v>
      </c>
      <c r="G843" s="26">
        <f>_xlfn.XLOOKUP(Participantes[[#This Row],[Seminario al que asistió]],Seminarios[Seminario],Seminarios[Año])</f>
        <v>2025</v>
      </c>
    </row>
    <row r="844" spans="1:7" x14ac:dyDescent="0.25">
      <c r="A844" s="7" t="s">
        <v>963</v>
      </c>
      <c r="B844" s="3" t="str">
        <f>_xlfn.XLOOKUP(Participantes[[#This Row],[Nombre]],$A66:$A843,$B66:$B843)</f>
        <v>f.reinosoc@uniandes.edu.co</v>
      </c>
      <c r="C844" s="3" t="str">
        <f>_xlfn.XLOOKUP(Participantes[[#This Row],[Nombre]],$A66:$A843,$C66:$C843)</f>
        <v>M</v>
      </c>
      <c r="D844" s="3" t="str">
        <f>_xlfn.XLOOKUP(Participantes[[#This Row],[Nombre]],$A66:$A843,$D66:$D843)</f>
        <v>Professor</v>
      </c>
      <c r="E844" s="3" t="s">
        <v>13</v>
      </c>
      <c r="F844" s="8" t="s">
        <v>93</v>
      </c>
      <c r="G844" s="26">
        <f>_xlfn.XLOOKUP(Participantes[[#This Row],[Seminario al que asistió]],Seminarios[Seminario],Seminarios[Año])</f>
        <v>2025</v>
      </c>
    </row>
    <row r="845" spans="1:7" x14ac:dyDescent="0.25">
      <c r="A845" s="7" t="s">
        <v>598</v>
      </c>
      <c r="B845" s="3" t="str">
        <f>_xlfn.XLOOKUP(Participantes[[#This Row],[Nombre]],$A67:$A844,$B67:$B844)</f>
        <v>a.sengupta@uniandes.edu.co</v>
      </c>
      <c r="C845" s="3" t="str">
        <f>_xlfn.XLOOKUP(Participantes[[#This Row],[Nombre]],$A67:$A844,$C67:$C844)</f>
        <v>M</v>
      </c>
      <c r="D845" s="3" t="str">
        <f>_xlfn.XLOOKUP(Participantes[[#This Row],[Nombre]],$A67:$A844,$D67:$D844)</f>
        <v>Professor</v>
      </c>
      <c r="E845" s="3" t="s">
        <v>13</v>
      </c>
      <c r="F845" s="8" t="s">
        <v>93</v>
      </c>
      <c r="G845" s="26">
        <f>_xlfn.XLOOKUP(Participantes[[#This Row],[Seminario al que asistió]],Seminarios[Seminario],Seminarios[Año])</f>
        <v>2025</v>
      </c>
    </row>
    <row r="846" spans="1:7" x14ac:dyDescent="0.25">
      <c r="A846" s="7" t="s">
        <v>395</v>
      </c>
      <c r="B846" s="3" t="str">
        <f>_xlfn.XLOOKUP(Participantes[[#This Row],[Nombre]],$A68:$A845,$B68:$B845)</f>
        <v>jo.mendez@uniandes.edu.co</v>
      </c>
      <c r="C846" s="3" t="str">
        <f>_xlfn.XLOOKUP(Participantes[[#This Row],[Nombre]],$A68:$A845,$C68:$C845)</f>
        <v>M</v>
      </c>
      <c r="D846" s="3" t="str">
        <f>_xlfn.XLOOKUP(Participantes[[#This Row],[Nombre]],$A68:$A845,$D68:$D845)</f>
        <v>PhD Student</v>
      </c>
      <c r="E846" s="3" t="s">
        <v>13</v>
      </c>
      <c r="F846" s="8" t="s">
        <v>93</v>
      </c>
      <c r="G846" s="26">
        <f>_xlfn.XLOOKUP(Participantes[[#This Row],[Seminario al que asistió]],Seminarios[Seminario],Seminarios[Año])</f>
        <v>2025</v>
      </c>
    </row>
    <row r="847" spans="1:7" x14ac:dyDescent="0.25">
      <c r="A847" s="7" t="s">
        <v>602</v>
      </c>
      <c r="B847" s="3" t="str">
        <f>_xlfn.XLOOKUP(Participantes[[#This Row],[Nombre]],$A69:$A846,$B69:$B846)</f>
        <v>joospina@uniandes.edu.co</v>
      </c>
      <c r="C847" s="3" t="str">
        <f>_xlfn.XLOOKUP(Participantes[[#This Row],[Nombre]],$A69:$A846,$C69:$C846)</f>
        <v>M</v>
      </c>
      <c r="D847" s="3" t="str">
        <f>_xlfn.XLOOKUP(Participantes[[#This Row],[Nombre]],$A69:$A846,$D69:$D846)</f>
        <v>Professor</v>
      </c>
      <c r="E847" s="3" t="s">
        <v>13</v>
      </c>
      <c r="F847" s="8" t="s">
        <v>93</v>
      </c>
      <c r="G847" s="26">
        <f>_xlfn.XLOOKUP(Participantes[[#This Row],[Seminario al que asistió]],Seminarios[Seminario],Seminarios[Año])</f>
        <v>2025</v>
      </c>
    </row>
    <row r="848" spans="1:7" x14ac:dyDescent="0.25">
      <c r="A848" s="7" t="s">
        <v>569</v>
      </c>
      <c r="B848" s="3" t="str">
        <f>_xlfn.XLOOKUP(Participantes[[#This Row],[Nombre]],$A70:$A847,$B70:$B847)</f>
        <v>jua-garcia@uniandes.edu.co</v>
      </c>
      <c r="C848" s="3" t="str">
        <f>_xlfn.XLOOKUP(Participantes[[#This Row],[Nombre]],$A70:$A847,$C70:$C847)</f>
        <v>F</v>
      </c>
      <c r="D848" s="3" t="str">
        <f>_xlfn.XLOOKUP(Participantes[[#This Row],[Nombre]],$A70:$A847,$D70:$D847)</f>
        <v>Professor</v>
      </c>
      <c r="E848" s="3" t="s">
        <v>13</v>
      </c>
      <c r="F848" s="8" t="s">
        <v>93</v>
      </c>
      <c r="G848" s="26">
        <f>_xlfn.XLOOKUP(Participantes[[#This Row],[Seminario al que asistió]],Seminarios[Seminario],Seminarios[Año])</f>
        <v>2025</v>
      </c>
    </row>
    <row r="849" spans="1:7" x14ac:dyDescent="0.25">
      <c r="A849" s="7" t="s">
        <v>336</v>
      </c>
      <c r="B849" s="3" t="str">
        <f>_xlfn.XLOOKUP(Participantes[[#This Row],[Nombre]],$A71:$A848,$B71:$B848)</f>
        <v>so-camac@uniandes.edu.co</v>
      </c>
      <c r="C849" s="3" t="str">
        <f>_xlfn.XLOOKUP(Participantes[[#This Row],[Nombre]],$A71:$A848,$C71:$C848)</f>
        <v>F</v>
      </c>
      <c r="D849" s="3" t="str">
        <f>_xlfn.XLOOKUP(Participantes[[#This Row],[Nombre]],$A71:$A848,$D71:$D848)</f>
        <v>Professor</v>
      </c>
      <c r="E849" s="3" t="s">
        <v>13</v>
      </c>
      <c r="F849" s="8" t="s">
        <v>93</v>
      </c>
      <c r="G849" s="26">
        <f>_xlfn.XLOOKUP(Participantes[[#This Row],[Seminario al que asistió]],Seminarios[Seminario],Seminarios[Año])</f>
        <v>2025</v>
      </c>
    </row>
    <row r="850" spans="1:7" x14ac:dyDescent="0.25">
      <c r="A850" s="7" t="s">
        <v>338</v>
      </c>
      <c r="B850" s="3" t="str">
        <f>_xlfn.XLOOKUP(Participantes[[#This Row],[Nombre]],$A72:$A849,$B72:$B849)</f>
        <v>andr-bar@uniandes.edu.co</v>
      </c>
      <c r="C850" s="3" t="str">
        <f>_xlfn.XLOOKUP(Participantes[[#This Row],[Nombre]],$A72:$A849,$C72:$C849)</f>
        <v>M</v>
      </c>
      <c r="D850" s="3" t="str">
        <f>_xlfn.XLOOKUP(Participantes[[#This Row],[Nombre]],$A72:$A849,$D72:$D849)</f>
        <v>Professor</v>
      </c>
      <c r="E850" s="3" t="s">
        <v>13</v>
      </c>
      <c r="F850" s="8" t="s">
        <v>93</v>
      </c>
      <c r="G850" s="26">
        <f>_xlfn.XLOOKUP(Participantes[[#This Row],[Seminario al que asistió]],Seminarios[Seminario],Seminarios[Año])</f>
        <v>2025</v>
      </c>
    </row>
    <row r="851" spans="1:7" x14ac:dyDescent="0.25">
      <c r="A851" s="7" t="s">
        <v>381</v>
      </c>
      <c r="B851" s="3" t="str">
        <f>_xlfn.XLOOKUP(Participantes[[#This Row],[Nombre]],$A73:$A850,$B73:$B850)</f>
        <v>sm.dakduk@uniandes.edu.co</v>
      </c>
      <c r="C851" s="3" t="str">
        <f>_xlfn.XLOOKUP(Participantes[[#This Row],[Nombre]],$A73:$A850,$C73:$C850)</f>
        <v>F</v>
      </c>
      <c r="D851" s="3" t="str">
        <f>_xlfn.XLOOKUP(Participantes[[#This Row],[Nombre]],$A73:$A850,$D73:$D850)</f>
        <v>Professor</v>
      </c>
      <c r="E851" s="3" t="s">
        <v>13</v>
      </c>
      <c r="F851" s="8" t="s">
        <v>93</v>
      </c>
      <c r="G851" s="26">
        <f>_xlfn.XLOOKUP(Participantes[[#This Row],[Seminario al que asistió]],Seminarios[Seminario],Seminarios[Año])</f>
        <v>2025</v>
      </c>
    </row>
    <row r="852" spans="1:7" x14ac:dyDescent="0.25">
      <c r="A852" s="7" t="s">
        <v>938</v>
      </c>
      <c r="B852" s="3" t="str">
        <f>_xlfn.XLOOKUP(Participantes[[#This Row],[Nombre]],$A74:$A851,$B74:$B851)</f>
        <v>d.mantillag@uniandes.edu.co</v>
      </c>
      <c r="C852" s="3" t="str">
        <f>_xlfn.XLOOKUP(Participantes[[#This Row],[Nombre]],$A74:$A851,$C74:$C851)</f>
        <v>M</v>
      </c>
      <c r="D852" s="3" t="str">
        <f>_xlfn.XLOOKUP(Participantes[[#This Row],[Nombre]],$A74:$A851,$D74:$D851)</f>
        <v>Professor</v>
      </c>
      <c r="E852" s="3" t="s">
        <v>13</v>
      </c>
      <c r="F852" s="8" t="s">
        <v>93</v>
      </c>
      <c r="G852" s="26">
        <f>_xlfn.XLOOKUP(Participantes[[#This Row],[Seminario al que asistió]],Seminarios[Seminario],Seminarios[Año])</f>
        <v>2025</v>
      </c>
    </row>
    <row r="853" spans="1:7" x14ac:dyDescent="0.25">
      <c r="A853" s="7" t="s">
        <v>964</v>
      </c>
      <c r="B853" s="3" t="s">
        <v>965</v>
      </c>
      <c r="C853" s="3" t="s">
        <v>263</v>
      </c>
      <c r="D853" s="3" t="s">
        <v>56</v>
      </c>
      <c r="E853" s="3" t="s">
        <v>13</v>
      </c>
      <c r="F853" s="8" t="s">
        <v>93</v>
      </c>
      <c r="G853" s="26">
        <f>_xlfn.XLOOKUP(Participantes[[#This Row],[Seminario al que asistió]],Seminarios[Seminario],Seminarios[Año])</f>
        <v>2025</v>
      </c>
    </row>
    <row r="854" spans="1:7" x14ac:dyDescent="0.25">
      <c r="A854" s="7" t="s">
        <v>330</v>
      </c>
      <c r="B854" s="3" t="str">
        <f>_xlfn.XLOOKUP(Participantes[[#This Row],[Nombre]],$A76:$A853,$B76:$B853)</f>
        <v>rabritto@gmail.com</v>
      </c>
      <c r="C854" s="3" t="str">
        <f>_xlfn.XLOOKUP(Participantes[[#This Row],[Nombre]],$A76:$A853,$C76:$C853)</f>
        <v>M</v>
      </c>
      <c r="D854" s="3" t="str">
        <f>_xlfn.XLOOKUP(Participantes[[#This Row],[Nombre]],$A76:$A853,$D76:$D853)</f>
        <v>Professor</v>
      </c>
      <c r="E854" s="3" t="s">
        <v>13</v>
      </c>
      <c r="F854" s="8" t="s">
        <v>93</v>
      </c>
      <c r="G854" s="26">
        <f>_xlfn.XLOOKUP(Participantes[[#This Row],[Seminario al que asistió]],Seminarios[Seminario],Seminarios[Año])</f>
        <v>2025</v>
      </c>
    </row>
    <row r="855" spans="1:7" ht="15.75" thickBot="1" x14ac:dyDescent="0.3">
      <c r="A855" s="9" t="s">
        <v>966</v>
      </c>
      <c r="B855" s="10" t="s">
        <v>967</v>
      </c>
      <c r="C855" s="10" t="s">
        <v>263</v>
      </c>
      <c r="D855" s="10" t="s">
        <v>56</v>
      </c>
      <c r="E855" s="10" t="s">
        <v>13</v>
      </c>
      <c r="F855" s="11" t="s">
        <v>93</v>
      </c>
      <c r="G855" s="26">
        <f>_xlfn.XLOOKUP(Participantes[[#This Row],[Seminario al que asistió]],Seminarios[Seminario],Seminarios[Año])</f>
        <v>2025</v>
      </c>
    </row>
    <row r="856" spans="1:7" x14ac:dyDescent="0.25">
      <c r="A856" s="160" t="s">
        <v>968</v>
      </c>
      <c r="B856" s="161" t="s">
        <v>393</v>
      </c>
      <c r="C856" s="153" t="s">
        <v>263</v>
      </c>
      <c r="D856" s="153" t="s">
        <v>278</v>
      </c>
      <c r="E856" s="153" t="s">
        <v>13</v>
      </c>
      <c r="F856" s="157" t="s">
        <v>47</v>
      </c>
      <c r="G856" s="26">
        <f>_xlfn.XLOOKUP(Participantes[[#This Row],[Seminario al que asistió]],Seminarios[Seminario],Seminarios[Año])</f>
        <v>2025</v>
      </c>
    </row>
    <row r="857" spans="1:7" x14ac:dyDescent="0.25">
      <c r="A857" s="162" t="s">
        <v>969</v>
      </c>
      <c r="B857" s="151" t="s">
        <v>577</v>
      </c>
      <c r="C857" s="150" t="s">
        <v>263</v>
      </c>
      <c r="D857" s="149" t="s">
        <v>278</v>
      </c>
      <c r="E857" s="149" t="s">
        <v>13</v>
      </c>
      <c r="F857" s="154" t="s">
        <v>47</v>
      </c>
      <c r="G857" s="26">
        <f>_xlfn.XLOOKUP(Participantes[[#This Row],[Seminario al que asistió]],Seminarios[Seminario],Seminarios[Año])</f>
        <v>2025</v>
      </c>
    </row>
    <row r="858" spans="1:7" x14ac:dyDescent="0.25">
      <c r="A858" s="162" t="s">
        <v>294</v>
      </c>
      <c r="B858" s="152" t="s">
        <v>295</v>
      </c>
      <c r="C858" s="150" t="s">
        <v>263</v>
      </c>
      <c r="D858" s="149" t="s">
        <v>56</v>
      </c>
      <c r="E858" s="149" t="s">
        <v>13</v>
      </c>
      <c r="F858" s="154" t="s">
        <v>47</v>
      </c>
      <c r="G858" s="26">
        <f>_xlfn.XLOOKUP(Participantes[[#This Row],[Seminario al que asistió]],Seminarios[Seminario],Seminarios[Año])</f>
        <v>2025</v>
      </c>
    </row>
    <row r="859" spans="1:7" x14ac:dyDescent="0.25">
      <c r="A859" s="162" t="s">
        <v>116</v>
      </c>
      <c r="B859" s="152" t="s">
        <v>940</v>
      </c>
      <c r="C859" s="150" t="s">
        <v>263</v>
      </c>
      <c r="D859" s="149" t="s">
        <v>56</v>
      </c>
      <c r="E859" s="149" t="s">
        <v>13</v>
      </c>
      <c r="F859" s="154" t="s">
        <v>47</v>
      </c>
      <c r="G859" s="26">
        <f>_xlfn.XLOOKUP(Participantes[[#This Row],[Seminario al que asistió]],Seminarios[Seminario],Seminarios[Año])</f>
        <v>2025</v>
      </c>
    </row>
    <row r="860" spans="1:7" x14ac:dyDescent="0.25">
      <c r="A860" s="162" t="s">
        <v>610</v>
      </c>
      <c r="B860" s="152" t="s">
        <v>599</v>
      </c>
      <c r="C860" s="150" t="s">
        <v>263</v>
      </c>
      <c r="D860" s="149" t="s">
        <v>56</v>
      </c>
      <c r="E860" s="149" t="s">
        <v>13</v>
      </c>
      <c r="F860" s="154" t="s">
        <v>47</v>
      </c>
      <c r="G860" s="26">
        <f>_xlfn.XLOOKUP(Participantes[[#This Row],[Seminario al que asistió]],Seminarios[Seminario],Seminarios[Año])</f>
        <v>2025</v>
      </c>
    </row>
    <row r="861" spans="1:7" x14ac:dyDescent="0.25">
      <c r="A861" s="162" t="s">
        <v>298</v>
      </c>
      <c r="B861" s="152" t="s">
        <v>299</v>
      </c>
      <c r="C861" s="150" t="s">
        <v>263</v>
      </c>
      <c r="D861" s="149" t="s">
        <v>56</v>
      </c>
      <c r="E861" s="149" t="s">
        <v>13</v>
      </c>
      <c r="F861" s="154" t="s">
        <v>47</v>
      </c>
      <c r="G861" s="26">
        <f>_xlfn.XLOOKUP(Participantes[[#This Row],[Seminario al que asistió]],Seminarios[Seminario],Seminarios[Año])</f>
        <v>2025</v>
      </c>
    </row>
    <row r="862" spans="1:7" x14ac:dyDescent="0.25">
      <c r="A862" s="162" t="s">
        <v>970</v>
      </c>
      <c r="B862" s="151" t="s">
        <v>971</v>
      </c>
      <c r="C862" s="150" t="s">
        <v>266</v>
      </c>
      <c r="D862" s="149" t="s">
        <v>71</v>
      </c>
      <c r="E862" s="149" t="s">
        <v>13</v>
      </c>
      <c r="F862" s="154" t="s">
        <v>47</v>
      </c>
      <c r="G862" s="26">
        <f>_xlfn.XLOOKUP(Participantes[[#This Row],[Seminario al que asistió]],Seminarios[Seminario],Seminarios[Año])</f>
        <v>2025</v>
      </c>
    </row>
    <row r="863" spans="1:7" x14ac:dyDescent="0.25">
      <c r="A863" s="162" t="s">
        <v>728</v>
      </c>
      <c r="B863" s="152" t="s">
        <v>301</v>
      </c>
      <c r="C863" s="150" t="s">
        <v>263</v>
      </c>
      <c r="D863" s="149" t="s">
        <v>56</v>
      </c>
      <c r="E863" s="149" t="s">
        <v>13</v>
      </c>
      <c r="F863" s="154" t="s">
        <v>47</v>
      </c>
      <c r="G863" s="26">
        <f>_xlfn.XLOOKUP(Participantes[[#This Row],[Seminario al que asistió]],Seminarios[Seminario],Seminarios[Año])</f>
        <v>2025</v>
      </c>
    </row>
    <row r="864" spans="1:7" x14ac:dyDescent="0.25">
      <c r="A864" s="162" t="s">
        <v>615</v>
      </c>
      <c r="B864" s="152" t="s">
        <v>364</v>
      </c>
      <c r="C864" s="150" t="s">
        <v>263</v>
      </c>
      <c r="D864" s="149" t="s">
        <v>56</v>
      </c>
      <c r="E864" s="149" t="s">
        <v>13</v>
      </c>
      <c r="F864" s="154" t="s">
        <v>47</v>
      </c>
      <c r="G864" s="26">
        <f>_xlfn.XLOOKUP(Participantes[[#This Row],[Seminario al que asistió]],Seminarios[Seminario],Seminarios[Año])</f>
        <v>2025</v>
      </c>
    </row>
    <row r="865" spans="1:7" x14ac:dyDescent="0.25">
      <c r="A865" s="162" t="s">
        <v>330</v>
      </c>
      <c r="B865" s="152" t="s">
        <v>331</v>
      </c>
      <c r="C865" s="150" t="s">
        <v>263</v>
      </c>
      <c r="D865" s="149" t="s">
        <v>56</v>
      </c>
      <c r="E865" s="149" t="s">
        <v>13</v>
      </c>
      <c r="F865" s="154" t="s">
        <v>47</v>
      </c>
      <c r="G865" s="26">
        <f>_xlfn.XLOOKUP(Participantes[[#This Row],[Seminario al que asistió]],Seminarios[Seminario],Seminarios[Año])</f>
        <v>2025</v>
      </c>
    </row>
    <row r="866" spans="1:7" x14ac:dyDescent="0.25">
      <c r="A866" s="162" t="s">
        <v>279</v>
      </c>
      <c r="B866" s="152" t="s">
        <v>280</v>
      </c>
      <c r="C866" s="150" t="s">
        <v>263</v>
      </c>
      <c r="D866" s="149" t="s">
        <v>56</v>
      </c>
      <c r="E866" s="149" t="s">
        <v>13</v>
      </c>
      <c r="F866" s="154" t="s">
        <v>47</v>
      </c>
      <c r="G866" s="26">
        <f>_xlfn.XLOOKUP(Participantes[[#This Row],[Seminario al que asistió]],Seminarios[Seminario],Seminarios[Año])</f>
        <v>2025</v>
      </c>
    </row>
    <row r="867" spans="1:7" x14ac:dyDescent="0.25">
      <c r="A867" s="162" t="s">
        <v>931</v>
      </c>
      <c r="B867" s="152" t="s">
        <v>751</v>
      </c>
      <c r="C867" s="150" t="s">
        <v>266</v>
      </c>
      <c r="D867" s="149" t="s">
        <v>71</v>
      </c>
      <c r="E867" s="149" t="s">
        <v>13</v>
      </c>
      <c r="F867" s="154" t="s">
        <v>47</v>
      </c>
      <c r="G867" s="26">
        <f>_xlfn.XLOOKUP(Participantes[[#This Row],[Seminario al que asistió]],Seminarios[Seminario],Seminarios[Año])</f>
        <v>2025</v>
      </c>
    </row>
    <row r="868" spans="1:7" x14ac:dyDescent="0.25">
      <c r="A868" s="162" t="s">
        <v>972</v>
      </c>
      <c r="B868" s="152" t="s">
        <v>603</v>
      </c>
      <c r="C868" s="150" t="s">
        <v>263</v>
      </c>
      <c r="D868" s="149" t="s">
        <v>56</v>
      </c>
      <c r="E868" s="149" t="s">
        <v>13</v>
      </c>
      <c r="F868" s="154" t="s">
        <v>47</v>
      </c>
      <c r="G868" s="26">
        <f>_xlfn.XLOOKUP(Participantes[[#This Row],[Seminario al que asistió]],Seminarios[Seminario],Seminarios[Año])</f>
        <v>2025</v>
      </c>
    </row>
    <row r="869" spans="1:7" x14ac:dyDescent="0.25">
      <c r="A869" s="162" t="s">
        <v>609</v>
      </c>
      <c r="B869" s="152" t="s">
        <v>333</v>
      </c>
      <c r="C869" s="150" t="s">
        <v>263</v>
      </c>
      <c r="D869" s="149" t="s">
        <v>56</v>
      </c>
      <c r="E869" s="149" t="s">
        <v>13</v>
      </c>
      <c r="F869" s="154" t="s">
        <v>47</v>
      </c>
      <c r="G869" s="26">
        <f>_xlfn.XLOOKUP(Participantes[[#This Row],[Seminario al que asistió]],Seminarios[Seminario],Seminarios[Año])</f>
        <v>2025</v>
      </c>
    </row>
    <row r="870" spans="1:7" x14ac:dyDescent="0.25">
      <c r="A870" s="162" t="s">
        <v>973</v>
      </c>
      <c r="B870" s="152"/>
      <c r="C870" s="150" t="s">
        <v>266</v>
      </c>
      <c r="D870" s="149" t="s">
        <v>71</v>
      </c>
      <c r="E870" s="149" t="s">
        <v>13</v>
      </c>
      <c r="F870" s="154" t="s">
        <v>47</v>
      </c>
      <c r="G870" s="26">
        <f>_xlfn.XLOOKUP(Participantes[[#This Row],[Seminario al que asistió]],Seminarios[Seminario],Seminarios[Año])</f>
        <v>2025</v>
      </c>
    </row>
    <row r="871" spans="1:7" x14ac:dyDescent="0.25">
      <c r="A871" s="162" t="s">
        <v>941</v>
      </c>
      <c r="B871" s="152" t="s">
        <v>367</v>
      </c>
      <c r="C871" s="150" t="s">
        <v>263</v>
      </c>
      <c r="D871" s="149" t="s">
        <v>56</v>
      </c>
      <c r="E871" s="149" t="s">
        <v>13</v>
      </c>
      <c r="F871" s="154" t="s">
        <v>47</v>
      </c>
      <c r="G871" s="26">
        <f>_xlfn.XLOOKUP(Participantes[[#This Row],[Seminario al que asistió]],Seminarios[Seminario],Seminarios[Año])</f>
        <v>2025</v>
      </c>
    </row>
    <row r="872" spans="1:7" x14ac:dyDescent="0.25">
      <c r="A872" s="162" t="s">
        <v>264</v>
      </c>
      <c r="B872" s="152" t="s">
        <v>265</v>
      </c>
      <c r="C872" s="150" t="s">
        <v>266</v>
      </c>
      <c r="D872" s="150" t="s">
        <v>56</v>
      </c>
      <c r="E872" s="149" t="s">
        <v>13</v>
      </c>
      <c r="F872" s="154" t="s">
        <v>47</v>
      </c>
      <c r="G872" s="26">
        <f>_xlfn.XLOOKUP(Participantes[[#This Row],[Seminario al que asistió]],Seminarios[Seminario],Seminarios[Año])</f>
        <v>2025</v>
      </c>
    </row>
    <row r="873" spans="1:7" ht="15.75" thickBot="1" x14ac:dyDescent="0.3">
      <c r="A873" s="163" t="s">
        <v>974</v>
      </c>
      <c r="B873" s="164"/>
      <c r="C873" s="165" t="s">
        <v>266</v>
      </c>
      <c r="D873" s="155" t="s">
        <v>71</v>
      </c>
      <c r="E873" s="155" t="s">
        <v>13</v>
      </c>
      <c r="F873" s="156" t="s">
        <v>47</v>
      </c>
      <c r="G873" s="26">
        <f>_xlfn.XLOOKUP(Participantes[[#This Row],[Seminario al que asistió]],Seminarios[Seminario],Seminarios[Año])</f>
        <v>2025</v>
      </c>
    </row>
    <row r="874" spans="1:7" x14ac:dyDescent="0.25">
      <c r="A874" s="4" t="s">
        <v>975</v>
      </c>
      <c r="B874" s="5" t="s">
        <v>976</v>
      </c>
      <c r="C874" s="5" t="s">
        <v>263</v>
      </c>
      <c r="D874" s="153" t="s">
        <v>56</v>
      </c>
      <c r="E874" s="153" t="s">
        <v>13</v>
      </c>
      <c r="F874" s="157" t="s">
        <v>50</v>
      </c>
      <c r="G874" s="26">
        <f>_xlfn.XLOOKUP(Participantes[[#This Row],[Seminario al que asistió]],Seminarios[Seminario],Seminarios[Año])</f>
        <v>2025</v>
      </c>
    </row>
    <row r="875" spans="1:7" x14ac:dyDescent="0.25">
      <c r="A875" s="7" t="s">
        <v>319</v>
      </c>
      <c r="B875" s="3" t="s">
        <v>320</v>
      </c>
      <c r="C875" s="3" t="s">
        <v>263</v>
      </c>
      <c r="D875" s="149" t="s">
        <v>56</v>
      </c>
      <c r="E875" s="149" t="s">
        <v>13</v>
      </c>
      <c r="F875" s="154" t="s">
        <v>50</v>
      </c>
      <c r="G875" s="26">
        <f>_xlfn.XLOOKUP(Participantes[[#This Row],[Seminario al que asistió]],Seminarios[Seminario],Seminarios[Año])</f>
        <v>2025</v>
      </c>
    </row>
    <row r="876" spans="1:7" x14ac:dyDescent="0.25">
      <c r="A876" s="7" t="s">
        <v>888</v>
      </c>
      <c r="B876" s="3" t="s">
        <v>889</v>
      </c>
      <c r="C876" s="3" t="s">
        <v>266</v>
      </c>
      <c r="D876" s="149" t="s">
        <v>56</v>
      </c>
      <c r="E876" s="149" t="s">
        <v>13</v>
      </c>
      <c r="F876" s="154" t="s">
        <v>50</v>
      </c>
      <c r="G876" s="26">
        <f>_xlfn.XLOOKUP(Participantes[[#This Row],[Seminario al que asistió]],Seminarios[Seminario],Seminarios[Año])</f>
        <v>2025</v>
      </c>
    </row>
    <row r="877" spans="1:7" ht="15.75" thickBot="1" x14ac:dyDescent="0.3">
      <c r="A877" s="9" t="s">
        <v>54</v>
      </c>
      <c r="B877" s="10" t="s">
        <v>977</v>
      </c>
      <c r="C877" s="10" t="s">
        <v>263</v>
      </c>
      <c r="D877" s="155" t="s">
        <v>71</v>
      </c>
      <c r="E877" s="155" t="s">
        <v>13</v>
      </c>
      <c r="F877" s="156" t="s">
        <v>50</v>
      </c>
      <c r="G877" s="26">
        <f>_xlfn.XLOOKUP(Participantes[[#This Row],[Seminario al que asistió]],Seminarios[Seminario],Seminarios[Año])</f>
        <v>2025</v>
      </c>
    </row>
    <row r="878" spans="1:7" x14ac:dyDescent="0.25">
      <c r="A878" s="95" t="s">
        <v>330</v>
      </c>
      <c r="B878" s="12" t="s">
        <v>331</v>
      </c>
      <c r="C878" s="12" t="s">
        <v>263</v>
      </c>
      <c r="D878" s="158" t="s">
        <v>56</v>
      </c>
      <c r="E878" s="12" t="s">
        <v>13</v>
      </c>
      <c r="F878" s="159" t="s">
        <v>53</v>
      </c>
      <c r="G878" s="26">
        <f>_xlfn.XLOOKUP(Participantes[[#This Row],[Seminario al que asistió]],Seminarios[Seminario],Seminarios[Año])</f>
        <v>2025</v>
      </c>
    </row>
    <row r="879" spans="1:7" x14ac:dyDescent="0.25">
      <c r="A879" s="7" t="s">
        <v>550</v>
      </c>
      <c r="B879" s="3" t="s">
        <v>342</v>
      </c>
      <c r="C879" s="3" t="s">
        <v>266</v>
      </c>
      <c r="D879" s="149" t="s">
        <v>56</v>
      </c>
      <c r="E879" s="3" t="s">
        <v>13</v>
      </c>
      <c r="F879" s="154" t="s">
        <v>53</v>
      </c>
      <c r="G879" s="26">
        <f>_xlfn.XLOOKUP(Participantes[[#This Row],[Seminario al que asistió]],Seminarios[Seminario],Seminarios[Año])</f>
        <v>2025</v>
      </c>
    </row>
    <row r="880" spans="1:7" x14ac:dyDescent="0.25">
      <c r="A880" s="7" t="s">
        <v>938</v>
      </c>
      <c r="B880" t="s">
        <v>939</v>
      </c>
      <c r="C880" s="3" t="s">
        <v>263</v>
      </c>
      <c r="D880" s="149" t="s">
        <v>56</v>
      </c>
      <c r="E880" s="3" t="s">
        <v>13</v>
      </c>
      <c r="F880" s="154" t="s">
        <v>53</v>
      </c>
      <c r="G880" s="26">
        <f>_xlfn.XLOOKUP(Participantes[[#This Row],[Seminario al que asistió]],Seminarios[Seminario],Seminarios[Año])</f>
        <v>2025</v>
      </c>
    </row>
    <row r="881" spans="1:7" x14ac:dyDescent="0.25">
      <c r="A881" s="7" t="s">
        <v>978</v>
      </c>
      <c r="B881" s="3" t="s">
        <v>979</v>
      </c>
      <c r="C881" s="3" t="s">
        <v>266</v>
      </c>
      <c r="D881" s="149" t="s">
        <v>56</v>
      </c>
      <c r="E881" s="3" t="s">
        <v>13</v>
      </c>
      <c r="F881" s="154" t="s">
        <v>53</v>
      </c>
      <c r="G881" s="26">
        <f>_xlfn.XLOOKUP(Participantes[[#This Row],[Seminario al que asistió]],Seminarios[Seminario],Seminarios[Año])</f>
        <v>2025</v>
      </c>
    </row>
    <row r="882" spans="1:7" x14ac:dyDescent="0.25">
      <c r="A882" s="7" t="s">
        <v>980</v>
      </c>
      <c r="B882" s="3" t="s">
        <v>981</v>
      </c>
      <c r="C882" s="3" t="s">
        <v>263</v>
      </c>
      <c r="D882" s="149" t="s">
        <v>56</v>
      </c>
      <c r="E882" s="3" t="s">
        <v>13</v>
      </c>
      <c r="F882" s="154" t="s">
        <v>53</v>
      </c>
      <c r="G882" s="26">
        <f>_xlfn.XLOOKUP(Participantes[[#This Row],[Seminario al que asistió]],Seminarios[Seminario],Seminarios[Año])</f>
        <v>2025</v>
      </c>
    </row>
    <row r="883" spans="1:7" x14ac:dyDescent="0.25">
      <c r="A883" s="7" t="s">
        <v>982</v>
      </c>
      <c r="B883" s="3" t="s">
        <v>983</v>
      </c>
      <c r="C883" s="3" t="s">
        <v>266</v>
      </c>
      <c r="D883" s="149" t="s">
        <v>56</v>
      </c>
      <c r="E883" s="3" t="s">
        <v>13</v>
      </c>
      <c r="F883" s="154" t="s">
        <v>53</v>
      </c>
      <c r="G883" s="26">
        <f>_xlfn.XLOOKUP(Participantes[[#This Row],[Seminario al que asistió]],Seminarios[Seminario],Seminarios[Año])</f>
        <v>2025</v>
      </c>
    </row>
    <row r="884" spans="1:7" x14ac:dyDescent="0.25">
      <c r="A884" s="7" t="s">
        <v>984</v>
      </c>
      <c r="B884" s="3" t="s">
        <v>985</v>
      </c>
      <c r="C884" s="3" t="s">
        <v>263</v>
      </c>
      <c r="D884" s="149" t="s">
        <v>56</v>
      </c>
      <c r="E884" s="3" t="s">
        <v>13</v>
      </c>
      <c r="F884" s="154" t="s">
        <v>53</v>
      </c>
      <c r="G884" s="26">
        <f>_xlfn.XLOOKUP(Participantes[[#This Row],[Seminario al que asistió]],Seminarios[Seminario],Seminarios[Año])</f>
        <v>2025</v>
      </c>
    </row>
    <row r="885" spans="1:7" x14ac:dyDescent="0.25">
      <c r="A885" s="7" t="s">
        <v>319</v>
      </c>
      <c r="B885" s="3" t="s">
        <v>320</v>
      </c>
      <c r="C885" s="3" t="s">
        <v>263</v>
      </c>
      <c r="D885" s="149" t="s">
        <v>56</v>
      </c>
      <c r="E885" s="3" t="s">
        <v>13</v>
      </c>
      <c r="F885" s="154" t="s">
        <v>53</v>
      </c>
      <c r="G885" s="26">
        <f>_xlfn.XLOOKUP(Participantes[[#This Row],[Seminario al que asistió]],Seminarios[Seminario],Seminarios[Año])</f>
        <v>2025</v>
      </c>
    </row>
    <row r="886" spans="1:7" x14ac:dyDescent="0.25">
      <c r="A886" s="7" t="s">
        <v>517</v>
      </c>
      <c r="B886" t="s">
        <v>265</v>
      </c>
      <c r="C886" s="3" t="s">
        <v>266</v>
      </c>
      <c r="D886" s="149" t="s">
        <v>56</v>
      </c>
      <c r="E886" s="3" t="s">
        <v>13</v>
      </c>
      <c r="F886" s="154" t="s">
        <v>53</v>
      </c>
      <c r="G886" s="26">
        <f>_xlfn.XLOOKUP(Participantes[[#This Row],[Seminario al que asistió]],Seminarios[Seminario],Seminarios[Año])</f>
        <v>2025</v>
      </c>
    </row>
    <row r="887" spans="1:7" x14ac:dyDescent="0.25">
      <c r="A887" s="7" t="s">
        <v>728</v>
      </c>
      <c r="B887" s="3" t="s">
        <v>301</v>
      </c>
      <c r="C887" s="3" t="s">
        <v>263</v>
      </c>
      <c r="D887" s="149" t="s">
        <v>56</v>
      </c>
      <c r="E887" s="3" t="s">
        <v>13</v>
      </c>
      <c r="F887" s="154" t="s">
        <v>53</v>
      </c>
      <c r="G887" s="26">
        <f>_xlfn.XLOOKUP(Participantes[[#This Row],[Seminario al que asistió]],Seminarios[Seminario],Seminarios[Año])</f>
        <v>2025</v>
      </c>
    </row>
    <row r="888" spans="1:7" x14ac:dyDescent="0.25">
      <c r="A888" s="7" t="s">
        <v>986</v>
      </c>
      <c r="B888" s="3" t="s">
        <v>987</v>
      </c>
      <c r="C888" s="3" t="s">
        <v>266</v>
      </c>
      <c r="D888" s="149" t="s">
        <v>56</v>
      </c>
      <c r="E888" s="3" t="s">
        <v>13</v>
      </c>
      <c r="F888" s="154" t="s">
        <v>53</v>
      </c>
      <c r="G888" s="26">
        <f>_xlfn.XLOOKUP(Participantes[[#This Row],[Seminario al que asistió]],Seminarios[Seminario],Seminarios[Año])</f>
        <v>2025</v>
      </c>
    </row>
    <row r="889" spans="1:7" x14ac:dyDescent="0.25">
      <c r="A889" s="7" t="s">
        <v>336</v>
      </c>
      <c r="B889" s="3" t="s">
        <v>337</v>
      </c>
      <c r="C889" s="3" t="s">
        <v>266</v>
      </c>
      <c r="D889" s="149" t="s">
        <v>56</v>
      </c>
      <c r="E889" s="3" t="s">
        <v>13</v>
      </c>
      <c r="F889" s="154" t="s">
        <v>53</v>
      </c>
      <c r="G889" s="26">
        <f>_xlfn.XLOOKUP(Participantes[[#This Row],[Seminario al que asistió]],Seminarios[Seminario],Seminarios[Año])</f>
        <v>2025</v>
      </c>
    </row>
    <row r="890" spans="1:7" x14ac:dyDescent="0.25">
      <c r="A890" s="7" t="s">
        <v>988</v>
      </c>
      <c r="B890" s="3" t="s">
        <v>989</v>
      </c>
      <c r="C890" s="3" t="s">
        <v>266</v>
      </c>
      <c r="D890" s="149" t="s">
        <v>56</v>
      </c>
      <c r="E890" s="3" t="s">
        <v>13</v>
      </c>
      <c r="F890" s="154" t="s">
        <v>53</v>
      </c>
      <c r="G890" s="26">
        <f>_xlfn.XLOOKUP(Participantes[[#This Row],[Seminario al que asistió]],Seminarios[Seminario],Seminarios[Año])</f>
        <v>2025</v>
      </c>
    </row>
    <row r="891" spans="1:7" x14ac:dyDescent="0.25">
      <c r="A891" s="7" t="s">
        <v>990</v>
      </c>
      <c r="B891" t="s">
        <v>991</v>
      </c>
      <c r="C891" s="3" t="s">
        <v>266</v>
      </c>
      <c r="D891" s="149" t="s">
        <v>56</v>
      </c>
      <c r="E891" s="3" t="s">
        <v>13</v>
      </c>
      <c r="F891" s="154" t="s">
        <v>53</v>
      </c>
      <c r="G891" s="26">
        <f>_xlfn.XLOOKUP(Participantes[[#This Row],[Seminario al que asistió]],Seminarios[Seminario],Seminarios[Año])</f>
        <v>2025</v>
      </c>
    </row>
    <row r="892" spans="1:7" x14ac:dyDescent="0.25">
      <c r="A892" s="7" t="s">
        <v>389</v>
      </c>
      <c r="B892" s="3" t="s">
        <v>350</v>
      </c>
      <c r="C892" s="3" t="s">
        <v>266</v>
      </c>
      <c r="D892" s="149" t="s">
        <v>56</v>
      </c>
      <c r="E892" s="3" t="s">
        <v>13</v>
      </c>
      <c r="F892" s="154" t="s">
        <v>53</v>
      </c>
      <c r="G892" s="26">
        <f>_xlfn.XLOOKUP(Participantes[[#This Row],[Seminario al que asistió]],Seminarios[Seminario],Seminarios[Año])</f>
        <v>2025</v>
      </c>
    </row>
    <row r="893" spans="1:7" ht="15.75" thickBot="1" x14ac:dyDescent="0.3">
      <c r="A893" s="9" t="s">
        <v>992</v>
      </c>
      <c r="B893" s="10" t="s">
        <v>967</v>
      </c>
      <c r="C893" s="10" t="s">
        <v>263</v>
      </c>
      <c r="D893" s="155" t="s">
        <v>56</v>
      </c>
      <c r="E893" s="10" t="s">
        <v>13</v>
      </c>
      <c r="F893" s="156" t="s">
        <v>53</v>
      </c>
      <c r="G893" s="26">
        <f>_xlfn.XLOOKUP(Participantes[[#This Row],[Seminario al que asistió]],Seminarios[Seminario],Seminarios[Año])</f>
        <v>2025</v>
      </c>
    </row>
    <row r="894" spans="1:7" x14ac:dyDescent="0.25">
      <c r="A894" s="166" t="s">
        <v>609</v>
      </c>
      <c r="B894" s="5" t="str">
        <f>_xlfn.XLOOKUP(Participantes[[#This Row],[Nombre]],$A2:$A893,$B2:$B893)</f>
        <v>f.reinosoc@uniandes.edu.co</v>
      </c>
      <c r="C894" s="5" t="str">
        <f>_xlfn.XLOOKUP(Participantes[[#This Row],[Nombre]],$A2:$A893,$C2:$C893)</f>
        <v>M</v>
      </c>
      <c r="D894" s="5" t="str">
        <f>_xlfn.XLOOKUP(Participantes[[#This Row],[Nombre]],$A2:$A893,$D2:$D893)</f>
        <v>Professor</v>
      </c>
      <c r="E894" s="5" t="s">
        <v>13</v>
      </c>
      <c r="F894" s="6" t="s">
        <v>141</v>
      </c>
      <c r="G894" s="26">
        <f>_xlfn.XLOOKUP(Participantes[[#This Row],[Seminario al que asistió]],Seminarios[Seminario],Seminarios[Año])</f>
        <v>2025</v>
      </c>
    </row>
    <row r="895" spans="1:7" x14ac:dyDescent="0.25">
      <c r="A895" s="167" t="s">
        <v>568</v>
      </c>
      <c r="B895" s="3" t="str">
        <f>_xlfn.XLOOKUP(Participantes[[#This Row],[Nombre]],$A3:$A894,$B3:$B894)</f>
        <v>x.rueda@uniandes.edu.co</v>
      </c>
      <c r="C895" s="3" t="str">
        <f>_xlfn.XLOOKUP(Participantes[[#This Row],[Nombre]],$A3:$A894,$C3:$C894)</f>
        <v>F</v>
      </c>
      <c r="D895" s="3" t="str">
        <f>_xlfn.XLOOKUP(Participantes[[#This Row],[Nombre]],$A3:$A894,$D3:$D894)</f>
        <v>Professor</v>
      </c>
      <c r="E895" s="3" t="s">
        <v>13</v>
      </c>
      <c r="F895" s="8" t="s">
        <v>141</v>
      </c>
      <c r="G895" s="26">
        <f>_xlfn.XLOOKUP(Participantes[[#This Row],[Seminario al que asistió]],Seminarios[Seminario],Seminarios[Año])</f>
        <v>2025</v>
      </c>
    </row>
    <row r="896" spans="1:7" x14ac:dyDescent="0.25">
      <c r="A896" s="167" t="s">
        <v>381</v>
      </c>
      <c r="B896" s="3" t="str">
        <f>_xlfn.XLOOKUP(Participantes[[#This Row],[Nombre]],$A4:$A895,$B4:$B895)</f>
        <v>sm.dakduk@uniandes.edu.co</v>
      </c>
      <c r="C896" s="3" t="str">
        <f>_xlfn.XLOOKUP(Participantes[[#This Row],[Nombre]],$A4:$A895,$C4:$C895)</f>
        <v>F</v>
      </c>
      <c r="D896" s="3" t="str">
        <f>_xlfn.XLOOKUP(Participantes[[#This Row],[Nombre]],$A4:$A895,$D4:$D895)</f>
        <v>Professor</v>
      </c>
      <c r="E896" s="3" t="s">
        <v>13</v>
      </c>
      <c r="F896" s="8" t="s">
        <v>141</v>
      </c>
      <c r="G896" s="26">
        <f>_xlfn.XLOOKUP(Participantes[[#This Row],[Seminario al que asistió]],Seminarios[Seminario],Seminarios[Año])</f>
        <v>2025</v>
      </c>
    </row>
    <row r="897" spans="1:7" x14ac:dyDescent="0.25">
      <c r="A897" s="167" t="s">
        <v>300</v>
      </c>
      <c r="B897" s="3" t="str">
        <f>_xlfn.XLOOKUP(Participantes[[#This Row],[Nombre]],$A5:$A896,$B5:$B896)</f>
        <v>maxgonza@uniandes.edu.co</v>
      </c>
      <c r="C897" s="3" t="str">
        <f>_xlfn.XLOOKUP(Participantes[[#This Row],[Nombre]],$A5:$A896,$C5:$C896)</f>
        <v>M</v>
      </c>
      <c r="D897" s="3" t="str">
        <f>_xlfn.XLOOKUP(Participantes[[#This Row],[Nombre]],$A5:$A896,$D5:$D896)</f>
        <v>Professor</v>
      </c>
      <c r="E897" s="3" t="s">
        <v>13</v>
      </c>
      <c r="F897" s="8" t="s">
        <v>141</v>
      </c>
      <c r="G897" s="26">
        <f>_xlfn.XLOOKUP(Participantes[[#This Row],[Seminario al que asistió]],Seminarios[Seminario],Seminarios[Año])</f>
        <v>2025</v>
      </c>
    </row>
    <row r="898" spans="1:7" x14ac:dyDescent="0.25">
      <c r="A898" s="170" t="s">
        <v>934</v>
      </c>
      <c r="B898" s="3" t="str">
        <f>_xlfn.XLOOKUP(Participantes[[#This Row],[Nombre]],$A6:$A897,$B6:$B897)</f>
        <v>r.taborda@uniandes.edu.co</v>
      </c>
      <c r="C898" s="3" t="str">
        <f>_xlfn.XLOOKUP(Participantes[[#This Row],[Nombre]],$A6:$A897,$C6:$C897)</f>
        <v>M</v>
      </c>
      <c r="D898" s="3" t="str">
        <f>_xlfn.XLOOKUP(Participantes[[#This Row],[Nombre]],$A6:$A897,$D6:$D897)</f>
        <v>Professor</v>
      </c>
      <c r="E898" s="3" t="s">
        <v>13</v>
      </c>
      <c r="F898" s="8" t="s">
        <v>141</v>
      </c>
      <c r="G898" s="26">
        <f>_xlfn.XLOOKUP(Participantes[[#This Row],[Seminario al que asistió]],Seminarios[Seminario],Seminarios[Año])</f>
        <v>2025</v>
      </c>
    </row>
    <row r="899" spans="1:7" x14ac:dyDescent="0.25">
      <c r="A899" s="167" t="s">
        <v>279</v>
      </c>
      <c r="B899" s="3" t="str">
        <f>_xlfn.XLOOKUP(Participantes[[#This Row],[Nombre]],$A7:$A898,$B7:$B898)</f>
        <v>d.higa@uniandes.edu.co</v>
      </c>
      <c r="C899" s="3" t="str">
        <f>_xlfn.XLOOKUP(Participantes[[#This Row],[Nombre]],$A7:$A898,$C7:$C898)</f>
        <v>M</v>
      </c>
      <c r="D899" s="3" t="str">
        <f>_xlfn.XLOOKUP(Participantes[[#This Row],[Nombre]],$A7:$A898,$D7:$D898)</f>
        <v>Professor</v>
      </c>
      <c r="E899" s="3" t="s">
        <v>13</v>
      </c>
      <c r="F899" s="8" t="s">
        <v>141</v>
      </c>
      <c r="G899" s="26">
        <f>_xlfn.XLOOKUP(Participantes[[#This Row],[Seminario al que asistió]],Seminarios[Seminario],Seminarios[Año])</f>
        <v>2025</v>
      </c>
    </row>
    <row r="900" spans="1:7" x14ac:dyDescent="0.25">
      <c r="A900" s="167" t="s">
        <v>843</v>
      </c>
      <c r="B900" s="3" t="str">
        <f>_xlfn.XLOOKUP(Participantes[[#This Row],[Nombre]],$A8:$A899,$B8:$B899)</f>
        <v>nc.ortiz@uniandes.edu.co</v>
      </c>
      <c r="C900" s="3" t="str">
        <f>_xlfn.XLOOKUP(Participantes[[#This Row],[Nombre]],$A8:$A899,$C8:$C899)</f>
        <v>F</v>
      </c>
      <c r="D900" s="3" t="str">
        <f>_xlfn.XLOOKUP(Participantes[[#This Row],[Nombre]],$A8:$A899,$D8:$D899)</f>
        <v>Professor</v>
      </c>
      <c r="E900" s="3" t="s">
        <v>13</v>
      </c>
      <c r="F900" s="8" t="s">
        <v>141</v>
      </c>
      <c r="G900" s="26">
        <f>_xlfn.XLOOKUP(Participantes[[#This Row],[Seminario al que asistió]],Seminarios[Seminario],Seminarios[Año])</f>
        <v>2025</v>
      </c>
    </row>
    <row r="901" spans="1:7" x14ac:dyDescent="0.25">
      <c r="A901" s="167" t="s">
        <v>221</v>
      </c>
      <c r="B901" s="3" t="str">
        <f>_xlfn.XLOOKUP(Participantes[[#This Row],[Nombre]],$A9:$A900,$B9:$B900)</f>
        <v>l-moros@uniandes.edu.co</v>
      </c>
      <c r="C901" s="3" t="str">
        <f>_xlfn.XLOOKUP(Participantes[[#This Row],[Nombre]],$A9:$A900,$C9:$C900)</f>
        <v>F</v>
      </c>
      <c r="D901" s="3" t="str">
        <f>_xlfn.XLOOKUP(Participantes[[#This Row],[Nombre]],$A9:$A900,$D9:$D900)</f>
        <v>Professor</v>
      </c>
      <c r="E901" s="3" t="s">
        <v>13</v>
      </c>
      <c r="F901" s="8" t="s">
        <v>141</v>
      </c>
      <c r="G901" s="26">
        <f>_xlfn.XLOOKUP(Participantes[[#This Row],[Seminario al que asistió]],Seminarios[Seminario],Seminarios[Año])</f>
        <v>2025</v>
      </c>
    </row>
    <row r="902" spans="1:7" x14ac:dyDescent="0.25">
      <c r="A902" s="167" t="s">
        <v>826</v>
      </c>
      <c r="B902" s="3" t="str">
        <f>_xlfn.XLOOKUP(Participantes[[#This Row],[Nombre]],$A10:$A901,$B10:$B901)</f>
        <v>so-camac@uniandes.edu.co</v>
      </c>
      <c r="C902" s="3" t="str">
        <f>_xlfn.XLOOKUP(Participantes[[#This Row],[Nombre]],$A10:$A901,$C10:$C901)</f>
        <v>F</v>
      </c>
      <c r="D902" s="3" t="str">
        <f>_xlfn.XLOOKUP(Participantes[[#This Row],[Nombre]],$A10:$A901,$D10:$D901)</f>
        <v>Professor</v>
      </c>
      <c r="E902" s="3" t="s">
        <v>13</v>
      </c>
      <c r="F902" s="8" t="s">
        <v>141</v>
      </c>
      <c r="G902" s="26">
        <f>_xlfn.XLOOKUP(Participantes[[#This Row],[Seminario al que asistió]],Seminarios[Seminario],Seminarios[Año])</f>
        <v>2025</v>
      </c>
    </row>
    <row r="903" spans="1:7" x14ac:dyDescent="0.25">
      <c r="A903" s="167" t="s">
        <v>827</v>
      </c>
      <c r="B903" s="3" t="str">
        <f>_xlfn.XLOOKUP(Participantes[[#This Row],[Nombre]],$A11:$A902,$B11:$B902)</f>
        <v>xh.duran21@uniandes.edu.co</v>
      </c>
      <c r="C903" s="3" t="str">
        <f>_xlfn.XLOOKUP(Participantes[[#This Row],[Nombre]],$A11:$A902,$C11:$C902)</f>
        <v>M</v>
      </c>
      <c r="D903" s="3" t="str">
        <f>_xlfn.XLOOKUP(Participantes[[#This Row],[Nombre]],$A11:$A902,$D11:$D902)</f>
        <v>Professor</v>
      </c>
      <c r="E903" s="3" t="s">
        <v>13</v>
      </c>
      <c r="F903" s="8" t="s">
        <v>141</v>
      </c>
      <c r="G903" s="26">
        <f>_xlfn.XLOOKUP(Participantes[[#This Row],[Seminario al que asistió]],Seminarios[Seminario],Seminarios[Año])</f>
        <v>2025</v>
      </c>
    </row>
    <row r="904" spans="1:7" x14ac:dyDescent="0.25">
      <c r="A904" s="167" t="s">
        <v>875</v>
      </c>
      <c r="B904" s="3" t="str">
        <f>_xlfn.XLOOKUP(Participantes[[#This Row],[Nombre]],$A12:$A903,$B12:$B903)</f>
        <v>ma.martinezc1@uniandes.edu.co</v>
      </c>
      <c r="C904" s="3" t="str">
        <f>_xlfn.XLOOKUP(Participantes[[#This Row],[Nombre]],$A12:$A903,$C12:$C903)</f>
        <v>M</v>
      </c>
      <c r="D904" s="3" t="str">
        <f>_xlfn.XLOOKUP(Participantes[[#This Row],[Nombre]],$A12:$A903,$D12:$D903)</f>
        <v>Professor</v>
      </c>
      <c r="E904" s="3" t="s">
        <v>13</v>
      </c>
      <c r="F904" s="8" t="s">
        <v>141</v>
      </c>
      <c r="G904" s="26">
        <f>_xlfn.XLOOKUP(Participantes[[#This Row],[Seminario al que asistió]],Seminarios[Seminario],Seminarios[Año])</f>
        <v>2025</v>
      </c>
    </row>
    <row r="905" spans="1:7" x14ac:dyDescent="0.25">
      <c r="A905" s="167" t="s">
        <v>338</v>
      </c>
      <c r="B905" s="3" t="str">
        <f>_xlfn.XLOOKUP(Participantes[[#This Row],[Nombre]],$A13:$A904,$B13:$B904)</f>
        <v>andr-bar@uniandes.edu.co</v>
      </c>
      <c r="C905" s="3" t="str">
        <f>_xlfn.XLOOKUP(Participantes[[#This Row],[Nombre]],$A13:$A904,$C13:$C904)</f>
        <v>M</v>
      </c>
      <c r="D905" s="3" t="str">
        <f>_xlfn.XLOOKUP(Participantes[[#This Row],[Nombre]],$A13:$A904,$D13:$D904)</f>
        <v>Professor</v>
      </c>
      <c r="E905" s="3" t="s">
        <v>13</v>
      </c>
      <c r="F905" s="8" t="s">
        <v>141</v>
      </c>
      <c r="G905" s="26">
        <f>_xlfn.XLOOKUP(Participantes[[#This Row],[Seminario al que asistió]],Seminarios[Seminario],Seminarios[Año])</f>
        <v>2025</v>
      </c>
    </row>
    <row r="906" spans="1:7" x14ac:dyDescent="0.25">
      <c r="A906" s="167" t="s">
        <v>305</v>
      </c>
      <c r="B906" s="3" t="str">
        <f>_xlfn.XLOOKUP(Participantes[[#This Row],[Nombre]],$A14:$A905,$B14:$B905)</f>
        <v>o.-ranjodelgiudice@uniandes.edu.co</v>
      </c>
      <c r="C906" s="3" t="str">
        <f>_xlfn.XLOOKUP(Participantes[[#This Row],[Nombre]],$A14:$A905,$C14:$C905)</f>
        <v>M</v>
      </c>
      <c r="D906" s="3" t="str">
        <f>_xlfn.XLOOKUP(Participantes[[#This Row],[Nombre]],$A14:$A905,$D14:$D905)</f>
        <v>Professor</v>
      </c>
      <c r="E906" s="3" t="s">
        <v>13</v>
      </c>
      <c r="F906" s="8" t="s">
        <v>141</v>
      </c>
      <c r="G906" s="26">
        <f>_xlfn.XLOOKUP(Participantes[[#This Row],[Seminario al que asistió]],Seminarios[Seminario],Seminarios[Año])</f>
        <v>2025</v>
      </c>
    </row>
    <row r="907" spans="1:7" x14ac:dyDescent="0.25">
      <c r="A907" s="167" t="s">
        <v>325</v>
      </c>
      <c r="B907" s="3" t="str">
        <f>_xlfn.XLOOKUP(Participantes[[#This Row],[Nombre]],$A15:$A906,$B15:$B906)</f>
        <v>nvelasco@uniandes.edu.co</v>
      </c>
      <c r="C907" s="3" t="str">
        <f>_xlfn.XLOOKUP(Participantes[[#This Row],[Nombre]],$A15:$A906,$C15:$C906)</f>
        <v>F</v>
      </c>
      <c r="D907" s="3" t="str">
        <f>_xlfn.XLOOKUP(Participantes[[#This Row],[Nombre]],$A15:$A906,$D15:$D906)</f>
        <v>Professor</v>
      </c>
      <c r="E907" s="3" t="s">
        <v>13</v>
      </c>
      <c r="F907" s="8" t="s">
        <v>141</v>
      </c>
      <c r="G907" s="26">
        <f>_xlfn.XLOOKUP(Participantes[[#This Row],[Seminario al que asistió]],Seminarios[Seminario],Seminarios[Año])</f>
        <v>2025</v>
      </c>
    </row>
    <row r="908" spans="1:7" x14ac:dyDescent="0.25">
      <c r="A908" s="167" t="s">
        <v>316</v>
      </c>
      <c r="B908" s="3" t="str">
        <f>_xlfn.XLOOKUP(Participantes[[#This Row],[Nombre]],$A16:$A907,$B16:$B907)</f>
        <v>j.malagon@uniandes.edu.co</v>
      </c>
      <c r="C908" s="3" t="str">
        <f>_xlfn.XLOOKUP(Participantes[[#This Row],[Nombre]],$A16:$A907,$C16:$C907)</f>
        <v>F</v>
      </c>
      <c r="D908" s="3" t="str">
        <f>_xlfn.XLOOKUP(Participantes[[#This Row],[Nombre]],$A16:$A907,$D16:$D907)</f>
        <v>Professor</v>
      </c>
      <c r="E908" s="3" t="s">
        <v>13</v>
      </c>
      <c r="F908" s="8" t="s">
        <v>141</v>
      </c>
      <c r="G908" s="26">
        <f>_xlfn.XLOOKUP(Participantes[[#This Row],[Seminario al que asistió]],Seminarios[Seminario],Seminarios[Año])</f>
        <v>2025</v>
      </c>
    </row>
    <row r="909" spans="1:7" x14ac:dyDescent="0.25">
      <c r="A909" s="167" t="s">
        <v>714</v>
      </c>
      <c r="B909" s="3" t="str">
        <f>_xlfn.XLOOKUP(Participantes[[#This Row],[Nombre]],$A17:$A908,$B17:$B908)</f>
        <v>jruiz@uniandes.edu.co</v>
      </c>
      <c r="C909" s="3" t="str">
        <f>_xlfn.XLOOKUP(Participantes[[#This Row],[Nombre]],$A17:$A908,$C17:$C908)</f>
        <v>M</v>
      </c>
      <c r="D909" s="3" t="str">
        <f>_xlfn.XLOOKUP(Participantes[[#This Row],[Nombre]],$A17:$A908,$D17:$D908)</f>
        <v>Professor</v>
      </c>
      <c r="E909" s="3" t="s">
        <v>13</v>
      </c>
      <c r="F909" s="8" t="s">
        <v>141</v>
      </c>
      <c r="G909" s="26">
        <f>_xlfn.XLOOKUP(Participantes[[#This Row],[Seminario al que asistió]],Seminarios[Seminario],Seminarios[Año])</f>
        <v>2025</v>
      </c>
    </row>
    <row r="910" spans="1:7" x14ac:dyDescent="0.25">
      <c r="A910" s="167" t="s">
        <v>116</v>
      </c>
      <c r="B910" s="3" t="str">
        <f>_xlfn.XLOOKUP(Participantes[[#This Row],[Nombre]],$A18:$A909,$B18:$B909)</f>
        <v>c.rojasl@uniandes.edu.co</v>
      </c>
      <c r="C910" s="3" t="str">
        <f>_xlfn.XLOOKUP(Participantes[[#This Row],[Nombre]],$A18:$A909,$C18:$C909)</f>
        <v>M</v>
      </c>
      <c r="D910" s="3" t="str">
        <f>_xlfn.XLOOKUP(Participantes[[#This Row],[Nombre]],$A18:$A909,$D18:$D909)</f>
        <v>External</v>
      </c>
      <c r="E910" s="3" t="s">
        <v>13</v>
      </c>
      <c r="F910" s="8" t="s">
        <v>141</v>
      </c>
      <c r="G910" s="26">
        <f>_xlfn.XLOOKUP(Participantes[[#This Row],[Seminario al que asistió]],Seminarios[Seminario],Seminarios[Año])</f>
        <v>2025</v>
      </c>
    </row>
    <row r="911" spans="1:7" x14ac:dyDescent="0.25">
      <c r="A911" s="167" t="s">
        <v>298</v>
      </c>
      <c r="B911" s="3" t="str">
        <f>_xlfn.XLOOKUP(Participantes[[#This Row],[Nombre]],$A19:$A910,$B19:$B910)</f>
        <v>g.triulzi@uniandes.edu.co</v>
      </c>
      <c r="C911" s="3" t="str">
        <f>_xlfn.XLOOKUP(Participantes[[#This Row],[Nombre]],$A19:$A910,$C19:$C910)</f>
        <v>M</v>
      </c>
      <c r="D911" s="3" t="str">
        <f>_xlfn.XLOOKUP(Participantes[[#This Row],[Nombre]],$A19:$A910,$D19:$D910)</f>
        <v>Professor</v>
      </c>
      <c r="E911" s="3" t="s">
        <v>13</v>
      </c>
      <c r="F911" s="8" t="s">
        <v>141</v>
      </c>
      <c r="G911" s="26">
        <f>_xlfn.XLOOKUP(Participantes[[#This Row],[Seminario al que asistió]],Seminarios[Seminario],Seminarios[Año])</f>
        <v>2025</v>
      </c>
    </row>
    <row r="912" spans="1:7" x14ac:dyDescent="0.25">
      <c r="A912" s="167" t="s">
        <v>318</v>
      </c>
      <c r="B912" s="3" t="str">
        <f>_xlfn.XLOOKUP(Participantes[[#This Row],[Nombre]],$A20:$A911,$B20:$B911)</f>
        <v>mazuero@uniandes.edu.co</v>
      </c>
      <c r="C912" s="3" t="str">
        <f>_xlfn.XLOOKUP(Participantes[[#This Row],[Nombre]],$A20:$A911,$C20:$C911)</f>
        <v>M</v>
      </c>
      <c r="D912" s="3" t="str">
        <f>_xlfn.XLOOKUP(Participantes[[#This Row],[Nombre]],$A20:$A911,$D20:$D911)</f>
        <v>Professor</v>
      </c>
      <c r="E912" s="3" t="s">
        <v>13</v>
      </c>
      <c r="F912" s="8" t="s">
        <v>141</v>
      </c>
      <c r="G912" s="26">
        <f>_xlfn.XLOOKUP(Participantes[[#This Row],[Seminario al que asistió]],Seminarios[Seminario],Seminarios[Año])</f>
        <v>2025</v>
      </c>
    </row>
    <row r="913" spans="1:7" x14ac:dyDescent="0.25">
      <c r="A913" s="167" t="s">
        <v>814</v>
      </c>
      <c r="B913" s="3" t="str">
        <f>_xlfn.XLOOKUP(Participantes[[#This Row],[Nombre]],$A21:$A912,$B21:$B912)</f>
        <v>mc.barrios@uniandes.edu.co</v>
      </c>
      <c r="C913" s="3" t="str">
        <f>_xlfn.XLOOKUP(Participantes[[#This Row],[Nombre]],$A21:$A912,$C21:$C912)</f>
        <v>F</v>
      </c>
      <c r="D913" s="3" t="str">
        <f>_xlfn.XLOOKUP(Participantes[[#This Row],[Nombre]],$A21:$A912,$D21:$D912)</f>
        <v>Administrative</v>
      </c>
      <c r="E913" s="3" t="s">
        <v>13</v>
      </c>
      <c r="F913" s="8" t="s">
        <v>141</v>
      </c>
      <c r="G913" s="26">
        <f>_xlfn.XLOOKUP(Participantes[[#This Row],[Seminario al que asistió]],Seminarios[Seminario],Seminarios[Año])</f>
        <v>2025</v>
      </c>
    </row>
    <row r="914" spans="1:7" x14ac:dyDescent="0.25">
      <c r="A914" s="167" t="s">
        <v>604</v>
      </c>
      <c r="B914" s="3" t="str">
        <f>_xlfn.XLOOKUP(Participantes[[#This Row],[Nombre]],$A22:$A913,$B22:$B913)</f>
        <v>j.garciaf@uniandes.edu.co</v>
      </c>
      <c r="C914" s="3" t="str">
        <f>_xlfn.XLOOKUP(Participantes[[#This Row],[Nombre]],$A22:$A913,$C22:$C913)</f>
        <v>F</v>
      </c>
      <c r="D914" s="3" t="str">
        <f>_xlfn.XLOOKUP(Participantes[[#This Row],[Nombre]],$A22:$A913,$D22:$D913)</f>
        <v>Professor</v>
      </c>
      <c r="E914" s="3" t="s">
        <v>13</v>
      </c>
      <c r="F914" s="8" t="s">
        <v>141</v>
      </c>
      <c r="G914" s="26">
        <f>_xlfn.XLOOKUP(Participantes[[#This Row],[Seminario al que asistió]],Seminarios[Seminario],Seminarios[Año])</f>
        <v>2025</v>
      </c>
    </row>
    <row r="915" spans="1:7" ht="15.75" thickBot="1" x14ac:dyDescent="0.3">
      <c r="A915" s="168" t="s">
        <v>602</v>
      </c>
      <c r="B915" s="10" t="str">
        <f>_xlfn.XLOOKUP(Participantes[[#This Row],[Nombre]],$A23:$A914,$B23:$B914)</f>
        <v>joospina@uniandes.edu.co</v>
      </c>
      <c r="C915" s="10" t="str">
        <f>_xlfn.XLOOKUP(Participantes[[#This Row],[Nombre]],$A23:$A914,$C23:$C914)</f>
        <v>M</v>
      </c>
      <c r="D915" s="10" t="str">
        <f>_xlfn.XLOOKUP(Participantes[[#This Row],[Nombre]],$A23:$A914,$D23:$D914)</f>
        <v>Professor</v>
      </c>
      <c r="E915" s="10" t="s">
        <v>13</v>
      </c>
      <c r="F915" s="11" t="s">
        <v>141</v>
      </c>
      <c r="G915" s="26">
        <f>_xlfn.XLOOKUP(Participantes[[#This Row],[Seminario al que asistió]],Seminarios[Seminario],Seminarios[Año])</f>
        <v>2025</v>
      </c>
    </row>
    <row r="916" spans="1:7" x14ac:dyDescent="0.25">
      <c r="A916" s="169" t="s">
        <v>389</v>
      </c>
      <c r="B916" s="5" t="str">
        <f>_xlfn.XLOOKUP(Participantes[[#This Row],[Nombre]],$A24:$A915,$B24:$B915)</f>
        <v>mx.hincapie24@uniandes.edu.co</v>
      </c>
      <c r="C916" s="5" t="str">
        <f>_xlfn.XLOOKUP(Participantes[[#This Row],[Nombre]],$A24:$A915,$C24:$C915)</f>
        <v>F</v>
      </c>
      <c r="D916" s="5" t="str">
        <f>_xlfn.XLOOKUP(Participantes[[#This Row],[Nombre]],$A24:$A915,$D24:$D915)</f>
        <v>Professor</v>
      </c>
      <c r="E916" s="5" t="s">
        <v>17</v>
      </c>
      <c r="F916" s="6" t="s">
        <v>143</v>
      </c>
      <c r="G916" s="26">
        <f>_xlfn.XLOOKUP(Participantes[[#This Row],[Seminario al que asistió]],Seminarios[Seminario],Seminarios[Año])</f>
        <v>2025</v>
      </c>
    </row>
    <row r="917" spans="1:7" x14ac:dyDescent="0.25">
      <c r="A917" s="170" t="s">
        <v>609</v>
      </c>
      <c r="B917" s="3" t="str">
        <f>_xlfn.XLOOKUP(Participantes[[#This Row],[Nombre]],$A25:$A916,$B25:$B916)</f>
        <v>f.reinosoc@uniandes.edu.co</v>
      </c>
      <c r="C917" s="3" t="str">
        <f>_xlfn.XLOOKUP(Participantes[[#This Row],[Nombre]],$A25:$A916,$C25:$C916)</f>
        <v>M</v>
      </c>
      <c r="D917" s="3" t="str">
        <f>_xlfn.XLOOKUP(Participantes[[#This Row],[Nombre]],$A25:$A916,$D25:$D916)</f>
        <v>Professor</v>
      </c>
      <c r="E917" s="3" t="s">
        <v>17</v>
      </c>
      <c r="F917" s="8" t="s">
        <v>143</v>
      </c>
      <c r="G917" s="26">
        <f>_xlfn.XLOOKUP(Participantes[[#This Row],[Seminario al que asistió]],Seminarios[Seminario],Seminarios[Año])</f>
        <v>2025</v>
      </c>
    </row>
    <row r="918" spans="1:7" x14ac:dyDescent="0.25">
      <c r="A918" s="170" t="s">
        <v>381</v>
      </c>
      <c r="B918" s="3" t="str">
        <f>_xlfn.XLOOKUP(Participantes[[#This Row],[Nombre]],$A26:$A917,$B26:$B917)</f>
        <v>sm.dakduk@uniandes.edu.co</v>
      </c>
      <c r="C918" s="3" t="str">
        <f>_xlfn.XLOOKUP(Participantes[[#This Row],[Nombre]],$A26:$A917,$C26:$C917)</f>
        <v>F</v>
      </c>
      <c r="D918" s="3" t="str">
        <f>_xlfn.XLOOKUP(Participantes[[#This Row],[Nombre]],$A26:$A917,$D26:$D917)</f>
        <v>Professor</v>
      </c>
      <c r="E918" s="3" t="s">
        <v>17</v>
      </c>
      <c r="F918" s="8" t="s">
        <v>143</v>
      </c>
      <c r="G918" s="26">
        <f>_xlfn.XLOOKUP(Participantes[[#This Row],[Seminario al que asistió]],Seminarios[Seminario],Seminarios[Año])</f>
        <v>2025</v>
      </c>
    </row>
    <row r="919" spans="1:7" x14ac:dyDescent="0.25">
      <c r="A919" s="170" t="s">
        <v>610</v>
      </c>
      <c r="B919" s="3" t="str">
        <f>_xlfn.XLOOKUP(Participantes[[#This Row],[Nombre]],$A27:$A918,$B27:$B918)</f>
        <v>a.sengupta@uniandes.edu.co</v>
      </c>
      <c r="C919" s="3" t="str">
        <f>_xlfn.XLOOKUP(Participantes[[#This Row],[Nombre]],$A27:$A918,$C27:$C918)</f>
        <v>M</v>
      </c>
      <c r="D919" s="3" t="str">
        <f>_xlfn.XLOOKUP(Participantes[[#This Row],[Nombre]],$A27:$A918,$D27:$D918)</f>
        <v>Professor</v>
      </c>
      <c r="E919" s="3" t="s">
        <v>17</v>
      </c>
      <c r="F919" s="8" t="s">
        <v>143</v>
      </c>
      <c r="G919" s="26">
        <f>_xlfn.XLOOKUP(Participantes[[#This Row],[Seminario al que asistió]],Seminarios[Seminario],Seminarios[Año])</f>
        <v>2025</v>
      </c>
    </row>
    <row r="920" spans="1:7" x14ac:dyDescent="0.25">
      <c r="A920" s="170" t="s">
        <v>338</v>
      </c>
      <c r="B920" s="3" t="str">
        <f>_xlfn.XLOOKUP(Participantes[[#This Row],[Nombre]],$A28:$A919,$B28:$B919)</f>
        <v>andr-bar@uniandes.edu.co</v>
      </c>
      <c r="C920" s="3" t="str">
        <f>_xlfn.XLOOKUP(Participantes[[#This Row],[Nombre]],$A28:$A919,$C28:$C919)</f>
        <v>M</v>
      </c>
      <c r="D920" s="3" t="str">
        <f>_xlfn.XLOOKUP(Participantes[[#This Row],[Nombre]],$A28:$A919,$D28:$D919)</f>
        <v>Professor</v>
      </c>
      <c r="E920" s="3" t="s">
        <v>17</v>
      </c>
      <c r="F920" s="8" t="s">
        <v>143</v>
      </c>
      <c r="G920" s="26">
        <f>_xlfn.XLOOKUP(Participantes[[#This Row],[Seminario al que asistió]],Seminarios[Seminario],Seminarios[Año])</f>
        <v>2025</v>
      </c>
    </row>
    <row r="921" spans="1:7" x14ac:dyDescent="0.25">
      <c r="A921" s="170" t="s">
        <v>279</v>
      </c>
      <c r="B921" s="3" t="str">
        <f>_xlfn.XLOOKUP(Participantes[[#This Row],[Nombre]],$A29:$A920,$B29:$B920)</f>
        <v>d.higa@uniandes.edu.co</v>
      </c>
      <c r="C921" s="3" t="str">
        <f>_xlfn.XLOOKUP(Participantes[[#This Row],[Nombre]],$A29:$A920,$C29:$C920)</f>
        <v>M</v>
      </c>
      <c r="D921" s="3" t="str">
        <f>_xlfn.XLOOKUP(Participantes[[#This Row],[Nombre]],$A29:$A920,$D29:$D920)</f>
        <v>Professor</v>
      </c>
      <c r="E921" s="3" t="s">
        <v>17</v>
      </c>
      <c r="F921" s="8" t="s">
        <v>143</v>
      </c>
      <c r="G921" s="26">
        <f>_xlfn.XLOOKUP(Participantes[[#This Row],[Seminario al que asistió]],Seminarios[Seminario],Seminarios[Año])</f>
        <v>2025</v>
      </c>
    </row>
    <row r="922" spans="1:7" x14ac:dyDescent="0.25">
      <c r="A922" s="170" t="s">
        <v>325</v>
      </c>
      <c r="B922" s="3" t="str">
        <f>_xlfn.XLOOKUP(Participantes[[#This Row],[Nombre]],$A30:$A921,$B30:$B921)</f>
        <v>nvelasco@uniandes.edu.co</v>
      </c>
      <c r="C922" s="3" t="str">
        <f>_xlfn.XLOOKUP(Participantes[[#This Row],[Nombre]],$A30:$A921,$C30:$C921)</f>
        <v>F</v>
      </c>
      <c r="D922" s="3" t="str">
        <f>_xlfn.XLOOKUP(Participantes[[#This Row],[Nombre]],$A30:$A921,$D30:$D921)</f>
        <v>Professor</v>
      </c>
      <c r="E922" s="3" t="s">
        <v>17</v>
      </c>
      <c r="F922" s="8" t="s">
        <v>143</v>
      </c>
      <c r="G922" s="26">
        <f>_xlfn.XLOOKUP(Participantes[[#This Row],[Seminario al que asistió]],Seminarios[Seminario],Seminarios[Año])</f>
        <v>2025</v>
      </c>
    </row>
    <row r="923" spans="1:7" x14ac:dyDescent="0.25">
      <c r="A923" s="170" t="s">
        <v>294</v>
      </c>
      <c r="B923" s="3" t="str">
        <f>_xlfn.XLOOKUP(Participantes[[#This Row],[Nombre]],$A31:$A922,$B31:$B922)</f>
        <v>o.-ranjodelgiudice@uniandes.edu.co</v>
      </c>
      <c r="C923" s="3" t="str">
        <f>_xlfn.XLOOKUP(Participantes[[#This Row],[Nombre]],$A31:$A922,$C31:$C922)</f>
        <v>M</v>
      </c>
      <c r="D923" s="3" t="str">
        <f>_xlfn.XLOOKUP(Participantes[[#This Row],[Nombre]],$A31:$A922,$D31:$D922)</f>
        <v>Professor</v>
      </c>
      <c r="E923" s="3" t="s">
        <v>17</v>
      </c>
      <c r="F923" s="8" t="s">
        <v>143</v>
      </c>
      <c r="G923" s="26">
        <f>_xlfn.XLOOKUP(Participantes[[#This Row],[Seminario al que asistió]],Seminarios[Seminario],Seminarios[Año])</f>
        <v>2025</v>
      </c>
    </row>
    <row r="924" spans="1:7" x14ac:dyDescent="0.25">
      <c r="A924" s="170" t="s">
        <v>934</v>
      </c>
      <c r="B924" s="3" t="str">
        <f>_xlfn.XLOOKUP(Participantes[[#This Row],[Nombre]],$A32:$A923,$B32:$B923)</f>
        <v>r.taborda@uniandes.edu.co</v>
      </c>
      <c r="C924" s="3" t="str">
        <f>_xlfn.XLOOKUP(Participantes[[#This Row],[Nombre]],$A32:$A923,$C32:$C923)</f>
        <v>M</v>
      </c>
      <c r="D924" s="3" t="str">
        <f>_xlfn.XLOOKUP(Participantes[[#This Row],[Nombre]],$A32:$A923,$D32:$D923)</f>
        <v>Professor</v>
      </c>
      <c r="E924" s="3" t="s">
        <v>17</v>
      </c>
      <c r="F924" s="8" t="s">
        <v>143</v>
      </c>
      <c r="G924" s="26">
        <f>_xlfn.XLOOKUP(Participantes[[#This Row],[Seminario al que asistió]],Seminarios[Seminario],Seminarios[Año])</f>
        <v>2025</v>
      </c>
    </row>
    <row r="925" spans="1:7" x14ac:dyDescent="0.25">
      <c r="A925" s="170" t="s">
        <v>875</v>
      </c>
      <c r="B925" s="3" t="str">
        <f>_xlfn.XLOOKUP(Participantes[[#This Row],[Nombre]],$A33:$A924,$B33:$B924)</f>
        <v>ma.martinezc1@uniandes.edu.co</v>
      </c>
      <c r="C925" s="3" t="str">
        <f>_xlfn.XLOOKUP(Participantes[[#This Row],[Nombre]],$A33:$A924,$C33:$C924)</f>
        <v>M</v>
      </c>
      <c r="D925" s="3" t="str">
        <f>_xlfn.XLOOKUP(Participantes[[#This Row],[Nombre]],$A33:$A924,$D33:$D924)</f>
        <v>Professor</v>
      </c>
      <c r="E925" s="3" t="s">
        <v>17</v>
      </c>
      <c r="F925" s="8" t="s">
        <v>143</v>
      </c>
      <c r="G925" s="26">
        <f>_xlfn.XLOOKUP(Participantes[[#This Row],[Seminario al que asistió]],Seminarios[Seminario],Seminarios[Año])</f>
        <v>2025</v>
      </c>
    </row>
    <row r="926" spans="1:7" x14ac:dyDescent="0.25">
      <c r="A926" s="170" t="s">
        <v>374</v>
      </c>
      <c r="B926" s="3" t="str">
        <f>_xlfn.XLOOKUP(Participantes[[#This Row],[Nombre]],$A34:$A925,$B34:$B925)</f>
        <v>ctrujill@uniandes.edu.co</v>
      </c>
      <c r="C926" s="3" t="str">
        <f>_xlfn.XLOOKUP(Participantes[[#This Row],[Nombre]],$A34:$A925,$C34:$C925)</f>
        <v>M</v>
      </c>
      <c r="D926" s="3" t="str">
        <f>_xlfn.XLOOKUP(Participantes[[#This Row],[Nombre]],$A34:$A925,$D34:$D925)</f>
        <v>Professor</v>
      </c>
      <c r="E926" s="3" t="s">
        <v>17</v>
      </c>
      <c r="F926" s="8" t="s">
        <v>143</v>
      </c>
      <c r="G926" s="26">
        <f>_xlfn.XLOOKUP(Participantes[[#This Row],[Seminario al que asistió]],Seminarios[Seminario],Seminarios[Año])</f>
        <v>2025</v>
      </c>
    </row>
    <row r="927" spans="1:7" x14ac:dyDescent="0.25">
      <c r="A927" s="170" t="s">
        <v>993</v>
      </c>
      <c r="B927" s="3" t="s">
        <v>994</v>
      </c>
      <c r="C927" s="3" t="s">
        <v>266</v>
      </c>
      <c r="D927" s="3" t="s">
        <v>56</v>
      </c>
      <c r="E927" s="3" t="s">
        <v>17</v>
      </c>
      <c r="F927" s="8" t="s">
        <v>143</v>
      </c>
      <c r="G927" s="26">
        <f>_xlfn.XLOOKUP(Participantes[[#This Row],[Seminario al que asistió]],Seminarios[Seminario],Seminarios[Año])</f>
        <v>2025</v>
      </c>
    </row>
    <row r="928" spans="1:7" x14ac:dyDescent="0.25">
      <c r="A928" s="170" t="s">
        <v>298</v>
      </c>
      <c r="B928" s="3" t="str">
        <f>_xlfn.XLOOKUP(Participantes[[#This Row],[Nombre]],$A36:$A927,$B36:$B927)</f>
        <v>g.triulzi@uniandes.edu.co</v>
      </c>
      <c r="C928" s="3" t="str">
        <f>_xlfn.XLOOKUP(Participantes[[#This Row],[Nombre]],$A36:$A927,$C36:$C927)</f>
        <v>M</v>
      </c>
      <c r="D928" s="3" t="str">
        <f>_xlfn.XLOOKUP(Participantes[[#This Row],[Nombre]],$A36:$A927,$D36:$D927)</f>
        <v>Professor</v>
      </c>
      <c r="E928" s="3" t="s">
        <v>17</v>
      </c>
      <c r="F928" s="8" t="s">
        <v>143</v>
      </c>
      <c r="G928" s="26">
        <f>_xlfn.XLOOKUP(Participantes[[#This Row],[Seminario al que asistió]],Seminarios[Seminario],Seminarios[Año])</f>
        <v>2025</v>
      </c>
    </row>
    <row r="929" spans="1:7" x14ac:dyDescent="0.25">
      <c r="A929" s="170" t="s">
        <v>714</v>
      </c>
      <c r="B929" s="3" t="str">
        <f>_xlfn.XLOOKUP(Participantes[[#This Row],[Nombre]],$A37:$A928,$B37:$B928)</f>
        <v>jruiz@uniandes.edu.co</v>
      </c>
      <c r="C929" s="3" t="str">
        <f>_xlfn.XLOOKUP(Participantes[[#This Row],[Nombre]],$A37:$A928,$C37:$C928)</f>
        <v>M</v>
      </c>
      <c r="D929" s="3" t="str">
        <f>_xlfn.XLOOKUP(Participantes[[#This Row],[Nombre]],$A37:$A928,$D37:$D928)</f>
        <v>Professor</v>
      </c>
      <c r="E929" s="3" t="s">
        <v>17</v>
      </c>
      <c r="F929" s="8" t="s">
        <v>143</v>
      </c>
      <c r="G929" s="26">
        <f>_xlfn.XLOOKUP(Participantes[[#This Row],[Seminario al que asistió]],Seminarios[Seminario],Seminarios[Año])</f>
        <v>2025</v>
      </c>
    </row>
    <row r="930" spans="1:7" x14ac:dyDescent="0.25">
      <c r="A930" s="170" t="s">
        <v>300</v>
      </c>
      <c r="B930" s="3" t="str">
        <f>_xlfn.XLOOKUP(Participantes[[#This Row],[Nombre]],$A38:$A929,$B38:$B929)</f>
        <v>maxgonza@uniandes.edu.co</v>
      </c>
      <c r="C930" s="3" t="str">
        <f>_xlfn.XLOOKUP(Participantes[[#This Row],[Nombre]],$A38:$A929,$C38:$C929)</f>
        <v>M</v>
      </c>
      <c r="D930" s="3" t="str">
        <f>_xlfn.XLOOKUP(Participantes[[#This Row],[Nombre]],$A38:$A929,$D38:$D929)</f>
        <v>Professor</v>
      </c>
      <c r="E930" s="3" t="s">
        <v>17</v>
      </c>
      <c r="F930" s="8" t="s">
        <v>143</v>
      </c>
      <c r="G930" s="26">
        <f>_xlfn.XLOOKUP(Participantes[[#This Row],[Seminario al que asistió]],Seminarios[Seminario],Seminarios[Año])</f>
        <v>2025</v>
      </c>
    </row>
    <row r="931" spans="1:7" x14ac:dyDescent="0.25">
      <c r="A931" s="170" t="s">
        <v>602</v>
      </c>
      <c r="B931" s="3" t="str">
        <f>_xlfn.XLOOKUP(Participantes[[#This Row],[Nombre]],$A39:$A930,$B39:$B930)</f>
        <v>joospina@uniandes.edu.co</v>
      </c>
      <c r="C931" s="3" t="str">
        <f>_xlfn.XLOOKUP(Participantes[[#This Row],[Nombre]],$A39:$A930,$C39:$C930)</f>
        <v>M</v>
      </c>
      <c r="D931" s="3" t="str">
        <f>_xlfn.XLOOKUP(Participantes[[#This Row],[Nombre]],$A39:$A930,$D39:$D930)</f>
        <v>Professor</v>
      </c>
      <c r="E931" s="3" t="s">
        <v>17</v>
      </c>
      <c r="F931" s="8" t="s">
        <v>143</v>
      </c>
      <c r="G931" s="26">
        <f>_xlfn.XLOOKUP(Participantes[[#This Row],[Seminario al que asistió]],Seminarios[Seminario],Seminarios[Año])</f>
        <v>2025</v>
      </c>
    </row>
    <row r="932" spans="1:7" x14ac:dyDescent="0.25">
      <c r="A932" s="170" t="s">
        <v>568</v>
      </c>
      <c r="B932" s="3" t="str">
        <f>_xlfn.XLOOKUP(Participantes[[#This Row],[Nombre]],$A40:$A931,$B40:$B931)</f>
        <v>x.rueda@uniandes.edu.co</v>
      </c>
      <c r="C932" s="3" t="str">
        <f>_xlfn.XLOOKUP(Participantes[[#This Row],[Nombre]],$A40:$A931,$C40:$C931)</f>
        <v>F</v>
      </c>
      <c r="D932" s="3" t="str">
        <f>_xlfn.XLOOKUP(Participantes[[#This Row],[Nombre]],$A40:$A931,$D40:$D931)</f>
        <v>Professor</v>
      </c>
      <c r="E932" s="3" t="s">
        <v>17</v>
      </c>
      <c r="F932" s="8" t="s">
        <v>143</v>
      </c>
      <c r="G932" s="26">
        <f>_xlfn.XLOOKUP(Participantes[[#This Row],[Seminario al que asistió]],Seminarios[Seminario],Seminarios[Año])</f>
        <v>2025</v>
      </c>
    </row>
    <row r="933" spans="1:7" x14ac:dyDescent="0.25">
      <c r="A933" s="170" t="s">
        <v>600</v>
      </c>
      <c r="B933" s="3" t="str">
        <f>_xlfn.XLOOKUP(Participantes[[#This Row],[Nombre]],$A41:$A932,$B41:$B932)</f>
        <v>b.sezen@uniandes.edu.co</v>
      </c>
      <c r="C933" s="3" t="str">
        <f>_xlfn.XLOOKUP(Participantes[[#This Row],[Nombre]],$A41:$A932,$C41:$C932)</f>
        <v>F</v>
      </c>
      <c r="D933" s="3" t="str">
        <f>_xlfn.XLOOKUP(Participantes[[#This Row],[Nombre]],$A41:$A932,$D41:$D932)</f>
        <v>Professor</v>
      </c>
      <c r="E933" s="3" t="s">
        <v>17</v>
      </c>
      <c r="F933" s="8" t="s">
        <v>143</v>
      </c>
      <c r="G933" s="26">
        <f>_xlfn.XLOOKUP(Participantes[[#This Row],[Seminario al que asistió]],Seminarios[Seminario],Seminarios[Año])</f>
        <v>2025</v>
      </c>
    </row>
    <row r="934" spans="1:7" x14ac:dyDescent="0.25">
      <c r="A934" s="170" t="s">
        <v>116</v>
      </c>
      <c r="B934" s="3" t="str">
        <f>_xlfn.XLOOKUP(Participantes[[#This Row],[Nombre]],$A42:$A933,$B42:$B933)</f>
        <v>c.rojasl@uniandes.edu.co</v>
      </c>
      <c r="C934" s="3" t="str">
        <f>_xlfn.XLOOKUP(Participantes[[#This Row],[Nombre]],$A42:$A933,$C42:$C933)</f>
        <v>M</v>
      </c>
      <c r="D934" s="3" t="str">
        <f>_xlfn.XLOOKUP(Participantes[[#This Row],[Nombre]],$A42:$A933,$D42:$D933)</f>
        <v>External</v>
      </c>
      <c r="E934" s="3" t="s">
        <v>17</v>
      </c>
      <c r="F934" s="8" t="s">
        <v>143</v>
      </c>
      <c r="G934" s="26">
        <f>_xlfn.XLOOKUP(Participantes[[#This Row],[Seminario al que asistió]],Seminarios[Seminario],Seminarios[Año])</f>
        <v>2025</v>
      </c>
    </row>
    <row r="935" spans="1:7" ht="15.75" thickBot="1" x14ac:dyDescent="0.3">
      <c r="A935" s="171" t="s">
        <v>379</v>
      </c>
      <c r="B935" s="10" t="str">
        <f>_xlfn.XLOOKUP(Participantes[[#This Row],[Nombre]],$A43:$A934,$B43:$B934)</f>
        <v>fa.ruiz58@uniandes.edu.co</v>
      </c>
      <c r="C935" s="10" t="str">
        <f>_xlfn.XLOOKUP(Participantes[[#This Row],[Nombre]],$A43:$A934,$C43:$C934)</f>
        <v>M</v>
      </c>
      <c r="D935" s="10" t="str">
        <f>_xlfn.XLOOKUP(Participantes[[#This Row],[Nombre]],$A43:$A934,$D43:$D934)</f>
        <v>Professor</v>
      </c>
      <c r="E935" s="10" t="s">
        <v>17</v>
      </c>
      <c r="F935" s="11" t="s">
        <v>143</v>
      </c>
      <c r="G935" s="26">
        <f>_xlfn.XLOOKUP(Participantes[[#This Row],[Seminario al que asistió]],Seminarios[Seminario],Seminarios[Año])</f>
        <v>2025</v>
      </c>
    </row>
    <row r="936" spans="1:7" x14ac:dyDescent="0.25">
      <c r="A936" s="172" t="s">
        <v>298</v>
      </c>
      <c r="B936" s="5" t="str">
        <f>_xlfn.XLOOKUP(Participantes[[#This Row],[Nombre]],$A54:$A935,$B54:$B935)</f>
        <v>g.triulzi@uniandes.edu.co</v>
      </c>
      <c r="C936" s="5" t="s">
        <v>263</v>
      </c>
      <c r="D936" s="5" t="s">
        <v>56</v>
      </c>
      <c r="E936" s="5" t="s">
        <v>13</v>
      </c>
      <c r="F936" s="6" t="s">
        <v>252</v>
      </c>
      <c r="G936" s="26">
        <f>_xlfn.XLOOKUP(Participantes[[#This Row],[Seminario al que asistió]],Seminarios[Seminario],Seminarios[Año])</f>
        <v>2025</v>
      </c>
    </row>
    <row r="937" spans="1:7" x14ac:dyDescent="0.25">
      <c r="A937" s="173" t="s">
        <v>363</v>
      </c>
      <c r="B937" s="3" t="str">
        <f>_xlfn.XLOOKUP(Participantes[[#This Row],[Nombre]],$A55:$A936,$B55:$B936)</f>
        <v>robgutie@uniandes.edu.co</v>
      </c>
      <c r="C937" s="3" t="s">
        <v>263</v>
      </c>
      <c r="D937" s="3" t="s">
        <v>56</v>
      </c>
      <c r="E937" s="3" t="s">
        <v>13</v>
      </c>
      <c r="F937" s="8" t="s">
        <v>252</v>
      </c>
      <c r="G937" s="26">
        <f>_xlfn.XLOOKUP(Participantes[[#This Row],[Seminario al que asistió]],Seminarios[Seminario],Seminarios[Año])</f>
        <v>2025</v>
      </c>
    </row>
    <row r="938" spans="1:7" x14ac:dyDescent="0.25">
      <c r="A938" s="173" t="s">
        <v>366</v>
      </c>
      <c r="B938" s="3" t="str">
        <f>_xlfn.XLOOKUP(Participantes[[#This Row],[Nombre]],$A56:$A937,$B56:$B937)</f>
        <v>jh.garcia27@uniandes.edu.co</v>
      </c>
      <c r="C938" s="3" t="s">
        <v>263</v>
      </c>
      <c r="D938" s="3" t="s">
        <v>56</v>
      </c>
      <c r="E938" s="3" t="s">
        <v>13</v>
      </c>
      <c r="F938" s="8" t="s">
        <v>252</v>
      </c>
      <c r="G938" s="26">
        <f>_xlfn.XLOOKUP(Participantes[[#This Row],[Seminario al que asistió]],Seminarios[Seminario],Seminarios[Año])</f>
        <v>2025</v>
      </c>
    </row>
    <row r="939" spans="1:7" x14ac:dyDescent="0.25">
      <c r="A939" s="173" t="s">
        <v>911</v>
      </c>
      <c r="B939" s="3" t="str">
        <f>_xlfn.XLOOKUP(Participantes[[#This Row],[Nombre]],$A57:$A938,$B57:$B938)</f>
        <v>nath-fra@uniandes.edu.co</v>
      </c>
      <c r="C939" s="3" t="s">
        <v>266</v>
      </c>
      <c r="D939" s="3" t="s">
        <v>56</v>
      </c>
      <c r="E939" s="3" t="s">
        <v>13</v>
      </c>
      <c r="F939" s="8" t="s">
        <v>252</v>
      </c>
      <c r="G939" s="26">
        <f>_xlfn.XLOOKUP(Participantes[[#This Row],[Seminario al que asistió]],Seminarios[Seminario],Seminarios[Año])</f>
        <v>2025</v>
      </c>
    </row>
    <row r="940" spans="1:7" x14ac:dyDescent="0.25">
      <c r="A940" s="173" t="s">
        <v>714</v>
      </c>
      <c r="B940" s="3" t="str">
        <f>_xlfn.XLOOKUP(Participantes[[#This Row],[Nombre]],$A58:$A939,$B58:$B939)</f>
        <v>jruiz@uniandes.edu.co</v>
      </c>
      <c r="C940" s="3" t="s">
        <v>263</v>
      </c>
      <c r="D940" s="3" t="s">
        <v>56</v>
      </c>
      <c r="E940" s="3" t="s">
        <v>13</v>
      </c>
      <c r="F940" s="8" t="s">
        <v>252</v>
      </c>
      <c r="G940" s="26">
        <f>_xlfn.XLOOKUP(Participantes[[#This Row],[Seminario al que asistió]],Seminarios[Seminario],Seminarios[Año])</f>
        <v>2025</v>
      </c>
    </row>
    <row r="941" spans="1:7" x14ac:dyDescent="0.25">
      <c r="A941" s="173" t="s">
        <v>995</v>
      </c>
      <c r="B941" s="3" t="s">
        <v>996</v>
      </c>
      <c r="C941" s="3" t="s">
        <v>263</v>
      </c>
      <c r="D941" s="3" t="s">
        <v>56</v>
      </c>
      <c r="E941" s="3" t="s">
        <v>13</v>
      </c>
      <c r="F941" s="8" t="s">
        <v>252</v>
      </c>
      <c r="G941" s="26">
        <f>_xlfn.XLOOKUP(Participantes[[#This Row],[Seminario al que asistió]],Seminarios[Seminario],Seminarios[Año])</f>
        <v>2025</v>
      </c>
    </row>
    <row r="942" spans="1:7" x14ac:dyDescent="0.25">
      <c r="A942" s="174" t="s">
        <v>997</v>
      </c>
      <c r="B942" s="3" t="s">
        <v>998</v>
      </c>
      <c r="C942" s="3" t="s">
        <v>266</v>
      </c>
      <c r="D942" s="3" t="s">
        <v>278</v>
      </c>
      <c r="E942" s="3" t="s">
        <v>13</v>
      </c>
      <c r="F942" s="8" t="s">
        <v>252</v>
      </c>
      <c r="G942" s="26">
        <f>_xlfn.XLOOKUP(Participantes[[#This Row],[Seminario al que asistió]],Seminarios[Seminario],Seminarios[Año])</f>
        <v>2025</v>
      </c>
    </row>
    <row r="943" spans="1:7" x14ac:dyDescent="0.25">
      <c r="A943" s="174" t="s">
        <v>999</v>
      </c>
      <c r="B943" s="3" t="s">
        <v>1000</v>
      </c>
      <c r="C943" s="3" t="s">
        <v>263</v>
      </c>
      <c r="D943" s="3" t="s">
        <v>66</v>
      </c>
      <c r="E943" s="3" t="s">
        <v>13</v>
      </c>
      <c r="F943" s="8" t="s">
        <v>252</v>
      </c>
      <c r="G943" s="26">
        <f>_xlfn.XLOOKUP(Participantes[[#This Row],[Seminario al que asistió]],Seminarios[Seminario],Seminarios[Año])</f>
        <v>2025</v>
      </c>
    </row>
    <row r="944" spans="1:7" x14ac:dyDescent="0.25">
      <c r="A944" s="173" t="s">
        <v>374</v>
      </c>
      <c r="B944" s="3" t="str">
        <f>_xlfn.XLOOKUP(Participantes[[#This Row],[Nombre]],$A62:$A943,$B62:$B943)</f>
        <v>ctrujill@uniandes.edu.co</v>
      </c>
      <c r="C944" s="3" t="s">
        <v>263</v>
      </c>
      <c r="D944" s="3" t="s">
        <v>56</v>
      </c>
      <c r="E944" s="3" t="s">
        <v>13</v>
      </c>
      <c r="F944" s="8" t="s">
        <v>252</v>
      </c>
      <c r="G944" s="26">
        <f>_xlfn.XLOOKUP(Participantes[[#This Row],[Seminario al que asistió]],Seminarios[Seminario],Seminarios[Año])</f>
        <v>2025</v>
      </c>
    </row>
    <row r="945" spans="1:7" ht="15.75" thickBot="1" x14ac:dyDescent="0.3">
      <c r="A945" s="175" t="s">
        <v>20</v>
      </c>
      <c r="B945" s="10" t="s">
        <v>1001</v>
      </c>
      <c r="C945" s="10" t="s">
        <v>263</v>
      </c>
      <c r="D945" s="10" t="s">
        <v>76</v>
      </c>
      <c r="E945" s="10" t="s">
        <v>13</v>
      </c>
      <c r="F945" s="11" t="s">
        <v>252</v>
      </c>
      <c r="G945" s="26">
        <f>_xlfn.XLOOKUP(Participantes[[#This Row],[Seminario al que asistió]],Seminarios[Seminario],Seminarios[Año])</f>
        <v>2025</v>
      </c>
    </row>
    <row r="946" spans="1:7" x14ac:dyDescent="0.25">
      <c r="A946" s="4" t="s">
        <v>843</v>
      </c>
      <c r="B946" s="5" t="str">
        <f>_xlfn.XLOOKUP(Participantes[[#This Row],[Nombre]],$A64:$A945,$B64:$B945)</f>
        <v>nc.ortiz@uniandes.edu.co</v>
      </c>
      <c r="C946" s="5" t="s">
        <v>266</v>
      </c>
      <c r="D946" s="5" t="s">
        <v>56</v>
      </c>
      <c r="E946" s="5" t="s">
        <v>13</v>
      </c>
      <c r="F946" s="119" t="s">
        <v>152</v>
      </c>
      <c r="G946" s="26">
        <f>_xlfn.XLOOKUP(Participantes[[#This Row],[Seminario al que asistió]],Seminarios[Seminario],Seminarios[Año])</f>
        <v>2025</v>
      </c>
    </row>
    <row r="947" spans="1:7" x14ac:dyDescent="0.25">
      <c r="A947" s="7" t="s">
        <v>728</v>
      </c>
      <c r="B947" s="3" t="str">
        <f>_xlfn.XLOOKUP(Participantes[[#This Row],[Nombre]],$A65:$A946,$B65:$B946)</f>
        <v>maxgonza@uniandes.edu.co</v>
      </c>
      <c r="C947" s="3" t="s">
        <v>263</v>
      </c>
      <c r="D947" s="3" t="s">
        <v>56</v>
      </c>
      <c r="E947" s="3" t="s">
        <v>13</v>
      </c>
      <c r="F947" s="120" t="s">
        <v>152</v>
      </c>
      <c r="G947" s="26">
        <f>_xlfn.XLOOKUP(Participantes[[#This Row],[Seminario al que asistió]],Seminarios[Seminario],Seminarios[Año])</f>
        <v>2025</v>
      </c>
    </row>
    <row r="948" spans="1:7" x14ac:dyDescent="0.25">
      <c r="A948" s="7" t="s">
        <v>1002</v>
      </c>
      <c r="B948" s="3" t="s">
        <v>1003</v>
      </c>
      <c r="C948" s="3" t="s">
        <v>266</v>
      </c>
      <c r="D948" s="3" t="s">
        <v>56</v>
      </c>
      <c r="E948" s="3" t="s">
        <v>13</v>
      </c>
      <c r="F948" s="120" t="s">
        <v>152</v>
      </c>
      <c r="G948" s="26">
        <f>_xlfn.XLOOKUP(Participantes[[#This Row],[Seminario al que asistió]],Seminarios[Seminario],Seminarios[Año])</f>
        <v>2025</v>
      </c>
    </row>
    <row r="949" spans="1:7" x14ac:dyDescent="0.25">
      <c r="A949" s="7" t="s">
        <v>1004</v>
      </c>
      <c r="B949" s="3" t="s">
        <v>1005</v>
      </c>
      <c r="C949" s="3" t="s">
        <v>263</v>
      </c>
      <c r="D949" s="3" t="s">
        <v>66</v>
      </c>
      <c r="E949" s="3" t="s">
        <v>13</v>
      </c>
      <c r="F949" s="120" t="s">
        <v>152</v>
      </c>
      <c r="G949" s="26">
        <f>_xlfn.XLOOKUP(Participantes[[#This Row],[Seminario al que asistió]],Seminarios[Seminario],Seminarios[Año])</f>
        <v>2025</v>
      </c>
    </row>
    <row r="950" spans="1:7" x14ac:dyDescent="0.25">
      <c r="A950" s="7" t="s">
        <v>911</v>
      </c>
      <c r="B950" s="3" t="str">
        <f>_xlfn.XLOOKUP(Participantes[[#This Row],[Nombre]],$A68:$A949,$B68:$B949)</f>
        <v>nath-fra@uniandes.edu.co</v>
      </c>
      <c r="C950" s="3" t="s">
        <v>266</v>
      </c>
      <c r="D950" s="3" t="s">
        <v>56</v>
      </c>
      <c r="E950" s="3" t="s">
        <v>13</v>
      </c>
      <c r="F950" s="120" t="s">
        <v>152</v>
      </c>
      <c r="G950" s="26">
        <f>_xlfn.XLOOKUP(Participantes[[#This Row],[Seminario al que asistió]],Seminarios[Seminario],Seminarios[Año])</f>
        <v>2025</v>
      </c>
    </row>
    <row r="951" spans="1:7" x14ac:dyDescent="0.25">
      <c r="A951" s="7" t="s">
        <v>378</v>
      </c>
      <c r="B951" s="3" t="str">
        <f>_xlfn.XLOOKUP(Participantes[[#This Row],[Nombre]],$A70:$A950,$B70:$B950)</f>
        <v>cadavila@uniandes.edu.co</v>
      </c>
      <c r="C951" s="3" t="s">
        <v>266</v>
      </c>
      <c r="D951" s="3" t="s">
        <v>66</v>
      </c>
      <c r="E951" s="3" t="s">
        <v>13</v>
      </c>
      <c r="F951" s="120" t="s">
        <v>152</v>
      </c>
      <c r="G951" s="26">
        <f>_xlfn.XLOOKUP(Participantes[[#This Row],[Seminario al que asistió]],Seminarios[Seminario],Seminarios[Año])</f>
        <v>2025</v>
      </c>
    </row>
    <row r="952" spans="1:7" x14ac:dyDescent="0.25">
      <c r="A952" s="7" t="s">
        <v>1006</v>
      </c>
      <c r="B952" s="3" t="s">
        <v>1007</v>
      </c>
      <c r="C952" s="3" t="s">
        <v>263</v>
      </c>
      <c r="D952" s="3" t="s">
        <v>66</v>
      </c>
      <c r="E952" s="3" t="s">
        <v>13</v>
      </c>
      <c r="F952" s="120" t="s">
        <v>152</v>
      </c>
      <c r="G952" s="26">
        <f>_xlfn.XLOOKUP(Participantes[[#This Row],[Seminario al que asistió]],Seminarios[Seminario],Seminarios[Año])</f>
        <v>2025</v>
      </c>
    </row>
    <row r="953" spans="1:7" x14ac:dyDescent="0.25">
      <c r="A953" s="7" t="s">
        <v>211</v>
      </c>
      <c r="B953" s="3" t="str">
        <f>_xlfn.XLOOKUP(Participantes[[#This Row],[Nombre]],$A72:$A952,$B72:$B952)</f>
        <v>cdavila@uniandes.edu.co</v>
      </c>
      <c r="C953" s="3" t="s">
        <v>263</v>
      </c>
      <c r="D953" s="3" t="s">
        <v>56</v>
      </c>
      <c r="E953" s="3" t="s">
        <v>13</v>
      </c>
      <c r="F953" s="120" t="s">
        <v>152</v>
      </c>
      <c r="G953" s="26">
        <f>_xlfn.XLOOKUP(Participantes[[#This Row],[Seminario al que asistió]],Seminarios[Seminario],Seminarios[Año])</f>
        <v>2025</v>
      </c>
    </row>
    <row r="954" spans="1:7" x14ac:dyDescent="0.25">
      <c r="A954" s="7" t="s">
        <v>999</v>
      </c>
      <c r="B954" s="3" t="str">
        <f>_xlfn.XLOOKUP(Participantes[[#This Row],[Nombre]],$A73:$A953,$B73:$B953)</f>
        <v>jd.martinezo@uniandes.edu.co</v>
      </c>
      <c r="C954" s="3" t="s">
        <v>263</v>
      </c>
      <c r="D954" s="3" t="s">
        <v>66</v>
      </c>
      <c r="E954" s="3" t="s">
        <v>13</v>
      </c>
      <c r="F954" s="120" t="s">
        <v>152</v>
      </c>
      <c r="G954" s="26">
        <f>_xlfn.XLOOKUP(Participantes[[#This Row],[Seminario al que asistió]],Seminarios[Seminario],Seminarios[Año])</f>
        <v>2025</v>
      </c>
    </row>
    <row r="955" spans="1:7" x14ac:dyDescent="0.25">
      <c r="A955" s="7" t="s">
        <v>221</v>
      </c>
      <c r="B955" s="3" t="str">
        <f>_xlfn.XLOOKUP(Participantes[[#This Row],[Nombre]],$A74:$A954,$B74:$B954)</f>
        <v>limoros@gmail.com</v>
      </c>
      <c r="C955" s="3" t="s">
        <v>266</v>
      </c>
      <c r="D955" s="3" t="s">
        <v>56</v>
      </c>
      <c r="E955" s="3" t="s">
        <v>13</v>
      </c>
      <c r="F955" s="120" t="s">
        <v>152</v>
      </c>
      <c r="G955" s="26">
        <f>_xlfn.XLOOKUP(Participantes[[#This Row],[Seminario al que asistió]],Seminarios[Seminario],Seminarios[Año])</f>
        <v>2025</v>
      </c>
    </row>
    <row r="956" spans="1:7" x14ac:dyDescent="0.25">
      <c r="A956" s="7" t="s">
        <v>374</v>
      </c>
      <c r="B956" s="3" t="str">
        <f>_xlfn.XLOOKUP(Participantes[[#This Row],[Nombre]],$A75:$A955,$B75:$B955)</f>
        <v>ctrujill@uniandes.edu.co</v>
      </c>
      <c r="C956" s="3" t="s">
        <v>263</v>
      </c>
      <c r="D956" s="3" t="s">
        <v>56</v>
      </c>
      <c r="E956" s="3" t="s">
        <v>13</v>
      </c>
      <c r="F956" s="120" t="s">
        <v>152</v>
      </c>
      <c r="G956" s="26">
        <f>_xlfn.XLOOKUP(Participantes[[#This Row],[Seminario al que asistió]],Seminarios[Seminario],Seminarios[Año])</f>
        <v>2025</v>
      </c>
    </row>
    <row r="957" spans="1:7" x14ac:dyDescent="0.25">
      <c r="A957" s="7" t="s">
        <v>1008</v>
      </c>
      <c r="B957" s="3" t="s">
        <v>1009</v>
      </c>
      <c r="C957" s="3" t="s">
        <v>266</v>
      </c>
      <c r="D957" s="3" t="s">
        <v>76</v>
      </c>
      <c r="E957" s="3" t="s">
        <v>13</v>
      </c>
      <c r="F957" s="120" t="s">
        <v>152</v>
      </c>
      <c r="G957" s="26">
        <f>_xlfn.XLOOKUP(Participantes[[#This Row],[Seminario al que asistió]],Seminarios[Seminario],Seminarios[Año])</f>
        <v>2025</v>
      </c>
    </row>
    <row r="958" spans="1:7" x14ac:dyDescent="0.25">
      <c r="A958" s="7" t="s">
        <v>1010</v>
      </c>
      <c r="B958" s="3" t="s">
        <v>1011</v>
      </c>
      <c r="C958" s="3" t="s">
        <v>266</v>
      </c>
      <c r="D958" s="3" t="s">
        <v>278</v>
      </c>
      <c r="E958" s="3" t="s">
        <v>13</v>
      </c>
      <c r="F958" s="120" t="s">
        <v>152</v>
      </c>
      <c r="G958" s="26">
        <f>_xlfn.XLOOKUP(Participantes[[#This Row],[Seminario al que asistió]],Seminarios[Seminario],Seminarios[Año])</f>
        <v>2025</v>
      </c>
    </row>
    <row r="959" spans="1:7" x14ac:dyDescent="0.25">
      <c r="A959" s="7" t="s">
        <v>1012</v>
      </c>
      <c r="B959" s="3" t="s">
        <v>1013</v>
      </c>
      <c r="C959" s="3" t="s">
        <v>266</v>
      </c>
      <c r="D959" s="3" t="s">
        <v>278</v>
      </c>
      <c r="E959" s="3" t="s">
        <v>13</v>
      </c>
      <c r="F959" s="120" t="s">
        <v>152</v>
      </c>
      <c r="G959" s="26">
        <f>_xlfn.XLOOKUP(Participantes[[#This Row],[Seminario al que asistió]],Seminarios[Seminario],Seminarios[Año])</f>
        <v>2025</v>
      </c>
    </row>
    <row r="960" spans="1:7" x14ac:dyDescent="0.25">
      <c r="A960" s="7" t="s">
        <v>615</v>
      </c>
      <c r="B960" s="3" t="str">
        <f>_xlfn.XLOOKUP(Participantes[[#This Row],[Nombre]],$A79:$A959,$B79:$B959)</f>
        <v>robgutie@uniandes.edu.co</v>
      </c>
      <c r="C960" s="3" t="s">
        <v>263</v>
      </c>
      <c r="D960" s="3" t="s">
        <v>56</v>
      </c>
      <c r="E960" s="3" t="s">
        <v>13</v>
      </c>
      <c r="F960" s="120" t="s">
        <v>152</v>
      </c>
      <c r="G960" s="26">
        <f>_xlfn.XLOOKUP(Participantes[[#This Row],[Seminario al que asistió]],Seminarios[Seminario],Seminarios[Año])</f>
        <v>2025</v>
      </c>
    </row>
    <row r="961" spans="1:7" x14ac:dyDescent="0.25">
      <c r="A961" s="7" t="s">
        <v>698</v>
      </c>
      <c r="B961" s="3" t="str">
        <f>_xlfn.XLOOKUP(Participantes[[#This Row],[Nombre]],$A80:$A960,$B80:$B960)</f>
        <v>ccaballero@uniandes.edu.co</v>
      </c>
      <c r="C961" s="3" t="s">
        <v>263</v>
      </c>
      <c r="D961" s="3" t="s">
        <v>56</v>
      </c>
      <c r="E961" s="3" t="s">
        <v>13</v>
      </c>
      <c r="F961" s="120" t="s">
        <v>152</v>
      </c>
      <c r="G961" s="26">
        <f>_xlfn.XLOOKUP(Participantes[[#This Row],[Seminario al que asistió]],Seminarios[Seminario],Seminarios[Año])</f>
        <v>2025</v>
      </c>
    </row>
    <row r="962" spans="1:7" x14ac:dyDescent="0.25">
      <c r="A962" s="7" t="s">
        <v>1014</v>
      </c>
      <c r="B962" s="3" t="s">
        <v>1015</v>
      </c>
      <c r="C962" s="3" t="s">
        <v>263</v>
      </c>
      <c r="D962" s="3" t="s">
        <v>56</v>
      </c>
      <c r="E962" s="3" t="s">
        <v>13</v>
      </c>
      <c r="F962" s="120" t="s">
        <v>152</v>
      </c>
      <c r="G962" s="26">
        <f>_xlfn.XLOOKUP(Participantes[[#This Row],[Seminario al que asistió]],Seminarios[Seminario],Seminarios[Año])</f>
        <v>2025</v>
      </c>
    </row>
    <row r="963" spans="1:7" x14ac:dyDescent="0.25">
      <c r="A963" s="7" t="s">
        <v>941</v>
      </c>
      <c r="B963" s="3" t="str">
        <f>_xlfn.XLOOKUP(Participantes[[#This Row],[Nombre]],$A82:$A962,$B82:$B962)</f>
        <v>jh.garcia27@uniandes.edu.co</v>
      </c>
      <c r="C963" s="3" t="s">
        <v>263</v>
      </c>
      <c r="D963" s="3" t="s">
        <v>56</v>
      </c>
      <c r="E963" s="3" t="s">
        <v>13</v>
      </c>
      <c r="F963" s="120" t="s">
        <v>152</v>
      </c>
      <c r="G963" s="26">
        <f>_xlfn.XLOOKUP(Participantes[[#This Row],[Seminario al que asistió]],Seminarios[Seminario],Seminarios[Año])</f>
        <v>2025</v>
      </c>
    </row>
    <row r="964" spans="1:7" x14ac:dyDescent="0.25">
      <c r="A964" s="7" t="s">
        <v>1016</v>
      </c>
      <c r="B964" s="3" t="s">
        <v>622</v>
      </c>
      <c r="C964" s="3" t="s">
        <v>263</v>
      </c>
      <c r="D964" s="3" t="s">
        <v>56</v>
      </c>
      <c r="E964" s="3" t="s">
        <v>13</v>
      </c>
      <c r="F964" s="120" t="s">
        <v>152</v>
      </c>
      <c r="G964" s="26">
        <f>_xlfn.XLOOKUP(Participantes[[#This Row],[Seminario al que asistió]],Seminarios[Seminario],Seminarios[Año])</f>
        <v>2025</v>
      </c>
    </row>
    <row r="965" spans="1:7" x14ac:dyDescent="0.25">
      <c r="A965" s="7" t="s">
        <v>1017</v>
      </c>
      <c r="B965" s="3"/>
      <c r="C965" s="3" t="s">
        <v>266</v>
      </c>
      <c r="D965" s="3" t="s">
        <v>278</v>
      </c>
      <c r="E965" s="3" t="s">
        <v>13</v>
      </c>
      <c r="F965" s="120" t="s">
        <v>152</v>
      </c>
      <c r="G965" s="26">
        <f>_xlfn.XLOOKUP(Participantes[[#This Row],[Seminario al que asistió]],Seminarios[Seminario],Seminarios[Año])</f>
        <v>2025</v>
      </c>
    </row>
    <row r="966" spans="1:7" ht="15.75" thickBot="1" x14ac:dyDescent="0.3">
      <c r="A966" s="9" t="s">
        <v>1018</v>
      </c>
      <c r="B966" s="10" t="s">
        <v>1019</v>
      </c>
      <c r="C966" s="10" t="s">
        <v>263</v>
      </c>
      <c r="D966" s="10" t="s">
        <v>56</v>
      </c>
      <c r="E966" s="10" t="s">
        <v>13</v>
      </c>
      <c r="F966" s="176" t="s">
        <v>152</v>
      </c>
      <c r="G966" s="26">
        <f>_xlfn.XLOOKUP(Participantes[[#This Row],[Seminario al que asistió]],Seminarios[Seminario],Seminarios[Año])</f>
        <v>2025</v>
      </c>
    </row>
    <row r="967" spans="1:7" x14ac:dyDescent="0.25">
      <c r="A967" s="4" t="s">
        <v>667</v>
      </c>
      <c r="B967" s="5" t="str">
        <f>_xlfn.XLOOKUP(Participantes[[#This Row],[Nombre]],$A86:$A966,$B86:$B966)</f>
        <v xml:space="preserve">am.lluch@uniandes.edu.co </v>
      </c>
      <c r="C967" s="5" t="s">
        <v>266</v>
      </c>
      <c r="D967" s="5" t="s">
        <v>56</v>
      </c>
      <c r="E967" s="5" t="s">
        <v>17</v>
      </c>
      <c r="F967" s="119" t="s">
        <v>259</v>
      </c>
      <c r="G967" s="26">
        <f>_xlfn.XLOOKUP(Participantes[[#This Row],[Seminario al que asistió]],Seminarios[Seminario],Seminarios[Año])</f>
        <v>2025</v>
      </c>
    </row>
    <row r="968" spans="1:7" x14ac:dyDescent="0.25">
      <c r="A968" s="7" t="s">
        <v>1020</v>
      </c>
      <c r="B968" s="3" t="s">
        <v>335</v>
      </c>
      <c r="C968" s="3" t="s">
        <v>266</v>
      </c>
      <c r="D968" s="3" t="s">
        <v>56</v>
      </c>
      <c r="E968" s="3" t="s">
        <v>17</v>
      </c>
      <c r="F968" s="120" t="s">
        <v>259</v>
      </c>
      <c r="G968" s="26">
        <f>_xlfn.XLOOKUP(Participantes[[#This Row],[Seminario al que asistió]],Seminarios[Seminario],Seminarios[Año])</f>
        <v>2025</v>
      </c>
    </row>
    <row r="969" spans="1:7" x14ac:dyDescent="0.25">
      <c r="A969" s="7" t="s">
        <v>613</v>
      </c>
      <c r="B969" s="3" t="str">
        <f>_xlfn.XLOOKUP(Participantes[[#This Row],[Nombre]],$A88:$A968,$B88:$B968)</f>
        <v>eberdugoc@gmail.com</v>
      </c>
      <c r="C969" s="3" t="s">
        <v>263</v>
      </c>
      <c r="D969" s="3" t="s">
        <v>71</v>
      </c>
      <c r="E969" s="3" t="s">
        <v>17</v>
      </c>
      <c r="F969" s="120" t="s">
        <v>259</v>
      </c>
      <c r="G969" s="26">
        <f>_xlfn.XLOOKUP(Participantes[[#This Row],[Seminario al que asistió]],Seminarios[Seminario],Seminarios[Año])</f>
        <v>2025</v>
      </c>
    </row>
    <row r="970" spans="1:7" x14ac:dyDescent="0.25">
      <c r="A970" s="7" t="s">
        <v>676</v>
      </c>
      <c r="B970" s="3" t="str">
        <f>_xlfn.XLOOKUP(Participantes[[#This Row],[Nombre]],$A89:$A969,$B89:$B969)</f>
        <v>gegarcia@uniandes.edu.co</v>
      </c>
      <c r="C970" s="3" t="s">
        <v>263</v>
      </c>
      <c r="D970" s="3" t="s">
        <v>56</v>
      </c>
      <c r="E970" s="3" t="s">
        <v>17</v>
      </c>
      <c r="F970" s="120" t="s">
        <v>259</v>
      </c>
      <c r="G970" s="26">
        <f>_xlfn.XLOOKUP(Participantes[[#This Row],[Seminario al que asistió]],Seminarios[Seminario],Seminarios[Año])</f>
        <v>2025</v>
      </c>
    </row>
    <row r="971" spans="1:7" x14ac:dyDescent="0.25">
      <c r="A971" s="7" t="s">
        <v>1021</v>
      </c>
      <c r="B971" s="3"/>
      <c r="C971" s="3" t="s">
        <v>266</v>
      </c>
      <c r="D971" s="3" t="s">
        <v>71</v>
      </c>
      <c r="E971" s="3" t="s">
        <v>17</v>
      </c>
      <c r="F971" s="120" t="s">
        <v>259</v>
      </c>
      <c r="G971" s="26">
        <f>_xlfn.XLOOKUP(Participantes[[#This Row],[Seminario al que asistió]],Seminarios[Seminario],Seminarios[Año])</f>
        <v>2025</v>
      </c>
    </row>
    <row r="972" spans="1:7" x14ac:dyDescent="0.25">
      <c r="A972" s="7" t="s">
        <v>1022</v>
      </c>
      <c r="B972" s="3" t="s">
        <v>304</v>
      </c>
      <c r="C972" s="3" t="s">
        <v>263</v>
      </c>
      <c r="D972" s="3" t="s">
        <v>56</v>
      </c>
      <c r="E972" s="3" t="s">
        <v>17</v>
      </c>
      <c r="F972" s="120" t="s">
        <v>259</v>
      </c>
      <c r="G972" s="26">
        <f>_xlfn.XLOOKUP(Participantes[[#This Row],[Seminario al que asistió]],Seminarios[Seminario],Seminarios[Año])</f>
        <v>2025</v>
      </c>
    </row>
    <row r="973" spans="1:7" x14ac:dyDescent="0.25">
      <c r="A973" s="7" t="s">
        <v>1023</v>
      </c>
      <c r="B973" s="3" t="s">
        <v>1024</v>
      </c>
      <c r="C973" s="3" t="s">
        <v>263</v>
      </c>
      <c r="D973" s="3" t="s">
        <v>71</v>
      </c>
      <c r="E973" s="3" t="s">
        <v>17</v>
      </c>
      <c r="F973" s="120" t="s">
        <v>259</v>
      </c>
      <c r="G973" s="26">
        <f>_xlfn.XLOOKUP(Participantes[[#This Row],[Seminario al que asistió]],Seminarios[Seminario],Seminarios[Año])</f>
        <v>2025</v>
      </c>
    </row>
    <row r="974" spans="1:7" x14ac:dyDescent="0.25">
      <c r="A974" s="7" t="s">
        <v>1197</v>
      </c>
      <c r="B974" s="3"/>
      <c r="C974" s="3" t="s">
        <v>263</v>
      </c>
      <c r="D974" s="3" t="s">
        <v>71</v>
      </c>
      <c r="E974" s="3" t="s">
        <v>17</v>
      </c>
      <c r="F974" s="120" t="s">
        <v>259</v>
      </c>
      <c r="G974" s="26">
        <f>_xlfn.XLOOKUP(Participantes[[#This Row],[Seminario al que asistió]],Seminarios[Seminario],Seminarios[Año])</f>
        <v>2025</v>
      </c>
    </row>
    <row r="975" spans="1:7" x14ac:dyDescent="0.25">
      <c r="A975" s="7" t="s">
        <v>1025</v>
      </c>
      <c r="B975" s="3"/>
      <c r="C975" s="3" t="s">
        <v>263</v>
      </c>
      <c r="D975" s="3" t="s">
        <v>71</v>
      </c>
      <c r="E975" s="3" t="s">
        <v>17</v>
      </c>
      <c r="F975" s="120" t="s">
        <v>259</v>
      </c>
      <c r="G975" s="26">
        <f>_xlfn.XLOOKUP(Participantes[[#This Row],[Seminario al que asistió]],Seminarios[Seminario],Seminarios[Año])</f>
        <v>2025</v>
      </c>
    </row>
    <row r="976" spans="1:7" x14ac:dyDescent="0.25">
      <c r="A976" s="7" t="s">
        <v>1026</v>
      </c>
      <c r="B976" s="3"/>
      <c r="C976" s="3" t="s">
        <v>263</v>
      </c>
      <c r="D976" s="3" t="s">
        <v>71</v>
      </c>
      <c r="E976" s="3" t="s">
        <v>17</v>
      </c>
      <c r="F976" s="120" t="s">
        <v>259</v>
      </c>
      <c r="G976" s="26">
        <f>_xlfn.XLOOKUP(Participantes[[#This Row],[Seminario al que asistió]],Seminarios[Seminario],Seminarios[Año])</f>
        <v>2025</v>
      </c>
    </row>
    <row r="977" spans="1:7" x14ac:dyDescent="0.25">
      <c r="A977" s="7" t="s">
        <v>602</v>
      </c>
      <c r="B977" s="3" t="str">
        <f>_xlfn.XLOOKUP(Participantes[[#This Row],[Nombre]],$A96:$A976,$B96:$B976)</f>
        <v>joospina@uniandes.edu.co</v>
      </c>
      <c r="C977" s="3" t="s">
        <v>263</v>
      </c>
      <c r="D977" s="3" t="s">
        <v>56</v>
      </c>
      <c r="E977" s="3" t="s">
        <v>17</v>
      </c>
      <c r="F977" s="120" t="s">
        <v>259</v>
      </c>
      <c r="G977" s="26">
        <f>_xlfn.XLOOKUP(Participantes[[#This Row],[Seminario al que asistió]],Seminarios[Seminario],Seminarios[Año])</f>
        <v>2025</v>
      </c>
    </row>
    <row r="978" spans="1:7" x14ac:dyDescent="0.25">
      <c r="A978" s="7" t="s">
        <v>1027</v>
      </c>
      <c r="B978" s="3" t="s">
        <v>1028</v>
      </c>
      <c r="C978" s="3" t="s">
        <v>266</v>
      </c>
      <c r="D978" s="3" t="s">
        <v>56</v>
      </c>
      <c r="E978" s="3" t="s">
        <v>17</v>
      </c>
      <c r="F978" s="120" t="s">
        <v>259</v>
      </c>
      <c r="G978" s="26">
        <f>_xlfn.XLOOKUP(Participantes[[#This Row],[Seminario al que asistió]],Seminarios[Seminario],Seminarios[Año])</f>
        <v>2025</v>
      </c>
    </row>
    <row r="979" spans="1:7" x14ac:dyDescent="0.25">
      <c r="A979" s="7" t="s">
        <v>1029</v>
      </c>
      <c r="B979" s="3" t="s">
        <v>456</v>
      </c>
      <c r="C979" s="3" t="s">
        <v>263</v>
      </c>
      <c r="D979" s="3" t="s">
        <v>71</v>
      </c>
      <c r="E979" s="3" t="s">
        <v>17</v>
      </c>
      <c r="F979" s="120" t="s">
        <v>259</v>
      </c>
      <c r="G979" s="26">
        <f>_xlfn.XLOOKUP(Participantes[[#This Row],[Seminario al que asistió]],Seminarios[Seminario],Seminarios[Año])</f>
        <v>2025</v>
      </c>
    </row>
    <row r="980" spans="1:7" x14ac:dyDescent="0.25">
      <c r="A980" s="7" t="s">
        <v>1030</v>
      </c>
      <c r="B980" s="3"/>
      <c r="C980" s="3" t="s">
        <v>263</v>
      </c>
      <c r="D980" s="3" t="s">
        <v>71</v>
      </c>
      <c r="E980" s="3" t="s">
        <v>17</v>
      </c>
      <c r="F980" s="120" t="s">
        <v>259</v>
      </c>
      <c r="G980" s="26">
        <f>_xlfn.XLOOKUP(Participantes[[#This Row],[Seminario al que asistió]],Seminarios[Seminario],Seminarios[Año])</f>
        <v>2025</v>
      </c>
    </row>
    <row r="981" spans="1:7" x14ac:dyDescent="0.25">
      <c r="A981" s="7" t="s">
        <v>209</v>
      </c>
      <c r="B981" s="3" t="str">
        <f>_xlfn.XLOOKUP(Participantes[[#This Row],[Nombre]],$A100:$A980,$B100:$B980)</f>
        <v>lg.galan92@uniandes.edu.co</v>
      </c>
      <c r="C981" s="3" t="s">
        <v>263</v>
      </c>
      <c r="D981" s="3" t="s">
        <v>56</v>
      </c>
      <c r="E981" s="3" t="s">
        <v>17</v>
      </c>
      <c r="F981" s="120" t="s">
        <v>259</v>
      </c>
      <c r="G981" s="26">
        <f>_xlfn.XLOOKUP(Participantes[[#This Row],[Seminario al que asistió]],Seminarios[Seminario],Seminarios[Año])</f>
        <v>2025</v>
      </c>
    </row>
    <row r="982" spans="1:7" x14ac:dyDescent="0.25">
      <c r="A982" s="7" t="s">
        <v>1031</v>
      </c>
      <c r="B982" s="3" t="s">
        <v>1032</v>
      </c>
      <c r="C982" s="3" t="s">
        <v>266</v>
      </c>
      <c r="D982" s="3" t="s">
        <v>71</v>
      </c>
      <c r="E982" s="3" t="s">
        <v>17</v>
      </c>
      <c r="F982" s="120" t="s">
        <v>259</v>
      </c>
      <c r="G982" s="26">
        <f>_xlfn.XLOOKUP(Participantes[[#This Row],[Seminario al que asistió]],Seminarios[Seminario],Seminarios[Año])</f>
        <v>2025</v>
      </c>
    </row>
    <row r="983" spans="1:7" x14ac:dyDescent="0.25">
      <c r="A983" s="7" t="s">
        <v>1033</v>
      </c>
      <c r="B983" s="3" t="s">
        <v>620</v>
      </c>
      <c r="C983" s="3" t="s">
        <v>266</v>
      </c>
      <c r="D983" s="3" t="s">
        <v>56</v>
      </c>
      <c r="E983" s="3" t="s">
        <v>17</v>
      </c>
      <c r="F983" s="120" t="s">
        <v>259</v>
      </c>
      <c r="G983" s="26">
        <f>_xlfn.XLOOKUP(Participantes[[#This Row],[Seminario al que asistió]],Seminarios[Seminario],Seminarios[Año])</f>
        <v>2025</v>
      </c>
    </row>
    <row r="984" spans="1:7" x14ac:dyDescent="0.25">
      <c r="A984" s="7" t="s">
        <v>279</v>
      </c>
      <c r="B984" s="3" t="str">
        <f>_xlfn.XLOOKUP(Participantes[[#This Row],[Nombre]],$A103:$A983,$B103:$B983)</f>
        <v>d.higa@uniandes.edu.co</v>
      </c>
      <c r="C984" s="3" t="s">
        <v>263</v>
      </c>
      <c r="D984" s="3" t="s">
        <v>56</v>
      </c>
      <c r="E984" s="3" t="s">
        <v>17</v>
      </c>
      <c r="F984" s="120" t="s">
        <v>259</v>
      </c>
      <c r="G984" s="26">
        <f>_xlfn.XLOOKUP(Participantes[[#This Row],[Seminario al que asistió]],Seminarios[Seminario],Seminarios[Año])</f>
        <v>2025</v>
      </c>
    </row>
    <row r="985" spans="1:7" x14ac:dyDescent="0.25">
      <c r="A985" s="7" t="s">
        <v>1034</v>
      </c>
      <c r="B985" t="s">
        <v>645</v>
      </c>
      <c r="C985" s="3" t="s">
        <v>263</v>
      </c>
      <c r="D985" s="3" t="s">
        <v>71</v>
      </c>
      <c r="E985" s="3" t="s">
        <v>17</v>
      </c>
      <c r="F985" s="120" t="s">
        <v>259</v>
      </c>
      <c r="G985" s="26">
        <f>_xlfn.XLOOKUP(Participantes[[#This Row],[Seminario al que asistió]],Seminarios[Seminario],Seminarios[Año])</f>
        <v>2025</v>
      </c>
    </row>
    <row r="986" spans="1:7" x14ac:dyDescent="0.25">
      <c r="A986" s="7" t="s">
        <v>644</v>
      </c>
      <c r="B986" s="3" t="str">
        <f>_xlfn.XLOOKUP(Participantes[[#This Row],[Nombre]],$A105:$A985,$B105:$B985)</f>
        <v>sonmil@gmail.com</v>
      </c>
      <c r="C986" s="3" t="s">
        <v>266</v>
      </c>
      <c r="D986" s="3" t="s">
        <v>71</v>
      </c>
      <c r="E986" s="3" t="s">
        <v>13</v>
      </c>
      <c r="F986" s="120" t="s">
        <v>259</v>
      </c>
      <c r="G986" s="26">
        <f>_xlfn.XLOOKUP(Participantes[[#This Row],[Seminario al que asistió]],Seminarios[Seminario],Seminarios[Año])</f>
        <v>2025</v>
      </c>
    </row>
    <row r="987" spans="1:7" x14ac:dyDescent="0.25">
      <c r="A987" s="7" t="s">
        <v>220</v>
      </c>
      <c r="B987" s="3" t="str">
        <f>_xlfn.XLOOKUP(Participantes[[#This Row],[Nombre]],$A106:$A986,$B106:$B986)</f>
        <v>x.rueda@uniandes.edu.co</v>
      </c>
      <c r="C987" s="3" t="s">
        <v>266</v>
      </c>
      <c r="D987" s="3" t="s">
        <v>56</v>
      </c>
      <c r="E987" s="3" t="s">
        <v>13</v>
      </c>
      <c r="F987" s="120" t="s">
        <v>259</v>
      </c>
      <c r="G987" s="26">
        <f>_xlfn.XLOOKUP(Participantes[[#This Row],[Seminario al que asistió]],Seminarios[Seminario],Seminarios[Año])</f>
        <v>2025</v>
      </c>
    </row>
    <row r="988" spans="1:7" x14ac:dyDescent="0.25">
      <c r="A988" s="7" t="s">
        <v>1196</v>
      </c>
      <c r="B988" s="3"/>
      <c r="C988" s="3" t="s">
        <v>266</v>
      </c>
      <c r="D988" s="3" t="s">
        <v>278</v>
      </c>
      <c r="E988" s="3" t="s">
        <v>13</v>
      </c>
      <c r="F988" s="120" t="s">
        <v>259</v>
      </c>
      <c r="G988" s="26">
        <f>_xlfn.XLOOKUP(Participantes[[#This Row],[Seminario al que asistió]],Seminarios[Seminario],Seminarios[Año])</f>
        <v>2025</v>
      </c>
    </row>
    <row r="989" spans="1:7" x14ac:dyDescent="0.25">
      <c r="A989" s="7" t="s">
        <v>931</v>
      </c>
      <c r="B989" s="3"/>
      <c r="C989" s="3" t="s">
        <v>266</v>
      </c>
      <c r="D989" s="3" t="s">
        <v>278</v>
      </c>
      <c r="E989" s="3" t="s">
        <v>13</v>
      </c>
      <c r="F989" s="120" t="s">
        <v>259</v>
      </c>
      <c r="G989" s="26">
        <f>_xlfn.XLOOKUP(Participantes[[#This Row],[Seminario al que asistió]],Seminarios[Seminario],Seminarios[Año])</f>
        <v>2025</v>
      </c>
    </row>
    <row r="990" spans="1:7" x14ac:dyDescent="0.25">
      <c r="A990" s="7" t="s">
        <v>1199</v>
      </c>
      <c r="B990" s="3"/>
      <c r="C990" s="3" t="s">
        <v>263</v>
      </c>
      <c r="D990" s="3" t="s">
        <v>71</v>
      </c>
      <c r="E990" s="3" t="s">
        <v>13</v>
      </c>
      <c r="F990" s="120" t="s">
        <v>259</v>
      </c>
      <c r="G990" s="26">
        <f>_xlfn.XLOOKUP(Participantes[[#This Row],[Seminario al que asistió]],Seminarios[Seminario],Seminarios[Año])</f>
        <v>2025</v>
      </c>
    </row>
    <row r="991" spans="1:7" x14ac:dyDescent="0.25">
      <c r="A991" s="7" t="s">
        <v>1008</v>
      </c>
      <c r="B991" s="3" t="str">
        <f>_xlfn.XLOOKUP(Participantes[[#This Row],[Nombre]],$A110:$A990,$B110:$B990)</f>
        <v>mwachira@strathmore.edu</v>
      </c>
      <c r="C991" s="3" t="s">
        <v>266</v>
      </c>
      <c r="D991" s="3" t="s">
        <v>76</v>
      </c>
      <c r="E991" s="3" t="s">
        <v>13</v>
      </c>
      <c r="F991" s="120" t="s">
        <v>259</v>
      </c>
      <c r="G991" s="26">
        <f>_xlfn.XLOOKUP(Participantes[[#This Row],[Seminario al que asistió]],Seminarios[Seminario],Seminarios[Año])</f>
        <v>2025</v>
      </c>
    </row>
    <row r="992" spans="1:7" x14ac:dyDescent="0.25">
      <c r="A992" s="7" t="s">
        <v>787</v>
      </c>
      <c r="B992" s="3" t="s">
        <v>524</v>
      </c>
      <c r="C992" s="3" t="s">
        <v>263</v>
      </c>
      <c r="D992" s="3" t="s">
        <v>56</v>
      </c>
      <c r="E992" s="3" t="s">
        <v>13</v>
      </c>
      <c r="F992" s="120" t="s">
        <v>259</v>
      </c>
      <c r="G992" s="26">
        <f>_xlfn.XLOOKUP(Participantes[[#This Row],[Seminario al que asistió]],Seminarios[Seminario],Seminarios[Año])</f>
        <v>2025</v>
      </c>
    </row>
    <row r="993" spans="1:7" x14ac:dyDescent="0.25">
      <c r="A993" s="7" t="s">
        <v>1200</v>
      </c>
      <c r="B993" s="3"/>
      <c r="C993" s="3" t="s">
        <v>266</v>
      </c>
      <c r="D993" s="3" t="s">
        <v>71</v>
      </c>
      <c r="E993" s="3" t="s">
        <v>13</v>
      </c>
      <c r="F993" s="120" t="s">
        <v>259</v>
      </c>
      <c r="G993" s="26">
        <f>_xlfn.XLOOKUP(Participantes[[#This Row],[Seminario al que asistió]],Seminarios[Seminario],Seminarios[Año])</f>
        <v>2025</v>
      </c>
    </row>
    <row r="994" spans="1:7" x14ac:dyDescent="0.25">
      <c r="A994" s="7" t="s">
        <v>363</v>
      </c>
      <c r="B994" s="3" t="str">
        <f>_xlfn.XLOOKUP(Participantes[[#This Row],[Nombre]],$A113:$A993,$B113:$B993)</f>
        <v>robgutie@uniandes.edu.co</v>
      </c>
      <c r="C994" s="3" t="s">
        <v>263</v>
      </c>
      <c r="D994" s="3" t="s">
        <v>56</v>
      </c>
      <c r="E994" s="3" t="s">
        <v>13</v>
      </c>
      <c r="F994" s="120" t="s">
        <v>259</v>
      </c>
      <c r="G994" s="26">
        <f>_xlfn.XLOOKUP(Participantes[[#This Row],[Seminario al que asistió]],Seminarios[Seminario],Seminarios[Año])</f>
        <v>2025</v>
      </c>
    </row>
    <row r="995" spans="1:7" x14ac:dyDescent="0.25">
      <c r="A995" s="7" t="s">
        <v>1201</v>
      </c>
      <c r="B995" s="3" t="s">
        <v>1202</v>
      </c>
      <c r="C995" s="3" t="s">
        <v>266</v>
      </c>
      <c r="D995" s="3" t="s">
        <v>56</v>
      </c>
      <c r="E995" s="3" t="s">
        <v>13</v>
      </c>
      <c r="F995" s="120" t="s">
        <v>259</v>
      </c>
      <c r="G995" s="26">
        <f>_xlfn.XLOOKUP(Participantes[[#This Row],[Seminario al que asistió]],Seminarios[Seminario],Seminarios[Año])</f>
        <v>2025</v>
      </c>
    </row>
    <row r="996" spans="1:7" x14ac:dyDescent="0.25">
      <c r="A996" s="7" t="s">
        <v>1198</v>
      </c>
      <c r="B996" s="3"/>
      <c r="C996" s="3" t="s">
        <v>266</v>
      </c>
      <c r="D996" s="3" t="s">
        <v>56</v>
      </c>
      <c r="E996" s="3" t="s">
        <v>13</v>
      </c>
      <c r="F996" s="120" t="s">
        <v>259</v>
      </c>
      <c r="G996" s="26">
        <f>_xlfn.XLOOKUP(Participantes[[#This Row],[Seminario al que asistió]],Seminarios[Seminario],Seminarios[Año])</f>
        <v>2025</v>
      </c>
    </row>
    <row r="997" spans="1:7" ht="15.75" thickBot="1" x14ac:dyDescent="0.3">
      <c r="A997" s="9" t="s">
        <v>211</v>
      </c>
      <c r="B997" s="10" t="str">
        <f>_xlfn.XLOOKUP(Participantes[[#This Row],[Nombre]],$A117:$A996,$B117:$B996)</f>
        <v>cdavila@uniandes.edu.co</v>
      </c>
      <c r="C997" s="10" t="s">
        <v>263</v>
      </c>
      <c r="D997" s="10" t="s">
        <v>56</v>
      </c>
      <c r="E997" s="10" t="s">
        <v>13</v>
      </c>
      <c r="F997" s="176" t="s">
        <v>259</v>
      </c>
      <c r="G997" s="28">
        <f>_xlfn.XLOOKUP(Participantes[[#This Row],[Seminario al que asistió]],Seminarios[Seminario],Seminarios[Año])</f>
        <v>2025</v>
      </c>
    </row>
  </sheetData>
  <dataConsolidate/>
  <phoneticPr fontId="7" type="noConversion"/>
  <conditionalFormatting sqref="A2">
    <cfRule type="expression" dxfId="0" priority="1">
      <formula>A2="NA"</formula>
    </cfRule>
  </conditionalFormatting>
  <hyperlinks>
    <hyperlink ref="B271" r:id="rId1" tooltip="mailto:cfuquen@unal.edu.co" display="mailto:cfuquen@unal.edu.co" xr:uid="{394C7D5D-30C5-4EC0-ADDD-EBDBA4EDC4AB}"/>
    <hyperlink ref="B272" r:id="rId2" tooltip="mailto:jose.gonzalez@profesores.uamerica.edu.co" display="mailto:jose.gonzalez@profesores.uamerica.edu.co" xr:uid="{7DA5688E-DA85-40F0-A782-157C5870FA59}"/>
    <hyperlink ref="B278" r:id="rId3" tooltip="mailto:ekiker@gmail.com" display="mailto:ekiker@gmail.com" xr:uid="{06243C19-D6C2-45E1-8B8D-03220EEC5C01}"/>
    <hyperlink ref="B281" r:id="rId4" tooltip="mailto:almaraz@colef.mx" display="mailto:almaraz@colef.mx" xr:uid="{389A4A4F-687A-45FB-9A3C-0914AD5D871C}"/>
    <hyperlink ref="B943" r:id="rId5" xr:uid="{697EDA4B-7BF1-4F4C-8864-1623EA3E8DE3}"/>
  </hyperlinks>
  <pageMargins left="0.7" right="0.7" top="0.75" bottom="0.75" header="0.3" footer="0.3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F055-B450-4B1B-9E3F-024B6128F084}">
  <dimension ref="A1:M74"/>
  <sheetViews>
    <sheetView topLeftCell="A49" workbookViewId="0">
      <selection activeCell="E73" activeCellId="1" sqref="C59:C73 E59:E73"/>
    </sheetView>
  </sheetViews>
  <sheetFormatPr baseColWidth="10" defaultColWidth="11.42578125" defaultRowHeight="15" x14ac:dyDescent="0.25"/>
  <cols>
    <col min="1" max="1" width="22.5703125" bestFit="1" customWidth="1"/>
    <col min="2" max="2" width="16.140625" bestFit="1" customWidth="1"/>
    <col min="3" max="3" width="22.85546875" customWidth="1"/>
    <col min="4" max="4" width="10.28515625" bestFit="1" customWidth="1"/>
    <col min="5" max="5" width="14.7109375" bestFit="1" customWidth="1"/>
    <col min="6" max="6" width="19" hidden="1" customWidth="1"/>
    <col min="7" max="7" width="32" style="2" customWidth="1"/>
    <col min="8" max="8" width="25.85546875" customWidth="1"/>
    <col min="9" max="9" width="27.5703125" customWidth="1"/>
    <col min="10" max="10" width="26.5703125" customWidth="1"/>
    <col min="11" max="11" width="0" hidden="1" customWidth="1"/>
    <col min="12" max="12" width="8.140625" customWidth="1"/>
  </cols>
  <sheetData>
    <row r="1" spans="1:13" ht="15.75" thickBot="1" x14ac:dyDescent="0.3">
      <c r="A1" s="61" t="s">
        <v>164</v>
      </c>
      <c r="B1" s="61" t="s">
        <v>1035</v>
      </c>
      <c r="C1" s="61" t="s">
        <v>1036</v>
      </c>
      <c r="D1" s="61" t="s">
        <v>1037</v>
      </c>
      <c r="E1" s="61" t="s">
        <v>1038</v>
      </c>
      <c r="F1" s="62" t="s">
        <v>1039</v>
      </c>
      <c r="G1" s="61" t="s">
        <v>1040</v>
      </c>
      <c r="H1" s="61" t="s">
        <v>1041</v>
      </c>
      <c r="I1" s="61" t="s">
        <v>1042</v>
      </c>
      <c r="J1" s="80" t="s">
        <v>1043</v>
      </c>
      <c r="K1" s="80" t="s">
        <v>180</v>
      </c>
    </row>
    <row r="2" spans="1:13" x14ac:dyDescent="0.25">
      <c r="A2" t="s">
        <v>1044</v>
      </c>
      <c r="B2" t="s">
        <v>1045</v>
      </c>
      <c r="C2" t="str">
        <f>_xlfn.CONCAT(Conferencistas[[#This Row],[Nombre]]," ",Conferencistas[[#This Row],[Apellido]])</f>
        <v>Bryan Charles Boots</v>
      </c>
      <c r="D2" t="s">
        <v>42</v>
      </c>
      <c r="E2" t="s">
        <v>65</v>
      </c>
      <c r="F2" s="2">
        <v>31942</v>
      </c>
      <c r="G2" t="s">
        <v>1046</v>
      </c>
      <c r="H2" t="s">
        <v>65</v>
      </c>
      <c r="I2" t="s">
        <v>18</v>
      </c>
      <c r="J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2</v>
      </c>
      <c r="K2">
        <f>_xlfn.XLOOKUP(Conferencistas[[#This Row],[Seminario que dirigió]],Seminarios[Seminario],Seminarios[Año])</f>
        <v>2024</v>
      </c>
      <c r="M2">
        <f>IF(Dashboard!$B$2=2025,COUNTIF(Conferencistas[Año],2025),IF(Dashboard!$B$2=2024,COUNTIF(Conferencistas[Año],2024),COUNTA(Conferencistas[Nombre Completo])))</f>
        <v>52</v>
      </c>
    </row>
    <row r="3" spans="1:13" x14ac:dyDescent="0.25">
      <c r="A3" t="s">
        <v>1047</v>
      </c>
      <c r="B3" t="s">
        <v>1048</v>
      </c>
      <c r="C3" t="str">
        <f>_xlfn.CONCAT(Conferencistas[[#This Row],[Nombre]]," ",Conferencistas[[#This Row],[Apellido]])</f>
        <v>Christiane Schwieren</v>
      </c>
      <c r="D3" t="s">
        <v>37</v>
      </c>
      <c r="E3" t="s">
        <v>70</v>
      </c>
      <c r="F3" s="2">
        <v>26326</v>
      </c>
      <c r="G3" t="s">
        <v>1049</v>
      </c>
      <c r="H3" t="s">
        <v>70</v>
      </c>
      <c r="I3" t="s">
        <v>14</v>
      </c>
      <c r="J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4</v>
      </c>
      <c r="K3">
        <f>_xlfn.XLOOKUP(Conferencistas[[#This Row],[Seminario que dirigió]],Seminarios[Seminario],Seminarios[Año])</f>
        <v>2024</v>
      </c>
    </row>
    <row r="4" spans="1:13" x14ac:dyDescent="0.25">
      <c r="A4" t="s">
        <v>1050</v>
      </c>
      <c r="B4" t="s">
        <v>1051</v>
      </c>
      <c r="C4" t="str">
        <f>_xlfn.CONCAT(Conferencistas[[#This Row],[Nombre]]," ",Conferencistas[[#This Row],[Apellido]])</f>
        <v>Spencer Ross</v>
      </c>
      <c r="D4" t="s">
        <v>42</v>
      </c>
      <c r="E4" t="s">
        <v>65</v>
      </c>
      <c r="F4" s="2">
        <v>30184</v>
      </c>
      <c r="G4" t="s">
        <v>1052</v>
      </c>
      <c r="H4" t="s">
        <v>65</v>
      </c>
      <c r="I4" t="s">
        <v>18</v>
      </c>
      <c r="J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3</v>
      </c>
      <c r="K4">
        <f>_xlfn.XLOOKUP(Conferencistas[[#This Row],[Seminario que dirigió]],Seminarios[Seminario],Seminarios[Año])</f>
        <v>2024</v>
      </c>
    </row>
    <row r="5" spans="1:13" x14ac:dyDescent="0.25">
      <c r="A5" t="s">
        <v>1053</v>
      </c>
      <c r="B5" t="s">
        <v>1054</v>
      </c>
      <c r="C5" t="str">
        <f>_xlfn.CONCAT(Conferencistas[[#This Row],[Nombre]]," ",Conferencistas[[#This Row],[Apellido]])</f>
        <v>Niels Van Quaquebeke</v>
      </c>
      <c r="D5" t="s">
        <v>42</v>
      </c>
      <c r="E5" t="s">
        <v>70</v>
      </c>
      <c r="F5">
        <v>1977</v>
      </c>
      <c r="G5" t="s">
        <v>1055</v>
      </c>
      <c r="H5" t="s">
        <v>70</v>
      </c>
      <c r="I5" t="s">
        <v>14</v>
      </c>
      <c r="J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</v>
      </c>
      <c r="K5">
        <f>_xlfn.XLOOKUP(Conferencistas[[#This Row],[Seminario que dirigió]],Seminarios[Seminario],Seminarios[Año])</f>
        <v>2024</v>
      </c>
    </row>
    <row r="6" spans="1:13" x14ac:dyDescent="0.25">
      <c r="A6" t="s">
        <v>1056</v>
      </c>
      <c r="B6" t="s">
        <v>1057</v>
      </c>
      <c r="C6" t="str">
        <f>_xlfn.CONCAT(Conferencistas[[#This Row],[Nombre]]," ",Conferencistas[[#This Row],[Apellido]])</f>
        <v>Claudia Rebolledo</v>
      </c>
      <c r="D6" t="s">
        <v>37</v>
      </c>
      <c r="E6" t="s">
        <v>75</v>
      </c>
      <c r="F6" s="71" t="s">
        <v>46</v>
      </c>
      <c r="G6" t="s">
        <v>1058</v>
      </c>
      <c r="H6" t="s">
        <v>1059</v>
      </c>
      <c r="I6" t="s">
        <v>18</v>
      </c>
      <c r="J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</v>
      </c>
      <c r="K6">
        <f>_xlfn.XLOOKUP(Conferencistas[[#This Row],[Seminario que dirigió]],Seminarios[Seminario],Seminarios[Año])</f>
        <v>2024</v>
      </c>
    </row>
    <row r="7" spans="1:13" x14ac:dyDescent="0.25">
      <c r="A7" t="s">
        <v>1060</v>
      </c>
      <c r="B7" t="s">
        <v>1061</v>
      </c>
      <c r="C7" t="str">
        <f>_xlfn.CONCAT(Conferencistas[[#This Row],[Nombre]]," ",Conferencistas[[#This Row],[Apellido]])</f>
        <v>John Thøgersen</v>
      </c>
      <c r="D7" t="s">
        <v>42</v>
      </c>
      <c r="E7" t="s">
        <v>80</v>
      </c>
      <c r="F7" s="2">
        <v>20263</v>
      </c>
      <c r="G7" t="s">
        <v>1062</v>
      </c>
      <c r="H7" t="s">
        <v>80</v>
      </c>
      <c r="I7" t="s">
        <v>14</v>
      </c>
      <c r="J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2</v>
      </c>
      <c r="K7">
        <f>_xlfn.XLOOKUP(Conferencistas[[#This Row],[Seminario que dirigió]],Seminarios[Seminario],Seminarios[Año])</f>
        <v>2024</v>
      </c>
    </row>
    <row r="8" spans="1:13" ht="30" x14ac:dyDescent="0.25">
      <c r="A8" t="s">
        <v>1063</v>
      </c>
      <c r="B8" t="s">
        <v>1064</v>
      </c>
      <c r="C8" t="str">
        <f>_xlfn.CONCAT(Conferencistas[[#This Row],[Nombre]]," ",Conferencistas[[#This Row],[Apellido]])</f>
        <v>Barbara Culiberg</v>
      </c>
      <c r="D8" t="s">
        <v>37</v>
      </c>
      <c r="E8" t="s">
        <v>84</v>
      </c>
      <c r="F8" s="2">
        <v>29565</v>
      </c>
      <c r="G8" s="1" t="s">
        <v>1065</v>
      </c>
      <c r="H8" t="s">
        <v>84</v>
      </c>
      <c r="I8" t="s">
        <v>14</v>
      </c>
      <c r="J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5</v>
      </c>
      <c r="K8">
        <f>_xlfn.XLOOKUP(Conferencistas[[#This Row],[Seminario que dirigió]],Seminarios[Seminario],Seminarios[Año])</f>
        <v>2024</v>
      </c>
    </row>
    <row r="9" spans="1:13" x14ac:dyDescent="0.25">
      <c r="A9" t="s">
        <v>1066</v>
      </c>
      <c r="B9" t="s">
        <v>1067</v>
      </c>
      <c r="C9" t="str">
        <f>_xlfn.CONCAT(Conferencistas[[#This Row],[Nombre]]," ",Conferencistas[[#This Row],[Apellido]])</f>
        <v>Janina Grabs</v>
      </c>
      <c r="D9" t="s">
        <v>37</v>
      </c>
      <c r="E9" t="s">
        <v>70</v>
      </c>
      <c r="F9" s="2">
        <v>32726</v>
      </c>
      <c r="G9" t="s">
        <v>1068</v>
      </c>
      <c r="H9" t="s">
        <v>102</v>
      </c>
      <c r="I9" t="s">
        <v>14</v>
      </c>
      <c r="J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6</v>
      </c>
      <c r="K9">
        <f>_xlfn.XLOOKUP(Conferencistas[[#This Row],[Seminario que dirigió]],Seminarios[Seminario],Seminarios[Año])</f>
        <v>2024</v>
      </c>
    </row>
    <row r="10" spans="1:13" x14ac:dyDescent="0.25">
      <c r="A10" t="s">
        <v>1069</v>
      </c>
      <c r="B10" t="s">
        <v>1070</v>
      </c>
      <c r="C10" t="str">
        <f>_xlfn.CONCAT(Conferencistas[[#This Row],[Nombre]]," ",Conferencistas[[#This Row],[Apellido]])</f>
        <v>Rita Motta</v>
      </c>
      <c r="D10" t="s">
        <v>37</v>
      </c>
      <c r="E10" t="s">
        <v>88</v>
      </c>
      <c r="F10" s="2">
        <v>31395</v>
      </c>
      <c r="G10" t="s">
        <v>1068</v>
      </c>
      <c r="H10" t="s">
        <v>102</v>
      </c>
      <c r="I10" t="s">
        <v>14</v>
      </c>
      <c r="J1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6</v>
      </c>
      <c r="K10">
        <f>_xlfn.XLOOKUP(Conferencistas[[#This Row],[Seminario que dirigió]],Seminarios[Seminario],Seminarios[Año])</f>
        <v>2024</v>
      </c>
    </row>
    <row r="11" spans="1:13" x14ac:dyDescent="0.25">
      <c r="A11" t="s">
        <v>1071</v>
      </c>
      <c r="B11" t="s">
        <v>1072</v>
      </c>
      <c r="C11" t="str">
        <f>_xlfn.CONCAT(Conferencistas[[#This Row],[Nombre]]," ",Conferencistas[[#This Row],[Apellido]])</f>
        <v>Marco Palacios</v>
      </c>
      <c r="D11" t="s">
        <v>42</v>
      </c>
      <c r="E11" t="s">
        <v>75</v>
      </c>
      <c r="F11" s="2">
        <v>16236</v>
      </c>
      <c r="G11" t="s">
        <v>1073</v>
      </c>
      <c r="H11" t="s">
        <v>65</v>
      </c>
      <c r="I11" t="s">
        <v>18</v>
      </c>
      <c r="J1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3</v>
      </c>
      <c r="K11">
        <f>_xlfn.XLOOKUP(Conferencistas[[#This Row],[Seminario que dirigió]],Seminarios[Seminario],Seminarios[Año])</f>
        <v>2024</v>
      </c>
    </row>
    <row r="12" spans="1:13" x14ac:dyDescent="0.25">
      <c r="A12" t="s">
        <v>1074</v>
      </c>
      <c r="B12" t="s">
        <v>1075</v>
      </c>
      <c r="C12" t="str">
        <f>_xlfn.CONCAT(Conferencistas[[#This Row],[Nombre]]," ",Conferencistas[[#This Row],[Apellido]])</f>
        <v>Luis Fernando Molina</v>
      </c>
      <c r="D12" t="s">
        <v>42</v>
      </c>
      <c r="E12" t="s">
        <v>75</v>
      </c>
      <c r="F12" s="71" t="s">
        <v>46</v>
      </c>
      <c r="G12" t="s">
        <v>1076</v>
      </c>
      <c r="H12" t="s">
        <v>75</v>
      </c>
      <c r="I12" t="s">
        <v>22</v>
      </c>
      <c r="J1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1</v>
      </c>
      <c r="K12">
        <f>_xlfn.XLOOKUP(Conferencistas[[#This Row],[Seminario que dirigió]],Seminarios[Seminario],Seminarios[Año])</f>
        <v>2024</v>
      </c>
    </row>
    <row r="13" spans="1:13" x14ac:dyDescent="0.25">
      <c r="A13" t="s">
        <v>1077</v>
      </c>
      <c r="B13" t="s">
        <v>1078</v>
      </c>
      <c r="C13" t="str">
        <f>_xlfn.CONCAT(Conferencistas[[#This Row],[Nombre]]," ",Conferencistas[[#This Row],[Apellido]])</f>
        <v>Orlando Grisales</v>
      </c>
      <c r="D13" t="s">
        <v>42</v>
      </c>
      <c r="E13" t="s">
        <v>75</v>
      </c>
      <c r="F13" s="71" t="s">
        <v>46</v>
      </c>
      <c r="G13" t="s">
        <v>1079</v>
      </c>
      <c r="H13" t="s">
        <v>1059</v>
      </c>
      <c r="I13" t="s">
        <v>18</v>
      </c>
      <c r="J1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2</v>
      </c>
      <c r="K13">
        <f>_xlfn.XLOOKUP(Conferencistas[[#This Row],[Seminario que dirigió]],Seminarios[Seminario],Seminarios[Año])</f>
        <v>2024</v>
      </c>
    </row>
    <row r="14" spans="1:13" x14ac:dyDescent="0.25">
      <c r="A14" t="s">
        <v>1080</v>
      </c>
      <c r="B14" t="s">
        <v>1081</v>
      </c>
      <c r="C14" t="str">
        <f>_xlfn.CONCAT(Conferencistas[[#This Row],[Nombre]]," ",Conferencistas[[#This Row],[Apellido]])</f>
        <v>Alan Knight</v>
      </c>
      <c r="D14" t="s">
        <v>42</v>
      </c>
      <c r="E14" t="s">
        <v>92</v>
      </c>
      <c r="F14" s="71" t="s">
        <v>46</v>
      </c>
      <c r="G14" t="s">
        <v>1073</v>
      </c>
      <c r="H14" t="s">
        <v>1082</v>
      </c>
      <c r="I14" t="s">
        <v>14</v>
      </c>
      <c r="J1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3</v>
      </c>
      <c r="K14">
        <f>_xlfn.XLOOKUP(Conferencistas[[#This Row],[Seminario que dirigió]],Seminarios[Seminario],Seminarios[Año])</f>
        <v>2024</v>
      </c>
    </row>
    <row r="15" spans="1:13" x14ac:dyDescent="0.25">
      <c r="A15" t="s">
        <v>1083</v>
      </c>
      <c r="B15" t="s">
        <v>1084</v>
      </c>
      <c r="C15" t="str">
        <f>_xlfn.CONCAT(Conferencistas[[#This Row],[Nombre]]," ",Conferencistas[[#This Row],[Apellido]])</f>
        <v>David Lingelbach</v>
      </c>
      <c r="D15" t="s">
        <v>42</v>
      </c>
      <c r="E15" t="s">
        <v>65</v>
      </c>
      <c r="F15" s="71" t="s">
        <v>46</v>
      </c>
      <c r="G15" s="2" t="s">
        <v>1085</v>
      </c>
      <c r="H15" t="s">
        <v>65</v>
      </c>
      <c r="I15" t="s">
        <v>18</v>
      </c>
      <c r="J1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Oligarchs - David L.</v>
      </c>
      <c r="K15">
        <f>_xlfn.XLOOKUP(Conferencistas[[#This Row],[Seminario que dirigió]],Seminarios[Seminario],Seminarios[Año])</f>
        <v>2024</v>
      </c>
    </row>
    <row r="16" spans="1:13" x14ac:dyDescent="0.25">
      <c r="A16" s="103" t="s">
        <v>1086</v>
      </c>
      <c r="B16" t="s">
        <v>1087</v>
      </c>
      <c r="C16" t="str">
        <f>_xlfn.CONCAT(Conferencistas[[#This Row],[Nombre]]," ",Conferencistas[[#This Row],[Apellido]])</f>
        <v>Juliana Moreira Batista</v>
      </c>
      <c r="D16" t="s">
        <v>37</v>
      </c>
      <c r="E16" t="s">
        <v>95</v>
      </c>
      <c r="F16" s="71" t="s">
        <v>46</v>
      </c>
      <c r="G16" s="2" t="s">
        <v>1088</v>
      </c>
      <c r="H16" t="s">
        <v>1089</v>
      </c>
      <c r="I16" t="s">
        <v>22</v>
      </c>
      <c r="J1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</v>
      </c>
      <c r="K16">
        <f>_xlfn.XLOOKUP(Conferencistas[[#This Row],[Seminario que dirigió]],Seminarios[Seminario],Seminarios[Año])</f>
        <v>2024</v>
      </c>
    </row>
    <row r="17" spans="1:11" x14ac:dyDescent="0.25">
      <c r="A17" s="103" t="s">
        <v>1090</v>
      </c>
      <c r="B17" t="s">
        <v>1091</v>
      </c>
      <c r="C17" t="str">
        <f>_xlfn.CONCAT(Conferencistas[[#This Row],[Nombre]]," ",Conferencistas[[#This Row],[Apellido]])</f>
        <v>Eduardo Posada Carbó</v>
      </c>
      <c r="D17" t="s">
        <v>42</v>
      </c>
      <c r="E17" t="s">
        <v>75</v>
      </c>
      <c r="F17">
        <v>1956</v>
      </c>
      <c r="G17" t="s">
        <v>1073</v>
      </c>
      <c r="H17" t="s">
        <v>1082</v>
      </c>
      <c r="I17" t="s">
        <v>14</v>
      </c>
      <c r="J1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7">
        <f>_xlfn.XLOOKUP(Conferencistas[[#This Row],[Seminario que dirigió]],Seminarios[Seminario],Seminarios[Año])</f>
        <v>2024</v>
      </c>
    </row>
    <row r="18" spans="1:11" x14ac:dyDescent="0.25">
      <c r="A18" t="s">
        <v>1092</v>
      </c>
      <c r="B18" t="s">
        <v>1093</v>
      </c>
      <c r="C18" t="str">
        <f>_xlfn.CONCAT(Conferencistas[[#This Row],[Nombre]]," ",Conferencistas[[#This Row],[Apellido]])</f>
        <v>Luis Gabriel Galán</v>
      </c>
      <c r="D18" t="s">
        <v>42</v>
      </c>
      <c r="E18" t="s">
        <v>75</v>
      </c>
      <c r="F18" s="71" t="s">
        <v>46</v>
      </c>
      <c r="G18" t="s">
        <v>1076</v>
      </c>
      <c r="H18" t="s">
        <v>75</v>
      </c>
      <c r="I18" t="s">
        <v>22</v>
      </c>
      <c r="J1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8">
        <f>_xlfn.XLOOKUP(Conferencistas[[#This Row],[Seminario que dirigió]],Seminarios[Seminario],Seminarios[Año])</f>
        <v>2024</v>
      </c>
    </row>
    <row r="19" spans="1:11" x14ac:dyDescent="0.25">
      <c r="A19" t="s">
        <v>1094</v>
      </c>
      <c r="B19" t="s">
        <v>1095</v>
      </c>
      <c r="C19" t="str">
        <f>_xlfn.CONCAT(Conferencistas[[#This Row],[Nombre]]," ",Conferencistas[[#This Row],[Apellido]])</f>
        <v>James V. Torres Moreno</v>
      </c>
      <c r="D19" t="s">
        <v>42</v>
      </c>
      <c r="E19" t="s">
        <v>75</v>
      </c>
      <c r="F19" s="71" t="s">
        <v>46</v>
      </c>
      <c r="G19" t="s">
        <v>1076</v>
      </c>
      <c r="H19" t="s">
        <v>75</v>
      </c>
      <c r="I19" t="s">
        <v>22</v>
      </c>
      <c r="J1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9">
        <f>_xlfn.XLOOKUP(Conferencistas[[#This Row],[Seminario que dirigió]],Seminarios[Seminario],Seminarios[Año])</f>
        <v>2024</v>
      </c>
    </row>
    <row r="20" spans="1:11" x14ac:dyDescent="0.25">
      <c r="A20" t="s">
        <v>1096</v>
      </c>
      <c r="B20" t="s">
        <v>1097</v>
      </c>
      <c r="C20" t="str">
        <f>_xlfn.CONCAT(Conferencistas[[#This Row],[Nombre]]," ",Conferencistas[[#This Row],[Apellido]])</f>
        <v>Carlos Dávila</v>
      </c>
      <c r="D20" t="s">
        <v>42</v>
      </c>
      <c r="E20" t="s">
        <v>75</v>
      </c>
      <c r="F20" s="71" t="s">
        <v>46</v>
      </c>
      <c r="G20" t="s">
        <v>1076</v>
      </c>
      <c r="H20" t="s">
        <v>75</v>
      </c>
      <c r="I20" t="s">
        <v>22</v>
      </c>
      <c r="J2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0">
        <f>_xlfn.XLOOKUP(Conferencistas[[#This Row],[Seminario que dirigió]],Seminarios[Seminario],Seminarios[Año])</f>
        <v>2024</v>
      </c>
    </row>
    <row r="21" spans="1:11" x14ac:dyDescent="0.25">
      <c r="A21" t="s">
        <v>1098</v>
      </c>
      <c r="B21" t="s">
        <v>1099</v>
      </c>
      <c r="C21" t="str">
        <f>_xlfn.CONCAT(Conferencistas[[#This Row],[Nombre]]," ",Conferencistas[[#This Row],[Apellido]])</f>
        <v>Camilo Rojas</v>
      </c>
      <c r="D21" t="s">
        <v>42</v>
      </c>
      <c r="E21" t="s">
        <v>75</v>
      </c>
      <c r="F21" s="71" t="s">
        <v>46</v>
      </c>
      <c r="G21" s="2" t="s">
        <v>1100</v>
      </c>
      <c r="H21" t="s">
        <v>1101</v>
      </c>
      <c r="I21" t="s">
        <v>14</v>
      </c>
      <c r="J2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</v>
      </c>
      <c r="K21">
        <f>_xlfn.XLOOKUP(Conferencistas[[#This Row],[Seminario que dirigió]],Seminarios[Seminario],Seminarios[Año])</f>
        <v>2024</v>
      </c>
    </row>
    <row r="22" spans="1:11" x14ac:dyDescent="0.25">
      <c r="A22" t="s">
        <v>1102</v>
      </c>
      <c r="B22" t="s">
        <v>1103</v>
      </c>
      <c r="C22" t="str">
        <f>_xlfn.CONCAT(Conferencistas[[#This Row],[Nombre]]," ",Conferencistas[[#This Row],[Apellido]])</f>
        <v>Mirko Antino</v>
      </c>
      <c r="D22" t="s">
        <v>42</v>
      </c>
      <c r="E22" t="s">
        <v>96</v>
      </c>
      <c r="F22" s="71" t="s">
        <v>46</v>
      </c>
      <c r="G22" s="2" t="s">
        <v>1104</v>
      </c>
      <c r="H22" t="s">
        <v>102</v>
      </c>
      <c r="I22" t="s">
        <v>14</v>
      </c>
      <c r="J2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4</v>
      </c>
      <c r="K22">
        <f>_xlfn.XLOOKUP(Conferencistas[[#This Row],[Seminario que dirigió]],Seminarios[Seminario],Seminarios[Año])</f>
        <v>2024</v>
      </c>
    </row>
    <row r="23" spans="1:11" x14ac:dyDescent="0.25">
      <c r="A23" t="s">
        <v>1105</v>
      </c>
      <c r="B23" t="s">
        <v>1106</v>
      </c>
      <c r="C23" t="str">
        <f>_xlfn.CONCAT(Conferencistas[[#This Row],[Nombre]]," ",Conferencistas[[#This Row],[Apellido]])</f>
        <v>Basel Hammoda</v>
      </c>
      <c r="D23" t="s">
        <v>42</v>
      </c>
      <c r="E23" t="s">
        <v>99</v>
      </c>
      <c r="F23" s="71" t="s">
        <v>46</v>
      </c>
      <c r="G23" s="2" t="s">
        <v>1107</v>
      </c>
      <c r="H23" t="s">
        <v>1108</v>
      </c>
      <c r="I23" t="s">
        <v>14</v>
      </c>
      <c r="J2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3</v>
      </c>
      <c r="K23">
        <f>_xlfn.XLOOKUP(Conferencistas[[#This Row],[Seminario que dirigió]],Seminarios[Seminario],Seminarios[Año])</f>
        <v>2024</v>
      </c>
    </row>
    <row r="24" spans="1:11" x14ac:dyDescent="0.25">
      <c r="A24" t="s">
        <v>1109</v>
      </c>
      <c r="B24" t="s">
        <v>1110</v>
      </c>
      <c r="C24" t="str">
        <f>_xlfn.CONCAT(Conferencistas[[#This Row],[Nombre]]," ",Conferencistas[[#This Row],[Apellido]])</f>
        <v>Manuel Rodriguez Becerra</v>
      </c>
      <c r="D24" t="s">
        <v>42</v>
      </c>
      <c r="E24" t="s">
        <v>75</v>
      </c>
      <c r="F24" s="71" t="s">
        <v>46</v>
      </c>
      <c r="G24" t="s">
        <v>1076</v>
      </c>
      <c r="H24" t="s">
        <v>75</v>
      </c>
      <c r="I24" t="s">
        <v>22</v>
      </c>
      <c r="J2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4">
        <f>_xlfn.XLOOKUP(Conferencistas[[#This Row],[Seminario que dirigió]],Seminarios[Seminario],Seminarios[Año])</f>
        <v>2024</v>
      </c>
    </row>
    <row r="25" spans="1:11" x14ac:dyDescent="0.25">
      <c r="A25" t="s">
        <v>1111</v>
      </c>
      <c r="B25" t="s">
        <v>1112</v>
      </c>
      <c r="C25" t="str">
        <f>_xlfn.CONCAT(Conferencistas[[#This Row],[Nombre]]," ",Conferencistas[[#This Row],[Apellido]])</f>
        <v>José Félix Lafaurie</v>
      </c>
      <c r="D25" t="s">
        <v>42</v>
      </c>
      <c r="E25" t="s">
        <v>75</v>
      </c>
      <c r="F25" s="71" t="s">
        <v>46</v>
      </c>
      <c r="G25" t="s">
        <v>1113</v>
      </c>
      <c r="H25" t="s">
        <v>75</v>
      </c>
      <c r="I25" t="s">
        <v>22</v>
      </c>
      <c r="J2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5">
        <f>_xlfn.XLOOKUP(Conferencistas[[#This Row],[Seminario que dirigió]],Seminarios[Seminario],Seminarios[Año])</f>
        <v>2024</v>
      </c>
    </row>
    <row r="26" spans="1:11" x14ac:dyDescent="0.25">
      <c r="A26" t="s">
        <v>1114</v>
      </c>
      <c r="B26" t="s">
        <v>1115</v>
      </c>
      <c r="C26" t="str">
        <f>_xlfn.CONCAT(Conferencistas[[#This Row],[Nombre]]," ",Conferencistas[[#This Row],[Apellido]])</f>
        <v>Ximena Rueda</v>
      </c>
      <c r="D26" t="s">
        <v>37</v>
      </c>
      <c r="E26" t="s">
        <v>75</v>
      </c>
      <c r="F26" s="71" t="s">
        <v>46</v>
      </c>
      <c r="G26" t="s">
        <v>1076</v>
      </c>
      <c r="H26" t="s">
        <v>75</v>
      </c>
      <c r="I26" t="s">
        <v>22</v>
      </c>
      <c r="J2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6">
        <f>_xlfn.XLOOKUP(Conferencistas[[#This Row],[Seminario que dirigió]],Seminarios[Seminario],Seminarios[Año])</f>
        <v>2024</v>
      </c>
    </row>
    <row r="27" spans="1:11" x14ac:dyDescent="0.25">
      <c r="A27" t="s">
        <v>1116</v>
      </c>
      <c r="B27" t="s">
        <v>1117</v>
      </c>
      <c r="C27" t="str">
        <f>_xlfn.CONCAT(Conferencistas[[#This Row],[Nombre]]," ",Conferencistas[[#This Row],[Apellido]])</f>
        <v>Lina Moros</v>
      </c>
      <c r="D27" t="s">
        <v>37</v>
      </c>
      <c r="E27" t="s">
        <v>75</v>
      </c>
      <c r="F27" s="71" t="s">
        <v>46</v>
      </c>
      <c r="G27" t="s">
        <v>1076</v>
      </c>
      <c r="H27" t="s">
        <v>75</v>
      </c>
      <c r="I27" t="s">
        <v>22</v>
      </c>
      <c r="J2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7">
        <f>_xlfn.XLOOKUP(Conferencistas[[#This Row],[Seminario que dirigió]],Seminarios[Seminario],Seminarios[Año])</f>
        <v>2024</v>
      </c>
    </row>
    <row r="28" spans="1:11" x14ac:dyDescent="0.25">
      <c r="A28" t="s">
        <v>1090</v>
      </c>
      <c r="B28" t="s">
        <v>1118</v>
      </c>
      <c r="C28" t="str">
        <f>_xlfn.CONCAT(Conferencistas[[#This Row],[Nombre]]," ",Conferencistas[[#This Row],[Apellido]])</f>
        <v>Eduardo Boada</v>
      </c>
      <c r="D28" t="s">
        <v>42</v>
      </c>
      <c r="E28" t="s">
        <v>102</v>
      </c>
      <c r="F28" s="71" t="s">
        <v>46</v>
      </c>
      <c r="G28" s="2" t="s">
        <v>1119</v>
      </c>
      <c r="H28" t="s">
        <v>102</v>
      </c>
      <c r="I28" t="s">
        <v>14</v>
      </c>
      <c r="J2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4</v>
      </c>
      <c r="K28">
        <f>_xlfn.XLOOKUP(Conferencistas[[#This Row],[Seminario que dirigió]],Seminarios[Seminario],Seminarios[Año])</f>
        <v>2024</v>
      </c>
    </row>
    <row r="29" spans="1:11" x14ac:dyDescent="0.25">
      <c r="A29" t="s">
        <v>1120</v>
      </c>
      <c r="B29" t="s">
        <v>1121</v>
      </c>
      <c r="C29" t="str">
        <f>_xlfn.CONCAT(Conferencistas[[#This Row],[Nombre]]," ",Conferencistas[[#This Row],[Apellido]])</f>
        <v>Felix Iturriaga</v>
      </c>
      <c r="D29" t="s">
        <v>42</v>
      </c>
      <c r="E29" t="s">
        <v>102</v>
      </c>
      <c r="F29" s="71" t="s">
        <v>46</v>
      </c>
      <c r="G29" s="2" t="s">
        <v>1122</v>
      </c>
      <c r="H29" t="s">
        <v>102</v>
      </c>
      <c r="I29" t="s">
        <v>14</v>
      </c>
      <c r="J2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5</v>
      </c>
      <c r="K29">
        <f>_xlfn.XLOOKUP(Conferencistas[[#This Row],[Seminario que dirigió]],Seminarios[Seminario],Seminarios[Año])</f>
        <v>2024</v>
      </c>
    </row>
    <row r="30" spans="1:11" x14ac:dyDescent="0.25">
      <c r="A30" t="s">
        <v>1123</v>
      </c>
      <c r="B30" t="s">
        <v>1124</v>
      </c>
      <c r="C30" t="str">
        <f>_xlfn.CONCAT(Conferencistas[[#This Row],[Nombre]]," ",Conferencistas[[#This Row],[Apellido]])</f>
        <v>Nicolás Parra</v>
      </c>
      <c r="D30" t="s">
        <v>42</v>
      </c>
      <c r="E30" t="s">
        <v>75</v>
      </c>
      <c r="F30" s="71" t="s">
        <v>46</v>
      </c>
      <c r="G30" s="2" t="s">
        <v>1125</v>
      </c>
      <c r="H30" t="s">
        <v>65</v>
      </c>
      <c r="I30" t="s">
        <v>18</v>
      </c>
      <c r="J3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5</v>
      </c>
      <c r="K30">
        <f>_xlfn.XLOOKUP(Conferencistas[[#This Row],[Seminario que dirigió]],Seminarios[Seminario],Seminarios[Año])</f>
        <v>2024</v>
      </c>
    </row>
    <row r="31" spans="1:11" x14ac:dyDescent="0.25">
      <c r="A31" t="s">
        <v>1126</v>
      </c>
      <c r="B31" s="129" t="s">
        <v>1127</v>
      </c>
      <c r="C31" t="str">
        <f>_xlfn.CONCAT(Conferencistas[[#This Row],[Nombre]]," ",Conferencistas[[#This Row],[Apellido]])</f>
        <v>Linda Alkire</v>
      </c>
      <c r="D31" t="s">
        <v>37</v>
      </c>
      <c r="E31" t="s">
        <v>65</v>
      </c>
      <c r="F31" s="71" t="s">
        <v>46</v>
      </c>
      <c r="G31" s="2" t="s">
        <v>1128</v>
      </c>
      <c r="H31" t="s">
        <v>65</v>
      </c>
      <c r="I31" t="s">
        <v>18</v>
      </c>
      <c r="J3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6</v>
      </c>
      <c r="K31">
        <f>_xlfn.XLOOKUP(Conferencistas[[#This Row],[Seminario que dirigió]],Seminarios[Seminario],Seminarios[Año])</f>
        <v>2024</v>
      </c>
    </row>
    <row r="32" spans="1:11" x14ac:dyDescent="0.25">
      <c r="A32" t="s">
        <v>1129</v>
      </c>
      <c r="B32" s="129" t="s">
        <v>1130</v>
      </c>
      <c r="C32" t="str">
        <f>_xlfn.CONCAT(Conferencistas[[#This Row],[Nombre]]," ",Conferencistas[[#This Row],[Apellido]])</f>
        <v>Sertan Kabadayi</v>
      </c>
      <c r="D32" t="s">
        <v>42</v>
      </c>
      <c r="E32" s="130" t="s">
        <v>65</v>
      </c>
      <c r="F32" s="71" t="s">
        <v>46</v>
      </c>
      <c r="G32" s="2" t="s">
        <v>1131</v>
      </c>
      <c r="H32" t="s">
        <v>65</v>
      </c>
      <c r="I32" t="s">
        <v>18</v>
      </c>
      <c r="J3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6</v>
      </c>
      <c r="K32">
        <f>_xlfn.XLOOKUP(Conferencistas[[#This Row],[Seminario que dirigió]],Seminarios[Seminario],Seminarios[Año])</f>
        <v>2024</v>
      </c>
    </row>
    <row r="33" spans="1:11" x14ac:dyDescent="0.25">
      <c r="A33" t="s">
        <v>1132</v>
      </c>
      <c r="B33" t="s">
        <v>1133</v>
      </c>
      <c r="C33" t="str">
        <f>_xlfn.CONCAT(Conferencistas[[#This Row],[Nombre]]," ",Conferencistas[[#This Row],[Apellido]])</f>
        <v>Sasmira Matta</v>
      </c>
      <c r="D33" t="s">
        <v>37</v>
      </c>
      <c r="E33" s="130" t="s">
        <v>65</v>
      </c>
      <c r="F33" s="71" t="s">
        <v>46</v>
      </c>
      <c r="G33" s="2" t="s">
        <v>1134</v>
      </c>
      <c r="H33" t="s">
        <v>65</v>
      </c>
      <c r="I33" t="s">
        <v>18</v>
      </c>
      <c r="J3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6</v>
      </c>
      <c r="K33">
        <f>_xlfn.XLOOKUP(Conferencistas[[#This Row],[Seminario que dirigió]],Seminarios[Seminario],Seminarios[Año])</f>
        <v>2024</v>
      </c>
    </row>
    <row r="34" spans="1:11" x14ac:dyDescent="0.25">
      <c r="A34" t="s">
        <v>1135</v>
      </c>
      <c r="B34" s="129" t="s">
        <v>1136</v>
      </c>
      <c r="C34" t="str">
        <f>_xlfn.CONCAT(Conferencistas[[#This Row],[Nombre]]," ",Conferencistas[[#This Row],[Apellido]])</f>
        <v>Lourdes Casanova</v>
      </c>
      <c r="D34" t="s">
        <v>37</v>
      </c>
      <c r="E34" t="s">
        <v>102</v>
      </c>
      <c r="F34" s="71" t="s">
        <v>46</v>
      </c>
      <c r="G34" s="2" t="s">
        <v>1137</v>
      </c>
      <c r="H34" t="s">
        <v>65</v>
      </c>
      <c r="I34" t="s">
        <v>18</v>
      </c>
      <c r="J3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7</v>
      </c>
      <c r="K34">
        <f>_xlfn.XLOOKUP(Conferencistas[[#This Row],[Seminario que dirigió]],Seminarios[Seminario],Seminarios[Año])</f>
        <v>2024</v>
      </c>
    </row>
    <row r="35" spans="1:11" x14ac:dyDescent="0.25">
      <c r="A35" t="s">
        <v>1116</v>
      </c>
      <c r="B35" t="s">
        <v>1138</v>
      </c>
      <c r="C35" t="str">
        <f>_xlfn.CONCAT(Conferencistas[[#This Row],[Nombre]]," ",Conferencistas[[#This Row],[Apellido]])</f>
        <v>Lina Lozano</v>
      </c>
      <c r="D35" t="s">
        <v>37</v>
      </c>
      <c r="E35" t="s">
        <v>75</v>
      </c>
      <c r="F35" s="71" t="s">
        <v>46</v>
      </c>
      <c r="G35" s="2" t="s">
        <v>1139</v>
      </c>
      <c r="H35" t="s">
        <v>1140</v>
      </c>
      <c r="I35" t="s">
        <v>14</v>
      </c>
      <c r="J3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7</v>
      </c>
      <c r="K35">
        <f>_xlfn.XLOOKUP(Conferencistas[[#This Row],[Seminario que dirigió]],Seminarios[Seminario],Seminarios[Año])</f>
        <v>2025</v>
      </c>
    </row>
    <row r="36" spans="1:11" x14ac:dyDescent="0.25">
      <c r="A36" t="s">
        <v>1141</v>
      </c>
      <c r="B36" t="s">
        <v>1142</v>
      </c>
      <c r="C36" t="str">
        <f>_xlfn.CONCAT(Conferencistas[[#This Row],[Nombre]]," ",Conferencistas[[#This Row],[Apellido]])</f>
        <v>Andres Espitia</v>
      </c>
      <c r="D36" t="s">
        <v>42</v>
      </c>
      <c r="E36" t="s">
        <v>75</v>
      </c>
      <c r="F36" s="71" t="s">
        <v>46</v>
      </c>
      <c r="G36" s="2" t="s">
        <v>1143</v>
      </c>
      <c r="H36" t="s">
        <v>65</v>
      </c>
      <c r="I36" t="s">
        <v>18</v>
      </c>
      <c r="J3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8</v>
      </c>
      <c r="K36">
        <f>_xlfn.XLOOKUP(Conferencistas[[#This Row],[Seminario que dirigió]],Seminarios[Seminario],Seminarios[Año])</f>
        <v>2025</v>
      </c>
    </row>
    <row r="37" spans="1:11" x14ac:dyDescent="0.25">
      <c r="A37" t="s">
        <v>1144</v>
      </c>
      <c r="B37" t="s">
        <v>1145</v>
      </c>
      <c r="C37" t="str">
        <f>_xlfn.CONCAT(Conferencistas[[#This Row],[Nombre]]," ",Conferencistas[[#This Row],[Apellido]])</f>
        <v>Carmen Villa</v>
      </c>
      <c r="D37" t="s">
        <v>37</v>
      </c>
      <c r="E37" t="s">
        <v>102</v>
      </c>
      <c r="F37" s="71" t="s">
        <v>46</v>
      </c>
      <c r="G37" s="2" t="s">
        <v>1146</v>
      </c>
      <c r="H37" t="s">
        <v>1082</v>
      </c>
      <c r="I37" t="s">
        <v>14</v>
      </c>
      <c r="J3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9</v>
      </c>
      <c r="K37">
        <f>_xlfn.XLOOKUP(Conferencistas[[#This Row],[Seminario que dirigió]],Seminarios[Seminario],Seminarios[Año])</f>
        <v>2025</v>
      </c>
    </row>
    <row r="38" spans="1:11" x14ac:dyDescent="0.25">
      <c r="A38" t="s">
        <v>1147</v>
      </c>
      <c r="B38" t="s">
        <v>1148</v>
      </c>
      <c r="C38" t="str">
        <f>_xlfn.CONCAT(Conferencistas[[#This Row],[Nombre]]," ",Conferencistas[[#This Row],[Apellido]])</f>
        <v>Socorro Martínez</v>
      </c>
      <c r="D38" t="s">
        <v>37</v>
      </c>
      <c r="E38" t="s">
        <v>105</v>
      </c>
      <c r="F38" s="71" t="s">
        <v>46</v>
      </c>
      <c r="G38" s="135" t="s">
        <v>1149</v>
      </c>
      <c r="H38" t="s">
        <v>65</v>
      </c>
      <c r="I38" t="s">
        <v>18</v>
      </c>
      <c r="J3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10</v>
      </c>
      <c r="K38">
        <f>_xlfn.XLOOKUP(Conferencistas[[#This Row],[Seminario que dirigió]],Seminarios[Seminario],Seminarios[Año])</f>
        <v>2025</v>
      </c>
    </row>
    <row r="39" spans="1:11" x14ac:dyDescent="0.25">
      <c r="A39" t="s">
        <v>1150</v>
      </c>
      <c r="B39" t="s">
        <v>1151</v>
      </c>
      <c r="C39" t="str">
        <f>_xlfn.CONCAT(Conferencistas[[#This Row],[Nombre]]," ",Conferencistas[[#This Row],[Apellido]])</f>
        <v>Maria Alejandra Erazo</v>
      </c>
      <c r="D39" t="s">
        <v>37</v>
      </c>
      <c r="E39" t="s">
        <v>75</v>
      </c>
      <c r="F39" s="71" t="s">
        <v>46</v>
      </c>
      <c r="G39" s="2" t="s">
        <v>1152</v>
      </c>
      <c r="H39" t="s">
        <v>1101</v>
      </c>
      <c r="I39" t="s">
        <v>14</v>
      </c>
      <c r="J3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11</v>
      </c>
      <c r="K39">
        <f>_xlfn.XLOOKUP(Conferencistas[[#This Row],[Seminario que dirigió]],Seminarios[Seminario],Seminarios[Año])</f>
        <v>2025</v>
      </c>
    </row>
    <row r="40" spans="1:11" x14ac:dyDescent="0.25">
      <c r="A40" t="s">
        <v>1153</v>
      </c>
      <c r="B40" t="s">
        <v>1124</v>
      </c>
      <c r="C40" t="str">
        <f>_xlfn.CONCAT(Conferencistas[[#This Row],[Nombre]]," ",Conferencistas[[#This Row],[Apellido]])</f>
        <v>Felipe Parra</v>
      </c>
      <c r="D40" t="s">
        <v>42</v>
      </c>
      <c r="E40" t="s">
        <v>75</v>
      </c>
      <c r="F40" s="71" t="s">
        <v>46</v>
      </c>
      <c r="G40" s="2" t="s">
        <v>1154</v>
      </c>
      <c r="H40" t="s">
        <v>65</v>
      </c>
      <c r="I40" t="s">
        <v>18</v>
      </c>
      <c r="J4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12</v>
      </c>
      <c r="K40">
        <f>_xlfn.XLOOKUP(Conferencistas[[#This Row],[Seminario que dirigió]],Seminarios[Seminario],Seminarios[Año])</f>
        <v>2025</v>
      </c>
    </row>
    <row r="41" spans="1:11" x14ac:dyDescent="0.25">
      <c r="A41" t="s">
        <v>1155</v>
      </c>
      <c r="B41" t="s">
        <v>1156</v>
      </c>
      <c r="C41" t="str">
        <f>_xlfn.CONCAT(Conferencistas[[#This Row],[Nombre]]," ",Conferencistas[[#This Row],[Apellido]])</f>
        <v>Bruno Souza</v>
      </c>
      <c r="D41" t="s">
        <v>42</v>
      </c>
      <c r="E41" t="s">
        <v>95</v>
      </c>
      <c r="F41" s="71" t="s">
        <v>46</v>
      </c>
      <c r="G41" s="2" t="s">
        <v>1146</v>
      </c>
      <c r="H41" t="s">
        <v>1082</v>
      </c>
      <c r="I41" t="s">
        <v>14</v>
      </c>
      <c r="J4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13</v>
      </c>
      <c r="K41">
        <f>_xlfn.XLOOKUP(Conferencistas[[#This Row],[Seminario que dirigió]],Seminarios[Seminario],Seminarios[Año])</f>
        <v>2025</v>
      </c>
    </row>
    <row r="42" spans="1:11" x14ac:dyDescent="0.25">
      <c r="A42" t="s">
        <v>1157</v>
      </c>
      <c r="B42" t="s">
        <v>1158</v>
      </c>
      <c r="C42" t="str">
        <f>_xlfn.CONCAT(Conferencistas[[#This Row],[Nombre]]," ",Conferencistas[[#This Row],[Apellido]])</f>
        <v>Andrew Parker</v>
      </c>
      <c r="D42" t="s">
        <v>42</v>
      </c>
      <c r="E42" t="s">
        <v>92</v>
      </c>
      <c r="F42" s="71" t="s">
        <v>46</v>
      </c>
      <c r="G42" s="2" t="s">
        <v>1159</v>
      </c>
      <c r="H42" t="s">
        <v>1082</v>
      </c>
      <c r="I42" t="s">
        <v>14</v>
      </c>
      <c r="J4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7</v>
      </c>
      <c r="K42">
        <f>_xlfn.XLOOKUP(Conferencistas[[#This Row],[Seminario que dirigió]],Seminarios[Seminario],Seminarios[Año])</f>
        <v>2025</v>
      </c>
    </row>
    <row r="43" spans="1:11" x14ac:dyDescent="0.25">
      <c r="A43" t="s">
        <v>1160</v>
      </c>
      <c r="B43" s="129" t="s">
        <v>1161</v>
      </c>
      <c r="C43" t="str">
        <f>_xlfn.CONCAT(Conferencistas[[#This Row],[Nombre]]," ",Conferencistas[[#This Row],[Apellido]])</f>
        <v>Behnoosh Lahooti</v>
      </c>
      <c r="D43" t="s">
        <v>37</v>
      </c>
      <c r="E43" t="s">
        <v>108</v>
      </c>
      <c r="F43" s="71" t="s">
        <v>46</v>
      </c>
      <c r="G43" s="2" t="s">
        <v>1162</v>
      </c>
      <c r="H43" t="s">
        <v>1101</v>
      </c>
      <c r="I43" t="s">
        <v>14</v>
      </c>
      <c r="J4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14</v>
      </c>
      <c r="K43">
        <f>_xlfn.XLOOKUP(Conferencistas[[#This Row],[Seminario que dirigió]],Seminarios[Seminario],Seminarios[Año])</f>
        <v>2025</v>
      </c>
    </row>
    <row r="44" spans="1:11" x14ac:dyDescent="0.25">
      <c r="A44" t="s">
        <v>1163</v>
      </c>
      <c r="B44" t="s">
        <v>1164</v>
      </c>
      <c r="C44" t="str">
        <f>_xlfn.CONCAT(Conferencistas[[#This Row],[Nombre]]," ",Conferencistas[[#This Row],[Apellido]])</f>
        <v>Wolf Wagner</v>
      </c>
      <c r="D44" t="s">
        <v>42</v>
      </c>
      <c r="E44" t="s">
        <v>70</v>
      </c>
      <c r="F44" s="71" t="s">
        <v>46</v>
      </c>
      <c r="G44" s="2" t="s">
        <v>1165</v>
      </c>
      <c r="H44" t="s">
        <v>1140</v>
      </c>
      <c r="I44" t="s">
        <v>14</v>
      </c>
      <c r="J4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8</v>
      </c>
      <c r="K44">
        <f>_xlfn.XLOOKUP(Conferencistas[[#This Row],[Seminario que dirigió]],Seminarios[Seminario],Seminarios[Año])</f>
        <v>2025</v>
      </c>
    </row>
    <row r="45" spans="1:11" x14ac:dyDescent="0.25">
      <c r="A45" t="s">
        <v>1166</v>
      </c>
      <c r="B45" t="s">
        <v>1167</v>
      </c>
      <c r="C45" t="str">
        <f>_xlfn.CONCAT(Conferencistas[[#This Row],[Nombre]]," ",Conferencistas[[#This Row],[Apellido]])</f>
        <v>Steven Kilroy</v>
      </c>
      <c r="D45" t="s">
        <v>42</v>
      </c>
      <c r="E45" t="s">
        <v>111</v>
      </c>
      <c r="F45" s="71" t="s">
        <v>46</v>
      </c>
      <c r="G45" s="2" t="s">
        <v>1168</v>
      </c>
      <c r="H45" t="s">
        <v>111</v>
      </c>
      <c r="I45" t="s">
        <v>14</v>
      </c>
      <c r="J4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8</v>
      </c>
      <c r="K45">
        <f>_xlfn.XLOOKUP(Conferencistas[[#This Row],[Seminario que dirigió]],Seminarios[Seminario],Seminarios[Año])</f>
        <v>2025</v>
      </c>
    </row>
    <row r="46" spans="1:11" x14ac:dyDescent="0.25">
      <c r="A46" t="s">
        <v>1169</v>
      </c>
      <c r="B46" t="s">
        <v>1170</v>
      </c>
      <c r="C46" t="str">
        <f>_xlfn.CONCAT(Conferencistas[[#This Row],[Nombre]]," ",Conferencistas[[#This Row],[Apellido]])</f>
        <v>Neal Roese</v>
      </c>
      <c r="D46" t="s">
        <v>42</v>
      </c>
      <c r="E46" t="s">
        <v>65</v>
      </c>
      <c r="F46" s="71" t="s">
        <v>46</v>
      </c>
      <c r="G46" s="2" t="s">
        <v>1171</v>
      </c>
      <c r="H46" t="s">
        <v>65</v>
      </c>
      <c r="I46" t="s">
        <v>18</v>
      </c>
      <c r="J4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9</v>
      </c>
      <c r="K46">
        <f>_xlfn.XLOOKUP(Conferencistas[[#This Row],[Seminario que dirigió]],Seminarios[Seminario],Seminarios[Año])</f>
        <v>2025</v>
      </c>
    </row>
    <row r="47" spans="1:11" x14ac:dyDescent="0.25">
      <c r="A47" t="s">
        <v>1096</v>
      </c>
      <c r="B47" t="s">
        <v>1172</v>
      </c>
      <c r="C47" t="str">
        <f>_xlfn.CONCAT(Conferencistas[[#This Row],[Nombre]]," ",Conferencistas[[#This Row],[Apellido]])</f>
        <v>Carlos Velasco</v>
      </c>
      <c r="D47" t="s">
        <v>42</v>
      </c>
      <c r="E47" t="s">
        <v>75</v>
      </c>
      <c r="F47" s="71" t="s">
        <v>46</v>
      </c>
      <c r="G47" s="2" t="s">
        <v>1173</v>
      </c>
      <c r="H47" t="s">
        <v>1174</v>
      </c>
      <c r="I47" t="s">
        <v>14</v>
      </c>
      <c r="J4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15</v>
      </c>
      <c r="K47">
        <f>_xlfn.XLOOKUP(Conferencistas[[#This Row],[Seminario que dirigió]],Seminarios[Seminario],Seminarios[Año])</f>
        <v>2025</v>
      </c>
    </row>
    <row r="48" spans="1:11" x14ac:dyDescent="0.25">
      <c r="A48" t="s">
        <v>1175</v>
      </c>
      <c r="B48" t="s">
        <v>1176</v>
      </c>
      <c r="C48" t="str">
        <f>_xlfn.CONCAT(Conferencistas[[#This Row],[Nombre]]," ",Conferencistas[[#This Row],[Apellido]])</f>
        <v>Yimin Cheng</v>
      </c>
      <c r="D48" t="s">
        <v>42</v>
      </c>
      <c r="E48" t="s">
        <v>112</v>
      </c>
      <c r="F48" s="71" t="s">
        <v>46</v>
      </c>
      <c r="G48" s="2" t="s">
        <v>1177</v>
      </c>
      <c r="H48" t="s">
        <v>1178</v>
      </c>
      <c r="I48" t="s">
        <v>27</v>
      </c>
      <c r="J4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9</v>
      </c>
      <c r="K48">
        <f>_xlfn.XLOOKUP(Conferencistas[[#This Row],[Seminario que dirigió]],Seminarios[Seminario],Seminarios[Año])</f>
        <v>2025</v>
      </c>
    </row>
    <row r="49" spans="1:11" x14ac:dyDescent="0.25">
      <c r="A49" t="s">
        <v>1179</v>
      </c>
      <c r="B49" t="s">
        <v>1180</v>
      </c>
      <c r="C49" t="str">
        <f>_xlfn.CONCAT(Conferencistas[[#This Row],[Nombre]]," ",Conferencistas[[#This Row],[Apellido]])</f>
        <v>Luis Alfredo Arango</v>
      </c>
      <c r="D49" t="s">
        <v>42</v>
      </c>
      <c r="E49" t="s">
        <v>75</v>
      </c>
      <c r="F49" s="71"/>
      <c r="G49" s="2" t="s">
        <v>1181</v>
      </c>
      <c r="H49" t="s">
        <v>1178</v>
      </c>
      <c r="I49" t="s">
        <v>27</v>
      </c>
      <c r="J4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16</v>
      </c>
      <c r="K49">
        <f>_xlfn.XLOOKUP(Conferencistas[[#This Row],[Seminario que dirigió]],Seminarios[Seminario],Seminarios[Año])</f>
        <v>2025</v>
      </c>
    </row>
    <row r="50" spans="1:11" x14ac:dyDescent="0.25">
      <c r="A50" t="s">
        <v>1182</v>
      </c>
      <c r="B50" t="s">
        <v>1183</v>
      </c>
      <c r="C50" t="str">
        <f>_xlfn.CONCAT(Conferencistas[[#This Row],[Nombre]]," ",Conferencistas[[#This Row],[Apellido]])</f>
        <v>Suresh Sethi</v>
      </c>
      <c r="D50" t="s">
        <v>42</v>
      </c>
      <c r="E50" t="s">
        <v>65</v>
      </c>
      <c r="F50" s="2"/>
      <c r="G50" s="2" t="s">
        <v>1184</v>
      </c>
      <c r="H50" t="s">
        <v>65</v>
      </c>
      <c r="I50" t="s">
        <v>18</v>
      </c>
      <c r="J5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10</v>
      </c>
      <c r="K50">
        <f>_xlfn.XLOOKUP(Conferencistas[[#This Row],[Seminario que dirigió]],Seminarios[Seminario],Seminarios[Año])</f>
        <v>2025</v>
      </c>
    </row>
    <row r="51" spans="1:11" x14ac:dyDescent="0.25">
      <c r="A51" t="s">
        <v>1185</v>
      </c>
      <c r="B51" t="s">
        <v>1186</v>
      </c>
      <c r="C51" t="str">
        <f>_xlfn.CONCAT(Conferencistas[[#This Row],[Nombre]]," ",Conferencistas[[#This Row],[Apellido]])</f>
        <v>Constantin Blome</v>
      </c>
      <c r="D51" t="s">
        <v>42</v>
      </c>
      <c r="E51" t="s">
        <v>70</v>
      </c>
      <c r="F51" s="2"/>
      <c r="G51" s="2" t="s">
        <v>1187</v>
      </c>
      <c r="H51" t="s">
        <v>70</v>
      </c>
      <c r="I51" t="s">
        <v>14</v>
      </c>
      <c r="J5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11</v>
      </c>
      <c r="K51">
        <f>_xlfn.XLOOKUP(Conferencistas[[#This Row],[Seminario que dirigió]],Seminarios[Seminario],Seminarios[Año])</f>
        <v>2025</v>
      </c>
    </row>
    <row r="52" spans="1:11" x14ac:dyDescent="0.25">
      <c r="A52" t="s">
        <v>1188</v>
      </c>
      <c r="B52" t="s">
        <v>1189</v>
      </c>
      <c r="C52" t="str">
        <f>_xlfn.CONCAT(Conferencistas[[#This Row],[Nombre]]," ",Conferencistas[[#This Row],[Apellido]])</f>
        <v>Christian Schott</v>
      </c>
      <c r="D52" t="s">
        <v>42</v>
      </c>
      <c r="E52" t="s">
        <v>70</v>
      </c>
      <c r="F52" s="2"/>
      <c r="G52" s="2" t="s">
        <v>1190</v>
      </c>
      <c r="H52" t="s">
        <v>1191</v>
      </c>
      <c r="I52" t="s">
        <v>27</v>
      </c>
      <c r="J5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12</v>
      </c>
      <c r="K52">
        <f>_xlfn.XLOOKUP(Conferencistas[[#This Row],[Seminario que dirigió]],Seminarios[Seminario],Seminarios[Año])</f>
        <v>2025</v>
      </c>
    </row>
    <row r="53" spans="1:11" x14ac:dyDescent="0.25">
      <c r="A53" t="s">
        <v>1192</v>
      </c>
      <c r="B53" t="s">
        <v>1193</v>
      </c>
      <c r="C53" t="str">
        <f>_xlfn.CONCAT(Conferencistas[[#This Row],[Nombre]]," ",Conferencistas[[#This Row],[Apellido]])</f>
        <v>Teresa da Silva Lopes</v>
      </c>
      <c r="D53" t="s">
        <v>37</v>
      </c>
      <c r="E53" t="s">
        <v>88</v>
      </c>
      <c r="F53" s="2"/>
      <c r="G53" s="2" t="s">
        <v>1194</v>
      </c>
      <c r="H53" t="s">
        <v>1082</v>
      </c>
      <c r="I53" t="s">
        <v>14</v>
      </c>
      <c r="J5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13</v>
      </c>
      <c r="K53">
        <f>_xlfn.XLOOKUP(Conferencistas[[#This Row],[Seminario que dirigió]],Seminarios[Seminario],Seminarios[Año])</f>
        <v>2025</v>
      </c>
    </row>
    <row r="54" spans="1:11" x14ac:dyDescent="0.25">
      <c r="F54" s="2"/>
    </row>
    <row r="55" spans="1:11" x14ac:dyDescent="0.25">
      <c r="F55" s="2"/>
    </row>
    <row r="58" spans="1:11" ht="15.75" thickBot="1" x14ac:dyDescent="0.3">
      <c r="C58" s="220" t="s">
        <v>1195</v>
      </c>
      <c r="D58" s="220"/>
    </row>
    <row r="59" spans="1:11" x14ac:dyDescent="0.25">
      <c r="C59" t="s">
        <v>65</v>
      </c>
      <c r="D59" s="6">
        <f>COUNTIF(Conferencistas[Nacionalidad],C59)</f>
        <v>8</v>
      </c>
      <c r="E59" s="203">
        <f>D59/$D$74</f>
        <v>0.15384615384615385</v>
      </c>
    </row>
    <row r="60" spans="1:11" x14ac:dyDescent="0.25">
      <c r="C60" t="s">
        <v>70</v>
      </c>
      <c r="D60" s="6">
        <f>COUNTIF(Conferencistas[Nacionalidad],C60)</f>
        <v>6</v>
      </c>
      <c r="E60" s="203">
        <f t="shared" ref="E60:E73" si="0">D60/$D$74</f>
        <v>0.11538461538461539</v>
      </c>
    </row>
    <row r="61" spans="1:11" x14ac:dyDescent="0.25">
      <c r="C61" t="s">
        <v>75</v>
      </c>
      <c r="D61" s="6">
        <f>COUNTIF(Conferencistas[Nacionalidad],C61)</f>
        <v>20</v>
      </c>
      <c r="E61" s="203">
        <f t="shared" si="0"/>
        <v>0.38461538461538464</v>
      </c>
    </row>
    <row r="62" spans="1:11" x14ac:dyDescent="0.25">
      <c r="C62" t="s">
        <v>80</v>
      </c>
      <c r="D62" s="6">
        <f>COUNTIF(Conferencistas[Nacionalidad],C62)</f>
        <v>1</v>
      </c>
      <c r="E62" s="203">
        <f t="shared" si="0"/>
        <v>1.9230769230769232E-2</v>
      </c>
    </row>
    <row r="63" spans="1:11" x14ac:dyDescent="0.25">
      <c r="C63" t="s">
        <v>84</v>
      </c>
      <c r="D63" s="6">
        <f>COUNTIF(Conferencistas[Nacionalidad],C63)</f>
        <v>1</v>
      </c>
      <c r="E63" s="203">
        <f t="shared" si="0"/>
        <v>1.9230769230769232E-2</v>
      </c>
    </row>
    <row r="64" spans="1:11" x14ac:dyDescent="0.25">
      <c r="C64" t="s">
        <v>88</v>
      </c>
      <c r="D64" s="6">
        <f>COUNTIF(Conferencistas[Nacionalidad],C64)</f>
        <v>2</v>
      </c>
      <c r="E64" s="203">
        <f t="shared" si="0"/>
        <v>3.8461538461538464E-2</v>
      </c>
    </row>
    <row r="65" spans="3:7" x14ac:dyDescent="0.25">
      <c r="C65" t="s">
        <v>92</v>
      </c>
      <c r="D65" s="6">
        <f>COUNTIF(Conferencistas[Nacionalidad],C65)</f>
        <v>2</v>
      </c>
      <c r="E65" s="203">
        <f t="shared" si="0"/>
        <v>3.8461538461538464E-2</v>
      </c>
    </row>
    <row r="66" spans="3:7" x14ac:dyDescent="0.25">
      <c r="C66" t="s">
        <v>95</v>
      </c>
      <c r="D66" s="6">
        <f>COUNTIF(Conferencistas[Nacionalidad],C66)</f>
        <v>2</v>
      </c>
      <c r="E66" s="203">
        <f t="shared" si="0"/>
        <v>3.8461538461538464E-2</v>
      </c>
    </row>
    <row r="67" spans="3:7" x14ac:dyDescent="0.25">
      <c r="C67" t="s">
        <v>96</v>
      </c>
      <c r="D67" s="6">
        <f>COUNTIF(Conferencistas[Nacionalidad],C67)</f>
        <v>1</v>
      </c>
      <c r="E67" s="203">
        <f t="shared" si="0"/>
        <v>1.9230769230769232E-2</v>
      </c>
    </row>
    <row r="68" spans="3:7" x14ac:dyDescent="0.25">
      <c r="C68" t="s">
        <v>99</v>
      </c>
      <c r="D68" s="6">
        <f>COUNTIF(Conferencistas[Nacionalidad],C68)</f>
        <v>1</v>
      </c>
      <c r="E68" s="203">
        <f t="shared" si="0"/>
        <v>1.9230769230769232E-2</v>
      </c>
    </row>
    <row r="69" spans="3:7" x14ac:dyDescent="0.25">
      <c r="C69" t="s">
        <v>102</v>
      </c>
      <c r="D69" s="6">
        <f>COUNTIF(Conferencistas[Nacionalidad],C69)</f>
        <v>4</v>
      </c>
      <c r="E69" s="203">
        <f t="shared" si="0"/>
        <v>7.6923076923076927E-2</v>
      </c>
    </row>
    <row r="70" spans="3:7" x14ac:dyDescent="0.25">
      <c r="C70" t="s">
        <v>105</v>
      </c>
      <c r="D70" s="6">
        <f>COUNTIF(Conferencistas[Nacionalidad],C70)</f>
        <v>1</v>
      </c>
      <c r="E70" s="203">
        <f t="shared" si="0"/>
        <v>1.9230769230769232E-2</v>
      </c>
    </row>
    <row r="71" spans="3:7" ht="15.75" thickBot="1" x14ac:dyDescent="0.3">
      <c r="C71" t="s">
        <v>108</v>
      </c>
      <c r="D71" s="6">
        <f>COUNTIF(Conferencistas[Nacionalidad],C71)</f>
        <v>1</v>
      </c>
      <c r="E71" s="203">
        <f t="shared" si="0"/>
        <v>1.9230769230769232E-2</v>
      </c>
    </row>
    <row r="72" spans="3:7" ht="15.75" thickBot="1" x14ac:dyDescent="0.3">
      <c r="C72" t="s">
        <v>111</v>
      </c>
      <c r="D72" s="6">
        <f>COUNTIF(Conferencistas[Nacionalidad],C72)</f>
        <v>1</v>
      </c>
      <c r="E72" s="203">
        <f t="shared" si="0"/>
        <v>1.9230769230769232E-2</v>
      </c>
    </row>
    <row r="73" spans="3:7" x14ac:dyDescent="0.25">
      <c r="C73" t="s">
        <v>112</v>
      </c>
      <c r="D73" s="6">
        <f>COUNTIF(Conferencistas[Nacionalidad],C73)</f>
        <v>1</v>
      </c>
      <c r="E73" s="203">
        <f t="shared" si="0"/>
        <v>1.9230769230769232E-2</v>
      </c>
    </row>
    <row r="74" spans="3:7" x14ac:dyDescent="0.25">
      <c r="D74">
        <f>SUM(D59:D73)</f>
        <v>52</v>
      </c>
      <c r="G74"/>
    </row>
  </sheetData>
  <mergeCells count="1">
    <mergeCell ref="C58:D58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3924198-AE7D-4CA4-A484-CDA8DB3862B6}">
  <ds:schemaRefs>
    <ds:schemaRef ds:uri="http://www.w3.org/2001/XMLSchema"/>
    <ds:schemaRef ds:uri="http://microsoft.data.visualization.Client.Excel.LState/1.0"/>
  </ds:schemaRefs>
</ds:datastoreItem>
</file>

<file path=customXml/itemProps2.xml><?xml version="1.0" encoding="utf-8"?>
<ds:datastoreItem xmlns:ds="http://schemas.openxmlformats.org/officeDocument/2006/customXml" ds:itemID="{628549E8-5345-47CE-A164-1E757E571FDB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658159E0-C503-48C5-844E-14CF048F15E6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Tablas Reporte</vt:lpstr>
      <vt:lpstr>Listas Asistencia</vt:lpstr>
      <vt:lpstr>BD Seminarios</vt:lpstr>
      <vt:lpstr>BD Participantes</vt:lpstr>
      <vt:lpstr>BD Conferencistas</vt:lpstr>
    </vt:vector>
  </TitlesOfParts>
  <Manager/>
  <Company>Universidad de los Andes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David Martinez Osorio</dc:creator>
  <cp:keywords/>
  <dc:description/>
  <cp:lastModifiedBy>Jose David Martinez Osorio</cp:lastModifiedBy>
  <cp:revision/>
  <dcterms:created xsi:type="dcterms:W3CDTF">2024-06-27T14:44:29Z</dcterms:created>
  <dcterms:modified xsi:type="dcterms:W3CDTF">2025-08-08T23:22:15Z</dcterms:modified>
  <cp:category/>
  <cp:contentStatus/>
</cp:coreProperties>
</file>