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an\Documents\DONOOS\V2\"/>
    </mc:Choice>
  </mc:AlternateContent>
  <xr:revisionPtr revIDLastSave="0" documentId="13_ncr:1_{1AE014FF-F815-48A8-9552-0DAC4FEA7585}" xr6:coauthVersionLast="47" xr6:coauthVersionMax="47" xr10:uidLastSave="{00000000-0000-0000-0000-000000000000}"/>
  <bookViews>
    <workbookView xWindow="-120" yWindow="-120" windowWidth="29040" windowHeight="15720" tabRatio="676" firstSheet="1" activeTab="8" xr2:uid="{968CB10D-C4B9-44A7-9085-9D353D992351}"/>
  </bookViews>
  <sheets>
    <sheet name=" TABLAS MATRIX " sheetId="3" r:id="rId1"/>
    <sheet name="DIAGRAMA" sheetId="5" r:id="rId2"/>
    <sheet name="SECUENCIA " sheetId="10" r:id="rId3"/>
    <sheet name="RELACION" sheetId="20" r:id="rId4"/>
    <sheet name="Ejemplo Clte" sheetId="9" r:id="rId5"/>
    <sheet name="RESULTADO" sheetId="21" r:id="rId6"/>
    <sheet name="ENVIO" sheetId="16" r:id="rId7"/>
    <sheet name="Hoja1" sheetId="22" r:id="rId8"/>
    <sheet name="Avance" sheetId="28" r:id="rId9"/>
    <sheet name="Hoja2" sheetId="23" r:id="rId10"/>
    <sheet name="Hoja3" sheetId="24" r:id="rId11"/>
    <sheet name="Nomenclatura" sheetId="25" r:id="rId12"/>
    <sheet name="Inventario" sheetId="27" r:id="rId13"/>
    <sheet name="Sheet2" sheetId="26" r:id="rId14"/>
    <sheet name="Sheet1" sheetId="29" r:id="rId15"/>
  </sheets>
  <definedNames>
    <definedName name="_xlnm._FilterDatabase" localSheetId="0" hidden="1">' TABLAS MATRIX '!$AK$2:$AK$122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7" l="1"/>
  <c r="M8" i="27"/>
  <c r="M12" i="27"/>
  <c r="M13" i="27"/>
  <c r="M14" i="27"/>
  <c r="M7" i="27"/>
  <c r="E2" i="27"/>
  <c r="C2" i="27"/>
  <c r="M17" i="27"/>
  <c r="M16" i="27"/>
  <c r="M15" i="27"/>
  <c r="M11" i="27"/>
  <c r="M9" i="27"/>
  <c r="M6" i="27"/>
  <c r="M5" i="27"/>
  <c r="AG17" i="3"/>
  <c r="AG18" i="3"/>
  <c r="AG19" i="3"/>
  <c r="AG20" i="3"/>
  <c r="AG21" i="3"/>
  <c r="AG22" i="3"/>
  <c r="AG23" i="3"/>
  <c r="N63" i="3"/>
  <c r="N64" i="3"/>
  <c r="N65" i="3"/>
  <c r="N66" i="3"/>
  <c r="N67" i="3"/>
  <c r="N68" i="3"/>
  <c r="N69" i="3"/>
  <c r="N70" i="3"/>
  <c r="N71" i="3"/>
  <c r="N72" i="3"/>
  <c r="N62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6" i="3"/>
  <c r="CG14" i="3" l="1"/>
  <c r="AP36" i="3"/>
  <c r="AP37" i="3"/>
  <c r="AP38" i="3"/>
  <c r="AP40" i="3"/>
  <c r="AP18" i="3"/>
  <c r="AP19" i="3"/>
  <c r="AP20" i="3"/>
  <c r="AB70" i="3"/>
  <c r="AB83" i="3"/>
  <c r="AB85" i="3"/>
  <c r="AB87" i="3"/>
  <c r="AB56" i="3"/>
  <c r="AB58" i="3"/>
  <c r="AB31" i="3"/>
  <c r="AB33" i="3"/>
  <c r="AB15" i="3"/>
  <c r="AB17" i="3"/>
  <c r="I72" i="3" l="1"/>
  <c r="I71" i="3"/>
  <c r="I70" i="3"/>
  <c r="I68" i="3"/>
  <c r="I67" i="3"/>
  <c r="I66" i="3"/>
  <c r="I65" i="3"/>
  <c r="I64" i="3"/>
  <c r="I63" i="3"/>
  <c r="I62" i="3"/>
  <c r="I27" i="3" l="1"/>
  <c r="I28" i="3"/>
  <c r="I29" i="3"/>
  <c r="I30" i="3"/>
  <c r="I33" i="3"/>
  <c r="I34" i="3"/>
  <c r="I35" i="3"/>
  <c r="I36" i="3"/>
  <c r="I37" i="3"/>
  <c r="I38" i="3"/>
  <c r="I39" i="3"/>
  <c r="I49" i="3"/>
  <c r="I50" i="3"/>
  <c r="I51" i="3"/>
  <c r="I52" i="3"/>
  <c r="I53" i="3"/>
  <c r="I26" i="3"/>
  <c r="I7" i="3"/>
  <c r="N7" i="3" s="1"/>
  <c r="I8" i="3"/>
  <c r="N8" i="3" s="1"/>
  <c r="I9" i="3"/>
  <c r="N9" i="3" s="1"/>
  <c r="I10" i="3"/>
  <c r="N10" i="3" s="1"/>
  <c r="I11" i="3"/>
  <c r="N11" i="3" s="1"/>
  <c r="I12" i="3"/>
  <c r="N12" i="3" s="1"/>
  <c r="I13" i="3"/>
  <c r="N13" i="3" s="1"/>
  <c r="I14" i="3"/>
  <c r="N14" i="3" s="1"/>
  <c r="I15" i="3"/>
  <c r="N15" i="3" s="1"/>
  <c r="I16" i="3"/>
  <c r="N16" i="3" s="1"/>
  <c r="I17" i="3"/>
  <c r="N17" i="3" s="1"/>
  <c r="I18" i="3"/>
  <c r="N18" i="3" s="1"/>
  <c r="I19" i="3"/>
  <c r="N19" i="3" s="1"/>
  <c r="I6" i="3"/>
  <c r="N6" i="3" s="1"/>
  <c r="CZ7" i="3"/>
  <c r="DC7" i="3" s="1"/>
  <c r="CZ8" i="3"/>
  <c r="DC8" i="3" s="1"/>
  <c r="CZ9" i="3"/>
  <c r="DC9" i="3" s="1"/>
  <c r="CZ10" i="3"/>
  <c r="DC10" i="3" s="1"/>
  <c r="CZ11" i="3"/>
  <c r="DC11" i="3" s="1"/>
  <c r="CZ12" i="3"/>
  <c r="DC12" i="3" s="1"/>
  <c r="CZ13" i="3"/>
  <c r="DC13" i="3" s="1"/>
  <c r="CZ14" i="3"/>
  <c r="DC14" i="3" s="1"/>
  <c r="CZ15" i="3"/>
  <c r="DC15" i="3" s="1"/>
  <c r="CZ16" i="3"/>
  <c r="DC16" i="3" s="1"/>
  <c r="CZ17" i="3"/>
  <c r="DC17" i="3" s="1"/>
  <c r="CZ18" i="3"/>
  <c r="DC18" i="3" s="1"/>
  <c r="CZ19" i="3"/>
  <c r="DC19" i="3" s="1"/>
  <c r="CZ20" i="3"/>
  <c r="DC20" i="3" s="1"/>
  <c r="CZ21" i="3"/>
  <c r="DC21" i="3" s="1"/>
  <c r="CZ22" i="3"/>
  <c r="DC22" i="3" s="1"/>
  <c r="CZ6" i="3"/>
  <c r="DC6" i="3" s="1"/>
  <c r="CL7" i="3"/>
  <c r="CP7" i="3" s="1"/>
  <c r="CL8" i="3"/>
  <c r="CP8" i="3" s="1"/>
  <c r="CL9" i="3"/>
  <c r="CP9" i="3" s="1"/>
  <c r="CL10" i="3"/>
  <c r="CP10" i="3" s="1"/>
  <c r="CL11" i="3"/>
  <c r="CP11" i="3" s="1"/>
  <c r="CL6" i="3"/>
  <c r="CP6" i="3" s="1"/>
  <c r="BX7" i="3"/>
  <c r="CB7" i="3" s="1"/>
  <c r="CG7" i="3" s="1"/>
  <c r="BX8" i="3"/>
  <c r="CB8" i="3" s="1"/>
  <c r="CG8" i="3" s="1"/>
  <c r="BX9" i="3"/>
  <c r="CB9" i="3" s="1"/>
  <c r="CG9" i="3" s="1"/>
  <c r="BX10" i="3"/>
  <c r="CB10" i="3" s="1"/>
  <c r="CG10" i="3" s="1"/>
  <c r="BX11" i="3"/>
  <c r="CB11" i="3" s="1"/>
  <c r="CG11" i="3" s="1"/>
  <c r="BX12" i="3"/>
  <c r="CB12" i="3" s="1"/>
  <c r="CG12" i="3" s="1"/>
  <c r="BX13" i="3"/>
  <c r="CB13" i="3" s="1"/>
  <c r="CG13" i="3" s="1"/>
  <c r="BX14" i="3"/>
  <c r="BX15" i="3"/>
  <c r="CB15" i="3" s="1"/>
  <c r="CG15" i="3" s="1"/>
  <c r="BX16" i="3"/>
  <c r="CB16" i="3" s="1"/>
  <c r="CG16" i="3" s="1"/>
  <c r="BX17" i="3"/>
  <c r="CB17" i="3" s="1"/>
  <c r="CG17" i="3" s="1"/>
  <c r="BX18" i="3"/>
  <c r="CB18" i="3" s="1"/>
  <c r="CG18" i="3" s="1"/>
  <c r="BX19" i="3"/>
  <c r="CB19" i="3" s="1"/>
  <c r="CG19" i="3" s="1"/>
  <c r="BX20" i="3"/>
  <c r="CB20" i="3" s="1"/>
  <c r="CG20" i="3" s="1"/>
  <c r="BX21" i="3"/>
  <c r="CB21" i="3" s="1"/>
  <c r="CG21" i="3" s="1"/>
  <c r="BX22" i="3"/>
  <c r="CB22" i="3" s="1"/>
  <c r="CG22" i="3" s="1"/>
  <c r="BX23" i="3"/>
  <c r="CB23" i="3" s="1"/>
  <c r="CG23" i="3" s="1"/>
  <c r="BX24" i="3"/>
  <c r="CB24" i="3" s="1"/>
  <c r="CG24" i="3" s="1"/>
  <c r="BX25" i="3"/>
  <c r="CB25" i="3" s="1"/>
  <c r="CG25" i="3" s="1"/>
  <c r="BX6" i="3"/>
  <c r="CB6" i="3" s="1"/>
  <c r="CG6" i="3" s="1"/>
  <c r="BJ7" i="3"/>
  <c r="BN7" i="3" s="1"/>
  <c r="BS7" i="3" s="1"/>
  <c r="BJ8" i="3"/>
  <c r="BN8" i="3" s="1"/>
  <c r="BS8" i="3" s="1"/>
  <c r="BJ9" i="3"/>
  <c r="BN9" i="3" s="1"/>
  <c r="BS9" i="3" s="1"/>
  <c r="BJ10" i="3"/>
  <c r="BN10" i="3" s="1"/>
  <c r="BS10" i="3" s="1"/>
  <c r="BJ11" i="3"/>
  <c r="BN11" i="3" s="1"/>
  <c r="BS11" i="3" s="1"/>
  <c r="BJ12" i="3"/>
  <c r="BN12" i="3" s="1"/>
  <c r="BS12" i="3" s="1"/>
  <c r="BJ13" i="3"/>
  <c r="BS13" i="3" s="1"/>
  <c r="BJ6" i="3"/>
  <c r="BN6" i="3" s="1"/>
  <c r="BS6" i="3" s="1"/>
  <c r="AU7" i="3"/>
  <c r="AY7" i="3" s="1"/>
  <c r="AU8" i="3"/>
  <c r="AY8" i="3" s="1"/>
  <c r="AU9" i="3"/>
  <c r="AY9" i="3" s="1"/>
  <c r="AU6" i="3"/>
  <c r="AY6" i="3" s="1"/>
  <c r="AG28" i="3"/>
  <c r="AK28" i="3" s="1"/>
  <c r="AP28" i="3" s="1"/>
  <c r="AG29" i="3"/>
  <c r="AK29" i="3" s="1"/>
  <c r="AP29" i="3" s="1"/>
  <c r="AG30" i="3"/>
  <c r="AK30" i="3" s="1"/>
  <c r="AP30" i="3" s="1"/>
  <c r="AG31" i="3"/>
  <c r="AK31" i="3" s="1"/>
  <c r="AP31" i="3" s="1"/>
  <c r="AG32" i="3"/>
  <c r="AK32" i="3" s="1"/>
  <c r="AP32" i="3" s="1"/>
  <c r="AG33" i="3"/>
  <c r="AK33" i="3" s="1"/>
  <c r="AP33" i="3" s="1"/>
  <c r="AG34" i="3"/>
  <c r="AK34" i="3" s="1"/>
  <c r="AP34" i="3" s="1"/>
  <c r="AG35" i="3"/>
  <c r="AK35" i="3" s="1"/>
  <c r="AP35" i="3" s="1"/>
  <c r="AG36" i="3"/>
  <c r="AG37" i="3"/>
  <c r="AG38" i="3"/>
  <c r="AG39" i="3"/>
  <c r="AK39" i="3" s="1"/>
  <c r="AP39" i="3" s="1"/>
  <c r="AG40" i="3"/>
  <c r="AG41" i="3"/>
  <c r="AK41" i="3" s="1"/>
  <c r="AP41" i="3" s="1"/>
  <c r="AG27" i="3"/>
  <c r="AK27" i="3" s="1"/>
  <c r="AP27" i="3" s="1"/>
  <c r="AG7" i="3"/>
  <c r="AK7" i="3" s="1"/>
  <c r="AP7" i="3" s="1"/>
  <c r="AG8" i="3"/>
  <c r="AK8" i="3" s="1"/>
  <c r="AP8" i="3" s="1"/>
  <c r="AG9" i="3"/>
  <c r="AK9" i="3" s="1"/>
  <c r="AP9" i="3" s="1"/>
  <c r="AG10" i="3"/>
  <c r="AK10" i="3" s="1"/>
  <c r="AP10" i="3" s="1"/>
  <c r="AG11" i="3"/>
  <c r="AK11" i="3" s="1"/>
  <c r="AP11" i="3" s="1"/>
  <c r="AG12" i="3"/>
  <c r="AK12" i="3" s="1"/>
  <c r="AP12" i="3" s="1"/>
  <c r="AG13" i="3"/>
  <c r="AK13" i="3" s="1"/>
  <c r="AP13" i="3" s="1"/>
  <c r="AG14" i="3"/>
  <c r="AK14" i="3" s="1"/>
  <c r="AP14" i="3" s="1"/>
  <c r="AG15" i="3"/>
  <c r="AK15" i="3" s="1"/>
  <c r="AP15" i="3" s="1"/>
  <c r="AG16" i="3"/>
  <c r="AK16" i="3" s="1"/>
  <c r="AP16" i="3" s="1"/>
  <c r="AK17" i="3"/>
  <c r="AP17" i="3" s="1"/>
  <c r="AK21" i="3"/>
  <c r="AP21" i="3" s="1"/>
  <c r="AK22" i="3"/>
  <c r="AP22" i="3" s="1"/>
  <c r="AK23" i="3"/>
  <c r="AP23" i="3" s="1"/>
  <c r="AG6" i="3"/>
  <c r="AK6" i="3" s="1"/>
  <c r="AP6" i="3" s="1"/>
  <c r="S107" i="3"/>
  <c r="W107" i="3" s="1"/>
  <c r="AB107" i="3" s="1"/>
  <c r="S106" i="3"/>
  <c r="W106" i="3" s="1"/>
  <c r="AB106" i="3" s="1"/>
  <c r="S105" i="3"/>
  <c r="W105" i="3" s="1"/>
  <c r="AB105" i="3" s="1"/>
  <c r="S104" i="3"/>
  <c r="W104" i="3" s="1"/>
  <c r="AB104" i="3" s="1"/>
  <c r="S103" i="3"/>
  <c r="W103" i="3" s="1"/>
  <c r="AB103" i="3" s="1"/>
  <c r="S102" i="3"/>
  <c r="W102" i="3" s="1"/>
  <c r="AB102" i="3" s="1"/>
  <c r="S101" i="3"/>
  <c r="W101" i="3" s="1"/>
  <c r="AB101" i="3" s="1"/>
  <c r="S100" i="3"/>
  <c r="W100" i="3" s="1"/>
  <c r="AB100" i="3" s="1"/>
  <c r="S99" i="3"/>
  <c r="W99" i="3" s="1"/>
  <c r="AB99" i="3" s="1"/>
  <c r="S98" i="3"/>
  <c r="W98" i="3" s="1"/>
  <c r="AB98" i="3" s="1"/>
  <c r="S97" i="3"/>
  <c r="W97" i="3" s="1"/>
  <c r="AB97" i="3" s="1"/>
  <c r="S96" i="3"/>
  <c r="W96" i="3" s="1"/>
  <c r="AB96" i="3" s="1"/>
  <c r="S95" i="3"/>
  <c r="W95" i="3" s="1"/>
  <c r="AB95" i="3" s="1"/>
  <c r="S91" i="3"/>
  <c r="W91" i="3" s="1"/>
  <c r="AB91" i="3" s="1"/>
  <c r="S90" i="3"/>
  <c r="W90" i="3" s="1"/>
  <c r="AB90" i="3" s="1"/>
  <c r="S89" i="3"/>
  <c r="W89" i="3" s="1"/>
  <c r="AB89" i="3" s="1"/>
  <c r="S88" i="3"/>
  <c r="W88" i="3" s="1"/>
  <c r="AB88" i="3" s="1"/>
  <c r="S87" i="3"/>
  <c r="S86" i="3"/>
  <c r="W86" i="3" s="1"/>
  <c r="AB86" i="3" s="1"/>
  <c r="S85" i="3"/>
  <c r="S84" i="3"/>
  <c r="W84" i="3" s="1"/>
  <c r="AB84" i="3" s="1"/>
  <c r="S83" i="3"/>
  <c r="S82" i="3"/>
  <c r="W82" i="3" s="1"/>
  <c r="AB82" i="3" s="1"/>
  <c r="S81" i="3"/>
  <c r="W81" i="3" s="1"/>
  <c r="AB81" i="3" s="1"/>
  <c r="S80" i="3"/>
  <c r="W80" i="3" s="1"/>
  <c r="AB80" i="3" s="1"/>
  <c r="S79" i="3"/>
  <c r="W79" i="3" s="1"/>
  <c r="AB79" i="3" s="1"/>
  <c r="S78" i="3"/>
  <c r="W78" i="3" s="1"/>
  <c r="AB78" i="3" s="1"/>
  <c r="S77" i="3"/>
  <c r="W77" i="3" s="1"/>
  <c r="AB77" i="3" s="1"/>
  <c r="S76" i="3"/>
  <c r="W76" i="3" s="1"/>
  <c r="AB76" i="3" s="1"/>
  <c r="S75" i="3"/>
  <c r="W75" i="3" s="1"/>
  <c r="AB75" i="3" s="1"/>
  <c r="S74" i="3"/>
  <c r="W74" i="3" s="1"/>
  <c r="AB74" i="3" s="1"/>
  <c r="S73" i="3"/>
  <c r="W73" i="3" s="1"/>
  <c r="AB73" i="3" s="1"/>
  <c r="S72" i="3"/>
  <c r="W72" i="3" s="1"/>
  <c r="AB72" i="3" s="1"/>
  <c r="S71" i="3"/>
  <c r="W71" i="3" s="1"/>
  <c r="AB71" i="3" s="1"/>
  <c r="S70" i="3"/>
  <c r="S69" i="3"/>
  <c r="W69" i="3" s="1"/>
  <c r="AB69" i="3" s="1"/>
  <c r="S68" i="3"/>
  <c r="W68" i="3" s="1"/>
  <c r="AB68" i="3" s="1"/>
  <c r="S67" i="3"/>
  <c r="W67" i="3" s="1"/>
  <c r="AB67" i="3" s="1"/>
  <c r="S66" i="3"/>
  <c r="W66" i="3" s="1"/>
  <c r="AB66" i="3" s="1"/>
  <c r="S65" i="3"/>
  <c r="W65" i="3" s="1"/>
  <c r="AB65" i="3" s="1"/>
  <c r="S64" i="3"/>
  <c r="W64" i="3" s="1"/>
  <c r="AB64" i="3" s="1"/>
  <c r="S63" i="3"/>
  <c r="W63" i="3" s="1"/>
  <c r="AB63" i="3" s="1"/>
  <c r="S62" i="3"/>
  <c r="W62" i="3" s="1"/>
  <c r="AB62" i="3" s="1"/>
  <c r="S58" i="3"/>
  <c r="S57" i="3"/>
  <c r="W57" i="3" s="1"/>
  <c r="AB57" i="3" s="1"/>
  <c r="S56" i="3"/>
  <c r="S55" i="3"/>
  <c r="W55" i="3" s="1"/>
  <c r="AB55" i="3" s="1"/>
  <c r="S54" i="3"/>
  <c r="W54" i="3" s="1"/>
  <c r="AB54" i="3" s="1"/>
  <c r="S53" i="3"/>
  <c r="W53" i="3" s="1"/>
  <c r="AB53" i="3" s="1"/>
  <c r="S52" i="3"/>
  <c r="W52" i="3" s="1"/>
  <c r="AB52" i="3" s="1"/>
  <c r="S51" i="3"/>
  <c r="W51" i="3" s="1"/>
  <c r="AB51" i="3" s="1"/>
  <c r="S50" i="3"/>
  <c r="W50" i="3" s="1"/>
  <c r="AB50" i="3" s="1"/>
  <c r="S49" i="3"/>
  <c r="W49" i="3" s="1"/>
  <c r="AB49" i="3" s="1"/>
  <c r="S48" i="3"/>
  <c r="W48" i="3" s="1"/>
  <c r="AB48" i="3" s="1"/>
  <c r="S47" i="3"/>
  <c r="W47" i="3" s="1"/>
  <c r="AB47" i="3" s="1"/>
  <c r="S46" i="3"/>
  <c r="W46" i="3" s="1"/>
  <c r="AB46" i="3" s="1"/>
  <c r="S45" i="3"/>
  <c r="W45" i="3" s="1"/>
  <c r="AB45" i="3" s="1"/>
  <c r="S44" i="3"/>
  <c r="W44" i="3" s="1"/>
  <c r="AB44" i="3" s="1"/>
  <c r="S43" i="3"/>
  <c r="W43" i="3" s="1"/>
  <c r="AB43" i="3" s="1"/>
  <c r="S38" i="3"/>
  <c r="W38" i="3" s="1"/>
  <c r="S37" i="3"/>
  <c r="W37" i="3" s="1"/>
  <c r="S33" i="3"/>
  <c r="S32" i="3"/>
  <c r="W32" i="3" s="1"/>
  <c r="AB32" i="3" s="1"/>
  <c r="S31" i="3"/>
  <c r="S30" i="3"/>
  <c r="W30" i="3" s="1"/>
  <c r="AB30" i="3" s="1"/>
  <c r="S29" i="3"/>
  <c r="W29" i="3" s="1"/>
  <c r="AB29" i="3" s="1"/>
  <c r="S28" i="3"/>
  <c r="W28" i="3" s="1"/>
  <c r="AB28" i="3" s="1"/>
  <c r="S27" i="3"/>
  <c r="W27" i="3" s="1"/>
  <c r="AB27" i="3" s="1"/>
  <c r="S7" i="3"/>
  <c r="W7" i="3" s="1"/>
  <c r="AB7" i="3" s="1"/>
  <c r="S8" i="3"/>
  <c r="W8" i="3" s="1"/>
  <c r="AB8" i="3" s="1"/>
  <c r="S9" i="3"/>
  <c r="W9" i="3" s="1"/>
  <c r="AB9" i="3" s="1"/>
  <c r="S10" i="3"/>
  <c r="W10" i="3" s="1"/>
  <c r="AB10" i="3" s="1"/>
  <c r="S11" i="3"/>
  <c r="W11" i="3" s="1"/>
  <c r="AB11" i="3" s="1"/>
  <c r="S12" i="3"/>
  <c r="W12" i="3" s="1"/>
  <c r="AB12" i="3" s="1"/>
  <c r="S13" i="3"/>
  <c r="W13" i="3" s="1"/>
  <c r="AB13" i="3" s="1"/>
  <c r="S14" i="3"/>
  <c r="W14" i="3" s="1"/>
  <c r="AB14" i="3" s="1"/>
  <c r="S15" i="3"/>
  <c r="S16" i="3"/>
  <c r="W16" i="3" s="1"/>
  <c r="AB16" i="3" s="1"/>
  <c r="S17" i="3"/>
  <c r="S18" i="3"/>
  <c r="W18" i="3" s="1"/>
  <c r="AB18" i="3" s="1"/>
  <c r="S19" i="3"/>
  <c r="W19" i="3" s="1"/>
  <c r="AB19" i="3" s="1"/>
  <c r="S20" i="3"/>
  <c r="W20" i="3" s="1"/>
  <c r="AB20" i="3" s="1"/>
  <c r="S21" i="3"/>
  <c r="W21" i="3" s="1"/>
  <c r="AB21" i="3" s="1"/>
  <c r="S22" i="3"/>
  <c r="W22" i="3" s="1"/>
  <c r="AB22" i="3" s="1"/>
  <c r="S23" i="3"/>
  <c r="W23" i="3" s="1"/>
  <c r="AB23" i="3" s="1"/>
  <c r="S6" i="3"/>
  <c r="W6" i="3" s="1"/>
  <c r="AB6" i="3" s="1"/>
  <c r="E32" i="21"/>
  <c r="F3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Samaniego</author>
  </authors>
  <commentList>
    <comment ref="CE6" authorId="0" shapeId="0" xr:uid="{3F33858C-6109-4AB2-8695-0227A5D265B8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Dato interno</t>
        </r>
      </text>
    </comment>
    <comment ref="DF6" authorId="0" shapeId="0" xr:uid="{484BF45F-1E63-41A2-87CC-BA7C20C7EFA5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Código interno</t>
        </r>
      </text>
    </comment>
    <comment ref="CE7" authorId="0" shapeId="0" xr:uid="{F3C3CB13-7772-44BE-9591-0DD0C4CB68FB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Dato interno</t>
        </r>
      </text>
    </comment>
    <comment ref="AN8" authorId="0" shapeId="0" xr:uid="{4E270CEB-F4F4-407E-99EF-18706A0E42E0}">
      <text>
        <r>
          <rPr>
            <b/>
            <sz val="9"/>
            <color indexed="81"/>
            <rFont val="Tahoma"/>
            <family val="2"/>
          </rPr>
          <t xml:space="preserve">David Samaniego
</t>
        </r>
        <r>
          <rPr>
            <sz val="9"/>
            <color indexed="81"/>
            <rFont val="Tahoma"/>
            <family val="2"/>
          </rPr>
          <t>es el identificador del equipo donde se hizo el canje</t>
        </r>
      </text>
    </comment>
    <comment ref="CE8" authorId="0" shapeId="0" xr:uid="{42C297BF-7B59-4281-976E-2B5C6B642152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Dato interno</t>
        </r>
      </text>
    </comment>
    <comment ref="CE9" authorId="0" shapeId="0" xr:uid="{D06C3E91-03E1-4A3B-B6C9-F8D2948C9BD4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Dato interno</t>
        </r>
      </text>
    </comment>
    <comment ref="CE11" authorId="0" shapeId="0" xr:uid="{B40580DF-DB64-40AC-AA4F-027C68E3AE03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Codigo Bonus sin prefijo ni numero de control que sirve para relacionar la tarjeta financiera con la tarjeta Bonus</t>
        </r>
      </text>
    </comment>
    <comment ref="CE12" authorId="0" shapeId="0" xr:uid="{EE13BBA0-B32A-466D-877D-5DD4B98A3E78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Tarjeta Bonus</t>
        </r>
      </text>
    </comment>
    <comment ref="BQ13" authorId="0" shapeId="0" xr:uid="{C3986924-7BBE-4311-9E62-CB5A68782044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si tiene dirección:
0=Sin coordenada
1=Con coordenada</t>
        </r>
      </text>
    </comment>
    <comment ref="CE15" authorId="0" shapeId="0" xr:uid="{0061892D-0750-4559-B6E4-4A5D8AAADBF7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Giro del establecimiento donde se hizo el pago</t>
        </r>
      </text>
    </comment>
    <comment ref="CE16" authorId="0" shapeId="0" xr:uid="{0EED43EB-D9B4-499E-905E-4F9BED5C8C6C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Descripción del giro</t>
        </r>
      </text>
    </comment>
    <comment ref="CE17" authorId="0" shapeId="0" xr:uid="{4BDB00E6-CAA9-4540-B35D-A66AFA6A2A61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Código del comercio donde se realizo el pago</t>
        </r>
      </text>
    </comment>
    <comment ref="CE18" authorId="0" shapeId="0" xr:uid="{4D6A4F46-C44B-4B72-8B7C-4EAF5BE57EB0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Descripción del comercio</t>
        </r>
      </text>
    </comment>
    <comment ref="Z21" authorId="0" shapeId="0" xr:uid="{925D2A85-A596-4717-9C2C-1F39A4CF5476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BATCH
ON-LINE</t>
        </r>
      </text>
    </comment>
    <comment ref="CE21" authorId="0" shapeId="0" xr:uid="{19227156-BA21-445E-B35C-DEE23C5337DF}">
      <text>
        <r>
          <rPr>
            <b/>
            <sz val="9"/>
            <color indexed="81"/>
            <rFont val="Tahoma"/>
            <family val="2"/>
          </rPr>
          <t xml:space="preserve">David Samaniego
</t>
        </r>
        <r>
          <rPr>
            <sz val="9"/>
            <color indexed="81"/>
            <rFont val="Tahoma"/>
            <family val="2"/>
          </rPr>
          <t>C = Crédito (+)
D = Débito   (-)</t>
        </r>
      </text>
    </comment>
    <comment ref="AN22" authorId="0" shapeId="0" xr:uid="{DADE3FCB-1584-49E8-9D1D-3EB2FE40FA0C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0=Anulado
1=Activo</t>
        </r>
      </text>
    </comment>
    <comment ref="L27" authorId="0" shapeId="0" xr:uid="{01394185-4341-4B3C-8F89-854028AF1994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1=Persona Natural
2=Persona Juridica
</t>
        </r>
      </text>
    </comment>
    <comment ref="L29" authorId="0" shapeId="0" xr:uid="{A959CCAA-A595-450A-9085-9F10B4247F35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 =DNI 
2 = CI 
3 = CE 
4 = PASAPORTE 
5 = RUC
9 = SIN DOC-ID</t>
        </r>
      </text>
    </comment>
    <comment ref="L31" authorId="0" shapeId="0" xr:uid="{BB155136-6C3F-425C-B990-157A1F6D3E9C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32" authorId="0" shapeId="0" xr:uid="{AECECAB1-DB48-45C3-AA9A-3969E220654E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1=RUC persona natural
2=RUC persona juridica</t>
        </r>
      </text>
    </comment>
    <comment ref="L33" authorId="0" shapeId="0" xr:uid="{D0DE6938-919C-4297-B93D-DB66FE3A066D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nombre
1=si tiene nombre</t>
        </r>
      </text>
    </comment>
    <comment ref="L34" authorId="0" shapeId="0" xr:uid="{61DFD53D-4857-47F5-9BCD-E1AAE5C0BA0C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apellido paterno 
1=si tiene apellido paterno</t>
        </r>
      </text>
    </comment>
    <comment ref="L35" authorId="0" shapeId="0" xr:uid="{D98DA40E-6238-4099-9359-3B2CBFBC312E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apellido materno 
1=si tiene apellido materno</t>
        </r>
      </text>
    </comment>
    <comment ref="L38" authorId="0" shapeId="0" xr:uid="{BB671790-D2F4-45D0-8073-69F39A9B32F5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1=FEMENINO
2=MASCULINO
0=NN</t>
        </r>
      </text>
    </comment>
    <comment ref="L39" authorId="0" shapeId="0" xr:uid="{CDDBF875-B8C5-403F-B89E-8A2F19C418DE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 = SOLTERO
2 = CASADO
3 = VIUDO
4 = DIVORCIADO
</t>
        </r>
      </text>
    </comment>
    <comment ref="L40" authorId="0" shapeId="0" xr:uid="{F5B39155-4DCA-405F-B42E-E824C4579CCB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41" authorId="0" shapeId="0" xr:uid="{9112C34D-28B8-454A-A73C-5D4A68A8D55A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42" authorId="0" shapeId="0" xr:uid="{3BB97541-48AD-4881-BBEB-90954AEEA0D2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43" authorId="0" shapeId="0" xr:uid="{CCA66E55-AAED-4B02-9336-081B2E53E5D1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autorizó
1=Si autorizó</t>
        </r>
      </text>
    </comment>
    <comment ref="L44" authorId="0" shapeId="0" xr:uid="{03E993C8-0C9F-41AD-BE9A-DB169D101561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45" authorId="0" shapeId="0" xr:uid="{3960278B-0991-47CA-8FA8-492725B58D4F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autorizó
1=Si autorizó</t>
        </r>
      </text>
    </comment>
    <comment ref="L46" authorId="0" shapeId="0" xr:uid="{BE82AD0D-5619-47CB-A7DA-068DE1334D0F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dirección
1=Si tiene dirección</t>
        </r>
      </text>
    </comment>
    <comment ref="L47" authorId="0" shapeId="0" xr:uid="{47383CD7-4243-417D-8DA9-AF8613CF4203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0=dirección errada
1=dirección ok</t>
        </r>
      </text>
    </comment>
    <comment ref="L48" authorId="0" shapeId="0" xr:uid="{1B336524-A3A1-44DC-8B54-2DCF9A9BF978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si tiene dirección:
0=Sin coordenada
1=Con coordenada</t>
        </r>
      </text>
    </comment>
    <comment ref="L49" authorId="0" shapeId="0" xr:uid="{E0713B14-4200-4703-A4C6-B20DA6BBA080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A
B
C 
D
E</t>
        </r>
      </text>
    </comment>
    <comment ref="L50" authorId="0" shapeId="0" xr:uid="{B652733B-45DC-41FF-99AF-0FB102D99EC1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0=Afil.Supermercado
1=No Afil.Supermercado </t>
        </r>
      </text>
    </comment>
    <comment ref="L54" authorId="0" shapeId="0" xr:uid="{6A309D12-00F1-4558-B097-3904A9AA1360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COMPARTE DATOS
1=SI COMPARTE DATOS</t>
        </r>
      </text>
    </comment>
    <comment ref="L55" authorId="0" shapeId="0" xr:uid="{3A9D1FBA-8997-493A-ADE8-95305F153B5F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 = Fallecido
0 = No fallecido</t>
        </r>
      </text>
    </comment>
    <comment ref="L56" authorId="0" shapeId="0" xr:uid="{F8AA1CC9-F608-498F-A240-6E6E94EF978A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AUTORIZADO CANJE
1=AUTORIZADO CANJE</t>
        </r>
      </text>
    </comment>
    <comment ref="L63" authorId="0" shapeId="0" xr:uid="{1E7E7373-20D5-4F7F-AB57-F8EAA2F75195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1=Persona Natural
2=Persona Juridica
</t>
        </r>
      </text>
    </comment>
    <comment ref="L65" authorId="0" shapeId="0" xr:uid="{590EFFE0-744D-4A2F-84CA-2CC63805374F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 =DNI 
2 = CI 
3 = CE 
4 = PASAPORTE 
5 = RUC
9 = SIN DOC-ID</t>
        </r>
      </text>
    </comment>
    <comment ref="L67" authorId="0" shapeId="0" xr:uid="{015B3816-8455-48AA-A8D3-CD4781952CA0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
1=Si</t>
        </r>
      </text>
    </comment>
    <comment ref="L68" authorId="0" shapeId="0" xr:uid="{A87B52CA-2651-44BA-8ABF-3431B6331F13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1=RUC persona natural
2=RUC persona juridica</t>
        </r>
      </text>
    </comment>
    <comment ref="L69" authorId="0" shapeId="0" xr:uid="{83DF5919-2D0F-4511-A84B-7E19B6E62D61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nombre
1=si tiene nombre</t>
        </r>
      </text>
    </comment>
    <comment ref="L70" authorId="0" shapeId="0" xr:uid="{8DB3AA95-7209-4B27-AE91-F8ABE89A1F10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apellido paterno 
1=si tiene apellido paterno</t>
        </r>
      </text>
    </comment>
    <comment ref="L71" authorId="0" shapeId="0" xr:uid="{E1DC876B-096C-43C0-A1A6-93801264BB1D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0=no tiene apellido materno 
1=si tiene apellido materno</t>
        </r>
      </text>
    </comment>
    <comment ref="Z71" authorId="0" shapeId="0" xr:uid="{B4D2A59F-16CB-4693-AA8C-9AB270E3D203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' ' = positivo
'-' = negativo</t>
        </r>
      </text>
    </comment>
    <comment ref="Z73" authorId="0" shapeId="0" xr:uid="{2C7A19FB-2ABE-493D-909D-E5352654E966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' ' = positivo
'-' = negativo</t>
        </r>
      </text>
    </comment>
    <comment ref="Z84" authorId="0" shapeId="0" xr:uid="{FB630B1A-2C5C-4510-B87E-D2F9B4DC4812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' ' = positivo
'-' = negativo</t>
        </r>
      </text>
    </comment>
    <comment ref="Z86" authorId="0" shapeId="0" xr:uid="{561CCDC4-59C9-424B-8B3C-945D487FD04C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' ' = positivo
'-' = negativo</t>
        </r>
      </text>
    </comment>
    <comment ref="Z88" authorId="0" shapeId="0" xr:uid="{F761A7E2-2740-4E69-9635-A818E5CC2C76}">
      <text>
        <r>
          <rPr>
            <b/>
            <sz val="9"/>
            <color indexed="81"/>
            <rFont val="Tahoma"/>
            <family val="2"/>
          </rPr>
          <t>David Samaniego:</t>
        </r>
        <r>
          <rPr>
            <sz val="9"/>
            <color indexed="81"/>
            <rFont val="Tahoma"/>
            <family val="2"/>
          </rPr>
          <t xml:space="preserve">
' ' = positivo
'-' = negativo</t>
        </r>
      </text>
    </comment>
  </commentList>
</comments>
</file>

<file path=xl/sharedStrings.xml><?xml version="1.0" encoding="utf-8"?>
<sst xmlns="http://schemas.openxmlformats.org/spreadsheetml/2006/main" count="1695" uniqueCount="665">
  <si>
    <t>Tarjeta</t>
  </si>
  <si>
    <t>Estado</t>
  </si>
  <si>
    <t>Cod. Persona TH</t>
  </si>
  <si>
    <t>Nombres</t>
  </si>
  <si>
    <t>Sexo</t>
  </si>
  <si>
    <t>Departamento</t>
  </si>
  <si>
    <t>Provincia</t>
  </si>
  <si>
    <t>Puntos Canjeados</t>
  </si>
  <si>
    <t>Secuencia</t>
  </si>
  <si>
    <t>Id Canje</t>
  </si>
  <si>
    <t>Cantidad</t>
  </si>
  <si>
    <t>Descripción</t>
  </si>
  <si>
    <t>Distrito</t>
  </si>
  <si>
    <t>Cod. Promoción</t>
  </si>
  <si>
    <t>Id Acumulación</t>
  </si>
  <si>
    <t>AFILIACION</t>
  </si>
  <si>
    <t>ACUMULACION</t>
  </si>
  <si>
    <t>Campo modificado</t>
  </si>
  <si>
    <t>TARJETA</t>
  </si>
  <si>
    <t>Código tarjeta</t>
  </si>
  <si>
    <t>Estado Tarjeta</t>
  </si>
  <si>
    <t>Codigo Persona</t>
  </si>
  <si>
    <t>Código Cuenta</t>
  </si>
  <si>
    <t>Código Tipo Persona</t>
  </si>
  <si>
    <t>Apellido Paterno</t>
  </si>
  <si>
    <t>Apellido Materno</t>
  </si>
  <si>
    <t>Flag estado civil</t>
  </si>
  <si>
    <t>Flag tiene hijos</t>
  </si>
  <si>
    <t>Flag tiene Correo</t>
  </si>
  <si>
    <t xml:space="preserve">Flag Aut.Canje </t>
  </si>
  <si>
    <t>Flag Clte.Fallecido</t>
  </si>
  <si>
    <t>CLIENTE.TXT</t>
  </si>
  <si>
    <t>CLIENTE</t>
  </si>
  <si>
    <t>Tiene doc.identidad?</t>
  </si>
  <si>
    <t>Tipo doc.identidad</t>
  </si>
  <si>
    <t>Tiene RUC?</t>
  </si>
  <si>
    <t>Edad</t>
  </si>
  <si>
    <t xml:space="preserve">Flag si autorizó llamada telef. </t>
  </si>
  <si>
    <t xml:space="preserve">Flag si autorizó emailing </t>
  </si>
  <si>
    <t>Flag si tiene dirección</t>
  </si>
  <si>
    <t>Flag si la dirección tiene x/y</t>
  </si>
  <si>
    <t>TARJETA.TXT</t>
  </si>
  <si>
    <t>Tipo de tarjeta financiera</t>
  </si>
  <si>
    <t>Flag si la dirección esta errada</t>
  </si>
  <si>
    <t>Flag Autoriza Compartir datos con socios</t>
  </si>
  <si>
    <t>Nivel Socio Economico</t>
  </si>
  <si>
    <t>Codigo Persona TH</t>
  </si>
  <si>
    <t>LONG</t>
  </si>
  <si>
    <t>DESCRIPCION</t>
  </si>
  <si>
    <t>PTOS ACUMULADOS
(cabecera)</t>
  </si>
  <si>
    <t>PTOS ACUMULADOS
(detalle)</t>
  </si>
  <si>
    <t>Cuenta</t>
  </si>
  <si>
    <t>Secuencial</t>
  </si>
  <si>
    <t>Código de Producto</t>
  </si>
  <si>
    <t>Fecha de Trx</t>
  </si>
  <si>
    <t>Signo</t>
  </si>
  <si>
    <t>Hora de Trx</t>
  </si>
  <si>
    <t>Soles producto</t>
  </si>
  <si>
    <t>Soles ticket</t>
  </si>
  <si>
    <t>Ptos acumulados</t>
  </si>
  <si>
    <t>Fecha asignaciòn (aaaammdd)</t>
  </si>
  <si>
    <t>Lugar de afiliación (Cadena)</t>
  </si>
  <si>
    <t>Donde acumuló (Cadena)</t>
  </si>
  <si>
    <t>Donde acumuló (Tienda)</t>
  </si>
  <si>
    <t>Caja</t>
  </si>
  <si>
    <t>Fecha de Solicitud (aaaammdd)</t>
  </si>
  <si>
    <t>Fecha de afiliación (aaaammdd)</t>
  </si>
  <si>
    <t>Fecha Creación (aaaammdd)</t>
  </si>
  <si>
    <t>PTOS CANJEADOS 
(cabecera)</t>
  </si>
  <si>
    <t>PTOS CANJEADOS
(detalle)</t>
  </si>
  <si>
    <t>Tipo de Canje</t>
  </si>
  <si>
    <t>Soles pagados</t>
  </si>
  <si>
    <t>Ptos canjeados</t>
  </si>
  <si>
    <t>Tipo de asignación</t>
  </si>
  <si>
    <t xml:space="preserve">Caja </t>
  </si>
  <si>
    <t>Secuencia de caja</t>
  </si>
  <si>
    <t>Cod. Cajera Cencosud</t>
  </si>
  <si>
    <t>Donde canjeó (Cadena)</t>
  </si>
  <si>
    <t>Donde canjeó (Tienda)</t>
  </si>
  <si>
    <t>Saldo de puntos antes del canje</t>
  </si>
  <si>
    <t>Cod Producto</t>
  </si>
  <si>
    <t>Precio unitario</t>
  </si>
  <si>
    <t>Cod Almacen</t>
  </si>
  <si>
    <t>Puntos por producto</t>
  </si>
  <si>
    <t>Rubro</t>
  </si>
  <si>
    <t>Categoria</t>
  </si>
  <si>
    <t>MAESTRO DE PRODUCTOS</t>
  </si>
  <si>
    <t>CANJES</t>
  </si>
  <si>
    <t>SALDO</t>
  </si>
  <si>
    <t>MOV. FINANCIEROS</t>
  </si>
  <si>
    <t>LOG DE ACT. DATOS CLTE.</t>
  </si>
  <si>
    <t>LOG</t>
  </si>
  <si>
    <t>Usuario</t>
  </si>
  <si>
    <t>Persona TH</t>
  </si>
  <si>
    <t>Canal</t>
  </si>
  <si>
    <t xml:space="preserve">Descripcion </t>
  </si>
  <si>
    <t>Cod Cajera</t>
  </si>
  <si>
    <t>RUC</t>
  </si>
  <si>
    <t>Cod Promocion</t>
  </si>
  <si>
    <t>Puntos acumulados</t>
  </si>
  <si>
    <t>PTOS ACUMULADOS (DETALLE)</t>
  </si>
  <si>
    <t>Forma de pago TRX</t>
  </si>
  <si>
    <t>Secuencia detalle</t>
  </si>
  <si>
    <t>Cod Artículo</t>
  </si>
  <si>
    <t>Descuento</t>
  </si>
  <si>
    <t>Metodo Forma de Pago</t>
  </si>
  <si>
    <t>Cod Articulo</t>
  </si>
  <si>
    <t>Cod Articulo original</t>
  </si>
  <si>
    <t>Descripcion</t>
  </si>
  <si>
    <t>SubCategoria</t>
  </si>
  <si>
    <t>Marca</t>
  </si>
  <si>
    <t>PUNTO DE VENTA</t>
  </si>
  <si>
    <t>Cadena</t>
  </si>
  <si>
    <t>Tienda</t>
  </si>
  <si>
    <t>ACUMULACION.TXT</t>
  </si>
  <si>
    <t>CANJE.TXT</t>
  </si>
  <si>
    <t>DET-CANJE.TXT</t>
  </si>
  <si>
    <t>SALDO.TXT</t>
  </si>
  <si>
    <t>MOV-FINANCIERO.TXT</t>
  </si>
  <si>
    <t>LOG-ACTUALIZACION.TXT</t>
  </si>
  <si>
    <t>ACU-DETALLE-SUPERMERCADO.TXT</t>
  </si>
  <si>
    <t>PRODUCTOS-SUPERMERCADOS.TXT</t>
  </si>
  <si>
    <t>TIP</t>
  </si>
  <si>
    <t>P</t>
  </si>
  <si>
    <t>A</t>
  </si>
  <si>
    <t>Familia</t>
  </si>
  <si>
    <t>Signo soles</t>
  </si>
  <si>
    <t>Signo puntos</t>
  </si>
  <si>
    <t>Cod. Promoción de Acumulación</t>
  </si>
  <si>
    <t>PRO-ACUMULACION.TXT</t>
  </si>
  <si>
    <t>PROMOCIONES</t>
  </si>
  <si>
    <t>Estación de trabajo</t>
  </si>
  <si>
    <t>Cod.Campaña</t>
  </si>
  <si>
    <t>Cantidad devuelta</t>
  </si>
  <si>
    <t>0000253163</t>
  </si>
  <si>
    <t>001</t>
  </si>
  <si>
    <t>B</t>
  </si>
  <si>
    <t>Saldo Puntos</t>
  </si>
  <si>
    <t>FBON685C</t>
  </si>
  <si>
    <t>FBON685C1</t>
  </si>
  <si>
    <t>FBON685</t>
  </si>
  <si>
    <t>FBON685A</t>
  </si>
  <si>
    <t>FBON685B</t>
  </si>
  <si>
    <t>N</t>
  </si>
  <si>
    <t>N(2)</t>
  </si>
  <si>
    <t>Esquema</t>
  </si>
  <si>
    <t>Tipo Proceso</t>
  </si>
  <si>
    <t>Codigo seguimiento</t>
  </si>
  <si>
    <t>Codigo Proceso Adm.</t>
  </si>
  <si>
    <t>Codigo Sec.Proceso Adm.</t>
  </si>
  <si>
    <t>Codigo de giro</t>
  </si>
  <si>
    <t>Codigo Comercio</t>
  </si>
  <si>
    <t>Codigo Trn 1</t>
  </si>
  <si>
    <t>Codigo Trn 2</t>
  </si>
  <si>
    <t>Tipo de Transac</t>
  </si>
  <si>
    <t>Tipo operación</t>
  </si>
  <si>
    <t>FBON685F</t>
  </si>
  <si>
    <t>PUNTO-VENTA.TXT</t>
  </si>
  <si>
    <t>Cod Estado Tarjeta</t>
  </si>
  <si>
    <t>Cod Tipo Tarjeta</t>
  </si>
  <si>
    <t>Descripción Tipo Tarjeta</t>
  </si>
  <si>
    <t>Descripción Estado Tarjeta</t>
  </si>
  <si>
    <t>Lugar de afiliación (Tienda)</t>
  </si>
  <si>
    <t>FBON685G</t>
  </si>
  <si>
    <t>Registros</t>
  </si>
  <si>
    <t>Descripción Tipo Persona</t>
  </si>
  <si>
    <t>Descripción Tipo doc identidad</t>
  </si>
  <si>
    <t>Flag tiene Teléfono Fijo</t>
  </si>
  <si>
    <t>Flag tiene Teléfono Celular</t>
  </si>
  <si>
    <t>Donde se afilio (Cadena)</t>
  </si>
  <si>
    <t>Objeto</t>
  </si>
  <si>
    <t>Tipo</t>
  </si>
  <si>
    <t>Atributo</t>
  </si>
  <si>
    <t>Tamaño Bytes</t>
  </si>
  <si>
    <t>*FILE</t>
  </si>
  <si>
    <t>PF</t>
  </si>
  <si>
    <t>Nombre TXT</t>
  </si>
  <si>
    <t>CMD</t>
  </si>
  <si>
    <t>MOVIMIENTOS FINANCIEROS</t>
  </si>
  <si>
    <t>FBON685D</t>
  </si>
  <si>
    <t>SALDOS</t>
  </si>
  <si>
    <t>PUNTOS DE VENTA</t>
  </si>
  <si>
    <t>Criterios de selección de registros</t>
  </si>
  <si>
    <t>1) Saldo de puntos</t>
  </si>
  <si>
    <t>3) Datos del cliente</t>
  </si>
  <si>
    <t>4) Todos los puntos de venta de Bonus</t>
  </si>
  <si>
    <t>FBON685E3</t>
  </si>
  <si>
    <t>De todos los clientes de las entidades Acumulación, Canje y Movimientos Financieros  se generó:</t>
  </si>
  <si>
    <t xml:space="preserve">2) Todas las Tarjetas </t>
  </si>
  <si>
    <t xml:space="preserve">4) Todos sus Reclamos </t>
  </si>
  <si>
    <t xml:space="preserve">5) Log de cambios </t>
  </si>
  <si>
    <t>Descripción Código Trn 1</t>
  </si>
  <si>
    <t>Descripción Código Trn 2</t>
  </si>
  <si>
    <t>RECLAMOS.TXT</t>
  </si>
  <si>
    <t>CLIENTES</t>
  </si>
  <si>
    <t>FBON685H</t>
  </si>
  <si>
    <t>Fecha Ult. Modif.(aaaammdd)</t>
  </si>
  <si>
    <t>Fecha Nacimiento (aaaammdd)</t>
  </si>
  <si>
    <t>Sec. Cambio</t>
  </si>
  <si>
    <t xml:space="preserve">Hora (hh:mm:ss) </t>
  </si>
  <si>
    <t>RECLAMOS</t>
  </si>
  <si>
    <t>FBON685I</t>
  </si>
  <si>
    <t>FBON685J</t>
  </si>
  <si>
    <t>Id registro</t>
  </si>
  <si>
    <t>Cod. Reblamo</t>
  </si>
  <si>
    <t>Estado Reclamo</t>
  </si>
  <si>
    <t xml:space="preserve">Descripción </t>
  </si>
  <si>
    <t>Donde registró rec. (Cadena)</t>
  </si>
  <si>
    <t>Donde registró rec. (Tienda)</t>
  </si>
  <si>
    <t>Usuario que registró rec.</t>
  </si>
  <si>
    <t>Usuario que atendió rec.</t>
  </si>
  <si>
    <t>Donde se atendió rec. (Cadena)</t>
  </si>
  <si>
    <t>Donde se atendió rec. (Tienda)</t>
  </si>
  <si>
    <t>Fecha de registro rec (AAAAMMDD)</t>
  </si>
  <si>
    <t>Hora registro registro rec.(HH:MM:SS)</t>
  </si>
  <si>
    <t>Fecha de atención rec (AAAAMMDD)</t>
  </si>
  <si>
    <t>Hora de atención rec (HH:MM:SS)</t>
  </si>
  <si>
    <t>Fecha (AAAAMMDD)</t>
  </si>
  <si>
    <t>Fecha de Trx (AAAAMMDD)</t>
  </si>
  <si>
    <t>LOG DE ACTUALIZACION CLIENTES</t>
  </si>
  <si>
    <t>Tamaño Mb</t>
  </si>
  <si>
    <t>7027661000300103765</t>
  </si>
  <si>
    <t>7027661000313013043</t>
  </si>
  <si>
    <t>Ambito</t>
  </si>
  <si>
    <t>TARJETA DORADA</t>
  </si>
  <si>
    <t>Fidelidad</t>
  </si>
  <si>
    <t>TARJETA BLANCA</t>
  </si>
  <si>
    <t>TARJETA PROVISIONAL</t>
  </si>
  <si>
    <t>TARJETA CORPORATIVA</t>
  </si>
  <si>
    <t>NUEVA BONUS</t>
  </si>
  <si>
    <t>Fidelidad + Financiera</t>
  </si>
  <si>
    <t>TARJETA VIRTUAL</t>
  </si>
  <si>
    <t>TARJETA MINIBONUS</t>
  </si>
  <si>
    <t>BONUS FIDELIDAD   -1</t>
  </si>
  <si>
    <t>BONUS FID + FIN   -2</t>
  </si>
  <si>
    <t>BONUS CONTACT LESS-3</t>
  </si>
  <si>
    <t>Financiera</t>
  </si>
  <si>
    <t>7027661000000269908</t>
  </si>
  <si>
    <t>7027661000000430062</t>
  </si>
  <si>
    <t>7027661000028214019</t>
  </si>
  <si>
    <t>7027661000054125170</t>
  </si>
  <si>
    <t>7027661000300102049</t>
  </si>
  <si>
    <t>7027661000300103682</t>
  </si>
  <si>
    <t>7027661000300103708</t>
  </si>
  <si>
    <t>7027661000300103872</t>
  </si>
  <si>
    <t>7027661000303211375</t>
  </si>
  <si>
    <t>7027661000304389071</t>
  </si>
  <si>
    <t>7027661000300103690</t>
  </si>
  <si>
    <t>0002429084</t>
  </si>
  <si>
    <t>cliente titular es aque que tiene un codigo de persona asociada a una cuenta</t>
  </si>
  <si>
    <t>es el dueño del saldo de puntos y puede acumular y canjear puntos</t>
  </si>
  <si>
    <t>cliente adicional es aquel que solo acumula puntos y para poder canjear tiene que estar autorizado por el titular</t>
  </si>
  <si>
    <t xml:space="preserve">Codigo de Persona </t>
  </si>
  <si>
    <t>Nombre cliente 1</t>
  </si>
  <si>
    <t>Nombre cliente 2</t>
  </si>
  <si>
    <t>COMO SE RELACIONAN LOS PUNTOS ACUMULADOS/CANJEADOS/SALDO CON EL CLIENTE TITULAR</t>
  </si>
  <si>
    <t xml:space="preserve">COMO SE RELACIONA EL CLIENTE CON SUS TARJETAS, LOG DE CAMBIOS, RECLAMOS Y MOVIMIENTOS FINANCIEROS </t>
  </si>
  <si>
    <t>COMO SE RELACIONA LA ACUMULACION DE PUNTOS CON EL DETALLE DE TRANSACCIONES DE SUPERMERCADOS</t>
  </si>
  <si>
    <t>Tipos de tarjetas</t>
  </si>
  <si>
    <t>N(3)</t>
  </si>
  <si>
    <t>Proveedor</t>
  </si>
  <si>
    <t>DET-ACUMULACION-DELOSI.TXT</t>
  </si>
  <si>
    <t>Descripción 1</t>
  </si>
  <si>
    <t>Descripción 2</t>
  </si>
  <si>
    <t>Descripción 3</t>
  </si>
  <si>
    <t>Descripción 4</t>
  </si>
  <si>
    <t>Descripción 5</t>
  </si>
  <si>
    <t>Descripción 6</t>
  </si>
  <si>
    <t>Descripción 7</t>
  </si>
  <si>
    <t>Descripción 8</t>
  </si>
  <si>
    <t>Descripción 9</t>
  </si>
  <si>
    <t>Descripción 10</t>
  </si>
  <si>
    <t>FBON685K</t>
  </si>
  <si>
    <t>MLNRCD</t>
  </si>
  <si>
    <t>MLSIZE</t>
  </si>
  <si>
    <t>1) Clientes que acumularon puntos en el periodo 2021-12-22 al 2021-12-31</t>
  </si>
  <si>
    <t>2) Clientes que canjearon puntos en el periodo 2021-12-22 al 2021-12-31</t>
  </si>
  <si>
    <t>3) Clientes que hicieron movimientos financieros en el periodo 2021-12-22 al 2021-12-31</t>
  </si>
  <si>
    <t>FBON685B1</t>
  </si>
  <si>
    <t>FBON685K1</t>
  </si>
  <si>
    <t>FBON685K2</t>
  </si>
  <si>
    <t>FBON685E31</t>
  </si>
  <si>
    <t xml:space="preserve">Dunnhumby - Acumulación Ptos (Cabecera)  </t>
  </si>
  <si>
    <t xml:space="preserve">Dunnhumby - Acumulación Ptos (Promociones)  </t>
  </si>
  <si>
    <t xml:space="preserve">Dunnhumby - Acumulación Ptos (Detalle Primax)   </t>
  </si>
  <si>
    <t xml:space="preserve">Dunnhumby - Acumulación Ptos (Sin detalle)  </t>
  </si>
  <si>
    <t xml:space="preserve">Dunnhumby - Acumulación Ptos (Detalle Delosi)  </t>
  </si>
  <si>
    <t xml:space="preserve">Dunnhumby - Acumulación Ptos (Detalle Delosi - err </t>
  </si>
  <si>
    <t xml:space="preserve">Dunnhumby - Acumulación Ptos (Detal PLU c/prefijo) </t>
  </si>
  <si>
    <t xml:space="preserve">Dunnhumby - Canje Ptos (Cabecera)   </t>
  </si>
  <si>
    <t xml:space="preserve">Dunnhumby - Canje Ptos (Detalle)    </t>
  </si>
  <si>
    <t xml:space="preserve">Dunnhumby - Movimientos Financieros        </t>
  </si>
  <si>
    <t xml:space="preserve">Dunnhumby - Saldo x Persona/Cuenta       </t>
  </si>
  <si>
    <t xml:space="preserve">Dunnhumby - Saldo x Persona/Cuenta (no existen)  </t>
  </si>
  <si>
    <t>FBON685G1</t>
  </si>
  <si>
    <t xml:space="preserve">Dunnhumby - Puntos de venta     </t>
  </si>
  <si>
    <t xml:space="preserve">Dunnhumby - Afiliación de Tarjeta     </t>
  </si>
  <si>
    <t xml:space="preserve">Dunnhumby - Afiliación de Tarjeta (Error)   </t>
  </si>
  <si>
    <t xml:space="preserve">MLFILE      </t>
  </si>
  <si>
    <t>MLMTXT</t>
  </si>
  <si>
    <r>
      <t>CPYF DSAMANIEGO/</t>
    </r>
    <r>
      <rPr>
        <sz val="11"/>
        <color rgb="FFFF0000"/>
        <rFont val="Calibri"/>
        <family val="2"/>
        <scheme val="minor"/>
      </rPr>
      <t>XXXXXXXX</t>
    </r>
    <r>
      <rPr>
        <sz val="11"/>
        <color theme="1"/>
        <rFont val="Calibri"/>
        <family val="2"/>
        <scheme val="minor"/>
      </rPr>
      <t xml:space="preserve">  BONUSOTROS/SV99F600 MBROPT(*REPLACE) FMTOPT(*NOCHK) </t>
    </r>
  </si>
  <si>
    <r>
      <rPr>
        <sz val="11"/>
        <color rgb="FFFF0000"/>
        <rFont val="Calibri"/>
        <family val="2"/>
        <scheme val="minor"/>
      </rPr>
      <t>XXXXXXXX</t>
    </r>
    <r>
      <rPr>
        <sz val="11"/>
        <color theme="1"/>
        <rFont val="Calibri"/>
        <family val="2"/>
        <scheme val="minor"/>
      </rPr>
      <t xml:space="preserve"> = NOMBRE DEL OBJETO/ARCHIVO QUE SE COPIARA</t>
    </r>
  </si>
  <si>
    <t>PASOS A SEGUIR PARA LA COPIA DE ARCHIVOS</t>
  </si>
  <si>
    <t>FBON685E</t>
  </si>
  <si>
    <t xml:space="preserve">Dunnhumby - Persona / cuenta con trx acum/Canj </t>
  </si>
  <si>
    <t>FBON685H2</t>
  </si>
  <si>
    <t>FBON685H3</t>
  </si>
  <si>
    <t xml:space="preserve">Dunnhumby - Afiliación de Cliente (tlf n/desea com </t>
  </si>
  <si>
    <t xml:space="preserve">Dunnhumby - Afiliación de Cliente (ema n/desea com </t>
  </si>
  <si>
    <t>FBON685H5</t>
  </si>
  <si>
    <t>FBON685H6</t>
  </si>
  <si>
    <t xml:space="preserve">Dunnhumby - Afiliación de Estado Dirección   </t>
  </si>
  <si>
    <t xml:space="preserve">Dunnhumby - Afiliación de Cliente         </t>
  </si>
  <si>
    <t>FBON685H1</t>
  </si>
  <si>
    <t>FBON685I1</t>
  </si>
  <si>
    <t>FBON685J1</t>
  </si>
  <si>
    <t xml:space="preserve">Dunnhumby - Log de cambios      </t>
  </si>
  <si>
    <t xml:space="preserve">Dunnhumby - Reclamos  </t>
  </si>
  <si>
    <t>DET-ACUMULACION-PRIMAX.TXT</t>
  </si>
  <si>
    <t>Total</t>
  </si>
  <si>
    <t>FBON685L</t>
  </si>
  <si>
    <t>FBON685M</t>
  </si>
  <si>
    <t xml:space="preserve">Dunnhumby - Acumulación Ptos (Detalle Supermercados)  </t>
  </si>
  <si>
    <t xml:space="preserve">Dunnhumby - Acumulación Ptos (Dicc.Prod.Supermercados)  </t>
  </si>
  <si>
    <t xml:space="preserve">Dunnhumby - Afiliación de Cliente  </t>
  </si>
  <si>
    <t>FBON685H11</t>
  </si>
  <si>
    <t>SEC</t>
  </si>
  <si>
    <t>DET-ACUMULACION-SUPERMERCADOS.TXT</t>
  </si>
  <si>
    <t>ACUMULACION-SUPERMERCADOS-DICCIONARIO.TXT</t>
  </si>
  <si>
    <t>https://convertlive.com/es/u/convertir/bytes/a/megabytes#54554624</t>
  </si>
  <si>
    <t>copiado</t>
  </si>
  <si>
    <t>NOMBRE CAMPO</t>
  </si>
  <si>
    <t>COD_PERSONATH</t>
  </si>
  <si>
    <t>TIP_PERSONA</t>
  </si>
  <si>
    <t>DES_TIPOPERSONA</t>
  </si>
  <si>
    <t>TIP_DOCUMENTOIDENTIDAD</t>
  </si>
  <si>
    <t>DES_DOCUMENTOIDENTIDAD</t>
  </si>
  <si>
    <t>FLG_DOCUMENTOIDENTIDAD</t>
  </si>
  <si>
    <t>FLG_RUC</t>
  </si>
  <si>
    <t>DES_NOMBRE</t>
  </si>
  <si>
    <t>DES_APEPATERNO</t>
  </si>
  <si>
    <t>DES_APEMATERNO</t>
  </si>
  <si>
    <t>FEC_NACIMIENTO</t>
  </si>
  <si>
    <t>TIP_ESTADOCIVIL</t>
  </si>
  <si>
    <t>TIP_SEXO</t>
  </si>
  <si>
    <t>FLG_TENENCIAHIJOS</t>
  </si>
  <si>
    <t>FLG_TELEFONOFIJO</t>
  </si>
  <si>
    <t>FLG_TELEFONOCELULAR</t>
  </si>
  <si>
    <t>FLG_CONSENTIMIENTOLLAMADA</t>
  </si>
  <si>
    <t>FLG_CORREO</t>
  </si>
  <si>
    <t>FLG_CONSENTIMIENTOEMAIL</t>
  </si>
  <si>
    <t>FLG_DIRECCION</t>
  </si>
  <si>
    <t>FLG_DIRECCIONERROR</t>
  </si>
  <si>
    <t>FLG_DIRECCIONGPS</t>
  </si>
  <si>
    <t>TIP_NIVELSOCIOECONOMICO</t>
  </si>
  <si>
    <t>FEC_AFILIACION</t>
  </si>
  <si>
    <t>DES_AFILIACIONCADENA</t>
  </si>
  <si>
    <t>FEC_CREACION</t>
  </si>
  <si>
    <t>FEC_ULTIMAMODIFICACION</t>
  </si>
  <si>
    <t>FLG_AUTORIZACOMPARTIRDATOSOCIO</t>
  </si>
  <si>
    <t>FLG_CLIENTEFALLECIDO</t>
  </si>
  <si>
    <t>FLG_AUTOCANJE</t>
  </si>
  <si>
    <t>TIPO DE DATO AWS REDSHIFT</t>
  </si>
  <si>
    <t>COD</t>
  </si>
  <si>
    <t>COD_TARJETA</t>
  </si>
  <si>
    <t>COD_ESTADOTARJETA</t>
  </si>
  <si>
    <t>DES_ESTADOTARJETA</t>
  </si>
  <si>
    <t>TIP_TARJETA</t>
  </si>
  <si>
    <t>DES_TIPTARJETA</t>
  </si>
  <si>
    <t>COD_PERSONA</t>
  </si>
  <si>
    <t>COD_CUENTA</t>
  </si>
  <si>
    <t>FEC_SOLICITUD</t>
  </si>
  <si>
    <t>DES_AFILIACION</t>
  </si>
  <si>
    <t>DES_AFILIACIONTIENDA</t>
  </si>
  <si>
    <t>TIP_TARJETAFINANCIERA</t>
  </si>
  <si>
    <t>DES</t>
  </si>
  <si>
    <t>FEC</t>
  </si>
  <si>
    <t>FLG</t>
  </si>
  <si>
    <t>EST</t>
  </si>
  <si>
    <t>TIP_CUENTA</t>
  </si>
  <si>
    <t>DES_ACUMULACIONCADENA</t>
  </si>
  <si>
    <t>DES_ACUMULACIONTIENDA</t>
  </si>
  <si>
    <t>FEC_TRANSACCION</t>
  </si>
  <si>
    <t>FEH_TRANSACCION</t>
  </si>
  <si>
    <t>DES_CAJA</t>
  </si>
  <si>
    <t>NUM_SECUENCIA</t>
  </si>
  <si>
    <t>NUM_SOLES</t>
  </si>
  <si>
    <t>DES_SIGNOSOLES</t>
  </si>
  <si>
    <t>NUM_PUNTOSACUMULADOS</t>
  </si>
  <si>
    <t>DES_SIGNOPUNTOS</t>
  </si>
  <si>
    <t>FEC_ASIGNACION</t>
  </si>
  <si>
    <t>COD_PROMOACUMULACION</t>
  </si>
  <si>
    <t>TIP_ASIGNACION</t>
  </si>
  <si>
    <t>ID_ACUMULACION</t>
  </si>
  <si>
    <t>NUM_SECCUENCIAL</t>
  </si>
  <si>
    <t>COD_PRODUCTO</t>
  </si>
  <si>
    <t>DES_ACUMULACIONPRIMAX</t>
  </si>
  <si>
    <t>DES_SIGNO</t>
  </si>
  <si>
    <t>IMP_SOLESPRODUCTO</t>
  </si>
  <si>
    <t>COD_PROMOCIONACUMULACION</t>
  </si>
  <si>
    <t>DES_PROMOCIONACUMULACION</t>
  </si>
  <si>
    <t>ID_ACUMULACIONDELOSI</t>
  </si>
  <si>
    <t>NUM_SECUENCIAL</t>
  </si>
  <si>
    <t>COD_PRODUCTODELOSI</t>
  </si>
  <si>
    <t>COD_PRODUCTOPRIMAX</t>
  </si>
  <si>
    <t>DES_ACUMULACIONDELOSI1</t>
  </si>
  <si>
    <t>DES_ACUMULACIONDELOSI2</t>
  </si>
  <si>
    <t>DES_ACUMULACIONDELOSI3</t>
  </si>
  <si>
    <t>DES_ACUMULACIONDELOSI4</t>
  </si>
  <si>
    <t>DES_ACUMULACIONDELOSI5</t>
  </si>
  <si>
    <t>DES_ACUMULACIONDELOSI6</t>
  </si>
  <si>
    <t>DES_ACUMULACIONDELOSI7</t>
  </si>
  <si>
    <t>DES_ACUMULACIONDELOSI8</t>
  </si>
  <si>
    <t>DES_ACUMULACIONDELOSI9</t>
  </si>
  <si>
    <t>DES_ACUMULACIONDELOSI10</t>
  </si>
  <si>
    <t>NUM_CAJA</t>
  </si>
  <si>
    <t>NUM_SECUENCIACAJA</t>
  </si>
  <si>
    <t>COD_PROMOCION</t>
  </si>
  <si>
    <t>COD_CANAL</t>
  </si>
  <si>
    <t>DES_ACUMULACIONSUPERMERCADOS</t>
  </si>
  <si>
    <t>COD_CAJERA</t>
  </si>
  <si>
    <t>TIP_FORMAPAGO</t>
  </si>
  <si>
    <t>DES_ACUMULACIONSUPERMERCADOS2</t>
  </si>
  <si>
    <t>NUM_RUC</t>
  </si>
  <si>
    <t>DES_SECUENCIADETALLE</t>
  </si>
  <si>
    <t>COD_ARTICULO</t>
  </si>
  <si>
    <t>DES_SIGNO2</t>
  </si>
  <si>
    <t>IMP_PRECIOUNITARIO</t>
  </si>
  <si>
    <t>DES_SIGNO3</t>
  </si>
  <si>
    <t>IMP_DESCUENTO</t>
  </si>
  <si>
    <t>DES_SIGNO4</t>
  </si>
  <si>
    <t>COD_FORMAPAGO</t>
  </si>
  <si>
    <t>DES_ACUMULACIONSUPERMERCADOS3</t>
  </si>
  <si>
    <t>NUM_PUNTOSCANJEADOS</t>
  </si>
  <si>
    <t>COD_ARTICULOORIGINAL</t>
  </si>
  <si>
    <t>DES_SUPERMERCADOSDICCIONARIO</t>
  </si>
  <si>
    <t>COD_DEPARTAMENTO</t>
  </si>
  <si>
    <t>DES_ACUMULACIONSUPERMERCADODICCIONARIO</t>
  </si>
  <si>
    <t>DES_CATEGORIA</t>
  </si>
  <si>
    <t>COD_SUBCATEGORIA</t>
  </si>
  <si>
    <t>DES_SUBCATEGORIA</t>
  </si>
  <si>
    <t>DES_MARCA</t>
  </si>
  <si>
    <t>DES_ACUMULACIONSUPERMERCADODICCIONARIO2</t>
  </si>
  <si>
    <t>COD_PROVEEDOR</t>
  </si>
  <si>
    <t>DES_PROVEEDOR</t>
  </si>
  <si>
    <t>DES_DEPARTAMENTO</t>
  </si>
  <si>
    <t>DES_ESTACIONTRABAJO</t>
  </si>
  <si>
    <t>TIP_CANJE</t>
  </si>
  <si>
    <t>NUM_TARJETA</t>
  </si>
  <si>
    <t>DES_CANJECADENA</t>
  </si>
  <si>
    <t>DES_CANJETIENDA</t>
  </si>
  <si>
    <t>COD_CAJERACENCOSUD</t>
  </si>
  <si>
    <t>IMP_SOLESPAGADOS</t>
  </si>
  <si>
    <t>NUM_PUNTOSANTESCANJE</t>
  </si>
  <si>
    <t>DES_ESTADOCANJE</t>
  </si>
  <si>
    <t>COD_CANJE</t>
  </si>
  <si>
    <t>ID_SECUUENCIAL</t>
  </si>
  <si>
    <t>DES_CANJE</t>
  </si>
  <si>
    <t>DES_RUBRO</t>
  </si>
  <si>
    <t>DES_FAMILIA</t>
  </si>
  <si>
    <t>COD_CAMPAÑA</t>
  </si>
  <si>
    <t>DES_CAMPAÑA</t>
  </si>
  <si>
    <t>NUM_PUNTOSPRODUCTO</t>
  </si>
  <si>
    <t>IMP_PRECIOUNUTARIO</t>
  </si>
  <si>
    <t>COD_ALMACEN</t>
  </si>
  <si>
    <t>NUM_SALDOPUNTOS</t>
  </si>
  <si>
    <t>COD_CADENA</t>
  </si>
  <si>
    <t>DES_PUNTOVENTA</t>
  </si>
  <si>
    <t>DES_TIENDA</t>
  </si>
  <si>
    <t>COD_TIENDA</t>
  </si>
  <si>
    <t>COD_PROVINCIA</t>
  </si>
  <si>
    <t>COD_DISTRITO</t>
  </si>
  <si>
    <t>COD_ESQUEMA</t>
  </si>
  <si>
    <t>TIP_PROCESO</t>
  </si>
  <si>
    <t>COD_PROCESOADM</t>
  </si>
  <si>
    <t>COD_SECPROCESOADM</t>
  </si>
  <si>
    <t>COD_SEGUIMIENTO</t>
  </si>
  <si>
    <t>DES_GIRO</t>
  </si>
  <si>
    <t>COD_COMERCIO</t>
  </si>
  <si>
    <t>DES_COMERCIO</t>
  </si>
  <si>
    <t>COD_TRANSACCION1</t>
  </si>
  <si>
    <t>DES_CODIGOTRANSACCION1</t>
  </si>
  <si>
    <t>TIP_TRANSACCION</t>
  </si>
  <si>
    <t>COD_TRANSACCION2</t>
  </si>
  <si>
    <t>DES_CODIGOTRANSACCION2</t>
  </si>
  <si>
    <t>TIP_OPERACION</t>
  </si>
  <si>
    <t>DES_OPERACION</t>
  </si>
  <si>
    <t>COD_SECCAMBIO</t>
  </si>
  <si>
    <t>COD_USUARIO</t>
  </si>
  <si>
    <t>DES_CAMPOMODIFICADO</t>
  </si>
  <si>
    <t>FEC_LOGATUALIZACION</t>
  </si>
  <si>
    <t>FEH_ACTUALIZACION</t>
  </si>
  <si>
    <t>COD_REGISTRO</t>
  </si>
  <si>
    <t>COD_RECLAMO</t>
  </si>
  <si>
    <t>DES_RECLAMO</t>
  </si>
  <si>
    <t>COD_ESTADORECLAMO</t>
  </si>
  <si>
    <t>DES_ESTADORECLAMO</t>
  </si>
  <si>
    <t>NOM_USUARIORECLAMO</t>
  </si>
  <si>
    <t>FEC_REGISTRORECLAMO</t>
  </si>
  <si>
    <t>FEH_REGISTRORECLAMO</t>
  </si>
  <si>
    <t>NOM_USUARIOATENCION</t>
  </si>
  <si>
    <t>FEC_ATENCIONRECLAMO</t>
  </si>
  <si>
    <t>FEH_ATENCIONRECLAMO</t>
  </si>
  <si>
    <t>DES_REGISTRORECLAMOCADENA</t>
  </si>
  <si>
    <t>DES_REGISTRORECLAMOTIENDA</t>
  </si>
  <si>
    <t>DES_ATENCIONRECLAMOCADENA</t>
  </si>
  <si>
    <t>DES_ATENCIONRECLAMOTIENDA</t>
  </si>
  <si>
    <t>ACRONIMO</t>
  </si>
  <si>
    <t>TIPO DE DATO</t>
  </si>
  <si>
    <t>CAN</t>
  </si>
  <si>
    <t>FEH</t>
  </si>
  <si>
    <t>NUM</t>
  </si>
  <si>
    <t>IMP</t>
  </si>
  <si>
    <t>NOM</t>
  </si>
  <si>
    <t>POR</t>
  </si>
  <si>
    <t>ID_</t>
  </si>
  <si>
    <t>INTEGER</t>
  </si>
  <si>
    <t>VARCHAR(100)</t>
  </si>
  <si>
    <t>VARCHAR(1000)</t>
  </si>
  <si>
    <t>TIMESTAMP</t>
  </si>
  <si>
    <t>BOOLEAN</t>
  </si>
  <si>
    <t>BIGINT</t>
  </si>
  <si>
    <t>DECIMAL(24,6)</t>
  </si>
  <si>
    <t>VARCHAR</t>
  </si>
  <si>
    <t>DECIMAL(10,6)</t>
  </si>
  <si>
    <t>CAN_ACUMULACION</t>
  </si>
  <si>
    <t>CAN_CANJE</t>
  </si>
  <si>
    <t>CAN_EDAD</t>
  </si>
  <si>
    <t>CAN_CANJEDEVUELTA</t>
  </si>
  <si>
    <t>CAN_ACUMULACIONDELOSI</t>
  </si>
  <si>
    <t>CAN_ACUMULACIONSUPERMERCADOS</t>
  </si>
  <si>
    <t>COLOCAR LA BD ESQUEMA Y NOMBRE DE LA TABLA</t>
  </si>
  <si>
    <t>NOMBRE CAMPO ORIGEN</t>
  </si>
  <si>
    <t>DATO SENSIBLE</t>
  </si>
  <si>
    <t xml:space="preserve"> NIVEL CRITICIDAD</t>
  </si>
  <si>
    <t>NOMBRE TABLA NUBE: T_ACUMULACION</t>
  </si>
  <si>
    <t>NOMBRE TABLA NUBE: T_ACUMULACIONPRIMAX</t>
  </si>
  <si>
    <t>NOMBRE TABLA NUBE: M_ACUMULACION</t>
  </si>
  <si>
    <t>NOMBRE TABLA NUBE: T_ACUMULACIONDELOSI</t>
  </si>
  <si>
    <t>NOMBRE TABLA NUBE: T_ACUMULACIONSUPERMERCADOS</t>
  </si>
  <si>
    <t>NOMBRE TABLA NUBE: M_ACUMULACIONSUPERMERCADOSDICCIONARIO</t>
  </si>
  <si>
    <t>NOMBRE TABLA NUBE: T_CANJE</t>
  </si>
  <si>
    <t>NOMBRE TABLA NUBE: T_DETALLECANJE</t>
  </si>
  <si>
    <t>NOMBRE TABLA NUBE: T_SALDO</t>
  </si>
  <si>
    <t>NOMBRE TABLA NUBE: M_PUNTOVENTA</t>
  </si>
  <si>
    <t>NOMBRE TABLA NUBE: T_LOGACTUALIZACION</t>
  </si>
  <si>
    <t>NOMBRE TABLA NUBE: T_RECLAMOS</t>
  </si>
  <si>
    <t>NOMBRE TABLA NUBE: M_TARJETA</t>
  </si>
  <si>
    <t>NOMBRE TABLA NUBE: M_CLIENTE</t>
  </si>
  <si>
    <t>TIPO DE DATO ORIGEN</t>
  </si>
  <si>
    <t>COD_POSICION</t>
  </si>
  <si>
    <t>DES_DIRECCION</t>
  </si>
  <si>
    <t>DES_PROVINCIA</t>
  </si>
  <si>
    <t>DES_DISTRITO</t>
  </si>
  <si>
    <t>DES_REFERENCIA</t>
  </si>
  <si>
    <t>DES_COORDDENADAX</t>
  </si>
  <si>
    <t>DES_COORDDENADAY</t>
  </si>
  <si>
    <t>DES_NSE</t>
  </si>
  <si>
    <t>COD.PERTH</t>
  </si>
  <si>
    <t>CODPOS</t>
  </si>
  <si>
    <t>DIRECC</t>
  </si>
  <si>
    <t>DPTO</t>
  </si>
  <si>
    <t>PROV</t>
  </si>
  <si>
    <t>DIST</t>
  </si>
  <si>
    <t>REFERE</t>
  </si>
  <si>
    <t>ERROR</t>
  </si>
  <si>
    <t>CX</t>
  </si>
  <si>
    <t>CY</t>
  </si>
  <si>
    <t>NSE</t>
  </si>
  <si>
    <t>DATOS-ADICIONALES-CLIENTE.TXT</t>
  </si>
  <si>
    <t>Cod Pos</t>
  </si>
  <si>
    <t>Dirección</t>
  </si>
  <si>
    <t>Referencia</t>
  </si>
  <si>
    <t>FLG_ERROR</t>
  </si>
  <si>
    <t>Est.Direc 0=Errado 1</t>
  </si>
  <si>
    <t>Coordenada X</t>
  </si>
  <si>
    <t>Coordenada Y</t>
  </si>
  <si>
    <t>NOMBRE TABLA NUBE: M_DATOSADICIONALESCLIENTE</t>
  </si>
  <si>
    <t>DATOSADICIONALESCLIENTE</t>
  </si>
  <si>
    <t>DECIMAL(15,2)</t>
  </si>
  <si>
    <t>DECIMAL(8,3)</t>
  </si>
  <si>
    <t>DECIMAL(8,2)</t>
  </si>
  <si>
    <t>DECIMAL(6,0)</t>
  </si>
  <si>
    <t>COD_GIRO</t>
  </si>
  <si>
    <t>{"order": %orden,"type": "%type","size": %size,"name": "%name"},</t>
  </si>
  <si>
    <t>DES_SIGNO1</t>
  </si>
  <si>
    <t>NOMBRE TABLA NUBE: M_MOVIMIENTOFINANCIERO</t>
  </si>
  <si>
    <t>UE1</t>
  </si>
  <si>
    <t>Zona</t>
  </si>
  <si>
    <t>Grupo</t>
  </si>
  <si>
    <t>COM</t>
  </si>
  <si>
    <t>Ambiente</t>
  </si>
  <si>
    <t>Servicio</t>
  </si>
  <si>
    <t>Proyecto</t>
  </si>
  <si>
    <t>DESA</t>
  </si>
  <si>
    <t>LMB</t>
  </si>
  <si>
    <t>MAT</t>
  </si>
  <si>
    <t>Servicios</t>
  </si>
  <si>
    <t>Abrev.</t>
  </si>
  <si>
    <t>Lambda</t>
  </si>
  <si>
    <t>GLUE</t>
  </si>
  <si>
    <t>GLU</t>
  </si>
  <si>
    <t>Correlativo(3digitos)</t>
  </si>
  <si>
    <t>Computo</t>
  </si>
  <si>
    <t>Abrev</t>
  </si>
  <si>
    <t>STG</t>
  </si>
  <si>
    <t>Storage</t>
  </si>
  <si>
    <t>Bucket</t>
  </si>
  <si>
    <t>AS3</t>
  </si>
  <si>
    <t>Almacenamiento S3</t>
  </si>
  <si>
    <t>EVT</t>
  </si>
  <si>
    <t>Event Brigde</t>
  </si>
  <si>
    <t>Event brigde</t>
  </si>
  <si>
    <t>Glue</t>
  </si>
  <si>
    <t>TEST</t>
  </si>
  <si>
    <t>PROD</t>
  </si>
  <si>
    <t>Virginia</t>
  </si>
  <si>
    <t>UE2</t>
  </si>
  <si>
    <t>Ohio</t>
  </si>
  <si>
    <t>Requisitos</t>
  </si>
  <si>
    <t>ROL - Lambda</t>
  </si>
  <si>
    <t>Name</t>
  </si>
  <si>
    <t>ROL - Glue</t>
  </si>
  <si>
    <t>IAM</t>
  </si>
  <si>
    <t>SEG</t>
  </si>
  <si>
    <t>Seguridad</t>
  </si>
  <si>
    <t>002</t>
  </si>
  <si>
    <t>003</t>
  </si>
  <si>
    <t>Rol en lambda: Permisos de lectura: S3 / Permisos de ejecucion: GLUE  y STEP FUNCTION</t>
  </si>
  <si>
    <t>Rol en Glue: Permisos de lectura y Escritura S3</t>
  </si>
  <si>
    <t>UE1STGDESAAS3MAT001</t>
  </si>
  <si>
    <t>UE1COMDESALMBMAT001</t>
  </si>
  <si>
    <t>UE1COMDESAEVTMAT001</t>
  </si>
  <si>
    <t>UE1COMDESAGLUMAT001</t>
  </si>
  <si>
    <t>UE1COMDESAIAMMAT001</t>
  </si>
  <si>
    <t>UE1COMDESAIAMMAT002</t>
  </si>
  <si>
    <t>UE1COMDESAIAMMAT003</t>
  </si>
  <si>
    <t>Inicitivas</t>
  </si>
  <si>
    <t>Carga Delta</t>
  </si>
  <si>
    <t>Carga full</t>
  </si>
  <si>
    <t xml:space="preserve">Reproceso </t>
  </si>
  <si>
    <t>Avance</t>
  </si>
  <si>
    <t>Eliminacion TRX</t>
  </si>
  <si>
    <t>Backup</t>
  </si>
  <si>
    <t>Restore</t>
  </si>
  <si>
    <t>Despliegue</t>
  </si>
  <si>
    <t>Documentacion</t>
  </si>
  <si>
    <t>Capacitacion</t>
  </si>
  <si>
    <t>UE1STGDESAAS3FTP001</t>
  </si>
  <si>
    <t>Buecket SFTP</t>
  </si>
  <si>
    <t>Bucket de procesamiento</t>
  </si>
  <si>
    <t>Copua los archivos de bucket SFTP a bucket de trabajo</t>
  </si>
  <si>
    <t>UE2COMDESALMBMAT002</t>
  </si>
  <si>
    <t>Responsible de ejecutar los jobs</t>
  </si>
  <si>
    <t>Step function</t>
  </si>
  <si>
    <t>Step Function</t>
  </si>
  <si>
    <t>SFN</t>
  </si>
  <si>
    <t>UE1COMDESASFNMAT001</t>
  </si>
  <si>
    <t>Evento de bucket SFTP</t>
  </si>
  <si>
    <t>Evento de bucket Trabajo</t>
  </si>
  <si>
    <t>UE1COMDESAGLUMAT002</t>
  </si>
  <si>
    <t>SNS</t>
  </si>
  <si>
    <t>Simple Notification Service</t>
  </si>
  <si>
    <t>UE1COMDESASNSMAT001</t>
  </si>
  <si>
    <t>fec_mod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</si>
</sst>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MS Sans Serif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MS Sans Serif"/>
    </font>
    <font>
      <sz val="11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2" fillId="14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4" xfId="0" applyFill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0" fillId="2" borderId="0" xfId="0" quotePrefix="1" applyFill="1"/>
    <xf numFmtId="0" fontId="0" fillId="6" borderId="0" xfId="0" applyFill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quotePrefix="1" applyBorder="1"/>
    <xf numFmtId="0" fontId="7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9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49" fontId="0" fillId="0" borderId="1" xfId="0" applyNumberFormat="1" applyBorder="1"/>
    <xf numFmtId="0" fontId="8" fillId="3" borderId="1" xfId="0" applyFont="1" applyFill="1" applyBorder="1"/>
    <xf numFmtId="0" fontId="0" fillId="0" borderId="4" xfId="0" applyBorder="1"/>
    <xf numFmtId="0" fontId="0" fillId="7" borderId="0" xfId="0" applyFill="1"/>
    <xf numFmtId="165" fontId="0" fillId="0" borderId="1" xfId="1" applyNumberFormat="1" applyFont="1" applyBorder="1"/>
    <xf numFmtId="0" fontId="16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165" fontId="7" fillId="0" borderId="1" xfId="1" applyNumberFormat="1" applyFont="1" applyBorder="1"/>
    <xf numFmtId="49" fontId="1" fillId="0" borderId="1" xfId="0" applyNumberFormat="1" applyFont="1" applyBorder="1" applyAlignment="1">
      <alignment horizontal="right"/>
    </xf>
    <xf numFmtId="165" fontId="1" fillId="0" borderId="1" xfId="1" applyNumberFormat="1" applyFont="1" applyBorder="1"/>
    <xf numFmtId="0" fontId="1" fillId="8" borderId="1" xfId="0" applyFont="1" applyFill="1" applyBorder="1"/>
    <xf numFmtId="49" fontId="1" fillId="8" borderId="1" xfId="0" applyNumberFormat="1" applyFont="1" applyFill="1" applyBorder="1"/>
    <xf numFmtId="0" fontId="1" fillId="8" borderId="1" xfId="0" applyFont="1" applyFill="1" applyBorder="1" applyAlignment="1">
      <alignment horizontal="right"/>
    </xf>
    <xf numFmtId="4" fontId="0" fillId="0" borderId="1" xfId="0" applyNumberFormat="1" applyBorder="1"/>
    <xf numFmtId="0" fontId="0" fillId="9" borderId="1" xfId="0" applyFill="1" applyBorder="1" applyAlignment="1">
      <alignment horizontal="right"/>
    </xf>
    <xf numFmtId="0" fontId="1" fillId="9" borderId="0" xfId="0" applyFont="1" applyFill="1"/>
    <xf numFmtId="0" fontId="17" fillId="0" borderId="0" xfId="2"/>
    <xf numFmtId="0" fontId="0" fillId="2" borderId="0" xfId="0" applyFill="1"/>
    <xf numFmtId="0" fontId="0" fillId="3" borderId="3" xfId="0" applyFill="1" applyBorder="1" applyAlignment="1">
      <alignment horizontal="center" vertical="center"/>
    </xf>
    <xf numFmtId="0" fontId="19" fillId="0" borderId="1" xfId="0" applyFont="1" applyBorder="1"/>
    <xf numFmtId="0" fontId="2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/>
    <xf numFmtId="0" fontId="7" fillId="13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2" fillId="14" borderId="0" xfId="3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4">
    <cellStyle name="Bad" xfId="3" builtinId="27"/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Avance!$D$4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Avance!$C$5:$C$13</c:f>
              <c:strCache>
                <c:ptCount val="9"/>
                <c:pt idx="0">
                  <c:v>Carga Delta</c:v>
                </c:pt>
                <c:pt idx="1">
                  <c:v>Carga full</c:v>
                </c:pt>
                <c:pt idx="2">
                  <c:v>Reproceso </c:v>
                </c:pt>
                <c:pt idx="3">
                  <c:v>Eliminacion TRX</c:v>
                </c:pt>
                <c:pt idx="4">
                  <c:v>Backup</c:v>
                </c:pt>
                <c:pt idx="5">
                  <c:v>Restore</c:v>
                </c:pt>
                <c:pt idx="6">
                  <c:v>Despliegue</c:v>
                </c:pt>
                <c:pt idx="7">
                  <c:v>Documentacion</c:v>
                </c:pt>
                <c:pt idx="8">
                  <c:v>Capacitacion</c:v>
                </c:pt>
              </c:strCache>
            </c:strRef>
          </c:cat>
          <c:val>
            <c:numRef>
              <c:f>Avance!$D$5:$D$13</c:f>
              <c:numCache>
                <c:formatCode>0%</c:formatCode>
                <c:ptCount val="9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9-4C7C-B735-90720444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856239"/>
        <c:axId val="2002856719"/>
      </c:barChart>
      <c:catAx>
        <c:axId val="200285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56719"/>
        <c:crosses val="autoZero"/>
        <c:auto val="1"/>
        <c:lblAlgn val="ctr"/>
        <c:lblOffset val="100"/>
        <c:noMultiLvlLbl val="0"/>
      </c:catAx>
      <c:valAx>
        <c:axId val="20028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EBAC2F6-92AA-461C-8677-628783333DAA}" type="doc">
      <dgm:prSet loTypeId="urn:microsoft.com/office/officeart/2005/8/layout/bProcess4" loCatId="process" qsTypeId="urn:microsoft.com/office/officeart/2005/8/quickstyle/simple3" qsCatId="simple" csTypeId="urn:microsoft.com/office/officeart/2005/8/colors/accent1_1" csCatId="accent1" phldr="1"/>
      <dgm:spPr/>
      <dgm:t>
        <a:bodyPr/>
        <a:lstStyle/>
        <a:p>
          <a:endParaRPr lang="es-PE"/>
        </a:p>
      </dgm:t>
    </dgm:pt>
    <dgm:pt modelId="{D23DA701-BCA0-499F-A077-74436D880FE2}">
      <dgm:prSet phldrT="[Texto]"/>
      <dgm:spPr/>
      <dgm:t>
        <a:bodyPr/>
        <a:lstStyle/>
        <a:p>
          <a:r>
            <a:rPr lang="es-PE"/>
            <a:t>Acumulación</a:t>
          </a:r>
        </a:p>
      </dgm:t>
    </dgm:pt>
    <dgm:pt modelId="{27B742F6-2380-4310-A063-4879E0EA6292}" type="parTrans" cxnId="{EB800701-2141-4850-BB98-ED4DF7E8D757}">
      <dgm:prSet/>
      <dgm:spPr/>
      <dgm:t>
        <a:bodyPr/>
        <a:lstStyle/>
        <a:p>
          <a:endParaRPr lang="es-PE"/>
        </a:p>
      </dgm:t>
    </dgm:pt>
    <dgm:pt modelId="{E45748A2-508D-4A17-A141-366C182250DB}" type="sibTrans" cxnId="{EB800701-2141-4850-BB98-ED4DF7E8D757}">
      <dgm:prSet/>
      <dgm:spPr/>
      <dgm:t>
        <a:bodyPr/>
        <a:lstStyle/>
        <a:p>
          <a:endParaRPr lang="es-PE"/>
        </a:p>
      </dgm:t>
    </dgm:pt>
    <dgm:pt modelId="{410F8527-4FC4-49D5-BB54-091767DB508E}">
      <dgm:prSet phldrT="[Texto]"/>
      <dgm:spPr/>
      <dgm:t>
        <a:bodyPr/>
        <a:lstStyle/>
        <a:p>
          <a:r>
            <a:rPr lang="es-PE"/>
            <a:t>Canje</a:t>
          </a:r>
        </a:p>
      </dgm:t>
    </dgm:pt>
    <dgm:pt modelId="{64A0842D-DB22-4A09-8FFD-AB55FF72F8FE}" type="parTrans" cxnId="{5DA0F69E-6A45-426B-8035-4F7E2E10F98F}">
      <dgm:prSet/>
      <dgm:spPr/>
      <dgm:t>
        <a:bodyPr/>
        <a:lstStyle/>
        <a:p>
          <a:endParaRPr lang="es-PE"/>
        </a:p>
      </dgm:t>
    </dgm:pt>
    <dgm:pt modelId="{458220A4-7732-4666-97BE-F3A62456EED1}" type="sibTrans" cxnId="{5DA0F69E-6A45-426B-8035-4F7E2E10F98F}">
      <dgm:prSet/>
      <dgm:spPr/>
      <dgm:t>
        <a:bodyPr/>
        <a:lstStyle/>
        <a:p>
          <a:endParaRPr lang="es-PE"/>
        </a:p>
      </dgm:t>
    </dgm:pt>
    <dgm:pt modelId="{B04E4D41-85A8-4C88-9719-62D639CF9415}">
      <dgm:prSet phldrT="[Texto]"/>
      <dgm:spPr/>
      <dgm:t>
        <a:bodyPr/>
        <a:lstStyle/>
        <a:p>
          <a:r>
            <a:rPr lang="es-PE"/>
            <a:t>Movimientos Financieros</a:t>
          </a:r>
        </a:p>
      </dgm:t>
    </dgm:pt>
    <dgm:pt modelId="{D29C4042-20C7-434D-BC59-A7748EC7D92A}" type="parTrans" cxnId="{8FB75416-B1DB-49D5-A843-642BE2A8BDFC}">
      <dgm:prSet/>
      <dgm:spPr/>
      <dgm:t>
        <a:bodyPr/>
        <a:lstStyle/>
        <a:p>
          <a:endParaRPr lang="es-PE"/>
        </a:p>
      </dgm:t>
    </dgm:pt>
    <dgm:pt modelId="{749711C6-2E8F-492E-8CD8-18EC2873329D}" type="sibTrans" cxnId="{8FB75416-B1DB-49D5-A843-642BE2A8BDFC}">
      <dgm:prSet/>
      <dgm:spPr/>
      <dgm:t>
        <a:bodyPr/>
        <a:lstStyle/>
        <a:p>
          <a:endParaRPr lang="es-PE"/>
        </a:p>
      </dgm:t>
    </dgm:pt>
    <dgm:pt modelId="{1190E9F7-944B-40DE-8F4C-E1094FADD703}">
      <dgm:prSet phldrT="[Texto]"/>
      <dgm:spPr/>
      <dgm:t>
        <a:bodyPr/>
        <a:lstStyle/>
        <a:p>
          <a:r>
            <a:rPr lang="es-PE"/>
            <a:t>Afiliación</a:t>
          </a:r>
        </a:p>
      </dgm:t>
    </dgm:pt>
    <dgm:pt modelId="{93DAF566-07DA-439F-940E-5EB9BEFDCF39}" type="parTrans" cxnId="{D0F11DA4-636B-4C51-A3C9-DCF8E585ABB5}">
      <dgm:prSet/>
      <dgm:spPr/>
      <dgm:t>
        <a:bodyPr/>
        <a:lstStyle/>
        <a:p>
          <a:endParaRPr lang="es-PE"/>
        </a:p>
      </dgm:t>
    </dgm:pt>
    <dgm:pt modelId="{E3487A81-72B2-45CD-A6BB-7DB0C54D0949}" type="sibTrans" cxnId="{D0F11DA4-636B-4C51-A3C9-DCF8E585ABB5}">
      <dgm:prSet/>
      <dgm:spPr/>
      <dgm:t>
        <a:bodyPr/>
        <a:lstStyle/>
        <a:p>
          <a:endParaRPr lang="es-PE"/>
        </a:p>
      </dgm:t>
    </dgm:pt>
    <dgm:pt modelId="{8BCCC73C-5BEE-490E-8A77-9A4A7570C4F1}">
      <dgm:prSet phldrT="[Texto]"/>
      <dgm:spPr/>
      <dgm:t>
        <a:bodyPr/>
        <a:lstStyle/>
        <a:p>
          <a:r>
            <a:rPr lang="es-PE"/>
            <a:t>Socio/Asociado</a:t>
          </a:r>
        </a:p>
      </dgm:t>
    </dgm:pt>
    <dgm:pt modelId="{5DF3EEC9-9547-43B3-B1D3-0AE8DAE3E7A1}" type="parTrans" cxnId="{42848742-6316-4215-A952-E13146D1605B}">
      <dgm:prSet/>
      <dgm:spPr/>
      <dgm:t>
        <a:bodyPr/>
        <a:lstStyle/>
        <a:p>
          <a:endParaRPr lang="es-PE"/>
        </a:p>
      </dgm:t>
    </dgm:pt>
    <dgm:pt modelId="{7023CAE9-83ED-4BAD-BD49-CEF96E14D40B}" type="sibTrans" cxnId="{42848742-6316-4215-A952-E13146D1605B}">
      <dgm:prSet/>
      <dgm:spPr/>
      <dgm:t>
        <a:bodyPr/>
        <a:lstStyle/>
        <a:p>
          <a:endParaRPr lang="es-PE"/>
        </a:p>
      </dgm:t>
    </dgm:pt>
    <dgm:pt modelId="{4CF79817-5302-42AA-ABA7-2AEDDD87DD3F}">
      <dgm:prSet phldrT="[Texto]"/>
      <dgm:spPr/>
      <dgm:t>
        <a:bodyPr/>
        <a:lstStyle/>
        <a:p>
          <a:r>
            <a:rPr lang="es-PE"/>
            <a:t>Saldo</a:t>
          </a:r>
        </a:p>
      </dgm:t>
    </dgm:pt>
    <dgm:pt modelId="{5B2F5668-ED31-4581-91D7-461309DAB057}" type="parTrans" cxnId="{618A2748-E1D8-4759-A2A2-B109820ED177}">
      <dgm:prSet/>
      <dgm:spPr/>
      <dgm:t>
        <a:bodyPr/>
        <a:lstStyle/>
        <a:p>
          <a:endParaRPr lang="es-PE"/>
        </a:p>
      </dgm:t>
    </dgm:pt>
    <dgm:pt modelId="{1EA16395-858E-4384-BFAD-B0274EBA211E}" type="sibTrans" cxnId="{618A2748-E1D8-4759-A2A2-B109820ED177}">
      <dgm:prSet/>
      <dgm:spPr/>
      <dgm:t>
        <a:bodyPr/>
        <a:lstStyle/>
        <a:p>
          <a:endParaRPr lang="es-PE"/>
        </a:p>
      </dgm:t>
    </dgm:pt>
    <dgm:pt modelId="{2507FD42-8526-4450-BFF0-46F33AED76D5}">
      <dgm:prSet phldrT="[Texto]"/>
      <dgm:spPr/>
      <dgm:t>
        <a:bodyPr/>
        <a:lstStyle/>
        <a:p>
          <a:r>
            <a:rPr lang="es-PE"/>
            <a:t>Log de Cambios</a:t>
          </a:r>
        </a:p>
      </dgm:t>
    </dgm:pt>
    <dgm:pt modelId="{9F471CA3-C0EC-478A-9F53-EBB313F3BD58}" type="parTrans" cxnId="{91222B0F-B2FD-435A-8179-F3C8ABB0A26E}">
      <dgm:prSet/>
      <dgm:spPr/>
      <dgm:t>
        <a:bodyPr/>
        <a:lstStyle/>
        <a:p>
          <a:endParaRPr lang="es-PE"/>
        </a:p>
      </dgm:t>
    </dgm:pt>
    <dgm:pt modelId="{1B15C445-5303-4C68-9BA9-3108C1BBA259}" type="sibTrans" cxnId="{91222B0F-B2FD-435A-8179-F3C8ABB0A26E}">
      <dgm:prSet/>
      <dgm:spPr/>
      <dgm:t>
        <a:bodyPr/>
        <a:lstStyle/>
        <a:p>
          <a:endParaRPr lang="es-PE"/>
        </a:p>
      </dgm:t>
    </dgm:pt>
    <dgm:pt modelId="{D27A6200-651D-4442-AA35-E9D63C239B49}">
      <dgm:prSet phldrT="[Texto]"/>
      <dgm:spPr/>
      <dgm:t>
        <a:bodyPr/>
        <a:lstStyle/>
        <a:p>
          <a:r>
            <a:rPr lang="es-PE"/>
            <a:t>Reclamos</a:t>
          </a:r>
        </a:p>
      </dgm:t>
    </dgm:pt>
    <dgm:pt modelId="{22BE1A3C-DCBD-4DEF-9A4E-347508093069}" type="parTrans" cxnId="{AB5F5EDC-19F3-4D30-99E4-65F03C42ACD5}">
      <dgm:prSet/>
      <dgm:spPr/>
      <dgm:t>
        <a:bodyPr/>
        <a:lstStyle/>
        <a:p>
          <a:endParaRPr lang="es-PE"/>
        </a:p>
      </dgm:t>
    </dgm:pt>
    <dgm:pt modelId="{0307F815-D60C-4016-A8FD-832D2959E0ED}" type="sibTrans" cxnId="{AB5F5EDC-19F3-4D30-99E4-65F03C42ACD5}">
      <dgm:prSet/>
      <dgm:spPr/>
      <dgm:t>
        <a:bodyPr/>
        <a:lstStyle/>
        <a:p>
          <a:endParaRPr lang="es-PE"/>
        </a:p>
      </dgm:t>
    </dgm:pt>
    <dgm:pt modelId="{39DA6441-9D4F-44AC-AE3E-B469C25A1FDD}" type="pres">
      <dgm:prSet presAssocID="{9EBAC2F6-92AA-461C-8677-628783333DAA}" presName="Name0" presStyleCnt="0">
        <dgm:presLayoutVars>
          <dgm:dir/>
          <dgm:resizeHandles/>
        </dgm:presLayoutVars>
      </dgm:prSet>
      <dgm:spPr/>
    </dgm:pt>
    <dgm:pt modelId="{4A447A2F-02BE-4998-85B7-511544A62026}" type="pres">
      <dgm:prSet presAssocID="{D23DA701-BCA0-499F-A077-74436D880FE2}" presName="compNode" presStyleCnt="0"/>
      <dgm:spPr/>
    </dgm:pt>
    <dgm:pt modelId="{132D9911-74DC-420A-8B21-5C38B9E9752E}" type="pres">
      <dgm:prSet presAssocID="{D23DA701-BCA0-499F-A077-74436D880FE2}" presName="dummyConnPt" presStyleCnt="0"/>
      <dgm:spPr/>
    </dgm:pt>
    <dgm:pt modelId="{17747120-E36D-4C5C-83E9-C543D496FD04}" type="pres">
      <dgm:prSet presAssocID="{D23DA701-BCA0-499F-A077-74436D880FE2}" presName="node" presStyleLbl="node1" presStyleIdx="0" presStyleCnt="8">
        <dgm:presLayoutVars>
          <dgm:bulletEnabled val="1"/>
        </dgm:presLayoutVars>
      </dgm:prSet>
      <dgm:spPr/>
    </dgm:pt>
    <dgm:pt modelId="{6C42B10C-633A-4A01-A194-8FF0746CE544}" type="pres">
      <dgm:prSet presAssocID="{E45748A2-508D-4A17-A141-366C182250DB}" presName="sibTrans" presStyleLbl="bgSibTrans2D1" presStyleIdx="0" presStyleCnt="7"/>
      <dgm:spPr/>
    </dgm:pt>
    <dgm:pt modelId="{AABA45E4-B3ED-4C5B-B994-7D10573B50A1}" type="pres">
      <dgm:prSet presAssocID="{410F8527-4FC4-49D5-BB54-091767DB508E}" presName="compNode" presStyleCnt="0"/>
      <dgm:spPr/>
    </dgm:pt>
    <dgm:pt modelId="{34D8B864-6BFE-4D56-958E-9860329B16DD}" type="pres">
      <dgm:prSet presAssocID="{410F8527-4FC4-49D5-BB54-091767DB508E}" presName="dummyConnPt" presStyleCnt="0"/>
      <dgm:spPr/>
    </dgm:pt>
    <dgm:pt modelId="{D0A7963F-A5EB-43E3-B220-08BB6F5DFB59}" type="pres">
      <dgm:prSet presAssocID="{410F8527-4FC4-49D5-BB54-091767DB508E}" presName="node" presStyleLbl="node1" presStyleIdx="1" presStyleCnt="8">
        <dgm:presLayoutVars>
          <dgm:bulletEnabled val="1"/>
        </dgm:presLayoutVars>
      </dgm:prSet>
      <dgm:spPr/>
    </dgm:pt>
    <dgm:pt modelId="{8D6B2FAF-ADDF-4B2E-A78B-57F917929626}" type="pres">
      <dgm:prSet presAssocID="{458220A4-7732-4666-97BE-F3A62456EED1}" presName="sibTrans" presStyleLbl="bgSibTrans2D1" presStyleIdx="1" presStyleCnt="7"/>
      <dgm:spPr/>
    </dgm:pt>
    <dgm:pt modelId="{C4D28942-2E36-4F11-B24B-08B2E5EF773A}" type="pres">
      <dgm:prSet presAssocID="{B04E4D41-85A8-4C88-9719-62D639CF9415}" presName="compNode" presStyleCnt="0"/>
      <dgm:spPr/>
    </dgm:pt>
    <dgm:pt modelId="{1FEF32D6-251B-4DA2-938B-D9BD06FBEB5F}" type="pres">
      <dgm:prSet presAssocID="{B04E4D41-85A8-4C88-9719-62D639CF9415}" presName="dummyConnPt" presStyleCnt="0"/>
      <dgm:spPr/>
    </dgm:pt>
    <dgm:pt modelId="{B0696E44-0E91-441E-A84D-A6BB21115B40}" type="pres">
      <dgm:prSet presAssocID="{B04E4D41-85A8-4C88-9719-62D639CF9415}" presName="node" presStyleLbl="node1" presStyleIdx="2" presStyleCnt="8">
        <dgm:presLayoutVars>
          <dgm:bulletEnabled val="1"/>
        </dgm:presLayoutVars>
      </dgm:prSet>
      <dgm:spPr/>
    </dgm:pt>
    <dgm:pt modelId="{E2375A5E-2AA0-441A-93C7-6FAAC80FA503}" type="pres">
      <dgm:prSet presAssocID="{749711C6-2E8F-492E-8CD8-18EC2873329D}" presName="sibTrans" presStyleLbl="bgSibTrans2D1" presStyleIdx="2" presStyleCnt="7"/>
      <dgm:spPr/>
    </dgm:pt>
    <dgm:pt modelId="{FC978DB3-4CB7-4858-825B-B2CFCD73F1FE}" type="pres">
      <dgm:prSet presAssocID="{1190E9F7-944B-40DE-8F4C-E1094FADD703}" presName="compNode" presStyleCnt="0"/>
      <dgm:spPr/>
    </dgm:pt>
    <dgm:pt modelId="{4A35B549-45E8-49AA-A2B5-0E07C7C2EDF5}" type="pres">
      <dgm:prSet presAssocID="{1190E9F7-944B-40DE-8F4C-E1094FADD703}" presName="dummyConnPt" presStyleCnt="0"/>
      <dgm:spPr/>
    </dgm:pt>
    <dgm:pt modelId="{70FFD9C1-62F7-47EB-B4FC-60F3B4449DAC}" type="pres">
      <dgm:prSet presAssocID="{1190E9F7-944B-40DE-8F4C-E1094FADD703}" presName="node" presStyleLbl="node1" presStyleIdx="3" presStyleCnt="8">
        <dgm:presLayoutVars>
          <dgm:bulletEnabled val="1"/>
        </dgm:presLayoutVars>
      </dgm:prSet>
      <dgm:spPr/>
    </dgm:pt>
    <dgm:pt modelId="{F2C01B4C-62F5-4D40-A523-C346A589FA86}" type="pres">
      <dgm:prSet presAssocID="{E3487A81-72B2-45CD-A6BB-7DB0C54D0949}" presName="sibTrans" presStyleLbl="bgSibTrans2D1" presStyleIdx="3" presStyleCnt="7"/>
      <dgm:spPr/>
    </dgm:pt>
    <dgm:pt modelId="{5FA77CC3-5315-4911-B2B7-AD47D0BA0E1C}" type="pres">
      <dgm:prSet presAssocID="{8BCCC73C-5BEE-490E-8A77-9A4A7570C4F1}" presName="compNode" presStyleCnt="0"/>
      <dgm:spPr/>
    </dgm:pt>
    <dgm:pt modelId="{FC1A6745-1A1B-4A69-B5CE-119CFBD6756C}" type="pres">
      <dgm:prSet presAssocID="{8BCCC73C-5BEE-490E-8A77-9A4A7570C4F1}" presName="dummyConnPt" presStyleCnt="0"/>
      <dgm:spPr/>
    </dgm:pt>
    <dgm:pt modelId="{44342DAA-A225-438A-9189-B1728ED01629}" type="pres">
      <dgm:prSet presAssocID="{8BCCC73C-5BEE-490E-8A77-9A4A7570C4F1}" presName="node" presStyleLbl="node1" presStyleIdx="4" presStyleCnt="8">
        <dgm:presLayoutVars>
          <dgm:bulletEnabled val="1"/>
        </dgm:presLayoutVars>
      </dgm:prSet>
      <dgm:spPr/>
    </dgm:pt>
    <dgm:pt modelId="{38789478-0DC3-4637-BAC8-B2B00041D18F}" type="pres">
      <dgm:prSet presAssocID="{7023CAE9-83ED-4BAD-BD49-CEF96E14D40B}" presName="sibTrans" presStyleLbl="bgSibTrans2D1" presStyleIdx="4" presStyleCnt="7"/>
      <dgm:spPr/>
    </dgm:pt>
    <dgm:pt modelId="{05A3008D-593D-42E1-AFEA-BA3826E0E705}" type="pres">
      <dgm:prSet presAssocID="{4CF79817-5302-42AA-ABA7-2AEDDD87DD3F}" presName="compNode" presStyleCnt="0"/>
      <dgm:spPr/>
    </dgm:pt>
    <dgm:pt modelId="{9F59D811-FA1E-410B-BF63-27730EC738AF}" type="pres">
      <dgm:prSet presAssocID="{4CF79817-5302-42AA-ABA7-2AEDDD87DD3F}" presName="dummyConnPt" presStyleCnt="0"/>
      <dgm:spPr/>
    </dgm:pt>
    <dgm:pt modelId="{BADA8EEF-3E04-4C08-BD5E-652E8D85A394}" type="pres">
      <dgm:prSet presAssocID="{4CF79817-5302-42AA-ABA7-2AEDDD87DD3F}" presName="node" presStyleLbl="node1" presStyleIdx="5" presStyleCnt="8">
        <dgm:presLayoutVars>
          <dgm:bulletEnabled val="1"/>
        </dgm:presLayoutVars>
      </dgm:prSet>
      <dgm:spPr/>
    </dgm:pt>
    <dgm:pt modelId="{93B66B66-9EFD-4C94-A297-696B56D0002A}" type="pres">
      <dgm:prSet presAssocID="{1EA16395-858E-4384-BFAD-B0274EBA211E}" presName="sibTrans" presStyleLbl="bgSibTrans2D1" presStyleIdx="5" presStyleCnt="7"/>
      <dgm:spPr/>
    </dgm:pt>
    <dgm:pt modelId="{21730B9A-6899-41EB-94BB-FBB12670FF94}" type="pres">
      <dgm:prSet presAssocID="{2507FD42-8526-4450-BFF0-46F33AED76D5}" presName="compNode" presStyleCnt="0"/>
      <dgm:spPr/>
    </dgm:pt>
    <dgm:pt modelId="{725B6AC6-4083-47AE-A531-A4CF7542D03C}" type="pres">
      <dgm:prSet presAssocID="{2507FD42-8526-4450-BFF0-46F33AED76D5}" presName="dummyConnPt" presStyleCnt="0"/>
      <dgm:spPr/>
    </dgm:pt>
    <dgm:pt modelId="{1EDC4C99-D939-4A4C-B68F-0B11929362CA}" type="pres">
      <dgm:prSet presAssocID="{2507FD42-8526-4450-BFF0-46F33AED76D5}" presName="node" presStyleLbl="node1" presStyleIdx="6" presStyleCnt="8">
        <dgm:presLayoutVars>
          <dgm:bulletEnabled val="1"/>
        </dgm:presLayoutVars>
      </dgm:prSet>
      <dgm:spPr/>
    </dgm:pt>
    <dgm:pt modelId="{995A5F61-5C63-4F4B-9C05-49ED8F198197}" type="pres">
      <dgm:prSet presAssocID="{1B15C445-5303-4C68-9BA9-3108C1BBA259}" presName="sibTrans" presStyleLbl="bgSibTrans2D1" presStyleIdx="6" presStyleCnt="7"/>
      <dgm:spPr/>
    </dgm:pt>
    <dgm:pt modelId="{36653F59-4258-463B-A532-EEA092473080}" type="pres">
      <dgm:prSet presAssocID="{D27A6200-651D-4442-AA35-E9D63C239B49}" presName="compNode" presStyleCnt="0"/>
      <dgm:spPr/>
    </dgm:pt>
    <dgm:pt modelId="{63231108-03B2-420D-95DD-9A85E2FCB6C4}" type="pres">
      <dgm:prSet presAssocID="{D27A6200-651D-4442-AA35-E9D63C239B49}" presName="dummyConnPt" presStyleCnt="0"/>
      <dgm:spPr/>
    </dgm:pt>
    <dgm:pt modelId="{13D5922D-5C27-408F-8F3D-E18FD9C11ACC}" type="pres">
      <dgm:prSet presAssocID="{D27A6200-651D-4442-AA35-E9D63C239B49}" presName="node" presStyleLbl="node1" presStyleIdx="7" presStyleCnt="8">
        <dgm:presLayoutVars>
          <dgm:bulletEnabled val="1"/>
        </dgm:presLayoutVars>
      </dgm:prSet>
      <dgm:spPr/>
    </dgm:pt>
  </dgm:ptLst>
  <dgm:cxnLst>
    <dgm:cxn modelId="{EB800701-2141-4850-BB98-ED4DF7E8D757}" srcId="{9EBAC2F6-92AA-461C-8677-628783333DAA}" destId="{D23DA701-BCA0-499F-A077-74436D880FE2}" srcOrd="0" destOrd="0" parTransId="{27B742F6-2380-4310-A063-4879E0EA6292}" sibTransId="{E45748A2-508D-4A17-A141-366C182250DB}"/>
    <dgm:cxn modelId="{91222B0F-B2FD-435A-8179-F3C8ABB0A26E}" srcId="{9EBAC2F6-92AA-461C-8677-628783333DAA}" destId="{2507FD42-8526-4450-BFF0-46F33AED76D5}" srcOrd="6" destOrd="0" parTransId="{9F471CA3-C0EC-478A-9F53-EBB313F3BD58}" sibTransId="{1B15C445-5303-4C68-9BA9-3108C1BBA259}"/>
    <dgm:cxn modelId="{8FB75416-B1DB-49D5-A843-642BE2A8BDFC}" srcId="{9EBAC2F6-92AA-461C-8677-628783333DAA}" destId="{B04E4D41-85A8-4C88-9719-62D639CF9415}" srcOrd="2" destOrd="0" parTransId="{D29C4042-20C7-434D-BC59-A7748EC7D92A}" sibTransId="{749711C6-2E8F-492E-8CD8-18EC2873329D}"/>
    <dgm:cxn modelId="{0A3F9F1A-8693-483D-AF2A-818E69258BA2}" type="presOf" srcId="{9EBAC2F6-92AA-461C-8677-628783333DAA}" destId="{39DA6441-9D4F-44AC-AE3E-B469C25A1FDD}" srcOrd="0" destOrd="0" presId="urn:microsoft.com/office/officeart/2005/8/layout/bProcess4"/>
    <dgm:cxn modelId="{BCDC0C1B-FDF5-43D8-9C7D-FCD51B5A2348}" type="presOf" srcId="{458220A4-7732-4666-97BE-F3A62456EED1}" destId="{8D6B2FAF-ADDF-4B2E-A78B-57F917929626}" srcOrd="0" destOrd="0" presId="urn:microsoft.com/office/officeart/2005/8/layout/bProcess4"/>
    <dgm:cxn modelId="{5B716B1C-70C2-4928-B47D-94E9DED53E53}" type="presOf" srcId="{749711C6-2E8F-492E-8CD8-18EC2873329D}" destId="{E2375A5E-2AA0-441A-93C7-6FAAC80FA503}" srcOrd="0" destOrd="0" presId="urn:microsoft.com/office/officeart/2005/8/layout/bProcess4"/>
    <dgm:cxn modelId="{37ADCB1E-C408-4C8A-AC2C-21C329079DB6}" type="presOf" srcId="{2507FD42-8526-4450-BFF0-46F33AED76D5}" destId="{1EDC4C99-D939-4A4C-B68F-0B11929362CA}" srcOrd="0" destOrd="0" presId="urn:microsoft.com/office/officeart/2005/8/layout/bProcess4"/>
    <dgm:cxn modelId="{72522127-238A-4095-8F1C-FC9E3136DE10}" type="presOf" srcId="{E45748A2-508D-4A17-A141-366C182250DB}" destId="{6C42B10C-633A-4A01-A194-8FF0746CE544}" srcOrd="0" destOrd="0" presId="urn:microsoft.com/office/officeart/2005/8/layout/bProcess4"/>
    <dgm:cxn modelId="{63584A32-2657-44A2-ABD6-3F82737E074B}" type="presOf" srcId="{1EA16395-858E-4384-BFAD-B0274EBA211E}" destId="{93B66B66-9EFD-4C94-A297-696B56D0002A}" srcOrd="0" destOrd="0" presId="urn:microsoft.com/office/officeart/2005/8/layout/bProcess4"/>
    <dgm:cxn modelId="{45B06033-6945-4F04-B6C7-D22AB9467A11}" type="presOf" srcId="{7023CAE9-83ED-4BAD-BD49-CEF96E14D40B}" destId="{38789478-0DC3-4637-BAC8-B2B00041D18F}" srcOrd="0" destOrd="0" presId="urn:microsoft.com/office/officeart/2005/8/layout/bProcess4"/>
    <dgm:cxn modelId="{1604FB39-E2D9-472A-841C-B88128E61C0D}" type="presOf" srcId="{D23DA701-BCA0-499F-A077-74436D880FE2}" destId="{17747120-E36D-4C5C-83E9-C543D496FD04}" srcOrd="0" destOrd="0" presId="urn:microsoft.com/office/officeart/2005/8/layout/bProcess4"/>
    <dgm:cxn modelId="{42848742-6316-4215-A952-E13146D1605B}" srcId="{9EBAC2F6-92AA-461C-8677-628783333DAA}" destId="{8BCCC73C-5BEE-490E-8A77-9A4A7570C4F1}" srcOrd="4" destOrd="0" parTransId="{5DF3EEC9-9547-43B3-B1D3-0AE8DAE3E7A1}" sibTransId="{7023CAE9-83ED-4BAD-BD49-CEF96E14D40B}"/>
    <dgm:cxn modelId="{618A2748-E1D8-4759-A2A2-B109820ED177}" srcId="{9EBAC2F6-92AA-461C-8677-628783333DAA}" destId="{4CF79817-5302-42AA-ABA7-2AEDDD87DD3F}" srcOrd="5" destOrd="0" parTransId="{5B2F5668-ED31-4581-91D7-461309DAB057}" sibTransId="{1EA16395-858E-4384-BFAD-B0274EBA211E}"/>
    <dgm:cxn modelId="{E31C3971-87A4-4DE8-BEC4-4E16F8774226}" type="presOf" srcId="{E3487A81-72B2-45CD-A6BB-7DB0C54D0949}" destId="{F2C01B4C-62F5-4D40-A523-C346A589FA86}" srcOrd="0" destOrd="0" presId="urn:microsoft.com/office/officeart/2005/8/layout/bProcess4"/>
    <dgm:cxn modelId="{16A30285-1D07-474C-9453-EF316C5AADB5}" type="presOf" srcId="{1B15C445-5303-4C68-9BA9-3108C1BBA259}" destId="{995A5F61-5C63-4F4B-9C05-49ED8F198197}" srcOrd="0" destOrd="0" presId="urn:microsoft.com/office/officeart/2005/8/layout/bProcess4"/>
    <dgm:cxn modelId="{66087D9E-C9A3-4039-9A51-16E67258E7ED}" type="presOf" srcId="{1190E9F7-944B-40DE-8F4C-E1094FADD703}" destId="{70FFD9C1-62F7-47EB-B4FC-60F3B4449DAC}" srcOrd="0" destOrd="0" presId="urn:microsoft.com/office/officeart/2005/8/layout/bProcess4"/>
    <dgm:cxn modelId="{5DA0F69E-6A45-426B-8035-4F7E2E10F98F}" srcId="{9EBAC2F6-92AA-461C-8677-628783333DAA}" destId="{410F8527-4FC4-49D5-BB54-091767DB508E}" srcOrd="1" destOrd="0" parTransId="{64A0842D-DB22-4A09-8FFD-AB55FF72F8FE}" sibTransId="{458220A4-7732-4666-97BE-F3A62456EED1}"/>
    <dgm:cxn modelId="{D0F11DA4-636B-4C51-A3C9-DCF8E585ABB5}" srcId="{9EBAC2F6-92AA-461C-8677-628783333DAA}" destId="{1190E9F7-944B-40DE-8F4C-E1094FADD703}" srcOrd="3" destOrd="0" parTransId="{93DAF566-07DA-439F-940E-5EB9BEFDCF39}" sibTransId="{E3487A81-72B2-45CD-A6BB-7DB0C54D0949}"/>
    <dgm:cxn modelId="{FE26CDD3-319A-48D8-B386-DB1EF274BA5B}" type="presOf" srcId="{8BCCC73C-5BEE-490E-8A77-9A4A7570C4F1}" destId="{44342DAA-A225-438A-9189-B1728ED01629}" srcOrd="0" destOrd="0" presId="urn:microsoft.com/office/officeart/2005/8/layout/bProcess4"/>
    <dgm:cxn modelId="{5AAB8FD5-11C3-4F80-A955-089113618229}" type="presOf" srcId="{D27A6200-651D-4442-AA35-E9D63C239B49}" destId="{13D5922D-5C27-408F-8F3D-E18FD9C11ACC}" srcOrd="0" destOrd="0" presId="urn:microsoft.com/office/officeart/2005/8/layout/bProcess4"/>
    <dgm:cxn modelId="{AB5F5EDC-19F3-4D30-99E4-65F03C42ACD5}" srcId="{9EBAC2F6-92AA-461C-8677-628783333DAA}" destId="{D27A6200-651D-4442-AA35-E9D63C239B49}" srcOrd="7" destOrd="0" parTransId="{22BE1A3C-DCBD-4DEF-9A4E-347508093069}" sibTransId="{0307F815-D60C-4016-A8FD-832D2959E0ED}"/>
    <dgm:cxn modelId="{764B4FEC-138D-4B94-B9EE-CE7781084678}" type="presOf" srcId="{4CF79817-5302-42AA-ABA7-2AEDDD87DD3F}" destId="{BADA8EEF-3E04-4C08-BD5E-652E8D85A394}" srcOrd="0" destOrd="0" presId="urn:microsoft.com/office/officeart/2005/8/layout/bProcess4"/>
    <dgm:cxn modelId="{3E6247F2-83B7-4953-A02D-1D0B9B2D0B9D}" type="presOf" srcId="{410F8527-4FC4-49D5-BB54-091767DB508E}" destId="{D0A7963F-A5EB-43E3-B220-08BB6F5DFB59}" srcOrd="0" destOrd="0" presId="urn:microsoft.com/office/officeart/2005/8/layout/bProcess4"/>
    <dgm:cxn modelId="{C1E6A9F2-587B-40BC-8C5D-5BBD629220A6}" type="presOf" srcId="{B04E4D41-85A8-4C88-9719-62D639CF9415}" destId="{B0696E44-0E91-441E-A84D-A6BB21115B40}" srcOrd="0" destOrd="0" presId="urn:microsoft.com/office/officeart/2005/8/layout/bProcess4"/>
    <dgm:cxn modelId="{E737AB76-1B02-4734-8A64-AB5F717DAC93}" type="presParOf" srcId="{39DA6441-9D4F-44AC-AE3E-B469C25A1FDD}" destId="{4A447A2F-02BE-4998-85B7-511544A62026}" srcOrd="0" destOrd="0" presId="urn:microsoft.com/office/officeart/2005/8/layout/bProcess4"/>
    <dgm:cxn modelId="{61561C7F-D32E-4933-92A5-2D1787E55BA0}" type="presParOf" srcId="{4A447A2F-02BE-4998-85B7-511544A62026}" destId="{132D9911-74DC-420A-8B21-5C38B9E9752E}" srcOrd="0" destOrd="0" presId="urn:microsoft.com/office/officeart/2005/8/layout/bProcess4"/>
    <dgm:cxn modelId="{1F1F18E1-03C5-4C9E-86D1-E5B09963A889}" type="presParOf" srcId="{4A447A2F-02BE-4998-85B7-511544A62026}" destId="{17747120-E36D-4C5C-83E9-C543D496FD04}" srcOrd="1" destOrd="0" presId="urn:microsoft.com/office/officeart/2005/8/layout/bProcess4"/>
    <dgm:cxn modelId="{7770BC77-2CEB-4956-94DE-A20BC5D8B735}" type="presParOf" srcId="{39DA6441-9D4F-44AC-AE3E-B469C25A1FDD}" destId="{6C42B10C-633A-4A01-A194-8FF0746CE544}" srcOrd="1" destOrd="0" presId="urn:microsoft.com/office/officeart/2005/8/layout/bProcess4"/>
    <dgm:cxn modelId="{C4D38334-FEB6-4A99-A523-36329CB2988B}" type="presParOf" srcId="{39DA6441-9D4F-44AC-AE3E-B469C25A1FDD}" destId="{AABA45E4-B3ED-4C5B-B994-7D10573B50A1}" srcOrd="2" destOrd="0" presId="urn:microsoft.com/office/officeart/2005/8/layout/bProcess4"/>
    <dgm:cxn modelId="{085E359F-33A6-4DCB-9615-FDB731AFAF35}" type="presParOf" srcId="{AABA45E4-B3ED-4C5B-B994-7D10573B50A1}" destId="{34D8B864-6BFE-4D56-958E-9860329B16DD}" srcOrd="0" destOrd="0" presId="urn:microsoft.com/office/officeart/2005/8/layout/bProcess4"/>
    <dgm:cxn modelId="{7D3C4E30-F3D9-4530-B705-075D1ECEDA79}" type="presParOf" srcId="{AABA45E4-B3ED-4C5B-B994-7D10573B50A1}" destId="{D0A7963F-A5EB-43E3-B220-08BB6F5DFB59}" srcOrd="1" destOrd="0" presId="urn:microsoft.com/office/officeart/2005/8/layout/bProcess4"/>
    <dgm:cxn modelId="{1BB47BAD-5C8B-439D-94F8-E80DA19D0943}" type="presParOf" srcId="{39DA6441-9D4F-44AC-AE3E-B469C25A1FDD}" destId="{8D6B2FAF-ADDF-4B2E-A78B-57F917929626}" srcOrd="3" destOrd="0" presId="urn:microsoft.com/office/officeart/2005/8/layout/bProcess4"/>
    <dgm:cxn modelId="{07C673E1-65E5-4A1D-999E-27EA315787F1}" type="presParOf" srcId="{39DA6441-9D4F-44AC-AE3E-B469C25A1FDD}" destId="{C4D28942-2E36-4F11-B24B-08B2E5EF773A}" srcOrd="4" destOrd="0" presId="urn:microsoft.com/office/officeart/2005/8/layout/bProcess4"/>
    <dgm:cxn modelId="{9EF3E5C4-2325-46F2-9959-9470F8BADAD7}" type="presParOf" srcId="{C4D28942-2E36-4F11-B24B-08B2E5EF773A}" destId="{1FEF32D6-251B-4DA2-938B-D9BD06FBEB5F}" srcOrd="0" destOrd="0" presId="urn:microsoft.com/office/officeart/2005/8/layout/bProcess4"/>
    <dgm:cxn modelId="{BB2B6F5A-403D-432B-BE3F-E43A46F882AD}" type="presParOf" srcId="{C4D28942-2E36-4F11-B24B-08B2E5EF773A}" destId="{B0696E44-0E91-441E-A84D-A6BB21115B40}" srcOrd="1" destOrd="0" presId="urn:microsoft.com/office/officeart/2005/8/layout/bProcess4"/>
    <dgm:cxn modelId="{5DEC46DB-19DF-4C7E-9D02-79AD47A1B4A7}" type="presParOf" srcId="{39DA6441-9D4F-44AC-AE3E-B469C25A1FDD}" destId="{E2375A5E-2AA0-441A-93C7-6FAAC80FA503}" srcOrd="5" destOrd="0" presId="urn:microsoft.com/office/officeart/2005/8/layout/bProcess4"/>
    <dgm:cxn modelId="{1FFE9B71-B442-406A-8640-67B5AD47A1BB}" type="presParOf" srcId="{39DA6441-9D4F-44AC-AE3E-B469C25A1FDD}" destId="{FC978DB3-4CB7-4858-825B-B2CFCD73F1FE}" srcOrd="6" destOrd="0" presId="urn:microsoft.com/office/officeart/2005/8/layout/bProcess4"/>
    <dgm:cxn modelId="{B40BC3B7-AA1F-4684-B69D-25D185B1E31B}" type="presParOf" srcId="{FC978DB3-4CB7-4858-825B-B2CFCD73F1FE}" destId="{4A35B549-45E8-49AA-A2B5-0E07C7C2EDF5}" srcOrd="0" destOrd="0" presId="urn:microsoft.com/office/officeart/2005/8/layout/bProcess4"/>
    <dgm:cxn modelId="{54FF2ECB-DF05-4D17-AE98-72A368E800AC}" type="presParOf" srcId="{FC978DB3-4CB7-4858-825B-B2CFCD73F1FE}" destId="{70FFD9C1-62F7-47EB-B4FC-60F3B4449DAC}" srcOrd="1" destOrd="0" presId="urn:microsoft.com/office/officeart/2005/8/layout/bProcess4"/>
    <dgm:cxn modelId="{E57136DF-7182-4E54-86CA-5AC723ACB3E1}" type="presParOf" srcId="{39DA6441-9D4F-44AC-AE3E-B469C25A1FDD}" destId="{F2C01B4C-62F5-4D40-A523-C346A589FA86}" srcOrd="7" destOrd="0" presId="urn:microsoft.com/office/officeart/2005/8/layout/bProcess4"/>
    <dgm:cxn modelId="{6149D366-CAE0-4F02-8155-EFAE8D577195}" type="presParOf" srcId="{39DA6441-9D4F-44AC-AE3E-B469C25A1FDD}" destId="{5FA77CC3-5315-4911-B2B7-AD47D0BA0E1C}" srcOrd="8" destOrd="0" presId="urn:microsoft.com/office/officeart/2005/8/layout/bProcess4"/>
    <dgm:cxn modelId="{5AAE6683-2782-4E7F-B88E-E5A893EE839E}" type="presParOf" srcId="{5FA77CC3-5315-4911-B2B7-AD47D0BA0E1C}" destId="{FC1A6745-1A1B-4A69-B5CE-119CFBD6756C}" srcOrd="0" destOrd="0" presId="urn:microsoft.com/office/officeart/2005/8/layout/bProcess4"/>
    <dgm:cxn modelId="{07761419-27B5-4E62-8A3E-4387F9641A8F}" type="presParOf" srcId="{5FA77CC3-5315-4911-B2B7-AD47D0BA0E1C}" destId="{44342DAA-A225-438A-9189-B1728ED01629}" srcOrd="1" destOrd="0" presId="urn:microsoft.com/office/officeart/2005/8/layout/bProcess4"/>
    <dgm:cxn modelId="{8DF37FFF-44A5-4347-B467-C5771B54F97C}" type="presParOf" srcId="{39DA6441-9D4F-44AC-AE3E-B469C25A1FDD}" destId="{38789478-0DC3-4637-BAC8-B2B00041D18F}" srcOrd="9" destOrd="0" presId="urn:microsoft.com/office/officeart/2005/8/layout/bProcess4"/>
    <dgm:cxn modelId="{34754C24-B02F-4184-BDF6-2CD60B6882DE}" type="presParOf" srcId="{39DA6441-9D4F-44AC-AE3E-B469C25A1FDD}" destId="{05A3008D-593D-42E1-AFEA-BA3826E0E705}" srcOrd="10" destOrd="0" presId="urn:microsoft.com/office/officeart/2005/8/layout/bProcess4"/>
    <dgm:cxn modelId="{5CB76BB1-5CF2-4FE1-80FF-2BDFDE53B74C}" type="presParOf" srcId="{05A3008D-593D-42E1-AFEA-BA3826E0E705}" destId="{9F59D811-FA1E-410B-BF63-27730EC738AF}" srcOrd="0" destOrd="0" presId="urn:microsoft.com/office/officeart/2005/8/layout/bProcess4"/>
    <dgm:cxn modelId="{8375E38A-21E7-472E-A90C-F7038FEDAF17}" type="presParOf" srcId="{05A3008D-593D-42E1-AFEA-BA3826E0E705}" destId="{BADA8EEF-3E04-4C08-BD5E-652E8D85A394}" srcOrd="1" destOrd="0" presId="urn:microsoft.com/office/officeart/2005/8/layout/bProcess4"/>
    <dgm:cxn modelId="{DED0D202-F748-4D73-9921-C47FAC55429F}" type="presParOf" srcId="{39DA6441-9D4F-44AC-AE3E-B469C25A1FDD}" destId="{93B66B66-9EFD-4C94-A297-696B56D0002A}" srcOrd="11" destOrd="0" presId="urn:microsoft.com/office/officeart/2005/8/layout/bProcess4"/>
    <dgm:cxn modelId="{F78E3C18-1673-47F1-8665-A05C4DAAA906}" type="presParOf" srcId="{39DA6441-9D4F-44AC-AE3E-B469C25A1FDD}" destId="{21730B9A-6899-41EB-94BB-FBB12670FF94}" srcOrd="12" destOrd="0" presId="urn:microsoft.com/office/officeart/2005/8/layout/bProcess4"/>
    <dgm:cxn modelId="{19F2CAC6-411E-4F6A-A983-BAF9A7F1D871}" type="presParOf" srcId="{21730B9A-6899-41EB-94BB-FBB12670FF94}" destId="{725B6AC6-4083-47AE-A531-A4CF7542D03C}" srcOrd="0" destOrd="0" presId="urn:microsoft.com/office/officeart/2005/8/layout/bProcess4"/>
    <dgm:cxn modelId="{A98A952F-C5B6-4020-BE03-0CAB6C9E9625}" type="presParOf" srcId="{21730B9A-6899-41EB-94BB-FBB12670FF94}" destId="{1EDC4C99-D939-4A4C-B68F-0B11929362CA}" srcOrd="1" destOrd="0" presId="urn:microsoft.com/office/officeart/2005/8/layout/bProcess4"/>
    <dgm:cxn modelId="{95A81C4F-6B41-4E4D-9A1F-DC8783EBC15C}" type="presParOf" srcId="{39DA6441-9D4F-44AC-AE3E-B469C25A1FDD}" destId="{995A5F61-5C63-4F4B-9C05-49ED8F198197}" srcOrd="13" destOrd="0" presId="urn:microsoft.com/office/officeart/2005/8/layout/bProcess4"/>
    <dgm:cxn modelId="{D5DDABED-F21D-489F-878A-DF15514AF204}" type="presParOf" srcId="{39DA6441-9D4F-44AC-AE3E-B469C25A1FDD}" destId="{36653F59-4258-463B-A532-EEA092473080}" srcOrd="14" destOrd="0" presId="urn:microsoft.com/office/officeart/2005/8/layout/bProcess4"/>
    <dgm:cxn modelId="{FDF2D642-BA8C-49B6-BCBC-68E3D9B8DED9}" type="presParOf" srcId="{36653F59-4258-463B-A532-EEA092473080}" destId="{63231108-03B2-420D-95DD-9A85E2FCB6C4}" srcOrd="0" destOrd="0" presId="urn:microsoft.com/office/officeart/2005/8/layout/bProcess4"/>
    <dgm:cxn modelId="{F81AC13D-F93A-4266-92C9-49F2C81D5880}" type="presParOf" srcId="{36653F59-4258-463B-A532-EEA092473080}" destId="{13D5922D-5C27-408F-8F3D-E18FD9C11ACC}" srcOrd="1" destOrd="0" presId="urn:microsoft.com/office/officeart/2005/8/layout/b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600DA65-CB93-4F69-8CE1-2359633FF0BD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60191082-ADDC-44E6-986F-F2C9145A31A5}">
      <dgm:prSet phldrT="[Texto]"/>
      <dgm:spPr/>
      <dgm:t>
        <a:bodyPr/>
        <a:lstStyle/>
        <a:p>
          <a:r>
            <a:rPr lang="es-PE"/>
            <a:t>Copia a SV99F600</a:t>
          </a:r>
        </a:p>
      </dgm:t>
    </dgm:pt>
    <dgm:pt modelId="{CCA153D5-7485-41C6-93C1-E6914BE3E20F}" type="parTrans" cxnId="{26B5148D-C1F7-41AA-BB19-03B3C9211DEA}">
      <dgm:prSet/>
      <dgm:spPr/>
      <dgm:t>
        <a:bodyPr/>
        <a:lstStyle/>
        <a:p>
          <a:endParaRPr lang="es-PE"/>
        </a:p>
      </dgm:t>
    </dgm:pt>
    <dgm:pt modelId="{70ECA5D5-DEA4-45FB-8FCD-186404DDB311}" type="sibTrans" cxnId="{26B5148D-C1F7-41AA-BB19-03B3C9211DEA}">
      <dgm:prSet/>
      <dgm:spPr/>
      <dgm:t>
        <a:bodyPr/>
        <a:lstStyle/>
        <a:p>
          <a:endParaRPr lang="es-PE"/>
        </a:p>
      </dgm:t>
    </dgm:pt>
    <dgm:pt modelId="{EE5087AF-651F-41B5-B5AC-27B5B08A174F}">
      <dgm:prSet phldrT="[Texto]"/>
      <dgm:spPr/>
      <dgm:t>
        <a:bodyPr/>
        <a:lstStyle/>
        <a:p>
          <a:r>
            <a:rPr lang="es-PE"/>
            <a:t>Copia de PC a Dunnhumby</a:t>
          </a:r>
        </a:p>
      </dgm:t>
    </dgm:pt>
    <dgm:pt modelId="{5607EB35-5E13-45A6-8E38-4DDE1F3DC8A2}" type="parTrans" cxnId="{7F4A6A98-B3BE-41A9-8ECA-0C3B33B3AF8C}">
      <dgm:prSet/>
      <dgm:spPr/>
      <dgm:t>
        <a:bodyPr/>
        <a:lstStyle/>
        <a:p>
          <a:endParaRPr lang="es-PE"/>
        </a:p>
      </dgm:t>
    </dgm:pt>
    <dgm:pt modelId="{E531EEB5-5E84-47B2-A611-0FD0BB0B7E0B}" type="sibTrans" cxnId="{7F4A6A98-B3BE-41A9-8ECA-0C3B33B3AF8C}">
      <dgm:prSet/>
      <dgm:spPr/>
      <dgm:t>
        <a:bodyPr/>
        <a:lstStyle/>
        <a:p>
          <a:endParaRPr lang="es-PE"/>
        </a:p>
      </dgm:t>
    </dgm:pt>
    <dgm:pt modelId="{6C53E7AC-AAF7-4C12-AB79-F1495CE303D4}">
      <dgm:prSet phldrT="[Texto]"/>
      <dgm:spPr/>
      <dgm:t>
        <a:bodyPr/>
        <a:lstStyle/>
        <a:p>
          <a:r>
            <a:rPr lang="es-PE"/>
            <a:t>Cada archivo se copia desde la libreria DSAMANIEGO</a:t>
          </a:r>
        </a:p>
      </dgm:t>
    </dgm:pt>
    <dgm:pt modelId="{6F8C3946-D5C1-477C-B146-C939E3120A37}" type="parTrans" cxnId="{13869A0F-5A9B-4619-ACDC-FDEA68968AA0}">
      <dgm:prSet/>
      <dgm:spPr/>
      <dgm:t>
        <a:bodyPr/>
        <a:lstStyle/>
        <a:p>
          <a:endParaRPr lang="es-PE"/>
        </a:p>
      </dgm:t>
    </dgm:pt>
    <dgm:pt modelId="{DBF13909-31C4-4848-B0A9-FF741A53B505}" type="sibTrans" cxnId="{13869A0F-5A9B-4619-ACDC-FDEA68968AA0}">
      <dgm:prSet/>
      <dgm:spPr/>
      <dgm:t>
        <a:bodyPr/>
        <a:lstStyle/>
        <a:p>
          <a:endParaRPr lang="es-PE"/>
        </a:p>
      </dgm:t>
    </dgm:pt>
    <dgm:pt modelId="{97AB4547-375F-4C7F-8CB9-52BEC52466DB}">
      <dgm:prSet phldrT="[Texto]"/>
      <dgm:spPr/>
      <dgm:t>
        <a:bodyPr/>
        <a:lstStyle/>
        <a:p>
          <a:r>
            <a:rPr lang="es-PE"/>
            <a:t>Copia de SV99F600 a PC</a:t>
          </a:r>
        </a:p>
      </dgm:t>
    </dgm:pt>
    <dgm:pt modelId="{4E8A23DE-B20C-4350-8118-BCEBD7F005A3}" type="parTrans" cxnId="{D255F4A8-546C-4DF0-BC41-C4DFB34DD88A}">
      <dgm:prSet/>
      <dgm:spPr/>
      <dgm:t>
        <a:bodyPr/>
        <a:lstStyle/>
        <a:p>
          <a:endParaRPr lang="es-PE"/>
        </a:p>
      </dgm:t>
    </dgm:pt>
    <dgm:pt modelId="{A9C36864-6167-41C5-B006-FF5A5D363BD7}" type="sibTrans" cxnId="{D255F4A8-546C-4DF0-BC41-C4DFB34DD88A}">
      <dgm:prSet/>
      <dgm:spPr/>
      <dgm:t>
        <a:bodyPr/>
        <a:lstStyle/>
        <a:p>
          <a:endParaRPr lang="es-PE"/>
        </a:p>
      </dgm:t>
    </dgm:pt>
    <dgm:pt modelId="{9D310FB7-130D-4E16-96C6-E5A84CCC9FF3}">
      <dgm:prSet phldrT="[Texto]"/>
      <dgm:spPr/>
      <dgm:t>
        <a:bodyPr/>
        <a:lstStyle/>
        <a:p>
          <a:r>
            <a:rPr lang="es-PE"/>
            <a:t>En forma individual y secuencial</a:t>
          </a:r>
        </a:p>
      </dgm:t>
    </dgm:pt>
    <dgm:pt modelId="{8DA229D1-7E9F-4895-83C4-AB6E516CC2D1}" type="parTrans" cxnId="{DC077CBC-2D2B-48C5-8C88-02FDFD1C05F0}">
      <dgm:prSet/>
      <dgm:spPr/>
      <dgm:t>
        <a:bodyPr/>
        <a:lstStyle/>
        <a:p>
          <a:endParaRPr lang="es-PE"/>
        </a:p>
      </dgm:t>
    </dgm:pt>
    <dgm:pt modelId="{997547BA-56B5-4E2C-9213-39A0AF66EC91}" type="sibTrans" cxnId="{DC077CBC-2D2B-48C5-8C88-02FDFD1C05F0}">
      <dgm:prSet/>
      <dgm:spPr/>
      <dgm:t>
        <a:bodyPr/>
        <a:lstStyle/>
        <a:p>
          <a:endParaRPr lang="es-PE"/>
        </a:p>
      </dgm:t>
    </dgm:pt>
    <dgm:pt modelId="{AB003CB4-2090-4C37-A234-FEF3D92807E8}">
      <dgm:prSet phldrT="[Texto]"/>
      <dgm:spPr/>
      <dgm:t>
        <a:bodyPr/>
        <a:lstStyle/>
        <a:p>
          <a:r>
            <a:rPr lang="es-PE"/>
            <a:t>En forma individual y secuencial</a:t>
          </a:r>
        </a:p>
      </dgm:t>
    </dgm:pt>
    <dgm:pt modelId="{A9A25D3B-0D49-44D6-8D31-ADB2038E93B4}" type="parTrans" cxnId="{F728D8CD-FFB8-4F6D-BD4E-E6DE3D265FA1}">
      <dgm:prSet/>
      <dgm:spPr/>
      <dgm:t>
        <a:bodyPr/>
        <a:lstStyle/>
        <a:p>
          <a:endParaRPr lang="es-PE"/>
        </a:p>
      </dgm:t>
    </dgm:pt>
    <dgm:pt modelId="{9CBB709D-1EBB-42C8-8757-F5EFA6B50D62}" type="sibTrans" cxnId="{F728D8CD-FFB8-4F6D-BD4E-E6DE3D265FA1}">
      <dgm:prSet/>
      <dgm:spPr/>
      <dgm:t>
        <a:bodyPr/>
        <a:lstStyle/>
        <a:p>
          <a:endParaRPr lang="es-PE"/>
        </a:p>
      </dgm:t>
    </dgm:pt>
    <dgm:pt modelId="{2431CB1E-1738-4AAA-A911-CD125AB5305B}">
      <dgm:prSet phldrT="[Texto]"/>
      <dgm:spPr/>
      <dgm:t>
        <a:bodyPr/>
        <a:lstStyle/>
        <a:p>
          <a:r>
            <a:rPr lang="es-PE"/>
            <a:t>Cuadre</a:t>
          </a:r>
        </a:p>
      </dgm:t>
    </dgm:pt>
    <dgm:pt modelId="{3160AF92-8D76-4F6C-A34C-168A3A351535}" type="parTrans" cxnId="{12C17458-5AE4-4A1C-B7C6-B27B3E5F7D02}">
      <dgm:prSet/>
      <dgm:spPr/>
      <dgm:t>
        <a:bodyPr/>
        <a:lstStyle/>
        <a:p>
          <a:endParaRPr lang="es-PE"/>
        </a:p>
      </dgm:t>
    </dgm:pt>
    <dgm:pt modelId="{97C534A1-7903-4CF2-99DD-C7E2F3A1FF2D}" type="sibTrans" cxnId="{12C17458-5AE4-4A1C-B7C6-B27B3E5F7D02}">
      <dgm:prSet/>
      <dgm:spPr/>
      <dgm:t>
        <a:bodyPr/>
        <a:lstStyle/>
        <a:p>
          <a:endParaRPr lang="es-PE"/>
        </a:p>
      </dgm:t>
    </dgm:pt>
    <dgm:pt modelId="{8DED105B-6BA5-4BCB-96C4-B45CDC7FB402}">
      <dgm:prSet phldrT="[Texto]"/>
      <dgm:spPr/>
      <dgm:t>
        <a:bodyPr/>
        <a:lstStyle/>
        <a:p>
          <a:r>
            <a:rPr lang="es-PE"/>
            <a:t>Totalizar cada archivo </a:t>
          </a:r>
        </a:p>
      </dgm:t>
    </dgm:pt>
    <dgm:pt modelId="{7AFE4835-07F0-4864-A755-837CDEFD375C}" type="parTrans" cxnId="{EA2C8701-FFA9-4ACA-8725-80151A4505F7}">
      <dgm:prSet/>
      <dgm:spPr/>
      <dgm:t>
        <a:bodyPr/>
        <a:lstStyle/>
        <a:p>
          <a:endParaRPr lang="es-PE"/>
        </a:p>
      </dgm:t>
    </dgm:pt>
    <dgm:pt modelId="{B7DE419D-CED5-4FE7-AC8F-E736302752BA}" type="sibTrans" cxnId="{EA2C8701-FFA9-4ACA-8725-80151A4505F7}">
      <dgm:prSet/>
      <dgm:spPr/>
      <dgm:t>
        <a:bodyPr/>
        <a:lstStyle/>
        <a:p>
          <a:endParaRPr lang="es-PE"/>
        </a:p>
      </dgm:t>
    </dgm:pt>
    <dgm:pt modelId="{A1EC2852-9FF2-4B6E-A19F-650422E5C1E5}" type="pres">
      <dgm:prSet presAssocID="{F600DA65-CB93-4F69-8CE1-2359633FF0BD}" presName="theList" presStyleCnt="0">
        <dgm:presLayoutVars>
          <dgm:dir/>
          <dgm:animLvl val="lvl"/>
          <dgm:resizeHandles val="exact"/>
        </dgm:presLayoutVars>
      </dgm:prSet>
      <dgm:spPr/>
    </dgm:pt>
    <dgm:pt modelId="{D69CE802-D8D7-4D33-A646-F03731D3771A}" type="pres">
      <dgm:prSet presAssocID="{60191082-ADDC-44E6-986F-F2C9145A31A5}" presName="compNode" presStyleCnt="0"/>
      <dgm:spPr/>
    </dgm:pt>
    <dgm:pt modelId="{C47AC543-EA35-417C-8B3D-26E707C73CE9}" type="pres">
      <dgm:prSet presAssocID="{60191082-ADDC-44E6-986F-F2C9145A31A5}" presName="aNode" presStyleLbl="bgShp" presStyleIdx="0" presStyleCnt="4" custLinFactNeighborX="-21002" custLinFactNeighborY="4167"/>
      <dgm:spPr/>
    </dgm:pt>
    <dgm:pt modelId="{567D7773-8B46-4E52-BAB7-EAFB63EC67F4}" type="pres">
      <dgm:prSet presAssocID="{60191082-ADDC-44E6-986F-F2C9145A31A5}" presName="textNode" presStyleLbl="bgShp" presStyleIdx="0" presStyleCnt="4"/>
      <dgm:spPr/>
    </dgm:pt>
    <dgm:pt modelId="{F9D2881E-6663-4230-B3AE-8B7309CECA62}" type="pres">
      <dgm:prSet presAssocID="{60191082-ADDC-44E6-986F-F2C9145A31A5}" presName="compChildNode" presStyleCnt="0"/>
      <dgm:spPr/>
    </dgm:pt>
    <dgm:pt modelId="{65BF65C5-8DBE-48BD-BED1-B9ABF91A6AEF}" type="pres">
      <dgm:prSet presAssocID="{60191082-ADDC-44E6-986F-F2C9145A31A5}" presName="theInnerList" presStyleCnt="0"/>
      <dgm:spPr/>
    </dgm:pt>
    <dgm:pt modelId="{B69EEFDE-8151-42FC-820A-06FB7552887C}" type="pres">
      <dgm:prSet presAssocID="{6C53E7AC-AAF7-4C12-AB79-F1495CE303D4}" presName="childNode" presStyleLbl="node1" presStyleIdx="0" presStyleCnt="4">
        <dgm:presLayoutVars>
          <dgm:bulletEnabled val="1"/>
        </dgm:presLayoutVars>
      </dgm:prSet>
      <dgm:spPr/>
    </dgm:pt>
    <dgm:pt modelId="{FBC5F614-DA9B-4D46-A571-3D764729E3D0}" type="pres">
      <dgm:prSet presAssocID="{60191082-ADDC-44E6-986F-F2C9145A31A5}" presName="aSpace" presStyleCnt="0"/>
      <dgm:spPr/>
    </dgm:pt>
    <dgm:pt modelId="{7FE26A27-174C-40D6-B1A2-458FC8367188}" type="pres">
      <dgm:prSet presAssocID="{97AB4547-375F-4C7F-8CB9-52BEC52466DB}" presName="compNode" presStyleCnt="0"/>
      <dgm:spPr/>
    </dgm:pt>
    <dgm:pt modelId="{47EAE0F9-39B2-4501-A1D2-E1BAF8B7C248}" type="pres">
      <dgm:prSet presAssocID="{97AB4547-375F-4C7F-8CB9-52BEC52466DB}" presName="aNode" presStyleLbl="bgShp" presStyleIdx="1" presStyleCnt="4"/>
      <dgm:spPr/>
    </dgm:pt>
    <dgm:pt modelId="{323E4A1D-765F-44AB-B39F-163038FED891}" type="pres">
      <dgm:prSet presAssocID="{97AB4547-375F-4C7F-8CB9-52BEC52466DB}" presName="textNode" presStyleLbl="bgShp" presStyleIdx="1" presStyleCnt="4"/>
      <dgm:spPr/>
    </dgm:pt>
    <dgm:pt modelId="{054EF734-D806-4A68-9263-16C0ED3CFDBD}" type="pres">
      <dgm:prSet presAssocID="{97AB4547-375F-4C7F-8CB9-52BEC52466DB}" presName="compChildNode" presStyleCnt="0"/>
      <dgm:spPr/>
    </dgm:pt>
    <dgm:pt modelId="{0F6A2665-73AB-4963-8383-1903D76D1419}" type="pres">
      <dgm:prSet presAssocID="{97AB4547-375F-4C7F-8CB9-52BEC52466DB}" presName="theInnerList" presStyleCnt="0"/>
      <dgm:spPr/>
    </dgm:pt>
    <dgm:pt modelId="{CE53547F-D02A-40E0-BB84-A5AF75B43BEB}" type="pres">
      <dgm:prSet presAssocID="{9D310FB7-130D-4E16-96C6-E5A84CCC9FF3}" presName="childNode" presStyleLbl="node1" presStyleIdx="1" presStyleCnt="4">
        <dgm:presLayoutVars>
          <dgm:bulletEnabled val="1"/>
        </dgm:presLayoutVars>
      </dgm:prSet>
      <dgm:spPr/>
    </dgm:pt>
    <dgm:pt modelId="{82FF30DE-BBFA-4965-9EDF-137C9A8260EE}" type="pres">
      <dgm:prSet presAssocID="{97AB4547-375F-4C7F-8CB9-52BEC52466DB}" presName="aSpace" presStyleCnt="0"/>
      <dgm:spPr/>
    </dgm:pt>
    <dgm:pt modelId="{F5B6FD7F-C978-45DD-9B73-FECF9BB07E29}" type="pres">
      <dgm:prSet presAssocID="{EE5087AF-651F-41B5-B5AC-27B5B08A174F}" presName="compNode" presStyleCnt="0"/>
      <dgm:spPr/>
    </dgm:pt>
    <dgm:pt modelId="{A06091EC-15D9-4BD7-9603-219EB22C7327}" type="pres">
      <dgm:prSet presAssocID="{EE5087AF-651F-41B5-B5AC-27B5B08A174F}" presName="aNode" presStyleLbl="bgShp" presStyleIdx="2" presStyleCnt="4"/>
      <dgm:spPr/>
    </dgm:pt>
    <dgm:pt modelId="{42D3F3CF-E088-41FF-AB99-C569DC6BFDDB}" type="pres">
      <dgm:prSet presAssocID="{EE5087AF-651F-41B5-B5AC-27B5B08A174F}" presName="textNode" presStyleLbl="bgShp" presStyleIdx="2" presStyleCnt="4"/>
      <dgm:spPr/>
    </dgm:pt>
    <dgm:pt modelId="{D4799F88-340B-417D-82B1-09269F7BD7A0}" type="pres">
      <dgm:prSet presAssocID="{EE5087AF-651F-41B5-B5AC-27B5B08A174F}" presName="compChildNode" presStyleCnt="0"/>
      <dgm:spPr/>
    </dgm:pt>
    <dgm:pt modelId="{6E221323-43C9-4423-93FB-EAAADA623F8C}" type="pres">
      <dgm:prSet presAssocID="{EE5087AF-651F-41B5-B5AC-27B5B08A174F}" presName="theInnerList" presStyleCnt="0"/>
      <dgm:spPr/>
    </dgm:pt>
    <dgm:pt modelId="{C3365E05-DD1D-4A16-99FF-A110C2F13EDA}" type="pres">
      <dgm:prSet presAssocID="{AB003CB4-2090-4C37-A234-FEF3D92807E8}" presName="childNode" presStyleLbl="node1" presStyleIdx="2" presStyleCnt="4">
        <dgm:presLayoutVars>
          <dgm:bulletEnabled val="1"/>
        </dgm:presLayoutVars>
      </dgm:prSet>
      <dgm:spPr/>
    </dgm:pt>
    <dgm:pt modelId="{CBA239D2-F3C3-462D-A587-B04CEB5EF8F8}" type="pres">
      <dgm:prSet presAssocID="{EE5087AF-651F-41B5-B5AC-27B5B08A174F}" presName="aSpace" presStyleCnt="0"/>
      <dgm:spPr/>
    </dgm:pt>
    <dgm:pt modelId="{E6C20433-E8AD-44C3-8EE8-52D093B3E696}" type="pres">
      <dgm:prSet presAssocID="{2431CB1E-1738-4AAA-A911-CD125AB5305B}" presName="compNode" presStyleCnt="0"/>
      <dgm:spPr/>
    </dgm:pt>
    <dgm:pt modelId="{A0603C55-F131-4C93-941A-BF68B459A061}" type="pres">
      <dgm:prSet presAssocID="{2431CB1E-1738-4AAA-A911-CD125AB5305B}" presName="aNode" presStyleLbl="bgShp" presStyleIdx="3" presStyleCnt="4" custLinFactNeighborX="2810" custLinFactNeighborY="613"/>
      <dgm:spPr/>
    </dgm:pt>
    <dgm:pt modelId="{958F0E4B-287F-4DCA-89C7-F28EF1D1D911}" type="pres">
      <dgm:prSet presAssocID="{2431CB1E-1738-4AAA-A911-CD125AB5305B}" presName="textNode" presStyleLbl="bgShp" presStyleIdx="3" presStyleCnt="4"/>
      <dgm:spPr/>
    </dgm:pt>
    <dgm:pt modelId="{889C8C8B-BC5C-4B59-9287-CCA3B22673E6}" type="pres">
      <dgm:prSet presAssocID="{2431CB1E-1738-4AAA-A911-CD125AB5305B}" presName="compChildNode" presStyleCnt="0"/>
      <dgm:spPr/>
    </dgm:pt>
    <dgm:pt modelId="{4B4F5AC3-2229-430E-9C04-4CEAC52E7BCA}" type="pres">
      <dgm:prSet presAssocID="{2431CB1E-1738-4AAA-A911-CD125AB5305B}" presName="theInnerList" presStyleCnt="0"/>
      <dgm:spPr/>
    </dgm:pt>
    <dgm:pt modelId="{3093E676-793F-4C2F-8746-55B19268FA51}" type="pres">
      <dgm:prSet presAssocID="{8DED105B-6BA5-4BCB-96C4-B45CDC7FB402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EA2C8701-FFA9-4ACA-8725-80151A4505F7}" srcId="{2431CB1E-1738-4AAA-A911-CD125AB5305B}" destId="{8DED105B-6BA5-4BCB-96C4-B45CDC7FB402}" srcOrd="0" destOrd="0" parTransId="{7AFE4835-07F0-4864-A755-837CDEFD375C}" sibTransId="{B7DE419D-CED5-4FE7-AC8F-E736302752BA}"/>
    <dgm:cxn modelId="{13869A0F-5A9B-4619-ACDC-FDEA68968AA0}" srcId="{60191082-ADDC-44E6-986F-F2C9145A31A5}" destId="{6C53E7AC-AAF7-4C12-AB79-F1495CE303D4}" srcOrd="0" destOrd="0" parTransId="{6F8C3946-D5C1-477C-B146-C939E3120A37}" sibTransId="{DBF13909-31C4-4848-B0A9-FF741A53B505}"/>
    <dgm:cxn modelId="{F33B8A1D-7588-45FB-9D9C-1EC481F6998E}" type="presOf" srcId="{EE5087AF-651F-41B5-B5AC-27B5B08A174F}" destId="{A06091EC-15D9-4BD7-9603-219EB22C7327}" srcOrd="0" destOrd="0" presId="urn:microsoft.com/office/officeart/2005/8/layout/lProcess2"/>
    <dgm:cxn modelId="{877E9127-2A8B-4EE8-8172-976FE041BE5C}" type="presOf" srcId="{2431CB1E-1738-4AAA-A911-CD125AB5305B}" destId="{A0603C55-F131-4C93-941A-BF68B459A061}" srcOrd="0" destOrd="0" presId="urn:microsoft.com/office/officeart/2005/8/layout/lProcess2"/>
    <dgm:cxn modelId="{158B9239-BD07-485A-BB77-1751BD0E1400}" type="presOf" srcId="{F600DA65-CB93-4F69-8CE1-2359633FF0BD}" destId="{A1EC2852-9FF2-4B6E-A19F-650422E5C1E5}" srcOrd="0" destOrd="0" presId="urn:microsoft.com/office/officeart/2005/8/layout/lProcess2"/>
    <dgm:cxn modelId="{D0F39942-4208-4506-ABE1-C413430B6428}" type="presOf" srcId="{97AB4547-375F-4C7F-8CB9-52BEC52466DB}" destId="{47EAE0F9-39B2-4501-A1D2-E1BAF8B7C248}" srcOrd="0" destOrd="0" presId="urn:microsoft.com/office/officeart/2005/8/layout/lProcess2"/>
    <dgm:cxn modelId="{89F0454C-A4A5-48DF-BFE0-69404B8850CB}" type="presOf" srcId="{6C53E7AC-AAF7-4C12-AB79-F1495CE303D4}" destId="{B69EEFDE-8151-42FC-820A-06FB7552887C}" srcOrd="0" destOrd="0" presId="urn:microsoft.com/office/officeart/2005/8/layout/lProcess2"/>
    <dgm:cxn modelId="{EB71F66C-2558-4B62-8356-EBC313FD5F4E}" type="presOf" srcId="{EE5087AF-651F-41B5-B5AC-27B5B08A174F}" destId="{42D3F3CF-E088-41FF-AB99-C569DC6BFDDB}" srcOrd="1" destOrd="0" presId="urn:microsoft.com/office/officeart/2005/8/layout/lProcess2"/>
    <dgm:cxn modelId="{12C17458-5AE4-4A1C-B7C6-B27B3E5F7D02}" srcId="{F600DA65-CB93-4F69-8CE1-2359633FF0BD}" destId="{2431CB1E-1738-4AAA-A911-CD125AB5305B}" srcOrd="3" destOrd="0" parTransId="{3160AF92-8D76-4F6C-A34C-168A3A351535}" sibTransId="{97C534A1-7903-4CF2-99DD-C7E2F3A1FF2D}"/>
    <dgm:cxn modelId="{26B5148D-C1F7-41AA-BB19-03B3C9211DEA}" srcId="{F600DA65-CB93-4F69-8CE1-2359633FF0BD}" destId="{60191082-ADDC-44E6-986F-F2C9145A31A5}" srcOrd="0" destOrd="0" parTransId="{CCA153D5-7485-41C6-93C1-E6914BE3E20F}" sibTransId="{70ECA5D5-DEA4-45FB-8FCD-186404DDB311}"/>
    <dgm:cxn modelId="{7F4A6A98-B3BE-41A9-8ECA-0C3B33B3AF8C}" srcId="{F600DA65-CB93-4F69-8CE1-2359633FF0BD}" destId="{EE5087AF-651F-41B5-B5AC-27B5B08A174F}" srcOrd="2" destOrd="0" parTransId="{5607EB35-5E13-45A6-8E38-4DDE1F3DC8A2}" sibTransId="{E531EEB5-5E84-47B2-A611-0FD0BB0B7E0B}"/>
    <dgm:cxn modelId="{DD75079A-D466-4F89-90F2-9FA7571C2CF6}" type="presOf" srcId="{8DED105B-6BA5-4BCB-96C4-B45CDC7FB402}" destId="{3093E676-793F-4C2F-8746-55B19268FA51}" srcOrd="0" destOrd="0" presId="urn:microsoft.com/office/officeart/2005/8/layout/lProcess2"/>
    <dgm:cxn modelId="{676D539A-2CBA-4F59-8D1E-4409D9ABCB15}" type="presOf" srcId="{9D310FB7-130D-4E16-96C6-E5A84CCC9FF3}" destId="{CE53547F-D02A-40E0-BB84-A5AF75B43BEB}" srcOrd="0" destOrd="0" presId="urn:microsoft.com/office/officeart/2005/8/layout/lProcess2"/>
    <dgm:cxn modelId="{D255F4A8-546C-4DF0-BC41-C4DFB34DD88A}" srcId="{F600DA65-CB93-4F69-8CE1-2359633FF0BD}" destId="{97AB4547-375F-4C7F-8CB9-52BEC52466DB}" srcOrd="1" destOrd="0" parTransId="{4E8A23DE-B20C-4350-8118-BCEBD7F005A3}" sibTransId="{A9C36864-6167-41C5-B006-FF5A5D363BD7}"/>
    <dgm:cxn modelId="{D93CFEB4-910D-42C3-93CF-1DAA3493388D}" type="presOf" srcId="{60191082-ADDC-44E6-986F-F2C9145A31A5}" destId="{C47AC543-EA35-417C-8B3D-26E707C73CE9}" srcOrd="0" destOrd="0" presId="urn:microsoft.com/office/officeart/2005/8/layout/lProcess2"/>
    <dgm:cxn modelId="{DC077CBC-2D2B-48C5-8C88-02FDFD1C05F0}" srcId="{97AB4547-375F-4C7F-8CB9-52BEC52466DB}" destId="{9D310FB7-130D-4E16-96C6-E5A84CCC9FF3}" srcOrd="0" destOrd="0" parTransId="{8DA229D1-7E9F-4895-83C4-AB6E516CC2D1}" sibTransId="{997547BA-56B5-4E2C-9213-39A0AF66EC91}"/>
    <dgm:cxn modelId="{2E9FC2BD-4822-481C-AEDB-B7FA82841F43}" type="presOf" srcId="{2431CB1E-1738-4AAA-A911-CD125AB5305B}" destId="{958F0E4B-287F-4DCA-89C7-F28EF1D1D911}" srcOrd="1" destOrd="0" presId="urn:microsoft.com/office/officeart/2005/8/layout/lProcess2"/>
    <dgm:cxn modelId="{F728D8CD-FFB8-4F6D-BD4E-E6DE3D265FA1}" srcId="{EE5087AF-651F-41B5-B5AC-27B5B08A174F}" destId="{AB003CB4-2090-4C37-A234-FEF3D92807E8}" srcOrd="0" destOrd="0" parTransId="{A9A25D3B-0D49-44D6-8D31-ADB2038E93B4}" sibTransId="{9CBB709D-1EBB-42C8-8757-F5EFA6B50D62}"/>
    <dgm:cxn modelId="{332779CE-84EE-4F92-A2E2-E27A0A62BA60}" type="presOf" srcId="{60191082-ADDC-44E6-986F-F2C9145A31A5}" destId="{567D7773-8B46-4E52-BAB7-EAFB63EC67F4}" srcOrd="1" destOrd="0" presId="urn:microsoft.com/office/officeart/2005/8/layout/lProcess2"/>
    <dgm:cxn modelId="{83C304E3-51A4-4B05-99CE-0FD7E069EF1D}" type="presOf" srcId="{AB003CB4-2090-4C37-A234-FEF3D92807E8}" destId="{C3365E05-DD1D-4A16-99FF-A110C2F13EDA}" srcOrd="0" destOrd="0" presId="urn:microsoft.com/office/officeart/2005/8/layout/lProcess2"/>
    <dgm:cxn modelId="{148699EA-5B5C-441C-A281-35B04C7FAC41}" type="presOf" srcId="{97AB4547-375F-4C7F-8CB9-52BEC52466DB}" destId="{323E4A1D-765F-44AB-B39F-163038FED891}" srcOrd="1" destOrd="0" presId="urn:microsoft.com/office/officeart/2005/8/layout/lProcess2"/>
    <dgm:cxn modelId="{7B97D2EF-73F1-4CBC-8FE4-602921F20093}" type="presParOf" srcId="{A1EC2852-9FF2-4B6E-A19F-650422E5C1E5}" destId="{D69CE802-D8D7-4D33-A646-F03731D3771A}" srcOrd="0" destOrd="0" presId="urn:microsoft.com/office/officeart/2005/8/layout/lProcess2"/>
    <dgm:cxn modelId="{B3F33DF0-44C7-432B-BD06-CABAC5EF0350}" type="presParOf" srcId="{D69CE802-D8D7-4D33-A646-F03731D3771A}" destId="{C47AC543-EA35-417C-8B3D-26E707C73CE9}" srcOrd="0" destOrd="0" presId="urn:microsoft.com/office/officeart/2005/8/layout/lProcess2"/>
    <dgm:cxn modelId="{5D4C5AD2-DF67-4996-9E8C-736CF75FAC79}" type="presParOf" srcId="{D69CE802-D8D7-4D33-A646-F03731D3771A}" destId="{567D7773-8B46-4E52-BAB7-EAFB63EC67F4}" srcOrd="1" destOrd="0" presId="urn:microsoft.com/office/officeart/2005/8/layout/lProcess2"/>
    <dgm:cxn modelId="{1B64EFC3-D838-4468-AEC7-57CE6E4029C9}" type="presParOf" srcId="{D69CE802-D8D7-4D33-A646-F03731D3771A}" destId="{F9D2881E-6663-4230-B3AE-8B7309CECA62}" srcOrd="2" destOrd="0" presId="urn:microsoft.com/office/officeart/2005/8/layout/lProcess2"/>
    <dgm:cxn modelId="{556E51FE-9F26-4D52-9305-93009E48FC54}" type="presParOf" srcId="{F9D2881E-6663-4230-B3AE-8B7309CECA62}" destId="{65BF65C5-8DBE-48BD-BED1-B9ABF91A6AEF}" srcOrd="0" destOrd="0" presId="urn:microsoft.com/office/officeart/2005/8/layout/lProcess2"/>
    <dgm:cxn modelId="{FFE5C126-643C-44B6-9671-9C4BA1F29A06}" type="presParOf" srcId="{65BF65C5-8DBE-48BD-BED1-B9ABF91A6AEF}" destId="{B69EEFDE-8151-42FC-820A-06FB7552887C}" srcOrd="0" destOrd="0" presId="urn:microsoft.com/office/officeart/2005/8/layout/lProcess2"/>
    <dgm:cxn modelId="{F11B87F9-4CC5-4584-BF79-F85C4F9459AA}" type="presParOf" srcId="{A1EC2852-9FF2-4B6E-A19F-650422E5C1E5}" destId="{FBC5F614-DA9B-4D46-A571-3D764729E3D0}" srcOrd="1" destOrd="0" presId="urn:microsoft.com/office/officeart/2005/8/layout/lProcess2"/>
    <dgm:cxn modelId="{442DA04A-6B47-41F7-99CD-8209326DC7E5}" type="presParOf" srcId="{A1EC2852-9FF2-4B6E-A19F-650422E5C1E5}" destId="{7FE26A27-174C-40D6-B1A2-458FC8367188}" srcOrd="2" destOrd="0" presId="urn:microsoft.com/office/officeart/2005/8/layout/lProcess2"/>
    <dgm:cxn modelId="{622C7318-5611-4A91-B88B-FF175AA8DC10}" type="presParOf" srcId="{7FE26A27-174C-40D6-B1A2-458FC8367188}" destId="{47EAE0F9-39B2-4501-A1D2-E1BAF8B7C248}" srcOrd="0" destOrd="0" presId="urn:microsoft.com/office/officeart/2005/8/layout/lProcess2"/>
    <dgm:cxn modelId="{CC1E2929-3231-4E50-8866-8E0247C45CC6}" type="presParOf" srcId="{7FE26A27-174C-40D6-B1A2-458FC8367188}" destId="{323E4A1D-765F-44AB-B39F-163038FED891}" srcOrd="1" destOrd="0" presId="urn:microsoft.com/office/officeart/2005/8/layout/lProcess2"/>
    <dgm:cxn modelId="{845FD792-A784-45A1-9BC3-D0120190AC68}" type="presParOf" srcId="{7FE26A27-174C-40D6-B1A2-458FC8367188}" destId="{054EF734-D806-4A68-9263-16C0ED3CFDBD}" srcOrd="2" destOrd="0" presId="urn:microsoft.com/office/officeart/2005/8/layout/lProcess2"/>
    <dgm:cxn modelId="{327F2543-C4D2-423B-A4C1-B02D65F20F19}" type="presParOf" srcId="{054EF734-D806-4A68-9263-16C0ED3CFDBD}" destId="{0F6A2665-73AB-4963-8383-1903D76D1419}" srcOrd="0" destOrd="0" presId="urn:microsoft.com/office/officeart/2005/8/layout/lProcess2"/>
    <dgm:cxn modelId="{E3CBC343-5F20-4218-BE62-D823F21B9540}" type="presParOf" srcId="{0F6A2665-73AB-4963-8383-1903D76D1419}" destId="{CE53547F-D02A-40E0-BB84-A5AF75B43BEB}" srcOrd="0" destOrd="0" presId="urn:microsoft.com/office/officeart/2005/8/layout/lProcess2"/>
    <dgm:cxn modelId="{ED244C24-903A-4D32-B2EC-941B64B02C73}" type="presParOf" srcId="{A1EC2852-9FF2-4B6E-A19F-650422E5C1E5}" destId="{82FF30DE-BBFA-4965-9EDF-137C9A8260EE}" srcOrd="3" destOrd="0" presId="urn:microsoft.com/office/officeart/2005/8/layout/lProcess2"/>
    <dgm:cxn modelId="{B363F7CC-4B82-4346-A26F-226F75E094B6}" type="presParOf" srcId="{A1EC2852-9FF2-4B6E-A19F-650422E5C1E5}" destId="{F5B6FD7F-C978-45DD-9B73-FECF9BB07E29}" srcOrd="4" destOrd="0" presId="urn:microsoft.com/office/officeart/2005/8/layout/lProcess2"/>
    <dgm:cxn modelId="{8EF36E0B-C3CE-49B0-9D4D-7EAF761B061F}" type="presParOf" srcId="{F5B6FD7F-C978-45DD-9B73-FECF9BB07E29}" destId="{A06091EC-15D9-4BD7-9603-219EB22C7327}" srcOrd="0" destOrd="0" presId="urn:microsoft.com/office/officeart/2005/8/layout/lProcess2"/>
    <dgm:cxn modelId="{D7E3CA82-59F0-4C5C-9D19-904A97202F04}" type="presParOf" srcId="{F5B6FD7F-C978-45DD-9B73-FECF9BB07E29}" destId="{42D3F3CF-E088-41FF-AB99-C569DC6BFDDB}" srcOrd="1" destOrd="0" presId="urn:microsoft.com/office/officeart/2005/8/layout/lProcess2"/>
    <dgm:cxn modelId="{24D265F0-9540-48C9-88D6-E6FE787889B0}" type="presParOf" srcId="{F5B6FD7F-C978-45DD-9B73-FECF9BB07E29}" destId="{D4799F88-340B-417D-82B1-09269F7BD7A0}" srcOrd="2" destOrd="0" presId="urn:microsoft.com/office/officeart/2005/8/layout/lProcess2"/>
    <dgm:cxn modelId="{53BD3295-BA3C-4C6F-8093-0285010C60D3}" type="presParOf" srcId="{D4799F88-340B-417D-82B1-09269F7BD7A0}" destId="{6E221323-43C9-4423-93FB-EAAADA623F8C}" srcOrd="0" destOrd="0" presId="urn:microsoft.com/office/officeart/2005/8/layout/lProcess2"/>
    <dgm:cxn modelId="{78250811-5005-470B-B875-60CAF25601A2}" type="presParOf" srcId="{6E221323-43C9-4423-93FB-EAAADA623F8C}" destId="{C3365E05-DD1D-4A16-99FF-A110C2F13EDA}" srcOrd="0" destOrd="0" presId="urn:microsoft.com/office/officeart/2005/8/layout/lProcess2"/>
    <dgm:cxn modelId="{CC42B07E-FDB2-4FDA-8B98-91019FCFFADA}" type="presParOf" srcId="{A1EC2852-9FF2-4B6E-A19F-650422E5C1E5}" destId="{CBA239D2-F3C3-462D-A587-B04CEB5EF8F8}" srcOrd="5" destOrd="0" presId="urn:microsoft.com/office/officeart/2005/8/layout/lProcess2"/>
    <dgm:cxn modelId="{A8500562-1B67-40CC-B35D-BDFFDBC50F85}" type="presParOf" srcId="{A1EC2852-9FF2-4B6E-A19F-650422E5C1E5}" destId="{E6C20433-E8AD-44C3-8EE8-52D093B3E696}" srcOrd="6" destOrd="0" presId="urn:microsoft.com/office/officeart/2005/8/layout/lProcess2"/>
    <dgm:cxn modelId="{30885497-313E-44CE-B44F-77C214492CEA}" type="presParOf" srcId="{E6C20433-E8AD-44C3-8EE8-52D093B3E696}" destId="{A0603C55-F131-4C93-941A-BF68B459A061}" srcOrd="0" destOrd="0" presId="urn:microsoft.com/office/officeart/2005/8/layout/lProcess2"/>
    <dgm:cxn modelId="{F38B8ED3-641B-4C77-B1E8-31B9904FCF47}" type="presParOf" srcId="{E6C20433-E8AD-44C3-8EE8-52D093B3E696}" destId="{958F0E4B-287F-4DCA-89C7-F28EF1D1D911}" srcOrd="1" destOrd="0" presId="urn:microsoft.com/office/officeart/2005/8/layout/lProcess2"/>
    <dgm:cxn modelId="{A4BBEB81-415E-4514-BA13-441CF3A9B2D0}" type="presParOf" srcId="{E6C20433-E8AD-44C3-8EE8-52D093B3E696}" destId="{889C8C8B-BC5C-4B59-9287-CCA3B22673E6}" srcOrd="2" destOrd="0" presId="urn:microsoft.com/office/officeart/2005/8/layout/lProcess2"/>
    <dgm:cxn modelId="{F0C1DF69-FA12-4F5A-AB4F-5F4B87923F18}" type="presParOf" srcId="{889C8C8B-BC5C-4B59-9287-CCA3B22673E6}" destId="{4B4F5AC3-2229-430E-9C04-4CEAC52E7BCA}" srcOrd="0" destOrd="0" presId="urn:microsoft.com/office/officeart/2005/8/layout/lProcess2"/>
    <dgm:cxn modelId="{D4CB4D64-0227-4902-9F48-3BBBD0670F46}" type="presParOf" srcId="{4B4F5AC3-2229-430E-9C04-4CEAC52E7BCA}" destId="{3093E676-793F-4C2F-8746-55B19268FA51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C42B10C-633A-4A01-A194-8FF0746CE544}">
      <dsp:nvSpPr>
        <dsp:cNvPr id="0" name=""/>
        <dsp:cNvSpPr/>
      </dsp:nvSpPr>
      <dsp:spPr>
        <a:xfrm rot="5400000">
          <a:off x="-205086" y="662856"/>
          <a:ext cx="921030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17747120-E36D-4C5C-83E9-C543D496FD04}">
      <dsp:nvSpPr>
        <dsp:cNvPr id="0" name=""/>
        <dsp:cNvSpPr/>
      </dsp:nvSpPr>
      <dsp:spPr>
        <a:xfrm>
          <a:off x="2286" y="68401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Acumulación</a:t>
          </a:r>
        </a:p>
      </dsp:txBody>
      <dsp:txXfrm>
        <a:off x="24097" y="90212"/>
        <a:ext cx="1197519" cy="701063"/>
      </dsp:txXfrm>
    </dsp:sp>
    <dsp:sp modelId="{8D6B2FAF-ADDF-4B2E-A78B-57F917929626}">
      <dsp:nvSpPr>
        <dsp:cNvPr id="0" name=""/>
        <dsp:cNvSpPr/>
      </dsp:nvSpPr>
      <dsp:spPr>
        <a:xfrm rot="5400000">
          <a:off x="-205086" y="1593712"/>
          <a:ext cx="921030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D0A7963F-A5EB-43E3-B220-08BB6F5DFB59}">
      <dsp:nvSpPr>
        <dsp:cNvPr id="0" name=""/>
        <dsp:cNvSpPr/>
      </dsp:nvSpPr>
      <dsp:spPr>
        <a:xfrm>
          <a:off x="2286" y="999257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Canje</a:t>
          </a:r>
        </a:p>
      </dsp:txBody>
      <dsp:txXfrm>
        <a:off x="24097" y="1021068"/>
        <a:ext cx="1197519" cy="701063"/>
      </dsp:txXfrm>
    </dsp:sp>
    <dsp:sp modelId="{E2375A5E-2AA0-441A-93C7-6FAAC80FA503}">
      <dsp:nvSpPr>
        <dsp:cNvPr id="0" name=""/>
        <dsp:cNvSpPr/>
      </dsp:nvSpPr>
      <dsp:spPr>
        <a:xfrm>
          <a:off x="260341" y="2059141"/>
          <a:ext cx="1640892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B0696E44-0E91-441E-A84D-A6BB21115B40}">
      <dsp:nvSpPr>
        <dsp:cNvPr id="0" name=""/>
        <dsp:cNvSpPr/>
      </dsp:nvSpPr>
      <dsp:spPr>
        <a:xfrm>
          <a:off x="2286" y="1930113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Movimientos Financieros</a:t>
          </a:r>
        </a:p>
      </dsp:txBody>
      <dsp:txXfrm>
        <a:off x="24097" y="1951924"/>
        <a:ext cx="1197519" cy="701063"/>
      </dsp:txXfrm>
    </dsp:sp>
    <dsp:sp modelId="{F2C01B4C-62F5-4D40-A523-C346A589FA86}">
      <dsp:nvSpPr>
        <dsp:cNvPr id="0" name=""/>
        <dsp:cNvSpPr/>
      </dsp:nvSpPr>
      <dsp:spPr>
        <a:xfrm rot="16200000">
          <a:off x="1445631" y="1593712"/>
          <a:ext cx="921030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70FFD9C1-62F7-47EB-B4FC-60F3B4449DAC}">
      <dsp:nvSpPr>
        <dsp:cNvPr id="0" name=""/>
        <dsp:cNvSpPr/>
      </dsp:nvSpPr>
      <dsp:spPr>
        <a:xfrm>
          <a:off x="1653005" y="1930113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Afiliación</a:t>
          </a:r>
        </a:p>
      </dsp:txBody>
      <dsp:txXfrm>
        <a:off x="1674816" y="1951924"/>
        <a:ext cx="1197519" cy="701063"/>
      </dsp:txXfrm>
    </dsp:sp>
    <dsp:sp modelId="{38789478-0DC3-4637-BAC8-B2B00041D18F}">
      <dsp:nvSpPr>
        <dsp:cNvPr id="0" name=""/>
        <dsp:cNvSpPr/>
      </dsp:nvSpPr>
      <dsp:spPr>
        <a:xfrm rot="16200000">
          <a:off x="1445631" y="662856"/>
          <a:ext cx="921030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44342DAA-A225-438A-9189-B1728ED01629}">
      <dsp:nvSpPr>
        <dsp:cNvPr id="0" name=""/>
        <dsp:cNvSpPr/>
      </dsp:nvSpPr>
      <dsp:spPr>
        <a:xfrm>
          <a:off x="1653005" y="999257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Socio/Asociado</a:t>
          </a:r>
        </a:p>
      </dsp:txBody>
      <dsp:txXfrm>
        <a:off x="1674816" y="1021068"/>
        <a:ext cx="1197519" cy="701063"/>
      </dsp:txXfrm>
    </dsp:sp>
    <dsp:sp modelId="{93B66B66-9EFD-4C94-A297-696B56D0002A}">
      <dsp:nvSpPr>
        <dsp:cNvPr id="0" name=""/>
        <dsp:cNvSpPr/>
      </dsp:nvSpPr>
      <dsp:spPr>
        <a:xfrm>
          <a:off x="1911060" y="197428"/>
          <a:ext cx="1640892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BADA8EEF-3E04-4C08-BD5E-652E8D85A394}">
      <dsp:nvSpPr>
        <dsp:cNvPr id="0" name=""/>
        <dsp:cNvSpPr/>
      </dsp:nvSpPr>
      <dsp:spPr>
        <a:xfrm>
          <a:off x="1653005" y="68401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Saldo</a:t>
          </a:r>
        </a:p>
      </dsp:txBody>
      <dsp:txXfrm>
        <a:off x="1674816" y="90212"/>
        <a:ext cx="1197519" cy="701063"/>
      </dsp:txXfrm>
    </dsp:sp>
    <dsp:sp modelId="{995A5F61-5C63-4F4B-9C05-49ED8F198197}">
      <dsp:nvSpPr>
        <dsp:cNvPr id="0" name=""/>
        <dsp:cNvSpPr/>
      </dsp:nvSpPr>
      <dsp:spPr>
        <a:xfrm rot="5400000">
          <a:off x="3096350" y="662856"/>
          <a:ext cx="921030" cy="111702"/>
        </a:xfrm>
        <a:prstGeom prst="rect">
          <a:avLst/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1EDC4C99-D939-4A4C-B68F-0B11929362CA}">
      <dsp:nvSpPr>
        <dsp:cNvPr id="0" name=""/>
        <dsp:cNvSpPr/>
      </dsp:nvSpPr>
      <dsp:spPr>
        <a:xfrm>
          <a:off x="3303724" y="68401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Log de Cambios</a:t>
          </a:r>
        </a:p>
      </dsp:txBody>
      <dsp:txXfrm>
        <a:off x="3325535" y="90212"/>
        <a:ext cx="1197519" cy="701063"/>
      </dsp:txXfrm>
    </dsp:sp>
    <dsp:sp modelId="{13D5922D-5C27-408F-8F3D-E18FD9C11ACC}">
      <dsp:nvSpPr>
        <dsp:cNvPr id="0" name=""/>
        <dsp:cNvSpPr/>
      </dsp:nvSpPr>
      <dsp:spPr>
        <a:xfrm>
          <a:off x="3303724" y="999257"/>
          <a:ext cx="1241141" cy="7446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kern="1200"/>
            <a:t>Reclamos</a:t>
          </a:r>
        </a:p>
      </dsp:txBody>
      <dsp:txXfrm>
        <a:off x="3325535" y="1021068"/>
        <a:ext cx="1197519" cy="70106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47AC543-EA35-417C-8B3D-26E707C73CE9}">
      <dsp:nvSpPr>
        <dsp:cNvPr id="0" name=""/>
        <dsp:cNvSpPr/>
      </dsp:nvSpPr>
      <dsp:spPr>
        <a:xfrm>
          <a:off x="0" y="0"/>
          <a:ext cx="1975062" cy="4424363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2600" kern="1200"/>
            <a:t>Copia a SV99F600</a:t>
          </a:r>
        </a:p>
      </dsp:txBody>
      <dsp:txXfrm>
        <a:off x="0" y="0"/>
        <a:ext cx="1975062" cy="1327308"/>
      </dsp:txXfrm>
    </dsp:sp>
    <dsp:sp modelId="{B69EEFDE-8151-42FC-820A-06FB7552887C}">
      <dsp:nvSpPr>
        <dsp:cNvPr id="0" name=""/>
        <dsp:cNvSpPr/>
      </dsp:nvSpPr>
      <dsp:spPr>
        <a:xfrm>
          <a:off x="199518" y="1327308"/>
          <a:ext cx="1580049" cy="28758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900" kern="1200"/>
            <a:t>Cada archivo se copia desde la libreria DSAMANIEGO</a:t>
          </a:r>
        </a:p>
      </dsp:txBody>
      <dsp:txXfrm>
        <a:off x="245796" y="1373586"/>
        <a:ext cx="1487493" cy="2783279"/>
      </dsp:txXfrm>
    </dsp:sp>
    <dsp:sp modelId="{47EAE0F9-39B2-4501-A1D2-E1BAF8B7C248}">
      <dsp:nvSpPr>
        <dsp:cNvPr id="0" name=""/>
        <dsp:cNvSpPr/>
      </dsp:nvSpPr>
      <dsp:spPr>
        <a:xfrm>
          <a:off x="2125204" y="0"/>
          <a:ext cx="1975062" cy="4424363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2600" kern="1200"/>
            <a:t>Copia de SV99F600 a PC</a:t>
          </a:r>
        </a:p>
      </dsp:txBody>
      <dsp:txXfrm>
        <a:off x="2125204" y="0"/>
        <a:ext cx="1975062" cy="1327308"/>
      </dsp:txXfrm>
    </dsp:sp>
    <dsp:sp modelId="{CE53547F-D02A-40E0-BB84-A5AF75B43BEB}">
      <dsp:nvSpPr>
        <dsp:cNvPr id="0" name=""/>
        <dsp:cNvSpPr/>
      </dsp:nvSpPr>
      <dsp:spPr>
        <a:xfrm>
          <a:off x="2322710" y="1327308"/>
          <a:ext cx="1580049" cy="28758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900" kern="1200"/>
            <a:t>En forma individual y secuencial</a:t>
          </a:r>
        </a:p>
      </dsp:txBody>
      <dsp:txXfrm>
        <a:off x="2368988" y="1373586"/>
        <a:ext cx="1487493" cy="2783279"/>
      </dsp:txXfrm>
    </dsp:sp>
    <dsp:sp modelId="{A06091EC-15D9-4BD7-9603-219EB22C7327}">
      <dsp:nvSpPr>
        <dsp:cNvPr id="0" name=""/>
        <dsp:cNvSpPr/>
      </dsp:nvSpPr>
      <dsp:spPr>
        <a:xfrm>
          <a:off x="4248396" y="0"/>
          <a:ext cx="1975062" cy="4424363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2600" kern="1200"/>
            <a:t>Copia de PC a Dunnhumby</a:t>
          </a:r>
        </a:p>
      </dsp:txBody>
      <dsp:txXfrm>
        <a:off x="4248396" y="0"/>
        <a:ext cx="1975062" cy="1327308"/>
      </dsp:txXfrm>
    </dsp:sp>
    <dsp:sp modelId="{C3365E05-DD1D-4A16-99FF-A110C2F13EDA}">
      <dsp:nvSpPr>
        <dsp:cNvPr id="0" name=""/>
        <dsp:cNvSpPr/>
      </dsp:nvSpPr>
      <dsp:spPr>
        <a:xfrm>
          <a:off x="4445902" y="1327308"/>
          <a:ext cx="1580049" cy="28758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900" kern="1200"/>
            <a:t>En forma individual y secuencial</a:t>
          </a:r>
        </a:p>
      </dsp:txBody>
      <dsp:txXfrm>
        <a:off x="4492180" y="1373586"/>
        <a:ext cx="1487493" cy="2783279"/>
      </dsp:txXfrm>
    </dsp:sp>
    <dsp:sp modelId="{A0603C55-F131-4C93-941A-BF68B459A061}">
      <dsp:nvSpPr>
        <dsp:cNvPr id="0" name=""/>
        <dsp:cNvSpPr/>
      </dsp:nvSpPr>
      <dsp:spPr>
        <a:xfrm>
          <a:off x="6373600" y="0"/>
          <a:ext cx="1975062" cy="4424363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2600" kern="1200"/>
            <a:t>Cuadre</a:t>
          </a:r>
        </a:p>
      </dsp:txBody>
      <dsp:txXfrm>
        <a:off x="6373600" y="0"/>
        <a:ext cx="1975062" cy="1327308"/>
      </dsp:txXfrm>
    </dsp:sp>
    <dsp:sp modelId="{3093E676-793F-4C2F-8746-55B19268FA51}">
      <dsp:nvSpPr>
        <dsp:cNvPr id="0" name=""/>
        <dsp:cNvSpPr/>
      </dsp:nvSpPr>
      <dsp:spPr>
        <a:xfrm>
          <a:off x="6569094" y="1327308"/>
          <a:ext cx="1580049" cy="28758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900" kern="1200"/>
            <a:t>Totalizar cada archivo </a:t>
          </a:r>
        </a:p>
      </dsp:txBody>
      <dsp:txXfrm>
        <a:off x="6615372" y="1373586"/>
        <a:ext cx="1487493" cy="278327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Process4">
  <dgm:title val=""/>
  <dgm:desc val=""/>
  <dgm:catLst>
    <dgm:cat type="process" pri="19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  <dgm:pt modelId="7">
          <dgm:prSet phldr="1"/>
        </dgm:pt>
        <dgm:pt modelId="8">
          <dgm:prSet phldr="1"/>
        </dgm:pt>
        <dgm:pt modelId="9">
          <dgm:prSet phldr="1"/>
        </dgm:pt>
      </dgm:ptLst>
      <dgm:cxnLst>
        <dgm:cxn modelId="10" srcId="0" destId="1" srcOrd="0" destOrd="0"/>
        <dgm:cxn modelId="11" srcId="0" destId="2" srcOrd="1" destOrd="0"/>
        <dgm:cxn modelId="12" srcId="0" destId="3" srcOrd="2" destOrd="0"/>
        <dgm:cxn modelId="13" srcId="0" destId="4" srcOrd="3" destOrd="0"/>
        <dgm:cxn modelId="14" srcId="0" destId="5" srcOrd="4" destOrd="0"/>
        <dgm:cxn modelId="15" srcId="0" destId="6" srcOrd="5" destOrd="0"/>
        <dgm:cxn modelId="16" srcId="0" destId="7" srcOrd="6" destOrd="0"/>
        <dgm:cxn modelId="17" srcId="0" destId="8" srcOrd="7" destOrd="0"/>
        <dgm:cxn modelId="18" srcId="0" destId="9" srcOrd="8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/>
    </dgm:varLst>
    <dgm:choose name="Name1">
      <dgm:if name="Name2" func="var" arg="dir" op="equ" val="norm">
        <dgm:alg type="snake">
          <dgm:param type="grDir" val="tL"/>
          <dgm:param type="flowDir" val="col"/>
          <dgm:param type="contDir" val="revDir"/>
          <dgm:param type="bkpt" val="bal"/>
        </dgm:alg>
      </dgm:if>
      <dgm:else name="Name3">
        <dgm:alg type="snake">
          <dgm:param type="grDir" val="tR"/>
          <dgm:param type="flowDir" val="col"/>
          <dgm:param type="contDir" val="revDir"/>
          <dgm:param type="bkpt" val="bal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w" fact="0.6"/>
      <dgm:constr type="h" for="ch" forName="sibTrans" refType="h" refFor="ch" refForName="compNode" op="equ" fact="0.25"/>
      <dgm:constr type="sp" refType="w" fact="0.33"/>
      <dgm:constr type="primFontSz" for="des" forName="node" op="equ" val="65"/>
    </dgm:constrLst>
    <dgm:ruleLst/>
    <dgm:forEach name="nodes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hoose name="Name4">
          <dgm:if name="Name5" axis="self" func="var" arg="dir" op="equ" val="norm">
            <dgm:constrLst>
              <dgm:constr type="l" for="ch" forName="dummyConnPt" refType="w" fact="0.2"/>
              <dgm:constr type="t" for="ch" forName="dummyConnPt" refType="w" fact="0.145"/>
              <dgm:constr type="l" for="ch" forName="node"/>
              <dgm:constr type="t" for="ch" forName="node"/>
              <dgm:constr type="h" for="ch" forName="node" refType="h"/>
              <dgm:constr type="w" for="ch" forName="node" refType="w"/>
            </dgm:constrLst>
          </dgm:if>
          <dgm:else name="Name6">
            <dgm:constrLst>
              <dgm:constr type="l" for="ch" forName="dummyConnPt" refType="w" fact="0.8"/>
              <dgm:constr type="t" for="ch" forName="dummyConnPt" refType="w" fact="0.145"/>
              <dgm:constr type="l" for="ch" forName="node"/>
              <dgm:constr type="t" for="ch" forName="node"/>
              <dgm:constr type="h" for="ch" forName="node" refType="h"/>
              <dgm:constr type="w" for="ch" forName="node" refType="w"/>
            </dgm:constrLst>
          </dgm:else>
        </dgm:choose>
        <dgm:ruleLst/>
        <dgm:layoutNode name="dummyConnPt" styleLbl="node1" moveWith="node">
          <dgm:alg type="sp"/>
          <dgm:shape xmlns:r="http://schemas.openxmlformats.org/officeDocument/2006/relationships" r:blip="">
            <dgm:adjLst/>
          </dgm:shape>
          <dgm:presOf/>
          <dgm:constrLst>
            <dgm:constr type="w" val="1"/>
            <dgm:constr type="h" val="1"/>
          </dgm:constrLst>
          <dgm:ruleLst/>
        </dgm:layoutNode>
        <dgm:layoutNode name="node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  <dgm:constr type="primFontSz" val="65"/>
          </dgm:constrLst>
          <dgm:ruleLst>
            <dgm:rule type="primFontSz" val="5" fact="NaN" max="NaN"/>
          </dgm:ruleLst>
        </dgm:layoutNode>
      </dgm:layoutNode>
      <dgm:forEach name="sibTransForEach" axis="followSib" cnt="1">
        <dgm:layoutNode name="sibTrans" styleLbl="bgSibTrans2D1">
          <dgm:choose name="Name7">
            <dgm:if name="Name8" axis="self" func="var" arg="dir" op="equ" val="norm">
              <dgm:alg type="conn">
                <dgm:param type="srcNode" val="dummyConnPt"/>
                <dgm:param type="dstNode" val="dummyConnPt"/>
                <dgm:param type="begPts" val="bCtr, midR, tCtr"/>
                <dgm:param type="endPts" val="tCtr, midL, bCtr"/>
                <dgm:param type="begSty" val="noArr"/>
                <dgm:param type="endSty" val="noArr"/>
              </dgm:alg>
            </dgm:if>
            <dgm:else name="Name9">
              <dgm:alg type="conn">
                <dgm:param type="srcNode" val="dummyConnPt"/>
                <dgm:param type="dstNode" val="dummyConnPt"/>
                <dgm:param type="begPts" val="bCtr, midL, tCtr"/>
                <dgm:param type="endPts" val="tCtr, midR, bCtr"/>
                <dgm:param type="begSty" val="noArr"/>
                <dgm:param type="endSty" val="noArr"/>
              </dgm:alg>
            </dgm:else>
          </dgm:choose>
          <dgm:shape xmlns:r="http://schemas.openxmlformats.org/officeDocument/2006/relationships" type="conn" r:blip="" zOrderOff="-2">
            <dgm:adjLst/>
          </dgm:shape>
          <dgm:presOf axis="self"/>
          <dgm:constrLst>
            <dgm:constr type="begPad"/>
            <dgm:constr type="endPad"/>
          </dgm:constrLst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84</xdr:row>
      <xdr:rowOff>0</xdr:rowOff>
    </xdr:from>
    <xdr:to>
      <xdr:col>8</xdr:col>
      <xdr:colOff>304800</xdr:colOff>
      <xdr:row>85</xdr:row>
      <xdr:rowOff>129540</xdr:rowOff>
    </xdr:to>
    <xdr:sp macro="" textlink="">
      <xdr:nvSpPr>
        <xdr:cNvPr id="3156" name="AutoShape 84">
          <a:extLst>
            <a:ext uri="{FF2B5EF4-FFF2-40B4-BE49-F238E27FC236}">
              <a16:creationId xmlns:a16="http://schemas.microsoft.com/office/drawing/2014/main" id="{F67DF30E-BAA4-41DA-8A0E-99DB3FE2CF9A}"/>
            </a:ext>
          </a:extLst>
        </xdr:cNvPr>
        <xdr:cNvSpPr>
          <a:spLocks noChangeAspect="1" noChangeArrowheads="1"/>
        </xdr:cNvSpPr>
      </xdr:nvSpPr>
      <xdr:spPr bwMode="auto">
        <a:xfrm>
          <a:off x="8595360" y="164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465606</xdr:colOff>
      <xdr:row>75</xdr:row>
      <xdr:rowOff>99397</xdr:rowOff>
    </xdr:from>
    <xdr:to>
      <xdr:col>8</xdr:col>
      <xdr:colOff>1269291</xdr:colOff>
      <xdr:row>85</xdr:row>
      <xdr:rowOff>171787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88149A-0C2B-4A3E-B16B-36983C98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5488" y="14678250"/>
          <a:ext cx="4281095" cy="1857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431426</xdr:colOff>
      <xdr:row>5</xdr:row>
      <xdr:rowOff>91328</xdr:rowOff>
    </xdr:from>
    <xdr:to>
      <xdr:col>5</xdr:col>
      <xdr:colOff>183776</xdr:colOff>
      <xdr:row>11</xdr:row>
      <xdr:rowOff>110378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AAF6975-A85C-4B84-8228-620CBF44B506}"/>
            </a:ext>
          </a:extLst>
        </xdr:cNvPr>
        <xdr:cNvSpPr/>
      </xdr:nvSpPr>
      <xdr:spPr>
        <a:xfrm>
          <a:off x="2717426" y="1043828"/>
          <a:ext cx="1276350" cy="11620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/>
            <a:t>AFIIACION</a:t>
          </a:r>
        </a:p>
      </xdr:txBody>
    </xdr:sp>
    <xdr:clientData/>
  </xdr:twoCellAnchor>
  <xdr:twoCellAnchor>
    <xdr:from>
      <xdr:col>2</xdr:col>
      <xdr:colOff>114300</xdr:colOff>
      <xdr:row>0</xdr:row>
      <xdr:rowOff>180975</xdr:rowOff>
    </xdr:from>
    <xdr:to>
      <xdr:col>3</xdr:col>
      <xdr:colOff>628650</xdr:colOff>
      <xdr:row>4</xdr:row>
      <xdr:rowOff>47625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746E98F-298A-4688-813B-B452314FD6B0}"/>
            </a:ext>
          </a:extLst>
        </xdr:cNvPr>
        <xdr:cNvSpPr/>
      </xdr:nvSpPr>
      <xdr:spPr>
        <a:xfrm>
          <a:off x="1638300" y="180975"/>
          <a:ext cx="1276350" cy="6286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DATOS CLIENTE</a:t>
          </a:r>
        </a:p>
      </xdr:txBody>
    </xdr:sp>
    <xdr:clientData/>
  </xdr:twoCellAnchor>
  <xdr:twoCellAnchor>
    <xdr:from>
      <xdr:col>0</xdr:col>
      <xdr:colOff>141675</xdr:colOff>
      <xdr:row>6</xdr:row>
      <xdr:rowOff>145997</xdr:rowOff>
    </xdr:from>
    <xdr:to>
      <xdr:col>1</xdr:col>
      <xdr:colOff>494660</xdr:colOff>
      <xdr:row>9</xdr:row>
      <xdr:rowOff>16009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C6710903-E111-4801-A92D-90535626AB3D}"/>
            </a:ext>
          </a:extLst>
        </xdr:cNvPr>
        <xdr:cNvSpPr/>
      </xdr:nvSpPr>
      <xdr:spPr>
        <a:xfrm>
          <a:off x="141675" y="1288997"/>
          <a:ext cx="1114985" cy="441512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TARJETAS</a:t>
          </a:r>
        </a:p>
      </xdr:txBody>
    </xdr:sp>
    <xdr:clientData/>
  </xdr:twoCellAnchor>
  <xdr:twoCellAnchor>
    <xdr:from>
      <xdr:col>11</xdr:col>
      <xdr:colOff>79561</xdr:colOff>
      <xdr:row>5</xdr:row>
      <xdr:rowOff>8404</xdr:rowOff>
    </xdr:from>
    <xdr:to>
      <xdr:col>12</xdr:col>
      <xdr:colOff>593911</xdr:colOff>
      <xdr:row>11</xdr:row>
      <xdr:rowOff>27454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FE5FFB8-B32B-432B-8665-689779057E3F}"/>
            </a:ext>
          </a:extLst>
        </xdr:cNvPr>
        <xdr:cNvSpPr/>
      </xdr:nvSpPr>
      <xdr:spPr>
        <a:xfrm>
          <a:off x="8461561" y="960904"/>
          <a:ext cx="1276350" cy="11620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350"/>
            <a:t>ACUMULACION</a:t>
          </a:r>
        </a:p>
      </xdr:txBody>
    </xdr:sp>
    <xdr:clientData/>
  </xdr:twoCellAnchor>
  <xdr:twoCellAnchor>
    <xdr:from>
      <xdr:col>9</xdr:col>
      <xdr:colOff>36420</xdr:colOff>
      <xdr:row>1</xdr:row>
      <xdr:rowOff>157443</xdr:rowOff>
    </xdr:from>
    <xdr:to>
      <xdr:col>10</xdr:col>
      <xdr:colOff>550770</xdr:colOff>
      <xdr:row>5</xdr:row>
      <xdr:rowOff>24093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BDF24711-1801-429F-A817-D5726B8747A0}"/>
            </a:ext>
          </a:extLst>
        </xdr:cNvPr>
        <xdr:cNvSpPr/>
      </xdr:nvSpPr>
      <xdr:spPr>
        <a:xfrm>
          <a:off x="6894420" y="347943"/>
          <a:ext cx="1276350" cy="62865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TRX CABECERA</a:t>
          </a:r>
        </a:p>
      </xdr:txBody>
    </xdr:sp>
    <xdr:clientData/>
  </xdr:twoCellAnchor>
  <xdr:twoCellAnchor>
    <xdr:from>
      <xdr:col>13</xdr:col>
      <xdr:colOff>20731</xdr:colOff>
      <xdr:row>1</xdr:row>
      <xdr:rowOff>141755</xdr:rowOff>
    </xdr:from>
    <xdr:to>
      <xdr:col>14</xdr:col>
      <xdr:colOff>535081</xdr:colOff>
      <xdr:row>5</xdr:row>
      <xdr:rowOff>8405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A7D3C0B7-FFB8-4267-8351-97B1282A4205}"/>
            </a:ext>
          </a:extLst>
        </xdr:cNvPr>
        <xdr:cNvSpPr/>
      </xdr:nvSpPr>
      <xdr:spPr>
        <a:xfrm>
          <a:off x="9926731" y="332255"/>
          <a:ext cx="1276350" cy="62865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TRX DETALLE</a:t>
          </a:r>
        </a:p>
      </xdr:txBody>
    </xdr:sp>
    <xdr:clientData/>
  </xdr:twoCellAnchor>
  <xdr:twoCellAnchor>
    <xdr:from>
      <xdr:col>18</xdr:col>
      <xdr:colOff>223636</xdr:colOff>
      <xdr:row>5</xdr:row>
      <xdr:rowOff>45224</xdr:rowOff>
    </xdr:from>
    <xdr:to>
      <xdr:col>19</xdr:col>
      <xdr:colOff>737986</xdr:colOff>
      <xdr:row>11</xdr:row>
      <xdr:rowOff>64274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024C880-971E-48B0-AD68-C7AF99BF5C21}"/>
            </a:ext>
          </a:extLst>
        </xdr:cNvPr>
        <xdr:cNvSpPr/>
      </xdr:nvSpPr>
      <xdr:spPr>
        <a:xfrm>
          <a:off x="13939636" y="997724"/>
          <a:ext cx="1276350" cy="1162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CANJE</a:t>
          </a:r>
        </a:p>
      </xdr:txBody>
    </xdr:sp>
    <xdr:clientData/>
  </xdr:twoCellAnchor>
  <xdr:twoCellAnchor>
    <xdr:from>
      <xdr:col>16</xdr:col>
      <xdr:colOff>222516</xdr:colOff>
      <xdr:row>2</xdr:row>
      <xdr:rowOff>18890</xdr:rowOff>
    </xdr:from>
    <xdr:to>
      <xdr:col>17</xdr:col>
      <xdr:colOff>736866</xdr:colOff>
      <xdr:row>5</xdr:row>
      <xdr:rowOff>76040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8487D1A2-7F97-461C-A15C-D5AE1535E45A}"/>
            </a:ext>
          </a:extLst>
        </xdr:cNvPr>
        <xdr:cNvSpPr/>
      </xdr:nvSpPr>
      <xdr:spPr>
        <a:xfrm>
          <a:off x="12414516" y="399890"/>
          <a:ext cx="1276350" cy="6286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</a:rPr>
            <a:t>TRX CABECERA</a:t>
          </a:r>
        </a:p>
      </xdr:txBody>
    </xdr:sp>
    <xdr:clientData/>
  </xdr:twoCellAnchor>
  <xdr:twoCellAnchor>
    <xdr:from>
      <xdr:col>20</xdr:col>
      <xdr:colOff>138791</xdr:colOff>
      <xdr:row>2</xdr:row>
      <xdr:rowOff>16809</xdr:rowOff>
    </xdr:from>
    <xdr:to>
      <xdr:col>21</xdr:col>
      <xdr:colOff>653141</xdr:colOff>
      <xdr:row>5</xdr:row>
      <xdr:rowOff>73959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C63D7B32-F342-44D2-83D6-0DC85361809C}"/>
            </a:ext>
          </a:extLst>
        </xdr:cNvPr>
        <xdr:cNvSpPr/>
      </xdr:nvSpPr>
      <xdr:spPr>
        <a:xfrm>
          <a:off x="15378791" y="397809"/>
          <a:ext cx="1276350" cy="6286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TRX DETALLE</a:t>
          </a:r>
        </a:p>
      </xdr:txBody>
    </xdr:sp>
    <xdr:clientData/>
  </xdr:twoCellAnchor>
  <xdr:twoCellAnchor>
    <xdr:from>
      <xdr:col>14</xdr:col>
      <xdr:colOff>550208</xdr:colOff>
      <xdr:row>21</xdr:row>
      <xdr:rowOff>72438</xdr:rowOff>
    </xdr:from>
    <xdr:to>
      <xdr:col>16</xdr:col>
      <xdr:colOff>302558</xdr:colOff>
      <xdr:row>27</xdr:row>
      <xdr:rowOff>91488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B128CEEF-D6C4-4F35-8EB7-0BB84AA3E3C3}"/>
            </a:ext>
          </a:extLst>
        </xdr:cNvPr>
        <xdr:cNvSpPr/>
      </xdr:nvSpPr>
      <xdr:spPr>
        <a:xfrm>
          <a:off x="11218208" y="4072938"/>
          <a:ext cx="1276350" cy="11620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SALDO</a:t>
          </a:r>
        </a:p>
      </xdr:txBody>
    </xdr:sp>
    <xdr:clientData/>
  </xdr:twoCellAnchor>
  <xdr:twoCellAnchor>
    <xdr:from>
      <xdr:col>8</xdr:col>
      <xdr:colOff>63073</xdr:colOff>
      <xdr:row>21</xdr:row>
      <xdr:rowOff>75159</xdr:rowOff>
    </xdr:from>
    <xdr:to>
      <xdr:col>9</xdr:col>
      <xdr:colOff>577423</xdr:colOff>
      <xdr:row>27</xdr:row>
      <xdr:rowOff>94209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56A11AB-4DF4-4B27-B81C-17C48C3BC1CB}"/>
            </a:ext>
          </a:extLst>
        </xdr:cNvPr>
        <xdr:cNvSpPr/>
      </xdr:nvSpPr>
      <xdr:spPr>
        <a:xfrm>
          <a:off x="6159073" y="4075659"/>
          <a:ext cx="1276350" cy="11620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350" b="1"/>
            <a:t>MOVIMIENTOS FINANCIEROS</a:t>
          </a:r>
        </a:p>
      </xdr:txBody>
    </xdr:sp>
    <xdr:clientData/>
  </xdr:twoCellAnchor>
  <xdr:twoCellAnchor>
    <xdr:from>
      <xdr:col>3</xdr:col>
      <xdr:colOff>365151</xdr:colOff>
      <xdr:row>21</xdr:row>
      <xdr:rowOff>132308</xdr:rowOff>
    </xdr:from>
    <xdr:to>
      <xdr:col>5</xdr:col>
      <xdr:colOff>117501</xdr:colOff>
      <xdr:row>27</xdr:row>
      <xdr:rowOff>151358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C850A57B-5007-4D3F-9435-0DF53F17D8E6}"/>
            </a:ext>
          </a:extLst>
        </xdr:cNvPr>
        <xdr:cNvSpPr/>
      </xdr:nvSpPr>
      <xdr:spPr>
        <a:xfrm>
          <a:off x="2651151" y="4132808"/>
          <a:ext cx="1276350" cy="1162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LOG DE ACTUALIZACIONES</a:t>
          </a:r>
          <a:r>
            <a:rPr lang="es-PE" sz="1100" baseline="0"/>
            <a:t> DE DATOS DEL CLIENTE</a:t>
          </a:r>
          <a:endParaRPr lang="es-PE" sz="1100"/>
        </a:p>
      </xdr:txBody>
    </xdr:sp>
    <xdr:clientData/>
  </xdr:twoCellAnchor>
  <xdr:twoCellAnchor>
    <xdr:from>
      <xdr:col>9</xdr:col>
      <xdr:colOff>577423</xdr:colOff>
      <xdr:row>11</xdr:row>
      <xdr:rowOff>27454</xdr:rowOff>
    </xdr:from>
    <xdr:to>
      <xdr:col>11</xdr:col>
      <xdr:colOff>717736</xdr:colOff>
      <xdr:row>24</xdr:row>
      <xdr:rowOff>84684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D1047859-9279-4653-AF1E-A4118CB8A352}"/>
            </a:ext>
          </a:extLst>
        </xdr:cNvPr>
        <xdr:cNvCxnSpPr>
          <a:stCxn id="24" idx="3"/>
          <a:endCxn id="13" idx="2"/>
        </xdr:cNvCxnSpPr>
      </xdr:nvCxnSpPr>
      <xdr:spPr>
        <a:xfrm flipV="1">
          <a:off x="7435423" y="2122954"/>
          <a:ext cx="1664313" cy="2533730"/>
        </a:xfrm>
        <a:prstGeom prst="straightConnector1">
          <a:avLst/>
        </a:prstGeom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717736</xdr:colOff>
      <xdr:row>11</xdr:row>
      <xdr:rowOff>27454</xdr:rowOff>
    </xdr:from>
    <xdr:to>
      <xdr:col>14</xdr:col>
      <xdr:colOff>550208</xdr:colOff>
      <xdr:row>24</xdr:row>
      <xdr:rowOff>81963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7F814433-7847-4CD0-A6A2-99EBB2E711E3}"/>
            </a:ext>
          </a:extLst>
        </xdr:cNvPr>
        <xdr:cNvCxnSpPr>
          <a:stCxn id="13" idx="2"/>
          <a:endCxn id="23" idx="1"/>
        </xdr:cNvCxnSpPr>
      </xdr:nvCxnSpPr>
      <xdr:spPr>
        <a:xfrm>
          <a:off x="9099736" y="2122954"/>
          <a:ext cx="2118472" cy="2531009"/>
        </a:xfrm>
        <a:prstGeom prst="straightConnector1">
          <a:avLst/>
        </a:prstGeom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241326</xdr:colOff>
      <xdr:row>11</xdr:row>
      <xdr:rowOff>110378</xdr:rowOff>
    </xdr:from>
    <xdr:to>
      <xdr:col>4</xdr:col>
      <xdr:colOff>307601</xdr:colOff>
      <xdr:row>21</xdr:row>
      <xdr:rowOff>132308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D4CCA3B5-5229-42A7-8BDE-D80B332F0827}"/>
            </a:ext>
          </a:extLst>
        </xdr:cNvPr>
        <xdr:cNvCxnSpPr>
          <a:stCxn id="2" idx="2"/>
          <a:endCxn id="25" idx="0"/>
        </xdr:cNvCxnSpPr>
      </xdr:nvCxnSpPr>
      <xdr:spPr>
        <a:xfrm flipH="1">
          <a:off x="3289326" y="2205878"/>
          <a:ext cx="66275" cy="1926930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227159</xdr:colOff>
      <xdr:row>22</xdr:row>
      <xdr:rowOff>126146</xdr:rowOff>
    </xdr:from>
    <xdr:to>
      <xdr:col>2</xdr:col>
      <xdr:colOff>741509</xdr:colOff>
      <xdr:row>25</xdr:row>
      <xdr:rowOff>183296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ACC062E7-B60B-42C8-9617-89A32E1A81ED}"/>
            </a:ext>
          </a:extLst>
        </xdr:cNvPr>
        <xdr:cNvSpPr/>
      </xdr:nvSpPr>
      <xdr:spPr>
        <a:xfrm>
          <a:off x="989159" y="4317146"/>
          <a:ext cx="1276350" cy="6286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</a:rPr>
            <a:t>LOG</a:t>
          </a:r>
        </a:p>
      </xdr:txBody>
    </xdr:sp>
    <xdr:clientData/>
  </xdr:twoCellAnchor>
  <xdr:twoCellAnchor>
    <xdr:from>
      <xdr:col>12</xdr:col>
      <xdr:colOff>297916</xdr:colOff>
      <xdr:row>22</xdr:row>
      <xdr:rowOff>47225</xdr:rowOff>
    </xdr:from>
    <xdr:to>
      <xdr:col>14</xdr:col>
      <xdr:colOff>50266</xdr:colOff>
      <xdr:row>25</xdr:row>
      <xdr:rowOff>104375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2C7DF5AE-FD60-4BB5-94AE-3671FB1D50C4}"/>
            </a:ext>
          </a:extLst>
        </xdr:cNvPr>
        <xdr:cNvSpPr/>
      </xdr:nvSpPr>
      <xdr:spPr>
        <a:xfrm>
          <a:off x="9441916" y="4238225"/>
          <a:ext cx="1276350" cy="6286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</a:rPr>
            <a:t>SALDO</a:t>
          </a:r>
        </a:p>
      </xdr:txBody>
    </xdr:sp>
    <xdr:clientData/>
  </xdr:twoCellAnchor>
  <xdr:twoCellAnchor>
    <xdr:from>
      <xdr:col>5</xdr:col>
      <xdr:colOff>585107</xdr:colOff>
      <xdr:row>22</xdr:row>
      <xdr:rowOff>183296</xdr:rowOff>
    </xdr:from>
    <xdr:to>
      <xdr:col>7</xdr:col>
      <xdr:colOff>444874</xdr:colOff>
      <xdr:row>26</xdr:row>
      <xdr:rowOff>49946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289E1C6F-0011-49E0-9CF0-B01DAD9D201D}"/>
            </a:ext>
          </a:extLst>
        </xdr:cNvPr>
        <xdr:cNvSpPr/>
      </xdr:nvSpPr>
      <xdr:spPr>
        <a:xfrm>
          <a:off x="4395107" y="4374296"/>
          <a:ext cx="1383767" cy="6286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MOV. FINANCIEROS</a:t>
          </a:r>
        </a:p>
      </xdr:txBody>
    </xdr:sp>
    <xdr:clientData/>
  </xdr:twoCellAnchor>
  <xdr:twoCellAnchor>
    <xdr:from>
      <xdr:col>16</xdr:col>
      <xdr:colOff>302558</xdr:colOff>
      <xdr:row>11</xdr:row>
      <xdr:rowOff>30175</xdr:rowOff>
    </xdr:from>
    <xdr:to>
      <xdr:col>19</xdr:col>
      <xdr:colOff>108136</xdr:colOff>
      <xdr:row>24</xdr:row>
      <xdr:rowOff>81963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5BF3143E-00F8-4FCF-84EF-EB8F8ECA2299}"/>
            </a:ext>
          </a:extLst>
        </xdr:cNvPr>
        <xdr:cNvCxnSpPr>
          <a:endCxn id="23" idx="3"/>
        </xdr:cNvCxnSpPr>
      </xdr:nvCxnSpPr>
      <xdr:spPr>
        <a:xfrm flipH="1">
          <a:off x="12494558" y="2125675"/>
          <a:ext cx="2091578" cy="2528288"/>
        </a:xfrm>
        <a:prstGeom prst="straightConnector1">
          <a:avLst/>
        </a:prstGeom>
        <a:ln w="1905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206107</xdr:colOff>
      <xdr:row>8</xdr:row>
      <xdr:rowOff>17929</xdr:rowOff>
    </xdr:from>
    <xdr:to>
      <xdr:col>11</xdr:col>
      <xdr:colOff>79561</xdr:colOff>
      <xdr:row>8</xdr:row>
      <xdr:rowOff>128147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1E60540B-A79C-4FED-90CD-893F89D6EA2A}"/>
            </a:ext>
          </a:extLst>
        </xdr:cNvPr>
        <xdr:cNvCxnSpPr>
          <a:endCxn id="13" idx="1"/>
        </xdr:cNvCxnSpPr>
      </xdr:nvCxnSpPr>
      <xdr:spPr>
        <a:xfrm flipV="1">
          <a:off x="4016107" y="1541929"/>
          <a:ext cx="4445454" cy="110218"/>
        </a:xfrm>
        <a:prstGeom prst="straightConnector1">
          <a:avLst/>
        </a:prstGeom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307601</xdr:colOff>
      <xdr:row>11</xdr:row>
      <xdr:rowOff>110378</xdr:rowOff>
    </xdr:from>
    <xdr:to>
      <xdr:col>8</xdr:col>
      <xdr:colOff>701248</xdr:colOff>
      <xdr:row>21</xdr:row>
      <xdr:rowOff>75159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8B1F3B9D-DDA7-4958-9853-F482FD9DD9A5}"/>
            </a:ext>
          </a:extLst>
        </xdr:cNvPr>
        <xdr:cNvCxnSpPr>
          <a:stCxn id="2" idx="2"/>
          <a:endCxn id="24" idx="0"/>
        </xdr:cNvCxnSpPr>
      </xdr:nvCxnSpPr>
      <xdr:spPr>
        <a:xfrm>
          <a:off x="3355601" y="2205878"/>
          <a:ext cx="3441647" cy="1869781"/>
        </a:xfrm>
        <a:prstGeom prst="straightConnector1">
          <a:avLst/>
        </a:prstGeom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513389</xdr:colOff>
      <xdr:row>7</xdr:row>
      <xdr:rowOff>152079</xdr:rowOff>
    </xdr:from>
    <xdr:to>
      <xdr:col>3</xdr:col>
      <xdr:colOff>431426</xdr:colOff>
      <xdr:row>8</xdr:row>
      <xdr:rowOff>100853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3431857-749A-4420-9F61-8818FE95FF9E}"/>
            </a:ext>
          </a:extLst>
        </xdr:cNvPr>
        <xdr:cNvCxnSpPr>
          <a:endCxn id="2" idx="1"/>
        </xdr:cNvCxnSpPr>
      </xdr:nvCxnSpPr>
      <xdr:spPr>
        <a:xfrm>
          <a:off x="1275389" y="1485579"/>
          <a:ext cx="1442037" cy="13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37140</xdr:colOff>
      <xdr:row>4</xdr:row>
      <xdr:rowOff>56830</xdr:rowOff>
    </xdr:from>
    <xdr:to>
      <xdr:col>3</xdr:col>
      <xdr:colOff>431426</xdr:colOff>
      <xdr:row>8</xdr:row>
      <xdr:rowOff>100853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5DE5AF7C-71D7-4D9D-90CE-F73A48113209}"/>
            </a:ext>
          </a:extLst>
        </xdr:cNvPr>
        <xdr:cNvCxnSpPr>
          <a:endCxn id="2" idx="1"/>
        </xdr:cNvCxnSpPr>
      </xdr:nvCxnSpPr>
      <xdr:spPr>
        <a:xfrm>
          <a:off x="2323140" y="818830"/>
          <a:ext cx="394286" cy="806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550770</xdr:colOff>
      <xdr:row>3</xdr:row>
      <xdr:rowOff>90768</xdr:rowOff>
    </xdr:from>
    <xdr:to>
      <xdr:col>11</xdr:col>
      <xdr:colOff>717736</xdr:colOff>
      <xdr:row>5</xdr:row>
      <xdr:rowOff>8404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980C5E23-FECD-41DD-8351-718B41DA26BF}"/>
            </a:ext>
          </a:extLst>
        </xdr:cNvPr>
        <xdr:cNvCxnSpPr>
          <a:stCxn id="15" idx="6"/>
          <a:endCxn id="13" idx="0"/>
        </xdr:cNvCxnSpPr>
      </xdr:nvCxnSpPr>
      <xdr:spPr>
        <a:xfrm>
          <a:off x="8170770" y="662268"/>
          <a:ext cx="928966" cy="298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717736</xdr:colOff>
      <xdr:row>3</xdr:row>
      <xdr:rowOff>75080</xdr:rowOff>
    </xdr:from>
    <xdr:to>
      <xdr:col>13</xdr:col>
      <xdr:colOff>20731</xdr:colOff>
      <xdr:row>5</xdr:row>
      <xdr:rowOff>8404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B801DA33-0252-4A9D-957F-86A9C1B9DDE3}"/>
            </a:ext>
          </a:extLst>
        </xdr:cNvPr>
        <xdr:cNvCxnSpPr>
          <a:stCxn id="16" idx="2"/>
          <a:endCxn id="13" idx="0"/>
        </xdr:cNvCxnSpPr>
      </xdr:nvCxnSpPr>
      <xdr:spPr>
        <a:xfrm flipH="1">
          <a:off x="9099736" y="646580"/>
          <a:ext cx="826995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9205</xdr:colOff>
      <xdr:row>3</xdr:row>
      <xdr:rowOff>120704</xdr:rowOff>
    </xdr:from>
    <xdr:to>
      <xdr:col>19</xdr:col>
      <xdr:colOff>176171</xdr:colOff>
      <xdr:row>5</xdr:row>
      <xdr:rowOff>38340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C49EFD39-333A-4EFD-A4F2-8E2B66E7009D}"/>
            </a:ext>
          </a:extLst>
        </xdr:cNvPr>
        <xdr:cNvCxnSpPr/>
      </xdr:nvCxnSpPr>
      <xdr:spPr>
        <a:xfrm>
          <a:off x="13725205" y="692204"/>
          <a:ext cx="928966" cy="29863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99811</xdr:colOff>
      <xdr:row>3</xdr:row>
      <xdr:rowOff>123425</xdr:rowOff>
    </xdr:from>
    <xdr:to>
      <xdr:col>20</xdr:col>
      <xdr:colOff>134391</xdr:colOff>
      <xdr:row>5</xdr:row>
      <xdr:rowOff>45224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190F7455-96F7-4AED-B61D-49779BEC2D83}"/>
            </a:ext>
          </a:extLst>
        </xdr:cNvPr>
        <xdr:cNvCxnSpPr>
          <a:endCxn id="18" idx="0"/>
        </xdr:cNvCxnSpPr>
      </xdr:nvCxnSpPr>
      <xdr:spPr>
        <a:xfrm flipH="1">
          <a:off x="14577811" y="694925"/>
          <a:ext cx="796580" cy="302799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741509</xdr:colOff>
      <xdr:row>24</xdr:row>
      <xdr:rowOff>59471</xdr:rowOff>
    </xdr:from>
    <xdr:to>
      <xdr:col>3</xdr:col>
      <xdr:colOff>365151</xdr:colOff>
      <xdr:row>24</xdr:row>
      <xdr:rowOff>141833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8F57F631-1650-43A4-B5D4-EDD98CA0C54A}"/>
            </a:ext>
          </a:extLst>
        </xdr:cNvPr>
        <xdr:cNvCxnSpPr>
          <a:stCxn id="29" idx="6"/>
          <a:endCxn id="25" idx="1"/>
        </xdr:cNvCxnSpPr>
      </xdr:nvCxnSpPr>
      <xdr:spPr>
        <a:xfrm>
          <a:off x="2265509" y="4631471"/>
          <a:ext cx="385642" cy="82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444874</xdr:colOff>
      <xdr:row>24</xdr:row>
      <xdr:rowOff>84684</xdr:rowOff>
    </xdr:from>
    <xdr:to>
      <xdr:col>8</xdr:col>
      <xdr:colOff>63073</xdr:colOff>
      <xdr:row>24</xdr:row>
      <xdr:rowOff>116621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FD5BFA0A-9C25-4983-B5F1-E66CBA2C1D79}"/>
            </a:ext>
          </a:extLst>
        </xdr:cNvPr>
        <xdr:cNvCxnSpPr>
          <a:stCxn id="31" idx="6"/>
          <a:endCxn id="24" idx="1"/>
        </xdr:cNvCxnSpPr>
      </xdr:nvCxnSpPr>
      <xdr:spPr>
        <a:xfrm flipV="1">
          <a:off x="5778874" y="4656684"/>
          <a:ext cx="380199" cy="31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50266</xdr:colOff>
      <xdr:row>23</xdr:row>
      <xdr:rowOff>171050</xdr:rowOff>
    </xdr:from>
    <xdr:to>
      <xdr:col>14</xdr:col>
      <xdr:colOff>474008</xdr:colOff>
      <xdr:row>24</xdr:row>
      <xdr:rowOff>101013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31DBB222-67EC-4238-8FBF-FAA8B948D61B}"/>
            </a:ext>
          </a:extLst>
        </xdr:cNvPr>
        <xdr:cNvCxnSpPr>
          <a:stCxn id="30" idx="6"/>
        </xdr:cNvCxnSpPr>
      </xdr:nvCxnSpPr>
      <xdr:spPr>
        <a:xfrm>
          <a:off x="10718266" y="4552550"/>
          <a:ext cx="423742" cy="120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196422</xdr:colOff>
      <xdr:row>21</xdr:row>
      <xdr:rowOff>45224</xdr:rowOff>
    </xdr:from>
    <xdr:to>
      <xdr:col>21</xdr:col>
      <xdr:colOff>285750</xdr:colOff>
      <xdr:row>27</xdr:row>
      <xdr:rowOff>64274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6832CB64-00CA-408E-B69B-9A995D019302}"/>
            </a:ext>
          </a:extLst>
        </xdr:cNvPr>
        <xdr:cNvSpPr/>
      </xdr:nvSpPr>
      <xdr:spPr>
        <a:xfrm>
          <a:off x="14674422" y="4045724"/>
          <a:ext cx="1613328" cy="116205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chemeClr val="bg1"/>
              </a:solidFill>
            </a:rPr>
            <a:t>SOCIO/ASOCIADO</a:t>
          </a:r>
        </a:p>
      </xdr:txBody>
    </xdr:sp>
    <xdr:clientData/>
  </xdr:twoCellAnchor>
  <xdr:twoCellAnchor>
    <xdr:from>
      <xdr:col>17</xdr:col>
      <xdr:colOff>112858</xdr:colOff>
      <xdr:row>27</xdr:row>
      <xdr:rowOff>107097</xdr:rowOff>
    </xdr:from>
    <xdr:to>
      <xdr:col>18</xdr:col>
      <xdr:colOff>627208</xdr:colOff>
      <xdr:row>30</xdr:row>
      <xdr:rowOff>164247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7DBB9CEC-FBC5-4810-AEAB-B16EF2D8F04A}"/>
            </a:ext>
          </a:extLst>
        </xdr:cNvPr>
        <xdr:cNvSpPr/>
      </xdr:nvSpPr>
      <xdr:spPr>
        <a:xfrm>
          <a:off x="13066858" y="5250597"/>
          <a:ext cx="1276350" cy="628650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</a:rPr>
            <a:t>PUNTO DE VENTA</a:t>
          </a:r>
        </a:p>
      </xdr:txBody>
    </xdr:sp>
    <xdr:clientData/>
  </xdr:twoCellAnchor>
  <xdr:twoCellAnchor>
    <xdr:from>
      <xdr:col>18</xdr:col>
      <xdr:colOff>440291</xdr:colOff>
      <xdr:row>25</xdr:row>
      <xdr:rowOff>0</xdr:rowOff>
    </xdr:from>
    <xdr:to>
      <xdr:col>19</xdr:col>
      <xdr:colOff>163286</xdr:colOff>
      <xdr:row>28</xdr:row>
      <xdr:rowOff>8661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221779B4-9EEA-4867-8CFB-D72D38314772}"/>
            </a:ext>
          </a:extLst>
        </xdr:cNvPr>
        <xdr:cNvCxnSpPr>
          <a:stCxn id="59" idx="7"/>
        </xdr:cNvCxnSpPr>
      </xdr:nvCxnSpPr>
      <xdr:spPr>
        <a:xfrm flipV="1">
          <a:off x="14156291" y="4762500"/>
          <a:ext cx="484995" cy="5801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344901</xdr:colOff>
      <xdr:row>11</xdr:row>
      <xdr:rowOff>84607</xdr:rowOff>
    </xdr:from>
    <xdr:to>
      <xdr:col>20</xdr:col>
      <xdr:colOff>241086</xdr:colOff>
      <xdr:row>21</xdr:row>
      <xdr:rowOff>45224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751777AB-8E9C-4233-AF91-16D81C6603E7}"/>
            </a:ext>
          </a:extLst>
        </xdr:cNvPr>
        <xdr:cNvCxnSpPr>
          <a:stCxn id="56" idx="0"/>
        </xdr:cNvCxnSpPr>
      </xdr:nvCxnSpPr>
      <xdr:spPr>
        <a:xfrm flipH="1" flipV="1">
          <a:off x="14822901" y="2180107"/>
          <a:ext cx="658185" cy="1865617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593911</xdr:colOff>
      <xdr:row>8</xdr:row>
      <xdr:rowOff>17929</xdr:rowOff>
    </xdr:from>
    <xdr:to>
      <xdr:col>19</xdr:col>
      <xdr:colOff>162167</xdr:colOff>
      <xdr:row>23</xdr:row>
      <xdr:rowOff>61553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23A9EB86-691C-4DAC-91AF-60A613DC2D46}"/>
            </a:ext>
          </a:extLst>
        </xdr:cNvPr>
        <xdr:cNvCxnSpPr>
          <a:endCxn id="13" idx="3"/>
        </xdr:cNvCxnSpPr>
      </xdr:nvCxnSpPr>
      <xdr:spPr>
        <a:xfrm flipH="1" flipV="1">
          <a:off x="9737911" y="1541929"/>
          <a:ext cx="4902256" cy="290112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149680</xdr:colOff>
      <xdr:row>9</xdr:row>
      <xdr:rowOff>81643</xdr:rowOff>
    </xdr:from>
    <xdr:to>
      <xdr:col>20</xdr:col>
      <xdr:colOff>241086</xdr:colOff>
      <xdr:row>21</xdr:row>
      <xdr:rowOff>45224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3DF465DE-F737-48D7-8E94-FA962307B0F8}"/>
            </a:ext>
          </a:extLst>
        </xdr:cNvPr>
        <xdr:cNvCxnSpPr>
          <a:stCxn id="56" idx="0"/>
        </xdr:cNvCxnSpPr>
      </xdr:nvCxnSpPr>
      <xdr:spPr>
        <a:xfrm flipH="1" flipV="1">
          <a:off x="3959680" y="1796143"/>
          <a:ext cx="11521406" cy="2249581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280786</xdr:colOff>
      <xdr:row>25</xdr:row>
      <xdr:rowOff>102374</xdr:rowOff>
    </xdr:from>
    <xdr:to>
      <xdr:col>12</xdr:col>
      <xdr:colOff>33136</xdr:colOff>
      <xdr:row>31</xdr:row>
      <xdr:rowOff>121424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89E96C6B-691D-4BEF-8B5E-AB560EA1AAE8}"/>
            </a:ext>
          </a:extLst>
        </xdr:cNvPr>
        <xdr:cNvSpPr/>
      </xdr:nvSpPr>
      <xdr:spPr>
        <a:xfrm>
          <a:off x="7900786" y="4864874"/>
          <a:ext cx="1276350" cy="1162050"/>
        </a:xfrm>
        <a:prstGeom prst="rect">
          <a:avLst/>
        </a:prstGeom>
        <a:solidFill>
          <a:srgbClr val="00B0F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VENTAS CENCOSUD</a:t>
          </a:r>
        </a:p>
      </xdr:txBody>
    </xdr:sp>
    <xdr:clientData/>
  </xdr:twoCellAnchor>
  <xdr:twoCellAnchor>
    <xdr:from>
      <xdr:col>11</xdr:col>
      <xdr:colOff>156961</xdr:colOff>
      <xdr:row>11</xdr:row>
      <xdr:rowOff>0</xdr:rowOff>
    </xdr:from>
    <xdr:to>
      <xdr:col>12</xdr:col>
      <xdr:colOff>204107</xdr:colOff>
      <xdr:row>25</xdr:row>
      <xdr:rowOff>102374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80D1AB9-C6F5-41DA-9670-383C3D32D600}"/>
            </a:ext>
          </a:extLst>
        </xdr:cNvPr>
        <xdr:cNvCxnSpPr>
          <a:stCxn id="64" idx="0"/>
        </xdr:cNvCxnSpPr>
      </xdr:nvCxnSpPr>
      <xdr:spPr>
        <a:xfrm flipV="1">
          <a:off x="8538961" y="2095500"/>
          <a:ext cx="809146" cy="2769374"/>
        </a:xfrm>
        <a:prstGeom prst="straightConnector1">
          <a:avLst/>
        </a:prstGeom>
        <a:ln w="22225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26</xdr:row>
      <xdr:rowOff>54428</xdr:rowOff>
    </xdr:from>
    <xdr:to>
      <xdr:col>14</xdr:col>
      <xdr:colOff>133350</xdr:colOff>
      <xdr:row>29</xdr:row>
      <xdr:rowOff>95250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5B87DBB1-50E8-4DBB-8D72-71784EB87551}"/>
            </a:ext>
          </a:extLst>
        </xdr:cNvPr>
        <xdr:cNvSpPr/>
      </xdr:nvSpPr>
      <xdr:spPr>
        <a:xfrm>
          <a:off x="9525000" y="5007428"/>
          <a:ext cx="1276350" cy="612322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TRX DETALLE</a:t>
          </a:r>
        </a:p>
      </xdr:txBody>
    </xdr:sp>
    <xdr:clientData/>
  </xdr:twoCellAnchor>
  <xdr:twoCellAnchor>
    <xdr:from>
      <xdr:col>12</xdr:col>
      <xdr:colOff>394608</xdr:colOff>
      <xdr:row>29</xdr:row>
      <xdr:rowOff>136071</xdr:rowOff>
    </xdr:from>
    <xdr:to>
      <xdr:col>14</xdr:col>
      <xdr:colOff>231322</xdr:colOff>
      <xdr:row>32</xdr:row>
      <xdr:rowOff>13607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EFB19600-FB10-4906-83A4-610AC0923B2E}"/>
            </a:ext>
          </a:extLst>
        </xdr:cNvPr>
        <xdr:cNvSpPr/>
      </xdr:nvSpPr>
      <xdr:spPr>
        <a:xfrm>
          <a:off x="9538608" y="5660571"/>
          <a:ext cx="1360714" cy="44903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PRODUCTOS</a:t>
          </a:r>
        </a:p>
      </xdr:txBody>
    </xdr:sp>
    <xdr:clientData/>
  </xdr:twoCellAnchor>
  <xdr:twoCellAnchor>
    <xdr:from>
      <xdr:col>11</xdr:col>
      <xdr:colOff>761280</xdr:colOff>
      <xdr:row>27</xdr:row>
      <xdr:rowOff>170089</xdr:rowOff>
    </xdr:from>
    <xdr:to>
      <xdr:col>12</xdr:col>
      <xdr:colOff>381000</xdr:colOff>
      <xdr:row>27</xdr:row>
      <xdr:rowOff>174411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A91532DC-667E-40F0-8B3D-2B0CB0180DAF}"/>
            </a:ext>
          </a:extLst>
        </xdr:cNvPr>
        <xdr:cNvCxnSpPr>
          <a:stCxn id="67" idx="2"/>
        </xdr:cNvCxnSpPr>
      </xdr:nvCxnSpPr>
      <xdr:spPr>
        <a:xfrm flipH="1">
          <a:off x="9143280" y="5313589"/>
          <a:ext cx="381720" cy="43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2002</xdr:colOff>
      <xdr:row>28</xdr:row>
      <xdr:rowOff>177133</xdr:rowOff>
    </xdr:from>
    <xdr:to>
      <xdr:col>12</xdr:col>
      <xdr:colOff>394608</xdr:colOff>
      <xdr:row>30</xdr:row>
      <xdr:rowOff>170089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F4AED8F1-2305-4A7A-A4A1-B1E68AD35040}"/>
            </a:ext>
          </a:extLst>
        </xdr:cNvPr>
        <xdr:cNvCxnSpPr>
          <a:stCxn id="68" idx="2"/>
        </xdr:cNvCxnSpPr>
      </xdr:nvCxnSpPr>
      <xdr:spPr>
        <a:xfrm flipH="1" flipV="1">
          <a:off x="9146002" y="5511133"/>
          <a:ext cx="392606" cy="3739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80361</xdr:colOff>
      <xdr:row>13</xdr:row>
      <xdr:rowOff>26014</xdr:rowOff>
    </xdr:from>
    <xdr:to>
      <xdr:col>2</xdr:col>
      <xdr:colOff>594711</xdr:colOff>
      <xdr:row>19</xdr:row>
      <xdr:rowOff>45064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5110ECB5-78A0-4E4B-AFB5-DB7DFE55413E}"/>
            </a:ext>
          </a:extLst>
        </xdr:cNvPr>
        <xdr:cNvSpPr/>
      </xdr:nvSpPr>
      <xdr:spPr>
        <a:xfrm>
          <a:off x="842361" y="2502514"/>
          <a:ext cx="1276350" cy="1162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/>
            <a:t>RECLAMOS</a:t>
          </a:r>
        </a:p>
      </xdr:txBody>
    </xdr:sp>
    <xdr:clientData/>
  </xdr:twoCellAnchor>
  <xdr:twoCellAnchor>
    <xdr:from>
      <xdr:col>1</xdr:col>
      <xdr:colOff>718536</xdr:colOff>
      <xdr:row>8</xdr:row>
      <xdr:rowOff>100853</xdr:rowOff>
    </xdr:from>
    <xdr:to>
      <xdr:col>3</xdr:col>
      <xdr:colOff>431426</xdr:colOff>
      <xdr:row>13</xdr:row>
      <xdr:rowOff>26014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EA8C90EE-F707-437E-8646-9689700060F3}"/>
            </a:ext>
          </a:extLst>
        </xdr:cNvPr>
        <xdr:cNvCxnSpPr>
          <a:stCxn id="2" idx="1"/>
          <a:endCxn id="48" idx="0"/>
        </xdr:cNvCxnSpPr>
      </xdr:nvCxnSpPr>
      <xdr:spPr>
        <a:xfrm flipH="1">
          <a:off x="1480536" y="1624853"/>
          <a:ext cx="1236890" cy="877661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514350</xdr:colOff>
      <xdr:row>23</xdr:row>
      <xdr:rowOff>57150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F0484DE1-BB1F-43D0-BC28-FAD4E1B33251}"/>
            </a:ext>
          </a:extLst>
        </xdr:cNvPr>
        <xdr:cNvSpPr/>
      </xdr:nvSpPr>
      <xdr:spPr>
        <a:xfrm>
          <a:off x="0" y="3810000"/>
          <a:ext cx="1276350" cy="6286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</a:rPr>
            <a:t>RECLAMOS</a:t>
          </a:r>
        </a:p>
      </xdr:txBody>
    </xdr:sp>
    <xdr:clientData/>
  </xdr:twoCellAnchor>
  <xdr:twoCellAnchor>
    <xdr:from>
      <xdr:col>1</xdr:col>
      <xdr:colOff>327433</xdr:colOff>
      <xdr:row>19</xdr:row>
      <xdr:rowOff>8325</xdr:rowOff>
    </xdr:from>
    <xdr:to>
      <xdr:col>1</xdr:col>
      <xdr:colOff>747112</xdr:colOff>
      <xdr:row>20</xdr:row>
      <xdr:rowOff>92064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3AD0F5EC-0960-4B5F-8B58-01AAC31212A2}"/>
            </a:ext>
          </a:extLst>
        </xdr:cNvPr>
        <xdr:cNvCxnSpPr>
          <a:endCxn id="52" idx="7"/>
        </xdr:cNvCxnSpPr>
      </xdr:nvCxnSpPr>
      <xdr:spPr>
        <a:xfrm flipH="1">
          <a:off x="1089433" y="3627825"/>
          <a:ext cx="419679" cy="274239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472488</xdr:colOff>
      <xdr:row>5</xdr:row>
      <xdr:rowOff>49225</xdr:rowOff>
    </xdr:from>
    <xdr:to>
      <xdr:col>15</xdr:col>
      <xdr:colOff>224838</xdr:colOff>
      <xdr:row>10</xdr:row>
      <xdr:rowOff>68036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C4368722-82BF-4AE9-9C60-5FC5622C9F2C}"/>
            </a:ext>
          </a:extLst>
        </xdr:cNvPr>
        <xdr:cNvSpPr/>
      </xdr:nvSpPr>
      <xdr:spPr>
        <a:xfrm>
          <a:off x="10378488" y="1001725"/>
          <a:ext cx="1276350" cy="971311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DELOSI - TRX DETALLE</a:t>
          </a:r>
        </a:p>
      </xdr:txBody>
    </xdr:sp>
    <xdr:clientData/>
  </xdr:twoCellAnchor>
  <xdr:twoCellAnchor>
    <xdr:from>
      <xdr:col>11</xdr:col>
      <xdr:colOff>717736</xdr:colOff>
      <xdr:row>5</xdr:row>
      <xdr:rowOff>8404</xdr:rowOff>
    </xdr:from>
    <xdr:to>
      <xdr:col>13</xdr:col>
      <xdr:colOff>499704</xdr:colOff>
      <xdr:row>6</xdr:row>
      <xdr:rowOff>159444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004C4967-B5FB-416C-B790-F3D94D81E42E}"/>
            </a:ext>
          </a:extLst>
        </xdr:cNvPr>
        <xdr:cNvCxnSpPr>
          <a:endCxn id="13" idx="0"/>
        </xdr:cNvCxnSpPr>
      </xdr:nvCxnSpPr>
      <xdr:spPr>
        <a:xfrm flipH="1" flipV="1">
          <a:off x="9099736" y="960904"/>
          <a:ext cx="1305968" cy="3415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102704</xdr:rowOff>
    </xdr:from>
    <xdr:to>
      <xdr:col>6</xdr:col>
      <xdr:colOff>737153</xdr:colOff>
      <xdr:row>14</xdr:row>
      <xdr:rowOff>178904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E977DFBB-8FCD-442B-8788-F15B1B24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1576918</xdr:colOff>
      <xdr:row>5</xdr:row>
      <xdr:rowOff>148168</xdr:rowOff>
    </xdr:from>
    <xdr:to>
      <xdr:col>4</xdr:col>
      <xdr:colOff>730250</xdr:colOff>
      <xdr:row>6</xdr:row>
      <xdr:rowOff>137583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8CD6CDA3-81EA-4C83-BECB-ABFD68B1EE97}"/>
            </a:ext>
          </a:extLst>
        </xdr:cNvPr>
        <xdr:cNvCxnSpPr/>
      </xdr:nvCxnSpPr>
      <xdr:spPr>
        <a:xfrm flipH="1" flipV="1">
          <a:off x="4519085" y="1100668"/>
          <a:ext cx="740832" cy="179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119062</xdr:rowOff>
    </xdr:from>
    <xdr:to>
      <xdr:col>6</xdr:col>
      <xdr:colOff>752475</xdr:colOff>
      <xdr:row>8</xdr:row>
      <xdr:rowOff>90487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19D6CEC-3A4A-493C-934E-2488601AD51C}"/>
            </a:ext>
          </a:extLst>
        </xdr:cNvPr>
        <xdr:cNvCxnSpPr/>
      </xdr:nvCxnSpPr>
      <xdr:spPr>
        <a:xfrm flipV="1">
          <a:off x="8974931" y="1262062"/>
          <a:ext cx="7429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1591236</xdr:colOff>
      <xdr:row>20</xdr:row>
      <xdr:rowOff>100855</xdr:rowOff>
    </xdr:from>
    <xdr:to>
      <xdr:col>6</xdr:col>
      <xdr:colOff>739588</xdr:colOff>
      <xdr:row>21</xdr:row>
      <xdr:rowOff>89647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295AFF-6AE3-4672-9098-3F7D60705548}"/>
            </a:ext>
          </a:extLst>
        </xdr:cNvPr>
        <xdr:cNvCxnSpPr/>
      </xdr:nvCxnSpPr>
      <xdr:spPr>
        <a:xfrm>
          <a:off x="6210861" y="3339355"/>
          <a:ext cx="796177" cy="179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152401</xdr:rowOff>
    </xdr:from>
    <xdr:to>
      <xdr:col>6</xdr:col>
      <xdr:colOff>647700</xdr:colOff>
      <xdr:row>9</xdr:row>
      <xdr:rowOff>176213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4C7B02C-B5C2-43A4-8A28-C456C589D63E}"/>
            </a:ext>
          </a:extLst>
        </xdr:cNvPr>
        <xdr:cNvCxnSpPr>
          <a:stCxn id="46" idx="1"/>
        </xdr:cNvCxnSpPr>
      </xdr:nvCxnSpPr>
      <xdr:spPr>
        <a:xfrm flipV="1">
          <a:off x="7038975" y="1295401"/>
          <a:ext cx="476250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9</xdr:row>
      <xdr:rowOff>166687</xdr:rowOff>
    </xdr:from>
    <xdr:to>
      <xdr:col>6</xdr:col>
      <xdr:colOff>600075</xdr:colOff>
      <xdr:row>21</xdr:row>
      <xdr:rowOff>185738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42B6505-0657-4B34-AC66-56B90AD7C27F}"/>
            </a:ext>
          </a:extLst>
        </xdr:cNvPr>
        <xdr:cNvCxnSpPr>
          <a:stCxn id="43" idx="1"/>
          <a:endCxn id="48" idx="1"/>
        </xdr:cNvCxnSpPr>
      </xdr:nvCxnSpPr>
      <xdr:spPr>
        <a:xfrm flipV="1">
          <a:off x="7067550" y="1309687"/>
          <a:ext cx="400050" cy="2305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15</xdr:row>
      <xdr:rowOff>114300</xdr:rowOff>
    </xdr:from>
    <xdr:to>
      <xdr:col>6</xdr:col>
      <xdr:colOff>728383</xdr:colOff>
      <xdr:row>15</xdr:row>
      <xdr:rowOff>145676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F2E85F66-A430-4CFF-B9B2-A90C87A711D3}"/>
            </a:ext>
          </a:extLst>
        </xdr:cNvPr>
        <xdr:cNvCxnSpPr/>
      </xdr:nvCxnSpPr>
      <xdr:spPr>
        <a:xfrm>
          <a:off x="6886575" y="2400300"/>
          <a:ext cx="709333" cy="31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7</xdr:row>
      <xdr:rowOff>23812</xdr:rowOff>
    </xdr:from>
    <xdr:to>
      <xdr:col>4</xdr:col>
      <xdr:colOff>581025</xdr:colOff>
      <xdr:row>13</xdr:row>
      <xdr:rowOff>4763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1DEB8CD2-15F6-4F11-83BC-6BA161F11D66}"/>
            </a:ext>
          </a:extLst>
        </xdr:cNvPr>
        <xdr:cNvCxnSpPr>
          <a:stCxn id="25" idx="1"/>
          <a:endCxn id="29" idx="1"/>
        </xdr:cNvCxnSpPr>
      </xdr:nvCxnSpPr>
      <xdr:spPr>
        <a:xfrm flipH="1">
          <a:off x="2362200" y="976312"/>
          <a:ext cx="2752725" cy="1123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13</xdr:row>
      <xdr:rowOff>4763</xdr:rowOff>
    </xdr:from>
    <xdr:to>
      <xdr:col>4</xdr:col>
      <xdr:colOff>600075</xdr:colOff>
      <xdr:row>19</xdr:row>
      <xdr:rowOff>9525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06DE0D8-BBB1-408E-AC4B-AD1899FB37DD}"/>
            </a:ext>
          </a:extLst>
        </xdr:cNvPr>
        <xdr:cNvCxnSpPr>
          <a:endCxn id="29" idx="1"/>
        </xdr:cNvCxnSpPr>
      </xdr:nvCxnSpPr>
      <xdr:spPr>
        <a:xfrm flipH="1" flipV="1">
          <a:off x="2362200" y="1909763"/>
          <a:ext cx="2771775" cy="1147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</xdr:row>
      <xdr:rowOff>19050</xdr:rowOff>
    </xdr:from>
    <xdr:to>
      <xdr:col>4</xdr:col>
      <xdr:colOff>733425</xdr:colOff>
      <xdr:row>8</xdr:row>
      <xdr:rowOff>28575</xdr:rowOff>
    </xdr:to>
    <xdr:sp macro="" textlink="">
      <xdr:nvSpPr>
        <xdr:cNvPr id="25" name="Cerrar llave 24">
          <a:extLst>
            <a:ext uri="{FF2B5EF4-FFF2-40B4-BE49-F238E27FC236}">
              <a16:creationId xmlns:a16="http://schemas.microsoft.com/office/drawing/2014/main" id="{CDB87551-7E2C-4A5A-AC0E-C5D934AA957C}"/>
            </a:ext>
          </a:extLst>
        </xdr:cNvPr>
        <xdr:cNvSpPr/>
      </xdr:nvSpPr>
      <xdr:spPr>
        <a:xfrm rot="10800000">
          <a:off x="5114925" y="781050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28575</xdr:colOff>
      <xdr:row>12</xdr:row>
      <xdr:rowOff>0</xdr:rowOff>
    </xdr:from>
    <xdr:to>
      <xdr:col>2</xdr:col>
      <xdr:colOff>180975</xdr:colOff>
      <xdr:row>14</xdr:row>
      <xdr:rowOff>9525</xdr:rowOff>
    </xdr:to>
    <xdr:sp macro="" textlink="">
      <xdr:nvSpPr>
        <xdr:cNvPr id="29" name="Cerrar llave 28">
          <a:extLst>
            <a:ext uri="{FF2B5EF4-FFF2-40B4-BE49-F238E27FC236}">
              <a16:creationId xmlns:a16="http://schemas.microsoft.com/office/drawing/2014/main" id="{A6D9907F-8D63-4C32-9D5A-C07E71AF2D77}"/>
            </a:ext>
          </a:extLst>
        </xdr:cNvPr>
        <xdr:cNvSpPr/>
      </xdr:nvSpPr>
      <xdr:spPr>
        <a:xfrm>
          <a:off x="2209800" y="1714500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571500</xdr:colOff>
      <xdr:row>18</xdr:row>
      <xdr:rowOff>0</xdr:rowOff>
    </xdr:from>
    <xdr:to>
      <xdr:col>4</xdr:col>
      <xdr:colOff>723900</xdr:colOff>
      <xdr:row>20</xdr:row>
      <xdr:rowOff>9525</xdr:rowOff>
    </xdr:to>
    <xdr:sp macro="" textlink="">
      <xdr:nvSpPr>
        <xdr:cNvPr id="41" name="Cerrar llave 40">
          <a:extLst>
            <a:ext uri="{FF2B5EF4-FFF2-40B4-BE49-F238E27FC236}">
              <a16:creationId xmlns:a16="http://schemas.microsoft.com/office/drawing/2014/main" id="{C2522D99-5DC9-4B21-B168-5CAB73336FCD}"/>
            </a:ext>
          </a:extLst>
        </xdr:cNvPr>
        <xdr:cNvSpPr/>
      </xdr:nvSpPr>
      <xdr:spPr>
        <a:xfrm rot="10800000">
          <a:off x="5105400" y="2857500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6</xdr:col>
      <xdr:colOff>200025</xdr:colOff>
      <xdr:row>23</xdr:row>
      <xdr:rowOff>0</xdr:rowOff>
    </xdr:to>
    <xdr:sp macro="" textlink="">
      <xdr:nvSpPr>
        <xdr:cNvPr id="43" name="Cerrar llave 42">
          <a:extLst>
            <a:ext uri="{FF2B5EF4-FFF2-40B4-BE49-F238E27FC236}">
              <a16:creationId xmlns:a16="http://schemas.microsoft.com/office/drawing/2014/main" id="{02FDBF3A-4FC2-429E-9941-4777DE9D6E08}"/>
            </a:ext>
          </a:extLst>
        </xdr:cNvPr>
        <xdr:cNvSpPr/>
      </xdr:nvSpPr>
      <xdr:spPr>
        <a:xfrm>
          <a:off x="6915150" y="3419475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19050</xdr:colOff>
      <xdr:row>8</xdr:row>
      <xdr:rowOff>171450</xdr:rowOff>
    </xdr:from>
    <xdr:to>
      <xdr:col>6</xdr:col>
      <xdr:colOff>171450</xdr:colOff>
      <xdr:row>10</xdr:row>
      <xdr:rowOff>180975</xdr:rowOff>
    </xdr:to>
    <xdr:sp macro="" textlink="">
      <xdr:nvSpPr>
        <xdr:cNvPr id="46" name="Cerrar llave 45">
          <a:extLst>
            <a:ext uri="{FF2B5EF4-FFF2-40B4-BE49-F238E27FC236}">
              <a16:creationId xmlns:a16="http://schemas.microsoft.com/office/drawing/2014/main" id="{43A6A15F-B6A4-47E9-A6E6-8A8B867BEFFA}"/>
            </a:ext>
          </a:extLst>
        </xdr:cNvPr>
        <xdr:cNvSpPr/>
      </xdr:nvSpPr>
      <xdr:spPr>
        <a:xfrm>
          <a:off x="6886575" y="1123950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600075</xdr:colOff>
      <xdr:row>8</xdr:row>
      <xdr:rowOff>161925</xdr:rowOff>
    </xdr:from>
    <xdr:to>
      <xdr:col>6</xdr:col>
      <xdr:colOff>752475</xdr:colOff>
      <xdr:row>10</xdr:row>
      <xdr:rowOff>171450</xdr:rowOff>
    </xdr:to>
    <xdr:sp macro="" textlink="">
      <xdr:nvSpPr>
        <xdr:cNvPr id="48" name="Cerrar llave 47">
          <a:extLst>
            <a:ext uri="{FF2B5EF4-FFF2-40B4-BE49-F238E27FC236}">
              <a16:creationId xmlns:a16="http://schemas.microsoft.com/office/drawing/2014/main" id="{7A0BA06F-E384-49FB-A431-A55714714565}"/>
            </a:ext>
          </a:extLst>
        </xdr:cNvPr>
        <xdr:cNvSpPr/>
      </xdr:nvSpPr>
      <xdr:spPr>
        <a:xfrm rot="10800000">
          <a:off x="7467600" y="1114425"/>
          <a:ext cx="152400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5</xdr:col>
      <xdr:colOff>628650</xdr:colOff>
      <xdr:row>3</xdr:row>
      <xdr:rowOff>28575</xdr:rowOff>
    </xdr:from>
    <xdr:ext cx="275653" cy="311496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2A159B6D-2778-454E-8565-5EC7B3DA77C8}"/>
            </a:ext>
          </a:extLst>
        </xdr:cNvPr>
        <xdr:cNvSpPr txBox="1"/>
      </xdr:nvSpPr>
      <xdr:spPr>
        <a:xfrm>
          <a:off x="5924550" y="2190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1</a:t>
          </a:r>
        </a:p>
      </xdr:txBody>
    </xdr:sp>
    <xdr:clientData/>
  </xdr:oneCellAnchor>
  <xdr:oneCellAnchor>
    <xdr:from>
      <xdr:col>5</xdr:col>
      <xdr:colOff>657225</xdr:colOff>
      <xdr:row>23</xdr:row>
      <xdr:rowOff>114300</xdr:rowOff>
    </xdr:from>
    <xdr:ext cx="275653" cy="311496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88DE9BBB-86FE-4EDE-8324-F3AFC6E20BF4}"/>
            </a:ext>
          </a:extLst>
        </xdr:cNvPr>
        <xdr:cNvSpPr txBox="1"/>
      </xdr:nvSpPr>
      <xdr:spPr>
        <a:xfrm>
          <a:off x="5948892" y="44958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3</a:t>
          </a:r>
        </a:p>
      </xdr:txBody>
    </xdr:sp>
    <xdr:clientData/>
  </xdr:oneCellAnchor>
  <xdr:oneCellAnchor>
    <xdr:from>
      <xdr:col>1</xdr:col>
      <xdr:colOff>561975</xdr:colOff>
      <xdr:row>14</xdr:row>
      <xdr:rowOff>9525</xdr:rowOff>
    </xdr:from>
    <xdr:ext cx="275653" cy="311496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DC57C736-F92D-40B5-8B6D-0C5F6F6F27F0}"/>
            </a:ext>
          </a:extLst>
        </xdr:cNvPr>
        <xdr:cNvSpPr txBox="1"/>
      </xdr:nvSpPr>
      <xdr:spPr>
        <a:xfrm>
          <a:off x="1323975" y="26765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4</a:t>
          </a:r>
        </a:p>
      </xdr:txBody>
    </xdr:sp>
    <xdr:clientData/>
  </xdr:oneCellAnchor>
  <xdr:oneCellAnchor>
    <xdr:from>
      <xdr:col>3</xdr:col>
      <xdr:colOff>604308</xdr:colOff>
      <xdr:row>2</xdr:row>
      <xdr:rowOff>98425</xdr:rowOff>
    </xdr:from>
    <xdr:ext cx="275653" cy="311496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C4806D7E-F7C7-47CD-8A7C-407068403B9F}"/>
            </a:ext>
          </a:extLst>
        </xdr:cNvPr>
        <xdr:cNvSpPr txBox="1"/>
      </xdr:nvSpPr>
      <xdr:spPr>
        <a:xfrm>
          <a:off x="3546475" y="4794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2</a:t>
          </a:r>
        </a:p>
      </xdr:txBody>
    </xdr:sp>
    <xdr:clientData/>
  </xdr:oneCellAnchor>
  <xdr:oneCellAnchor>
    <xdr:from>
      <xdr:col>1</xdr:col>
      <xdr:colOff>593725</xdr:colOff>
      <xdr:row>26</xdr:row>
      <xdr:rowOff>66675</xdr:rowOff>
    </xdr:from>
    <xdr:ext cx="275653" cy="311496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4590020B-BDD7-4770-AE22-BC6BCDEEC573}"/>
            </a:ext>
          </a:extLst>
        </xdr:cNvPr>
        <xdr:cNvSpPr txBox="1"/>
      </xdr:nvSpPr>
      <xdr:spPr>
        <a:xfrm>
          <a:off x="1355725" y="50196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2</a:t>
          </a:r>
        </a:p>
      </xdr:txBody>
    </xdr:sp>
    <xdr:clientData/>
  </xdr:oneCellAnchor>
  <xdr:oneCellAnchor>
    <xdr:from>
      <xdr:col>3</xdr:col>
      <xdr:colOff>604308</xdr:colOff>
      <xdr:row>26</xdr:row>
      <xdr:rowOff>98425</xdr:rowOff>
    </xdr:from>
    <xdr:ext cx="275653" cy="311496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AA56E7F6-915F-425A-8A67-0AC8E571FAC8}"/>
            </a:ext>
          </a:extLst>
        </xdr:cNvPr>
        <xdr:cNvSpPr txBox="1"/>
      </xdr:nvSpPr>
      <xdr:spPr>
        <a:xfrm>
          <a:off x="3927475" y="50514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1</a:t>
          </a:r>
        </a:p>
      </xdr:txBody>
    </xdr:sp>
    <xdr:clientData/>
  </xdr:oneCellAnchor>
  <xdr:oneCellAnchor>
    <xdr:from>
      <xdr:col>1</xdr:col>
      <xdr:colOff>566208</xdr:colOff>
      <xdr:row>32</xdr:row>
      <xdr:rowOff>60325</xdr:rowOff>
    </xdr:from>
    <xdr:ext cx="275653" cy="311496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4FF13AD8-BF03-418F-B899-27133EF1C5A2}"/>
            </a:ext>
          </a:extLst>
        </xdr:cNvPr>
        <xdr:cNvSpPr txBox="1"/>
      </xdr:nvSpPr>
      <xdr:spPr>
        <a:xfrm>
          <a:off x="1328208" y="61563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5</a:t>
          </a:r>
        </a:p>
      </xdr:txBody>
    </xdr:sp>
    <xdr:clientData/>
  </xdr:oneCellAnchor>
  <xdr:oneCellAnchor>
    <xdr:from>
      <xdr:col>3</xdr:col>
      <xdr:colOff>591607</xdr:colOff>
      <xdr:row>34</xdr:row>
      <xdr:rowOff>53975</xdr:rowOff>
    </xdr:from>
    <xdr:ext cx="275653" cy="311496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88B9856B-F3A2-4493-B392-1E00EF93F8A8}"/>
            </a:ext>
          </a:extLst>
        </xdr:cNvPr>
        <xdr:cNvSpPr txBox="1"/>
      </xdr:nvSpPr>
      <xdr:spPr>
        <a:xfrm>
          <a:off x="3914774" y="65309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3</a:t>
          </a:r>
        </a:p>
      </xdr:txBody>
    </xdr:sp>
    <xdr:clientData/>
  </xdr:oneCellAnchor>
  <xdr:oneCellAnchor>
    <xdr:from>
      <xdr:col>2</xdr:col>
      <xdr:colOff>437090</xdr:colOff>
      <xdr:row>37</xdr:row>
      <xdr:rowOff>58208</xdr:rowOff>
    </xdr:from>
    <xdr:ext cx="275653" cy="311496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5632DD9A-7C58-4490-8901-AD286D828C7F}"/>
            </a:ext>
          </a:extLst>
        </xdr:cNvPr>
        <xdr:cNvSpPr txBox="1"/>
      </xdr:nvSpPr>
      <xdr:spPr>
        <a:xfrm>
          <a:off x="2617257" y="7106708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/>
            <a:t>4</a:t>
          </a:r>
        </a:p>
      </xdr:txBody>
    </xdr:sp>
    <xdr:clientData/>
  </xdr:oneCellAnchor>
  <xdr:twoCellAnchor>
    <xdr:from>
      <xdr:col>2</xdr:col>
      <xdr:colOff>31750</xdr:colOff>
      <xdr:row>29</xdr:row>
      <xdr:rowOff>105833</xdr:rowOff>
    </xdr:from>
    <xdr:to>
      <xdr:col>3</xdr:col>
      <xdr:colOff>10582</xdr:colOff>
      <xdr:row>29</xdr:row>
      <xdr:rowOff>116416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0B68668-45E9-4F32-8FDD-18D593B5F4E3}"/>
            </a:ext>
          </a:extLst>
        </xdr:cNvPr>
        <xdr:cNvCxnSpPr/>
      </xdr:nvCxnSpPr>
      <xdr:spPr>
        <a:xfrm flipH="1" flipV="1">
          <a:off x="2211917" y="5630333"/>
          <a:ext cx="1121832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4233</xdr:colOff>
      <xdr:row>29</xdr:row>
      <xdr:rowOff>169333</xdr:rowOff>
    </xdr:from>
    <xdr:to>
      <xdr:col>2</xdr:col>
      <xdr:colOff>1100666</xdr:colOff>
      <xdr:row>35</xdr:row>
      <xdr:rowOff>78317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0496C127-607F-4BA4-B1C8-955B99BFEAFD}"/>
            </a:ext>
          </a:extLst>
        </xdr:cNvPr>
        <xdr:cNvCxnSpPr/>
      </xdr:nvCxnSpPr>
      <xdr:spPr>
        <a:xfrm flipH="1">
          <a:off x="2184400" y="5693833"/>
          <a:ext cx="1096433" cy="1051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1121833</xdr:colOff>
      <xdr:row>29</xdr:row>
      <xdr:rowOff>158750</xdr:rowOff>
    </xdr:from>
    <xdr:to>
      <xdr:col>3</xdr:col>
      <xdr:colOff>285750</xdr:colOff>
      <xdr:row>37</xdr:row>
      <xdr:rowOff>42333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D5C2D951-C841-4B2C-878E-76543A820E99}"/>
            </a:ext>
          </a:extLst>
        </xdr:cNvPr>
        <xdr:cNvCxnSpPr/>
      </xdr:nvCxnSpPr>
      <xdr:spPr>
        <a:xfrm>
          <a:off x="3302000" y="5683250"/>
          <a:ext cx="306917" cy="1407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582083</xdr:colOff>
      <xdr:row>29</xdr:row>
      <xdr:rowOff>131233</xdr:rowOff>
    </xdr:from>
    <xdr:to>
      <xdr:col>2</xdr:col>
      <xdr:colOff>1104901</xdr:colOff>
      <xdr:row>40</xdr:row>
      <xdr:rowOff>0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4674831D-9899-41DF-92AB-ED3F58AECCB4}"/>
            </a:ext>
          </a:extLst>
        </xdr:cNvPr>
        <xdr:cNvCxnSpPr/>
      </xdr:nvCxnSpPr>
      <xdr:spPr>
        <a:xfrm flipH="1">
          <a:off x="2921000" y="5655733"/>
          <a:ext cx="522818" cy="1964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931332</xdr:colOff>
      <xdr:row>46</xdr:row>
      <xdr:rowOff>10582</xdr:rowOff>
    </xdr:from>
    <xdr:to>
      <xdr:col>2</xdr:col>
      <xdr:colOff>1111249</xdr:colOff>
      <xdr:row>51</xdr:row>
      <xdr:rowOff>179916</xdr:rowOff>
    </xdr:to>
    <xdr:sp macro="" textlink="">
      <xdr:nvSpPr>
        <xdr:cNvPr id="30" name="Cerrar llave 29">
          <a:extLst>
            <a:ext uri="{FF2B5EF4-FFF2-40B4-BE49-F238E27FC236}">
              <a16:creationId xmlns:a16="http://schemas.microsoft.com/office/drawing/2014/main" id="{1253E798-C695-4F4B-9EA1-6D08E3F82DDC}"/>
            </a:ext>
          </a:extLst>
        </xdr:cNvPr>
        <xdr:cNvSpPr/>
      </xdr:nvSpPr>
      <xdr:spPr>
        <a:xfrm rot="10800000">
          <a:off x="3270249" y="8773582"/>
          <a:ext cx="179917" cy="112183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0</xdr:colOff>
      <xdr:row>49</xdr:row>
      <xdr:rowOff>31750</xdr:rowOff>
    </xdr:from>
    <xdr:to>
      <xdr:col>2</xdr:col>
      <xdr:colOff>222250</xdr:colOff>
      <xdr:row>55</xdr:row>
      <xdr:rowOff>9525</xdr:rowOff>
    </xdr:to>
    <xdr:sp macro="" textlink="">
      <xdr:nvSpPr>
        <xdr:cNvPr id="31" name="Cerrar llave 30">
          <a:extLst>
            <a:ext uri="{FF2B5EF4-FFF2-40B4-BE49-F238E27FC236}">
              <a16:creationId xmlns:a16="http://schemas.microsoft.com/office/drawing/2014/main" id="{F5350826-5BB4-4F22-BC37-B56F70A6DE14}"/>
            </a:ext>
          </a:extLst>
        </xdr:cNvPr>
        <xdr:cNvSpPr/>
      </xdr:nvSpPr>
      <xdr:spPr>
        <a:xfrm>
          <a:off x="2338917" y="9366250"/>
          <a:ext cx="222250" cy="1120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222250</xdr:colOff>
      <xdr:row>48</xdr:row>
      <xdr:rowOff>190499</xdr:rowOff>
    </xdr:from>
    <xdr:to>
      <xdr:col>2</xdr:col>
      <xdr:colOff>931332</xdr:colOff>
      <xdr:row>52</xdr:row>
      <xdr:rowOff>20638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AF28D637-AF81-402A-933E-31FF05ECCE7B}"/>
            </a:ext>
          </a:extLst>
        </xdr:cNvPr>
        <xdr:cNvCxnSpPr>
          <a:stCxn id="30" idx="1"/>
          <a:endCxn id="31" idx="1"/>
        </xdr:cNvCxnSpPr>
      </xdr:nvCxnSpPr>
      <xdr:spPr>
        <a:xfrm flipH="1">
          <a:off x="2561167" y="9334499"/>
          <a:ext cx="709082" cy="592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845344</xdr:colOff>
      <xdr:row>52</xdr:row>
      <xdr:rowOff>107156</xdr:rowOff>
    </xdr:from>
    <xdr:to>
      <xdr:col>5</xdr:col>
      <xdr:colOff>11906</xdr:colOff>
      <xdr:row>55</xdr:row>
      <xdr:rowOff>119062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6498D941-271A-4347-8494-304E34315DBB}"/>
            </a:ext>
          </a:extLst>
        </xdr:cNvPr>
        <xdr:cNvCxnSpPr/>
      </xdr:nvCxnSpPr>
      <xdr:spPr>
        <a:xfrm>
          <a:off x="4595813" y="10013156"/>
          <a:ext cx="2107406" cy="583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35719</xdr:colOff>
      <xdr:row>8</xdr:row>
      <xdr:rowOff>71437</xdr:rowOff>
    </xdr:from>
    <xdr:to>
      <xdr:col>6</xdr:col>
      <xdr:colOff>750094</xdr:colOff>
      <xdr:row>25</xdr:row>
      <xdr:rowOff>57151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1423A1C9-6572-49B2-BA0D-48843CB32C6E}"/>
            </a:ext>
          </a:extLst>
        </xdr:cNvPr>
        <xdr:cNvCxnSpPr/>
      </xdr:nvCxnSpPr>
      <xdr:spPr>
        <a:xfrm>
          <a:off x="9001125" y="1595437"/>
          <a:ext cx="714375" cy="3224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723901</xdr:colOff>
      <xdr:row>16</xdr:row>
      <xdr:rowOff>142875</xdr:rowOff>
    </xdr:from>
    <xdr:to>
      <xdr:col>4</xdr:col>
      <xdr:colOff>857250</xdr:colOff>
      <xdr:row>18</xdr:row>
      <xdr:rowOff>19050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649DC60-F73F-48AC-AF9E-3AE796A88A41}"/>
            </a:ext>
          </a:extLst>
        </xdr:cNvPr>
        <xdr:cNvCxnSpPr/>
      </xdr:nvCxnSpPr>
      <xdr:spPr>
        <a:xfrm flipH="1" flipV="1">
          <a:off x="5305426" y="3190875"/>
          <a:ext cx="133349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581025</xdr:colOff>
      <xdr:row>1</xdr:row>
      <xdr:rowOff>28575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EDBA720-15A5-4D06-9531-6ECA689EA060}"/>
            </a:ext>
          </a:extLst>
        </xdr:cNvPr>
        <xdr:cNvSpPr txBox="1"/>
      </xdr:nvSpPr>
      <xdr:spPr>
        <a:xfrm>
          <a:off x="4324350" y="21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twoCellAnchor>
    <xdr:from>
      <xdr:col>2</xdr:col>
      <xdr:colOff>714377</xdr:colOff>
      <xdr:row>1</xdr:row>
      <xdr:rowOff>95251</xdr:rowOff>
    </xdr:from>
    <xdr:to>
      <xdr:col>2</xdr:col>
      <xdr:colOff>1504950</xdr:colOff>
      <xdr:row>1</xdr:row>
      <xdr:rowOff>104775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91355E7-5CF9-40FC-A12A-699891F80B5C}"/>
            </a:ext>
          </a:extLst>
        </xdr:cNvPr>
        <xdr:cNvCxnSpPr/>
      </xdr:nvCxnSpPr>
      <xdr:spPr>
        <a:xfrm flipH="1" flipV="1">
          <a:off x="2828927" y="285751"/>
          <a:ext cx="790573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671513</xdr:colOff>
      <xdr:row>21</xdr:row>
      <xdr:rowOff>42863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5ECBE4BE-0C8E-4255-BD98-E5262C97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16</xdr:row>
      <xdr:rowOff>42862</xdr:rowOff>
    </xdr:from>
    <xdr:to>
      <xdr:col>9</xdr:col>
      <xdr:colOff>152400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31BE-E5D0-31EA-F912-373830F8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617220</xdr:colOff>
      <xdr:row>4</xdr:row>
      <xdr:rowOff>59055</xdr:rowOff>
    </xdr:from>
    <xdr:to>
      <xdr:col>14</xdr:col>
      <xdr:colOff>392430</xdr:colOff>
      <xdr:row>19</xdr:row>
      <xdr:rowOff>62865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73A1FD-29C3-0DF8-419B-010B8010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5345" y="782955"/>
          <a:ext cx="4518660" cy="2718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onvertlive.com/es/u/convertir/bytes/a/megabyt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A33F-0BDD-44CD-B2B9-E485F0FE6AA7}">
  <sheetPr>
    <tabColor rgb="FF002060"/>
  </sheetPr>
  <dimension ref="B2:DF122"/>
  <sheetViews>
    <sheetView showGridLines="0" zoomScale="85" zoomScaleNormal="85" workbookViewId="0">
      <pane xSplit="1" ySplit="2" topLeftCell="BA3" activePane="bottomRight" state="frozen"/>
      <selection pane="topRight" activeCell="B1" sqref="B1"/>
      <selection pane="bottomLeft" activeCell="A3" sqref="A3"/>
      <selection pane="bottomRight" activeCell="BL24" sqref="BL24"/>
    </sheetView>
  </sheetViews>
  <sheetFormatPr defaultColWidth="11.42578125" defaultRowHeight="15" x14ac:dyDescent="0.25"/>
  <cols>
    <col min="1" max="1" width="3.5703125" customWidth="1"/>
    <col min="2" max="2" width="32.5703125" customWidth="1"/>
    <col min="3" max="3" width="6" bestFit="1" customWidth="1"/>
    <col min="4" max="4" width="3.7109375" style="24" bestFit="1" customWidth="1"/>
    <col min="5" max="5" width="4.7109375" style="24" bestFit="1" customWidth="1"/>
    <col min="6" max="6" width="24" style="24" bestFit="1" customWidth="1"/>
    <col min="7" max="7" width="24" style="24" customWidth="1"/>
    <col min="8" max="8" width="26.7109375" style="24" bestFit="1" customWidth="1"/>
    <col min="9" max="9" width="27.7109375" style="24" bestFit="1" customWidth="1"/>
    <col min="10" max="10" width="14.7109375" style="24" bestFit="1" customWidth="1"/>
    <col min="11" max="11" width="17" style="24" bestFit="1" customWidth="1"/>
    <col min="12" max="12" width="35.85546875" bestFit="1" customWidth="1"/>
    <col min="13" max="14" width="5" customWidth="1"/>
    <col min="15" max="15" width="4.140625" customWidth="1"/>
    <col min="16" max="16" width="48" bestFit="1" customWidth="1"/>
    <col min="17" max="17" width="6" bestFit="1" customWidth="1"/>
    <col min="18" max="18" width="4.5703125" bestFit="1" customWidth="1"/>
    <col min="19" max="19" width="5.28515625" bestFit="1" customWidth="1"/>
    <col min="20" max="20" width="24" bestFit="1" customWidth="1"/>
    <col min="21" max="21" width="24" customWidth="1"/>
    <col min="22" max="22" width="46.5703125" bestFit="1" customWidth="1"/>
    <col min="23" max="23" width="27.7109375" bestFit="1" customWidth="1"/>
    <col min="24" max="24" width="14.7109375" bestFit="1" customWidth="1"/>
    <col min="25" max="25" width="17" bestFit="1" customWidth="1"/>
    <col min="26" max="26" width="28.42578125" bestFit="1" customWidth="1"/>
    <col min="27" max="28" width="3.140625" customWidth="1"/>
    <col min="29" max="29" width="19.42578125" customWidth="1"/>
    <col min="30" max="30" width="14.28515625" bestFit="1" customWidth="1"/>
    <col min="31" max="31" width="6" bestFit="1" customWidth="1"/>
    <col min="32" max="32" width="4.5703125" bestFit="1" customWidth="1"/>
    <col min="33" max="33" width="6.28515625" bestFit="1" customWidth="1"/>
    <col min="34" max="34" width="24" bestFit="1" customWidth="1"/>
    <col min="35" max="35" width="24" customWidth="1"/>
    <col min="36" max="36" width="24.42578125" bestFit="1" customWidth="1"/>
    <col min="37" max="37" width="27.7109375" bestFit="1" customWidth="1"/>
    <col min="38" max="38" width="14.7109375" bestFit="1" customWidth="1"/>
    <col min="39" max="39" width="17" bestFit="1" customWidth="1"/>
    <col min="40" max="40" width="28.28515625" bestFit="1" customWidth="1"/>
    <col min="41" max="42" width="5.85546875" customWidth="1"/>
    <col min="43" max="43" width="3.140625" customWidth="1"/>
    <col min="44" max="44" width="10.7109375" bestFit="1" customWidth="1"/>
    <col min="45" max="45" width="6" bestFit="1" customWidth="1"/>
    <col min="46" max="46" width="4.5703125" bestFit="1" customWidth="1"/>
    <col min="47" max="47" width="5.28515625" bestFit="1" customWidth="1"/>
    <col min="48" max="48" width="24" bestFit="1" customWidth="1"/>
    <col min="49" max="49" width="24" customWidth="1"/>
    <col min="50" max="50" width="19.28515625" bestFit="1" customWidth="1"/>
    <col min="51" max="51" width="27.7109375" bestFit="1" customWidth="1"/>
    <col min="52" max="52" width="14.7109375" bestFit="1" customWidth="1"/>
    <col min="53" max="53" width="17" bestFit="1" customWidth="1"/>
    <col min="54" max="54" width="14.140625" bestFit="1" customWidth="1"/>
    <col min="55" max="56" width="4" customWidth="1"/>
    <col min="57" max="57" width="2.7109375" customWidth="1"/>
    <col min="58" max="58" width="3.7109375" customWidth="1"/>
    <col min="59" max="59" width="17.85546875" bestFit="1" customWidth="1"/>
    <col min="60" max="60" width="6" bestFit="1" customWidth="1"/>
    <col min="61" max="61" width="3.7109375" bestFit="1" customWidth="1"/>
    <col min="62" max="62" width="4.7109375" bestFit="1" customWidth="1"/>
    <col min="63" max="63" width="24" bestFit="1" customWidth="1"/>
    <col min="64" max="64" width="24" customWidth="1"/>
    <col min="65" max="65" width="24.5703125" customWidth="1"/>
    <col min="66" max="66" width="27.7109375" bestFit="1" customWidth="1"/>
    <col min="67" max="67" width="14.7109375" bestFit="1" customWidth="1"/>
    <col min="68" max="68" width="17" bestFit="1" customWidth="1"/>
    <col min="69" max="69" width="25" bestFit="1" customWidth="1"/>
    <col min="70" max="71" width="4.85546875" customWidth="1"/>
    <col min="72" max="72" width="3" customWidth="1"/>
    <col min="73" max="73" width="20.7109375" bestFit="1" customWidth="1"/>
    <col min="74" max="74" width="6" bestFit="1" customWidth="1"/>
    <col min="75" max="75" width="4.5703125" bestFit="1" customWidth="1"/>
    <col min="76" max="76" width="4.7109375" bestFit="1" customWidth="1"/>
    <col min="77" max="77" width="24" bestFit="1" customWidth="1"/>
    <col min="78" max="78" width="24" customWidth="1"/>
    <col min="79" max="79" width="26.140625" bestFit="1" customWidth="1"/>
    <col min="80" max="80" width="27.7109375" bestFit="1" customWidth="1"/>
    <col min="81" max="81" width="14.7109375" bestFit="1" customWidth="1"/>
    <col min="82" max="82" width="17" bestFit="1" customWidth="1"/>
    <col min="83" max="83" width="24.42578125" bestFit="1" customWidth="1"/>
    <col min="84" max="85" width="5.28515625" customWidth="1"/>
    <col min="86" max="86" width="3.85546875" customWidth="1"/>
    <col min="87" max="87" width="23.5703125" bestFit="1" customWidth="1"/>
    <col min="88" max="88" width="6" style="24" bestFit="1" customWidth="1"/>
    <col min="89" max="89" width="3.7109375" style="24" bestFit="1" customWidth="1"/>
    <col min="90" max="90" width="4.7109375" style="24" bestFit="1" customWidth="1"/>
    <col min="91" max="91" width="24" style="24" bestFit="1" customWidth="1"/>
    <col min="92" max="92" width="24" style="24" customWidth="1"/>
    <col min="93" max="93" width="23.5703125" style="24" bestFit="1" customWidth="1"/>
    <col min="94" max="94" width="27.7109375" style="24" bestFit="1" customWidth="1"/>
    <col min="95" max="95" width="14.7109375" style="24" bestFit="1" customWidth="1"/>
    <col min="96" max="96" width="17" style="24" bestFit="1" customWidth="1"/>
    <col min="97" max="97" width="18.5703125" bestFit="1" customWidth="1"/>
    <col min="98" max="99" width="4" customWidth="1"/>
    <col min="100" max="100" width="3.42578125" customWidth="1"/>
    <col min="101" max="101" width="14.42578125" bestFit="1" customWidth="1"/>
    <col min="102" max="102" width="6" style="24" bestFit="1" customWidth="1"/>
    <col min="103" max="103" width="3.7109375" style="24" bestFit="1" customWidth="1"/>
    <col min="104" max="104" width="5.28515625" style="24" bestFit="1" customWidth="1"/>
    <col min="105" max="105" width="24" style="24" bestFit="1" customWidth="1"/>
    <col min="106" max="106" width="30.42578125" style="24" bestFit="1" customWidth="1"/>
    <col min="107" max="107" width="27.7109375" style="24" bestFit="1" customWidth="1"/>
    <col min="108" max="108" width="14.7109375" style="24" bestFit="1" customWidth="1"/>
    <col min="109" max="109" width="17" style="24" bestFit="1" customWidth="1"/>
    <col min="110" max="110" width="33.42578125" bestFit="1" customWidth="1"/>
  </cols>
  <sheetData>
    <row r="2" spans="2:110" ht="21" x14ac:dyDescent="0.35">
      <c r="B2" s="83" t="s">
        <v>15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71"/>
      <c r="N2" s="71"/>
      <c r="P2" s="83" t="s">
        <v>16</v>
      </c>
      <c r="Q2" s="83"/>
      <c r="R2" s="83"/>
      <c r="S2" s="83"/>
      <c r="T2" s="83"/>
      <c r="U2" s="83"/>
      <c r="V2" s="83"/>
      <c r="W2" s="83"/>
      <c r="X2" s="83"/>
      <c r="Y2" s="83"/>
      <c r="Z2" s="83"/>
      <c r="AA2" s="71"/>
      <c r="AB2" s="71"/>
      <c r="AD2" s="83" t="s">
        <v>87</v>
      </c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71"/>
      <c r="AP2" s="71"/>
      <c r="AR2" s="83" t="s">
        <v>88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71"/>
      <c r="BD2" s="71"/>
      <c r="BF2" s="83" t="s">
        <v>111</v>
      </c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71"/>
      <c r="BS2" s="71"/>
      <c r="BU2" s="83" t="s">
        <v>89</v>
      </c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71"/>
      <c r="CG2" s="71"/>
      <c r="CI2" s="83" t="s">
        <v>90</v>
      </c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71"/>
      <c r="CU2" s="71"/>
      <c r="CW2" s="83" t="s">
        <v>200</v>
      </c>
      <c r="CX2" s="83"/>
      <c r="CY2" s="83"/>
      <c r="CZ2" s="83"/>
      <c r="DA2" s="83"/>
      <c r="DB2" s="83"/>
      <c r="DC2" s="83"/>
      <c r="DD2" s="83"/>
      <c r="DE2" s="83"/>
      <c r="DF2" s="83"/>
    </row>
    <row r="3" spans="2:110" ht="21" x14ac:dyDescent="0.35">
      <c r="B3" s="81" t="s">
        <v>531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72"/>
      <c r="N3" s="72"/>
      <c r="P3" s="81" t="s">
        <v>531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72"/>
      <c r="AB3" s="72"/>
      <c r="AD3" s="81" t="s">
        <v>531</v>
      </c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72"/>
      <c r="AP3" s="72"/>
      <c r="AR3" s="81" t="s">
        <v>531</v>
      </c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72"/>
      <c r="BD3" s="72"/>
      <c r="BG3" s="81" t="s">
        <v>531</v>
      </c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72"/>
      <c r="BS3" s="72"/>
      <c r="BU3" s="81" t="s">
        <v>531</v>
      </c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72"/>
      <c r="CG3" s="72"/>
      <c r="CI3" s="81" t="s">
        <v>531</v>
      </c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72"/>
      <c r="CU3" s="72"/>
      <c r="CW3" s="81" t="s">
        <v>531</v>
      </c>
      <c r="CX3" s="81"/>
      <c r="CY3" s="81"/>
      <c r="CZ3" s="81"/>
      <c r="DA3" s="81"/>
      <c r="DB3" s="81"/>
      <c r="DC3" s="81"/>
      <c r="DD3" s="81"/>
      <c r="DE3" s="81"/>
      <c r="DF3" s="81"/>
    </row>
    <row r="4" spans="2:110" x14ac:dyDescent="0.25">
      <c r="B4" s="57" t="s">
        <v>41</v>
      </c>
      <c r="C4" s="80" t="s">
        <v>547</v>
      </c>
      <c r="D4" s="80"/>
      <c r="E4" s="80"/>
      <c r="F4" s="80"/>
      <c r="G4" s="80"/>
      <c r="H4" s="80"/>
      <c r="I4" s="80"/>
      <c r="J4" s="80"/>
      <c r="K4" s="80"/>
      <c r="L4" s="80"/>
      <c r="M4" s="73"/>
      <c r="N4" s="26" t="s">
        <v>584</v>
      </c>
      <c r="P4" s="57" t="s">
        <v>114</v>
      </c>
      <c r="Q4" s="80" t="s">
        <v>535</v>
      </c>
      <c r="R4" s="80"/>
      <c r="S4" s="80"/>
      <c r="T4" s="80"/>
      <c r="U4" s="80"/>
      <c r="V4" s="80"/>
      <c r="W4" s="80"/>
      <c r="X4" s="80"/>
      <c r="Y4" s="80"/>
      <c r="Z4" s="80"/>
      <c r="AA4" s="73"/>
      <c r="AB4" s="26" t="s">
        <v>584</v>
      </c>
      <c r="AD4" s="57" t="s">
        <v>115</v>
      </c>
      <c r="AE4" s="80" t="s">
        <v>541</v>
      </c>
      <c r="AF4" s="80"/>
      <c r="AG4" s="80"/>
      <c r="AH4" s="80"/>
      <c r="AI4" s="80"/>
      <c r="AJ4" s="80"/>
      <c r="AK4" s="80"/>
      <c r="AL4" s="80"/>
      <c r="AM4" s="80"/>
      <c r="AN4" s="80"/>
      <c r="AO4" s="73"/>
      <c r="AP4" s="26" t="s">
        <v>584</v>
      </c>
      <c r="AR4" s="57" t="s">
        <v>117</v>
      </c>
      <c r="AS4" s="80" t="s">
        <v>543</v>
      </c>
      <c r="AT4" s="80"/>
      <c r="AU4" s="80"/>
      <c r="AV4" s="80"/>
      <c r="AW4" s="80"/>
      <c r="AX4" s="80"/>
      <c r="AY4" s="80"/>
      <c r="AZ4" s="80"/>
      <c r="BA4" s="80"/>
      <c r="BB4" s="80"/>
      <c r="BC4" s="73"/>
      <c r="BD4" s="73"/>
      <c r="BG4" s="57" t="s">
        <v>157</v>
      </c>
      <c r="BH4" s="80" t="s">
        <v>544</v>
      </c>
      <c r="BI4" s="80"/>
      <c r="BJ4" s="80"/>
      <c r="BK4" s="80"/>
      <c r="BL4" s="80"/>
      <c r="BM4" s="80"/>
      <c r="BN4" s="80"/>
      <c r="BO4" s="80"/>
      <c r="BP4" s="80"/>
      <c r="BQ4" s="80"/>
      <c r="BR4" s="73"/>
      <c r="BS4" s="26" t="s">
        <v>584</v>
      </c>
      <c r="BU4" s="57" t="s">
        <v>118</v>
      </c>
      <c r="BV4" s="80" t="s">
        <v>586</v>
      </c>
      <c r="BW4" s="80"/>
      <c r="BX4" s="80"/>
      <c r="BY4" s="80"/>
      <c r="BZ4" s="80"/>
      <c r="CA4" s="80"/>
      <c r="CB4" s="80"/>
      <c r="CC4" s="80"/>
      <c r="CD4" s="80"/>
      <c r="CE4" s="80"/>
      <c r="CF4" s="73"/>
      <c r="CG4" s="26" t="s">
        <v>584</v>
      </c>
      <c r="CI4" s="57" t="s">
        <v>119</v>
      </c>
      <c r="CJ4" s="80" t="s">
        <v>545</v>
      </c>
      <c r="CK4" s="80"/>
      <c r="CL4" s="80"/>
      <c r="CM4" s="80"/>
      <c r="CN4" s="80"/>
      <c r="CO4" s="80"/>
      <c r="CP4" s="80"/>
      <c r="CQ4" s="80"/>
      <c r="CR4" s="80"/>
      <c r="CS4" s="80"/>
      <c r="CT4" s="73"/>
      <c r="CU4" s="73"/>
      <c r="CW4" s="57" t="s">
        <v>193</v>
      </c>
      <c r="CX4" s="80" t="s">
        <v>546</v>
      </c>
      <c r="CY4" s="80"/>
      <c r="CZ4" s="80"/>
      <c r="DA4" s="80"/>
      <c r="DB4" s="80"/>
      <c r="DC4" s="80"/>
      <c r="DD4" s="80"/>
      <c r="DE4" s="80"/>
      <c r="DF4" s="80"/>
    </row>
    <row r="5" spans="2:110" ht="15" customHeight="1" x14ac:dyDescent="0.25">
      <c r="B5" s="84" t="s">
        <v>18</v>
      </c>
      <c r="C5" s="11" t="s">
        <v>47</v>
      </c>
      <c r="D5" s="7" t="s">
        <v>122</v>
      </c>
      <c r="E5" s="7" t="s">
        <v>378</v>
      </c>
      <c r="F5" s="62" t="s">
        <v>532</v>
      </c>
      <c r="G5" s="62" t="s">
        <v>549</v>
      </c>
      <c r="H5" s="7" t="s">
        <v>331</v>
      </c>
      <c r="I5" s="7" t="s">
        <v>362</v>
      </c>
      <c r="J5" s="65" t="s">
        <v>533</v>
      </c>
      <c r="K5" s="65" t="s">
        <v>534</v>
      </c>
      <c r="L5" s="8" t="s">
        <v>48</v>
      </c>
      <c r="M5" s="74"/>
      <c r="N5" s="74"/>
      <c r="P5" s="89" t="s">
        <v>49</v>
      </c>
      <c r="Q5" s="7" t="s">
        <v>47</v>
      </c>
      <c r="R5" s="7" t="s">
        <v>122</v>
      </c>
      <c r="S5" s="7" t="s">
        <v>378</v>
      </c>
      <c r="T5" s="62" t="s">
        <v>532</v>
      </c>
      <c r="U5" s="62" t="s">
        <v>549</v>
      </c>
      <c r="V5" s="7" t="s">
        <v>331</v>
      </c>
      <c r="W5" s="7" t="s">
        <v>362</v>
      </c>
      <c r="X5" s="65" t="s">
        <v>533</v>
      </c>
      <c r="Y5" s="65" t="s">
        <v>534</v>
      </c>
      <c r="Z5" s="8" t="s">
        <v>48</v>
      </c>
      <c r="AA5" s="74"/>
      <c r="AB5" s="74"/>
      <c r="AD5" s="89" t="s">
        <v>68</v>
      </c>
      <c r="AE5" s="7" t="s">
        <v>47</v>
      </c>
      <c r="AF5" s="7" t="s">
        <v>122</v>
      </c>
      <c r="AG5" s="7" t="s">
        <v>378</v>
      </c>
      <c r="AH5" s="62" t="s">
        <v>532</v>
      </c>
      <c r="AI5" s="62" t="s">
        <v>549</v>
      </c>
      <c r="AJ5" s="7" t="s">
        <v>331</v>
      </c>
      <c r="AK5" s="7" t="s">
        <v>362</v>
      </c>
      <c r="AL5" s="65" t="s">
        <v>533</v>
      </c>
      <c r="AM5" s="65" t="s">
        <v>534</v>
      </c>
      <c r="AN5" s="8" t="s">
        <v>48</v>
      </c>
      <c r="AO5" s="74"/>
      <c r="AP5" s="74"/>
      <c r="AR5" s="86" t="s">
        <v>88</v>
      </c>
      <c r="AS5" s="7" t="s">
        <v>47</v>
      </c>
      <c r="AT5" s="7" t="s">
        <v>122</v>
      </c>
      <c r="AU5" s="7" t="s">
        <v>378</v>
      </c>
      <c r="AV5" s="62" t="s">
        <v>532</v>
      </c>
      <c r="AW5" s="62" t="s">
        <v>549</v>
      </c>
      <c r="AX5" s="7" t="s">
        <v>331</v>
      </c>
      <c r="AY5" s="7" t="s">
        <v>362</v>
      </c>
      <c r="AZ5" s="65" t="s">
        <v>533</v>
      </c>
      <c r="BA5" s="65" t="s">
        <v>534</v>
      </c>
      <c r="BB5" s="8" t="s">
        <v>48</v>
      </c>
      <c r="BC5" s="74"/>
      <c r="BD5" s="74"/>
      <c r="BG5" s="89" t="s">
        <v>111</v>
      </c>
      <c r="BH5" s="7" t="s">
        <v>47</v>
      </c>
      <c r="BI5" s="7" t="s">
        <v>122</v>
      </c>
      <c r="BJ5" s="7" t="s">
        <v>378</v>
      </c>
      <c r="BK5" s="62" t="s">
        <v>532</v>
      </c>
      <c r="BL5" s="62" t="s">
        <v>549</v>
      </c>
      <c r="BM5" s="7" t="s">
        <v>331</v>
      </c>
      <c r="BN5" s="7" t="s">
        <v>362</v>
      </c>
      <c r="BO5" s="65" t="s">
        <v>533</v>
      </c>
      <c r="BP5" s="65" t="s">
        <v>534</v>
      </c>
      <c r="BQ5" s="8" t="s">
        <v>48</v>
      </c>
      <c r="BR5" s="74"/>
      <c r="BS5" s="74"/>
      <c r="BU5" s="85" t="s">
        <v>89</v>
      </c>
      <c r="BV5" s="7" t="s">
        <v>47</v>
      </c>
      <c r="BW5" s="7" t="s">
        <v>122</v>
      </c>
      <c r="BX5" s="7" t="s">
        <v>378</v>
      </c>
      <c r="BY5" s="62" t="s">
        <v>532</v>
      </c>
      <c r="BZ5" s="62" t="s">
        <v>549</v>
      </c>
      <c r="CA5" s="7" t="s">
        <v>331</v>
      </c>
      <c r="CB5" s="7" t="s">
        <v>362</v>
      </c>
      <c r="CC5" s="65" t="s">
        <v>533</v>
      </c>
      <c r="CD5" s="65" t="s">
        <v>534</v>
      </c>
      <c r="CE5" s="8" t="s">
        <v>48</v>
      </c>
      <c r="CF5" s="74"/>
      <c r="CG5" s="74"/>
      <c r="CI5" s="84" t="s">
        <v>91</v>
      </c>
      <c r="CJ5" s="11" t="s">
        <v>47</v>
      </c>
      <c r="CK5" s="7" t="s">
        <v>122</v>
      </c>
      <c r="CL5" s="7" t="s">
        <v>378</v>
      </c>
      <c r="CM5" s="62" t="s">
        <v>532</v>
      </c>
      <c r="CN5" s="62" t="s">
        <v>549</v>
      </c>
      <c r="CO5" s="7" t="s">
        <v>331</v>
      </c>
      <c r="CP5" s="7" t="s">
        <v>362</v>
      </c>
      <c r="CQ5" s="65" t="s">
        <v>533</v>
      </c>
      <c r="CR5" s="65" t="s">
        <v>534</v>
      </c>
      <c r="CS5" s="8" t="s">
        <v>48</v>
      </c>
      <c r="CT5" s="74"/>
      <c r="CU5" s="74"/>
      <c r="CW5" s="84" t="s">
        <v>200</v>
      </c>
      <c r="CX5" s="11" t="s">
        <v>47</v>
      </c>
      <c r="CY5" s="7" t="s">
        <v>122</v>
      </c>
      <c r="CZ5" s="7" t="s">
        <v>378</v>
      </c>
      <c r="DA5" s="62" t="s">
        <v>532</v>
      </c>
      <c r="DB5" s="7" t="s">
        <v>331</v>
      </c>
      <c r="DC5" s="7" t="s">
        <v>362</v>
      </c>
      <c r="DD5" s="65" t="s">
        <v>533</v>
      </c>
      <c r="DE5" s="65" t="s">
        <v>534</v>
      </c>
      <c r="DF5" s="8" t="s">
        <v>48</v>
      </c>
    </row>
    <row r="6" spans="2:110" ht="15" customHeight="1" x14ac:dyDescent="0.25">
      <c r="B6" s="84"/>
      <c r="C6" s="5">
        <v>19</v>
      </c>
      <c r="D6" s="5" t="s">
        <v>143</v>
      </c>
      <c r="E6" s="60" t="s">
        <v>363</v>
      </c>
      <c r="F6" s="60"/>
      <c r="G6" s="60"/>
      <c r="H6" s="60" t="s">
        <v>364</v>
      </c>
      <c r="I6" s="60" t="str">
        <f>VLOOKUP(E6,Hoja2!$A$1:$B$14,2,FALSE)</f>
        <v>VARCHAR(100)</v>
      </c>
      <c r="J6" s="60"/>
      <c r="K6" s="60"/>
      <c r="L6" s="25" t="s">
        <v>19</v>
      </c>
      <c r="M6" s="16">
        <v>1</v>
      </c>
      <c r="N6" t="str">
        <f>SUBSTITUTE(SUBSTITUTE(SUBSTITUTE(SUBSTITUTE(N$4,"%orden",M6),"%type",I6),"%size",C6),"%name",H6)</f>
        <v>{"order": 1,"type": "VARCHAR(100)","size": 19,"name": "COD_TARJETA"},</v>
      </c>
      <c r="P6" s="90"/>
      <c r="Q6" s="4">
        <v>10</v>
      </c>
      <c r="R6" s="4" t="s">
        <v>124</v>
      </c>
      <c r="S6" s="4" t="str">
        <f>LEFT(V6,3)</f>
        <v>COD</v>
      </c>
      <c r="T6" s="4"/>
      <c r="U6" s="4"/>
      <c r="V6" s="4" t="s">
        <v>369</v>
      </c>
      <c r="W6" s="60" t="str">
        <f>VLOOKUP(S6,Hoja2!$A$1:$B$14,2,FALSE)</f>
        <v>VARCHAR(100)</v>
      </c>
      <c r="X6" s="60"/>
      <c r="Y6" s="60"/>
      <c r="Z6" s="15" t="s">
        <v>21</v>
      </c>
      <c r="AA6" s="16">
        <v>1</v>
      </c>
      <c r="AB6" t="str">
        <f>SUBSTITUTE(SUBSTITUTE(SUBSTITUTE(SUBSTITUTE(AB$4,"%orden",AA6),"%type",W6),"%size",Q6),"%name",V6)</f>
        <v>{"order": 1,"type": "VARCHAR(100)","size": 10,"name": "COD_PERSONA"},</v>
      </c>
      <c r="AD6" s="90"/>
      <c r="AE6" s="4">
        <v>10</v>
      </c>
      <c r="AF6" s="4" t="s">
        <v>124</v>
      </c>
      <c r="AG6" s="4" t="str">
        <f>LEFT(AJ6,3)</f>
        <v>COD</v>
      </c>
      <c r="AH6" s="4"/>
      <c r="AI6" s="4"/>
      <c r="AJ6" s="4" t="s">
        <v>369</v>
      </c>
      <c r="AK6" s="60" t="str">
        <f>VLOOKUP(AG6,Hoja2!$A$1:$B$14,2,FALSE)</f>
        <v>VARCHAR(100)</v>
      </c>
      <c r="AL6" s="60"/>
      <c r="AM6" s="60"/>
      <c r="AN6" s="15" t="s">
        <v>21</v>
      </c>
      <c r="AO6" s="16">
        <v>1</v>
      </c>
      <c r="AP6" t="str">
        <f>SUBSTITUTE(SUBSTITUTE(SUBSTITUTE(SUBSTITUTE(AP$4,"%orden",AO6),"%type",AK6),"%size",AE6),"%name",AJ6)</f>
        <v>{"order": 1,"type": "VARCHAR(100)","size": 10,"name": "COD_PERSONA"},</v>
      </c>
      <c r="AR6" s="87"/>
      <c r="AS6" s="4" t="s">
        <v>124</v>
      </c>
      <c r="AT6" s="4" t="s">
        <v>143</v>
      </c>
      <c r="AU6" s="4" t="str">
        <f>LEFT(AX6,3)</f>
        <v>COD</v>
      </c>
      <c r="AV6" s="4"/>
      <c r="AW6" s="4"/>
      <c r="AX6" s="4" t="s">
        <v>369</v>
      </c>
      <c r="AY6" s="60" t="str">
        <f>VLOOKUP(AU6,Hoja2!$A$1:$B$14,2,FALSE)</f>
        <v>VARCHAR(100)</v>
      </c>
      <c r="AZ6" s="60"/>
      <c r="BA6" s="60"/>
      <c r="BB6" s="15" t="s">
        <v>21</v>
      </c>
      <c r="BC6" s="16"/>
      <c r="BD6" s="16"/>
      <c r="BG6" s="90"/>
      <c r="BH6" s="14">
        <v>4</v>
      </c>
      <c r="BI6" s="14" t="s">
        <v>143</v>
      </c>
      <c r="BJ6" s="4" t="str">
        <f>LEFT(BM6,3)</f>
        <v>COD</v>
      </c>
      <c r="BK6" s="64"/>
      <c r="BL6" s="64"/>
      <c r="BM6" s="14" t="s">
        <v>466</v>
      </c>
      <c r="BN6" s="60" t="str">
        <f>VLOOKUP(BJ6,Hoja2!$A$1:$B$14,2,FALSE)</f>
        <v>VARCHAR(100)</v>
      </c>
      <c r="BO6" s="60"/>
      <c r="BP6" s="60"/>
      <c r="BQ6" s="15" t="s">
        <v>112</v>
      </c>
      <c r="BR6" s="16">
        <v>1</v>
      </c>
      <c r="BS6" t="str">
        <f>SUBSTITUTE(SUBSTITUTE(SUBSTITUTE(SUBSTITUTE(BS$4,"%orden",BR6),"%type",BN6),"%size",BH6),"%name",BM6)</f>
        <v>{"order": 1,"type": "VARCHAR(100)","size": 4,"name": "COD_CADENA"},</v>
      </c>
      <c r="BU6" s="85"/>
      <c r="BV6" s="6">
        <v>5</v>
      </c>
      <c r="BW6" s="6" t="s">
        <v>143</v>
      </c>
      <c r="BX6" s="4" t="str">
        <f>LEFT(CA6,3)</f>
        <v>COD</v>
      </c>
      <c r="BY6" s="4"/>
      <c r="BZ6" s="4"/>
      <c r="CA6" s="6" t="s">
        <v>472</v>
      </c>
      <c r="CB6" s="60" t="str">
        <f>VLOOKUP(BX6,Hoja2!$A$1:$B$14,2,FALSE)</f>
        <v>VARCHAR(100)</v>
      </c>
      <c r="CC6" s="60"/>
      <c r="CD6" s="60"/>
      <c r="CE6" s="15" t="s">
        <v>145</v>
      </c>
      <c r="CF6" s="16">
        <v>1</v>
      </c>
      <c r="CG6" t="str">
        <f>SUBSTITUTE(SUBSTITUTE(SUBSTITUTE(SUBSTITUTE(CG$4,"%orden",CF6),"%type",CB6),"%size",BV6),"%name",CA6)</f>
        <v>{"order": 1,"type": "VARCHAR(100)","size": 5,"name": "COD_ESQUEMA"},</v>
      </c>
      <c r="CI6" s="84"/>
      <c r="CJ6" s="34">
        <v>10</v>
      </c>
      <c r="CK6" s="6" t="s">
        <v>143</v>
      </c>
      <c r="CL6" s="4" t="str">
        <f t="shared" ref="CL6:CL11" si="0">LEFT(CO6,3)</f>
        <v>COD</v>
      </c>
      <c r="CM6" s="4"/>
      <c r="CN6" s="4"/>
      <c r="CO6" s="6" t="s">
        <v>332</v>
      </c>
      <c r="CP6" s="60" t="str">
        <f>VLOOKUP(CL6,Hoja2!$A$1:$B$14,2,FALSE)</f>
        <v>VARCHAR(100)</v>
      </c>
      <c r="CQ6" s="60"/>
      <c r="CR6" s="60"/>
      <c r="CS6" s="15" t="s">
        <v>2</v>
      </c>
      <c r="CT6" s="16"/>
      <c r="CU6" s="16"/>
      <c r="CW6" s="84"/>
      <c r="CX6" s="24">
        <v>15</v>
      </c>
      <c r="CY6" s="6" t="s">
        <v>143</v>
      </c>
      <c r="CZ6" s="4" t="str">
        <f>LEFT(DB6,3)</f>
        <v>COD</v>
      </c>
      <c r="DA6" s="4"/>
      <c r="DB6" s="6" t="s">
        <v>492</v>
      </c>
      <c r="DC6" s="60" t="str">
        <f>VLOOKUP(CZ6,Hoja2!$A$1:$B$14,2,FALSE)</f>
        <v>VARCHAR(100)</v>
      </c>
      <c r="DD6" s="6"/>
      <c r="DE6" s="6"/>
      <c r="DF6" s="2" t="s">
        <v>203</v>
      </c>
    </row>
    <row r="7" spans="2:110" ht="30" x14ac:dyDescent="0.25">
      <c r="B7" s="84"/>
      <c r="C7" s="5">
        <v>1</v>
      </c>
      <c r="D7" s="5" t="s">
        <v>143</v>
      </c>
      <c r="E7" s="60" t="s">
        <v>363</v>
      </c>
      <c r="F7" s="60"/>
      <c r="G7" s="60"/>
      <c r="H7" s="60" t="s">
        <v>365</v>
      </c>
      <c r="I7" s="60" t="str">
        <f>VLOOKUP(E7,Hoja2!$A$1:$B$14,2,FALSE)</f>
        <v>VARCHAR(100)</v>
      </c>
      <c r="J7" s="60"/>
      <c r="K7" s="60"/>
      <c r="L7" s="25" t="s">
        <v>158</v>
      </c>
      <c r="M7" s="16">
        <v>2</v>
      </c>
      <c r="N7" t="str">
        <f t="shared" ref="N7:N19" si="1">SUBSTITUTE(SUBSTITUTE(SUBSTITUTE(SUBSTITUTE(N$4,"%orden",M7),"%type",I7),"%size",C7),"%name",H7)</f>
        <v>{"order": 2,"type": "VARCHAR(100)","size": 1,"name": "COD_ESTADOTARJETA"},</v>
      </c>
      <c r="P7" s="90"/>
      <c r="Q7" s="4">
        <v>3</v>
      </c>
      <c r="R7" s="4" t="s">
        <v>143</v>
      </c>
      <c r="S7" s="4" t="str">
        <f t="shared" ref="S7:S23" si="2">LEFT(V7,3)</f>
        <v>TIP</v>
      </c>
      <c r="T7" s="4"/>
      <c r="U7" s="4"/>
      <c r="V7" s="4" t="s">
        <v>379</v>
      </c>
      <c r="W7" s="60" t="str">
        <f>VLOOKUP(S7,Hoja2!$A$1:$B$14,2,FALSE)</f>
        <v>VARCHAR(100)</v>
      </c>
      <c r="X7" s="60"/>
      <c r="Y7" s="60"/>
      <c r="Z7" s="15" t="s">
        <v>51</v>
      </c>
      <c r="AA7" s="16">
        <v>2</v>
      </c>
      <c r="AB7" t="str">
        <f t="shared" ref="AB7:AB23" si="3">SUBSTITUTE(SUBSTITUTE(SUBSTITUTE(SUBSTITUTE(AB$4,"%orden",AA7),"%type",W7),"%size",Q7),"%name",V7)</f>
        <v>{"order": 2,"type": "VARCHAR(100)","size": 3,"name": "TIP_CUENTA"},</v>
      </c>
      <c r="AD7" s="90"/>
      <c r="AE7" s="4">
        <v>3</v>
      </c>
      <c r="AF7" s="4" t="s">
        <v>143</v>
      </c>
      <c r="AG7" s="4" t="str">
        <f t="shared" ref="AG7:AG23" si="4">LEFT(AJ7,3)</f>
        <v>COD</v>
      </c>
      <c r="AH7" s="4"/>
      <c r="AI7" s="4"/>
      <c r="AJ7" s="4" t="s">
        <v>370</v>
      </c>
      <c r="AK7" s="60" t="str">
        <f>VLOOKUP(AG7,Hoja2!$A$1:$B$14,2,FALSE)</f>
        <v>VARCHAR(100)</v>
      </c>
      <c r="AL7" s="60"/>
      <c r="AM7" s="60"/>
      <c r="AN7" s="15" t="s">
        <v>22</v>
      </c>
      <c r="AO7" s="16">
        <v>2</v>
      </c>
      <c r="AP7" t="str">
        <f t="shared" ref="AP7:AP23" si="5">SUBSTITUTE(SUBSTITUTE(SUBSTITUTE(SUBSTITUTE(AP$4,"%orden",AO7),"%type",AK7),"%size",AE7),"%name",AJ7)</f>
        <v>{"order": 2,"type": "VARCHAR(100)","size": 3,"name": "COD_CUENTA"},</v>
      </c>
      <c r="AR7" s="87"/>
      <c r="AS7" s="4">
        <v>3</v>
      </c>
      <c r="AT7" s="4" t="s">
        <v>143</v>
      </c>
      <c r="AU7" s="4" t="str">
        <f>LEFT(AX7,3)</f>
        <v>COD</v>
      </c>
      <c r="AV7" s="4"/>
      <c r="AW7" s="4"/>
      <c r="AX7" s="4" t="s">
        <v>370</v>
      </c>
      <c r="AY7" s="60" t="str">
        <f>VLOOKUP(AU7,Hoja2!$A$1:$B$14,2,FALSE)</f>
        <v>VARCHAR(100)</v>
      </c>
      <c r="AZ7" s="60"/>
      <c r="BA7" s="60"/>
      <c r="BB7" s="15" t="s">
        <v>22</v>
      </c>
      <c r="BC7" s="16"/>
      <c r="BD7" s="16"/>
      <c r="BG7" s="90"/>
      <c r="BH7" s="6">
        <v>50</v>
      </c>
      <c r="BI7" s="6" t="s">
        <v>124</v>
      </c>
      <c r="BJ7" s="4" t="str">
        <f t="shared" ref="BJ7:BJ13" si="6">LEFT(BM7,3)</f>
        <v>DES</v>
      </c>
      <c r="BK7" s="4"/>
      <c r="BL7" s="4"/>
      <c r="BM7" s="6" t="s">
        <v>467</v>
      </c>
      <c r="BN7" s="60" t="str">
        <f>VLOOKUP(BJ7,Hoja2!$A$1:$B$14,2,FALSE)</f>
        <v>VARCHAR(1000)</v>
      </c>
      <c r="BO7" s="60"/>
      <c r="BP7" s="60"/>
      <c r="BQ7" s="15" t="s">
        <v>11</v>
      </c>
      <c r="BR7" s="16">
        <v>2</v>
      </c>
      <c r="BS7" t="str">
        <f t="shared" ref="BS7:BS13" si="7">SUBSTITUTE(SUBSTITUTE(SUBSTITUTE(SUBSTITUTE(BS$4,"%orden",BR7),"%type",BN7),"%size",BH7),"%name",BM7)</f>
        <v>{"order": 2,"type": "VARCHAR(1000)","size": 50,"name": "DES_PUNTOVENTA"},</v>
      </c>
      <c r="BU7" s="85"/>
      <c r="BV7" s="6">
        <v>3</v>
      </c>
      <c r="BW7" s="6" t="s">
        <v>124</v>
      </c>
      <c r="BX7" s="4" t="str">
        <f t="shared" ref="BX7:BX25" si="8">LEFT(CA7,3)</f>
        <v>TIP</v>
      </c>
      <c r="BY7" s="4"/>
      <c r="BZ7" s="4"/>
      <c r="CA7" s="6" t="s">
        <v>473</v>
      </c>
      <c r="CB7" s="60" t="str">
        <f>VLOOKUP(BX7,Hoja2!$A$1:$B$14,2,FALSE)</f>
        <v>VARCHAR(100)</v>
      </c>
      <c r="CC7" s="60"/>
      <c r="CD7" s="60"/>
      <c r="CE7" s="15" t="s">
        <v>146</v>
      </c>
      <c r="CF7" s="16">
        <v>2</v>
      </c>
      <c r="CG7" t="str">
        <f t="shared" ref="CG7:CG25" si="9">SUBSTITUTE(SUBSTITUTE(SUBSTITUTE(SUBSTITUTE(CG$4,"%orden",CF7),"%type",CB7),"%size",BV7),"%name",CA7)</f>
        <v>{"order": 2,"type": "VARCHAR(100)","size": 3,"name": "TIP_PROCESO"},</v>
      </c>
      <c r="CI7" s="84"/>
      <c r="CJ7" s="6">
        <v>6</v>
      </c>
      <c r="CK7" s="6" t="s">
        <v>143</v>
      </c>
      <c r="CL7" s="4" t="str">
        <f t="shared" si="0"/>
        <v>COD</v>
      </c>
      <c r="CM7" s="4"/>
      <c r="CN7" s="4"/>
      <c r="CO7" s="6" t="s">
        <v>487</v>
      </c>
      <c r="CP7" s="60" t="str">
        <f>VLOOKUP(CL7,Hoja2!$A$1:$B$14,2,FALSE)</f>
        <v>VARCHAR(100)</v>
      </c>
      <c r="CQ7" s="60"/>
      <c r="CR7" s="60"/>
      <c r="CS7" s="2" t="s">
        <v>198</v>
      </c>
      <c r="CW7" s="84"/>
      <c r="CX7" s="34">
        <v>10</v>
      </c>
      <c r="CY7" s="6" t="s">
        <v>143</v>
      </c>
      <c r="CZ7" s="4" t="str">
        <f t="shared" ref="CZ7:CZ22" si="10">LEFT(DB7,3)</f>
        <v>COD</v>
      </c>
      <c r="DA7" s="4"/>
      <c r="DB7" s="6" t="s">
        <v>332</v>
      </c>
      <c r="DC7" s="60" t="str">
        <f>VLOOKUP(CZ7,Hoja2!$A$1:$B$14,2,FALSE)</f>
        <v>VARCHAR(100)</v>
      </c>
      <c r="DD7" s="6"/>
      <c r="DE7" s="6"/>
      <c r="DF7" s="15" t="s">
        <v>2</v>
      </c>
    </row>
    <row r="8" spans="2:110" ht="30" x14ac:dyDescent="0.25">
      <c r="B8" s="84"/>
      <c r="C8" s="6">
        <v>20</v>
      </c>
      <c r="D8" s="6" t="s">
        <v>124</v>
      </c>
      <c r="E8" s="6" t="s">
        <v>375</v>
      </c>
      <c r="F8" s="6"/>
      <c r="G8" s="6"/>
      <c r="H8" s="6" t="s">
        <v>366</v>
      </c>
      <c r="I8" s="60" t="str">
        <f>VLOOKUP(E8,Hoja2!$A$1:$B$14,2,FALSE)</f>
        <v>VARCHAR(1000)</v>
      </c>
      <c r="J8" s="60"/>
      <c r="K8" s="60"/>
      <c r="L8" s="2" t="s">
        <v>161</v>
      </c>
      <c r="M8" s="16">
        <v>3</v>
      </c>
      <c r="N8" t="str">
        <f t="shared" si="1"/>
        <v>{"order": 3,"type": "VARCHAR(1000)","size": 20,"name": "DES_ESTADOTARJETA"},</v>
      </c>
      <c r="P8" s="90"/>
      <c r="Q8" s="6">
        <v>19</v>
      </c>
      <c r="R8" s="6" t="s">
        <v>143</v>
      </c>
      <c r="S8" s="4" t="str">
        <f t="shared" si="2"/>
        <v>COD</v>
      </c>
      <c r="T8" s="4"/>
      <c r="U8" s="4"/>
      <c r="V8" s="6" t="s">
        <v>364</v>
      </c>
      <c r="W8" s="60" t="str">
        <f>VLOOKUP(S8,Hoja2!$A$1:$B$14,2,FALSE)</f>
        <v>VARCHAR(100)</v>
      </c>
      <c r="X8" s="60"/>
      <c r="Y8" s="60"/>
      <c r="Z8" s="15" t="s">
        <v>0</v>
      </c>
      <c r="AA8" s="16">
        <v>3</v>
      </c>
      <c r="AB8" t="str">
        <f t="shared" si="3"/>
        <v>{"order": 3,"type": "VARCHAR(100)","size": 19,"name": "COD_TARJETA"},</v>
      </c>
      <c r="AD8" s="90"/>
      <c r="AE8" s="4">
        <v>10</v>
      </c>
      <c r="AF8" s="4" t="s">
        <v>124</v>
      </c>
      <c r="AG8" s="4" t="str">
        <f t="shared" si="4"/>
        <v>DES</v>
      </c>
      <c r="AH8" s="4"/>
      <c r="AI8" s="4"/>
      <c r="AJ8" s="4" t="s">
        <v>446</v>
      </c>
      <c r="AK8" s="60" t="str">
        <f>VLOOKUP(AG8,Hoja2!$A$1:$B$14,2,FALSE)</f>
        <v>VARCHAR(1000)</v>
      </c>
      <c r="AL8" s="60"/>
      <c r="AM8" s="60"/>
      <c r="AN8" s="15" t="s">
        <v>131</v>
      </c>
      <c r="AO8" s="16">
        <v>3</v>
      </c>
      <c r="AP8" t="str">
        <f t="shared" si="5"/>
        <v>{"order": 3,"type": "VARCHAR(1000)","size": 10,"name": "DES_ESTACIONTRABAJO"},</v>
      </c>
      <c r="AR8" s="87"/>
      <c r="AS8" s="10">
        <v>15</v>
      </c>
      <c r="AT8" s="10" t="s">
        <v>144</v>
      </c>
      <c r="AU8" s="4" t="str">
        <f>LEFT(AX8,3)</f>
        <v>NUM</v>
      </c>
      <c r="AV8" s="4"/>
      <c r="AW8" s="4"/>
      <c r="AX8" s="10" t="s">
        <v>465</v>
      </c>
      <c r="AY8" s="60" t="str">
        <f>VLOOKUP(AU8,Hoja2!$A$1:$B$14,2,FALSE)</f>
        <v>BIGINT</v>
      </c>
      <c r="AZ8" s="60"/>
      <c r="BA8" s="60"/>
      <c r="BB8" s="15" t="s">
        <v>137</v>
      </c>
      <c r="BC8" s="16"/>
      <c r="BD8" s="16"/>
      <c r="BG8" s="90"/>
      <c r="BH8" s="14">
        <v>4</v>
      </c>
      <c r="BI8" s="14" t="s">
        <v>143</v>
      </c>
      <c r="BJ8" s="4" t="str">
        <f t="shared" si="6"/>
        <v>COD</v>
      </c>
      <c r="BK8" s="64"/>
      <c r="BL8" s="64"/>
      <c r="BM8" s="14" t="s">
        <v>469</v>
      </c>
      <c r="BN8" s="60" t="str">
        <f>VLOOKUP(BJ8,Hoja2!$A$1:$B$14,2,FALSE)</f>
        <v>VARCHAR(100)</v>
      </c>
      <c r="BO8" s="60"/>
      <c r="BP8" s="60"/>
      <c r="BQ8" s="15" t="s">
        <v>113</v>
      </c>
      <c r="BR8" s="16">
        <v>3</v>
      </c>
      <c r="BS8" t="str">
        <f t="shared" si="7"/>
        <v>{"order": 3,"type": "VARCHAR(100)","size": 4,"name": "COD_TIENDA"},</v>
      </c>
      <c r="BU8" s="85"/>
      <c r="BV8" s="6">
        <v>11</v>
      </c>
      <c r="BW8" s="6" t="s">
        <v>143</v>
      </c>
      <c r="BX8" s="4" t="str">
        <f t="shared" si="8"/>
        <v>COD</v>
      </c>
      <c r="BY8" s="4"/>
      <c r="BZ8" s="4"/>
      <c r="CA8" s="6" t="s">
        <v>474</v>
      </c>
      <c r="CB8" s="60" t="str">
        <f>VLOOKUP(BX8,Hoja2!$A$1:$B$14,2,FALSE)</f>
        <v>VARCHAR(100)</v>
      </c>
      <c r="CC8" s="60"/>
      <c r="CD8" s="60"/>
      <c r="CE8" s="15" t="s">
        <v>148</v>
      </c>
      <c r="CF8" s="16">
        <v>3</v>
      </c>
      <c r="CG8" t="str">
        <f t="shared" si="9"/>
        <v>{"order": 3,"type": "VARCHAR(100)","size": 11,"name": "COD_PROCESOADM"},</v>
      </c>
      <c r="CI8" s="84"/>
      <c r="CJ8" s="6">
        <v>10</v>
      </c>
      <c r="CK8" s="6" t="s">
        <v>124</v>
      </c>
      <c r="CL8" s="4" t="str">
        <f t="shared" si="0"/>
        <v>COD</v>
      </c>
      <c r="CM8" s="4"/>
      <c r="CN8" s="4"/>
      <c r="CO8" s="6" t="s">
        <v>488</v>
      </c>
      <c r="CP8" s="60" t="str">
        <f>VLOOKUP(CL8,Hoja2!$A$1:$B$14,2,FALSE)</f>
        <v>VARCHAR(100)</v>
      </c>
      <c r="CQ8" s="60"/>
      <c r="CR8" s="60"/>
      <c r="CS8" s="15" t="s">
        <v>92</v>
      </c>
      <c r="CT8" s="16"/>
      <c r="CU8" s="16"/>
      <c r="CW8" s="84"/>
      <c r="CX8" s="6">
        <v>19</v>
      </c>
      <c r="CY8" s="6" t="s">
        <v>143</v>
      </c>
      <c r="CZ8" s="4" t="str">
        <f t="shared" si="10"/>
        <v>NUM</v>
      </c>
      <c r="DA8" s="4"/>
      <c r="DB8" s="6" t="s">
        <v>448</v>
      </c>
      <c r="DC8" s="60" t="str">
        <f>VLOOKUP(CZ8,Hoja2!$A$1:$B$14,2,FALSE)</f>
        <v>BIGINT</v>
      </c>
      <c r="DD8" s="6"/>
      <c r="DE8" s="6"/>
      <c r="DF8" s="2" t="s">
        <v>0</v>
      </c>
    </row>
    <row r="9" spans="2:110" ht="30" x14ac:dyDescent="0.25">
      <c r="B9" s="84"/>
      <c r="C9" s="6">
        <v>4</v>
      </c>
      <c r="D9" s="6" t="s">
        <v>143</v>
      </c>
      <c r="E9" s="34" t="s">
        <v>122</v>
      </c>
      <c r="F9" s="34"/>
      <c r="G9" s="34"/>
      <c r="H9" s="34" t="s">
        <v>367</v>
      </c>
      <c r="I9" s="60" t="str">
        <f>VLOOKUP(E9,Hoja2!$A$1:$B$14,2,FALSE)</f>
        <v>VARCHAR(100)</v>
      </c>
      <c r="J9" s="60"/>
      <c r="K9" s="60"/>
      <c r="L9" s="25" t="s">
        <v>159</v>
      </c>
      <c r="M9" s="16">
        <v>4</v>
      </c>
      <c r="N9" t="str">
        <f t="shared" si="1"/>
        <v>{"order": 4,"type": "VARCHAR(100)","size": 4,"name": "TIP_TARJETA"},</v>
      </c>
      <c r="P9" s="90"/>
      <c r="Q9" s="6">
        <v>4</v>
      </c>
      <c r="R9" s="6" t="s">
        <v>143</v>
      </c>
      <c r="S9" s="4" t="str">
        <f t="shared" si="2"/>
        <v>DES</v>
      </c>
      <c r="T9" s="63"/>
      <c r="U9" s="63"/>
      <c r="V9" s="60" t="s">
        <v>380</v>
      </c>
      <c r="W9" s="60" t="str">
        <f>VLOOKUP(S9,Hoja2!$A$1:$B$14,2,FALSE)</f>
        <v>VARCHAR(1000)</v>
      </c>
      <c r="X9" s="60"/>
      <c r="Y9" s="60"/>
      <c r="Z9" s="15" t="s">
        <v>62</v>
      </c>
      <c r="AA9" s="16">
        <v>4</v>
      </c>
      <c r="AB9" t="str">
        <f t="shared" si="3"/>
        <v>{"order": 4,"type": "VARCHAR(1000)","size": 4,"name": "DES_ACUMULACIONCADENA"},</v>
      </c>
      <c r="AD9" s="90"/>
      <c r="AE9" s="10">
        <v>20</v>
      </c>
      <c r="AF9" s="10" t="s">
        <v>124</v>
      </c>
      <c r="AG9" s="4" t="str">
        <f t="shared" si="4"/>
        <v>TIP</v>
      </c>
      <c r="AH9" s="4"/>
      <c r="AI9" s="4"/>
      <c r="AJ9" s="10" t="s">
        <v>447</v>
      </c>
      <c r="AK9" s="60" t="str">
        <f>VLOOKUP(AG9,Hoja2!$A$1:$B$14,2,FALSE)</f>
        <v>VARCHAR(100)</v>
      </c>
      <c r="AL9" s="60"/>
      <c r="AM9" s="60"/>
      <c r="AN9" s="15" t="s">
        <v>70</v>
      </c>
      <c r="AO9" s="16">
        <v>4</v>
      </c>
      <c r="AP9" t="str">
        <f t="shared" si="5"/>
        <v>{"order": 4,"type": "VARCHAR(100)","size": 20,"name": "TIP_CANJE"},</v>
      </c>
      <c r="AR9" s="88"/>
      <c r="AS9" s="10">
        <v>1</v>
      </c>
      <c r="AT9" s="10" t="s">
        <v>124</v>
      </c>
      <c r="AU9" s="4" t="str">
        <f>LEFT(AX9,3)</f>
        <v>DES</v>
      </c>
      <c r="AV9" s="4"/>
      <c r="AW9" s="4"/>
      <c r="AX9" s="10" t="s">
        <v>397</v>
      </c>
      <c r="AY9" s="60" t="str">
        <f>VLOOKUP(AU9,Hoja2!$A$1:$B$14,2,FALSE)</f>
        <v>VARCHAR(1000)</v>
      </c>
      <c r="AZ9" s="60"/>
      <c r="BA9" s="60"/>
      <c r="BB9" s="15" t="s">
        <v>55</v>
      </c>
      <c r="BC9" s="16"/>
      <c r="BD9" s="16"/>
      <c r="BG9" s="90"/>
      <c r="BH9" s="14">
        <v>50</v>
      </c>
      <c r="BI9" s="14" t="s">
        <v>124</v>
      </c>
      <c r="BJ9" s="4" t="str">
        <f t="shared" si="6"/>
        <v>DES</v>
      </c>
      <c r="BK9" s="64"/>
      <c r="BL9" s="64"/>
      <c r="BM9" s="14" t="s">
        <v>468</v>
      </c>
      <c r="BN9" s="60" t="str">
        <f>VLOOKUP(BJ9,Hoja2!$A$1:$B$14,2,FALSE)</f>
        <v>VARCHAR(1000)</v>
      </c>
      <c r="BO9" s="60"/>
      <c r="BP9" s="60"/>
      <c r="BQ9" s="15" t="s">
        <v>11</v>
      </c>
      <c r="BR9" s="16">
        <v>4</v>
      </c>
      <c r="BS9" t="str">
        <f t="shared" si="7"/>
        <v>{"order": 4,"type": "VARCHAR(1000)","size": 50,"name": "DES_TIENDA"},</v>
      </c>
      <c r="BU9" s="85"/>
      <c r="BV9" s="6">
        <v>11</v>
      </c>
      <c r="BW9" s="6" t="s">
        <v>143</v>
      </c>
      <c r="BX9" s="4" t="str">
        <f t="shared" si="8"/>
        <v>COD</v>
      </c>
      <c r="BY9" s="4"/>
      <c r="BZ9" s="4"/>
      <c r="CA9" s="6" t="s">
        <v>475</v>
      </c>
      <c r="CB9" s="60" t="str">
        <f>VLOOKUP(BX9,Hoja2!$A$1:$B$14,2,FALSE)</f>
        <v>VARCHAR(100)</v>
      </c>
      <c r="CC9" s="60"/>
      <c r="CD9" s="60"/>
      <c r="CE9" s="15" t="s">
        <v>149</v>
      </c>
      <c r="CF9" s="16">
        <v>4</v>
      </c>
      <c r="CG9" t="str">
        <f t="shared" si="9"/>
        <v>{"order": 4,"type": "VARCHAR(100)","size": 11,"name": "COD_SECPROCESOADM"},</v>
      </c>
      <c r="CI9" s="84"/>
      <c r="CJ9" s="6">
        <v>20</v>
      </c>
      <c r="CK9" s="6" t="s">
        <v>124</v>
      </c>
      <c r="CL9" s="4" t="str">
        <f t="shared" si="0"/>
        <v>DES</v>
      </c>
      <c r="CM9" s="4"/>
      <c r="CN9" s="4"/>
      <c r="CO9" s="6" t="s">
        <v>489</v>
      </c>
      <c r="CP9" s="60" t="str">
        <f>VLOOKUP(CL9,Hoja2!$A$1:$B$14,2,FALSE)</f>
        <v>VARCHAR(1000)</v>
      </c>
      <c r="CQ9" s="60"/>
      <c r="CR9" s="60"/>
      <c r="CS9" s="15" t="s">
        <v>17</v>
      </c>
      <c r="CT9" s="16"/>
      <c r="CU9" s="16"/>
      <c r="CW9" s="84"/>
      <c r="CX9" s="6">
        <v>5</v>
      </c>
      <c r="CY9" s="6" t="s">
        <v>143</v>
      </c>
      <c r="CZ9" s="4" t="str">
        <f t="shared" si="10"/>
        <v>COD</v>
      </c>
      <c r="DA9" s="4"/>
      <c r="DB9" s="6" t="s">
        <v>493</v>
      </c>
      <c r="DC9" s="60" t="str">
        <f>VLOOKUP(CZ9,Hoja2!$A$1:$B$14,2,FALSE)</f>
        <v>VARCHAR(100)</v>
      </c>
      <c r="DD9" s="6"/>
      <c r="DE9" s="6"/>
      <c r="DF9" s="15" t="s">
        <v>204</v>
      </c>
    </row>
    <row r="10" spans="2:110" ht="30" x14ac:dyDescent="0.25">
      <c r="B10" s="84"/>
      <c r="C10" s="5">
        <v>20</v>
      </c>
      <c r="D10" s="5" t="s">
        <v>124</v>
      </c>
      <c r="E10" s="60" t="s">
        <v>375</v>
      </c>
      <c r="F10" s="60"/>
      <c r="G10" s="60"/>
      <c r="H10" s="60" t="s">
        <v>368</v>
      </c>
      <c r="I10" s="60" t="str">
        <f>VLOOKUP(E10,Hoja2!$A$1:$B$14,2,FALSE)</f>
        <v>VARCHAR(1000)</v>
      </c>
      <c r="J10" s="60"/>
      <c r="K10" s="60"/>
      <c r="L10" s="25" t="s">
        <v>160</v>
      </c>
      <c r="M10" s="16">
        <v>5</v>
      </c>
      <c r="N10" t="str">
        <f t="shared" si="1"/>
        <v>{"order": 5,"type": "VARCHAR(1000)","size": 20,"name": "DES_TIPTARJETA"},</v>
      </c>
      <c r="P10" s="90"/>
      <c r="Q10" s="6">
        <v>4</v>
      </c>
      <c r="R10" s="6" t="s">
        <v>143</v>
      </c>
      <c r="S10" s="4" t="str">
        <f t="shared" si="2"/>
        <v>DES</v>
      </c>
      <c r="T10" s="63"/>
      <c r="U10" s="63"/>
      <c r="V10" s="60" t="s">
        <v>381</v>
      </c>
      <c r="W10" s="60" t="str">
        <f>VLOOKUP(S10,Hoja2!$A$1:$B$14,2,FALSE)</f>
        <v>VARCHAR(1000)</v>
      </c>
      <c r="X10" s="60"/>
      <c r="Y10" s="60"/>
      <c r="Z10" s="15" t="s">
        <v>63</v>
      </c>
      <c r="AA10" s="16">
        <v>5</v>
      </c>
      <c r="AB10" t="str">
        <f t="shared" si="3"/>
        <v>{"order": 5,"type": "VARCHAR(1000)","size": 4,"name": "DES_ACUMULACIONTIENDA"},</v>
      </c>
      <c r="AD10" s="90"/>
      <c r="AE10" s="10">
        <v>19</v>
      </c>
      <c r="AF10" s="10" t="s">
        <v>143</v>
      </c>
      <c r="AG10" s="4" t="str">
        <f t="shared" si="4"/>
        <v>NUM</v>
      </c>
      <c r="AH10" s="4"/>
      <c r="AI10" s="4"/>
      <c r="AJ10" s="10" t="s">
        <v>448</v>
      </c>
      <c r="AK10" s="60" t="str">
        <f>VLOOKUP(AG10,Hoja2!$A$1:$B$14,2,FALSE)</f>
        <v>BIGINT</v>
      </c>
      <c r="AL10" s="60"/>
      <c r="AM10" s="60"/>
      <c r="AN10" s="15" t="s">
        <v>0</v>
      </c>
      <c r="AO10" s="16">
        <v>5</v>
      </c>
      <c r="AP10" t="str">
        <f t="shared" si="5"/>
        <v>{"order": 5,"type": "BIGINT","size": 19,"name": "NUM_TARJETA"},</v>
      </c>
      <c r="BG10" s="90"/>
      <c r="BH10" s="14">
        <v>25</v>
      </c>
      <c r="BI10" s="14" t="s">
        <v>124</v>
      </c>
      <c r="BJ10" s="4" t="str">
        <f t="shared" si="6"/>
        <v>COD</v>
      </c>
      <c r="BK10" s="64"/>
      <c r="BL10" s="64"/>
      <c r="BM10" s="14" t="s">
        <v>436</v>
      </c>
      <c r="BN10" s="60" t="str">
        <f>VLOOKUP(BJ10,Hoja2!$A$1:$B$14,2,FALSE)</f>
        <v>VARCHAR(100)</v>
      </c>
      <c r="BO10" s="60"/>
      <c r="BP10" s="60"/>
      <c r="BQ10" s="15" t="s">
        <v>5</v>
      </c>
      <c r="BR10" s="16">
        <v>5</v>
      </c>
      <c r="BS10" t="str">
        <f t="shared" si="7"/>
        <v>{"order": 5,"type": "VARCHAR(100)","size": 25,"name": "COD_DEPARTAMENTO"},</v>
      </c>
      <c r="BU10" s="85"/>
      <c r="BV10" s="6">
        <v>10</v>
      </c>
      <c r="BW10" s="6" t="s">
        <v>124</v>
      </c>
      <c r="BX10" s="4" t="str">
        <f t="shared" si="8"/>
        <v>COD</v>
      </c>
      <c r="BY10" s="4"/>
      <c r="BZ10" s="4"/>
      <c r="CA10" s="6" t="s">
        <v>332</v>
      </c>
      <c r="CB10" s="60" t="str">
        <f>VLOOKUP(BX10,Hoja2!$A$1:$B$14,2,FALSE)</f>
        <v>VARCHAR(100)</v>
      </c>
      <c r="CC10" s="60"/>
      <c r="CD10" s="60"/>
      <c r="CE10" s="15" t="s">
        <v>46</v>
      </c>
      <c r="CF10" s="16">
        <v>5</v>
      </c>
      <c r="CG10" t="str">
        <f t="shared" si="9"/>
        <v>{"order": 5,"type": "VARCHAR(100)","size": 10,"name": "COD_PERSONATH"},</v>
      </c>
      <c r="CI10" s="84"/>
      <c r="CJ10" s="6">
        <v>8</v>
      </c>
      <c r="CK10" s="6" t="s">
        <v>143</v>
      </c>
      <c r="CL10" s="4" t="str">
        <f t="shared" si="0"/>
        <v>FEC</v>
      </c>
      <c r="CM10" s="4"/>
      <c r="CN10" s="4"/>
      <c r="CO10" s="6" t="s">
        <v>490</v>
      </c>
      <c r="CP10" s="60" t="str">
        <f>VLOOKUP(CL10,Hoja2!$A$1:$B$14,2,FALSE)</f>
        <v>TIMESTAMP</v>
      </c>
      <c r="CQ10" s="60"/>
      <c r="CR10" s="60"/>
      <c r="CS10" s="15" t="s">
        <v>217</v>
      </c>
      <c r="CT10" s="16"/>
      <c r="CU10" s="16"/>
      <c r="CW10" s="84"/>
      <c r="CX10" s="6">
        <v>30</v>
      </c>
      <c r="CY10" s="6" t="s">
        <v>124</v>
      </c>
      <c r="CZ10" s="4" t="str">
        <f t="shared" si="10"/>
        <v>DES</v>
      </c>
      <c r="DA10" s="4"/>
      <c r="DB10" s="6" t="s">
        <v>494</v>
      </c>
      <c r="DC10" s="60" t="str">
        <f>VLOOKUP(CZ10,Hoja2!$A$1:$B$14,2,FALSE)</f>
        <v>VARCHAR(1000)</v>
      </c>
      <c r="DD10" s="6"/>
      <c r="DE10" s="6"/>
      <c r="DF10" s="15" t="s">
        <v>206</v>
      </c>
    </row>
    <row r="11" spans="2:110" ht="30" x14ac:dyDescent="0.25">
      <c r="B11" s="84"/>
      <c r="C11" s="5">
        <v>10</v>
      </c>
      <c r="D11" s="5" t="s">
        <v>124</v>
      </c>
      <c r="E11" s="60" t="s">
        <v>363</v>
      </c>
      <c r="F11" s="60"/>
      <c r="G11" s="60"/>
      <c r="H11" s="60" t="s">
        <v>332</v>
      </c>
      <c r="I11" s="60" t="str">
        <f>VLOOKUP(E11,Hoja2!$A$1:$B$14,2,FALSE)</f>
        <v>VARCHAR(100)</v>
      </c>
      <c r="J11" s="60"/>
      <c r="K11" s="60"/>
      <c r="L11" s="25" t="s">
        <v>46</v>
      </c>
      <c r="M11" s="16">
        <v>6</v>
      </c>
      <c r="N11" t="str">
        <f t="shared" si="1"/>
        <v>{"order": 6,"type": "VARCHAR(100)","size": 10,"name": "COD_PERSONATH"},</v>
      </c>
      <c r="P11" s="90"/>
      <c r="Q11" s="6">
        <v>8</v>
      </c>
      <c r="R11" s="6" t="s">
        <v>143</v>
      </c>
      <c r="S11" s="4" t="str">
        <f t="shared" si="2"/>
        <v>FEC</v>
      </c>
      <c r="T11" s="4"/>
      <c r="U11" s="4"/>
      <c r="V11" s="6" t="s">
        <v>382</v>
      </c>
      <c r="W11" s="60" t="str">
        <f>VLOOKUP(S11,Hoja2!$A$1:$B$14,2,FALSE)</f>
        <v>TIMESTAMP</v>
      </c>
      <c r="X11" s="60"/>
      <c r="Y11" s="60"/>
      <c r="Z11" s="15" t="s">
        <v>54</v>
      </c>
      <c r="AA11" s="16">
        <v>6</v>
      </c>
      <c r="AB11" t="str">
        <f t="shared" si="3"/>
        <v>{"order": 6,"type": "TIMESTAMP","size": 8,"name": "FEC_TRANSACCION"},</v>
      </c>
      <c r="AD11" s="90"/>
      <c r="AE11" s="10">
        <v>4</v>
      </c>
      <c r="AF11" s="10" t="s">
        <v>143</v>
      </c>
      <c r="AG11" s="4" t="str">
        <f t="shared" si="4"/>
        <v>DES</v>
      </c>
      <c r="AH11" s="63"/>
      <c r="AI11" s="63"/>
      <c r="AJ11" s="60" t="s">
        <v>449</v>
      </c>
      <c r="AK11" s="60" t="str">
        <f>VLOOKUP(AG11,Hoja2!$A$1:$B$14,2,FALSE)</f>
        <v>VARCHAR(1000)</v>
      </c>
      <c r="AL11" s="60"/>
      <c r="AM11" s="60"/>
      <c r="AN11" s="15" t="s">
        <v>77</v>
      </c>
      <c r="AO11" s="16">
        <v>6</v>
      </c>
      <c r="AP11" t="str">
        <f t="shared" si="5"/>
        <v>{"order": 6,"type": "VARCHAR(1000)","size": 4,"name": "DES_CANJECADENA"},</v>
      </c>
      <c r="BG11" s="90"/>
      <c r="BH11" s="14">
        <v>25</v>
      </c>
      <c r="BI11" s="14" t="s">
        <v>124</v>
      </c>
      <c r="BJ11" s="4" t="str">
        <f t="shared" si="6"/>
        <v>COD</v>
      </c>
      <c r="BK11" s="64"/>
      <c r="BL11" s="64"/>
      <c r="BM11" s="14" t="s">
        <v>470</v>
      </c>
      <c r="BN11" s="60" t="str">
        <f>VLOOKUP(BJ11,Hoja2!$A$1:$B$14,2,FALSE)</f>
        <v>VARCHAR(100)</v>
      </c>
      <c r="BO11" s="60"/>
      <c r="BP11" s="60"/>
      <c r="BQ11" s="15" t="s">
        <v>6</v>
      </c>
      <c r="BR11" s="16">
        <v>6</v>
      </c>
      <c r="BS11" t="str">
        <f t="shared" si="7"/>
        <v>{"order": 6,"type": "VARCHAR(100)","size": 25,"name": "COD_PROVINCIA"},</v>
      </c>
      <c r="BU11" s="85"/>
      <c r="BV11" s="6">
        <v>9</v>
      </c>
      <c r="BW11" s="6" t="s">
        <v>143</v>
      </c>
      <c r="BX11" s="4" t="str">
        <f t="shared" si="8"/>
        <v>COD</v>
      </c>
      <c r="BY11" s="4"/>
      <c r="BZ11" s="4"/>
      <c r="CA11" s="6" t="s">
        <v>476</v>
      </c>
      <c r="CB11" s="60" t="str">
        <f>VLOOKUP(BX11,Hoja2!$A$1:$B$14,2,FALSE)</f>
        <v>VARCHAR(100)</v>
      </c>
      <c r="CC11" s="60"/>
      <c r="CD11" s="60"/>
      <c r="CE11" s="15" t="s">
        <v>147</v>
      </c>
      <c r="CF11" s="16">
        <v>6</v>
      </c>
      <c r="CG11" t="str">
        <f t="shared" si="9"/>
        <v>{"order": 6,"type": "VARCHAR(100)","size": 9,"name": "COD_SEGUIMIENTO"},</v>
      </c>
      <c r="CI11" s="84"/>
      <c r="CJ11" s="6">
        <v>8</v>
      </c>
      <c r="CK11" s="6" t="s">
        <v>124</v>
      </c>
      <c r="CL11" s="4" t="str">
        <f t="shared" si="0"/>
        <v>FEH</v>
      </c>
      <c r="CM11" s="4"/>
      <c r="CN11" s="4"/>
      <c r="CO11" s="6" t="s">
        <v>491</v>
      </c>
      <c r="CP11" s="60" t="str">
        <f>VLOOKUP(CL11,Hoja2!$A$1:$B$14,2,FALSE)</f>
        <v>TIMESTAMP</v>
      </c>
      <c r="CQ11" s="60"/>
      <c r="CR11" s="60"/>
      <c r="CS11" s="15" t="s">
        <v>199</v>
      </c>
      <c r="CT11" s="16"/>
      <c r="CU11" s="16"/>
      <c r="CW11" s="84"/>
      <c r="CX11" s="6">
        <v>5</v>
      </c>
      <c r="CY11" s="6" t="s">
        <v>143</v>
      </c>
      <c r="CZ11" s="4" t="str">
        <f t="shared" si="10"/>
        <v>COD</v>
      </c>
      <c r="DA11" s="4"/>
      <c r="DB11" s="6" t="s">
        <v>495</v>
      </c>
      <c r="DC11" s="60" t="str">
        <f>VLOOKUP(CZ11,Hoja2!$A$1:$B$14,2,FALSE)</f>
        <v>VARCHAR(100)</v>
      </c>
      <c r="DD11" s="6"/>
      <c r="DE11" s="6"/>
      <c r="DF11" s="15" t="s">
        <v>205</v>
      </c>
    </row>
    <row r="12" spans="2:110" ht="30" x14ac:dyDescent="0.25">
      <c r="B12" s="84"/>
      <c r="C12" s="5">
        <v>10</v>
      </c>
      <c r="D12" s="5" t="s">
        <v>124</v>
      </c>
      <c r="E12" s="60" t="s">
        <v>363</v>
      </c>
      <c r="F12" s="60"/>
      <c r="G12" s="60"/>
      <c r="H12" s="60" t="s">
        <v>369</v>
      </c>
      <c r="I12" s="60" t="str">
        <f>VLOOKUP(E12,Hoja2!$A$1:$B$14,2,FALSE)</f>
        <v>VARCHAR(100)</v>
      </c>
      <c r="J12" s="60"/>
      <c r="K12" s="60"/>
      <c r="L12" s="25" t="s">
        <v>21</v>
      </c>
      <c r="M12" s="16">
        <v>7</v>
      </c>
      <c r="N12" t="str">
        <f t="shared" si="1"/>
        <v>{"order": 7,"type": "VARCHAR(100)","size": 10,"name": "COD_PERSONA"},</v>
      </c>
      <c r="P12" s="90"/>
      <c r="Q12" s="6">
        <v>8</v>
      </c>
      <c r="R12" s="6" t="s">
        <v>124</v>
      </c>
      <c r="S12" s="4" t="str">
        <f t="shared" si="2"/>
        <v>FEH</v>
      </c>
      <c r="T12" s="4"/>
      <c r="U12" s="4"/>
      <c r="V12" s="6" t="s">
        <v>383</v>
      </c>
      <c r="W12" s="60" t="str">
        <f>VLOOKUP(S12,Hoja2!$A$1:$B$14,2,FALSE)</f>
        <v>TIMESTAMP</v>
      </c>
      <c r="X12" s="60"/>
      <c r="Y12" s="60"/>
      <c r="Z12" s="15" t="s">
        <v>56</v>
      </c>
      <c r="AA12" s="16">
        <v>7</v>
      </c>
      <c r="AB12" t="str">
        <f t="shared" si="3"/>
        <v>{"order": 7,"type": "TIMESTAMP","size": 8,"name": "FEH_TRANSACCION"},</v>
      </c>
      <c r="AD12" s="90"/>
      <c r="AE12" s="10">
        <v>4</v>
      </c>
      <c r="AF12" s="10" t="s">
        <v>143</v>
      </c>
      <c r="AG12" s="4" t="str">
        <f t="shared" si="4"/>
        <v>DES</v>
      </c>
      <c r="AH12" s="63"/>
      <c r="AI12" s="63"/>
      <c r="AJ12" s="60" t="s">
        <v>450</v>
      </c>
      <c r="AK12" s="60" t="str">
        <f>VLOOKUP(AG12,Hoja2!$A$1:$B$14,2,FALSE)</f>
        <v>VARCHAR(1000)</v>
      </c>
      <c r="AL12" s="60"/>
      <c r="AM12" s="60"/>
      <c r="AN12" s="15" t="s">
        <v>78</v>
      </c>
      <c r="AO12" s="16">
        <v>7</v>
      </c>
      <c r="AP12" t="str">
        <f t="shared" si="5"/>
        <v>{"order": 7,"type": "VARCHAR(1000)","size": 4,"name": "DES_CANJETIENDA"},</v>
      </c>
      <c r="BG12" s="90"/>
      <c r="BH12" s="14">
        <v>25</v>
      </c>
      <c r="BI12" s="14" t="s">
        <v>124</v>
      </c>
      <c r="BJ12" s="4" t="str">
        <f t="shared" si="6"/>
        <v>COD</v>
      </c>
      <c r="BK12" s="64"/>
      <c r="BL12" s="64"/>
      <c r="BM12" s="14" t="s">
        <v>471</v>
      </c>
      <c r="BN12" s="60" t="str">
        <f>VLOOKUP(BJ12,Hoja2!$A$1:$B$14,2,FALSE)</f>
        <v>VARCHAR(100)</v>
      </c>
      <c r="BO12" s="60"/>
      <c r="BP12" s="60"/>
      <c r="BQ12" s="15" t="s">
        <v>12</v>
      </c>
      <c r="BR12" s="16">
        <v>7</v>
      </c>
      <c r="BS12" t="str">
        <f t="shared" si="7"/>
        <v>{"order": 7,"type": "VARCHAR(100)","size": 25,"name": "COD_DISTRITO"},</v>
      </c>
      <c r="BU12" s="85"/>
      <c r="BV12" s="6">
        <v>19</v>
      </c>
      <c r="BW12" s="6" t="s">
        <v>143</v>
      </c>
      <c r="BX12" s="4" t="str">
        <f t="shared" si="8"/>
        <v>COD</v>
      </c>
      <c r="BY12" s="4"/>
      <c r="BZ12" s="4"/>
      <c r="CA12" s="6" t="s">
        <v>364</v>
      </c>
      <c r="CB12" s="60" t="str">
        <f>VLOOKUP(BX12,Hoja2!$A$1:$B$14,2,FALSE)</f>
        <v>VARCHAR(100)</v>
      </c>
      <c r="CC12" s="60"/>
      <c r="CD12" s="60"/>
      <c r="CE12" s="15" t="s">
        <v>0</v>
      </c>
      <c r="CF12" s="16">
        <v>7</v>
      </c>
      <c r="CG12" t="str">
        <f t="shared" si="9"/>
        <v>{"order": 7,"type": "VARCHAR(100)","size": 19,"name": "COD_TARJETA"},</v>
      </c>
      <c r="CW12" s="84"/>
      <c r="CX12" s="6">
        <v>25</v>
      </c>
      <c r="CY12" s="6" t="s">
        <v>124</v>
      </c>
      <c r="CZ12" s="4" t="str">
        <f t="shared" si="10"/>
        <v>DES</v>
      </c>
      <c r="DA12" s="4"/>
      <c r="DB12" s="6" t="s">
        <v>496</v>
      </c>
      <c r="DC12" s="60" t="str">
        <f>VLOOKUP(CZ12,Hoja2!$A$1:$B$14,2,FALSE)</f>
        <v>VARCHAR(1000)</v>
      </c>
      <c r="DD12" s="6"/>
      <c r="DE12" s="6"/>
      <c r="DF12" s="15" t="s">
        <v>206</v>
      </c>
    </row>
    <row r="13" spans="2:110" ht="30" x14ac:dyDescent="0.25">
      <c r="B13" s="84"/>
      <c r="C13" s="5">
        <v>3</v>
      </c>
      <c r="D13" s="5" t="s">
        <v>143</v>
      </c>
      <c r="E13" s="60" t="s">
        <v>363</v>
      </c>
      <c r="F13" s="60"/>
      <c r="G13" s="60"/>
      <c r="H13" s="60" t="s">
        <v>370</v>
      </c>
      <c r="I13" s="60" t="str">
        <f>VLOOKUP(E13,Hoja2!$A$1:$B$14,2,FALSE)</f>
        <v>VARCHAR(100)</v>
      </c>
      <c r="J13" s="60"/>
      <c r="K13" s="60"/>
      <c r="L13" s="25" t="s">
        <v>22</v>
      </c>
      <c r="M13" s="16">
        <v>8</v>
      </c>
      <c r="N13" t="str">
        <f t="shared" si="1"/>
        <v>{"order": 8,"type": "VARCHAR(100)","size": 3,"name": "COD_CUENTA"},</v>
      </c>
      <c r="P13" s="90"/>
      <c r="Q13" s="6">
        <v>6</v>
      </c>
      <c r="R13" s="6" t="s">
        <v>124</v>
      </c>
      <c r="S13" s="4" t="str">
        <f t="shared" si="2"/>
        <v>DES</v>
      </c>
      <c r="T13" s="4"/>
      <c r="U13" s="4"/>
      <c r="V13" s="6" t="s">
        <v>384</v>
      </c>
      <c r="W13" s="60" t="str">
        <f>VLOOKUP(S13,Hoja2!$A$1:$B$14,2,FALSE)</f>
        <v>VARCHAR(1000)</v>
      </c>
      <c r="X13" s="60"/>
      <c r="Y13" s="60"/>
      <c r="Z13" s="15" t="s">
        <v>64</v>
      </c>
      <c r="AA13" s="16">
        <v>8</v>
      </c>
      <c r="AB13" t="str">
        <f t="shared" si="3"/>
        <v>{"order": 8,"type": "VARCHAR(1000)","size": 6,"name": "DES_CAJA"},</v>
      </c>
      <c r="AD13" s="90"/>
      <c r="AE13" s="6">
        <v>8</v>
      </c>
      <c r="AF13" s="6" t="s">
        <v>143</v>
      </c>
      <c r="AG13" s="4" t="str">
        <f t="shared" si="4"/>
        <v>FEC</v>
      </c>
      <c r="AH13" s="4"/>
      <c r="AI13" s="4"/>
      <c r="AJ13" s="6" t="s">
        <v>382</v>
      </c>
      <c r="AK13" s="60" t="str">
        <f>VLOOKUP(AG13,Hoja2!$A$1:$B$14,2,FALSE)</f>
        <v>TIMESTAMP</v>
      </c>
      <c r="AL13" s="60"/>
      <c r="AM13" s="60"/>
      <c r="AN13" s="15" t="s">
        <v>54</v>
      </c>
      <c r="AO13" s="16">
        <v>8</v>
      </c>
      <c r="AP13" t="str">
        <f t="shared" si="5"/>
        <v>{"order": 8,"type": "TIMESTAMP","size": 8,"name": "FEC_TRANSACCION"},</v>
      </c>
      <c r="BG13" s="91"/>
      <c r="BH13" s="14">
        <v>1</v>
      </c>
      <c r="BI13" s="14" t="s">
        <v>143</v>
      </c>
      <c r="BJ13" s="4" t="str">
        <f t="shared" si="6"/>
        <v>FLG</v>
      </c>
      <c r="BK13" s="64"/>
      <c r="BL13" s="64"/>
      <c r="BM13" s="14" t="s">
        <v>353</v>
      </c>
      <c r="BN13" s="75" t="s">
        <v>516</v>
      </c>
      <c r="BO13" s="60"/>
      <c r="BP13" s="60"/>
      <c r="BQ13" s="2" t="s">
        <v>40</v>
      </c>
      <c r="BR13" s="16">
        <v>8</v>
      </c>
      <c r="BS13" t="str">
        <f t="shared" si="7"/>
        <v>{"order": 8,"type": "INTEGER","size": 1,"name": "FLG_DIRECCIONGPS"},</v>
      </c>
      <c r="BU13" s="85"/>
      <c r="BV13" s="6">
        <v>8</v>
      </c>
      <c r="BW13" s="6" t="s">
        <v>143</v>
      </c>
      <c r="BX13" s="4" t="str">
        <f t="shared" si="8"/>
        <v>FEC</v>
      </c>
      <c r="BY13" s="4"/>
      <c r="BZ13" s="4"/>
      <c r="CA13" s="6" t="s">
        <v>382</v>
      </c>
      <c r="CB13" s="60" t="str">
        <f>VLOOKUP(BX13,Hoja2!$A$1:$B$14,2,FALSE)</f>
        <v>TIMESTAMP</v>
      </c>
      <c r="CC13" s="60"/>
      <c r="CD13" s="60"/>
      <c r="CE13" s="15" t="s">
        <v>218</v>
      </c>
      <c r="CF13" s="16">
        <v>8</v>
      </c>
      <c r="CG13" t="str">
        <f t="shared" si="9"/>
        <v>{"order": 8,"type": "TIMESTAMP","size": 8,"name": "FEC_TRANSACCION"},</v>
      </c>
      <c r="CW13" s="84"/>
      <c r="CX13" s="6">
        <v>10</v>
      </c>
      <c r="CY13" s="6" t="s">
        <v>124</v>
      </c>
      <c r="CZ13" s="4" t="str">
        <f t="shared" si="10"/>
        <v>NOM</v>
      </c>
      <c r="DA13" s="4"/>
      <c r="DB13" s="6" t="s">
        <v>497</v>
      </c>
      <c r="DC13" s="60" t="str">
        <f>VLOOKUP(CZ13,Hoja2!$A$1:$B$14,2,FALSE)</f>
        <v>VARCHAR</v>
      </c>
      <c r="DD13" s="6"/>
      <c r="DE13" s="6"/>
      <c r="DF13" s="15" t="s">
        <v>209</v>
      </c>
    </row>
    <row r="14" spans="2:110" ht="30" x14ac:dyDescent="0.25">
      <c r="B14" s="84"/>
      <c r="C14" s="5">
        <v>8</v>
      </c>
      <c r="D14" s="5" t="s">
        <v>143</v>
      </c>
      <c r="E14" s="60" t="s">
        <v>376</v>
      </c>
      <c r="F14" s="60"/>
      <c r="G14" s="60"/>
      <c r="H14" s="60" t="s">
        <v>371</v>
      </c>
      <c r="I14" s="60" t="str">
        <f>VLOOKUP(E14,Hoja2!$A$1:$B$14,2,FALSE)</f>
        <v>TIMESTAMP</v>
      </c>
      <c r="J14" s="60"/>
      <c r="K14" s="60"/>
      <c r="L14" s="25" t="s">
        <v>65</v>
      </c>
      <c r="M14" s="16">
        <v>9</v>
      </c>
      <c r="N14" t="str">
        <f t="shared" si="1"/>
        <v>{"order": 9,"type": "TIMESTAMP","size": 8,"name": "FEC_SOLICITUD"},</v>
      </c>
      <c r="P14" s="90"/>
      <c r="Q14" s="6">
        <v>6</v>
      </c>
      <c r="R14" s="6" t="s">
        <v>143</v>
      </c>
      <c r="S14" s="4" t="str">
        <f t="shared" si="2"/>
        <v>NUM</v>
      </c>
      <c r="T14" s="4"/>
      <c r="U14" s="4"/>
      <c r="V14" s="6" t="s">
        <v>385</v>
      </c>
      <c r="W14" s="60" t="str">
        <f>VLOOKUP(S14,Hoja2!$A$1:$B$14,2,FALSE)</f>
        <v>BIGINT</v>
      </c>
      <c r="X14" s="60"/>
      <c r="Y14" s="60"/>
      <c r="Z14" s="15" t="s">
        <v>8</v>
      </c>
      <c r="AA14" s="16">
        <v>9</v>
      </c>
      <c r="AB14" t="str">
        <f t="shared" si="3"/>
        <v>{"order": 9,"type": "BIGINT","size": 6,"name": "NUM_SECUENCIA"},</v>
      </c>
      <c r="AD14" s="90"/>
      <c r="AE14" s="10">
        <v>8</v>
      </c>
      <c r="AF14" s="10" t="s">
        <v>143</v>
      </c>
      <c r="AG14" s="4" t="str">
        <f t="shared" si="4"/>
        <v>FEH</v>
      </c>
      <c r="AH14" s="4"/>
      <c r="AI14" s="4"/>
      <c r="AJ14" s="6" t="s">
        <v>383</v>
      </c>
      <c r="AK14" s="60" t="str">
        <f>VLOOKUP(AG14,Hoja2!$A$1:$B$14,2,FALSE)</f>
        <v>TIMESTAMP</v>
      </c>
      <c r="AL14" s="60"/>
      <c r="AM14" s="60"/>
      <c r="AN14" s="15" t="s">
        <v>56</v>
      </c>
      <c r="AO14" s="16">
        <v>9</v>
      </c>
      <c r="AP14" t="str">
        <f t="shared" si="5"/>
        <v>{"order": 9,"type": "TIMESTAMP","size": 8,"name": "FEH_TRANSACCION"},</v>
      </c>
      <c r="BU14" s="85"/>
      <c r="BV14" s="6">
        <v>15</v>
      </c>
      <c r="BW14" s="6" t="s">
        <v>144</v>
      </c>
      <c r="BX14" s="4" t="str">
        <f t="shared" si="8"/>
        <v>IMP</v>
      </c>
      <c r="BY14" s="4"/>
      <c r="BZ14" s="67" t="s">
        <v>179</v>
      </c>
      <c r="CA14" s="68" t="s">
        <v>452</v>
      </c>
      <c r="CB14" s="70" t="s">
        <v>579</v>
      </c>
      <c r="CC14" s="60"/>
      <c r="CD14" s="60"/>
      <c r="CE14" s="15" t="s">
        <v>71</v>
      </c>
      <c r="CF14" s="16">
        <v>9</v>
      </c>
      <c r="CG14" t="str">
        <f t="shared" si="9"/>
        <v>{"order": 9,"type": "DECIMAL(15,2)","size": 15,"name": "IMP_SOLESPAGADOS"},</v>
      </c>
      <c r="CW14" s="84"/>
      <c r="CX14" s="6">
        <v>8</v>
      </c>
      <c r="CY14" s="6" t="s">
        <v>143</v>
      </c>
      <c r="CZ14" s="4" t="str">
        <f t="shared" si="10"/>
        <v>FEC</v>
      </c>
      <c r="DA14" s="4"/>
      <c r="DB14" s="6" t="s">
        <v>498</v>
      </c>
      <c r="DC14" s="60" t="str">
        <f>VLOOKUP(CZ14,Hoja2!$A$1:$B$14,2,FALSE)</f>
        <v>TIMESTAMP</v>
      </c>
      <c r="DD14" s="6"/>
      <c r="DE14" s="6"/>
      <c r="DF14" s="15" t="s">
        <v>213</v>
      </c>
    </row>
    <row r="15" spans="2:110" ht="30" x14ac:dyDescent="0.25">
      <c r="B15" s="84"/>
      <c r="C15" s="5">
        <v>8</v>
      </c>
      <c r="D15" s="5" t="s">
        <v>143</v>
      </c>
      <c r="E15" s="60" t="s">
        <v>376</v>
      </c>
      <c r="F15" s="60"/>
      <c r="G15" s="60"/>
      <c r="H15" s="60" t="s">
        <v>355</v>
      </c>
      <c r="I15" s="60" t="str">
        <f>VLOOKUP(E15,Hoja2!$A$1:$B$14,2,FALSE)</f>
        <v>TIMESTAMP</v>
      </c>
      <c r="J15" s="60"/>
      <c r="K15" s="60"/>
      <c r="L15" s="25" t="s">
        <v>66</v>
      </c>
      <c r="M15" s="16">
        <v>10</v>
      </c>
      <c r="N15" t="str">
        <f t="shared" si="1"/>
        <v>{"order": 10,"type": "TIMESTAMP","size": 8,"name": "FEC_AFILIACION"},</v>
      </c>
      <c r="P15" s="90"/>
      <c r="Q15" s="6">
        <v>15</v>
      </c>
      <c r="R15" s="6" t="s">
        <v>144</v>
      </c>
      <c r="S15" s="4" t="str">
        <f t="shared" si="2"/>
        <v>NUM</v>
      </c>
      <c r="T15" s="4"/>
      <c r="U15" s="4"/>
      <c r="V15" s="69" t="s">
        <v>386</v>
      </c>
      <c r="W15" s="69" t="s">
        <v>579</v>
      </c>
      <c r="X15" s="60"/>
      <c r="Y15" s="60"/>
      <c r="Z15" s="15" t="s">
        <v>58</v>
      </c>
      <c r="AA15" s="16">
        <v>10</v>
      </c>
      <c r="AB15" t="str">
        <f t="shared" si="3"/>
        <v>{"order": 10,"type": "DECIMAL(15,2)","size": 15,"name": "NUM_SOLES"},</v>
      </c>
      <c r="AD15" s="90"/>
      <c r="AE15" s="10">
        <v>6</v>
      </c>
      <c r="AF15" s="10" t="s">
        <v>124</v>
      </c>
      <c r="AG15" s="4" t="str">
        <f t="shared" si="4"/>
        <v>DES</v>
      </c>
      <c r="AH15" s="4"/>
      <c r="AI15" s="4"/>
      <c r="AJ15" s="6" t="s">
        <v>384</v>
      </c>
      <c r="AK15" s="60" t="str">
        <f>VLOOKUP(AG15,Hoja2!$A$1:$B$14,2,FALSE)</f>
        <v>VARCHAR(1000)</v>
      </c>
      <c r="AL15" s="60"/>
      <c r="AM15" s="60"/>
      <c r="AN15" s="15" t="s">
        <v>74</v>
      </c>
      <c r="AO15" s="16">
        <v>10</v>
      </c>
      <c r="AP15" t="str">
        <f t="shared" si="5"/>
        <v>{"order": 10,"type": "VARCHAR(1000)","size": 6,"name": "DES_CAJA"},</v>
      </c>
      <c r="BU15" s="85"/>
      <c r="BV15" s="6">
        <v>5</v>
      </c>
      <c r="BW15" s="6" t="s">
        <v>143</v>
      </c>
      <c r="BX15" s="4" t="str">
        <f t="shared" si="8"/>
        <v>COD</v>
      </c>
      <c r="BY15" s="4"/>
      <c r="BZ15" s="4"/>
      <c r="CA15" s="6" t="s">
        <v>583</v>
      </c>
      <c r="CB15" s="60" t="str">
        <f>VLOOKUP(BX15,Hoja2!$A$1:$B$14,2,FALSE)</f>
        <v>VARCHAR(100)</v>
      </c>
      <c r="CC15" s="60"/>
      <c r="CD15" s="60"/>
      <c r="CE15" s="2" t="s">
        <v>150</v>
      </c>
      <c r="CF15" s="16">
        <v>10</v>
      </c>
      <c r="CG15" t="str">
        <f t="shared" si="9"/>
        <v>{"order": 10,"type": "VARCHAR(100)","size": 5,"name": "COD_GIRO"},</v>
      </c>
      <c r="CW15" s="84"/>
      <c r="CX15" s="6">
        <v>8</v>
      </c>
      <c r="CY15" s="6" t="s">
        <v>124</v>
      </c>
      <c r="CZ15" s="4" t="str">
        <f t="shared" si="10"/>
        <v>FEH</v>
      </c>
      <c r="DA15" s="4"/>
      <c r="DB15" s="6" t="s">
        <v>499</v>
      </c>
      <c r="DC15" s="60" t="str">
        <f>VLOOKUP(CZ15,Hoja2!$A$1:$B$14,2,FALSE)</f>
        <v>TIMESTAMP</v>
      </c>
      <c r="DD15" s="6"/>
      <c r="DE15" s="6"/>
      <c r="DF15" s="15" t="s">
        <v>214</v>
      </c>
    </row>
    <row r="16" spans="2:110" ht="15" customHeight="1" x14ac:dyDescent="0.25">
      <c r="B16" s="84"/>
      <c r="C16" s="5">
        <v>4</v>
      </c>
      <c r="D16" s="5" t="s">
        <v>143</v>
      </c>
      <c r="E16" s="60" t="s">
        <v>375</v>
      </c>
      <c r="F16" s="60"/>
      <c r="G16" s="60"/>
      <c r="H16" s="60" t="s">
        <v>356</v>
      </c>
      <c r="I16" s="60" t="str">
        <f>VLOOKUP(E16,Hoja2!$A$1:$B$14,2,FALSE)</f>
        <v>VARCHAR(1000)</v>
      </c>
      <c r="J16" s="60"/>
      <c r="K16" s="60"/>
      <c r="L16" s="25" t="s">
        <v>61</v>
      </c>
      <c r="M16" s="16">
        <v>11</v>
      </c>
      <c r="N16" t="str">
        <f t="shared" si="1"/>
        <v>{"order": 11,"type": "VARCHAR(1000)","size": 4,"name": "DES_AFILIACIONCADENA"},</v>
      </c>
      <c r="P16" s="90"/>
      <c r="Q16" s="6">
        <v>1</v>
      </c>
      <c r="R16" s="6" t="s">
        <v>124</v>
      </c>
      <c r="S16" s="4" t="str">
        <f t="shared" si="2"/>
        <v>DES</v>
      </c>
      <c r="T16" s="4"/>
      <c r="U16" s="4"/>
      <c r="V16" s="6" t="s">
        <v>387</v>
      </c>
      <c r="W16" s="60" t="str">
        <f>VLOOKUP(S16,Hoja2!$A$1:$B$14,2,FALSE)</f>
        <v>VARCHAR(1000)</v>
      </c>
      <c r="X16" s="60"/>
      <c r="Y16" s="60"/>
      <c r="Z16" s="15" t="s">
        <v>126</v>
      </c>
      <c r="AA16" s="16">
        <v>11</v>
      </c>
      <c r="AB16" t="str">
        <f t="shared" si="3"/>
        <v>{"order": 11,"type": "VARCHAR(1000)","size": 1,"name": "DES_SIGNOSOLES"},</v>
      </c>
      <c r="AD16" s="90"/>
      <c r="AE16" s="10">
        <v>6</v>
      </c>
      <c r="AF16" s="10" t="s">
        <v>143</v>
      </c>
      <c r="AG16" s="4" t="str">
        <f t="shared" si="4"/>
        <v>NUM</v>
      </c>
      <c r="AH16" s="4"/>
      <c r="AI16" s="4"/>
      <c r="AJ16" s="6" t="s">
        <v>385</v>
      </c>
      <c r="AK16" s="60" t="str">
        <f>VLOOKUP(AG16,Hoja2!$A$1:$B$14,2,FALSE)</f>
        <v>BIGINT</v>
      </c>
      <c r="AL16" s="60"/>
      <c r="AM16" s="60"/>
      <c r="AN16" s="15" t="s">
        <v>75</v>
      </c>
      <c r="AO16" s="16">
        <v>11</v>
      </c>
      <c r="AP16" t="str">
        <f t="shared" si="5"/>
        <v>{"order": 11,"type": "BIGINT","size": 6,"name": "NUM_SECUENCIA"},</v>
      </c>
      <c r="BU16" s="85"/>
      <c r="BV16" s="6">
        <v>100</v>
      </c>
      <c r="BW16" s="6" t="s">
        <v>124</v>
      </c>
      <c r="BX16" s="4" t="str">
        <f t="shared" si="8"/>
        <v>DES</v>
      </c>
      <c r="BY16" s="4"/>
      <c r="BZ16" s="4"/>
      <c r="CA16" s="6" t="s">
        <v>477</v>
      </c>
      <c r="CB16" s="60" t="str">
        <f>VLOOKUP(BX16,Hoja2!$A$1:$B$14,2,FALSE)</f>
        <v>VARCHAR(1000)</v>
      </c>
      <c r="CC16" s="60"/>
      <c r="CD16" s="60"/>
      <c r="CE16" s="2" t="s">
        <v>11</v>
      </c>
      <c r="CF16" s="16">
        <v>11</v>
      </c>
      <c r="CG16" t="str">
        <f t="shared" si="9"/>
        <v>{"order": 11,"type": "VARCHAR(1000)","size": 100,"name": "DES_GIRO"},</v>
      </c>
      <c r="CW16" s="84"/>
      <c r="CX16" s="6">
        <v>4</v>
      </c>
      <c r="CY16" s="6" t="s">
        <v>143</v>
      </c>
      <c r="CZ16" s="4" t="str">
        <f t="shared" si="10"/>
        <v>DES</v>
      </c>
      <c r="DA16" s="63"/>
      <c r="DB16" s="60" t="s">
        <v>503</v>
      </c>
      <c r="DC16" s="60" t="str">
        <f>VLOOKUP(CZ16,Hoja2!$A$1:$B$14,2,FALSE)</f>
        <v>VARCHAR(1000)</v>
      </c>
      <c r="DD16" s="6"/>
      <c r="DE16" s="6"/>
      <c r="DF16" s="15" t="s">
        <v>207</v>
      </c>
    </row>
    <row r="17" spans="2:110" ht="30" x14ac:dyDescent="0.25">
      <c r="B17" s="84"/>
      <c r="C17" s="5">
        <v>4</v>
      </c>
      <c r="D17" s="5" t="s">
        <v>143</v>
      </c>
      <c r="E17" s="60" t="s">
        <v>375</v>
      </c>
      <c r="F17" s="60"/>
      <c r="G17" s="60"/>
      <c r="H17" s="60" t="s">
        <v>373</v>
      </c>
      <c r="I17" s="60" t="str">
        <f>VLOOKUP(E17,Hoja2!$A$1:$B$14,2,FALSE)</f>
        <v>VARCHAR(1000)</v>
      </c>
      <c r="J17" s="60"/>
      <c r="K17" s="60"/>
      <c r="L17" s="25" t="s">
        <v>162</v>
      </c>
      <c r="M17" s="16">
        <v>12</v>
      </c>
      <c r="N17" t="str">
        <f t="shared" si="1"/>
        <v>{"order": 12,"type": "VARCHAR(1000)","size": 4,"name": "DES_AFILIACIONTIENDA"},</v>
      </c>
      <c r="P17" s="90"/>
      <c r="Q17" s="6">
        <v>15</v>
      </c>
      <c r="R17" s="6" t="s">
        <v>144</v>
      </c>
      <c r="S17" s="4" t="str">
        <f t="shared" si="2"/>
        <v>NUM</v>
      </c>
      <c r="T17" s="4"/>
      <c r="U17" s="4"/>
      <c r="V17" s="69" t="s">
        <v>388</v>
      </c>
      <c r="W17" s="69" t="s">
        <v>579</v>
      </c>
      <c r="X17" s="60"/>
      <c r="Y17" s="60"/>
      <c r="Z17" s="15" t="s">
        <v>59</v>
      </c>
      <c r="AA17" s="16">
        <v>12</v>
      </c>
      <c r="AB17" t="str">
        <f t="shared" si="3"/>
        <v>{"order": 12,"type": "DECIMAL(15,2)","size": 15,"name": "NUM_PUNTOSACUMULADOS"},</v>
      </c>
      <c r="AD17" s="90"/>
      <c r="AE17" s="9">
        <v>8</v>
      </c>
      <c r="AF17" s="9" t="s">
        <v>124</v>
      </c>
      <c r="AG17" s="4" t="str">
        <f t="shared" si="4"/>
        <v>COD</v>
      </c>
      <c r="AH17" s="3"/>
      <c r="AI17" s="3"/>
      <c r="AJ17" s="9" t="s">
        <v>451</v>
      </c>
      <c r="AK17" s="60" t="str">
        <f>VLOOKUP(AG17,Hoja2!$A$1:$B$14,2,FALSE)</f>
        <v>VARCHAR(100)</v>
      </c>
      <c r="AL17" s="66"/>
      <c r="AM17" s="66"/>
      <c r="AN17" s="17" t="s">
        <v>76</v>
      </c>
      <c r="AO17" s="16">
        <v>12</v>
      </c>
      <c r="AP17" t="str">
        <f t="shared" si="5"/>
        <v>{"order": 12,"type": "VARCHAR(100)","size": 8,"name": "COD_CAJERACENCOSUD"},</v>
      </c>
      <c r="BU17" s="85"/>
      <c r="BV17" s="6">
        <v>15</v>
      </c>
      <c r="BW17" s="6" t="s">
        <v>124</v>
      </c>
      <c r="BX17" s="4" t="str">
        <f t="shared" si="8"/>
        <v>COD</v>
      </c>
      <c r="BY17" s="4"/>
      <c r="BZ17" s="4"/>
      <c r="CA17" s="6" t="s">
        <v>478</v>
      </c>
      <c r="CB17" s="60" t="str">
        <f>VLOOKUP(BX17,Hoja2!$A$1:$B$14,2,FALSE)</f>
        <v>VARCHAR(100)</v>
      </c>
      <c r="CC17" s="60"/>
      <c r="CD17" s="60"/>
      <c r="CE17" s="2" t="s">
        <v>151</v>
      </c>
      <c r="CF17" s="16">
        <v>12</v>
      </c>
      <c r="CG17" t="str">
        <f t="shared" si="9"/>
        <v>{"order": 12,"type": "VARCHAR(100)","size": 15,"name": "COD_COMERCIO"},</v>
      </c>
      <c r="CW17" s="84"/>
      <c r="CX17" s="6">
        <v>4</v>
      </c>
      <c r="CY17" s="6" t="s">
        <v>143</v>
      </c>
      <c r="CZ17" s="4" t="str">
        <f t="shared" si="10"/>
        <v>DES</v>
      </c>
      <c r="DA17" s="63"/>
      <c r="DB17" s="60" t="s">
        <v>504</v>
      </c>
      <c r="DC17" s="60" t="str">
        <f>VLOOKUP(CZ17,Hoja2!$A$1:$B$14,2,FALSE)</f>
        <v>VARCHAR(1000)</v>
      </c>
      <c r="DD17" s="6"/>
      <c r="DE17" s="6"/>
      <c r="DF17" s="15" t="s">
        <v>208</v>
      </c>
    </row>
    <row r="18" spans="2:110" ht="15" customHeight="1" x14ac:dyDescent="0.25">
      <c r="B18" s="84"/>
      <c r="C18" s="5">
        <v>1</v>
      </c>
      <c r="D18" s="5" t="s">
        <v>124</v>
      </c>
      <c r="E18" s="60" t="s">
        <v>122</v>
      </c>
      <c r="F18" s="60"/>
      <c r="G18" s="60"/>
      <c r="H18" s="60" t="s">
        <v>374</v>
      </c>
      <c r="I18" s="60" t="str">
        <f>VLOOKUP(E18,Hoja2!$A$1:$B$14,2,FALSE)</f>
        <v>VARCHAR(100)</v>
      </c>
      <c r="J18" s="60"/>
      <c r="K18" s="60"/>
      <c r="L18" s="25" t="s">
        <v>42</v>
      </c>
      <c r="M18" s="16">
        <v>13</v>
      </c>
      <c r="N18" t="str">
        <f t="shared" si="1"/>
        <v>{"order": 13,"type": "VARCHAR(100)","size": 1,"name": "TIP_TARJETAFINANCIERA"},</v>
      </c>
      <c r="P18" s="90"/>
      <c r="Q18" s="6">
        <v>1</v>
      </c>
      <c r="R18" s="6" t="s">
        <v>124</v>
      </c>
      <c r="S18" s="4" t="str">
        <f t="shared" si="2"/>
        <v>DES</v>
      </c>
      <c r="T18" s="4"/>
      <c r="U18" s="4"/>
      <c r="V18" s="6" t="s">
        <v>389</v>
      </c>
      <c r="W18" s="60" t="str">
        <f>VLOOKUP(S18,Hoja2!$A$1:$B$14,2,FALSE)</f>
        <v>VARCHAR(1000)</v>
      </c>
      <c r="X18" s="60"/>
      <c r="Y18" s="60"/>
      <c r="Z18" s="15" t="s">
        <v>127</v>
      </c>
      <c r="AA18" s="16">
        <v>13</v>
      </c>
      <c r="AB18" t="str">
        <f t="shared" si="3"/>
        <v>{"order": 13,"type": "VARCHAR(1000)","size": 1,"name": "DES_SIGNOPUNTOS"},</v>
      </c>
      <c r="AD18" s="90"/>
      <c r="AE18" s="4">
        <v>15</v>
      </c>
      <c r="AF18" s="4" t="s">
        <v>144</v>
      </c>
      <c r="AG18" s="4" t="str">
        <f t="shared" si="4"/>
        <v>IMP</v>
      </c>
      <c r="AH18" s="4"/>
      <c r="AI18" s="67" t="s">
        <v>138</v>
      </c>
      <c r="AJ18" s="67" t="s">
        <v>452</v>
      </c>
      <c r="AK18" s="69" t="s">
        <v>579</v>
      </c>
      <c r="AL18" s="60"/>
      <c r="AM18" s="60"/>
      <c r="AN18" s="15" t="s">
        <v>71</v>
      </c>
      <c r="AO18" s="16">
        <v>13</v>
      </c>
      <c r="AP18" t="str">
        <f t="shared" si="5"/>
        <v>{"order": 13,"type": "DECIMAL(15,2)","size": 15,"name": "IMP_SOLESPAGADOS"},</v>
      </c>
      <c r="BU18" s="85"/>
      <c r="BV18" s="6">
        <v>150</v>
      </c>
      <c r="BW18" s="6" t="s">
        <v>124</v>
      </c>
      <c r="BX18" s="4" t="str">
        <f t="shared" si="8"/>
        <v>DES</v>
      </c>
      <c r="BY18" s="4"/>
      <c r="BZ18" s="4"/>
      <c r="CA18" s="6" t="s">
        <v>479</v>
      </c>
      <c r="CB18" s="60" t="str">
        <f>VLOOKUP(BX18,Hoja2!$A$1:$B$14,2,FALSE)</f>
        <v>VARCHAR(1000)</v>
      </c>
      <c r="CC18" s="60"/>
      <c r="CD18" s="60"/>
      <c r="CE18" s="2" t="s">
        <v>11</v>
      </c>
      <c r="CF18" s="16">
        <v>13</v>
      </c>
      <c r="CG18" t="str">
        <f t="shared" si="9"/>
        <v>{"order": 13,"type": "VARCHAR(1000)","size": 150,"name": "DES_COMERCIO"},</v>
      </c>
      <c r="CW18" s="84"/>
      <c r="CX18" s="6">
        <v>10</v>
      </c>
      <c r="CY18" s="6" t="s">
        <v>124</v>
      </c>
      <c r="CZ18" s="4" t="str">
        <f t="shared" si="10"/>
        <v>NOM</v>
      </c>
      <c r="DA18" s="4"/>
      <c r="DB18" s="6" t="s">
        <v>500</v>
      </c>
      <c r="DC18" s="60" t="str">
        <f>VLOOKUP(CZ18,Hoja2!$A$1:$B$14,2,FALSE)</f>
        <v>VARCHAR</v>
      </c>
      <c r="DD18" s="6"/>
      <c r="DE18" s="6"/>
      <c r="DF18" s="15" t="s">
        <v>210</v>
      </c>
    </row>
    <row r="19" spans="2:110" ht="30" x14ac:dyDescent="0.25">
      <c r="B19" s="84"/>
      <c r="C19" s="5">
        <v>15</v>
      </c>
      <c r="D19" s="5" t="s">
        <v>124</v>
      </c>
      <c r="E19" s="60" t="s">
        <v>375</v>
      </c>
      <c r="F19" s="60"/>
      <c r="G19" s="60"/>
      <c r="H19" s="60" t="s">
        <v>372</v>
      </c>
      <c r="I19" s="60" t="str">
        <f>VLOOKUP(E19,Hoja2!$A$1:$B$14,2,FALSE)</f>
        <v>VARCHAR(1000)</v>
      </c>
      <c r="J19" s="60"/>
      <c r="K19" s="60"/>
      <c r="L19" s="25" t="s">
        <v>11</v>
      </c>
      <c r="M19" s="16">
        <v>14</v>
      </c>
      <c r="N19" t="str">
        <f t="shared" si="1"/>
        <v>{"order": 14,"type": "VARCHAR(1000)","size": 15,"name": "DES_AFILIACION"},</v>
      </c>
      <c r="P19" s="90"/>
      <c r="Q19" s="6">
        <v>8</v>
      </c>
      <c r="R19" s="6" t="s">
        <v>143</v>
      </c>
      <c r="S19" s="4" t="str">
        <f t="shared" si="2"/>
        <v>FEC</v>
      </c>
      <c r="T19" s="4"/>
      <c r="U19" s="4"/>
      <c r="V19" s="6" t="s">
        <v>390</v>
      </c>
      <c r="W19" s="60" t="str">
        <f>VLOOKUP(S19,Hoja2!$A$1:$B$14,2,FALSE)</f>
        <v>TIMESTAMP</v>
      </c>
      <c r="X19" s="60"/>
      <c r="Y19" s="60"/>
      <c r="Z19" s="15" t="s">
        <v>60</v>
      </c>
      <c r="AA19" s="16">
        <v>14</v>
      </c>
      <c r="AB19" t="str">
        <f t="shared" si="3"/>
        <v>{"order": 14,"type": "TIMESTAMP","size": 8,"name": "FEC_ASIGNACION"},</v>
      </c>
      <c r="AD19" s="90"/>
      <c r="AE19" s="10">
        <v>15</v>
      </c>
      <c r="AF19" s="4" t="s">
        <v>144</v>
      </c>
      <c r="AG19" s="4" t="str">
        <f t="shared" si="4"/>
        <v>NUM</v>
      </c>
      <c r="AH19" s="4"/>
      <c r="AI19" s="67" t="s">
        <v>138</v>
      </c>
      <c r="AJ19" s="68" t="s">
        <v>433</v>
      </c>
      <c r="AK19" s="69" t="s">
        <v>579</v>
      </c>
      <c r="AL19" s="60"/>
      <c r="AM19" s="60"/>
      <c r="AN19" s="15" t="s">
        <v>72</v>
      </c>
      <c r="AO19" s="16">
        <v>14</v>
      </c>
      <c r="AP19" t="str">
        <f t="shared" si="5"/>
        <v>{"order": 14,"type": "DECIMAL(15,2)","size": 15,"name": "NUM_PUNTOSCANJEADOS"},</v>
      </c>
      <c r="BU19" s="85"/>
      <c r="BV19" s="6">
        <v>5</v>
      </c>
      <c r="BW19" s="6" t="s">
        <v>143</v>
      </c>
      <c r="BX19" s="4" t="str">
        <f t="shared" si="8"/>
        <v>COD</v>
      </c>
      <c r="BY19" s="4"/>
      <c r="BZ19" s="4"/>
      <c r="CA19" s="6" t="s">
        <v>480</v>
      </c>
      <c r="CB19" s="60" t="str">
        <f>VLOOKUP(BX19,Hoja2!$A$1:$B$14,2,FALSE)</f>
        <v>VARCHAR(100)</v>
      </c>
      <c r="CC19" s="60"/>
      <c r="CD19" s="60"/>
      <c r="CE19" s="2" t="s">
        <v>152</v>
      </c>
      <c r="CF19" s="16">
        <v>14</v>
      </c>
      <c r="CG19" t="str">
        <f t="shared" si="9"/>
        <v>{"order": 14,"type": "VARCHAR(100)","size": 5,"name": "COD_TRANSACCION1"},</v>
      </c>
      <c r="CW19" s="84"/>
      <c r="CX19" s="6">
        <v>8</v>
      </c>
      <c r="CY19" s="6" t="s">
        <v>143</v>
      </c>
      <c r="CZ19" s="4" t="str">
        <f t="shared" si="10"/>
        <v>FEC</v>
      </c>
      <c r="DA19" s="4"/>
      <c r="DB19" s="6" t="s">
        <v>501</v>
      </c>
      <c r="DC19" s="60" t="str">
        <f>VLOOKUP(CZ19,Hoja2!$A$1:$B$14,2,FALSE)</f>
        <v>TIMESTAMP</v>
      </c>
      <c r="DD19" s="6"/>
      <c r="DE19" s="6"/>
      <c r="DF19" s="15" t="s">
        <v>215</v>
      </c>
    </row>
    <row r="20" spans="2:110" ht="15" customHeight="1" x14ac:dyDescent="0.25">
      <c r="P20" s="90"/>
      <c r="Q20" s="6">
        <v>7</v>
      </c>
      <c r="R20" s="6" t="s">
        <v>143</v>
      </c>
      <c r="S20" s="4" t="str">
        <f t="shared" si="2"/>
        <v>COD</v>
      </c>
      <c r="T20" s="4"/>
      <c r="U20" s="4"/>
      <c r="V20" s="6" t="s">
        <v>391</v>
      </c>
      <c r="W20" s="60" t="str">
        <f>VLOOKUP(S20,Hoja2!$A$1:$B$14,2,FALSE)</f>
        <v>VARCHAR(100)</v>
      </c>
      <c r="X20" s="60"/>
      <c r="Y20" s="60"/>
      <c r="Z20" s="15" t="s">
        <v>128</v>
      </c>
      <c r="AA20" s="16">
        <v>15</v>
      </c>
      <c r="AB20" t="str">
        <f t="shared" si="3"/>
        <v>{"order": 15,"type": "VARCHAR(100)","size": 7,"name": "COD_PROMOACUMULACION"},</v>
      </c>
      <c r="AD20" s="90"/>
      <c r="AE20" s="10">
        <v>15</v>
      </c>
      <c r="AF20" s="4" t="s">
        <v>144</v>
      </c>
      <c r="AG20" s="4" t="str">
        <f t="shared" si="4"/>
        <v>NUM</v>
      </c>
      <c r="AH20" s="4"/>
      <c r="AI20" s="67" t="s">
        <v>138</v>
      </c>
      <c r="AJ20" s="68" t="s">
        <v>453</v>
      </c>
      <c r="AK20" s="69" t="s">
        <v>579</v>
      </c>
      <c r="AL20" s="60"/>
      <c r="AM20" s="60"/>
      <c r="AN20" s="15" t="s">
        <v>79</v>
      </c>
      <c r="AO20" s="16">
        <v>15</v>
      </c>
      <c r="AP20" t="str">
        <f t="shared" si="5"/>
        <v>{"order": 15,"type": "DECIMAL(15,2)","size": 15,"name": "NUM_PUNTOSANTESCANJE"},</v>
      </c>
      <c r="BU20" s="85"/>
      <c r="BV20" s="6">
        <v>40</v>
      </c>
      <c r="BW20" s="6" t="s">
        <v>124</v>
      </c>
      <c r="BX20" s="4" t="str">
        <f t="shared" si="8"/>
        <v>DES</v>
      </c>
      <c r="BY20" s="4"/>
      <c r="BZ20" s="4"/>
      <c r="CA20" s="6" t="s">
        <v>481</v>
      </c>
      <c r="CB20" s="60" t="str">
        <f>VLOOKUP(BX20,Hoja2!$A$1:$B$14,2,FALSE)</f>
        <v>VARCHAR(1000)</v>
      </c>
      <c r="CC20" s="60"/>
      <c r="CD20" s="60"/>
      <c r="CE20" s="2" t="s">
        <v>191</v>
      </c>
      <c r="CF20" s="16">
        <v>15</v>
      </c>
      <c r="CG20" t="str">
        <f t="shared" si="9"/>
        <v>{"order": 15,"type": "VARCHAR(1000)","size": 40,"name": "DES_CODIGOTRANSACCION1"},</v>
      </c>
      <c r="CW20" s="84"/>
      <c r="CX20" s="6">
        <v>8</v>
      </c>
      <c r="CY20" s="6" t="s">
        <v>124</v>
      </c>
      <c r="CZ20" s="4" t="str">
        <f t="shared" si="10"/>
        <v>FEH</v>
      </c>
      <c r="DA20" s="4"/>
      <c r="DB20" s="6" t="s">
        <v>502</v>
      </c>
      <c r="DC20" s="60" t="str">
        <f>VLOOKUP(CZ20,Hoja2!$A$1:$B$14,2,FALSE)</f>
        <v>TIMESTAMP</v>
      </c>
      <c r="DD20" s="6"/>
      <c r="DE20" s="6"/>
      <c r="DF20" s="15" t="s">
        <v>216</v>
      </c>
    </row>
    <row r="21" spans="2:110" x14ac:dyDescent="0.25">
      <c r="P21" s="90"/>
      <c r="Q21" s="6">
        <v>10</v>
      </c>
      <c r="R21" s="6" t="s">
        <v>124</v>
      </c>
      <c r="S21" s="4" t="str">
        <f t="shared" si="2"/>
        <v>TIP</v>
      </c>
      <c r="T21" s="4"/>
      <c r="U21" s="4"/>
      <c r="V21" s="6" t="s">
        <v>392</v>
      </c>
      <c r="W21" s="60" t="str">
        <f>VLOOKUP(S21,Hoja2!$A$1:$B$14,2,FALSE)</f>
        <v>VARCHAR(100)</v>
      </c>
      <c r="X21" s="60"/>
      <c r="Y21" s="60"/>
      <c r="Z21" s="15" t="s">
        <v>73</v>
      </c>
      <c r="AA21" s="16">
        <v>16</v>
      </c>
      <c r="AB21" t="str">
        <f t="shared" si="3"/>
        <v>{"order": 16,"type": "VARCHAR(100)","size": 10,"name": "TIP_ASIGNACION"},</v>
      </c>
      <c r="AD21" s="90"/>
      <c r="AE21" s="10">
        <v>10</v>
      </c>
      <c r="AF21" s="10" t="s">
        <v>124</v>
      </c>
      <c r="AG21" s="4" t="str">
        <f t="shared" si="4"/>
        <v>COD</v>
      </c>
      <c r="AH21" s="4"/>
      <c r="AI21" s="4"/>
      <c r="AJ21" s="10" t="s">
        <v>332</v>
      </c>
      <c r="AK21" s="60" t="str">
        <f>VLOOKUP(AG21,Hoja2!$A$1:$B$14,2,FALSE)</f>
        <v>VARCHAR(100)</v>
      </c>
      <c r="AL21" s="60"/>
      <c r="AM21" s="60"/>
      <c r="AN21" s="15" t="s">
        <v>46</v>
      </c>
      <c r="AO21" s="16">
        <v>16</v>
      </c>
      <c r="AP21" t="str">
        <f t="shared" si="5"/>
        <v>{"order": 16,"type": "VARCHAR(100)","size": 10,"name": "COD_PERSONATH"},</v>
      </c>
      <c r="BU21" s="85"/>
      <c r="BV21" s="6">
        <v>1</v>
      </c>
      <c r="BW21" s="6" t="s">
        <v>124</v>
      </c>
      <c r="BX21" s="4" t="str">
        <f t="shared" si="8"/>
        <v>TIP</v>
      </c>
      <c r="BY21" s="4"/>
      <c r="BZ21" s="4"/>
      <c r="CA21" s="6" t="s">
        <v>482</v>
      </c>
      <c r="CB21" s="60" t="str">
        <f>VLOOKUP(BX21,Hoja2!$A$1:$B$14,2,FALSE)</f>
        <v>VARCHAR(100)</v>
      </c>
      <c r="CC21" s="60"/>
      <c r="CD21" s="60"/>
      <c r="CE21" s="2" t="s">
        <v>154</v>
      </c>
      <c r="CF21" s="16">
        <v>16</v>
      </c>
      <c r="CG21" t="str">
        <f t="shared" si="9"/>
        <v>{"order": 16,"type": "VARCHAR(100)","size": 1,"name": "TIP_TRANSACCION"},</v>
      </c>
      <c r="CW21" s="84"/>
      <c r="CX21" s="6">
        <v>4</v>
      </c>
      <c r="CY21" s="6" t="s">
        <v>143</v>
      </c>
      <c r="CZ21" s="4" t="str">
        <f t="shared" si="10"/>
        <v>DES</v>
      </c>
      <c r="DA21" s="63"/>
      <c r="DB21" s="60" t="s">
        <v>505</v>
      </c>
      <c r="DC21" s="60" t="str">
        <f>VLOOKUP(CZ21,Hoja2!$A$1:$B$14,2,FALSE)</f>
        <v>VARCHAR(1000)</v>
      </c>
      <c r="DD21" s="6"/>
      <c r="DE21" s="6"/>
      <c r="DF21" s="15" t="s">
        <v>211</v>
      </c>
    </row>
    <row r="22" spans="2:110" ht="30" x14ac:dyDescent="0.25">
      <c r="P22" s="90"/>
      <c r="Q22" s="6">
        <v>10</v>
      </c>
      <c r="R22" s="6" t="s">
        <v>124</v>
      </c>
      <c r="S22" s="4" t="str">
        <f t="shared" si="2"/>
        <v>COD</v>
      </c>
      <c r="T22" s="4"/>
      <c r="U22" s="4"/>
      <c r="V22" s="6" t="s">
        <v>332</v>
      </c>
      <c r="W22" s="60" t="str">
        <f>VLOOKUP(S22,Hoja2!$A$1:$B$14,2,FALSE)</f>
        <v>VARCHAR(100)</v>
      </c>
      <c r="X22" s="60"/>
      <c r="Y22" s="60"/>
      <c r="Z22" s="15" t="s">
        <v>46</v>
      </c>
      <c r="AA22" s="16">
        <v>17</v>
      </c>
      <c r="AB22" t="str">
        <f t="shared" si="3"/>
        <v>{"order": 17,"type": "VARCHAR(100)","size": 10,"name": "COD_PERSONATH"},</v>
      </c>
      <c r="AD22" s="90"/>
      <c r="AE22" s="10">
        <v>1</v>
      </c>
      <c r="AF22" s="10" t="s">
        <v>143</v>
      </c>
      <c r="AG22" s="4" t="str">
        <f t="shared" si="4"/>
        <v>DES</v>
      </c>
      <c r="AH22" s="4"/>
      <c r="AI22" s="4"/>
      <c r="AJ22" s="10" t="s">
        <v>454</v>
      </c>
      <c r="AK22" s="60" t="str">
        <f>VLOOKUP(AG22,Hoja2!$A$1:$B$14,2,FALSE)</f>
        <v>VARCHAR(1000)</v>
      </c>
      <c r="AL22" s="60"/>
      <c r="AM22" s="60"/>
      <c r="AN22" s="15" t="s">
        <v>1</v>
      </c>
      <c r="AO22" s="16">
        <v>17</v>
      </c>
      <c r="AP22" t="str">
        <f t="shared" si="5"/>
        <v>{"order": 17,"type": "VARCHAR(1000)","size": 1,"name": "DES_ESTADOCANJE"},</v>
      </c>
      <c r="BU22" s="85"/>
      <c r="BV22" s="6">
        <v>7</v>
      </c>
      <c r="BW22" s="6" t="s">
        <v>143</v>
      </c>
      <c r="BX22" s="4" t="str">
        <f t="shared" si="8"/>
        <v>COD</v>
      </c>
      <c r="BY22" s="4"/>
      <c r="BZ22" s="4"/>
      <c r="CA22" s="6" t="s">
        <v>483</v>
      </c>
      <c r="CB22" s="60" t="str">
        <f>VLOOKUP(BX22,Hoja2!$A$1:$B$14,2,FALSE)</f>
        <v>VARCHAR(100)</v>
      </c>
      <c r="CC22" s="60"/>
      <c r="CD22" s="60"/>
      <c r="CE22" s="2" t="s">
        <v>153</v>
      </c>
      <c r="CF22" s="16">
        <v>17</v>
      </c>
      <c r="CG22" t="str">
        <f t="shared" si="9"/>
        <v>{"order": 17,"type": "VARCHAR(100)","size": 7,"name": "COD_TRANSACCION2"},</v>
      </c>
      <c r="CW22" s="84"/>
      <c r="CX22" s="6">
        <v>4</v>
      </c>
      <c r="CY22" s="6" t="s">
        <v>143</v>
      </c>
      <c r="CZ22" s="4" t="str">
        <f t="shared" si="10"/>
        <v>DES</v>
      </c>
      <c r="DA22" s="63"/>
      <c r="DB22" s="60" t="s">
        <v>506</v>
      </c>
      <c r="DC22" s="60" t="str">
        <f>VLOOKUP(CZ22,Hoja2!$A$1:$B$14,2,FALSE)</f>
        <v>VARCHAR(1000)</v>
      </c>
      <c r="DD22" s="6"/>
      <c r="DE22" s="6"/>
      <c r="DF22" s="15" t="s">
        <v>212</v>
      </c>
    </row>
    <row r="23" spans="2:110" ht="21" x14ac:dyDescent="0.35">
      <c r="B23" s="81" t="s">
        <v>531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72"/>
      <c r="N23" s="72"/>
      <c r="P23" s="91"/>
      <c r="Q23" s="6">
        <v>18</v>
      </c>
      <c r="R23" s="6" t="s">
        <v>143</v>
      </c>
      <c r="S23" s="4" t="str">
        <f t="shared" si="2"/>
        <v>ID_</v>
      </c>
      <c r="T23" s="4"/>
      <c r="U23" s="4"/>
      <c r="V23" s="6" t="s">
        <v>393</v>
      </c>
      <c r="W23" s="60" t="str">
        <f>VLOOKUP(S23,Hoja2!$A$1:$B$14,2,FALSE)</f>
        <v>VARCHAR(100)</v>
      </c>
      <c r="X23" s="60"/>
      <c r="Y23" s="60"/>
      <c r="Z23" s="15" t="s">
        <v>14</v>
      </c>
      <c r="AA23" s="16">
        <v>18</v>
      </c>
      <c r="AB23" t="str">
        <f t="shared" si="3"/>
        <v>{"order": 18,"type": "VARCHAR(100)","size": 18,"name": "ID_ACUMULACION"},</v>
      </c>
      <c r="AD23" s="91"/>
      <c r="AE23" s="10">
        <v>18</v>
      </c>
      <c r="AF23" s="10" t="s">
        <v>143</v>
      </c>
      <c r="AG23" s="4" t="str">
        <f t="shared" si="4"/>
        <v>COD</v>
      </c>
      <c r="AH23" s="4"/>
      <c r="AI23" s="4"/>
      <c r="AJ23" s="10" t="s">
        <v>455</v>
      </c>
      <c r="AK23" s="60" t="str">
        <f>VLOOKUP(AG23,Hoja2!$A$1:$B$14,2,FALSE)</f>
        <v>VARCHAR(100)</v>
      </c>
      <c r="AL23" s="60"/>
      <c r="AM23" s="60"/>
      <c r="AN23" s="15" t="s">
        <v>9</v>
      </c>
      <c r="AO23" s="16">
        <v>18</v>
      </c>
      <c r="AP23" t="str">
        <f t="shared" si="5"/>
        <v>{"order": 18,"type": "VARCHAR(100)","size": 18,"name": "COD_CANJE"},</v>
      </c>
      <c r="BU23" s="85"/>
      <c r="BV23" s="6">
        <v>100</v>
      </c>
      <c r="BW23" s="6" t="s">
        <v>124</v>
      </c>
      <c r="BX23" s="4" t="str">
        <f t="shared" si="8"/>
        <v>DES</v>
      </c>
      <c r="BY23" s="4"/>
      <c r="BZ23" s="4"/>
      <c r="CA23" s="6" t="s">
        <v>484</v>
      </c>
      <c r="CB23" s="60" t="str">
        <f>VLOOKUP(BX23,Hoja2!$A$1:$B$14,2,FALSE)</f>
        <v>VARCHAR(1000)</v>
      </c>
      <c r="CC23" s="60"/>
      <c r="CD23" s="60"/>
      <c r="CE23" s="2" t="s">
        <v>192</v>
      </c>
      <c r="CF23" s="16">
        <v>18</v>
      </c>
      <c r="CG23" t="str">
        <f t="shared" si="9"/>
        <v>{"order": 18,"type": "VARCHAR(1000)","size": 100,"name": "DES_CODIGOTRANSACCION2"},</v>
      </c>
    </row>
    <row r="24" spans="2:110" ht="21" x14ac:dyDescent="0.35">
      <c r="B24" s="57" t="s">
        <v>31</v>
      </c>
      <c r="C24" s="80" t="s">
        <v>548</v>
      </c>
      <c r="D24" s="80"/>
      <c r="E24" s="80"/>
      <c r="F24" s="80"/>
      <c r="G24" s="80"/>
      <c r="H24" s="80"/>
      <c r="I24" s="80"/>
      <c r="J24" s="80"/>
      <c r="K24" s="80"/>
      <c r="L24" s="80"/>
      <c r="M24" s="73"/>
      <c r="N24" s="26" t="s">
        <v>584</v>
      </c>
      <c r="P24" s="81" t="s">
        <v>531</v>
      </c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72"/>
      <c r="AB24" s="72"/>
      <c r="AD24" s="81" t="s">
        <v>531</v>
      </c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72"/>
      <c r="AP24" s="72"/>
      <c r="BU24" s="85"/>
      <c r="BV24" s="6">
        <v>3</v>
      </c>
      <c r="BW24" s="6" t="s">
        <v>124</v>
      </c>
      <c r="BX24" s="4" t="str">
        <f t="shared" si="8"/>
        <v>TIP</v>
      </c>
      <c r="BY24" s="4"/>
      <c r="BZ24" s="4"/>
      <c r="CA24" s="6" t="s">
        <v>485</v>
      </c>
      <c r="CB24" s="60" t="str">
        <f>VLOOKUP(BX24,Hoja2!$A$1:$B$14,2,FALSE)</f>
        <v>VARCHAR(100)</v>
      </c>
      <c r="CC24" s="60"/>
      <c r="CD24" s="60"/>
      <c r="CE24" s="2" t="s">
        <v>155</v>
      </c>
      <c r="CF24" s="16">
        <v>19</v>
      </c>
      <c r="CG24" t="str">
        <f t="shared" si="9"/>
        <v>{"order": 19,"type": "VARCHAR(100)","size": 3,"name": "TIP_OPERACION"},</v>
      </c>
    </row>
    <row r="25" spans="2:110" ht="15" customHeight="1" x14ac:dyDescent="0.25">
      <c r="B25" s="82" t="s">
        <v>32</v>
      </c>
      <c r="C25" s="7" t="s">
        <v>47</v>
      </c>
      <c r="D25" s="7" t="s">
        <v>122</v>
      </c>
      <c r="E25" s="7" t="s">
        <v>378</v>
      </c>
      <c r="F25" s="62" t="s">
        <v>532</v>
      </c>
      <c r="G25" s="62" t="s">
        <v>549</v>
      </c>
      <c r="H25" s="7" t="s">
        <v>331</v>
      </c>
      <c r="I25" s="7" t="s">
        <v>362</v>
      </c>
      <c r="J25" s="65" t="s">
        <v>533</v>
      </c>
      <c r="K25" s="65" t="s">
        <v>534</v>
      </c>
      <c r="L25" s="8" t="s">
        <v>48</v>
      </c>
      <c r="M25" s="74"/>
      <c r="N25" s="74"/>
      <c r="P25" s="57" t="s">
        <v>318</v>
      </c>
      <c r="Q25" s="80" t="s">
        <v>536</v>
      </c>
      <c r="R25" s="80"/>
      <c r="S25" s="80"/>
      <c r="T25" s="80"/>
      <c r="U25" s="80"/>
      <c r="V25" s="80"/>
      <c r="W25" s="80"/>
      <c r="X25" s="80"/>
      <c r="Y25" s="80"/>
      <c r="Z25" s="80"/>
      <c r="AA25" s="73"/>
      <c r="AB25" s="26" t="s">
        <v>584</v>
      </c>
      <c r="AD25" s="57" t="s">
        <v>116</v>
      </c>
      <c r="AE25" s="80" t="s">
        <v>542</v>
      </c>
      <c r="AF25" s="80"/>
      <c r="AG25" s="80"/>
      <c r="AH25" s="80"/>
      <c r="AI25" s="80"/>
      <c r="AJ25" s="80"/>
      <c r="AK25" s="80"/>
      <c r="AL25" s="80"/>
      <c r="AM25" s="80"/>
      <c r="AN25" s="80"/>
      <c r="AO25" s="73"/>
      <c r="AP25" s="26" t="s">
        <v>584</v>
      </c>
      <c r="BU25" s="85"/>
      <c r="BV25" s="6">
        <v>100</v>
      </c>
      <c r="BW25" s="6" t="s">
        <v>124</v>
      </c>
      <c r="BX25" s="4" t="str">
        <f t="shared" si="8"/>
        <v>DES</v>
      </c>
      <c r="BY25" s="4"/>
      <c r="BZ25" s="4"/>
      <c r="CA25" s="6" t="s">
        <v>486</v>
      </c>
      <c r="CB25" s="60" t="str">
        <f>VLOOKUP(BX25,Hoja2!$A$1:$B$14,2,FALSE)</f>
        <v>VARCHAR(1000)</v>
      </c>
      <c r="CC25" s="60"/>
      <c r="CD25" s="60"/>
      <c r="CE25" s="2" t="s">
        <v>11</v>
      </c>
      <c r="CF25" s="16">
        <v>20</v>
      </c>
      <c r="CG25" t="str">
        <f t="shared" si="9"/>
        <v>{"order": 20,"type": "VARCHAR(1000)","size": 100,"name": "DES_OPERACION"},</v>
      </c>
    </row>
    <row r="26" spans="2:110" ht="30" x14ac:dyDescent="0.25">
      <c r="B26" s="82"/>
      <c r="C26" s="4">
        <v>10</v>
      </c>
      <c r="D26" s="4" t="s">
        <v>124</v>
      </c>
      <c r="E26" s="4" t="s">
        <v>363</v>
      </c>
      <c r="F26" s="4"/>
      <c r="G26" s="4"/>
      <c r="H26" s="4" t="s">
        <v>332</v>
      </c>
      <c r="I26" s="60" t="str">
        <f>VLOOKUP(E26,Hoja2!$A$1:$B$14,2,FALSE)</f>
        <v>VARCHAR(100)</v>
      </c>
      <c r="J26" s="60"/>
      <c r="K26" s="60"/>
      <c r="L26" s="15" t="s">
        <v>46</v>
      </c>
      <c r="M26" s="16">
        <v>1</v>
      </c>
      <c r="N26" t="str">
        <f>SUBSTITUTE(SUBSTITUTE(SUBSTITUTE(SUBSTITUTE(N$4,"%orden",M26),"%type",I26),"%size",C26),"%name",H26)</f>
        <v>{"order": 1,"type": "VARCHAR(100)","size": 10,"name": "COD_PERSONATH"},</v>
      </c>
      <c r="P26" s="89" t="s">
        <v>50</v>
      </c>
      <c r="Q26" s="7" t="s">
        <v>47</v>
      </c>
      <c r="R26" s="7" t="s">
        <v>122</v>
      </c>
      <c r="S26" s="7" t="s">
        <v>378</v>
      </c>
      <c r="T26" s="62" t="s">
        <v>532</v>
      </c>
      <c r="U26" s="62" t="s">
        <v>549</v>
      </c>
      <c r="V26" s="7" t="s">
        <v>331</v>
      </c>
      <c r="W26" s="7" t="s">
        <v>362</v>
      </c>
      <c r="X26" s="65" t="s">
        <v>533</v>
      </c>
      <c r="Y26" s="65" t="s">
        <v>534</v>
      </c>
      <c r="Z26" s="8" t="s">
        <v>48</v>
      </c>
      <c r="AA26" s="74"/>
      <c r="AB26" s="74"/>
      <c r="AD26" s="85" t="s">
        <v>69</v>
      </c>
      <c r="AE26" s="12" t="s">
        <v>47</v>
      </c>
      <c r="AF26" s="12" t="s">
        <v>122</v>
      </c>
      <c r="AG26" s="7" t="s">
        <v>378</v>
      </c>
      <c r="AH26" s="62" t="s">
        <v>532</v>
      </c>
      <c r="AI26" s="62" t="s">
        <v>549</v>
      </c>
      <c r="AJ26" s="7" t="s">
        <v>331</v>
      </c>
      <c r="AK26" s="7" t="s">
        <v>362</v>
      </c>
      <c r="AL26" s="65" t="s">
        <v>533</v>
      </c>
      <c r="AM26" s="65" t="s">
        <v>534</v>
      </c>
      <c r="AN26" s="13" t="s">
        <v>48</v>
      </c>
      <c r="AO26" s="74"/>
      <c r="AP26" s="74"/>
    </row>
    <row r="27" spans="2:110" ht="15" customHeight="1" x14ac:dyDescent="0.25">
      <c r="B27" s="82"/>
      <c r="C27" s="4">
        <v>2</v>
      </c>
      <c r="D27" s="4" t="s">
        <v>143</v>
      </c>
      <c r="E27" s="4" t="s">
        <v>122</v>
      </c>
      <c r="F27" s="4"/>
      <c r="G27" s="4"/>
      <c r="H27" s="4" t="s">
        <v>333</v>
      </c>
      <c r="I27" s="60" t="str">
        <f>VLOOKUP(E27,Hoja2!$A$1:$B$14,2,FALSE)</f>
        <v>VARCHAR(100)</v>
      </c>
      <c r="J27" s="60"/>
      <c r="K27" s="60"/>
      <c r="L27" s="2" t="s">
        <v>23</v>
      </c>
      <c r="M27" s="16">
        <v>2</v>
      </c>
      <c r="N27" t="str">
        <f t="shared" ref="N27:N56" si="11">SUBSTITUTE(SUBSTITUTE(SUBSTITUTE(SUBSTITUTE(N$4,"%orden",M27),"%type",I27),"%size",C27),"%name",H27)</f>
        <v>{"order": 2,"type": "VARCHAR(100)","size": 2,"name": "TIP_PERSONA"},</v>
      </c>
      <c r="P27" s="90"/>
      <c r="Q27" s="6">
        <v>18</v>
      </c>
      <c r="R27" s="6" t="s">
        <v>143</v>
      </c>
      <c r="S27" s="4" t="str">
        <f t="shared" ref="S27:S33" si="12">LEFT(V27,3)</f>
        <v>ID_</v>
      </c>
      <c r="T27" s="4"/>
      <c r="U27" s="4"/>
      <c r="V27" s="6" t="s">
        <v>393</v>
      </c>
      <c r="W27" s="60" t="str">
        <f>VLOOKUP(S27,Hoja2!$A$1:$B$14,2,FALSE)</f>
        <v>VARCHAR(100)</v>
      </c>
      <c r="X27" s="60"/>
      <c r="Y27" s="60"/>
      <c r="Z27" s="15" t="s">
        <v>14</v>
      </c>
      <c r="AA27" s="16">
        <v>1</v>
      </c>
      <c r="AB27" t="str">
        <f>SUBSTITUTE(SUBSTITUTE(SUBSTITUTE(SUBSTITUTE(AB$4,"%orden",AA27),"%type",W27),"%size",Q27),"%name",V27)</f>
        <v>{"order": 1,"type": "VARCHAR(100)","size": 18,"name": "ID_ACUMULACION"},</v>
      </c>
      <c r="AD27" s="85"/>
      <c r="AE27" s="6">
        <v>18</v>
      </c>
      <c r="AF27" s="6" t="s">
        <v>143</v>
      </c>
      <c r="AG27" s="4" t="str">
        <f t="shared" ref="AG27:AG41" si="13">LEFT(AJ27,3)</f>
        <v>COD</v>
      </c>
      <c r="AH27" s="4"/>
      <c r="AI27" s="4"/>
      <c r="AJ27" s="6" t="s">
        <v>455</v>
      </c>
      <c r="AK27" s="60" t="str">
        <f>VLOOKUP(AG27,Hoja2!$A$1:$B$14,2,FALSE)</f>
        <v>VARCHAR(100)</v>
      </c>
      <c r="AL27" s="60"/>
      <c r="AM27" s="60"/>
      <c r="AN27" s="15" t="s">
        <v>9</v>
      </c>
      <c r="AO27" s="16">
        <v>1</v>
      </c>
      <c r="AP27" t="str">
        <f>SUBSTITUTE(SUBSTITUTE(SUBSTITUTE(SUBSTITUTE(AP$4,"%orden",AO27),"%type",AK27),"%size",AE27),"%name",AJ27)</f>
        <v>{"order": 1,"type": "VARCHAR(100)","size": 18,"name": "COD_CANJE"},</v>
      </c>
    </row>
    <row r="28" spans="2:110" ht="30" x14ac:dyDescent="0.25">
      <c r="B28" s="82"/>
      <c r="C28" s="6">
        <v>20</v>
      </c>
      <c r="D28" s="6" t="s">
        <v>124</v>
      </c>
      <c r="E28" s="6" t="s">
        <v>375</v>
      </c>
      <c r="F28" s="6"/>
      <c r="G28" s="6"/>
      <c r="H28" s="6" t="s">
        <v>334</v>
      </c>
      <c r="I28" s="60" t="str">
        <f>VLOOKUP(E28,Hoja2!$A$1:$B$14,2,FALSE)</f>
        <v>VARCHAR(1000)</v>
      </c>
      <c r="J28" s="60"/>
      <c r="K28" s="60"/>
      <c r="L28" s="2" t="s">
        <v>165</v>
      </c>
      <c r="M28" s="16">
        <v>3</v>
      </c>
      <c r="N28" t="str">
        <f t="shared" si="11"/>
        <v>{"order": 3,"type": "VARCHAR(1000)","size": 20,"name": "DES_TIPOPERSONA"},</v>
      </c>
      <c r="P28" s="90"/>
      <c r="Q28" s="6">
        <v>15</v>
      </c>
      <c r="R28" s="6" t="s">
        <v>143</v>
      </c>
      <c r="S28" s="4" t="str">
        <f t="shared" si="12"/>
        <v>NUM</v>
      </c>
      <c r="T28" s="4"/>
      <c r="U28" s="4"/>
      <c r="V28" s="6" t="s">
        <v>394</v>
      </c>
      <c r="W28" s="60" t="str">
        <f>VLOOKUP(S28,Hoja2!$A$1:$B$14,2,FALSE)</f>
        <v>BIGINT</v>
      </c>
      <c r="X28" s="60"/>
      <c r="Y28" s="60"/>
      <c r="Z28" s="2" t="s">
        <v>52</v>
      </c>
      <c r="AA28" s="16">
        <v>2</v>
      </c>
      <c r="AB28" t="str">
        <f t="shared" ref="AB28:AB33" si="14">SUBSTITUTE(SUBSTITUTE(SUBSTITUTE(SUBSTITUTE(AB$4,"%orden",AA28),"%type",W28),"%size",Q28),"%name",V28)</f>
        <v>{"order": 2,"type": "BIGINT","size": 15,"name": "NUM_SECCUENCIAL"},</v>
      </c>
      <c r="AD28" s="85"/>
      <c r="AE28" s="6">
        <v>3</v>
      </c>
      <c r="AF28" s="6" t="s">
        <v>143</v>
      </c>
      <c r="AG28" s="4" t="str">
        <f t="shared" si="13"/>
        <v>ID_</v>
      </c>
      <c r="AH28" s="4"/>
      <c r="AI28" s="4"/>
      <c r="AJ28" s="6" t="s">
        <v>456</v>
      </c>
      <c r="AK28" s="60" t="str">
        <f>VLOOKUP(AG28,Hoja2!$A$1:$B$14,2,FALSE)</f>
        <v>VARCHAR(100)</v>
      </c>
      <c r="AL28" s="60"/>
      <c r="AM28" s="60"/>
      <c r="AN28" s="15" t="s">
        <v>52</v>
      </c>
      <c r="AO28" s="16">
        <v>2</v>
      </c>
      <c r="AP28" t="str">
        <f t="shared" ref="AP28:AP41" si="15">SUBSTITUTE(SUBSTITUTE(SUBSTITUTE(SUBSTITUTE(AP$4,"%orden",AO28),"%type",AK28),"%size",AE28),"%name",AJ28)</f>
        <v>{"order": 2,"type": "VARCHAR(100)","size": 3,"name": "ID_SECUUENCIAL"},</v>
      </c>
    </row>
    <row r="29" spans="2:110" x14ac:dyDescent="0.25">
      <c r="B29" s="82"/>
      <c r="C29" s="4">
        <v>4</v>
      </c>
      <c r="D29" s="4" t="s">
        <v>143</v>
      </c>
      <c r="E29" s="4" t="s">
        <v>122</v>
      </c>
      <c r="F29" s="4"/>
      <c r="G29" s="4"/>
      <c r="H29" s="4" t="s">
        <v>335</v>
      </c>
      <c r="I29" s="60" t="str">
        <f>VLOOKUP(E29,Hoja2!$A$1:$B$14,2,FALSE)</f>
        <v>VARCHAR(100)</v>
      </c>
      <c r="J29" s="60"/>
      <c r="K29" s="60"/>
      <c r="L29" s="2" t="s">
        <v>34</v>
      </c>
      <c r="M29" s="16">
        <v>4</v>
      </c>
      <c r="N29" t="str">
        <f t="shared" si="11"/>
        <v>{"order": 4,"type": "VARCHAR(100)","size": 4,"name": "TIP_DOCUMENTOIDENTIDAD"},</v>
      </c>
      <c r="P29" s="90"/>
      <c r="Q29" s="6">
        <v>14</v>
      </c>
      <c r="R29" s="6" t="s">
        <v>124</v>
      </c>
      <c r="S29" s="4" t="str">
        <f t="shared" si="12"/>
        <v>COD</v>
      </c>
      <c r="T29" s="4"/>
      <c r="U29" s="4"/>
      <c r="V29" s="6" t="s">
        <v>404</v>
      </c>
      <c r="W29" s="60" t="str">
        <f>VLOOKUP(S29,Hoja2!$A$1:$B$14,2,FALSE)</f>
        <v>VARCHAR(100)</v>
      </c>
      <c r="X29" s="60"/>
      <c r="Y29" s="60"/>
      <c r="Z29" s="2" t="s">
        <v>53</v>
      </c>
      <c r="AA29" s="16">
        <v>3</v>
      </c>
      <c r="AB29" t="str">
        <f t="shared" si="14"/>
        <v>{"order": 3,"type": "VARCHAR(100)","size": 14,"name": "COD_PRODUCTOPRIMAX"},</v>
      </c>
      <c r="AD29" s="85"/>
      <c r="AE29" s="6">
        <v>15</v>
      </c>
      <c r="AF29" s="6" t="s">
        <v>124</v>
      </c>
      <c r="AG29" s="4" t="str">
        <f t="shared" si="13"/>
        <v>COD</v>
      </c>
      <c r="AH29" s="4"/>
      <c r="AI29" s="4"/>
      <c r="AJ29" s="6" t="s">
        <v>395</v>
      </c>
      <c r="AK29" s="60" t="str">
        <f>VLOOKUP(AG29,Hoja2!$A$1:$B$14,2,FALSE)</f>
        <v>VARCHAR(100)</v>
      </c>
      <c r="AL29" s="60"/>
      <c r="AM29" s="60"/>
      <c r="AN29" s="15" t="s">
        <v>80</v>
      </c>
      <c r="AO29" s="16">
        <v>3</v>
      </c>
      <c r="AP29" t="str">
        <f t="shared" si="15"/>
        <v>{"order": 3,"type": "VARCHAR(100)","size": 15,"name": "COD_PRODUCTO"},</v>
      </c>
    </row>
    <row r="30" spans="2:110" x14ac:dyDescent="0.25">
      <c r="B30" s="82"/>
      <c r="C30" s="4">
        <v>10</v>
      </c>
      <c r="D30" s="6" t="s">
        <v>124</v>
      </c>
      <c r="E30" s="6" t="s">
        <v>375</v>
      </c>
      <c r="F30" s="6"/>
      <c r="G30" s="6"/>
      <c r="H30" s="6" t="s">
        <v>336</v>
      </c>
      <c r="I30" s="60" t="str">
        <f>VLOOKUP(E30,Hoja2!$A$1:$B$14,2,FALSE)</f>
        <v>VARCHAR(1000)</v>
      </c>
      <c r="J30" s="60"/>
      <c r="K30" s="60"/>
      <c r="L30" s="2" t="s">
        <v>166</v>
      </c>
      <c r="M30" s="16">
        <v>5</v>
      </c>
      <c r="N30" t="str">
        <f t="shared" si="11"/>
        <v>{"order": 5,"type": "VARCHAR(1000)","size": 10,"name": "DES_DOCUMENTOIDENTIDAD"},</v>
      </c>
      <c r="P30" s="90"/>
      <c r="Q30" s="6">
        <v>50</v>
      </c>
      <c r="R30" s="6" t="s">
        <v>124</v>
      </c>
      <c r="S30" s="4" t="str">
        <f t="shared" si="12"/>
        <v>DES</v>
      </c>
      <c r="T30" s="4"/>
      <c r="U30" s="4"/>
      <c r="V30" s="6" t="s">
        <v>396</v>
      </c>
      <c r="W30" s="60" t="str">
        <f>VLOOKUP(S30,Hoja2!$A$1:$B$14,2,FALSE)</f>
        <v>VARCHAR(1000)</v>
      </c>
      <c r="X30" s="60"/>
      <c r="Y30" s="60"/>
      <c r="Z30" s="2" t="s">
        <v>11</v>
      </c>
      <c r="AA30" s="16">
        <v>4</v>
      </c>
      <c r="AB30" t="str">
        <f t="shared" si="14"/>
        <v>{"order": 4,"type": "VARCHAR(1000)","size": 50,"name": "DES_ACUMULACIONPRIMAX"},</v>
      </c>
      <c r="AD30" s="85"/>
      <c r="AE30" s="6">
        <v>25</v>
      </c>
      <c r="AF30" s="6" t="s">
        <v>124</v>
      </c>
      <c r="AG30" s="4" t="str">
        <f t="shared" si="13"/>
        <v>DES</v>
      </c>
      <c r="AH30" s="4"/>
      <c r="AI30" s="4"/>
      <c r="AJ30" s="6" t="s">
        <v>457</v>
      </c>
      <c r="AK30" s="60" t="str">
        <f>VLOOKUP(AG30,Hoja2!$A$1:$B$14,2,FALSE)</f>
        <v>VARCHAR(1000)</v>
      </c>
      <c r="AL30" s="60"/>
      <c r="AM30" s="60"/>
      <c r="AN30" s="15" t="s">
        <v>11</v>
      </c>
      <c r="AO30" s="16">
        <v>4</v>
      </c>
      <c r="AP30" t="str">
        <f t="shared" si="15"/>
        <v>{"order": 4,"type": "VARCHAR(1000)","size": 25,"name": "DES_CANJE"},</v>
      </c>
    </row>
    <row r="31" spans="2:110" ht="30" x14ac:dyDescent="0.25">
      <c r="B31" s="82"/>
      <c r="C31" s="4">
        <v>1</v>
      </c>
      <c r="D31" s="4" t="s">
        <v>143</v>
      </c>
      <c r="E31" s="4" t="s">
        <v>377</v>
      </c>
      <c r="F31" s="4"/>
      <c r="G31" s="4"/>
      <c r="H31" s="4" t="s">
        <v>337</v>
      </c>
      <c r="I31" s="75" t="s">
        <v>516</v>
      </c>
      <c r="J31" s="60"/>
      <c r="K31" s="60"/>
      <c r="L31" s="2" t="s">
        <v>33</v>
      </c>
      <c r="M31" s="16">
        <v>6</v>
      </c>
      <c r="N31" t="str">
        <f t="shared" si="11"/>
        <v>{"order": 6,"type": "INTEGER","size": 1,"name": "FLG_DOCUMENTOIDENTIDAD"},</v>
      </c>
      <c r="P31" s="90"/>
      <c r="Q31" s="6">
        <v>8</v>
      </c>
      <c r="R31" s="6" t="s">
        <v>143</v>
      </c>
      <c r="S31" s="4" t="str">
        <f t="shared" si="12"/>
        <v>CAN</v>
      </c>
      <c r="T31" s="4"/>
      <c r="U31" s="67" t="s">
        <v>142</v>
      </c>
      <c r="V31" s="68" t="s">
        <v>525</v>
      </c>
      <c r="W31" s="69" t="s">
        <v>580</v>
      </c>
      <c r="X31" s="60"/>
      <c r="Y31" s="60"/>
      <c r="Z31" s="2" t="s">
        <v>10</v>
      </c>
      <c r="AA31" s="16">
        <v>5</v>
      </c>
      <c r="AB31" t="str">
        <f t="shared" si="14"/>
        <v>{"order": 5,"type": "DECIMAL(8,3)","size": 8,"name": "CAN_ACUMULACION"},</v>
      </c>
      <c r="AD31" s="85"/>
      <c r="AE31" s="6">
        <v>30</v>
      </c>
      <c r="AF31" s="6" t="s">
        <v>124</v>
      </c>
      <c r="AG31" s="4" t="str">
        <f t="shared" si="13"/>
        <v>DES</v>
      </c>
      <c r="AH31" s="4"/>
      <c r="AI31" s="4"/>
      <c r="AJ31" s="6" t="s">
        <v>458</v>
      </c>
      <c r="AK31" s="60" t="str">
        <f>VLOOKUP(AG31,Hoja2!$A$1:$B$14,2,FALSE)</f>
        <v>VARCHAR(1000)</v>
      </c>
      <c r="AL31" s="60"/>
      <c r="AM31" s="60"/>
      <c r="AN31" s="15" t="s">
        <v>84</v>
      </c>
      <c r="AO31" s="16">
        <v>5</v>
      </c>
      <c r="AP31" t="str">
        <f t="shared" si="15"/>
        <v>{"order": 5,"type": "VARCHAR(1000)","size": 30,"name": "DES_RUBRO"},</v>
      </c>
    </row>
    <row r="32" spans="2:110" x14ac:dyDescent="0.25">
      <c r="B32" s="82"/>
      <c r="C32" s="4">
        <v>1</v>
      </c>
      <c r="D32" s="4" t="s">
        <v>143</v>
      </c>
      <c r="E32" s="4" t="s">
        <v>377</v>
      </c>
      <c r="F32" s="4"/>
      <c r="G32" s="4"/>
      <c r="H32" s="4" t="s">
        <v>338</v>
      </c>
      <c r="I32" s="75" t="s">
        <v>516</v>
      </c>
      <c r="J32" s="60"/>
      <c r="K32" s="60"/>
      <c r="L32" s="2" t="s">
        <v>35</v>
      </c>
      <c r="M32" s="16">
        <v>7</v>
      </c>
      <c r="N32" t="str">
        <f t="shared" si="11"/>
        <v>{"order": 7,"type": "INTEGER","size": 1,"name": "FLG_RUC"},</v>
      </c>
      <c r="P32" s="90"/>
      <c r="Q32" s="6">
        <v>1</v>
      </c>
      <c r="R32" s="6" t="s">
        <v>124</v>
      </c>
      <c r="S32" s="4" t="str">
        <f t="shared" si="12"/>
        <v>DES</v>
      </c>
      <c r="T32" s="4"/>
      <c r="U32" s="4"/>
      <c r="V32" s="6" t="s">
        <v>397</v>
      </c>
      <c r="W32" s="60" t="str">
        <f>VLOOKUP(S32,Hoja2!$A$1:$B$14,2,FALSE)</f>
        <v>VARCHAR(1000)</v>
      </c>
      <c r="X32" s="60"/>
      <c r="Y32" s="60"/>
      <c r="Z32" s="2" t="s">
        <v>55</v>
      </c>
      <c r="AA32" s="16">
        <v>6</v>
      </c>
      <c r="AB32" t="str">
        <f t="shared" si="14"/>
        <v>{"order": 6,"type": "VARCHAR(1000)","size": 1,"name": "DES_SIGNO"},</v>
      </c>
      <c r="AD32" s="85"/>
      <c r="AE32" s="6">
        <v>30</v>
      </c>
      <c r="AF32" s="6" t="s">
        <v>124</v>
      </c>
      <c r="AG32" s="4" t="str">
        <f t="shared" si="13"/>
        <v>DES</v>
      </c>
      <c r="AH32" s="4"/>
      <c r="AI32" s="4"/>
      <c r="AJ32" s="6" t="s">
        <v>438</v>
      </c>
      <c r="AK32" s="60" t="str">
        <f>VLOOKUP(AG32,Hoja2!$A$1:$B$14,2,FALSE)</f>
        <v>VARCHAR(1000)</v>
      </c>
      <c r="AL32" s="60"/>
      <c r="AM32" s="60"/>
      <c r="AN32" s="15" t="s">
        <v>85</v>
      </c>
      <c r="AO32" s="16">
        <v>6</v>
      </c>
      <c r="AP32" t="str">
        <f t="shared" si="15"/>
        <v>{"order": 6,"type": "VARCHAR(1000)","size": 30,"name": "DES_CATEGORIA"},</v>
      </c>
    </row>
    <row r="33" spans="2:42" x14ac:dyDescent="0.25">
      <c r="B33" s="82"/>
      <c r="C33" s="4">
        <v>1</v>
      </c>
      <c r="D33" s="4" t="s">
        <v>143</v>
      </c>
      <c r="E33" s="4" t="s">
        <v>375</v>
      </c>
      <c r="F33" s="4"/>
      <c r="G33" s="4"/>
      <c r="H33" s="4" t="s">
        <v>339</v>
      </c>
      <c r="I33" s="60" t="str">
        <f>VLOOKUP(E33,Hoja2!$A$1:$B$14,2,FALSE)</f>
        <v>VARCHAR(1000)</v>
      </c>
      <c r="J33" s="60"/>
      <c r="K33" s="60"/>
      <c r="L33" s="2" t="s">
        <v>3</v>
      </c>
      <c r="M33" s="16">
        <v>8</v>
      </c>
      <c r="N33" t="str">
        <f t="shared" si="11"/>
        <v>{"order": 8,"type": "VARCHAR(1000)","size": 1,"name": "DES_NOMBRE"},</v>
      </c>
      <c r="P33" s="91"/>
      <c r="Q33" s="6">
        <v>15</v>
      </c>
      <c r="R33" s="6" t="s">
        <v>144</v>
      </c>
      <c r="S33" s="4" t="str">
        <f t="shared" si="12"/>
        <v>IMP</v>
      </c>
      <c r="T33" s="4"/>
      <c r="U33" s="67" t="s">
        <v>142</v>
      </c>
      <c r="V33" s="68" t="s">
        <v>398</v>
      </c>
      <c r="W33" s="69" t="s">
        <v>579</v>
      </c>
      <c r="X33" s="60"/>
      <c r="Y33" s="60"/>
      <c r="Z33" s="2" t="s">
        <v>57</v>
      </c>
      <c r="AA33" s="16">
        <v>7</v>
      </c>
      <c r="AB33" t="str">
        <f t="shared" si="14"/>
        <v>{"order": 7,"type": "DECIMAL(15,2)","size": 15,"name": "IMP_SOLESPRODUCTO"},</v>
      </c>
      <c r="AD33" s="85"/>
      <c r="AE33" s="6">
        <v>30</v>
      </c>
      <c r="AF33" s="6" t="s">
        <v>124</v>
      </c>
      <c r="AG33" s="4" t="str">
        <f t="shared" si="13"/>
        <v>DES</v>
      </c>
      <c r="AH33" s="4"/>
      <c r="AI33" s="4"/>
      <c r="AJ33" s="6" t="s">
        <v>459</v>
      </c>
      <c r="AK33" s="60" t="str">
        <f>VLOOKUP(AG33,Hoja2!$A$1:$B$14,2,FALSE)</f>
        <v>VARCHAR(1000)</v>
      </c>
      <c r="AL33" s="60"/>
      <c r="AM33" s="60"/>
      <c r="AN33" s="15" t="s">
        <v>125</v>
      </c>
      <c r="AO33" s="16">
        <v>7</v>
      </c>
      <c r="AP33" t="str">
        <f t="shared" si="15"/>
        <v>{"order": 7,"type": "VARCHAR(1000)","size": 30,"name": "DES_FAMILIA"},</v>
      </c>
    </row>
    <row r="34" spans="2:42" ht="21" x14ac:dyDescent="0.35">
      <c r="B34" s="82"/>
      <c r="C34" s="4">
        <v>1</v>
      </c>
      <c r="D34" s="4" t="s">
        <v>143</v>
      </c>
      <c r="E34" s="4" t="s">
        <v>375</v>
      </c>
      <c r="F34" s="4"/>
      <c r="G34" s="4"/>
      <c r="H34" s="4" t="s">
        <v>340</v>
      </c>
      <c r="I34" s="60" t="str">
        <f>VLOOKUP(E34,Hoja2!$A$1:$B$14,2,FALSE)</f>
        <v>VARCHAR(1000)</v>
      </c>
      <c r="J34" s="60"/>
      <c r="K34" s="60"/>
      <c r="L34" s="2" t="s">
        <v>24</v>
      </c>
      <c r="M34" s="16">
        <v>9</v>
      </c>
      <c r="N34" t="str">
        <f t="shared" si="11"/>
        <v>{"order": 9,"type": "VARCHAR(1000)","size": 1,"name": "DES_APEPATERNO"},</v>
      </c>
      <c r="P34" s="81" t="s">
        <v>531</v>
      </c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72"/>
      <c r="AB34" s="72"/>
      <c r="AD34" s="85"/>
      <c r="AE34" s="6">
        <v>5</v>
      </c>
      <c r="AF34" s="6" t="s">
        <v>143</v>
      </c>
      <c r="AG34" s="4" t="str">
        <f t="shared" si="13"/>
        <v>COD</v>
      </c>
      <c r="AH34" s="4"/>
      <c r="AI34" s="4"/>
      <c r="AJ34" s="6" t="s">
        <v>460</v>
      </c>
      <c r="AK34" s="60" t="str">
        <f>VLOOKUP(AG34,Hoja2!$A$1:$B$14,2,FALSE)</f>
        <v>VARCHAR(100)</v>
      </c>
      <c r="AL34" s="60"/>
      <c r="AM34" s="60"/>
      <c r="AN34" s="15" t="s">
        <v>132</v>
      </c>
      <c r="AO34" s="16">
        <v>8</v>
      </c>
      <c r="AP34" t="str">
        <f t="shared" si="15"/>
        <v>{"order": 8,"type": "VARCHAR(100)","size": 5,"name": "COD_CAMPAÑA"},</v>
      </c>
    </row>
    <row r="35" spans="2:42" x14ac:dyDescent="0.25">
      <c r="B35" s="82"/>
      <c r="C35" s="4">
        <v>1</v>
      </c>
      <c r="D35" s="4" t="s">
        <v>143</v>
      </c>
      <c r="E35" s="4" t="s">
        <v>375</v>
      </c>
      <c r="F35" s="4"/>
      <c r="G35" s="4"/>
      <c r="H35" s="4" t="s">
        <v>341</v>
      </c>
      <c r="I35" s="60" t="str">
        <f>VLOOKUP(E35,Hoja2!$A$1:$B$14,2,FALSE)</f>
        <v>VARCHAR(1000)</v>
      </c>
      <c r="J35" s="60"/>
      <c r="K35" s="60"/>
      <c r="L35" s="2" t="s">
        <v>25</v>
      </c>
      <c r="M35" s="16">
        <v>10</v>
      </c>
      <c r="N35" t="str">
        <f t="shared" si="11"/>
        <v>{"order": 10,"type": "VARCHAR(1000)","size": 1,"name": "DES_APEMATERNO"},</v>
      </c>
      <c r="P35" s="57" t="s">
        <v>129</v>
      </c>
      <c r="Q35" s="80" t="s">
        <v>537</v>
      </c>
      <c r="R35" s="80"/>
      <c r="S35" s="80"/>
      <c r="T35" s="80"/>
      <c r="U35" s="80"/>
      <c r="V35" s="80"/>
      <c r="W35" s="80"/>
      <c r="X35" s="80"/>
      <c r="Y35" s="80"/>
      <c r="Z35" s="80"/>
      <c r="AA35" s="73"/>
      <c r="AB35" s="73"/>
      <c r="AD35" s="85"/>
      <c r="AE35" s="18">
        <v>50</v>
      </c>
      <c r="AF35" s="18" t="s">
        <v>124</v>
      </c>
      <c r="AG35" s="4" t="str">
        <f t="shared" si="13"/>
        <v>DES</v>
      </c>
      <c r="AH35" s="3"/>
      <c r="AI35" s="3"/>
      <c r="AJ35" s="18" t="s">
        <v>461</v>
      </c>
      <c r="AK35" s="60" t="str">
        <f>VLOOKUP(AG35,Hoja2!$A$1:$B$14,2,FALSE)</f>
        <v>VARCHAR(1000)</v>
      </c>
      <c r="AL35" s="66"/>
      <c r="AM35" s="66"/>
      <c r="AN35" s="17" t="s">
        <v>11</v>
      </c>
      <c r="AO35" s="16">
        <v>9</v>
      </c>
      <c r="AP35" t="str">
        <f t="shared" si="15"/>
        <v>{"order": 9,"type": "VARCHAR(1000)","size": 50,"name": "DES_CAMPAÑA"},</v>
      </c>
    </row>
    <row r="36" spans="2:42" ht="15" customHeight="1" x14ac:dyDescent="0.25">
      <c r="B36" s="82"/>
      <c r="C36" s="4">
        <v>8</v>
      </c>
      <c r="D36" s="4" t="s">
        <v>143</v>
      </c>
      <c r="E36" s="4" t="s">
        <v>376</v>
      </c>
      <c r="F36" s="4"/>
      <c r="G36" s="4"/>
      <c r="H36" s="4" t="s">
        <v>342</v>
      </c>
      <c r="I36" s="60" t="str">
        <f>VLOOKUP(E36,Hoja2!$A$1:$B$14,2,FALSE)</f>
        <v>TIMESTAMP</v>
      </c>
      <c r="J36" s="60"/>
      <c r="K36" s="60"/>
      <c r="L36" s="2" t="s">
        <v>197</v>
      </c>
      <c r="M36" s="16">
        <v>11</v>
      </c>
      <c r="N36" t="str">
        <f t="shared" si="11"/>
        <v>{"order": 11,"type": "TIMESTAMP","size": 8,"name": "FEC_NACIMIENTO"},</v>
      </c>
      <c r="P36" s="89" t="s">
        <v>130</v>
      </c>
      <c r="Q36" s="7" t="s">
        <v>47</v>
      </c>
      <c r="R36" s="7" t="s">
        <v>122</v>
      </c>
      <c r="S36" s="7" t="s">
        <v>378</v>
      </c>
      <c r="T36" s="62" t="s">
        <v>532</v>
      </c>
      <c r="U36" s="62" t="s">
        <v>549</v>
      </c>
      <c r="V36" s="7" t="s">
        <v>331</v>
      </c>
      <c r="W36" s="7" t="s">
        <v>362</v>
      </c>
      <c r="X36" s="65" t="s">
        <v>533</v>
      </c>
      <c r="Y36" s="65" t="s">
        <v>534</v>
      </c>
      <c r="Z36" s="8" t="s">
        <v>48</v>
      </c>
      <c r="AA36" s="74"/>
      <c r="AB36" s="74"/>
      <c r="AD36" s="85"/>
      <c r="AE36" s="6">
        <v>6</v>
      </c>
      <c r="AF36" s="6" t="s">
        <v>143</v>
      </c>
      <c r="AG36" s="4" t="e">
        <f>LEFT(#REF!,3)</f>
        <v>#REF!</v>
      </c>
      <c r="AH36" s="4"/>
      <c r="AI36" s="67" t="s">
        <v>139</v>
      </c>
      <c r="AJ36" s="68" t="s">
        <v>526</v>
      </c>
      <c r="AK36" s="70" t="s">
        <v>521</v>
      </c>
      <c r="AL36" s="60"/>
      <c r="AM36" s="60"/>
      <c r="AN36" s="15" t="s">
        <v>10</v>
      </c>
      <c r="AO36" s="16">
        <v>10</v>
      </c>
      <c r="AP36" t="str">
        <f t="shared" si="15"/>
        <v>{"order": 10,"type": "BIGINT","size": 6,"name": "CAN_CANJE"},</v>
      </c>
    </row>
    <row r="37" spans="2:42" ht="15" customHeight="1" x14ac:dyDescent="0.25">
      <c r="B37" s="82"/>
      <c r="C37" s="4">
        <v>4</v>
      </c>
      <c r="D37" s="4" t="s">
        <v>143</v>
      </c>
      <c r="E37" s="4" t="s">
        <v>509</v>
      </c>
      <c r="F37" s="4"/>
      <c r="G37" s="4"/>
      <c r="H37" s="4" t="s">
        <v>527</v>
      </c>
      <c r="I37" s="60" t="str">
        <f>VLOOKUP(E37,Hoja2!$A$1:$B$14,2,FALSE)</f>
        <v>INTEGER</v>
      </c>
      <c r="J37" s="60"/>
      <c r="K37" s="60"/>
      <c r="L37" s="2" t="s">
        <v>36</v>
      </c>
      <c r="M37" s="16">
        <v>12</v>
      </c>
      <c r="N37" t="str">
        <f t="shared" si="11"/>
        <v>{"order": 12,"type": "INTEGER","size": 4,"name": "CAN_EDAD"},</v>
      </c>
      <c r="P37" s="90"/>
      <c r="Q37" s="6">
        <v>7</v>
      </c>
      <c r="R37" s="6" t="s">
        <v>143</v>
      </c>
      <c r="S37" s="4" t="str">
        <f>LEFT(V37,3)</f>
        <v>COD</v>
      </c>
      <c r="T37" s="4"/>
      <c r="U37" s="4"/>
      <c r="V37" s="6" t="s">
        <v>399</v>
      </c>
      <c r="W37" s="60" t="str">
        <f>VLOOKUP(S37,Hoja2!$A$1:$B$14,2,FALSE)</f>
        <v>VARCHAR(100)</v>
      </c>
      <c r="X37" s="60"/>
      <c r="Y37" s="60"/>
      <c r="Z37" s="15" t="s">
        <v>128</v>
      </c>
      <c r="AA37" s="16"/>
      <c r="AB37" s="16"/>
      <c r="AD37" s="85"/>
      <c r="AE37" s="6">
        <v>6</v>
      </c>
      <c r="AF37" s="6" t="s">
        <v>143</v>
      </c>
      <c r="AG37" s="4" t="e">
        <f>LEFT(#REF!,3)</f>
        <v>#REF!</v>
      </c>
      <c r="AH37" s="4"/>
      <c r="AI37" s="67" t="s">
        <v>139</v>
      </c>
      <c r="AJ37" s="68" t="s">
        <v>528</v>
      </c>
      <c r="AK37" s="70" t="s">
        <v>521</v>
      </c>
      <c r="AL37" s="60"/>
      <c r="AM37" s="60"/>
      <c r="AN37" s="15" t="s">
        <v>133</v>
      </c>
      <c r="AO37" s="16">
        <v>11</v>
      </c>
      <c r="AP37" t="str">
        <f t="shared" si="15"/>
        <v>{"order": 11,"type": "BIGINT","size": 6,"name": "CAN_CANJEDEVUELTA"},</v>
      </c>
    </row>
    <row r="38" spans="2:42" x14ac:dyDescent="0.25">
      <c r="B38" s="82"/>
      <c r="C38" s="4">
        <v>1</v>
      </c>
      <c r="D38" s="4" t="s">
        <v>143</v>
      </c>
      <c r="E38" s="4" t="s">
        <v>122</v>
      </c>
      <c r="F38" s="4"/>
      <c r="G38" s="4"/>
      <c r="H38" s="4" t="s">
        <v>344</v>
      </c>
      <c r="I38" s="60" t="str">
        <f>VLOOKUP(E38,Hoja2!$A$1:$B$14,2,FALSE)</f>
        <v>VARCHAR(100)</v>
      </c>
      <c r="J38" s="60"/>
      <c r="K38" s="60"/>
      <c r="L38" s="2" t="s">
        <v>4</v>
      </c>
      <c r="M38" s="16">
        <v>13</v>
      </c>
      <c r="N38" t="str">
        <f t="shared" si="11"/>
        <v>{"order": 13,"type": "VARCHAR(100)","size": 1,"name": "TIP_SEXO"},</v>
      </c>
      <c r="P38" s="90"/>
      <c r="Q38" s="6">
        <v>100</v>
      </c>
      <c r="R38" s="6" t="s">
        <v>124</v>
      </c>
      <c r="S38" s="4" t="str">
        <f>LEFT(V38,3)</f>
        <v>DES</v>
      </c>
      <c r="T38" s="4"/>
      <c r="U38" s="4"/>
      <c r="V38" s="6" t="s">
        <v>400</v>
      </c>
      <c r="W38" s="60" t="str">
        <f>VLOOKUP(S38,Hoja2!$A$1:$B$14,2,FALSE)</f>
        <v>VARCHAR(1000)</v>
      </c>
      <c r="X38" s="60"/>
      <c r="Y38" s="60"/>
      <c r="Z38" s="2" t="s">
        <v>11</v>
      </c>
      <c r="AD38" s="85"/>
      <c r="AE38" s="6">
        <v>15</v>
      </c>
      <c r="AF38" s="6" t="s">
        <v>144</v>
      </c>
      <c r="AG38" s="4" t="str">
        <f t="shared" si="13"/>
        <v>NUM</v>
      </c>
      <c r="AH38" s="4"/>
      <c r="AI38" s="67" t="s">
        <v>139</v>
      </c>
      <c r="AJ38" s="68" t="s">
        <v>462</v>
      </c>
      <c r="AK38" s="70" t="s">
        <v>579</v>
      </c>
      <c r="AL38" s="60"/>
      <c r="AM38" s="60"/>
      <c r="AN38" s="15" t="s">
        <v>83</v>
      </c>
      <c r="AO38" s="16">
        <v>12</v>
      </c>
      <c r="AP38" t="str">
        <f t="shared" si="15"/>
        <v>{"order": 12,"type": "DECIMAL(15,2)","size": 15,"name": "NUM_PUNTOSPRODUCTO"},</v>
      </c>
    </row>
    <row r="39" spans="2:42" ht="15" customHeight="1" x14ac:dyDescent="0.25">
      <c r="B39" s="82"/>
      <c r="C39" s="4">
        <v>1</v>
      </c>
      <c r="D39" s="4" t="s">
        <v>143</v>
      </c>
      <c r="E39" s="4" t="s">
        <v>122</v>
      </c>
      <c r="F39" s="4"/>
      <c r="G39" s="4"/>
      <c r="H39" s="4" t="s">
        <v>343</v>
      </c>
      <c r="I39" s="60" t="str">
        <f>VLOOKUP(E39,Hoja2!$A$1:$B$14,2,FALSE)</f>
        <v>VARCHAR(100)</v>
      </c>
      <c r="J39" s="60"/>
      <c r="K39" s="60"/>
      <c r="L39" s="2" t="s">
        <v>26</v>
      </c>
      <c r="M39" s="16">
        <v>14</v>
      </c>
      <c r="N39" t="str">
        <f t="shared" si="11"/>
        <v>{"order": 14,"type": "VARCHAR(100)","size": 1,"name": "TIP_ESTADOCIVIL"},</v>
      </c>
      <c r="P39" s="91"/>
      <c r="Q39" s="6"/>
      <c r="R39" s="6"/>
      <c r="S39" s="6"/>
      <c r="T39" s="6"/>
      <c r="U39" s="6"/>
      <c r="V39" s="6"/>
      <c r="W39" s="6"/>
      <c r="X39" s="6"/>
      <c r="Y39" s="6"/>
      <c r="Z39" s="2"/>
      <c r="AD39" s="85"/>
      <c r="AE39" s="6">
        <v>1</v>
      </c>
      <c r="AF39" s="6" t="s">
        <v>124</v>
      </c>
      <c r="AG39" s="4" t="str">
        <f t="shared" si="13"/>
        <v>DES</v>
      </c>
      <c r="AH39" s="4"/>
      <c r="AI39" s="4"/>
      <c r="AJ39" s="6" t="s">
        <v>397</v>
      </c>
      <c r="AK39" s="60" t="str">
        <f>VLOOKUP(AG39,Hoja2!$A$1:$B$14,2,FALSE)</f>
        <v>VARCHAR(1000)</v>
      </c>
      <c r="AL39" s="60"/>
      <c r="AM39" s="60"/>
      <c r="AN39" s="15" t="s">
        <v>55</v>
      </c>
      <c r="AO39" s="16">
        <v>13</v>
      </c>
      <c r="AP39" t="str">
        <f t="shared" si="15"/>
        <v>{"order": 13,"type": "VARCHAR(1000)","size": 1,"name": "DES_SIGNO"},</v>
      </c>
    </row>
    <row r="40" spans="2:42" ht="21" x14ac:dyDescent="0.35">
      <c r="B40" s="82"/>
      <c r="C40" s="4">
        <v>1</v>
      </c>
      <c r="D40" s="4" t="s">
        <v>143</v>
      </c>
      <c r="E40" s="4" t="s">
        <v>377</v>
      </c>
      <c r="F40" s="4"/>
      <c r="G40" s="4"/>
      <c r="H40" s="4" t="s">
        <v>345</v>
      </c>
      <c r="I40" s="75" t="s">
        <v>516</v>
      </c>
      <c r="J40" s="60"/>
      <c r="K40" s="60"/>
      <c r="L40" s="2" t="s">
        <v>27</v>
      </c>
      <c r="M40" s="16">
        <v>15</v>
      </c>
      <c r="N40" t="str">
        <f t="shared" si="11"/>
        <v>{"order": 15,"type": "INTEGER","size": 1,"name": "FLG_TENENCIAHIJOS"},</v>
      </c>
      <c r="P40" s="81" t="s">
        <v>531</v>
      </c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72"/>
      <c r="AB40" s="72"/>
      <c r="AD40" s="85"/>
      <c r="AE40" s="6">
        <v>15</v>
      </c>
      <c r="AF40" s="6" t="s">
        <v>144</v>
      </c>
      <c r="AG40" s="4" t="e">
        <f>LEFT(#REF!,3)</f>
        <v>#REF!</v>
      </c>
      <c r="AH40" s="4"/>
      <c r="AI40" s="67" t="s">
        <v>139</v>
      </c>
      <c r="AJ40" s="68" t="s">
        <v>463</v>
      </c>
      <c r="AK40" s="70" t="s">
        <v>579</v>
      </c>
      <c r="AL40" s="60"/>
      <c r="AM40" s="60"/>
      <c r="AN40" s="15" t="s">
        <v>81</v>
      </c>
      <c r="AO40" s="16">
        <v>14</v>
      </c>
      <c r="AP40" t="str">
        <f t="shared" si="15"/>
        <v>{"order": 14,"type": "DECIMAL(15,2)","size": 15,"name": "IMP_PRECIOUNUTARIO"},</v>
      </c>
    </row>
    <row r="41" spans="2:42" x14ac:dyDescent="0.25">
      <c r="B41" s="82"/>
      <c r="C41" s="4">
        <v>1</v>
      </c>
      <c r="D41" s="4" t="s">
        <v>143</v>
      </c>
      <c r="E41" s="4" t="s">
        <v>377</v>
      </c>
      <c r="F41" s="4"/>
      <c r="G41" s="4"/>
      <c r="H41" s="4" t="s">
        <v>346</v>
      </c>
      <c r="I41" s="75" t="s">
        <v>516</v>
      </c>
      <c r="J41" s="60"/>
      <c r="K41" s="60"/>
      <c r="L41" s="2" t="s">
        <v>167</v>
      </c>
      <c r="M41" s="16">
        <v>16</v>
      </c>
      <c r="N41" t="str">
        <f t="shared" si="11"/>
        <v>{"order": 16,"type": "INTEGER","size": 1,"name": "FLG_TELEFONOFIJO"},</v>
      </c>
      <c r="P41" s="57" t="s">
        <v>261</v>
      </c>
      <c r="Q41" s="80" t="s">
        <v>538</v>
      </c>
      <c r="R41" s="80"/>
      <c r="S41" s="80"/>
      <c r="T41" s="80"/>
      <c r="U41" s="80"/>
      <c r="V41" s="80"/>
      <c r="W41" s="80"/>
      <c r="X41" s="80"/>
      <c r="Y41" s="80"/>
      <c r="Z41" s="80"/>
      <c r="AA41" s="73"/>
      <c r="AB41" s="26" t="s">
        <v>584</v>
      </c>
      <c r="AD41" s="85"/>
      <c r="AE41" s="6">
        <v>4</v>
      </c>
      <c r="AF41" s="6" t="s">
        <v>143</v>
      </c>
      <c r="AG41" s="4" t="str">
        <f t="shared" si="13"/>
        <v>COD</v>
      </c>
      <c r="AH41" s="4"/>
      <c r="AI41" s="4"/>
      <c r="AJ41" s="6" t="s">
        <v>464</v>
      </c>
      <c r="AK41" s="60" t="str">
        <f>VLOOKUP(AG41,Hoja2!$A$1:$B$14,2,FALSE)</f>
        <v>VARCHAR(100)</v>
      </c>
      <c r="AL41" s="60"/>
      <c r="AM41" s="60"/>
      <c r="AN41" s="2" t="s">
        <v>82</v>
      </c>
      <c r="AO41" s="16">
        <v>15</v>
      </c>
      <c r="AP41" t="str">
        <f t="shared" si="15"/>
        <v>{"order": 15,"type": "VARCHAR(100)","size": 4,"name": "COD_ALMACEN"},</v>
      </c>
    </row>
    <row r="42" spans="2:42" x14ac:dyDescent="0.25">
      <c r="B42" s="82"/>
      <c r="C42" s="3">
        <v>1</v>
      </c>
      <c r="D42" s="24" t="s">
        <v>143</v>
      </c>
      <c r="E42" s="24" t="s">
        <v>377</v>
      </c>
      <c r="H42" s="24" t="s">
        <v>347</v>
      </c>
      <c r="I42" s="75" t="s">
        <v>516</v>
      </c>
      <c r="J42" s="60"/>
      <c r="K42" s="60"/>
      <c r="L42" s="2" t="s">
        <v>168</v>
      </c>
      <c r="M42" s="16">
        <v>17</v>
      </c>
      <c r="N42" t="str">
        <f t="shared" si="11"/>
        <v>{"order": 17,"type": "INTEGER","size": 1,"name": "FLG_TELEFONOCELULAR"},</v>
      </c>
      <c r="P42" s="85" t="s">
        <v>50</v>
      </c>
      <c r="Q42" s="7" t="s">
        <v>47</v>
      </c>
      <c r="R42" s="7" t="s">
        <v>122</v>
      </c>
      <c r="S42" s="7" t="s">
        <v>378</v>
      </c>
      <c r="T42" s="62" t="s">
        <v>532</v>
      </c>
      <c r="U42" s="62" t="s">
        <v>549</v>
      </c>
      <c r="V42" s="7" t="s">
        <v>331</v>
      </c>
      <c r="W42" s="7" t="s">
        <v>362</v>
      </c>
      <c r="X42" s="65" t="s">
        <v>533</v>
      </c>
      <c r="Y42" s="65" t="s">
        <v>534</v>
      </c>
      <c r="Z42" s="8" t="s">
        <v>48</v>
      </c>
      <c r="AA42" s="74"/>
      <c r="AB42" s="74"/>
    </row>
    <row r="43" spans="2:42" ht="30" x14ac:dyDescent="0.25">
      <c r="B43" s="82"/>
      <c r="C43" s="4">
        <v>1</v>
      </c>
      <c r="D43" s="4" t="s">
        <v>143</v>
      </c>
      <c r="E43" s="4" t="s">
        <v>377</v>
      </c>
      <c r="F43" s="4"/>
      <c r="G43" s="4"/>
      <c r="H43" s="4" t="s">
        <v>348</v>
      </c>
      <c r="I43" s="75" t="s">
        <v>516</v>
      </c>
      <c r="J43" s="60"/>
      <c r="K43" s="60"/>
      <c r="L43" s="2" t="s">
        <v>37</v>
      </c>
      <c r="M43" s="16">
        <v>18</v>
      </c>
      <c r="N43" t="str">
        <f t="shared" si="11"/>
        <v>{"order": 18,"type": "INTEGER","size": 1,"name": "FLG_CONSENTIMIENTOLLAMADA"},</v>
      </c>
      <c r="P43" s="85"/>
      <c r="Q43" s="6">
        <v>18</v>
      </c>
      <c r="R43" s="6" t="s">
        <v>143</v>
      </c>
      <c r="S43" s="4" t="str">
        <f t="shared" ref="S43:S58" si="16">LEFT(V43,3)</f>
        <v>ID_</v>
      </c>
      <c r="T43" s="4"/>
      <c r="U43" s="4"/>
      <c r="V43" s="6" t="s">
        <v>401</v>
      </c>
      <c r="W43" s="60" t="str">
        <f>VLOOKUP(S43,Hoja2!$A$1:$B$14,2,FALSE)</f>
        <v>VARCHAR(100)</v>
      </c>
      <c r="X43" s="60"/>
      <c r="Y43" s="60"/>
      <c r="Z43" s="15" t="s">
        <v>14</v>
      </c>
      <c r="AA43" s="16">
        <v>1</v>
      </c>
      <c r="AB43" t="str">
        <f>SUBSTITUTE(SUBSTITUTE(SUBSTITUTE(SUBSTITUTE(AB$4,"%orden",AA43),"%type",W43),"%size",Q43),"%name",V43)</f>
        <v>{"order": 1,"type": "VARCHAR(100)","size": 18,"name": "ID_ACUMULACIONDELOSI"},</v>
      </c>
    </row>
    <row r="44" spans="2:42" ht="30" x14ac:dyDescent="0.25">
      <c r="B44" s="82"/>
      <c r="C44" s="4">
        <v>1</v>
      </c>
      <c r="D44" s="4" t="s">
        <v>143</v>
      </c>
      <c r="E44" s="4" t="s">
        <v>377</v>
      </c>
      <c r="F44" s="4"/>
      <c r="G44" s="4"/>
      <c r="H44" s="4" t="s">
        <v>349</v>
      </c>
      <c r="I44" s="75" t="s">
        <v>516</v>
      </c>
      <c r="J44" s="60"/>
      <c r="K44" s="60"/>
      <c r="L44" s="2" t="s">
        <v>28</v>
      </c>
      <c r="M44" s="16">
        <v>19</v>
      </c>
      <c r="N44" t="str">
        <f t="shared" si="11"/>
        <v>{"order": 19,"type": "INTEGER","size": 1,"name": "FLG_CORREO"},</v>
      </c>
      <c r="P44" s="85"/>
      <c r="Q44" s="6">
        <v>15</v>
      </c>
      <c r="R44" s="6" t="s">
        <v>143</v>
      </c>
      <c r="S44" s="4" t="str">
        <f t="shared" si="16"/>
        <v>NUM</v>
      </c>
      <c r="T44" s="4"/>
      <c r="U44" s="4"/>
      <c r="V44" s="6" t="s">
        <v>402</v>
      </c>
      <c r="W44" s="60" t="str">
        <f>VLOOKUP(S44,Hoja2!$A$1:$B$14,2,FALSE)</f>
        <v>BIGINT</v>
      </c>
      <c r="X44" s="60"/>
      <c r="Y44" s="60"/>
      <c r="Z44" s="2" t="s">
        <v>52</v>
      </c>
      <c r="AA44" s="16">
        <v>2</v>
      </c>
      <c r="AB44" t="str">
        <f t="shared" ref="AB44:AB58" si="17">SUBSTITUTE(SUBSTITUTE(SUBSTITUTE(SUBSTITUTE(AB$4,"%orden",AA44),"%type",W44),"%size",Q44),"%name",V44)</f>
        <v>{"order": 2,"type": "BIGINT","size": 15,"name": "NUM_SECUENCIAL"},</v>
      </c>
    </row>
    <row r="45" spans="2:42" ht="15" customHeight="1" x14ac:dyDescent="0.25">
      <c r="B45" s="82"/>
      <c r="C45" s="4">
        <v>1</v>
      </c>
      <c r="D45" s="4" t="s">
        <v>143</v>
      </c>
      <c r="E45" s="4" t="s">
        <v>377</v>
      </c>
      <c r="F45" s="4"/>
      <c r="G45" s="4"/>
      <c r="H45" s="4" t="s">
        <v>350</v>
      </c>
      <c r="I45" s="75" t="s">
        <v>516</v>
      </c>
      <c r="J45" s="60"/>
      <c r="K45" s="60"/>
      <c r="L45" s="2" t="s">
        <v>38</v>
      </c>
      <c r="M45" s="16">
        <v>20</v>
      </c>
      <c r="N45" t="str">
        <f t="shared" si="11"/>
        <v>{"order": 20,"type": "INTEGER","size": 1,"name": "FLG_CONSENTIMIENTOEMAIL"},</v>
      </c>
      <c r="P45" s="85"/>
      <c r="Q45" s="6">
        <v>14</v>
      </c>
      <c r="R45" s="6" t="s">
        <v>124</v>
      </c>
      <c r="S45" s="4" t="str">
        <f t="shared" si="16"/>
        <v>COD</v>
      </c>
      <c r="T45" s="4"/>
      <c r="U45" s="4"/>
      <c r="V45" s="6" t="s">
        <v>403</v>
      </c>
      <c r="W45" s="60" t="str">
        <f>VLOOKUP(S45,Hoja2!$A$1:$B$14,2,FALSE)</f>
        <v>VARCHAR(100)</v>
      </c>
      <c r="X45" s="60"/>
      <c r="Y45" s="60"/>
      <c r="Z45" s="2" t="s">
        <v>53</v>
      </c>
      <c r="AA45" s="16">
        <v>3</v>
      </c>
      <c r="AB45" t="str">
        <f t="shared" si="17"/>
        <v>{"order": 3,"type": "VARCHAR(100)","size": 14,"name": "COD_PRODUCTODELOSI"},</v>
      </c>
    </row>
    <row r="46" spans="2:42" x14ac:dyDescent="0.25">
      <c r="B46" s="82"/>
      <c r="C46" s="4">
        <v>1</v>
      </c>
      <c r="D46" s="4" t="s">
        <v>143</v>
      </c>
      <c r="E46" s="4" t="s">
        <v>377</v>
      </c>
      <c r="F46" s="4"/>
      <c r="G46" s="4"/>
      <c r="H46" s="4" t="s">
        <v>351</v>
      </c>
      <c r="I46" s="75" t="s">
        <v>516</v>
      </c>
      <c r="J46" s="60"/>
      <c r="K46" s="60"/>
      <c r="L46" s="2" t="s">
        <v>39</v>
      </c>
      <c r="M46" s="16">
        <v>21</v>
      </c>
      <c r="N46" t="str">
        <f t="shared" si="11"/>
        <v>{"order": 21,"type": "INTEGER","size": 1,"name": "FLG_DIRECCION"},</v>
      </c>
      <c r="P46" s="85"/>
      <c r="Q46" s="6">
        <v>45</v>
      </c>
      <c r="R46" s="6" t="s">
        <v>124</v>
      </c>
      <c r="S46" s="4" t="str">
        <f t="shared" si="16"/>
        <v>DES</v>
      </c>
      <c r="T46" s="4"/>
      <c r="U46" s="4"/>
      <c r="V46" s="6" t="s">
        <v>405</v>
      </c>
      <c r="W46" s="60" t="str">
        <f>VLOOKUP(S46,Hoja2!$A$1:$B$14,2,FALSE)</f>
        <v>VARCHAR(1000)</v>
      </c>
      <c r="X46" s="60"/>
      <c r="Y46" s="60"/>
      <c r="Z46" s="2" t="s">
        <v>262</v>
      </c>
      <c r="AA46" s="16">
        <v>4</v>
      </c>
      <c r="AB46" t="str">
        <f t="shared" si="17"/>
        <v>{"order": 4,"type": "VARCHAR(1000)","size": 45,"name": "DES_ACUMULACIONDELOSI1"},</v>
      </c>
    </row>
    <row r="47" spans="2:42" x14ac:dyDescent="0.25">
      <c r="B47" s="82"/>
      <c r="C47" s="4">
        <v>1</v>
      </c>
      <c r="D47" s="4" t="s">
        <v>143</v>
      </c>
      <c r="E47" s="4" t="s">
        <v>377</v>
      </c>
      <c r="F47" s="4"/>
      <c r="G47" s="4"/>
      <c r="H47" s="4" t="s">
        <v>352</v>
      </c>
      <c r="I47" s="75" t="s">
        <v>516</v>
      </c>
      <c r="J47" s="60"/>
      <c r="K47" s="60"/>
      <c r="L47" s="2" t="s">
        <v>43</v>
      </c>
      <c r="M47" s="16">
        <v>22</v>
      </c>
      <c r="N47" t="str">
        <f t="shared" si="11"/>
        <v>{"order": 22,"type": "INTEGER","size": 1,"name": "FLG_DIRECCIONERROR"},</v>
      </c>
      <c r="P47" s="85"/>
      <c r="Q47" s="6">
        <v>45</v>
      </c>
      <c r="R47" s="6" t="s">
        <v>124</v>
      </c>
      <c r="S47" s="4" t="str">
        <f t="shared" si="16"/>
        <v>DES</v>
      </c>
      <c r="T47" s="4"/>
      <c r="U47" s="4"/>
      <c r="V47" s="6" t="s">
        <v>406</v>
      </c>
      <c r="W47" s="60" t="str">
        <f>VLOOKUP(S47,Hoja2!$A$1:$B$14,2,FALSE)</f>
        <v>VARCHAR(1000)</v>
      </c>
      <c r="X47" s="60"/>
      <c r="Y47" s="60"/>
      <c r="Z47" s="2" t="s">
        <v>263</v>
      </c>
      <c r="AA47" s="16">
        <v>5</v>
      </c>
      <c r="AB47" t="str">
        <f t="shared" si="17"/>
        <v>{"order": 5,"type": "VARCHAR(1000)","size": 45,"name": "DES_ACUMULACIONDELOSI2"},</v>
      </c>
    </row>
    <row r="48" spans="2:42" x14ac:dyDescent="0.25">
      <c r="B48" s="82"/>
      <c r="C48" s="4">
        <v>1</v>
      </c>
      <c r="D48" s="4" t="s">
        <v>143</v>
      </c>
      <c r="E48" s="4" t="s">
        <v>377</v>
      </c>
      <c r="F48" s="4"/>
      <c r="G48" s="4"/>
      <c r="H48" s="4" t="s">
        <v>353</v>
      </c>
      <c r="I48" s="75" t="s">
        <v>516</v>
      </c>
      <c r="J48" s="60"/>
      <c r="K48" s="60"/>
      <c r="L48" s="2" t="s">
        <v>40</v>
      </c>
      <c r="M48" s="16">
        <v>23</v>
      </c>
      <c r="N48" t="str">
        <f t="shared" si="11"/>
        <v>{"order": 23,"type": "INTEGER","size": 1,"name": "FLG_DIRECCIONGPS"},</v>
      </c>
      <c r="P48" s="85"/>
      <c r="Q48" s="6">
        <v>45</v>
      </c>
      <c r="R48" s="6" t="s">
        <v>124</v>
      </c>
      <c r="S48" s="4" t="str">
        <f t="shared" si="16"/>
        <v>DES</v>
      </c>
      <c r="T48" s="4"/>
      <c r="U48" s="4"/>
      <c r="V48" s="6" t="s">
        <v>407</v>
      </c>
      <c r="W48" s="60" t="str">
        <f>VLOOKUP(S48,Hoja2!$A$1:$B$14,2,FALSE)</f>
        <v>VARCHAR(1000)</v>
      </c>
      <c r="X48" s="60"/>
      <c r="Y48" s="60"/>
      <c r="Z48" s="2" t="s">
        <v>264</v>
      </c>
      <c r="AA48" s="16">
        <v>6</v>
      </c>
      <c r="AB48" t="str">
        <f t="shared" si="17"/>
        <v>{"order": 6,"type": "VARCHAR(1000)","size": 45,"name": "DES_ACUMULACIONDELOSI3"},</v>
      </c>
    </row>
    <row r="49" spans="2:28" ht="30" x14ac:dyDescent="0.25">
      <c r="B49" s="82"/>
      <c r="C49" s="4">
        <v>1</v>
      </c>
      <c r="D49" s="4" t="s">
        <v>124</v>
      </c>
      <c r="E49" s="4" t="s">
        <v>122</v>
      </c>
      <c r="F49" s="4"/>
      <c r="G49" s="4"/>
      <c r="H49" s="4" t="s">
        <v>354</v>
      </c>
      <c r="I49" s="60" t="str">
        <f>VLOOKUP(E49,Hoja2!$A$1:$B$14,2,FALSE)</f>
        <v>VARCHAR(100)</v>
      </c>
      <c r="J49" s="60"/>
      <c r="K49" s="60"/>
      <c r="L49" s="2" t="s">
        <v>45</v>
      </c>
      <c r="M49" s="16">
        <v>24</v>
      </c>
      <c r="N49" t="str">
        <f t="shared" si="11"/>
        <v>{"order": 24,"type": "VARCHAR(100)","size": 1,"name": "TIP_NIVELSOCIOECONOMICO"},</v>
      </c>
      <c r="P49" s="85"/>
      <c r="Q49" s="6">
        <v>45</v>
      </c>
      <c r="R49" s="6" t="s">
        <v>124</v>
      </c>
      <c r="S49" s="4" t="str">
        <f t="shared" si="16"/>
        <v>DES</v>
      </c>
      <c r="T49" s="4"/>
      <c r="U49" s="4"/>
      <c r="V49" s="6" t="s">
        <v>408</v>
      </c>
      <c r="W49" s="60" t="str">
        <f>VLOOKUP(S49,Hoja2!$A$1:$B$14,2,FALSE)</f>
        <v>VARCHAR(1000)</v>
      </c>
      <c r="X49" s="60"/>
      <c r="Y49" s="60"/>
      <c r="Z49" s="2" t="s">
        <v>265</v>
      </c>
      <c r="AA49" s="16">
        <v>7</v>
      </c>
      <c r="AB49" t="str">
        <f t="shared" si="17"/>
        <v>{"order": 7,"type": "VARCHAR(1000)","size": 45,"name": "DES_ACUMULACIONDELOSI4"},</v>
      </c>
    </row>
    <row r="50" spans="2:28" x14ac:dyDescent="0.25">
      <c r="B50" s="82"/>
      <c r="C50" s="5">
        <v>8</v>
      </c>
      <c r="D50" s="5" t="s">
        <v>143</v>
      </c>
      <c r="E50" s="5" t="s">
        <v>376</v>
      </c>
      <c r="F50" s="5"/>
      <c r="G50" s="5"/>
      <c r="H50" s="5" t="s">
        <v>355</v>
      </c>
      <c r="I50" s="60" t="str">
        <f>VLOOKUP(E50,Hoja2!$A$1:$B$14,2,FALSE)</f>
        <v>TIMESTAMP</v>
      </c>
      <c r="J50" s="60"/>
      <c r="K50" s="60"/>
      <c r="L50" s="2" t="s">
        <v>66</v>
      </c>
      <c r="M50" s="16">
        <v>25</v>
      </c>
      <c r="N50" t="str">
        <f t="shared" si="11"/>
        <v>{"order": 25,"type": "TIMESTAMP","size": 8,"name": "FEC_AFILIACION"},</v>
      </c>
      <c r="P50" s="85"/>
      <c r="Q50" s="6">
        <v>45</v>
      </c>
      <c r="R50" s="6" t="s">
        <v>124</v>
      </c>
      <c r="S50" s="4" t="str">
        <f t="shared" si="16"/>
        <v>DES</v>
      </c>
      <c r="T50" s="4"/>
      <c r="U50" s="4"/>
      <c r="V50" s="6" t="s">
        <v>409</v>
      </c>
      <c r="W50" s="60" t="str">
        <f>VLOOKUP(S50,Hoja2!$A$1:$B$14,2,FALSE)</f>
        <v>VARCHAR(1000)</v>
      </c>
      <c r="X50" s="60"/>
      <c r="Y50" s="60"/>
      <c r="Z50" s="2" t="s">
        <v>266</v>
      </c>
      <c r="AA50" s="16">
        <v>8</v>
      </c>
      <c r="AB50" t="str">
        <f t="shared" si="17"/>
        <v>{"order": 8,"type": "VARCHAR(1000)","size": 45,"name": "DES_ACUMULACIONDELOSI5"},</v>
      </c>
    </row>
    <row r="51" spans="2:28" x14ac:dyDescent="0.25">
      <c r="B51" s="82"/>
      <c r="C51" s="5">
        <v>4</v>
      </c>
      <c r="D51" s="5" t="s">
        <v>143</v>
      </c>
      <c r="E51" s="5" t="s">
        <v>375</v>
      </c>
      <c r="F51" s="5"/>
      <c r="G51" s="5"/>
      <c r="H51" s="5" t="s">
        <v>356</v>
      </c>
      <c r="I51" s="60" t="str">
        <f>VLOOKUP(E51,Hoja2!$A$1:$B$14,2,FALSE)</f>
        <v>VARCHAR(1000)</v>
      </c>
      <c r="J51" s="60"/>
      <c r="K51" s="60"/>
      <c r="L51" s="2" t="s">
        <v>169</v>
      </c>
      <c r="M51" s="16">
        <v>26</v>
      </c>
      <c r="N51" t="str">
        <f t="shared" si="11"/>
        <v>{"order": 26,"type": "VARCHAR(1000)","size": 4,"name": "DES_AFILIACIONCADENA"},</v>
      </c>
      <c r="P51" s="85"/>
      <c r="Q51" s="6">
        <v>45</v>
      </c>
      <c r="R51" s="6" t="s">
        <v>124</v>
      </c>
      <c r="S51" s="4" t="str">
        <f t="shared" si="16"/>
        <v>DES</v>
      </c>
      <c r="T51" s="4"/>
      <c r="U51" s="4"/>
      <c r="V51" s="6" t="s">
        <v>410</v>
      </c>
      <c r="W51" s="60" t="str">
        <f>VLOOKUP(S51,Hoja2!$A$1:$B$14,2,FALSE)</f>
        <v>VARCHAR(1000)</v>
      </c>
      <c r="X51" s="60"/>
      <c r="Y51" s="60"/>
      <c r="Z51" s="2" t="s">
        <v>267</v>
      </c>
      <c r="AA51" s="16">
        <v>9</v>
      </c>
      <c r="AB51" t="str">
        <f t="shared" si="17"/>
        <v>{"order": 9,"type": "VARCHAR(1000)","size": 45,"name": "DES_ACUMULACIONDELOSI6"},</v>
      </c>
    </row>
    <row r="52" spans="2:28" x14ac:dyDescent="0.25">
      <c r="B52" s="82"/>
      <c r="C52" s="4">
        <v>8</v>
      </c>
      <c r="D52" s="4" t="s">
        <v>143</v>
      </c>
      <c r="E52" s="4" t="s">
        <v>376</v>
      </c>
      <c r="F52" s="4"/>
      <c r="G52" s="4"/>
      <c r="H52" s="4" t="s">
        <v>357</v>
      </c>
      <c r="I52" s="60" t="str">
        <f>VLOOKUP(E52,Hoja2!$A$1:$B$14,2,FALSE)</f>
        <v>TIMESTAMP</v>
      </c>
      <c r="J52" s="60"/>
      <c r="K52" s="60"/>
      <c r="L52" s="2" t="s">
        <v>67</v>
      </c>
      <c r="M52" s="16">
        <v>27</v>
      </c>
      <c r="N52" t="str">
        <f t="shared" si="11"/>
        <v>{"order": 27,"type": "TIMESTAMP","size": 8,"name": "FEC_CREACION"},</v>
      </c>
      <c r="P52" s="85"/>
      <c r="Q52" s="6">
        <v>45</v>
      </c>
      <c r="R52" s="6" t="s">
        <v>124</v>
      </c>
      <c r="S52" s="4" t="str">
        <f t="shared" si="16"/>
        <v>DES</v>
      </c>
      <c r="T52" s="4"/>
      <c r="U52" s="4"/>
      <c r="V52" s="6" t="s">
        <v>411</v>
      </c>
      <c r="W52" s="60" t="str">
        <f>VLOOKUP(S52,Hoja2!$A$1:$B$14,2,FALSE)</f>
        <v>VARCHAR(1000)</v>
      </c>
      <c r="X52" s="60"/>
      <c r="Y52" s="60"/>
      <c r="Z52" s="2" t="s">
        <v>268</v>
      </c>
      <c r="AA52" s="16">
        <v>10</v>
      </c>
      <c r="AB52" t="str">
        <f t="shared" si="17"/>
        <v>{"order": 10,"type": "VARCHAR(1000)","size": 45,"name": "DES_ACUMULACIONDELOSI7"},</v>
      </c>
    </row>
    <row r="53" spans="2:28" x14ac:dyDescent="0.25">
      <c r="B53" s="82"/>
      <c r="C53" s="4">
        <v>8</v>
      </c>
      <c r="D53" s="4" t="s">
        <v>143</v>
      </c>
      <c r="E53" s="4" t="s">
        <v>376</v>
      </c>
      <c r="F53" s="4"/>
      <c r="G53" s="4"/>
      <c r="H53" s="4" t="s">
        <v>358</v>
      </c>
      <c r="I53" s="60" t="str">
        <f>VLOOKUP(E53,Hoja2!$A$1:$B$14,2,FALSE)</f>
        <v>TIMESTAMP</v>
      </c>
      <c r="J53" s="60"/>
      <c r="K53" s="60"/>
      <c r="L53" s="2" t="s">
        <v>196</v>
      </c>
      <c r="M53" s="16">
        <v>28</v>
      </c>
      <c r="N53" t="str">
        <f t="shared" si="11"/>
        <v>{"order": 28,"type": "TIMESTAMP","size": 8,"name": "FEC_ULTIMAMODIFICACION"},</v>
      </c>
      <c r="P53" s="85"/>
      <c r="Q53" s="6">
        <v>45</v>
      </c>
      <c r="R53" s="6" t="s">
        <v>124</v>
      </c>
      <c r="S53" s="4" t="str">
        <f t="shared" si="16"/>
        <v>DES</v>
      </c>
      <c r="T53" s="4"/>
      <c r="U53" s="4"/>
      <c r="V53" s="6" t="s">
        <v>412</v>
      </c>
      <c r="W53" s="60" t="str">
        <f>VLOOKUP(S53,Hoja2!$A$1:$B$14,2,FALSE)</f>
        <v>VARCHAR(1000)</v>
      </c>
      <c r="X53" s="60"/>
      <c r="Y53" s="60"/>
      <c r="Z53" s="2" t="s">
        <v>269</v>
      </c>
      <c r="AA53" s="16">
        <v>11</v>
      </c>
      <c r="AB53" t="str">
        <f t="shared" si="17"/>
        <v>{"order": 11,"type": "VARCHAR(1000)","size": 45,"name": "DES_ACUMULACIONDELOSI8"},</v>
      </c>
    </row>
    <row r="54" spans="2:28" ht="30" x14ac:dyDescent="0.25">
      <c r="B54" s="82"/>
      <c r="C54" s="4">
        <v>1</v>
      </c>
      <c r="D54" s="4" t="s">
        <v>143</v>
      </c>
      <c r="E54" s="4" t="s">
        <v>377</v>
      </c>
      <c r="F54" s="4"/>
      <c r="G54" s="4"/>
      <c r="H54" s="4" t="s">
        <v>359</v>
      </c>
      <c r="I54" s="75" t="s">
        <v>516</v>
      </c>
      <c r="J54" s="60"/>
      <c r="K54" s="60"/>
      <c r="L54" s="2" t="s">
        <v>44</v>
      </c>
      <c r="M54" s="16">
        <v>29</v>
      </c>
      <c r="N54" t="str">
        <f t="shared" si="11"/>
        <v>{"order": 29,"type": "INTEGER","size": 1,"name": "FLG_AUTORIZACOMPARTIRDATOSOCIO"},</v>
      </c>
      <c r="P54" s="85"/>
      <c r="Q54" s="6">
        <v>45</v>
      </c>
      <c r="R54" s="6" t="s">
        <v>124</v>
      </c>
      <c r="S54" s="4" t="str">
        <f t="shared" si="16"/>
        <v>DES</v>
      </c>
      <c r="T54" s="4"/>
      <c r="U54" s="4"/>
      <c r="V54" s="6" t="s">
        <v>413</v>
      </c>
      <c r="W54" s="60" t="str">
        <f>VLOOKUP(S54,Hoja2!$A$1:$B$14,2,FALSE)</f>
        <v>VARCHAR(1000)</v>
      </c>
      <c r="X54" s="60"/>
      <c r="Y54" s="60"/>
      <c r="Z54" s="2" t="s">
        <v>270</v>
      </c>
      <c r="AA54" s="16">
        <v>12</v>
      </c>
      <c r="AB54" t="str">
        <f t="shared" si="17"/>
        <v>{"order": 12,"type": "VARCHAR(1000)","size": 45,"name": "DES_ACUMULACIONDELOSI9"},</v>
      </c>
    </row>
    <row r="55" spans="2:28" x14ac:dyDescent="0.25">
      <c r="B55" s="82"/>
      <c r="C55" s="4">
        <v>1</v>
      </c>
      <c r="D55" s="4" t="s">
        <v>143</v>
      </c>
      <c r="E55" s="4" t="s">
        <v>377</v>
      </c>
      <c r="F55" s="4"/>
      <c r="G55" s="4"/>
      <c r="H55" s="4" t="s">
        <v>360</v>
      </c>
      <c r="I55" s="75" t="s">
        <v>516</v>
      </c>
      <c r="J55" s="60"/>
      <c r="K55" s="60"/>
      <c r="L55" s="2" t="s">
        <v>30</v>
      </c>
      <c r="M55" s="16">
        <v>30</v>
      </c>
      <c r="N55" t="str">
        <f t="shared" si="11"/>
        <v>{"order": 30,"type": "INTEGER","size": 1,"name": "FLG_CLIENTEFALLECIDO"},</v>
      </c>
      <c r="P55" s="85"/>
      <c r="Q55" s="6">
        <v>45</v>
      </c>
      <c r="R55" s="6" t="s">
        <v>124</v>
      </c>
      <c r="S55" s="4" t="str">
        <f t="shared" si="16"/>
        <v>DES</v>
      </c>
      <c r="T55" s="4"/>
      <c r="U55" s="4"/>
      <c r="V55" s="6" t="s">
        <v>414</v>
      </c>
      <c r="W55" s="60" t="str">
        <f>VLOOKUP(S55,Hoja2!$A$1:$B$14,2,FALSE)</f>
        <v>VARCHAR(1000)</v>
      </c>
      <c r="X55" s="60"/>
      <c r="Y55" s="60"/>
      <c r="Z55" s="2" t="s">
        <v>271</v>
      </c>
      <c r="AA55" s="16">
        <v>13</v>
      </c>
      <c r="AB55" t="str">
        <f t="shared" si="17"/>
        <v>{"order": 13,"type": "VARCHAR(1000)","size": 45,"name": "DES_ACUMULACIONDELOSI10"},</v>
      </c>
    </row>
    <row r="56" spans="2:28" x14ac:dyDescent="0.25">
      <c r="B56" s="82"/>
      <c r="C56" s="4">
        <v>1</v>
      </c>
      <c r="D56" s="4" t="s">
        <v>143</v>
      </c>
      <c r="E56" s="4" t="s">
        <v>377</v>
      </c>
      <c r="F56" s="4"/>
      <c r="G56" s="4"/>
      <c r="H56" s="4" t="s">
        <v>361</v>
      </c>
      <c r="I56" s="75" t="s">
        <v>516</v>
      </c>
      <c r="J56" s="60"/>
      <c r="K56" s="60"/>
      <c r="L56" s="2" t="s">
        <v>29</v>
      </c>
      <c r="M56" s="16">
        <v>31</v>
      </c>
      <c r="N56" t="str">
        <f t="shared" si="11"/>
        <v>{"order": 31,"type": "INTEGER","size": 1,"name": "FLG_AUTOCANJE"},</v>
      </c>
      <c r="P56" s="85"/>
      <c r="Q56" s="6">
        <v>8</v>
      </c>
      <c r="R56" s="6" t="s">
        <v>143</v>
      </c>
      <c r="S56" s="4" t="str">
        <f t="shared" si="16"/>
        <v>CAN</v>
      </c>
      <c r="T56" s="4"/>
      <c r="U56" s="67" t="s">
        <v>272</v>
      </c>
      <c r="V56" s="68" t="s">
        <v>529</v>
      </c>
      <c r="W56" s="69" t="s">
        <v>580</v>
      </c>
      <c r="X56" s="60"/>
      <c r="Y56" s="60"/>
      <c r="Z56" s="2" t="s">
        <v>10</v>
      </c>
      <c r="AA56" s="16">
        <v>14</v>
      </c>
      <c r="AB56" t="str">
        <f t="shared" si="17"/>
        <v>{"order": 14,"type": "DECIMAL(8,3)","size": 8,"name": "CAN_ACUMULACIONDELOSI"},</v>
      </c>
    </row>
    <row r="57" spans="2:28" x14ac:dyDescent="0.25">
      <c r="P57" s="85"/>
      <c r="Q57" s="6">
        <v>1</v>
      </c>
      <c r="R57" s="6" t="s">
        <v>124</v>
      </c>
      <c r="S57" s="4" t="str">
        <f t="shared" si="16"/>
        <v>DES</v>
      </c>
      <c r="T57" s="4"/>
      <c r="U57" s="4"/>
      <c r="V57" s="6" t="s">
        <v>397</v>
      </c>
      <c r="W57" s="60" t="str">
        <f>VLOOKUP(S57,Hoja2!$A$1:$B$14,2,FALSE)</f>
        <v>VARCHAR(1000)</v>
      </c>
      <c r="X57" s="60"/>
      <c r="Y57" s="60"/>
      <c r="Z57" s="2" t="s">
        <v>55</v>
      </c>
      <c r="AA57" s="16">
        <v>15</v>
      </c>
      <c r="AB57" t="str">
        <f t="shared" si="17"/>
        <v>{"order": 15,"type": "VARCHAR(1000)","size": 1,"name": "DES_SIGNO"},</v>
      </c>
    </row>
    <row r="58" spans="2:28" x14ac:dyDescent="0.25">
      <c r="P58" s="85"/>
      <c r="Q58" s="6">
        <v>15</v>
      </c>
      <c r="R58" s="6" t="s">
        <v>144</v>
      </c>
      <c r="S58" s="4" t="str">
        <f t="shared" si="16"/>
        <v>IMP</v>
      </c>
      <c r="T58" s="4"/>
      <c r="U58" s="67" t="s">
        <v>272</v>
      </c>
      <c r="V58" s="68" t="s">
        <v>398</v>
      </c>
      <c r="W58" s="69" t="s">
        <v>579</v>
      </c>
      <c r="X58" s="60"/>
      <c r="Y58" s="60"/>
      <c r="Z58" s="2" t="s">
        <v>57</v>
      </c>
      <c r="AA58" s="16">
        <v>16</v>
      </c>
      <c r="AB58" t="str">
        <f t="shared" si="17"/>
        <v>{"order": 16,"type": "DECIMAL(15,2)","size": 15,"name": "IMP_SOLESPRODUCTO"},</v>
      </c>
    </row>
    <row r="59" spans="2:28" ht="21" x14ac:dyDescent="0.35">
      <c r="B59" s="81" t="s">
        <v>531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72"/>
      <c r="N59" s="72"/>
      <c r="P59" s="81" t="s">
        <v>531</v>
      </c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72"/>
      <c r="AB59" s="72"/>
    </row>
    <row r="60" spans="2:28" x14ac:dyDescent="0.25">
      <c r="B60" s="57" t="s">
        <v>569</v>
      </c>
      <c r="C60" s="80" t="s">
        <v>577</v>
      </c>
      <c r="D60" s="80"/>
      <c r="E60" s="80"/>
      <c r="F60" s="80"/>
      <c r="G60" s="80"/>
      <c r="H60" s="80"/>
      <c r="I60" s="80"/>
      <c r="J60" s="80"/>
      <c r="K60" s="80"/>
      <c r="L60" s="80"/>
      <c r="M60" s="73"/>
      <c r="N60" s="26" t="s">
        <v>584</v>
      </c>
      <c r="P60" s="57" t="s">
        <v>327</v>
      </c>
      <c r="Q60" s="80" t="s">
        <v>539</v>
      </c>
      <c r="R60" s="80"/>
      <c r="S60" s="80"/>
      <c r="T60" s="80"/>
      <c r="U60" s="80"/>
      <c r="V60" s="80"/>
      <c r="W60" s="80"/>
      <c r="X60" s="80"/>
      <c r="Y60" s="80"/>
      <c r="Z60" s="80"/>
      <c r="AA60" s="73"/>
      <c r="AB60" s="26" t="s">
        <v>584</v>
      </c>
    </row>
    <row r="61" spans="2:28" x14ac:dyDescent="0.25">
      <c r="B61" s="92" t="s">
        <v>578</v>
      </c>
      <c r="C61" s="7" t="s">
        <v>47</v>
      </c>
      <c r="D61" s="7" t="s">
        <v>122</v>
      </c>
      <c r="E61" s="7" t="s">
        <v>378</v>
      </c>
      <c r="F61" s="62" t="s">
        <v>532</v>
      </c>
      <c r="G61" s="62" t="s">
        <v>549</v>
      </c>
      <c r="H61" s="7" t="s">
        <v>331</v>
      </c>
      <c r="I61" s="7" t="s">
        <v>362</v>
      </c>
      <c r="J61" s="65" t="s">
        <v>533</v>
      </c>
      <c r="K61" s="65" t="s">
        <v>534</v>
      </c>
      <c r="L61" s="8" t="s">
        <v>48</v>
      </c>
      <c r="M61" s="74"/>
      <c r="N61" s="74"/>
      <c r="P61" s="82" t="s">
        <v>100</v>
      </c>
      <c r="Q61" s="7" t="s">
        <v>47</v>
      </c>
      <c r="R61" s="7" t="s">
        <v>122</v>
      </c>
      <c r="S61" s="7" t="s">
        <v>378</v>
      </c>
      <c r="T61" s="62" t="s">
        <v>532</v>
      </c>
      <c r="U61" s="62" t="s">
        <v>549</v>
      </c>
      <c r="V61" s="7" t="s">
        <v>331</v>
      </c>
      <c r="W61" s="7" t="s">
        <v>362</v>
      </c>
      <c r="X61" s="65" t="s">
        <v>533</v>
      </c>
      <c r="Y61" s="65" t="s">
        <v>534</v>
      </c>
      <c r="Z61" s="8" t="s">
        <v>48</v>
      </c>
      <c r="AA61" s="74"/>
      <c r="AB61" s="74"/>
    </row>
    <row r="62" spans="2:28" ht="30" x14ac:dyDescent="0.25">
      <c r="B62" s="93"/>
      <c r="C62" s="4">
        <v>10</v>
      </c>
      <c r="D62" s="4" t="s">
        <v>124</v>
      </c>
      <c r="E62" s="4" t="s">
        <v>363</v>
      </c>
      <c r="F62" s="4" t="s">
        <v>558</v>
      </c>
      <c r="G62" s="4"/>
      <c r="H62" s="4" t="s">
        <v>332</v>
      </c>
      <c r="I62" s="60" t="str">
        <f>VLOOKUP(E62,Hoja2!$A$1:$B$14,2,FALSE)</f>
        <v>VARCHAR(100)</v>
      </c>
      <c r="J62" s="60"/>
      <c r="K62" s="60"/>
      <c r="L62" s="15" t="s">
        <v>46</v>
      </c>
      <c r="M62" s="16">
        <v>1</v>
      </c>
      <c r="N62" t="str">
        <f>SUBSTITUTE(SUBSTITUTE(SUBSTITUTE(SUBSTITUTE(N$4,"%orden",M62),"%type",I62),"%size",C62),"%name",H62)</f>
        <v>{"order": 1,"type": "VARCHAR(100)","size": 10,"name": "COD_PERSONATH"},</v>
      </c>
      <c r="P62" s="82"/>
      <c r="Q62" s="4">
        <v>4</v>
      </c>
      <c r="R62" s="4" t="s">
        <v>143</v>
      </c>
      <c r="S62" s="4" t="str">
        <f t="shared" ref="S62:S91" si="18">LEFT(V62,3)</f>
        <v>DES</v>
      </c>
      <c r="T62" s="63"/>
      <c r="U62" s="63"/>
      <c r="V62" s="60" t="s">
        <v>380</v>
      </c>
      <c r="W62" s="60" t="str">
        <f>VLOOKUP(S62,Hoja2!$A$1:$B$14,2,FALSE)</f>
        <v>VARCHAR(1000)</v>
      </c>
      <c r="X62" s="60"/>
      <c r="Y62" s="60"/>
      <c r="Z62" s="2" t="s">
        <v>62</v>
      </c>
      <c r="AA62" s="16">
        <v>1</v>
      </c>
      <c r="AB62" t="str">
        <f>SUBSTITUTE(SUBSTITUTE(SUBSTITUTE(SUBSTITUTE(AB$4,"%orden",AA62),"%type",W62),"%size",Q62),"%name",V62)</f>
        <v>{"order": 1,"type": "VARCHAR(1000)","size": 4,"name": "DES_ACUMULACIONCADENA"},</v>
      </c>
    </row>
    <row r="63" spans="2:28" ht="30" x14ac:dyDescent="0.25">
      <c r="B63" s="93"/>
      <c r="C63" s="4">
        <v>6</v>
      </c>
      <c r="D63" s="4" t="s">
        <v>143</v>
      </c>
      <c r="E63" s="4" t="s">
        <v>363</v>
      </c>
      <c r="F63" s="4" t="s">
        <v>559</v>
      </c>
      <c r="G63" s="4"/>
      <c r="H63" s="4" t="s">
        <v>550</v>
      </c>
      <c r="I63" s="60" t="str">
        <f>VLOOKUP(E63,Hoja2!$A$1:$B$14,2,FALSE)</f>
        <v>VARCHAR(100)</v>
      </c>
      <c r="J63" s="60"/>
      <c r="K63" s="60"/>
      <c r="L63" s="2" t="s">
        <v>570</v>
      </c>
      <c r="M63" s="16">
        <v>2</v>
      </c>
      <c r="N63" t="str">
        <f t="shared" ref="N63:N72" si="19">SUBSTITUTE(SUBSTITUTE(SUBSTITUTE(SUBSTITUTE(N$4,"%orden",M63),"%type",I63),"%size",C63),"%name",H63)</f>
        <v>{"order": 2,"type": "VARCHAR(100)","size": 6,"name": "COD_POSICION"},</v>
      </c>
      <c r="P63" s="82"/>
      <c r="Q63" s="4">
        <v>4</v>
      </c>
      <c r="R63" s="4" t="s">
        <v>143</v>
      </c>
      <c r="S63" s="4" t="str">
        <f t="shared" si="18"/>
        <v>DES</v>
      </c>
      <c r="T63" s="63"/>
      <c r="U63" s="63"/>
      <c r="V63" s="60" t="s">
        <v>381</v>
      </c>
      <c r="W63" s="60" t="str">
        <f>VLOOKUP(S63,Hoja2!$A$1:$B$14,2,FALSE)</f>
        <v>VARCHAR(1000)</v>
      </c>
      <c r="X63" s="60"/>
      <c r="Y63" s="60"/>
      <c r="Z63" s="2" t="s">
        <v>63</v>
      </c>
      <c r="AA63" s="16">
        <v>2</v>
      </c>
      <c r="AB63" t="str">
        <f t="shared" ref="AB63:AB91" si="20">SUBSTITUTE(SUBSTITUTE(SUBSTITUTE(SUBSTITUTE(AB$4,"%orden",AA63),"%type",W63),"%size",Q63),"%name",V63)</f>
        <v>{"order": 2,"type": "VARCHAR(1000)","size": 4,"name": "DES_ACUMULACIONTIENDA"},</v>
      </c>
    </row>
    <row r="64" spans="2:28" x14ac:dyDescent="0.25">
      <c r="B64" s="93"/>
      <c r="C64" s="4">
        <v>150</v>
      </c>
      <c r="D64" s="6" t="s">
        <v>124</v>
      </c>
      <c r="E64" s="6" t="s">
        <v>375</v>
      </c>
      <c r="F64" s="6" t="s">
        <v>560</v>
      </c>
      <c r="G64" s="6"/>
      <c r="H64" s="6" t="s">
        <v>551</v>
      </c>
      <c r="I64" s="60" t="str">
        <f>VLOOKUP(E64,Hoja2!$A$1:$B$14,2,FALSE)</f>
        <v>VARCHAR(1000)</v>
      </c>
      <c r="J64" s="60"/>
      <c r="K64" s="60"/>
      <c r="L64" s="2" t="s">
        <v>571</v>
      </c>
      <c r="M64" s="16">
        <v>3</v>
      </c>
      <c r="N64" t="str">
        <f t="shared" si="19"/>
        <v>{"order": 3,"type": "VARCHAR(1000)","size": 150,"name": "DES_DIRECCION"},</v>
      </c>
      <c r="P64" s="82"/>
      <c r="Q64" s="10">
        <v>12</v>
      </c>
      <c r="R64" s="10" t="s">
        <v>143</v>
      </c>
      <c r="S64" s="4" t="str">
        <f t="shared" si="18"/>
        <v>COD</v>
      </c>
      <c r="T64" s="4"/>
      <c r="U64" s="4"/>
      <c r="V64" s="10" t="s">
        <v>364</v>
      </c>
      <c r="W64" s="60" t="str">
        <f>VLOOKUP(S64,Hoja2!$A$1:$B$14,2,FALSE)</f>
        <v>VARCHAR(100)</v>
      </c>
      <c r="X64" s="60"/>
      <c r="Y64" s="60"/>
      <c r="Z64" s="2" t="s">
        <v>0</v>
      </c>
      <c r="AA64" s="16">
        <v>3</v>
      </c>
      <c r="AB64" t="str">
        <f t="shared" si="20"/>
        <v>{"order": 3,"type": "VARCHAR(100)","size": 12,"name": "COD_TARJETA"},</v>
      </c>
    </row>
    <row r="65" spans="2:28" x14ac:dyDescent="0.25">
      <c r="B65" s="93"/>
      <c r="C65" s="4">
        <v>25</v>
      </c>
      <c r="D65" s="4" t="s">
        <v>143</v>
      </c>
      <c r="E65" s="4" t="s">
        <v>375</v>
      </c>
      <c r="F65" s="4" t="s">
        <v>561</v>
      </c>
      <c r="G65" s="4"/>
      <c r="H65" s="4" t="s">
        <v>445</v>
      </c>
      <c r="I65" s="60" t="str">
        <f>VLOOKUP(E65,Hoja2!$A$1:$B$14,2,FALSE)</f>
        <v>VARCHAR(1000)</v>
      </c>
      <c r="J65" s="60"/>
      <c r="K65" s="60"/>
      <c r="L65" s="2" t="s">
        <v>5</v>
      </c>
      <c r="M65" s="16">
        <v>4</v>
      </c>
      <c r="N65" t="str">
        <f t="shared" si="19"/>
        <v>{"order": 4,"type": "VARCHAR(1000)","size": 25,"name": "DES_DEPARTAMENTO"},</v>
      </c>
      <c r="P65" s="82"/>
      <c r="Q65" s="10">
        <v>10</v>
      </c>
      <c r="R65" s="10" t="s">
        <v>143</v>
      </c>
      <c r="S65" s="4" t="str">
        <f t="shared" si="18"/>
        <v>COD</v>
      </c>
      <c r="T65" s="4"/>
      <c r="U65" s="4"/>
      <c r="V65" s="10" t="s">
        <v>332</v>
      </c>
      <c r="W65" s="60" t="str">
        <f>VLOOKUP(S65,Hoja2!$A$1:$B$14,2,FALSE)</f>
        <v>VARCHAR(100)</v>
      </c>
      <c r="X65" s="60"/>
      <c r="Y65" s="60"/>
      <c r="Z65" s="2" t="s">
        <v>93</v>
      </c>
      <c r="AA65" s="16">
        <v>4</v>
      </c>
      <c r="AB65" t="str">
        <f t="shared" si="20"/>
        <v>{"order": 4,"type": "VARCHAR(100)","size": 10,"name": "COD_PERSONATH"},</v>
      </c>
    </row>
    <row r="66" spans="2:28" x14ac:dyDescent="0.25">
      <c r="B66" s="93"/>
      <c r="C66" s="4">
        <v>25</v>
      </c>
      <c r="D66" s="6" t="s">
        <v>124</v>
      </c>
      <c r="E66" s="6" t="s">
        <v>375</v>
      </c>
      <c r="F66" s="6" t="s">
        <v>562</v>
      </c>
      <c r="G66" s="6"/>
      <c r="H66" s="6" t="s">
        <v>552</v>
      </c>
      <c r="I66" s="60" t="str">
        <f>VLOOKUP(E66,Hoja2!$A$1:$B$14,2,FALSE)</f>
        <v>VARCHAR(1000)</v>
      </c>
      <c r="J66" s="60"/>
      <c r="K66" s="60"/>
      <c r="L66" s="2" t="s">
        <v>6</v>
      </c>
      <c r="M66" s="16">
        <v>5</v>
      </c>
      <c r="N66" t="str">
        <f t="shared" si="19"/>
        <v>{"order": 5,"type": "VARCHAR(1000)","size": 25,"name": "DES_PROVINCIA"},</v>
      </c>
      <c r="P66" s="82"/>
      <c r="Q66" s="10">
        <v>8</v>
      </c>
      <c r="R66" s="10" t="s">
        <v>143</v>
      </c>
      <c r="S66" s="4" t="str">
        <f t="shared" si="18"/>
        <v>FEC</v>
      </c>
      <c r="T66" s="4"/>
      <c r="U66" s="4"/>
      <c r="V66" s="10" t="s">
        <v>382</v>
      </c>
      <c r="W66" s="60" t="str">
        <f>VLOOKUP(S66,Hoja2!$A$1:$B$14,2,FALSE)</f>
        <v>TIMESTAMP</v>
      </c>
      <c r="X66" s="60"/>
      <c r="Y66" s="60"/>
      <c r="Z66" s="2" t="s">
        <v>54</v>
      </c>
      <c r="AA66" s="16">
        <v>5</v>
      </c>
      <c r="AB66" t="str">
        <f t="shared" si="20"/>
        <v>{"order": 5,"type": "TIMESTAMP","size": 8,"name": "FEC_TRANSACCION"},</v>
      </c>
    </row>
    <row r="67" spans="2:28" x14ac:dyDescent="0.25">
      <c r="B67" s="93"/>
      <c r="C67" s="4">
        <v>25</v>
      </c>
      <c r="D67" s="4" t="s">
        <v>143</v>
      </c>
      <c r="E67" s="4" t="s">
        <v>375</v>
      </c>
      <c r="F67" s="4" t="s">
        <v>563</v>
      </c>
      <c r="G67" s="4"/>
      <c r="H67" s="4" t="s">
        <v>553</v>
      </c>
      <c r="I67" s="60" t="str">
        <f>VLOOKUP(E67,Hoja2!$A$1:$B$14,2,FALSE)</f>
        <v>VARCHAR(1000)</v>
      </c>
      <c r="J67" s="60"/>
      <c r="K67" s="60"/>
      <c r="L67" s="2" t="s">
        <v>12</v>
      </c>
      <c r="M67" s="16">
        <v>6</v>
      </c>
      <c r="N67" t="str">
        <f t="shared" si="19"/>
        <v>{"order": 6,"type": "VARCHAR(1000)","size": 25,"name": "DES_DISTRITO"},</v>
      </c>
      <c r="P67" s="82"/>
      <c r="Q67" s="10">
        <v>8</v>
      </c>
      <c r="R67" s="10" t="s">
        <v>124</v>
      </c>
      <c r="S67" s="4" t="str">
        <f t="shared" si="18"/>
        <v>FEH</v>
      </c>
      <c r="T67" s="4"/>
      <c r="U67" s="4"/>
      <c r="V67" s="10" t="s">
        <v>383</v>
      </c>
      <c r="W67" s="60" t="str">
        <f>VLOOKUP(S67,Hoja2!$A$1:$B$14,2,FALSE)</f>
        <v>TIMESTAMP</v>
      </c>
      <c r="X67" s="60"/>
      <c r="Y67" s="60"/>
      <c r="Z67" s="2" t="s">
        <v>56</v>
      </c>
      <c r="AA67" s="16">
        <v>6</v>
      </c>
      <c r="AB67" t="str">
        <f t="shared" si="20"/>
        <v>{"order": 6,"type": "TIMESTAMP","size": 8,"name": "FEH_TRANSACCION"},</v>
      </c>
    </row>
    <row r="68" spans="2:28" ht="15" customHeight="1" x14ac:dyDescent="0.25">
      <c r="B68" s="93"/>
      <c r="C68" s="4">
        <v>150</v>
      </c>
      <c r="D68" s="4" t="s">
        <v>143</v>
      </c>
      <c r="E68" s="4" t="s">
        <v>375</v>
      </c>
      <c r="F68" s="4" t="s">
        <v>564</v>
      </c>
      <c r="G68" s="4"/>
      <c r="H68" s="4" t="s">
        <v>554</v>
      </c>
      <c r="I68" s="60" t="str">
        <f>VLOOKUP(E68,Hoja2!$A$1:$B$14,2,FALSE)</f>
        <v>VARCHAR(1000)</v>
      </c>
      <c r="J68" s="60"/>
      <c r="K68" s="60"/>
      <c r="L68" s="2" t="s">
        <v>572</v>
      </c>
      <c r="M68" s="16">
        <v>7</v>
      </c>
      <c r="N68" t="str">
        <f t="shared" si="19"/>
        <v>{"order": 7,"type": "VARCHAR(1000)","size": 150,"name": "DES_REFERENCIA"},</v>
      </c>
      <c r="P68" s="82"/>
      <c r="Q68" s="10">
        <v>6</v>
      </c>
      <c r="R68" s="10" t="s">
        <v>143</v>
      </c>
      <c r="S68" s="4" t="str">
        <f t="shared" si="18"/>
        <v>NUM</v>
      </c>
      <c r="T68" s="4"/>
      <c r="U68" s="4"/>
      <c r="V68" s="10" t="s">
        <v>415</v>
      </c>
      <c r="W68" s="60" t="str">
        <f>VLOOKUP(S68,Hoja2!$A$1:$B$14,2,FALSE)</f>
        <v>BIGINT</v>
      </c>
      <c r="X68" s="60"/>
      <c r="Y68" s="60"/>
      <c r="Z68" s="2" t="s">
        <v>74</v>
      </c>
      <c r="AA68" s="16">
        <v>7</v>
      </c>
      <c r="AB68" t="str">
        <f t="shared" si="20"/>
        <v>{"order": 7,"type": "BIGINT","size": 6,"name": "NUM_CAJA"},</v>
      </c>
    </row>
    <row r="69" spans="2:28" ht="30" x14ac:dyDescent="0.25">
      <c r="B69" s="93"/>
      <c r="C69" s="4">
        <v>1</v>
      </c>
      <c r="D69" s="4" t="s">
        <v>143</v>
      </c>
      <c r="E69" s="4" t="s">
        <v>377</v>
      </c>
      <c r="F69" s="4" t="s">
        <v>565</v>
      </c>
      <c r="G69" s="4"/>
      <c r="H69" s="4" t="s">
        <v>573</v>
      </c>
      <c r="I69" s="75" t="s">
        <v>516</v>
      </c>
      <c r="J69" s="60"/>
      <c r="K69" s="60"/>
      <c r="L69" s="2" t="s">
        <v>574</v>
      </c>
      <c r="M69" s="16">
        <v>8</v>
      </c>
      <c r="N69" t="str">
        <f t="shared" si="19"/>
        <v>{"order": 8,"type": "INTEGER","size": 1,"name": "FLG_ERROR"},</v>
      </c>
      <c r="P69" s="82"/>
      <c r="Q69" s="10">
        <v>6</v>
      </c>
      <c r="R69" s="10" t="s">
        <v>143</v>
      </c>
      <c r="S69" s="4" t="str">
        <f t="shared" si="18"/>
        <v>NUM</v>
      </c>
      <c r="T69" s="4"/>
      <c r="U69" s="4"/>
      <c r="V69" s="10" t="s">
        <v>416</v>
      </c>
      <c r="W69" s="60" t="str">
        <f>VLOOKUP(S69,Hoja2!$A$1:$B$14,2,FALSE)</f>
        <v>BIGINT</v>
      </c>
      <c r="X69" s="60"/>
      <c r="Y69" s="60"/>
      <c r="Z69" s="2" t="s">
        <v>75</v>
      </c>
      <c r="AA69" s="16">
        <v>8</v>
      </c>
      <c r="AB69" t="str">
        <f t="shared" si="20"/>
        <v>{"order": 8,"type": "BIGINT","size": 6,"name": "NUM_SECUENCIACAJA"},</v>
      </c>
    </row>
    <row r="70" spans="2:28" ht="15" customHeight="1" x14ac:dyDescent="0.25">
      <c r="B70" s="93"/>
      <c r="C70" s="4">
        <v>20</v>
      </c>
      <c r="D70" s="4" t="s">
        <v>143</v>
      </c>
      <c r="E70" s="4" t="s">
        <v>375</v>
      </c>
      <c r="F70" s="4" t="s">
        <v>566</v>
      </c>
      <c r="G70" s="4"/>
      <c r="H70" s="4" t="s">
        <v>555</v>
      </c>
      <c r="I70" s="60" t="str">
        <f>VLOOKUP(E70,Hoja2!$A$1:$B$14,2,FALSE)</f>
        <v>VARCHAR(1000)</v>
      </c>
      <c r="J70" s="60"/>
      <c r="K70" s="60"/>
      <c r="L70" s="2" t="s">
        <v>575</v>
      </c>
      <c r="M70" s="16">
        <v>9</v>
      </c>
      <c r="N70" t="str">
        <f t="shared" si="19"/>
        <v>{"order": 9,"type": "VARCHAR(1000)","size": 20,"name": "DES_COORDDENADAX"},</v>
      </c>
      <c r="P70" s="82"/>
      <c r="Q70" s="4">
        <v>8</v>
      </c>
      <c r="R70" s="4" t="s">
        <v>144</v>
      </c>
      <c r="S70" s="4" t="e">
        <f>LEFT(#REF!,3)</f>
        <v>#REF!</v>
      </c>
      <c r="T70" s="4"/>
      <c r="U70" s="67" t="s">
        <v>320</v>
      </c>
      <c r="V70" s="67" t="s">
        <v>452</v>
      </c>
      <c r="W70" s="69" t="s">
        <v>581</v>
      </c>
      <c r="X70" s="60"/>
      <c r="Y70" s="60"/>
      <c r="Z70" s="2" t="s">
        <v>71</v>
      </c>
      <c r="AA70" s="16">
        <v>9</v>
      </c>
      <c r="AB70" t="str">
        <f t="shared" si="20"/>
        <v>{"order": 9,"type": "DECIMAL(8,2)","size": 8,"name": "IMP_SOLESPAGADOS"},</v>
      </c>
    </row>
    <row r="71" spans="2:28" x14ac:dyDescent="0.25">
      <c r="B71" s="93"/>
      <c r="C71" s="4">
        <v>20</v>
      </c>
      <c r="D71" s="4" t="s">
        <v>143</v>
      </c>
      <c r="E71" s="4" t="s">
        <v>375</v>
      </c>
      <c r="F71" s="4" t="s">
        <v>567</v>
      </c>
      <c r="G71" s="4"/>
      <c r="H71" s="4" t="s">
        <v>556</v>
      </c>
      <c r="I71" s="60" t="str">
        <f>VLOOKUP(E71,Hoja2!$A$1:$B$14,2,FALSE)</f>
        <v>VARCHAR(1000)</v>
      </c>
      <c r="J71" s="60"/>
      <c r="K71" s="60"/>
      <c r="L71" s="2" t="s">
        <v>576</v>
      </c>
      <c r="M71" s="16">
        <v>10</v>
      </c>
      <c r="N71" t="str">
        <f t="shared" si="19"/>
        <v>{"order": 10,"type": "VARCHAR(1000)","size": 20,"name": "DES_COORDDENADAY"},</v>
      </c>
      <c r="P71" s="82"/>
      <c r="Q71" s="9">
        <v>1</v>
      </c>
      <c r="R71" s="9" t="s">
        <v>124</v>
      </c>
      <c r="S71" s="4" t="str">
        <f t="shared" si="18"/>
        <v>DES</v>
      </c>
      <c r="T71" s="3"/>
      <c r="U71" s="3"/>
      <c r="V71" s="9" t="s">
        <v>397</v>
      </c>
      <c r="W71" s="60" t="str">
        <f>VLOOKUP(S71,Hoja2!$A$1:$B$14,2,FALSE)</f>
        <v>VARCHAR(1000)</v>
      </c>
      <c r="X71" s="66"/>
      <c r="Y71" s="66"/>
      <c r="Z71" s="43" t="s">
        <v>55</v>
      </c>
      <c r="AA71" s="16">
        <v>10</v>
      </c>
      <c r="AB71" t="str">
        <f t="shared" si="20"/>
        <v>{"order": 10,"type": "VARCHAR(1000)","size": 1,"name": "DES_SIGNO"},</v>
      </c>
    </row>
    <row r="72" spans="2:28" ht="30" x14ac:dyDescent="0.25">
      <c r="B72" s="94"/>
      <c r="C72" s="4">
        <v>1</v>
      </c>
      <c r="D72" s="4" t="s">
        <v>143</v>
      </c>
      <c r="E72" s="4" t="s">
        <v>375</v>
      </c>
      <c r="F72" s="4" t="s">
        <v>568</v>
      </c>
      <c r="G72" s="4"/>
      <c r="H72" s="4" t="s">
        <v>557</v>
      </c>
      <c r="I72" s="60" t="str">
        <f>VLOOKUP(E72,Hoja2!$A$1:$B$14,2,FALSE)</f>
        <v>VARCHAR(1000)</v>
      </c>
      <c r="J72" s="60"/>
      <c r="K72" s="60"/>
      <c r="L72" s="2" t="s">
        <v>568</v>
      </c>
      <c r="M72" s="16">
        <v>11</v>
      </c>
      <c r="N72" t="str">
        <f t="shared" si="19"/>
        <v>{"order": 11,"type": "VARCHAR(1000)","size": 1,"name": "DES_NSE"},</v>
      </c>
      <c r="P72" s="82"/>
      <c r="Q72" s="10">
        <v>8</v>
      </c>
      <c r="R72" s="10" t="s">
        <v>143</v>
      </c>
      <c r="S72" s="4" t="str">
        <f t="shared" si="18"/>
        <v>NUM</v>
      </c>
      <c r="T72" s="4"/>
      <c r="U72" s="4"/>
      <c r="V72" s="10" t="s">
        <v>388</v>
      </c>
      <c r="W72" s="60" t="str">
        <f>VLOOKUP(S72,Hoja2!$A$1:$B$14,2,FALSE)</f>
        <v>BIGINT</v>
      </c>
      <c r="X72" s="60"/>
      <c r="Y72" s="60"/>
      <c r="Z72" s="2" t="s">
        <v>99</v>
      </c>
      <c r="AA72" s="16">
        <v>11</v>
      </c>
      <c r="AB72" t="str">
        <f t="shared" si="20"/>
        <v>{"order": 11,"type": "BIGINT","size": 8,"name": "NUM_PUNTOSACUMULADOS"},</v>
      </c>
    </row>
    <row r="73" spans="2:28" x14ac:dyDescent="0.25">
      <c r="D73"/>
      <c r="E73"/>
      <c r="F73"/>
      <c r="G73"/>
      <c r="H73"/>
      <c r="I73"/>
      <c r="J73"/>
      <c r="K73"/>
      <c r="P73" s="82"/>
      <c r="Q73" s="9">
        <v>1</v>
      </c>
      <c r="R73" s="9" t="s">
        <v>124</v>
      </c>
      <c r="S73" s="4" t="str">
        <f t="shared" si="18"/>
        <v>DES</v>
      </c>
      <c r="T73" s="3"/>
      <c r="U73" s="3"/>
      <c r="V73" s="9" t="s">
        <v>585</v>
      </c>
      <c r="W73" s="60" t="str">
        <f>VLOOKUP(S73,Hoja2!$A$1:$B$14,2,FALSE)</f>
        <v>VARCHAR(1000)</v>
      </c>
      <c r="X73" s="66"/>
      <c r="Y73" s="66"/>
      <c r="Z73" s="43" t="s">
        <v>55</v>
      </c>
      <c r="AA73" s="16">
        <v>12</v>
      </c>
      <c r="AB73" t="str">
        <f t="shared" si="20"/>
        <v>{"order": 12,"type": "VARCHAR(1000)","size": 1,"name": "DES_SIGNO1"},</v>
      </c>
    </row>
    <row r="74" spans="2:28" x14ac:dyDescent="0.25">
      <c r="D74"/>
      <c r="E74"/>
      <c r="F74"/>
      <c r="G74"/>
      <c r="H74"/>
      <c r="I74"/>
      <c r="J74"/>
      <c r="K74"/>
      <c r="P74" s="82"/>
      <c r="Q74" s="10">
        <v>7</v>
      </c>
      <c r="R74" s="10" t="s">
        <v>124</v>
      </c>
      <c r="S74" s="4" t="str">
        <f t="shared" si="18"/>
        <v>COD</v>
      </c>
      <c r="T74" s="4"/>
      <c r="U74" s="4"/>
      <c r="V74" s="10" t="s">
        <v>417</v>
      </c>
      <c r="W74" s="60" t="str">
        <f>VLOOKUP(S74,Hoja2!$A$1:$B$14,2,FALSE)</f>
        <v>VARCHAR(100)</v>
      </c>
      <c r="X74" s="60"/>
      <c r="Y74" s="60"/>
      <c r="Z74" s="2" t="s">
        <v>98</v>
      </c>
      <c r="AA74" s="16">
        <v>13</v>
      </c>
      <c r="AB74" t="str">
        <f t="shared" si="20"/>
        <v>{"order": 13,"type": "VARCHAR(100)","size": 7,"name": "COD_PROMOCION"},</v>
      </c>
    </row>
    <row r="75" spans="2:28" x14ac:dyDescent="0.25">
      <c r="D75"/>
      <c r="E75"/>
      <c r="F75"/>
      <c r="G75"/>
      <c r="H75"/>
      <c r="I75"/>
      <c r="J75"/>
      <c r="K75"/>
      <c r="P75" s="82"/>
      <c r="Q75" s="6">
        <v>2</v>
      </c>
      <c r="R75" s="6" t="s">
        <v>143</v>
      </c>
      <c r="S75" s="4" t="str">
        <f t="shared" si="18"/>
        <v>COD</v>
      </c>
      <c r="T75" s="4"/>
      <c r="U75" s="4"/>
      <c r="V75" s="6" t="s">
        <v>418</v>
      </c>
      <c r="W75" s="60" t="str">
        <f>VLOOKUP(S75,Hoja2!$A$1:$B$14,2,FALSE)</f>
        <v>VARCHAR(100)</v>
      </c>
      <c r="X75" s="60"/>
      <c r="Y75" s="60"/>
      <c r="Z75" s="2" t="s">
        <v>94</v>
      </c>
      <c r="AA75" s="16">
        <v>14</v>
      </c>
      <c r="AB75" t="str">
        <f t="shared" si="20"/>
        <v>{"order": 14,"type": "VARCHAR(100)","size": 2,"name": "COD_CANAL"},</v>
      </c>
    </row>
    <row r="76" spans="2:28" x14ac:dyDescent="0.25">
      <c r="D76"/>
      <c r="E76"/>
      <c r="F76"/>
      <c r="G76"/>
      <c r="H76"/>
      <c r="I76"/>
      <c r="J76"/>
      <c r="K76"/>
      <c r="P76" s="82"/>
      <c r="Q76" s="6">
        <v>20</v>
      </c>
      <c r="R76" s="6" t="s">
        <v>124</v>
      </c>
      <c r="S76" s="4" t="str">
        <f t="shared" si="18"/>
        <v>DES</v>
      </c>
      <c r="T76" s="4"/>
      <c r="U76" s="4"/>
      <c r="V76" s="6" t="s">
        <v>419</v>
      </c>
      <c r="W76" s="60" t="str">
        <f>VLOOKUP(S76,Hoja2!$A$1:$B$14,2,FALSE)</f>
        <v>VARCHAR(1000)</v>
      </c>
      <c r="X76" s="60"/>
      <c r="Y76" s="60"/>
      <c r="Z76" s="2" t="s">
        <v>95</v>
      </c>
      <c r="AA76" s="16">
        <v>15</v>
      </c>
      <c r="AB76" t="str">
        <f t="shared" si="20"/>
        <v>{"order": 15,"type": "VARCHAR(1000)","size": 20,"name": "DES_ACUMULACIONSUPERMERCADOS"},</v>
      </c>
    </row>
    <row r="77" spans="2:28" x14ac:dyDescent="0.25">
      <c r="D77"/>
      <c r="E77"/>
      <c r="F77"/>
      <c r="G77"/>
      <c r="H77"/>
      <c r="I77"/>
      <c r="J77"/>
      <c r="K77"/>
      <c r="P77" s="82"/>
      <c r="Q77" s="6">
        <v>6</v>
      </c>
      <c r="R77" s="6" t="s">
        <v>143</v>
      </c>
      <c r="S77" s="4" t="str">
        <f t="shared" si="18"/>
        <v>COD</v>
      </c>
      <c r="T77" s="4"/>
      <c r="U77" s="4"/>
      <c r="V77" s="6" t="s">
        <v>420</v>
      </c>
      <c r="W77" s="60" t="str">
        <f>VLOOKUP(S77,Hoja2!$A$1:$B$14,2,FALSE)</f>
        <v>VARCHAR(100)</v>
      </c>
      <c r="X77" s="60"/>
      <c r="Y77" s="60"/>
      <c r="Z77" s="2" t="s">
        <v>96</v>
      </c>
      <c r="AA77" s="16">
        <v>16</v>
      </c>
      <c r="AB77" t="str">
        <f t="shared" si="20"/>
        <v>{"order": 16,"type": "VARCHAR(100)","size": 6,"name": "COD_CAJERA"},</v>
      </c>
    </row>
    <row r="78" spans="2:28" x14ac:dyDescent="0.25">
      <c r="D78"/>
      <c r="E78"/>
      <c r="F78"/>
      <c r="G78"/>
      <c r="H78"/>
      <c r="I78"/>
      <c r="J78"/>
      <c r="K78"/>
      <c r="P78" s="82"/>
      <c r="Q78" s="6">
        <v>2</v>
      </c>
      <c r="R78" s="6" t="s">
        <v>124</v>
      </c>
      <c r="S78" s="4" t="str">
        <f t="shared" si="18"/>
        <v>TIP</v>
      </c>
      <c r="T78" s="4"/>
      <c r="U78" s="4"/>
      <c r="V78" s="6" t="s">
        <v>421</v>
      </c>
      <c r="W78" s="60" t="str">
        <f>VLOOKUP(S78,Hoja2!$A$1:$B$14,2,FALSE)</f>
        <v>VARCHAR(100)</v>
      </c>
      <c r="X78" s="60"/>
      <c r="Y78" s="60"/>
      <c r="Z78" s="2" t="s">
        <v>101</v>
      </c>
      <c r="AA78" s="16">
        <v>17</v>
      </c>
      <c r="AB78" t="str">
        <f t="shared" si="20"/>
        <v>{"order": 17,"type": "VARCHAR(100)","size": 2,"name": "TIP_FORMAPAGO"},</v>
      </c>
    </row>
    <row r="79" spans="2:28" x14ac:dyDescent="0.25">
      <c r="D79"/>
      <c r="E79"/>
      <c r="F79"/>
      <c r="G79"/>
      <c r="H79"/>
      <c r="I79"/>
      <c r="J79"/>
      <c r="K79"/>
      <c r="P79" s="82"/>
      <c r="Q79" s="10">
        <v>20</v>
      </c>
      <c r="R79" s="10" t="s">
        <v>124</v>
      </c>
      <c r="S79" s="4" t="str">
        <f t="shared" si="18"/>
        <v>DES</v>
      </c>
      <c r="T79" s="4"/>
      <c r="U79" s="4"/>
      <c r="V79" s="10" t="s">
        <v>422</v>
      </c>
      <c r="W79" s="60" t="str">
        <f>VLOOKUP(S79,Hoja2!$A$1:$B$14,2,FALSE)</f>
        <v>VARCHAR(1000)</v>
      </c>
      <c r="X79" s="60"/>
      <c r="Y79" s="60"/>
      <c r="Z79" s="2" t="s">
        <v>11</v>
      </c>
      <c r="AA79" s="16">
        <v>18</v>
      </c>
      <c r="AB79" t="str">
        <f t="shared" si="20"/>
        <v>{"order": 18,"type": "VARCHAR(1000)","size": 20,"name": "DES_ACUMULACIONSUPERMERCADOS2"},</v>
      </c>
    </row>
    <row r="80" spans="2:28" ht="30" x14ac:dyDescent="0.25">
      <c r="D80"/>
      <c r="E80"/>
      <c r="F80"/>
      <c r="G80"/>
      <c r="H80"/>
      <c r="I80"/>
      <c r="J80"/>
      <c r="K80"/>
      <c r="P80" s="82"/>
      <c r="Q80" s="6">
        <v>11</v>
      </c>
      <c r="R80" s="6" t="s">
        <v>143</v>
      </c>
      <c r="S80" s="4" t="str">
        <f t="shared" si="18"/>
        <v>NUM</v>
      </c>
      <c r="T80" s="4"/>
      <c r="U80" s="4"/>
      <c r="V80" s="6" t="s">
        <v>423</v>
      </c>
      <c r="W80" s="60" t="str">
        <f>VLOOKUP(S80,Hoja2!$A$1:$B$14,2,FALSE)</f>
        <v>BIGINT</v>
      </c>
      <c r="X80" s="60"/>
      <c r="Y80" s="60"/>
      <c r="Z80" s="2" t="s">
        <v>97</v>
      </c>
      <c r="AA80" s="16">
        <v>19</v>
      </c>
      <c r="AB80" t="str">
        <f t="shared" si="20"/>
        <v>{"order": 19,"type": "BIGINT","size": 11,"name": "NUM_RUC"},</v>
      </c>
    </row>
    <row r="81" spans="4:28" x14ac:dyDescent="0.25">
      <c r="D81"/>
      <c r="E81"/>
      <c r="F81"/>
      <c r="G81"/>
      <c r="H81"/>
      <c r="I81"/>
      <c r="J81"/>
      <c r="K81"/>
      <c r="P81" s="82"/>
      <c r="Q81" s="6">
        <v>4</v>
      </c>
      <c r="R81" s="6" t="s">
        <v>143</v>
      </c>
      <c r="S81" s="4" t="str">
        <f t="shared" si="18"/>
        <v>DES</v>
      </c>
      <c r="T81" s="4"/>
      <c r="U81" s="4"/>
      <c r="V81" s="6" t="s">
        <v>424</v>
      </c>
      <c r="W81" s="60" t="str">
        <f>VLOOKUP(S81,Hoja2!$A$1:$B$14,2,FALSE)</f>
        <v>VARCHAR(1000)</v>
      </c>
      <c r="X81" s="60"/>
      <c r="Y81" s="60"/>
      <c r="Z81" s="2" t="s">
        <v>102</v>
      </c>
      <c r="AA81" s="16">
        <v>20</v>
      </c>
      <c r="AB81" t="str">
        <f t="shared" si="20"/>
        <v>{"order": 20,"type": "VARCHAR(1000)","size": 4,"name": "DES_SECUENCIADETALLE"},</v>
      </c>
    </row>
    <row r="82" spans="4:28" x14ac:dyDescent="0.25">
      <c r="D82"/>
      <c r="E82"/>
      <c r="F82"/>
      <c r="G82"/>
      <c r="H82"/>
      <c r="I82"/>
      <c r="J82"/>
      <c r="K82"/>
      <c r="P82" s="82"/>
      <c r="Q82" s="6">
        <v>20</v>
      </c>
      <c r="R82" s="6" t="s">
        <v>124</v>
      </c>
      <c r="S82" s="4" t="str">
        <f t="shared" si="18"/>
        <v>COD</v>
      </c>
      <c r="T82" s="4"/>
      <c r="U82" s="4"/>
      <c r="V82" s="6" t="s">
        <v>425</v>
      </c>
      <c r="W82" s="60" t="str">
        <f>VLOOKUP(S82,Hoja2!$A$1:$B$14,2,FALSE)</f>
        <v>VARCHAR(100)</v>
      </c>
      <c r="X82" s="60"/>
      <c r="Y82" s="60"/>
      <c r="Z82" s="15" t="s">
        <v>103</v>
      </c>
      <c r="AA82" s="16">
        <v>21</v>
      </c>
      <c r="AB82" t="str">
        <f t="shared" si="20"/>
        <v>{"order": 21,"type": "VARCHAR(100)","size": 20,"name": "COD_ARTICULO"},</v>
      </c>
    </row>
    <row r="83" spans="4:28" x14ac:dyDescent="0.25">
      <c r="D83"/>
      <c r="E83"/>
      <c r="F83"/>
      <c r="G83"/>
      <c r="H83"/>
      <c r="I83"/>
      <c r="J83"/>
      <c r="K83"/>
      <c r="P83" s="82"/>
      <c r="Q83" s="6">
        <v>8</v>
      </c>
      <c r="R83" s="6" t="s">
        <v>259</v>
      </c>
      <c r="S83" s="4" t="e">
        <f>LEFT(#REF!,3)</f>
        <v>#REF!</v>
      </c>
      <c r="T83" s="4"/>
      <c r="U83" s="67" t="s">
        <v>320</v>
      </c>
      <c r="V83" s="68" t="s">
        <v>530</v>
      </c>
      <c r="W83" s="69" t="s">
        <v>580</v>
      </c>
      <c r="X83" s="60"/>
      <c r="Y83" s="60"/>
      <c r="Z83" s="2" t="s">
        <v>10</v>
      </c>
      <c r="AA83" s="16">
        <v>22</v>
      </c>
      <c r="AB83" t="str">
        <f t="shared" si="20"/>
        <v>{"order": 22,"type": "DECIMAL(8,3)","size": 8,"name": "CAN_ACUMULACIONSUPERMERCADOS"},</v>
      </c>
    </row>
    <row r="84" spans="4:28" x14ac:dyDescent="0.25">
      <c r="D84"/>
      <c r="E84"/>
      <c r="F84"/>
      <c r="G84"/>
      <c r="H84"/>
      <c r="I84"/>
      <c r="J84"/>
      <c r="K84"/>
      <c r="P84" s="82"/>
      <c r="Q84" s="18">
        <v>1</v>
      </c>
      <c r="R84" s="18" t="s">
        <v>124</v>
      </c>
      <c r="S84" s="4" t="str">
        <f t="shared" si="18"/>
        <v>DES</v>
      </c>
      <c r="T84" s="3"/>
      <c r="U84" s="3"/>
      <c r="V84" s="18" t="s">
        <v>426</v>
      </c>
      <c r="W84" s="60" t="str">
        <f>VLOOKUP(S84,Hoja2!$A$1:$B$14,2,FALSE)</f>
        <v>VARCHAR(1000)</v>
      </c>
      <c r="X84" s="66"/>
      <c r="Y84" s="66"/>
      <c r="Z84" s="43" t="s">
        <v>55</v>
      </c>
      <c r="AA84" s="16">
        <v>23</v>
      </c>
      <c r="AB84" t="str">
        <f t="shared" si="20"/>
        <v>{"order": 23,"type": "VARCHAR(1000)","size": 1,"name": "DES_SIGNO2"},</v>
      </c>
    </row>
    <row r="85" spans="4:28" x14ac:dyDescent="0.25">
      <c r="D85"/>
      <c r="E85"/>
      <c r="F85"/>
      <c r="G85"/>
      <c r="H85"/>
      <c r="I85"/>
      <c r="J85"/>
      <c r="K85"/>
      <c r="P85" s="82"/>
      <c r="Q85" s="6">
        <v>8</v>
      </c>
      <c r="R85" s="6" t="s">
        <v>144</v>
      </c>
      <c r="S85" s="4" t="e">
        <f>LEFT(#REF!,3)</f>
        <v>#REF!</v>
      </c>
      <c r="T85" s="4"/>
      <c r="U85" s="67" t="s">
        <v>320</v>
      </c>
      <c r="V85" s="68" t="s">
        <v>427</v>
      </c>
      <c r="W85" s="69" t="s">
        <v>581</v>
      </c>
      <c r="X85" s="60"/>
      <c r="Y85" s="60"/>
      <c r="Z85" s="2" t="s">
        <v>81</v>
      </c>
      <c r="AA85" s="16">
        <v>24</v>
      </c>
      <c r="AB85" t="str">
        <f t="shared" si="20"/>
        <v>{"order": 24,"type": "DECIMAL(8,2)","size": 8,"name": "IMP_PRECIOUNITARIO"},</v>
      </c>
    </row>
    <row r="86" spans="4:28" x14ac:dyDescent="0.25">
      <c r="D86"/>
      <c r="E86"/>
      <c r="F86"/>
      <c r="G86"/>
      <c r="H86"/>
      <c r="I86"/>
      <c r="J86"/>
      <c r="K86"/>
      <c r="P86" s="82"/>
      <c r="Q86" s="18">
        <v>1</v>
      </c>
      <c r="R86" s="18" t="s">
        <v>124</v>
      </c>
      <c r="S86" s="4" t="str">
        <f t="shared" si="18"/>
        <v>DES</v>
      </c>
      <c r="T86" s="3"/>
      <c r="U86" s="3"/>
      <c r="V86" s="18" t="s">
        <v>428</v>
      </c>
      <c r="W86" s="60" t="str">
        <f>VLOOKUP(S86,Hoja2!$A$1:$B$14,2,FALSE)</f>
        <v>VARCHAR(1000)</v>
      </c>
      <c r="X86" s="66"/>
      <c r="Y86" s="66"/>
      <c r="Z86" s="43" t="s">
        <v>55</v>
      </c>
      <c r="AA86" s="16">
        <v>25</v>
      </c>
      <c r="AB86" t="str">
        <f t="shared" si="20"/>
        <v>{"order": 25,"type": "VARCHAR(1000)","size": 1,"name": "DES_SIGNO3"},</v>
      </c>
    </row>
    <row r="87" spans="4:28" x14ac:dyDescent="0.25">
      <c r="D87"/>
      <c r="E87"/>
      <c r="F87"/>
      <c r="G87"/>
      <c r="H87"/>
      <c r="I87"/>
      <c r="J87"/>
      <c r="K87"/>
      <c r="P87" s="82"/>
      <c r="Q87" s="6">
        <v>8</v>
      </c>
      <c r="R87" s="6" t="s">
        <v>144</v>
      </c>
      <c r="S87" s="4" t="e">
        <f>LEFT(#REF!,3)</f>
        <v>#REF!</v>
      </c>
      <c r="T87" s="4"/>
      <c r="U87" s="67" t="s">
        <v>320</v>
      </c>
      <c r="V87" s="68" t="s">
        <v>429</v>
      </c>
      <c r="W87" s="69" t="s">
        <v>581</v>
      </c>
      <c r="X87" s="60"/>
      <c r="Y87" s="60"/>
      <c r="Z87" s="2" t="s">
        <v>104</v>
      </c>
      <c r="AA87" s="16">
        <v>26</v>
      </c>
      <c r="AB87" t="str">
        <f t="shared" si="20"/>
        <v>{"order": 26,"type": "DECIMAL(8,2)","size": 8,"name": "IMP_DESCUENTO"},</v>
      </c>
    </row>
    <row r="88" spans="4:28" x14ac:dyDescent="0.25">
      <c r="D88"/>
      <c r="E88"/>
      <c r="F88"/>
      <c r="G88"/>
      <c r="H88"/>
      <c r="I88"/>
      <c r="J88"/>
      <c r="K88"/>
      <c r="P88" s="82"/>
      <c r="Q88" s="18">
        <v>1</v>
      </c>
      <c r="R88" s="18" t="s">
        <v>124</v>
      </c>
      <c r="S88" s="4" t="str">
        <f t="shared" si="18"/>
        <v>DES</v>
      </c>
      <c r="T88" s="3"/>
      <c r="U88" s="3"/>
      <c r="V88" s="18" t="s">
        <v>430</v>
      </c>
      <c r="W88" s="60" t="str">
        <f>VLOOKUP(S88,Hoja2!$A$1:$B$14,2,FALSE)</f>
        <v>VARCHAR(1000)</v>
      </c>
      <c r="X88" s="66"/>
      <c r="Y88" s="66"/>
      <c r="Z88" s="43" t="s">
        <v>55</v>
      </c>
      <c r="AA88" s="16">
        <v>27</v>
      </c>
      <c r="AB88" t="str">
        <f t="shared" si="20"/>
        <v>{"order": 27,"type": "VARCHAR(1000)","size": 1,"name": "DES_SIGNO4"},</v>
      </c>
    </row>
    <row r="89" spans="4:28" x14ac:dyDescent="0.25">
      <c r="D89"/>
      <c r="E89"/>
      <c r="F89"/>
      <c r="G89"/>
      <c r="H89"/>
      <c r="I89"/>
      <c r="J89"/>
      <c r="K89"/>
      <c r="P89" s="82"/>
      <c r="Q89" s="6">
        <v>2</v>
      </c>
      <c r="R89" s="6" t="s">
        <v>143</v>
      </c>
      <c r="S89" s="4" t="str">
        <f t="shared" si="18"/>
        <v>COD</v>
      </c>
      <c r="T89" s="4"/>
      <c r="U89" s="4"/>
      <c r="V89" s="6" t="s">
        <v>431</v>
      </c>
      <c r="W89" s="60" t="str">
        <f>VLOOKUP(S89,Hoja2!$A$1:$B$14,2,FALSE)</f>
        <v>VARCHAR(100)</v>
      </c>
      <c r="X89" s="60"/>
      <c r="Y89" s="60"/>
      <c r="Z89" s="2" t="s">
        <v>105</v>
      </c>
      <c r="AA89" s="16">
        <v>28</v>
      </c>
      <c r="AB89" t="str">
        <f t="shared" si="20"/>
        <v>{"order": 28,"type": "VARCHAR(100)","size": 2,"name": "COD_FORMAPAGO"},</v>
      </c>
    </row>
    <row r="90" spans="4:28" ht="15" customHeight="1" x14ac:dyDescent="0.25">
      <c r="D90"/>
      <c r="E90"/>
      <c r="F90"/>
      <c r="G90"/>
      <c r="H90"/>
      <c r="I90"/>
      <c r="J90"/>
      <c r="K90"/>
      <c r="P90" s="82"/>
      <c r="Q90" s="6">
        <v>20</v>
      </c>
      <c r="R90" s="6" t="s">
        <v>124</v>
      </c>
      <c r="S90" s="4" t="str">
        <f t="shared" si="18"/>
        <v>DES</v>
      </c>
      <c r="T90" s="4"/>
      <c r="U90" s="4"/>
      <c r="V90" s="10" t="s">
        <v>432</v>
      </c>
      <c r="W90" s="60" t="str">
        <f>VLOOKUP(S90,Hoja2!$A$1:$B$14,2,FALSE)</f>
        <v>VARCHAR(1000)</v>
      </c>
      <c r="X90" s="60"/>
      <c r="Y90" s="60"/>
      <c r="Z90" s="2" t="s">
        <v>11</v>
      </c>
      <c r="AA90" s="16">
        <v>29</v>
      </c>
      <c r="AB90" t="str">
        <f t="shared" si="20"/>
        <v>{"order": 29,"type": "VARCHAR(1000)","size": 20,"name": "DES_ACUMULACIONSUPERMERCADOS3"},</v>
      </c>
    </row>
    <row r="91" spans="4:28" ht="30" x14ac:dyDescent="0.25">
      <c r="D91"/>
      <c r="E91"/>
      <c r="F91"/>
      <c r="G91"/>
      <c r="H91"/>
      <c r="I91"/>
      <c r="J91"/>
      <c r="K91"/>
      <c r="P91" s="82"/>
      <c r="Q91" s="6">
        <v>8</v>
      </c>
      <c r="R91" s="6" t="s">
        <v>143</v>
      </c>
      <c r="S91" s="4" t="str">
        <f t="shared" si="18"/>
        <v>NUM</v>
      </c>
      <c r="T91" s="4"/>
      <c r="U91" s="4"/>
      <c r="V91" s="6" t="s">
        <v>433</v>
      </c>
      <c r="W91" s="60" t="str">
        <f>VLOOKUP(S91,Hoja2!$A$1:$B$14,2,FALSE)</f>
        <v>BIGINT</v>
      </c>
      <c r="X91" s="60"/>
      <c r="Y91" s="60"/>
      <c r="Z91" s="2" t="s">
        <v>7</v>
      </c>
      <c r="AA91" s="16">
        <v>30</v>
      </c>
      <c r="AB91" t="str">
        <f t="shared" si="20"/>
        <v>{"order": 30,"type": "BIGINT","size": 8,"name": "NUM_PUNTOSCANJEADOS"},</v>
      </c>
    </row>
    <row r="92" spans="4:28" ht="21" x14ac:dyDescent="0.35">
      <c r="D92"/>
      <c r="E92"/>
      <c r="F92"/>
      <c r="G92"/>
      <c r="H92"/>
      <c r="I92"/>
      <c r="J92"/>
      <c r="K92"/>
      <c r="P92" s="81" t="s">
        <v>531</v>
      </c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72"/>
      <c r="AB92" s="72"/>
    </row>
    <row r="93" spans="4:28" x14ac:dyDescent="0.25">
      <c r="D93"/>
      <c r="E93"/>
      <c r="F93"/>
      <c r="G93"/>
      <c r="H93"/>
      <c r="I93"/>
      <c r="J93"/>
      <c r="K93"/>
      <c r="P93" s="57" t="s">
        <v>328</v>
      </c>
      <c r="Q93" s="80" t="s">
        <v>540</v>
      </c>
      <c r="R93" s="80"/>
      <c r="S93" s="80"/>
      <c r="T93" s="80"/>
      <c r="U93" s="80"/>
      <c r="V93" s="80"/>
      <c r="W93" s="80"/>
      <c r="X93" s="80"/>
      <c r="Y93" s="80"/>
      <c r="Z93" s="80"/>
      <c r="AA93" s="73"/>
      <c r="AB93" s="26" t="s">
        <v>584</v>
      </c>
    </row>
    <row r="94" spans="4:28" ht="30" customHeight="1" x14ac:dyDescent="0.25">
      <c r="P94" s="82" t="s">
        <v>86</v>
      </c>
      <c r="Q94" s="7" t="s">
        <v>47</v>
      </c>
      <c r="R94" s="7" t="s">
        <v>122</v>
      </c>
      <c r="S94" s="7" t="s">
        <v>378</v>
      </c>
      <c r="T94" s="62" t="s">
        <v>532</v>
      </c>
      <c r="U94" s="62" t="s">
        <v>549</v>
      </c>
      <c r="V94" s="7" t="s">
        <v>331</v>
      </c>
      <c r="W94" s="7" t="s">
        <v>362</v>
      </c>
      <c r="X94" s="7"/>
      <c r="Y94" s="7"/>
      <c r="Z94" s="8" t="s">
        <v>48</v>
      </c>
      <c r="AA94" s="74"/>
      <c r="AB94" s="74"/>
    </row>
    <row r="95" spans="4:28" x14ac:dyDescent="0.25">
      <c r="P95" s="82"/>
      <c r="Q95" s="2">
        <v>20</v>
      </c>
      <c r="R95" s="6" t="s">
        <v>124</v>
      </c>
      <c r="S95" s="4" t="str">
        <f t="shared" ref="S95:S107" si="21">LEFT(V95,3)</f>
        <v>COD</v>
      </c>
      <c r="T95" s="4"/>
      <c r="U95" s="4"/>
      <c r="V95" s="6" t="s">
        <v>425</v>
      </c>
      <c r="W95" s="60" t="str">
        <f>VLOOKUP(S95,Hoja2!$A$1:$B$14,2,FALSE)</f>
        <v>VARCHAR(100)</v>
      </c>
      <c r="X95" s="60"/>
      <c r="Y95" s="60"/>
      <c r="Z95" s="15" t="s">
        <v>106</v>
      </c>
      <c r="AA95" s="16">
        <v>1</v>
      </c>
      <c r="AB95" t="str">
        <f>SUBSTITUTE(SUBSTITUTE(SUBSTITUTE(SUBSTITUTE(AB$4,"%orden",AA95),"%type",W95),"%size",Q95),"%name",V95)</f>
        <v>{"order": 1,"type": "VARCHAR(100)","size": 20,"name": "COD_ARTICULO"},</v>
      </c>
    </row>
    <row r="96" spans="4:28" x14ac:dyDescent="0.25">
      <c r="P96" s="82"/>
      <c r="Q96" s="2">
        <v>20</v>
      </c>
      <c r="R96" s="6" t="s">
        <v>124</v>
      </c>
      <c r="S96" s="4" t="str">
        <f t="shared" si="21"/>
        <v>COD</v>
      </c>
      <c r="T96" s="4"/>
      <c r="U96" s="4"/>
      <c r="V96" s="6" t="s">
        <v>434</v>
      </c>
      <c r="W96" s="60" t="str">
        <f>VLOOKUP(S96,Hoja2!$A$1:$B$14,2,FALSE)</f>
        <v>VARCHAR(100)</v>
      </c>
      <c r="X96" s="60"/>
      <c r="Y96" s="60"/>
      <c r="Z96" s="2" t="s">
        <v>107</v>
      </c>
      <c r="AA96" s="16">
        <v>2</v>
      </c>
      <c r="AB96" t="str">
        <f t="shared" ref="AB96:AB107" si="22">SUBSTITUTE(SUBSTITUTE(SUBSTITUTE(SUBSTITUTE(AB$4,"%orden",AA96),"%type",W96),"%size",Q96),"%name",V96)</f>
        <v>{"order": 2,"type": "VARCHAR(100)","size": 20,"name": "COD_ARTICULOORIGINAL"},</v>
      </c>
    </row>
    <row r="97" spans="16:28" x14ac:dyDescent="0.25">
      <c r="P97" s="82"/>
      <c r="Q97" s="2">
        <v>50</v>
      </c>
      <c r="R97" s="6" t="s">
        <v>124</v>
      </c>
      <c r="S97" s="4" t="str">
        <f t="shared" si="21"/>
        <v>DES</v>
      </c>
      <c r="T97" s="4"/>
      <c r="U97" s="4"/>
      <c r="V97" s="6" t="s">
        <v>435</v>
      </c>
      <c r="W97" s="60" t="str">
        <f>VLOOKUP(S97,Hoja2!$A$1:$B$14,2,FALSE)</f>
        <v>VARCHAR(1000)</v>
      </c>
      <c r="X97" s="60"/>
      <c r="Y97" s="60"/>
      <c r="Z97" s="2" t="s">
        <v>11</v>
      </c>
      <c r="AA97" s="16">
        <v>3</v>
      </c>
      <c r="AB97" t="str">
        <f t="shared" si="22"/>
        <v>{"order": 3,"type": "VARCHAR(1000)","size": 50,"name": "DES_SUPERMERCADOSDICCIONARIO"},</v>
      </c>
    </row>
    <row r="98" spans="16:28" x14ac:dyDescent="0.25">
      <c r="P98" s="82"/>
      <c r="Q98" s="2">
        <v>20</v>
      </c>
      <c r="R98" s="6" t="s">
        <v>124</v>
      </c>
      <c r="S98" s="4" t="str">
        <f t="shared" si="21"/>
        <v>COD</v>
      </c>
      <c r="T98" s="4"/>
      <c r="U98" s="4"/>
      <c r="V98" s="6" t="s">
        <v>436</v>
      </c>
      <c r="W98" s="60" t="str">
        <f>VLOOKUP(S98,Hoja2!$A$1:$B$14,2,FALSE)</f>
        <v>VARCHAR(100)</v>
      </c>
      <c r="X98" s="60"/>
      <c r="Y98" s="60"/>
      <c r="Z98" s="2" t="s">
        <v>5</v>
      </c>
      <c r="AA98" s="16">
        <v>4</v>
      </c>
      <c r="AB98" t="str">
        <f t="shared" si="22"/>
        <v>{"order": 4,"type": "VARCHAR(100)","size": 20,"name": "COD_DEPARTAMENTO"},</v>
      </c>
    </row>
    <row r="99" spans="16:28" x14ac:dyDescent="0.25">
      <c r="P99" s="82"/>
      <c r="Q99" s="2">
        <v>100</v>
      </c>
      <c r="R99" s="6" t="s">
        <v>124</v>
      </c>
      <c r="S99" s="4" t="str">
        <f t="shared" si="21"/>
        <v>DES</v>
      </c>
      <c r="T99" s="4"/>
      <c r="U99" s="4"/>
      <c r="V99" s="6" t="s">
        <v>437</v>
      </c>
      <c r="W99" s="60" t="str">
        <f>VLOOKUP(S99,Hoja2!$A$1:$B$14,2,FALSE)</f>
        <v>VARCHAR(1000)</v>
      </c>
      <c r="X99" s="60"/>
      <c r="Y99" s="60"/>
      <c r="Z99" s="2" t="s">
        <v>11</v>
      </c>
      <c r="AA99" s="16">
        <v>5</v>
      </c>
      <c r="AB99" t="str">
        <f t="shared" si="22"/>
        <v>{"order": 5,"type": "VARCHAR(1000)","size": 100,"name": "DES_ACUMULACIONSUPERMERCADODICCIONARIO"},</v>
      </c>
    </row>
    <row r="100" spans="16:28" x14ac:dyDescent="0.25">
      <c r="P100" s="82"/>
      <c r="Q100" s="2">
        <v>20</v>
      </c>
      <c r="R100" s="6" t="s">
        <v>124</v>
      </c>
      <c r="S100" s="4" t="str">
        <f t="shared" si="21"/>
        <v>DES</v>
      </c>
      <c r="T100" s="4"/>
      <c r="U100" s="4"/>
      <c r="V100" s="6" t="s">
        <v>445</v>
      </c>
      <c r="W100" s="60" t="str">
        <f>VLOOKUP(S100,Hoja2!$A$1:$B$14,2,FALSE)</f>
        <v>VARCHAR(1000)</v>
      </c>
      <c r="X100" s="60"/>
      <c r="Y100" s="60"/>
      <c r="Z100" s="2" t="s">
        <v>85</v>
      </c>
      <c r="AA100" s="16">
        <v>6</v>
      </c>
      <c r="AB100" t="str">
        <f t="shared" si="22"/>
        <v>{"order": 6,"type": "VARCHAR(1000)","size": 20,"name": "DES_DEPARTAMENTO"},</v>
      </c>
    </row>
    <row r="101" spans="16:28" x14ac:dyDescent="0.25">
      <c r="P101" s="82"/>
      <c r="Q101" s="2">
        <v>100</v>
      </c>
      <c r="R101" s="6" t="s">
        <v>124</v>
      </c>
      <c r="S101" s="4" t="str">
        <f t="shared" si="21"/>
        <v>DES</v>
      </c>
      <c r="T101" s="4"/>
      <c r="U101" s="4"/>
      <c r="V101" s="6" t="s">
        <v>438</v>
      </c>
      <c r="W101" s="60" t="str">
        <f>VLOOKUP(S101,Hoja2!$A$1:$B$14,2,FALSE)</f>
        <v>VARCHAR(1000)</v>
      </c>
      <c r="X101" s="60"/>
      <c r="Y101" s="60"/>
      <c r="Z101" s="2" t="s">
        <v>108</v>
      </c>
      <c r="AA101" s="16">
        <v>7</v>
      </c>
      <c r="AB101" t="str">
        <f t="shared" si="22"/>
        <v>{"order": 7,"type": "VARCHAR(1000)","size": 100,"name": "DES_CATEGORIA"},</v>
      </c>
    </row>
    <row r="102" spans="16:28" x14ac:dyDescent="0.25">
      <c r="P102" s="82"/>
      <c r="Q102" s="2">
        <v>20</v>
      </c>
      <c r="R102" s="6" t="s">
        <v>124</v>
      </c>
      <c r="S102" s="4" t="str">
        <f t="shared" si="21"/>
        <v>COD</v>
      </c>
      <c r="T102" s="4"/>
      <c r="U102" s="4"/>
      <c r="V102" s="6" t="s">
        <v>439</v>
      </c>
      <c r="W102" s="60" t="str">
        <f>VLOOKUP(S102,Hoja2!$A$1:$B$14,2,FALSE)</f>
        <v>VARCHAR(100)</v>
      </c>
      <c r="X102" s="60"/>
      <c r="Y102" s="60"/>
      <c r="Z102" s="2" t="s">
        <v>109</v>
      </c>
      <c r="AA102" s="16">
        <v>8</v>
      </c>
      <c r="AB102" t="str">
        <f t="shared" si="22"/>
        <v>{"order": 8,"type": "VARCHAR(100)","size": 20,"name": "COD_SUBCATEGORIA"},</v>
      </c>
    </row>
    <row r="103" spans="16:28" x14ac:dyDescent="0.25">
      <c r="P103" s="82"/>
      <c r="Q103" s="2">
        <v>100</v>
      </c>
      <c r="R103" s="6" t="s">
        <v>124</v>
      </c>
      <c r="S103" s="4" t="str">
        <f t="shared" si="21"/>
        <v>DES</v>
      </c>
      <c r="T103" s="4"/>
      <c r="U103" s="4"/>
      <c r="V103" s="6" t="s">
        <v>440</v>
      </c>
      <c r="W103" s="60" t="str">
        <f>VLOOKUP(S103,Hoja2!$A$1:$B$14,2,FALSE)</f>
        <v>VARCHAR(1000)</v>
      </c>
      <c r="X103" s="60"/>
      <c r="Y103" s="60"/>
      <c r="Z103" s="2" t="s">
        <v>108</v>
      </c>
      <c r="AA103" s="16">
        <v>9</v>
      </c>
      <c r="AB103" t="str">
        <f t="shared" si="22"/>
        <v>{"order": 9,"type": "VARCHAR(1000)","size": 100,"name": "DES_SUBCATEGORIA"},</v>
      </c>
    </row>
    <row r="104" spans="16:28" x14ac:dyDescent="0.25">
      <c r="P104" s="82"/>
      <c r="Q104" s="2">
        <v>20</v>
      </c>
      <c r="R104" s="6" t="s">
        <v>124</v>
      </c>
      <c r="S104" s="4" t="str">
        <f t="shared" si="21"/>
        <v>DES</v>
      </c>
      <c r="T104" s="4"/>
      <c r="U104" s="4"/>
      <c r="V104" s="6" t="s">
        <v>441</v>
      </c>
      <c r="W104" s="60" t="str">
        <f>VLOOKUP(S104,Hoja2!$A$1:$B$14,2,FALSE)</f>
        <v>VARCHAR(1000)</v>
      </c>
      <c r="X104" s="60"/>
      <c r="Y104" s="60"/>
      <c r="Z104" s="2" t="s">
        <v>110</v>
      </c>
      <c r="AA104" s="16">
        <v>10</v>
      </c>
      <c r="AB104" t="str">
        <f t="shared" si="22"/>
        <v>{"order": 10,"type": "VARCHAR(1000)","size": 20,"name": "DES_MARCA"},</v>
      </c>
    </row>
    <row r="105" spans="16:28" x14ac:dyDescent="0.25">
      <c r="P105" s="82"/>
      <c r="Q105" s="2">
        <v>100</v>
      </c>
      <c r="R105" s="6" t="s">
        <v>124</v>
      </c>
      <c r="S105" s="4" t="str">
        <f t="shared" si="21"/>
        <v>DES</v>
      </c>
      <c r="T105" s="4"/>
      <c r="U105" s="4"/>
      <c r="V105" s="6" t="s">
        <v>442</v>
      </c>
      <c r="W105" s="60" t="str">
        <f>VLOOKUP(S105,Hoja2!$A$1:$B$14,2,FALSE)</f>
        <v>VARCHAR(1000)</v>
      </c>
      <c r="X105" s="60"/>
      <c r="Y105" s="60"/>
      <c r="Z105" s="2" t="s">
        <v>11</v>
      </c>
      <c r="AA105" s="16">
        <v>11</v>
      </c>
      <c r="AB105" t="str">
        <f t="shared" si="22"/>
        <v>{"order": 11,"type": "VARCHAR(1000)","size": 100,"name": "DES_ACUMULACIONSUPERMERCADODICCIONARIO2"},</v>
      </c>
    </row>
    <row r="106" spans="16:28" x14ac:dyDescent="0.25">
      <c r="P106" s="82"/>
      <c r="Q106" s="2">
        <v>20</v>
      </c>
      <c r="R106" s="6" t="s">
        <v>124</v>
      </c>
      <c r="S106" s="4" t="str">
        <f t="shared" si="21"/>
        <v>COD</v>
      </c>
      <c r="T106" s="4"/>
      <c r="U106" s="4"/>
      <c r="V106" s="6" t="s">
        <v>443</v>
      </c>
      <c r="W106" s="60" t="str">
        <f>VLOOKUP(S106,Hoja2!$A$1:$B$14,2,FALSE)</f>
        <v>VARCHAR(100)</v>
      </c>
      <c r="X106" s="60"/>
      <c r="Y106" s="60"/>
      <c r="Z106" s="2" t="s">
        <v>260</v>
      </c>
      <c r="AA106" s="16">
        <v>12</v>
      </c>
      <c r="AB106" t="str">
        <f t="shared" si="22"/>
        <v>{"order": 12,"type": "VARCHAR(100)","size": 20,"name": "COD_PROVEEDOR"},</v>
      </c>
    </row>
    <row r="107" spans="16:28" x14ac:dyDescent="0.25">
      <c r="P107" s="82"/>
      <c r="Q107" s="2">
        <v>100</v>
      </c>
      <c r="R107" s="6" t="s">
        <v>124</v>
      </c>
      <c r="S107" s="4" t="str">
        <f t="shared" si="21"/>
        <v>DES</v>
      </c>
      <c r="T107" s="4"/>
      <c r="U107" s="4"/>
      <c r="V107" s="6" t="s">
        <v>444</v>
      </c>
      <c r="W107" s="60" t="str">
        <f>VLOOKUP(S107,Hoja2!$A$1:$B$14,2,FALSE)</f>
        <v>VARCHAR(1000)</v>
      </c>
      <c r="X107" s="60"/>
      <c r="Y107" s="60"/>
      <c r="Z107" s="2" t="s">
        <v>11</v>
      </c>
      <c r="AA107" s="16">
        <v>13</v>
      </c>
      <c r="AB107" t="str">
        <f t="shared" si="22"/>
        <v>{"order": 13,"type": "VARCHAR(1000)","size": 100,"name": "DES_PROVEEDOR"},</v>
      </c>
    </row>
    <row r="119" ht="8.25" customHeight="1" x14ac:dyDescent="0.25"/>
    <row r="122" ht="15" customHeight="1" x14ac:dyDescent="0.25"/>
  </sheetData>
  <autoFilter ref="AK2:AK122" xr:uid="{6BFAA33F-0BDD-44CD-B2B9-E485F0FE6AA7}"/>
  <mergeCells count="56">
    <mergeCell ref="B59:L59"/>
    <mergeCell ref="C60:L60"/>
    <mergeCell ref="B61:B72"/>
    <mergeCell ref="B2:L2"/>
    <mergeCell ref="P2:Z2"/>
    <mergeCell ref="P5:P23"/>
    <mergeCell ref="P26:P33"/>
    <mergeCell ref="P36:P39"/>
    <mergeCell ref="B5:B19"/>
    <mergeCell ref="B25:B56"/>
    <mergeCell ref="P42:P58"/>
    <mergeCell ref="B3:L3"/>
    <mergeCell ref="B23:L23"/>
    <mergeCell ref="P24:Z24"/>
    <mergeCell ref="P34:Z34"/>
    <mergeCell ref="P40:Z40"/>
    <mergeCell ref="P94:P107"/>
    <mergeCell ref="CW2:DF2"/>
    <mergeCell ref="CI2:CS2"/>
    <mergeCell ref="CI5:CI11"/>
    <mergeCell ref="AD2:AN2"/>
    <mergeCell ref="AR2:BB2"/>
    <mergeCell ref="BU2:CE2"/>
    <mergeCell ref="BF2:BQ2"/>
    <mergeCell ref="BU5:BU25"/>
    <mergeCell ref="AR5:AR9"/>
    <mergeCell ref="BG5:BG13"/>
    <mergeCell ref="CW5:CW22"/>
    <mergeCell ref="AD5:AD23"/>
    <mergeCell ref="AD26:AD41"/>
    <mergeCell ref="P3:Z3"/>
    <mergeCell ref="AD3:AN3"/>
    <mergeCell ref="Q93:Z93"/>
    <mergeCell ref="AE4:AN4"/>
    <mergeCell ref="AE25:AN25"/>
    <mergeCell ref="AS4:BB4"/>
    <mergeCell ref="BH4:BQ4"/>
    <mergeCell ref="P59:Z59"/>
    <mergeCell ref="P92:Z92"/>
    <mergeCell ref="Q41:Z41"/>
    <mergeCell ref="Q60:Z60"/>
    <mergeCell ref="P61:P91"/>
    <mergeCell ref="AD24:AN24"/>
    <mergeCell ref="Q4:Z4"/>
    <mergeCell ref="Q25:Z25"/>
    <mergeCell ref="Q35:Z35"/>
    <mergeCell ref="CX4:DF4"/>
    <mergeCell ref="C4:L4"/>
    <mergeCell ref="C24:L24"/>
    <mergeCell ref="BG3:BQ3"/>
    <mergeCell ref="BU3:CE3"/>
    <mergeCell ref="CI3:CS3"/>
    <mergeCell ref="CW3:DF3"/>
    <mergeCell ref="BV4:CE4"/>
    <mergeCell ref="CJ4:CS4"/>
    <mergeCell ref="AR3:BB3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E17D-1A37-4EBE-9ED3-8D236BB44321}">
  <dimension ref="A1:B14"/>
  <sheetViews>
    <sheetView workbookViewId="0">
      <selection activeCell="B33" sqref="B32:B33"/>
    </sheetView>
  </sheetViews>
  <sheetFormatPr defaultColWidth="11.42578125" defaultRowHeight="15" x14ac:dyDescent="0.25"/>
  <cols>
    <col min="1" max="1" width="15.7109375" bestFit="1" customWidth="1"/>
    <col min="2" max="2" width="18.85546875" bestFit="1" customWidth="1"/>
  </cols>
  <sheetData>
    <row r="1" spans="1:2" ht="21" x14ac:dyDescent="0.35">
      <c r="A1" s="61" t="s">
        <v>507</v>
      </c>
      <c r="B1" s="61" t="s">
        <v>508</v>
      </c>
    </row>
    <row r="2" spans="1:2" x14ac:dyDescent="0.25">
      <c r="A2" s="2" t="s">
        <v>509</v>
      </c>
      <c r="B2" s="2" t="s">
        <v>516</v>
      </c>
    </row>
    <row r="3" spans="1:2" x14ac:dyDescent="0.25">
      <c r="A3" s="2" t="s">
        <v>363</v>
      </c>
      <c r="B3" s="2" t="s">
        <v>517</v>
      </c>
    </row>
    <row r="4" spans="1:2" x14ac:dyDescent="0.25">
      <c r="A4" s="2" t="s">
        <v>375</v>
      </c>
      <c r="B4" s="2" t="s">
        <v>518</v>
      </c>
    </row>
    <row r="5" spans="1:2" x14ac:dyDescent="0.25">
      <c r="A5" s="2" t="s">
        <v>376</v>
      </c>
      <c r="B5" s="2" t="s">
        <v>519</v>
      </c>
    </row>
    <row r="6" spans="1:2" x14ac:dyDescent="0.25">
      <c r="A6" s="2" t="s">
        <v>510</v>
      </c>
      <c r="B6" s="2" t="s">
        <v>519</v>
      </c>
    </row>
    <row r="7" spans="1:2" x14ac:dyDescent="0.25">
      <c r="A7" s="2" t="s">
        <v>377</v>
      </c>
      <c r="B7" s="2" t="s">
        <v>520</v>
      </c>
    </row>
    <row r="8" spans="1:2" x14ac:dyDescent="0.25">
      <c r="A8" s="2" t="s">
        <v>511</v>
      </c>
      <c r="B8" s="2" t="s">
        <v>521</v>
      </c>
    </row>
    <row r="9" spans="1:2" x14ac:dyDescent="0.25">
      <c r="A9" s="2" t="s">
        <v>512</v>
      </c>
      <c r="B9" s="2" t="s">
        <v>522</v>
      </c>
    </row>
    <row r="10" spans="1:2" x14ac:dyDescent="0.25">
      <c r="A10" s="2" t="s">
        <v>513</v>
      </c>
      <c r="B10" s="2" t="s">
        <v>523</v>
      </c>
    </row>
    <row r="11" spans="1:2" x14ac:dyDescent="0.25">
      <c r="A11" s="2" t="s">
        <v>514</v>
      </c>
      <c r="B11" s="2" t="s">
        <v>524</v>
      </c>
    </row>
    <row r="12" spans="1:2" x14ac:dyDescent="0.25">
      <c r="A12" s="2" t="s">
        <v>326</v>
      </c>
      <c r="B12" s="2" t="s">
        <v>516</v>
      </c>
    </row>
    <row r="13" spans="1:2" x14ac:dyDescent="0.25">
      <c r="A13" s="2" t="s">
        <v>122</v>
      </c>
      <c r="B13" s="2" t="s">
        <v>517</v>
      </c>
    </row>
    <row r="14" spans="1:2" x14ac:dyDescent="0.25">
      <c r="A14" s="2" t="s">
        <v>515</v>
      </c>
      <c r="B14" s="2" t="s">
        <v>517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AE9D-7C29-45A6-9FF9-8D75BEB8DF67}">
  <dimension ref="C2:E16"/>
  <sheetViews>
    <sheetView showGridLines="0" workbookViewId="0">
      <selection activeCell="C16" sqref="C16"/>
    </sheetView>
  </sheetViews>
  <sheetFormatPr defaultColWidth="11.42578125" defaultRowHeight="15" x14ac:dyDescent="0.25"/>
  <cols>
    <col min="2" max="2" width="2.28515625" customWidth="1"/>
    <col min="3" max="3" width="13.42578125" customWidth="1"/>
    <col min="4" max="4" width="33.7109375" bestFit="1" customWidth="1"/>
    <col min="5" max="5" width="13.140625" bestFit="1" customWidth="1"/>
    <col min="6" max="6" width="17.7109375" customWidth="1"/>
  </cols>
  <sheetData>
    <row r="2" spans="3:5" x14ac:dyDescent="0.25">
      <c r="C2" s="67" t="s">
        <v>142</v>
      </c>
      <c r="D2" s="68" t="s">
        <v>525</v>
      </c>
      <c r="E2" s="69" t="s">
        <v>580</v>
      </c>
    </row>
    <row r="3" spans="3:5" x14ac:dyDescent="0.25">
      <c r="C3" s="67" t="s">
        <v>142</v>
      </c>
      <c r="D3" s="68" t="s">
        <v>398</v>
      </c>
      <c r="E3" s="69" t="s">
        <v>579</v>
      </c>
    </row>
    <row r="4" spans="3:5" x14ac:dyDescent="0.25">
      <c r="C4" s="67" t="s">
        <v>272</v>
      </c>
      <c r="D4" s="68" t="s">
        <v>529</v>
      </c>
      <c r="E4" s="69" t="s">
        <v>580</v>
      </c>
    </row>
    <row r="5" spans="3:5" x14ac:dyDescent="0.25">
      <c r="C5" s="67" t="s">
        <v>272</v>
      </c>
      <c r="D5" s="68" t="s">
        <v>398</v>
      </c>
      <c r="E5" s="69" t="s">
        <v>579</v>
      </c>
    </row>
    <row r="6" spans="3:5" x14ac:dyDescent="0.25">
      <c r="C6" s="67" t="s">
        <v>320</v>
      </c>
      <c r="D6" s="67" t="s">
        <v>452</v>
      </c>
      <c r="E6" s="69" t="s">
        <v>581</v>
      </c>
    </row>
    <row r="7" spans="3:5" x14ac:dyDescent="0.25">
      <c r="C7" s="67" t="s">
        <v>320</v>
      </c>
      <c r="D7" s="68" t="s">
        <v>530</v>
      </c>
      <c r="E7" s="69" t="s">
        <v>580</v>
      </c>
    </row>
    <row r="8" spans="3:5" x14ac:dyDescent="0.25">
      <c r="C8" s="67" t="s">
        <v>320</v>
      </c>
      <c r="D8" s="68" t="s">
        <v>427</v>
      </c>
      <c r="E8" s="69" t="s">
        <v>581</v>
      </c>
    </row>
    <row r="9" spans="3:5" x14ac:dyDescent="0.25">
      <c r="C9" s="67" t="s">
        <v>320</v>
      </c>
      <c r="D9" s="68" t="s">
        <v>429</v>
      </c>
      <c r="E9" s="69" t="s">
        <v>581</v>
      </c>
    </row>
    <row r="10" spans="3:5" x14ac:dyDescent="0.25">
      <c r="C10" s="67" t="s">
        <v>138</v>
      </c>
      <c r="D10" s="67" t="s">
        <v>452</v>
      </c>
      <c r="E10" s="69" t="s">
        <v>579</v>
      </c>
    </row>
    <row r="11" spans="3:5" x14ac:dyDescent="0.25">
      <c r="C11" s="67" t="s">
        <v>138</v>
      </c>
      <c r="D11" s="68" t="s">
        <v>433</v>
      </c>
      <c r="E11" s="69" t="s">
        <v>579</v>
      </c>
    </row>
    <row r="12" spans="3:5" x14ac:dyDescent="0.25">
      <c r="C12" s="67" t="s">
        <v>138</v>
      </c>
      <c r="D12" s="68" t="s">
        <v>453</v>
      </c>
      <c r="E12" s="69" t="s">
        <v>579</v>
      </c>
    </row>
    <row r="13" spans="3:5" x14ac:dyDescent="0.25">
      <c r="C13" s="67" t="s">
        <v>139</v>
      </c>
      <c r="D13" s="68" t="s">
        <v>526</v>
      </c>
      <c r="E13" s="70" t="s">
        <v>582</v>
      </c>
    </row>
    <row r="14" spans="3:5" x14ac:dyDescent="0.25">
      <c r="C14" s="67" t="s">
        <v>139</v>
      </c>
      <c r="D14" s="68" t="s">
        <v>528</v>
      </c>
      <c r="E14" s="70" t="s">
        <v>582</v>
      </c>
    </row>
    <row r="15" spans="3:5" x14ac:dyDescent="0.25">
      <c r="C15" s="67" t="s">
        <v>139</v>
      </c>
      <c r="D15" s="68" t="s">
        <v>463</v>
      </c>
      <c r="E15" s="70" t="s">
        <v>579</v>
      </c>
    </row>
    <row r="16" spans="3:5" x14ac:dyDescent="0.25">
      <c r="C16" s="67" t="s">
        <v>179</v>
      </c>
      <c r="D16" s="68" t="s">
        <v>452</v>
      </c>
      <c r="E16" s="70" t="s">
        <v>579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8079-4B3C-4388-889D-5933D8064ED9}">
  <dimension ref="C4:M11"/>
  <sheetViews>
    <sheetView workbookViewId="0">
      <selection activeCell="C10" sqref="C10:D11"/>
    </sheetView>
  </sheetViews>
  <sheetFormatPr defaultRowHeight="15" x14ac:dyDescent="0.25"/>
  <cols>
    <col min="4" max="4" width="31.140625" customWidth="1"/>
    <col min="10" max="10" width="11.5703125" customWidth="1"/>
  </cols>
  <sheetData>
    <row r="4" spans="3:13" x14ac:dyDescent="0.25">
      <c r="C4" s="2" t="s">
        <v>598</v>
      </c>
      <c r="D4" s="2" t="s">
        <v>597</v>
      </c>
      <c r="F4" s="2" t="s">
        <v>604</v>
      </c>
      <c r="G4" s="2" t="s">
        <v>589</v>
      </c>
      <c r="I4" s="2" t="s">
        <v>604</v>
      </c>
      <c r="J4" s="2" t="s">
        <v>591</v>
      </c>
      <c r="L4" s="2" t="s">
        <v>604</v>
      </c>
      <c r="M4" s="2" t="s">
        <v>588</v>
      </c>
    </row>
    <row r="5" spans="3:13" x14ac:dyDescent="0.25">
      <c r="C5" s="2" t="s">
        <v>595</v>
      </c>
      <c r="D5" s="2" t="s">
        <v>599</v>
      </c>
      <c r="F5" s="2" t="s">
        <v>590</v>
      </c>
      <c r="G5" s="2" t="s">
        <v>603</v>
      </c>
      <c r="I5" s="2"/>
      <c r="J5" s="2" t="s">
        <v>594</v>
      </c>
      <c r="L5" s="2" t="s">
        <v>587</v>
      </c>
      <c r="M5" s="2" t="s">
        <v>616</v>
      </c>
    </row>
    <row r="6" spans="3:13" x14ac:dyDescent="0.25">
      <c r="C6" s="2" t="s">
        <v>601</v>
      </c>
      <c r="D6" s="2" t="s">
        <v>600</v>
      </c>
      <c r="F6" s="2" t="s">
        <v>605</v>
      </c>
      <c r="G6" s="2" t="s">
        <v>606</v>
      </c>
      <c r="I6" s="2"/>
      <c r="J6" s="2" t="s">
        <v>614</v>
      </c>
      <c r="L6" s="2" t="s">
        <v>617</v>
      </c>
      <c r="M6" s="2" t="s">
        <v>618</v>
      </c>
    </row>
    <row r="7" spans="3:13" x14ac:dyDescent="0.25">
      <c r="C7" s="2" t="s">
        <v>608</v>
      </c>
      <c r="D7" s="2" t="s">
        <v>609</v>
      </c>
      <c r="F7" s="2" t="s">
        <v>624</v>
      </c>
      <c r="G7" s="2" t="s">
        <v>625</v>
      </c>
      <c r="I7" s="2"/>
      <c r="J7" s="2" t="s">
        <v>615</v>
      </c>
    </row>
    <row r="8" spans="3:13" x14ac:dyDescent="0.25">
      <c r="C8" s="2" t="s">
        <v>610</v>
      </c>
      <c r="D8" s="2" t="s">
        <v>611</v>
      </c>
    </row>
    <row r="9" spans="3:13" x14ac:dyDescent="0.25">
      <c r="C9" s="2" t="s">
        <v>623</v>
      </c>
      <c r="D9" s="2" t="s">
        <v>623</v>
      </c>
    </row>
    <row r="10" spans="3:13" x14ac:dyDescent="0.25">
      <c r="C10" s="2" t="s">
        <v>656</v>
      </c>
      <c r="D10" s="2" t="s">
        <v>655</v>
      </c>
    </row>
    <row r="11" spans="3:13" x14ac:dyDescent="0.25">
      <c r="C11" s="2" t="s">
        <v>661</v>
      </c>
      <c r="D11" s="2" t="s">
        <v>662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C649-7290-4F3E-9B5F-F833B1500CAF}">
  <dimension ref="B2:N25"/>
  <sheetViews>
    <sheetView workbookViewId="0">
      <selection activeCell="B13" sqref="B13"/>
    </sheetView>
  </sheetViews>
  <sheetFormatPr defaultRowHeight="15" x14ac:dyDescent="0.25"/>
  <cols>
    <col min="2" max="2" width="26.140625" customWidth="1"/>
    <col min="12" max="12" width="19" customWidth="1"/>
    <col min="13" max="13" width="30.85546875" customWidth="1"/>
    <col min="14" max="14" width="83.140625" customWidth="1"/>
  </cols>
  <sheetData>
    <row r="2" spans="2:14" x14ac:dyDescent="0.25">
      <c r="B2" s="58"/>
      <c r="C2" t="str">
        <f>UPPER(B2)</f>
        <v/>
      </c>
      <c r="E2" t="str">
        <f>UPPER(D2)</f>
        <v/>
      </c>
    </row>
    <row r="3" spans="2:14" x14ac:dyDescent="0.25">
      <c r="B3" t="s">
        <v>648</v>
      </c>
      <c r="C3" t="s">
        <v>649</v>
      </c>
    </row>
    <row r="4" spans="2:14" x14ac:dyDescent="0.25">
      <c r="G4" t="s">
        <v>588</v>
      </c>
      <c r="H4" t="s">
        <v>589</v>
      </c>
      <c r="I4" t="s">
        <v>591</v>
      </c>
      <c r="J4" t="s">
        <v>592</v>
      </c>
      <c r="K4" t="s">
        <v>593</v>
      </c>
      <c r="L4" t="s">
        <v>602</v>
      </c>
      <c r="N4" t="s">
        <v>108</v>
      </c>
    </row>
    <row r="5" spans="2:14" x14ac:dyDescent="0.25">
      <c r="B5" t="s">
        <v>630</v>
      </c>
      <c r="E5" t="s">
        <v>607</v>
      </c>
      <c r="G5" t="s">
        <v>587</v>
      </c>
      <c r="H5" t="s">
        <v>605</v>
      </c>
      <c r="I5" t="s">
        <v>594</v>
      </c>
      <c r="J5" t="s">
        <v>608</v>
      </c>
      <c r="K5" t="s">
        <v>596</v>
      </c>
      <c r="L5" s="36" t="s">
        <v>135</v>
      </c>
      <c r="M5" s="76" t="str">
        <f t="shared" ref="M5:M14" si="0">_xlfn.CONCAT(G5:L5)</f>
        <v>UE1STGDESAAS3MAT001</v>
      </c>
      <c r="N5" t="s">
        <v>650</v>
      </c>
    </row>
    <row r="6" spans="2:14" x14ac:dyDescent="0.25">
      <c r="B6" t="s">
        <v>631</v>
      </c>
      <c r="E6" t="s">
        <v>599</v>
      </c>
      <c r="G6" t="s">
        <v>587</v>
      </c>
      <c r="H6" t="s">
        <v>590</v>
      </c>
      <c r="I6" t="s">
        <v>594</v>
      </c>
      <c r="J6" t="s">
        <v>595</v>
      </c>
      <c r="K6" t="s">
        <v>596</v>
      </c>
      <c r="L6" s="36" t="s">
        <v>135</v>
      </c>
      <c r="M6" s="76" t="str">
        <f t="shared" si="0"/>
        <v>UE1COMDESALMBMAT001</v>
      </c>
      <c r="N6" t="s">
        <v>651</v>
      </c>
    </row>
    <row r="7" spans="2:14" x14ac:dyDescent="0.25">
      <c r="B7" t="s">
        <v>652</v>
      </c>
      <c r="E7" t="s">
        <v>599</v>
      </c>
      <c r="G7" t="s">
        <v>617</v>
      </c>
      <c r="H7" t="s">
        <v>590</v>
      </c>
      <c r="I7" t="s">
        <v>594</v>
      </c>
      <c r="J7" t="s">
        <v>595</v>
      </c>
      <c r="K7" t="s">
        <v>596</v>
      </c>
      <c r="L7" s="36" t="s">
        <v>626</v>
      </c>
      <c r="M7" s="76" t="str">
        <f t="shared" ref="M7:M8" si="1">_xlfn.CONCAT(G7:L7)</f>
        <v>UE2COMDESALMBMAT002</v>
      </c>
      <c r="N7" t="s">
        <v>653</v>
      </c>
    </row>
    <row r="8" spans="2:14" x14ac:dyDescent="0.25">
      <c r="B8" t="s">
        <v>632</v>
      </c>
      <c r="E8" t="s">
        <v>612</v>
      </c>
      <c r="G8" t="s">
        <v>587</v>
      </c>
      <c r="H8" t="s">
        <v>590</v>
      </c>
      <c r="I8" t="s">
        <v>594</v>
      </c>
      <c r="J8" t="s">
        <v>610</v>
      </c>
      <c r="K8" t="s">
        <v>596</v>
      </c>
      <c r="L8" s="36" t="s">
        <v>135</v>
      </c>
      <c r="M8" s="76" t="str">
        <f t="shared" si="1"/>
        <v>UE1COMDESAEVTMAT001</v>
      </c>
      <c r="N8" t="s">
        <v>658</v>
      </c>
    </row>
    <row r="9" spans="2:14" x14ac:dyDescent="0.25">
      <c r="B9" t="s">
        <v>632</v>
      </c>
      <c r="E9" t="s">
        <v>612</v>
      </c>
      <c r="G9" t="s">
        <v>587</v>
      </c>
      <c r="H9" t="s">
        <v>590</v>
      </c>
      <c r="I9" t="s">
        <v>594</v>
      </c>
      <c r="J9" t="s">
        <v>610</v>
      </c>
      <c r="K9" t="s">
        <v>596</v>
      </c>
      <c r="L9" s="36" t="s">
        <v>626</v>
      </c>
      <c r="M9" s="76" t="str">
        <f t="shared" si="0"/>
        <v>UE1COMDESAEVTMAT002</v>
      </c>
      <c r="N9" t="s">
        <v>659</v>
      </c>
    </row>
    <row r="10" spans="2:14" x14ac:dyDescent="0.25">
      <c r="B10" t="s">
        <v>633</v>
      </c>
      <c r="E10" t="s">
        <v>613</v>
      </c>
      <c r="G10" t="s">
        <v>587</v>
      </c>
      <c r="H10" t="s">
        <v>590</v>
      </c>
      <c r="I10" t="s">
        <v>594</v>
      </c>
      <c r="J10" t="s">
        <v>601</v>
      </c>
      <c r="K10" t="s">
        <v>596</v>
      </c>
      <c r="L10" s="36" t="s">
        <v>135</v>
      </c>
      <c r="M10" s="76" t="str">
        <f t="shared" ref="M10" si="2">_xlfn.CONCAT(G10:L10)</f>
        <v>UE1COMDESAGLUMAT001</v>
      </c>
    </row>
    <row r="11" spans="2:14" x14ac:dyDescent="0.25">
      <c r="B11" t="s">
        <v>660</v>
      </c>
      <c r="E11" t="s">
        <v>613</v>
      </c>
      <c r="G11" t="s">
        <v>587</v>
      </c>
      <c r="H11" t="s">
        <v>590</v>
      </c>
      <c r="I11" t="s">
        <v>594</v>
      </c>
      <c r="J11" t="s">
        <v>601</v>
      </c>
      <c r="K11" t="s">
        <v>596</v>
      </c>
      <c r="L11" s="36" t="s">
        <v>626</v>
      </c>
      <c r="M11" s="76" t="str">
        <f t="shared" si="0"/>
        <v>UE1COMDESAGLUMAT002</v>
      </c>
    </row>
    <row r="12" spans="2:14" x14ac:dyDescent="0.25">
      <c r="B12" t="s">
        <v>657</v>
      </c>
      <c r="E12" t="s">
        <v>654</v>
      </c>
      <c r="G12" t="s">
        <v>587</v>
      </c>
      <c r="H12" t="s">
        <v>590</v>
      </c>
      <c r="I12" t="s">
        <v>594</v>
      </c>
      <c r="J12" t="s">
        <v>656</v>
      </c>
      <c r="K12" t="s">
        <v>596</v>
      </c>
      <c r="L12" s="36" t="s">
        <v>135</v>
      </c>
      <c r="M12" s="76" t="str">
        <f t="shared" si="0"/>
        <v>UE1COMDESASFNMAT001</v>
      </c>
    </row>
    <row r="13" spans="2:14" x14ac:dyDescent="0.25">
      <c r="B13" t="s">
        <v>663</v>
      </c>
      <c r="E13" t="s">
        <v>654</v>
      </c>
      <c r="G13" t="s">
        <v>587</v>
      </c>
      <c r="H13" t="s">
        <v>590</v>
      </c>
      <c r="I13" t="s">
        <v>594</v>
      </c>
      <c r="J13" t="s">
        <v>661</v>
      </c>
      <c r="K13" t="s">
        <v>596</v>
      </c>
      <c r="L13" s="36" t="s">
        <v>135</v>
      </c>
      <c r="M13" s="76" t="str">
        <f t="shared" si="0"/>
        <v>UE1COMDESASNSMAT001</v>
      </c>
    </row>
    <row r="14" spans="2:14" x14ac:dyDescent="0.25">
      <c r="M14" s="76" t="str">
        <f t="shared" si="0"/>
        <v/>
      </c>
    </row>
    <row r="15" spans="2:14" x14ac:dyDescent="0.25">
      <c r="B15" t="s">
        <v>634</v>
      </c>
      <c r="E15" t="s">
        <v>623</v>
      </c>
      <c r="G15" t="s">
        <v>587</v>
      </c>
      <c r="H15" t="s">
        <v>590</v>
      </c>
      <c r="I15" t="s">
        <v>594</v>
      </c>
      <c r="J15" t="s">
        <v>623</v>
      </c>
      <c r="K15" t="s">
        <v>596</v>
      </c>
      <c r="L15" s="36" t="s">
        <v>135</v>
      </c>
      <c r="M15" s="77" t="str">
        <f>_xlfn.CONCAT(G15:L15)</f>
        <v>UE1COMDESAIAMMAT001</v>
      </c>
      <c r="N15" t="s">
        <v>628</v>
      </c>
    </row>
    <row r="16" spans="2:14" x14ac:dyDescent="0.25">
      <c r="B16" t="s">
        <v>635</v>
      </c>
      <c r="E16" t="s">
        <v>623</v>
      </c>
      <c r="G16" t="s">
        <v>587</v>
      </c>
      <c r="H16" t="s">
        <v>590</v>
      </c>
      <c r="I16" t="s">
        <v>594</v>
      </c>
      <c r="J16" t="s">
        <v>623</v>
      </c>
      <c r="K16" t="s">
        <v>596</v>
      </c>
      <c r="L16" s="36" t="s">
        <v>626</v>
      </c>
      <c r="M16" s="77" t="str">
        <f>_xlfn.CONCAT(G16:L16)</f>
        <v>UE1COMDESAIAMMAT002</v>
      </c>
      <c r="N16" t="s">
        <v>629</v>
      </c>
    </row>
    <row r="17" spans="2:13" x14ac:dyDescent="0.25">
      <c r="B17" t="s">
        <v>636</v>
      </c>
      <c r="E17" t="s">
        <v>623</v>
      </c>
      <c r="G17" t="s">
        <v>587</v>
      </c>
      <c r="H17" t="s">
        <v>590</v>
      </c>
      <c r="I17" t="s">
        <v>594</v>
      </c>
      <c r="J17" t="s">
        <v>623</v>
      </c>
      <c r="K17" t="s">
        <v>596</v>
      </c>
      <c r="L17" s="36" t="s">
        <v>627</v>
      </c>
      <c r="M17" s="77" t="str">
        <f>_xlfn.CONCAT(G17:L17)</f>
        <v>UE1COMDESAIAMMAT003</v>
      </c>
    </row>
    <row r="25" spans="2:13" ht="9" customHeight="1" x14ac:dyDescent="0.25"/>
  </sheetData>
  <phoneticPr fontId="1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5288-6308-44A2-A9FC-5DF279CC4C79}">
  <dimension ref="C2:E4"/>
  <sheetViews>
    <sheetView workbookViewId="0">
      <selection activeCell="C5" sqref="C5"/>
    </sheetView>
  </sheetViews>
  <sheetFormatPr defaultRowHeight="15" x14ac:dyDescent="0.25"/>
  <cols>
    <col min="3" max="3" width="18.85546875" customWidth="1"/>
    <col min="4" max="4" width="16.28515625" customWidth="1"/>
  </cols>
  <sheetData>
    <row r="2" spans="3:5" x14ac:dyDescent="0.25">
      <c r="C2" t="s">
        <v>619</v>
      </c>
      <c r="D2" t="s">
        <v>621</v>
      </c>
      <c r="E2" t="s">
        <v>108</v>
      </c>
    </row>
    <row r="3" spans="3:5" x14ac:dyDescent="0.25">
      <c r="C3" t="s">
        <v>620</v>
      </c>
    </row>
    <row r="4" spans="3:5" x14ac:dyDescent="0.25">
      <c r="C4" t="s">
        <v>622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3302-9453-4F47-99F4-FA0B2E8283A1}">
  <dimension ref="G12"/>
  <sheetViews>
    <sheetView workbookViewId="0">
      <selection activeCell="I26" sqref="I26"/>
    </sheetView>
  </sheetViews>
  <sheetFormatPr defaultRowHeight="15" x14ac:dyDescent="0.25"/>
  <sheetData>
    <row r="12" spans="7:7" x14ac:dyDescent="0.25">
      <c r="G12" t="s">
        <v>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410A-FEEA-4A0C-AC60-010C8962A997}">
  <sheetPr>
    <tabColor rgb="FFFFFF00"/>
  </sheetPr>
  <dimension ref="A1"/>
  <sheetViews>
    <sheetView showGridLines="0" zoomScale="70" zoomScaleNormal="70" workbookViewId="0">
      <selection activeCell="D35" sqref="D35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52B3-898D-40B3-B73D-F8850FBEE007}">
  <sheetPr>
    <tabColor rgb="FF00B050"/>
  </sheetPr>
  <dimension ref="I2:I14"/>
  <sheetViews>
    <sheetView showGridLines="0" zoomScale="115" zoomScaleNormal="115" workbookViewId="0">
      <selection activeCell="A7" sqref="A7"/>
    </sheetView>
  </sheetViews>
  <sheetFormatPr defaultColWidth="11.42578125" defaultRowHeight="15" x14ac:dyDescent="0.25"/>
  <cols>
    <col min="1" max="1" width="2.5703125" customWidth="1"/>
    <col min="8" max="8" width="2.42578125" customWidth="1"/>
  </cols>
  <sheetData>
    <row r="2" spans="9:9" x14ac:dyDescent="0.25">
      <c r="I2" s="19" t="s">
        <v>182</v>
      </c>
    </row>
    <row r="4" spans="9:9" x14ac:dyDescent="0.25">
      <c r="I4" t="s">
        <v>275</v>
      </c>
    </row>
    <row r="5" spans="9:9" x14ac:dyDescent="0.25">
      <c r="I5" t="s">
        <v>276</v>
      </c>
    </row>
    <row r="6" spans="9:9" x14ac:dyDescent="0.25">
      <c r="I6" t="s">
        <v>277</v>
      </c>
    </row>
    <row r="7" spans="9:9" x14ac:dyDescent="0.25">
      <c r="I7" t="s">
        <v>185</v>
      </c>
    </row>
    <row r="9" spans="9:9" x14ac:dyDescent="0.25">
      <c r="I9" t="s">
        <v>187</v>
      </c>
    </row>
    <row r="10" spans="9:9" x14ac:dyDescent="0.25">
      <c r="I10" t="s">
        <v>183</v>
      </c>
    </row>
    <row r="11" spans="9:9" x14ac:dyDescent="0.25">
      <c r="I11" t="s">
        <v>188</v>
      </c>
    </row>
    <row r="12" spans="9:9" x14ac:dyDescent="0.25">
      <c r="I12" t="s">
        <v>184</v>
      </c>
    </row>
    <row r="13" spans="9:9" x14ac:dyDescent="0.25">
      <c r="I13" t="s">
        <v>189</v>
      </c>
    </row>
    <row r="14" spans="9:9" x14ac:dyDescent="0.25">
      <c r="I14" t="s">
        <v>190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A7BF-CDF3-4EC3-94E5-729AAF703517}">
  <sheetPr>
    <tabColor rgb="FF00B0F0"/>
  </sheetPr>
  <dimension ref="B2:I56"/>
  <sheetViews>
    <sheetView showGridLines="0" zoomScale="80" zoomScaleNormal="80" workbookViewId="0">
      <selection activeCell="D30" sqref="D30"/>
    </sheetView>
  </sheetViews>
  <sheetFormatPr defaultColWidth="11.42578125" defaultRowHeight="15" x14ac:dyDescent="0.25"/>
  <cols>
    <col min="2" max="2" width="25.5703125" customWidth="1"/>
    <col min="3" max="3" width="19.28515625" customWidth="1"/>
    <col min="4" max="4" width="32.7109375" customWidth="1"/>
    <col min="6" max="6" width="34.140625" bestFit="1" customWidth="1"/>
    <col min="8" max="8" width="31.28515625" customWidth="1"/>
    <col min="9" max="9" width="8.42578125" customWidth="1"/>
  </cols>
  <sheetData>
    <row r="2" spans="2:9" x14ac:dyDescent="0.25">
      <c r="B2" s="19" t="s">
        <v>255</v>
      </c>
    </row>
    <row r="5" spans="2:9" x14ac:dyDescent="0.25">
      <c r="C5" s="1"/>
      <c r="D5" s="22" t="s">
        <v>31</v>
      </c>
    </row>
    <row r="6" spans="2:9" x14ac:dyDescent="0.25">
      <c r="C6" s="16"/>
      <c r="D6" s="37" t="s">
        <v>46</v>
      </c>
      <c r="F6" s="22" t="s">
        <v>114</v>
      </c>
      <c r="G6" s="16"/>
      <c r="H6" s="22" t="s">
        <v>318</v>
      </c>
      <c r="I6" s="16"/>
    </row>
    <row r="7" spans="2:9" x14ac:dyDescent="0.25">
      <c r="F7" s="32" t="s">
        <v>21</v>
      </c>
      <c r="G7" s="16"/>
      <c r="H7" s="38" t="s">
        <v>14</v>
      </c>
      <c r="I7" s="16"/>
    </row>
    <row r="8" spans="2:9" x14ac:dyDescent="0.25">
      <c r="F8" s="32" t="s">
        <v>22</v>
      </c>
      <c r="G8" s="16"/>
      <c r="H8" s="16"/>
      <c r="I8" s="16"/>
    </row>
    <row r="9" spans="2:9" x14ac:dyDescent="0.25">
      <c r="F9" s="38" t="s">
        <v>14</v>
      </c>
      <c r="G9" s="16"/>
      <c r="H9" s="22" t="s">
        <v>157</v>
      </c>
      <c r="I9" s="16"/>
    </row>
    <row r="10" spans="2:9" x14ac:dyDescent="0.25">
      <c r="F10" s="39" t="s">
        <v>62</v>
      </c>
      <c r="G10" s="16"/>
      <c r="H10" s="39" t="s">
        <v>112</v>
      </c>
      <c r="I10" s="16"/>
    </row>
    <row r="11" spans="2:9" x14ac:dyDescent="0.25">
      <c r="F11" s="39" t="s">
        <v>63</v>
      </c>
      <c r="G11" s="16"/>
      <c r="H11" s="39" t="s">
        <v>113</v>
      </c>
      <c r="I11" s="16"/>
    </row>
    <row r="12" spans="2:9" x14ac:dyDescent="0.25">
      <c r="B12" s="22" t="s">
        <v>117</v>
      </c>
      <c r="F12" s="15" t="s">
        <v>0</v>
      </c>
      <c r="G12" s="16"/>
      <c r="H12" s="16"/>
      <c r="I12" s="16"/>
    </row>
    <row r="13" spans="2:9" x14ac:dyDescent="0.25">
      <c r="B13" s="32" t="s">
        <v>21</v>
      </c>
      <c r="F13" s="15" t="s">
        <v>54</v>
      </c>
      <c r="G13" s="16"/>
      <c r="H13" s="16"/>
      <c r="I13" s="16"/>
    </row>
    <row r="14" spans="2:9" x14ac:dyDescent="0.25">
      <c r="B14" s="32" t="s">
        <v>22</v>
      </c>
      <c r="F14" s="15" t="s">
        <v>74</v>
      </c>
      <c r="G14" s="16"/>
      <c r="H14" s="16"/>
      <c r="I14" s="16"/>
    </row>
    <row r="15" spans="2:9" x14ac:dyDescent="0.25">
      <c r="F15" s="15" t="s">
        <v>75</v>
      </c>
      <c r="G15" s="16"/>
      <c r="H15" s="22" t="s">
        <v>129</v>
      </c>
      <c r="I15" s="16"/>
    </row>
    <row r="16" spans="2:9" x14ac:dyDescent="0.25">
      <c r="F16" s="15" t="s">
        <v>13</v>
      </c>
      <c r="G16" s="16"/>
      <c r="H16" s="15" t="s">
        <v>13</v>
      </c>
      <c r="I16" s="16"/>
    </row>
    <row r="17" spans="2:9" x14ac:dyDescent="0.25">
      <c r="G17" s="16"/>
      <c r="H17" s="16"/>
      <c r="I17" s="16"/>
    </row>
    <row r="18" spans="2:9" x14ac:dyDescent="0.25">
      <c r="F18" s="22" t="s">
        <v>115</v>
      </c>
      <c r="G18" s="16"/>
      <c r="I18" s="16"/>
    </row>
    <row r="19" spans="2:9" x14ac:dyDescent="0.25">
      <c r="F19" s="32" t="s">
        <v>21</v>
      </c>
      <c r="G19" s="16"/>
      <c r="I19" s="16"/>
    </row>
    <row r="20" spans="2:9" x14ac:dyDescent="0.25">
      <c r="F20" s="32" t="s">
        <v>22</v>
      </c>
      <c r="G20" s="16"/>
      <c r="I20" s="16"/>
    </row>
    <row r="21" spans="2:9" x14ac:dyDescent="0.25">
      <c r="F21" s="40" t="s">
        <v>9</v>
      </c>
      <c r="G21" s="16"/>
      <c r="H21" s="22" t="s">
        <v>116</v>
      </c>
      <c r="I21" s="16"/>
    </row>
    <row r="22" spans="2:9" x14ac:dyDescent="0.25">
      <c r="F22" s="39" t="s">
        <v>77</v>
      </c>
      <c r="G22" s="16"/>
      <c r="H22" s="40" t="s">
        <v>9</v>
      </c>
      <c r="I22" s="16"/>
    </row>
    <row r="23" spans="2:9" x14ac:dyDescent="0.25">
      <c r="F23" s="39" t="s">
        <v>78</v>
      </c>
      <c r="G23" s="16"/>
      <c r="H23" s="16"/>
      <c r="I23" s="16"/>
    </row>
    <row r="24" spans="2:9" x14ac:dyDescent="0.25">
      <c r="I24" s="16"/>
    </row>
    <row r="25" spans="2:9" x14ac:dyDescent="0.25">
      <c r="H25" s="23" t="s">
        <v>261</v>
      </c>
      <c r="I25" s="16"/>
    </row>
    <row r="26" spans="2:9" x14ac:dyDescent="0.25">
      <c r="B26" s="19" t="s">
        <v>256</v>
      </c>
      <c r="H26" s="38" t="s">
        <v>14</v>
      </c>
      <c r="I26" s="16"/>
    </row>
    <row r="29" spans="2:9" x14ac:dyDescent="0.25">
      <c r="B29" s="22" t="s">
        <v>41</v>
      </c>
      <c r="C29" s="1"/>
      <c r="D29" s="22" t="s">
        <v>31</v>
      </c>
    </row>
    <row r="30" spans="2:9" x14ac:dyDescent="0.25">
      <c r="B30" s="37" t="s">
        <v>46</v>
      </c>
      <c r="C30" s="16"/>
      <c r="D30" s="37" t="s">
        <v>46</v>
      </c>
    </row>
    <row r="31" spans="2:9" x14ac:dyDescent="0.25">
      <c r="B31" s="32" t="s">
        <v>21</v>
      </c>
    </row>
    <row r="32" spans="2:9" x14ac:dyDescent="0.25">
      <c r="B32" s="32" t="s">
        <v>22</v>
      </c>
    </row>
    <row r="35" spans="2:5" x14ac:dyDescent="0.25">
      <c r="B35" s="22" t="s">
        <v>118</v>
      </c>
      <c r="C35" s="16"/>
      <c r="E35" s="16"/>
    </row>
    <row r="36" spans="2:5" x14ac:dyDescent="0.25">
      <c r="B36" s="15" t="s">
        <v>46</v>
      </c>
      <c r="C36" s="16"/>
      <c r="D36" s="16"/>
      <c r="E36" s="16"/>
    </row>
    <row r="37" spans="2:5" x14ac:dyDescent="0.25">
      <c r="B37" s="16"/>
      <c r="C37" s="16"/>
      <c r="D37" s="22" t="s">
        <v>119</v>
      </c>
      <c r="E37" s="16"/>
    </row>
    <row r="38" spans="2:5" x14ac:dyDescent="0.25">
      <c r="B38" s="16"/>
      <c r="C38" s="16"/>
      <c r="D38" s="15" t="s">
        <v>46</v>
      </c>
      <c r="E38" s="16"/>
    </row>
    <row r="39" spans="2:5" x14ac:dyDescent="0.25">
      <c r="B39" s="16"/>
      <c r="C39" s="16"/>
      <c r="D39" s="16"/>
      <c r="E39" s="16"/>
    </row>
    <row r="40" spans="2:5" x14ac:dyDescent="0.25">
      <c r="B40" s="16"/>
      <c r="C40" s="22" t="s">
        <v>193</v>
      </c>
      <c r="D40" s="16"/>
      <c r="E40" s="16"/>
    </row>
    <row r="41" spans="2:5" x14ac:dyDescent="0.25">
      <c r="B41" s="16"/>
      <c r="C41" s="15" t="s">
        <v>46</v>
      </c>
      <c r="D41" s="16"/>
      <c r="E41" s="16"/>
    </row>
    <row r="43" spans="2:5" x14ac:dyDescent="0.25">
      <c r="B43" s="19" t="s">
        <v>257</v>
      </c>
    </row>
    <row r="46" spans="2:5" x14ac:dyDescent="0.25">
      <c r="B46" s="22" t="s">
        <v>114</v>
      </c>
      <c r="D46" s="22" t="s">
        <v>120</v>
      </c>
    </row>
    <row r="47" spans="2:5" x14ac:dyDescent="0.25">
      <c r="B47" s="42" t="s">
        <v>21</v>
      </c>
      <c r="D47" s="32" t="s">
        <v>0</v>
      </c>
    </row>
    <row r="48" spans="2:5" x14ac:dyDescent="0.25">
      <c r="B48" s="42" t="s">
        <v>22</v>
      </c>
      <c r="D48" s="32" t="s">
        <v>62</v>
      </c>
    </row>
    <row r="49" spans="2:6" x14ac:dyDescent="0.25">
      <c r="B49" s="42" t="s">
        <v>14</v>
      </c>
      <c r="D49" s="32" t="s">
        <v>63</v>
      </c>
    </row>
    <row r="50" spans="2:6" x14ac:dyDescent="0.25">
      <c r="B50" s="32" t="s">
        <v>0</v>
      </c>
      <c r="D50" s="32" t="s">
        <v>54</v>
      </c>
    </row>
    <row r="51" spans="2:6" x14ac:dyDescent="0.25">
      <c r="B51" s="32" t="s">
        <v>62</v>
      </c>
      <c r="D51" s="32" t="s">
        <v>74</v>
      </c>
    </row>
    <row r="52" spans="2:6" x14ac:dyDescent="0.25">
      <c r="B52" s="32" t="s">
        <v>63</v>
      </c>
      <c r="D52" s="32" t="s">
        <v>75</v>
      </c>
    </row>
    <row r="53" spans="2:6" x14ac:dyDescent="0.25">
      <c r="B53" s="32" t="s">
        <v>54</v>
      </c>
      <c r="D53" s="15" t="s">
        <v>103</v>
      </c>
    </row>
    <row r="54" spans="2:6" x14ac:dyDescent="0.25">
      <c r="B54" s="32" t="s">
        <v>74</v>
      </c>
    </row>
    <row r="55" spans="2:6" x14ac:dyDescent="0.25">
      <c r="B55" s="32" t="s">
        <v>75</v>
      </c>
      <c r="F55" s="22" t="s">
        <v>121</v>
      </c>
    </row>
    <row r="56" spans="2:6" x14ac:dyDescent="0.25">
      <c r="B56" s="15" t="s">
        <v>13</v>
      </c>
      <c r="F56" s="15" t="s">
        <v>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5718-77CA-4F71-AB20-FA8CE8C95C87}">
  <sheetPr>
    <tabColor theme="5" tint="-0.249977111117893"/>
  </sheetPr>
  <dimension ref="B2:M23"/>
  <sheetViews>
    <sheetView showGridLines="0" topLeftCell="B1" workbookViewId="0">
      <selection activeCell="B1" sqref="B1"/>
    </sheetView>
  </sheetViews>
  <sheetFormatPr defaultColWidth="11.42578125" defaultRowHeight="15" x14ac:dyDescent="0.25"/>
  <cols>
    <col min="2" max="2" width="20.28515625" bestFit="1" customWidth="1"/>
    <col min="3" max="3" width="23.5703125" customWidth="1"/>
    <col min="4" max="4" width="13.42578125" bestFit="1" customWidth="1"/>
    <col min="5" max="5" width="17.5703125" bestFit="1" customWidth="1"/>
    <col min="6" max="6" width="14.7109375" bestFit="1" customWidth="1"/>
    <col min="7" max="7" width="7.28515625" bestFit="1" customWidth="1"/>
    <col min="8" max="8" width="12.42578125" bestFit="1" customWidth="1"/>
    <col min="11" max="11" width="4.85546875" bestFit="1" customWidth="1"/>
    <col min="12" max="12" width="22.42578125" bestFit="1" customWidth="1"/>
    <col min="13" max="13" width="20.42578125" bestFit="1" customWidth="1"/>
  </cols>
  <sheetData>
    <row r="2" spans="2:13" x14ac:dyDescent="0.25">
      <c r="B2" s="1" t="s">
        <v>252</v>
      </c>
      <c r="C2" s="20" t="s">
        <v>134</v>
      </c>
      <c r="D2" s="26" t="s">
        <v>253</v>
      </c>
      <c r="E2" s="26"/>
      <c r="J2" s="1" t="s">
        <v>258</v>
      </c>
    </row>
    <row r="4" spans="2:13" x14ac:dyDescent="0.25">
      <c r="C4" s="21" t="s">
        <v>0</v>
      </c>
      <c r="D4" s="33" t="s">
        <v>20</v>
      </c>
      <c r="E4" s="21" t="s">
        <v>46</v>
      </c>
      <c r="F4" s="21" t="s">
        <v>21</v>
      </c>
      <c r="G4" s="21" t="s">
        <v>51</v>
      </c>
      <c r="H4" s="21" t="s">
        <v>137</v>
      </c>
      <c r="K4" s="35" t="s">
        <v>171</v>
      </c>
      <c r="L4" s="22" t="s">
        <v>11</v>
      </c>
      <c r="M4" s="22" t="s">
        <v>223</v>
      </c>
    </row>
    <row r="5" spans="2:13" x14ac:dyDescent="0.25">
      <c r="C5" s="41" t="s">
        <v>237</v>
      </c>
      <c r="D5" s="6" t="s">
        <v>136</v>
      </c>
      <c r="E5" s="31" t="s">
        <v>134</v>
      </c>
      <c r="F5" s="31" t="s">
        <v>134</v>
      </c>
      <c r="G5" s="31" t="s">
        <v>135</v>
      </c>
      <c r="H5" s="2">
        <v>18581</v>
      </c>
      <c r="K5" s="6">
        <v>1</v>
      </c>
      <c r="L5" s="2" t="s">
        <v>224</v>
      </c>
      <c r="M5" s="2" t="s">
        <v>225</v>
      </c>
    </row>
    <row r="6" spans="2:13" x14ac:dyDescent="0.25">
      <c r="C6" s="41" t="s">
        <v>238</v>
      </c>
      <c r="D6" s="6" t="s">
        <v>136</v>
      </c>
      <c r="E6" s="31" t="s">
        <v>134</v>
      </c>
      <c r="F6" s="31" t="s">
        <v>134</v>
      </c>
      <c r="G6" s="31" t="s">
        <v>135</v>
      </c>
      <c r="H6" s="2">
        <v>18581</v>
      </c>
      <c r="K6" s="6">
        <v>2</v>
      </c>
      <c r="L6" s="2" t="s">
        <v>226</v>
      </c>
      <c r="M6" s="2" t="s">
        <v>225</v>
      </c>
    </row>
    <row r="7" spans="2:13" x14ac:dyDescent="0.25">
      <c r="C7" s="41" t="s">
        <v>239</v>
      </c>
      <c r="D7" s="6" t="s">
        <v>136</v>
      </c>
      <c r="E7" s="31" t="s">
        <v>134</v>
      </c>
      <c r="F7" s="31" t="s">
        <v>134</v>
      </c>
      <c r="G7" s="31" t="s">
        <v>135</v>
      </c>
      <c r="H7" s="2">
        <v>18581</v>
      </c>
      <c r="K7" s="6">
        <v>4</v>
      </c>
      <c r="L7" s="2" t="s">
        <v>227</v>
      </c>
      <c r="M7" s="2" t="s">
        <v>225</v>
      </c>
    </row>
    <row r="8" spans="2:13" x14ac:dyDescent="0.25">
      <c r="C8" s="41" t="s">
        <v>240</v>
      </c>
      <c r="D8" s="6" t="s">
        <v>136</v>
      </c>
      <c r="E8" s="31" t="s">
        <v>134</v>
      </c>
      <c r="F8" s="31" t="s">
        <v>134</v>
      </c>
      <c r="G8" s="31" t="s">
        <v>135</v>
      </c>
      <c r="H8" s="2">
        <v>18581</v>
      </c>
      <c r="K8" s="6">
        <v>3</v>
      </c>
      <c r="L8" s="2" t="s">
        <v>228</v>
      </c>
      <c r="M8" s="2" t="s">
        <v>225</v>
      </c>
    </row>
    <row r="9" spans="2:13" x14ac:dyDescent="0.25">
      <c r="C9" s="41" t="s">
        <v>241</v>
      </c>
      <c r="D9" s="6" t="s">
        <v>136</v>
      </c>
      <c r="E9" s="31" t="s">
        <v>134</v>
      </c>
      <c r="F9" s="31" t="s">
        <v>134</v>
      </c>
      <c r="G9" s="31" t="s">
        <v>135</v>
      </c>
      <c r="H9" s="2">
        <v>18581</v>
      </c>
      <c r="K9" s="6">
        <v>5</v>
      </c>
      <c r="L9" s="2" t="s">
        <v>229</v>
      </c>
      <c r="M9" s="2" t="s">
        <v>230</v>
      </c>
    </row>
    <row r="10" spans="2:13" x14ac:dyDescent="0.25">
      <c r="C10" s="41" t="s">
        <v>242</v>
      </c>
      <c r="D10" s="6" t="s">
        <v>136</v>
      </c>
      <c r="E10" s="31" t="s">
        <v>134</v>
      </c>
      <c r="F10" s="31" t="s">
        <v>134</v>
      </c>
      <c r="G10" s="31" t="s">
        <v>135</v>
      </c>
      <c r="H10" s="2">
        <v>18581</v>
      </c>
      <c r="K10" s="6">
        <v>6</v>
      </c>
      <c r="L10" s="2" t="s">
        <v>231</v>
      </c>
      <c r="M10" s="2" t="s">
        <v>225</v>
      </c>
    </row>
    <row r="11" spans="2:13" x14ac:dyDescent="0.25">
      <c r="C11" s="41" t="s">
        <v>243</v>
      </c>
      <c r="D11" s="6" t="s">
        <v>136</v>
      </c>
      <c r="E11" s="31" t="s">
        <v>134</v>
      </c>
      <c r="F11" s="31" t="s">
        <v>134</v>
      </c>
      <c r="G11" s="31" t="s">
        <v>135</v>
      </c>
      <c r="H11" s="2">
        <v>18581</v>
      </c>
      <c r="K11" s="6">
        <v>7</v>
      </c>
      <c r="L11" s="2" t="s">
        <v>232</v>
      </c>
      <c r="M11" s="2" t="s">
        <v>225</v>
      </c>
    </row>
    <row r="12" spans="2:13" x14ac:dyDescent="0.25">
      <c r="C12" s="41" t="s">
        <v>221</v>
      </c>
      <c r="D12" s="6" t="s">
        <v>136</v>
      </c>
      <c r="E12" s="31" t="s">
        <v>134</v>
      </c>
      <c r="F12" s="31" t="s">
        <v>134</v>
      </c>
      <c r="G12" s="31" t="s">
        <v>135</v>
      </c>
      <c r="H12" s="2">
        <v>18581</v>
      </c>
      <c r="K12" s="6">
        <v>8</v>
      </c>
      <c r="L12" s="2" t="s">
        <v>233</v>
      </c>
      <c r="M12" s="2" t="s">
        <v>225</v>
      </c>
    </row>
    <row r="13" spans="2:13" x14ac:dyDescent="0.25">
      <c r="C13" s="41" t="s">
        <v>244</v>
      </c>
      <c r="D13" s="6" t="s">
        <v>136</v>
      </c>
      <c r="E13" s="31" t="s">
        <v>134</v>
      </c>
      <c r="F13" s="31" t="s">
        <v>134</v>
      </c>
      <c r="G13" s="31" t="s">
        <v>135</v>
      </c>
      <c r="H13" s="2">
        <v>18581</v>
      </c>
      <c r="K13" s="6">
        <v>9</v>
      </c>
      <c r="L13" s="2" t="s">
        <v>234</v>
      </c>
      <c r="M13" s="2" t="s">
        <v>230</v>
      </c>
    </row>
    <row r="14" spans="2:13" x14ac:dyDescent="0.25">
      <c r="C14" s="41" t="s">
        <v>245</v>
      </c>
      <c r="D14" s="6" t="s">
        <v>136</v>
      </c>
      <c r="E14" s="31" t="s">
        <v>134</v>
      </c>
      <c r="F14" s="31" t="s">
        <v>134</v>
      </c>
      <c r="G14" s="31" t="s">
        <v>135</v>
      </c>
      <c r="H14" s="2">
        <v>18581</v>
      </c>
      <c r="K14" s="6">
        <v>10</v>
      </c>
      <c r="L14" s="2" t="s">
        <v>235</v>
      </c>
      <c r="M14" s="2" t="s">
        <v>236</v>
      </c>
    </row>
    <row r="15" spans="2:13" x14ac:dyDescent="0.25">
      <c r="C15" s="41" t="s">
        <v>246</v>
      </c>
      <c r="D15" s="6" t="s">
        <v>136</v>
      </c>
      <c r="E15" s="31" t="s">
        <v>134</v>
      </c>
      <c r="F15" s="31" t="s">
        <v>134</v>
      </c>
      <c r="G15" s="31" t="s">
        <v>135</v>
      </c>
      <c r="H15" s="2">
        <v>18581</v>
      </c>
    </row>
    <row r="16" spans="2:13" x14ac:dyDescent="0.25">
      <c r="C16" s="41" t="s">
        <v>222</v>
      </c>
      <c r="D16" s="6" t="s">
        <v>124</v>
      </c>
      <c r="E16" s="31" t="s">
        <v>134</v>
      </c>
      <c r="F16" s="31" t="s">
        <v>134</v>
      </c>
      <c r="G16" s="31" t="s">
        <v>135</v>
      </c>
      <c r="H16" s="2">
        <v>18581</v>
      </c>
    </row>
    <row r="17" spans="2:8" x14ac:dyDescent="0.25">
      <c r="C17" s="41" t="s">
        <v>247</v>
      </c>
      <c r="D17" s="6" t="s">
        <v>124</v>
      </c>
      <c r="E17" s="31" t="s">
        <v>248</v>
      </c>
      <c r="F17" s="31" t="s">
        <v>134</v>
      </c>
      <c r="G17" s="31" t="s">
        <v>135</v>
      </c>
      <c r="H17" s="2">
        <v>18581</v>
      </c>
    </row>
    <row r="18" spans="2:8" x14ac:dyDescent="0.25">
      <c r="C18" s="36"/>
    </row>
    <row r="19" spans="2:8" x14ac:dyDescent="0.25">
      <c r="E19" s="27" t="s">
        <v>254</v>
      </c>
    </row>
    <row r="21" spans="2:8" x14ac:dyDescent="0.25">
      <c r="B21" t="s">
        <v>249</v>
      </c>
    </row>
    <row r="22" spans="2:8" x14ac:dyDescent="0.25">
      <c r="B22" t="s">
        <v>250</v>
      </c>
    </row>
    <row r="23" spans="2:8" x14ac:dyDescent="0.25">
      <c r="B23" t="s">
        <v>251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86DC-30C0-40DA-BE21-AB953BB447B2}">
  <sheetPr>
    <tabColor theme="9" tint="-0.249977111117893"/>
  </sheetPr>
  <dimension ref="B2:G32"/>
  <sheetViews>
    <sheetView showGridLines="0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25" sqref="C25:F25"/>
    </sheetView>
  </sheetViews>
  <sheetFormatPr defaultColWidth="11.42578125" defaultRowHeight="15" x14ac:dyDescent="0.25"/>
  <cols>
    <col min="2" max="2" width="4.140625" bestFit="1" customWidth="1"/>
    <col min="3" max="3" width="12.28515625" bestFit="1" customWidth="1"/>
    <col min="4" max="4" width="55.5703125" style="36" bestFit="1" customWidth="1"/>
    <col min="5" max="5" width="12.28515625" bestFit="1" customWidth="1"/>
    <col min="6" max="6" width="15" bestFit="1" customWidth="1"/>
    <col min="7" max="7" width="3.42578125" bestFit="1" customWidth="1"/>
  </cols>
  <sheetData>
    <row r="2" spans="2:7" x14ac:dyDescent="0.25">
      <c r="B2" s="52" t="s">
        <v>326</v>
      </c>
      <c r="C2" s="52" t="s">
        <v>298</v>
      </c>
      <c r="D2" s="53" t="s">
        <v>299</v>
      </c>
      <c r="E2" s="54" t="s">
        <v>273</v>
      </c>
      <c r="F2" s="54" t="s">
        <v>274</v>
      </c>
      <c r="G2" s="52"/>
    </row>
    <row r="3" spans="2:7" x14ac:dyDescent="0.25">
      <c r="B3" s="6">
        <v>1</v>
      </c>
      <c r="C3" s="2" t="s">
        <v>140</v>
      </c>
      <c r="D3" s="41" t="s">
        <v>282</v>
      </c>
      <c r="E3" s="45">
        <v>1798653</v>
      </c>
      <c r="F3" s="45">
        <v>331395072</v>
      </c>
      <c r="G3" s="46" t="s">
        <v>123</v>
      </c>
    </row>
    <row r="4" spans="2:7" x14ac:dyDescent="0.25">
      <c r="B4" s="6">
        <v>2</v>
      </c>
      <c r="C4" s="2" t="s">
        <v>141</v>
      </c>
      <c r="D4" s="41" t="s">
        <v>283</v>
      </c>
      <c r="E4" s="45">
        <v>18</v>
      </c>
      <c r="F4" s="45">
        <v>49152</v>
      </c>
      <c r="G4" s="46" t="s">
        <v>123</v>
      </c>
    </row>
    <row r="5" spans="2:7" x14ac:dyDescent="0.25">
      <c r="B5" s="6">
        <v>3</v>
      </c>
      <c r="C5" s="2" t="s">
        <v>142</v>
      </c>
      <c r="D5" s="41" t="s">
        <v>284</v>
      </c>
      <c r="E5" s="45">
        <v>395572</v>
      </c>
      <c r="F5" s="45">
        <v>66088960</v>
      </c>
      <c r="G5" s="46" t="s">
        <v>123</v>
      </c>
    </row>
    <row r="6" spans="2:7" x14ac:dyDescent="0.25">
      <c r="B6" s="6">
        <v>4</v>
      </c>
      <c r="C6" s="47" t="s">
        <v>278</v>
      </c>
      <c r="D6" s="48" t="s">
        <v>285</v>
      </c>
      <c r="E6" s="49">
        <v>709</v>
      </c>
      <c r="F6" s="49">
        <v>98304</v>
      </c>
      <c r="G6" s="2"/>
    </row>
    <row r="7" spans="2:7" x14ac:dyDescent="0.25">
      <c r="B7" s="6">
        <v>5</v>
      </c>
      <c r="C7" s="2" t="s">
        <v>272</v>
      </c>
      <c r="D7" s="41" t="s">
        <v>286</v>
      </c>
      <c r="E7" s="45">
        <v>193386</v>
      </c>
      <c r="F7" s="45">
        <v>110129152</v>
      </c>
      <c r="G7" s="46" t="s">
        <v>123</v>
      </c>
    </row>
    <row r="8" spans="2:7" x14ac:dyDescent="0.25">
      <c r="B8" s="6">
        <v>6</v>
      </c>
      <c r="C8" s="47" t="s">
        <v>279</v>
      </c>
      <c r="D8" s="48" t="s">
        <v>287</v>
      </c>
      <c r="E8" s="49">
        <v>45</v>
      </c>
      <c r="F8" s="49">
        <v>49152</v>
      </c>
      <c r="G8" s="2"/>
    </row>
    <row r="9" spans="2:7" x14ac:dyDescent="0.25">
      <c r="B9" s="6">
        <v>7</v>
      </c>
      <c r="C9" s="47" t="s">
        <v>280</v>
      </c>
      <c r="D9" s="48" t="s">
        <v>288</v>
      </c>
      <c r="E9" s="49">
        <v>18852</v>
      </c>
      <c r="F9" s="49">
        <v>11313152</v>
      </c>
      <c r="G9" s="2"/>
    </row>
    <row r="10" spans="2:7" x14ac:dyDescent="0.25">
      <c r="B10" s="6">
        <v>8</v>
      </c>
      <c r="C10" s="2" t="s">
        <v>320</v>
      </c>
      <c r="D10" s="41" t="s">
        <v>322</v>
      </c>
      <c r="E10" s="45">
        <v>13029477</v>
      </c>
      <c r="F10" s="45">
        <v>3592470528</v>
      </c>
      <c r="G10" s="2"/>
    </row>
    <row r="11" spans="2:7" x14ac:dyDescent="0.25">
      <c r="B11" s="6">
        <v>9</v>
      </c>
      <c r="C11" s="2" t="s">
        <v>321</v>
      </c>
      <c r="D11" s="41" t="s">
        <v>323</v>
      </c>
      <c r="E11" s="45">
        <v>425474</v>
      </c>
      <c r="F11" s="45">
        <v>254537728</v>
      </c>
      <c r="G11" s="2"/>
    </row>
    <row r="12" spans="2:7" x14ac:dyDescent="0.25">
      <c r="B12" s="6">
        <v>10</v>
      </c>
      <c r="C12" s="2" t="s">
        <v>138</v>
      </c>
      <c r="D12" s="41" t="s">
        <v>289</v>
      </c>
      <c r="E12" s="45">
        <v>162599</v>
      </c>
      <c r="F12" s="45">
        <v>35680256</v>
      </c>
      <c r="G12" s="46" t="s">
        <v>123</v>
      </c>
    </row>
    <row r="13" spans="2:7" x14ac:dyDescent="0.25">
      <c r="B13" s="6">
        <v>11</v>
      </c>
      <c r="C13" s="2" t="s">
        <v>139</v>
      </c>
      <c r="D13" s="41" t="s">
        <v>290</v>
      </c>
      <c r="E13" s="45">
        <v>164990</v>
      </c>
      <c r="F13" s="45">
        <v>47214592</v>
      </c>
      <c r="G13" s="46" t="s">
        <v>123</v>
      </c>
    </row>
    <row r="14" spans="2:7" x14ac:dyDescent="0.25">
      <c r="B14" s="6">
        <v>12</v>
      </c>
      <c r="C14" s="2" t="s">
        <v>179</v>
      </c>
      <c r="D14" s="41" t="s">
        <v>291</v>
      </c>
      <c r="E14" s="45">
        <v>24552</v>
      </c>
      <c r="F14" s="45">
        <v>17592320</v>
      </c>
      <c r="G14" s="46" t="s">
        <v>123</v>
      </c>
    </row>
    <row r="15" spans="2:7" x14ac:dyDescent="0.25">
      <c r="B15" s="6">
        <v>13</v>
      </c>
      <c r="C15" s="2" t="s">
        <v>303</v>
      </c>
      <c r="D15" s="41" t="s">
        <v>304</v>
      </c>
      <c r="E15" s="45">
        <v>856820</v>
      </c>
      <c r="F15" s="45">
        <v>60862464</v>
      </c>
      <c r="G15" s="46"/>
    </row>
    <row r="16" spans="2:7" x14ac:dyDescent="0.25">
      <c r="B16" s="6">
        <v>14</v>
      </c>
      <c r="C16" s="2" t="s">
        <v>186</v>
      </c>
      <c r="D16" s="41" t="s">
        <v>292</v>
      </c>
      <c r="E16" s="45">
        <v>856774</v>
      </c>
      <c r="F16" s="45">
        <v>53522432</v>
      </c>
      <c r="G16" s="46" t="s">
        <v>123</v>
      </c>
    </row>
    <row r="17" spans="2:7" x14ac:dyDescent="0.25">
      <c r="B17" s="6">
        <v>15</v>
      </c>
      <c r="C17" s="47" t="s">
        <v>281</v>
      </c>
      <c r="D17" s="48" t="s">
        <v>293</v>
      </c>
      <c r="E17" s="49">
        <v>46</v>
      </c>
      <c r="F17" s="49">
        <v>49152</v>
      </c>
      <c r="G17" s="47"/>
    </row>
    <row r="18" spans="2:7" x14ac:dyDescent="0.25">
      <c r="B18" s="6">
        <v>16</v>
      </c>
      <c r="C18" s="2" t="s">
        <v>156</v>
      </c>
      <c r="D18" s="41" t="s">
        <v>295</v>
      </c>
      <c r="E18" s="45">
        <v>3123</v>
      </c>
      <c r="F18" s="45">
        <v>786432</v>
      </c>
      <c r="G18" s="46" t="s">
        <v>123</v>
      </c>
    </row>
    <row r="19" spans="2:7" x14ac:dyDescent="0.25">
      <c r="B19" s="6">
        <v>17</v>
      </c>
      <c r="C19" s="2" t="s">
        <v>163</v>
      </c>
      <c r="D19" s="41" t="s">
        <v>296</v>
      </c>
      <c r="E19" s="45">
        <v>2413345</v>
      </c>
      <c r="F19" s="45">
        <v>454078464</v>
      </c>
      <c r="G19" s="46" t="s">
        <v>123</v>
      </c>
    </row>
    <row r="20" spans="2:7" x14ac:dyDescent="0.25">
      <c r="B20" s="6">
        <v>18</v>
      </c>
      <c r="C20" s="47" t="s">
        <v>294</v>
      </c>
      <c r="D20" s="48" t="s">
        <v>297</v>
      </c>
      <c r="E20" s="49">
        <v>0</v>
      </c>
      <c r="F20" s="49">
        <v>49152</v>
      </c>
      <c r="G20" s="2"/>
    </row>
    <row r="21" spans="2:7" x14ac:dyDescent="0.25">
      <c r="B21" s="6">
        <v>19</v>
      </c>
      <c r="C21" s="2" t="s">
        <v>305</v>
      </c>
      <c r="D21" s="41" t="s">
        <v>307</v>
      </c>
      <c r="E21" s="45">
        <v>291039</v>
      </c>
      <c r="F21" s="45">
        <v>15761408</v>
      </c>
      <c r="G21" s="2"/>
    </row>
    <row r="22" spans="2:7" x14ac:dyDescent="0.25">
      <c r="B22" s="6">
        <v>20</v>
      </c>
      <c r="C22" s="2" t="s">
        <v>306</v>
      </c>
      <c r="D22" s="41" t="s">
        <v>308</v>
      </c>
      <c r="E22" s="45">
        <v>102080</v>
      </c>
      <c r="F22" s="45">
        <v>10518528</v>
      </c>
      <c r="G22" s="2"/>
    </row>
    <row r="23" spans="2:7" x14ac:dyDescent="0.25">
      <c r="B23" s="6">
        <v>21</v>
      </c>
      <c r="C23" s="2" t="s">
        <v>309</v>
      </c>
      <c r="D23" s="41" t="s">
        <v>311</v>
      </c>
      <c r="E23" s="45">
        <v>931568</v>
      </c>
      <c r="F23" s="45">
        <v>427864064</v>
      </c>
      <c r="G23" s="2"/>
    </row>
    <row r="24" spans="2:7" x14ac:dyDescent="0.25">
      <c r="B24" s="6">
        <v>22</v>
      </c>
      <c r="C24" s="2" t="s">
        <v>310</v>
      </c>
      <c r="D24" s="41" t="s">
        <v>311</v>
      </c>
      <c r="E24" s="45">
        <v>931568</v>
      </c>
      <c r="F24" s="45">
        <v>461418496</v>
      </c>
      <c r="G24" s="2"/>
    </row>
    <row r="25" spans="2:7" x14ac:dyDescent="0.25">
      <c r="B25" s="6">
        <v>23</v>
      </c>
      <c r="C25" s="2" t="s">
        <v>195</v>
      </c>
      <c r="D25" s="41" t="s">
        <v>312</v>
      </c>
      <c r="E25" s="45">
        <v>931566</v>
      </c>
      <c r="F25" s="45">
        <v>125874176</v>
      </c>
      <c r="G25" s="46" t="s">
        <v>123</v>
      </c>
    </row>
    <row r="26" spans="2:7" x14ac:dyDescent="0.25">
      <c r="B26" s="6">
        <v>24</v>
      </c>
      <c r="C26" s="47" t="s">
        <v>313</v>
      </c>
      <c r="D26" s="48" t="s">
        <v>312</v>
      </c>
      <c r="E26" s="49">
        <v>2</v>
      </c>
      <c r="F26" s="49">
        <v>49152</v>
      </c>
      <c r="G26" s="47"/>
    </row>
    <row r="27" spans="2:7" x14ac:dyDescent="0.25">
      <c r="B27" s="6">
        <v>25</v>
      </c>
      <c r="C27" s="47" t="s">
        <v>325</v>
      </c>
      <c r="D27" s="48" t="s">
        <v>324</v>
      </c>
      <c r="E27" s="49">
        <v>931566</v>
      </c>
      <c r="F27" s="49">
        <v>444645376</v>
      </c>
      <c r="G27" s="47"/>
    </row>
    <row r="28" spans="2:7" x14ac:dyDescent="0.25">
      <c r="B28" s="6">
        <v>26</v>
      </c>
      <c r="C28" s="2" t="s">
        <v>201</v>
      </c>
      <c r="D28" s="41" t="s">
        <v>316</v>
      </c>
      <c r="E28" s="45">
        <v>10487055</v>
      </c>
      <c r="F28" s="45">
        <v>928034816</v>
      </c>
      <c r="G28" s="46" t="s">
        <v>123</v>
      </c>
    </row>
    <row r="29" spans="2:7" x14ac:dyDescent="0.25">
      <c r="B29" s="6">
        <v>27</v>
      </c>
      <c r="C29" s="47" t="s">
        <v>314</v>
      </c>
      <c r="D29" s="48" t="s">
        <v>316</v>
      </c>
      <c r="E29" s="49">
        <v>0</v>
      </c>
      <c r="F29" s="49">
        <v>49152</v>
      </c>
      <c r="G29" s="2"/>
    </row>
    <row r="30" spans="2:7" x14ac:dyDescent="0.25">
      <c r="B30" s="6">
        <v>28</v>
      </c>
      <c r="C30" s="2" t="s">
        <v>202</v>
      </c>
      <c r="D30" s="41" t="s">
        <v>317</v>
      </c>
      <c r="E30" s="45">
        <v>265431</v>
      </c>
      <c r="F30" s="45">
        <v>54554624</v>
      </c>
      <c r="G30" s="46" t="s">
        <v>123</v>
      </c>
    </row>
    <row r="31" spans="2:7" x14ac:dyDescent="0.25">
      <c r="B31" s="6">
        <v>29</v>
      </c>
      <c r="C31" s="47" t="s">
        <v>315</v>
      </c>
      <c r="D31" s="48" t="s">
        <v>317</v>
      </c>
      <c r="E31" s="49">
        <v>0</v>
      </c>
      <c r="F31" s="49">
        <v>49152</v>
      </c>
      <c r="G31" s="2"/>
    </row>
    <row r="32" spans="2:7" x14ac:dyDescent="0.25">
      <c r="B32" s="6"/>
      <c r="C32" s="21"/>
      <c r="D32" s="50" t="s">
        <v>319</v>
      </c>
      <c r="E32" s="51">
        <f>SUM(E3:E31)</f>
        <v>35216310</v>
      </c>
      <c r="F32" s="51">
        <f>SUM(F3:F31)</f>
        <v>7504785408</v>
      </c>
      <c r="G32" s="21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7FC-08F0-4FF6-B2E9-68A99FF2D97D}">
  <sheetPr>
    <tabColor rgb="FFFF0000"/>
  </sheetPr>
  <dimension ref="B2:J79"/>
  <sheetViews>
    <sheetView showGridLines="0" topLeftCell="A46" zoomScale="85" zoomScaleNormal="85" workbookViewId="0">
      <selection activeCell="B69" sqref="B69"/>
    </sheetView>
  </sheetViews>
  <sheetFormatPr defaultColWidth="11.42578125" defaultRowHeight="15" x14ac:dyDescent="0.25"/>
  <cols>
    <col min="2" max="2" width="13.28515625" customWidth="1"/>
    <col min="6" max="6" width="14.140625" bestFit="1" customWidth="1"/>
    <col min="8" max="8" width="48.140625" bestFit="1" customWidth="1"/>
    <col min="9" max="9" width="4" customWidth="1"/>
  </cols>
  <sheetData>
    <row r="2" spans="2:5" x14ac:dyDescent="0.25">
      <c r="B2" s="96" t="s">
        <v>302</v>
      </c>
      <c r="C2" s="96"/>
      <c r="D2" s="96"/>
      <c r="E2" s="96"/>
    </row>
    <row r="8" spans="2:5" ht="22.5" customHeight="1" x14ac:dyDescent="0.25"/>
    <row r="9" spans="2:5" ht="22.5" customHeight="1" x14ac:dyDescent="0.25"/>
    <row r="10" spans="2:5" ht="22.5" customHeight="1" x14ac:dyDescent="0.25"/>
    <row r="11" spans="2:5" ht="22.5" customHeight="1" x14ac:dyDescent="0.25"/>
    <row r="12" spans="2:5" ht="22.5" customHeight="1" x14ac:dyDescent="0.25"/>
    <row r="13" spans="2:5" ht="22.5" customHeight="1" x14ac:dyDescent="0.25"/>
    <row r="14" spans="2:5" ht="22.5" customHeight="1" x14ac:dyDescent="0.25"/>
    <row r="15" spans="2:5" ht="22.5" customHeight="1" x14ac:dyDescent="0.25"/>
    <row r="16" spans="2:5" ht="22.5" customHeight="1" x14ac:dyDescent="0.25"/>
    <row r="17" spans="2:9" ht="22.5" customHeight="1" x14ac:dyDescent="0.25"/>
    <row r="23" spans="2:9" x14ac:dyDescent="0.25">
      <c r="B23" s="28" t="s">
        <v>177</v>
      </c>
    </row>
    <row r="24" spans="2:9" x14ac:dyDescent="0.25">
      <c r="B24" t="s">
        <v>300</v>
      </c>
    </row>
    <row r="26" spans="2:9" x14ac:dyDescent="0.25">
      <c r="B26" t="s">
        <v>301</v>
      </c>
    </row>
    <row r="28" spans="2:9" ht="6" customHeight="1" x14ac:dyDescent="0.25">
      <c r="B28" s="44"/>
      <c r="C28" s="44"/>
      <c r="D28" s="44"/>
      <c r="E28" s="44"/>
      <c r="F28" s="44"/>
      <c r="G28" s="44"/>
      <c r="H28" s="44"/>
      <c r="I28" s="44"/>
    </row>
    <row r="30" spans="2:9" x14ac:dyDescent="0.25">
      <c r="B30" s="97" t="s">
        <v>16</v>
      </c>
      <c r="C30" s="97"/>
      <c r="D30" s="97"/>
      <c r="E30" s="97"/>
    </row>
    <row r="32" spans="2:9" x14ac:dyDescent="0.25">
      <c r="B32" s="29" t="s">
        <v>170</v>
      </c>
      <c r="C32" s="29" t="s">
        <v>171</v>
      </c>
      <c r="D32" s="29" t="s">
        <v>172</v>
      </c>
      <c r="E32" s="30" t="s">
        <v>164</v>
      </c>
      <c r="F32" s="29" t="s">
        <v>173</v>
      </c>
      <c r="G32" s="30" t="s">
        <v>220</v>
      </c>
      <c r="H32" s="30" t="s">
        <v>176</v>
      </c>
    </row>
    <row r="33" spans="2:10" x14ac:dyDescent="0.25">
      <c r="B33" s="47" t="s">
        <v>140</v>
      </c>
      <c r="C33" s="2" t="s">
        <v>174</v>
      </c>
      <c r="D33" s="2" t="s">
        <v>175</v>
      </c>
      <c r="E33" s="45">
        <v>1798653</v>
      </c>
      <c r="F33" s="45">
        <v>331395072</v>
      </c>
      <c r="G33" s="55">
        <v>316.04000000000002</v>
      </c>
      <c r="H33" s="56" t="s">
        <v>114</v>
      </c>
      <c r="J33" t="s">
        <v>330</v>
      </c>
    </row>
    <row r="34" spans="2:10" x14ac:dyDescent="0.25">
      <c r="B34" s="47" t="s">
        <v>141</v>
      </c>
      <c r="C34" s="2" t="s">
        <v>174</v>
      </c>
      <c r="D34" s="2" t="s">
        <v>175</v>
      </c>
      <c r="E34" s="45">
        <v>18</v>
      </c>
      <c r="F34" s="45">
        <v>49152</v>
      </c>
      <c r="G34" s="55">
        <v>0.05</v>
      </c>
      <c r="H34" s="56" t="s">
        <v>129</v>
      </c>
      <c r="J34" t="s">
        <v>330</v>
      </c>
    </row>
    <row r="35" spans="2:10" x14ac:dyDescent="0.25">
      <c r="B35" s="47" t="s">
        <v>142</v>
      </c>
      <c r="C35" s="2" t="s">
        <v>174</v>
      </c>
      <c r="D35" s="2" t="s">
        <v>175</v>
      </c>
      <c r="E35" s="45">
        <v>395572</v>
      </c>
      <c r="F35" s="45">
        <v>66088960</v>
      </c>
      <c r="G35" s="55">
        <v>63.027299999999997</v>
      </c>
      <c r="H35" s="56" t="s">
        <v>318</v>
      </c>
      <c r="J35" t="s">
        <v>330</v>
      </c>
    </row>
    <row r="36" spans="2:10" x14ac:dyDescent="0.25">
      <c r="B36" s="47" t="s">
        <v>272</v>
      </c>
      <c r="C36" s="2" t="s">
        <v>174</v>
      </c>
      <c r="D36" s="2" t="s">
        <v>175</v>
      </c>
      <c r="E36" s="45">
        <v>193386</v>
      </c>
      <c r="F36" s="45">
        <v>110129152</v>
      </c>
      <c r="G36" s="55">
        <v>105.03</v>
      </c>
      <c r="H36" s="56" t="s">
        <v>261</v>
      </c>
      <c r="J36" t="s">
        <v>330</v>
      </c>
    </row>
    <row r="37" spans="2:10" x14ac:dyDescent="0.25">
      <c r="B37" s="47" t="s">
        <v>320</v>
      </c>
      <c r="C37" s="2" t="s">
        <v>174</v>
      </c>
      <c r="D37" s="2" t="s">
        <v>175</v>
      </c>
      <c r="E37" s="45">
        <v>13029477</v>
      </c>
      <c r="F37" s="45">
        <v>3592470528</v>
      </c>
      <c r="G37" s="55">
        <v>3426.05</v>
      </c>
      <c r="H37" s="56" t="s">
        <v>327</v>
      </c>
      <c r="J37" s="59"/>
    </row>
    <row r="38" spans="2:10" x14ac:dyDescent="0.25">
      <c r="B38" s="47" t="s">
        <v>321</v>
      </c>
      <c r="C38" s="2" t="s">
        <v>174</v>
      </c>
      <c r="D38" s="2" t="s">
        <v>175</v>
      </c>
      <c r="E38" s="45">
        <v>425474</v>
      </c>
      <c r="F38" s="45">
        <v>254537728</v>
      </c>
      <c r="G38" s="55">
        <v>272.75</v>
      </c>
      <c r="H38" s="56" t="s">
        <v>328</v>
      </c>
      <c r="J38" t="s">
        <v>330</v>
      </c>
    </row>
    <row r="40" spans="2:10" x14ac:dyDescent="0.25">
      <c r="B40" s="95" t="s">
        <v>87</v>
      </c>
      <c r="C40" s="95"/>
      <c r="D40" s="95"/>
    </row>
    <row r="42" spans="2:10" x14ac:dyDescent="0.25">
      <c r="B42" s="29" t="s">
        <v>170</v>
      </c>
      <c r="C42" s="29" t="s">
        <v>171</v>
      </c>
      <c r="D42" s="29" t="s">
        <v>172</v>
      </c>
      <c r="E42" s="30" t="s">
        <v>164</v>
      </c>
      <c r="F42" s="29" t="s">
        <v>173</v>
      </c>
      <c r="G42" s="30" t="s">
        <v>220</v>
      </c>
      <c r="H42" s="30" t="s">
        <v>176</v>
      </c>
    </row>
    <row r="43" spans="2:10" x14ac:dyDescent="0.25">
      <c r="B43" s="47" t="s">
        <v>138</v>
      </c>
      <c r="C43" s="2" t="s">
        <v>174</v>
      </c>
      <c r="D43" s="2" t="s">
        <v>175</v>
      </c>
      <c r="E43" s="45">
        <v>162599</v>
      </c>
      <c r="F43" s="45">
        <v>35680256</v>
      </c>
      <c r="G43" s="55">
        <v>34.027299999999997</v>
      </c>
      <c r="H43" s="56" t="s">
        <v>115</v>
      </c>
      <c r="J43" t="s">
        <v>330</v>
      </c>
    </row>
    <row r="44" spans="2:10" x14ac:dyDescent="0.25">
      <c r="B44" s="47" t="s">
        <v>139</v>
      </c>
      <c r="C44" s="2" t="s">
        <v>174</v>
      </c>
      <c r="D44" s="2" t="s">
        <v>175</v>
      </c>
      <c r="E44" s="45">
        <v>164990</v>
      </c>
      <c r="F44" s="45">
        <v>47214592</v>
      </c>
      <c r="G44" s="55">
        <v>45.027299999999997</v>
      </c>
      <c r="H44" s="56" t="s">
        <v>116</v>
      </c>
      <c r="J44" t="s">
        <v>330</v>
      </c>
    </row>
    <row r="46" spans="2:10" x14ac:dyDescent="0.25">
      <c r="B46" s="95" t="s">
        <v>178</v>
      </c>
      <c r="C46" s="95"/>
      <c r="D46" s="95"/>
    </row>
    <row r="48" spans="2:10" x14ac:dyDescent="0.25">
      <c r="B48" s="29" t="s">
        <v>170</v>
      </c>
      <c r="C48" s="29" t="s">
        <v>171</v>
      </c>
      <c r="D48" s="29" t="s">
        <v>172</v>
      </c>
      <c r="E48" s="30" t="s">
        <v>164</v>
      </c>
      <c r="F48" s="29" t="s">
        <v>173</v>
      </c>
      <c r="G48" s="30" t="s">
        <v>220</v>
      </c>
      <c r="H48" s="30" t="s">
        <v>176</v>
      </c>
    </row>
    <row r="49" spans="2:10" x14ac:dyDescent="0.25">
      <c r="B49" s="47" t="s">
        <v>179</v>
      </c>
      <c r="C49" s="2" t="s">
        <v>174</v>
      </c>
      <c r="D49" s="2" t="s">
        <v>175</v>
      </c>
      <c r="E49" s="45">
        <v>24552</v>
      </c>
      <c r="F49" s="45">
        <v>17592320</v>
      </c>
      <c r="G49" s="55">
        <v>16.7773</v>
      </c>
      <c r="H49" s="56" t="s">
        <v>118</v>
      </c>
      <c r="J49" t="s">
        <v>330</v>
      </c>
    </row>
    <row r="51" spans="2:10" x14ac:dyDescent="0.25">
      <c r="B51" s="95" t="s">
        <v>181</v>
      </c>
      <c r="C51" s="95"/>
      <c r="D51" s="95"/>
    </row>
    <row r="53" spans="2:10" x14ac:dyDescent="0.25">
      <c r="B53" s="29" t="s">
        <v>170</v>
      </c>
      <c r="C53" s="29" t="s">
        <v>171</v>
      </c>
      <c r="D53" s="29" t="s">
        <v>172</v>
      </c>
      <c r="E53" s="30" t="s">
        <v>164</v>
      </c>
      <c r="F53" s="29" t="s">
        <v>173</v>
      </c>
      <c r="G53" s="30" t="s">
        <v>220</v>
      </c>
      <c r="H53" s="30" t="s">
        <v>176</v>
      </c>
    </row>
    <row r="54" spans="2:10" x14ac:dyDescent="0.25">
      <c r="B54" s="47" t="s">
        <v>156</v>
      </c>
      <c r="C54" s="2" t="s">
        <v>174</v>
      </c>
      <c r="D54" s="2" t="s">
        <v>175</v>
      </c>
      <c r="E54" s="45">
        <v>3123</v>
      </c>
      <c r="F54" s="45">
        <v>786432</v>
      </c>
      <c r="G54" s="55">
        <v>0.75</v>
      </c>
      <c r="H54" s="56" t="s">
        <v>157</v>
      </c>
      <c r="J54" t="s">
        <v>330</v>
      </c>
    </row>
    <row r="56" spans="2:10" x14ac:dyDescent="0.25">
      <c r="B56" s="95" t="s">
        <v>180</v>
      </c>
      <c r="C56" s="95"/>
      <c r="D56" s="95"/>
    </row>
    <row r="58" spans="2:10" x14ac:dyDescent="0.25">
      <c r="B58" s="29" t="s">
        <v>170</v>
      </c>
      <c r="C58" s="29" t="s">
        <v>171</v>
      </c>
      <c r="D58" s="29" t="s">
        <v>172</v>
      </c>
      <c r="E58" s="30" t="s">
        <v>164</v>
      </c>
      <c r="F58" s="29" t="s">
        <v>173</v>
      </c>
      <c r="G58" s="30" t="s">
        <v>220</v>
      </c>
      <c r="H58" s="30" t="s">
        <v>176</v>
      </c>
    </row>
    <row r="59" spans="2:10" x14ac:dyDescent="0.25">
      <c r="B59" s="47" t="s">
        <v>186</v>
      </c>
      <c r="C59" s="2" t="s">
        <v>174</v>
      </c>
      <c r="D59" s="2" t="s">
        <v>175</v>
      </c>
      <c r="E59" s="45">
        <v>856774</v>
      </c>
      <c r="F59" s="45">
        <v>53522432</v>
      </c>
      <c r="G59" s="55">
        <v>51.042999999999999</v>
      </c>
      <c r="H59" s="56" t="s">
        <v>117</v>
      </c>
      <c r="J59" t="s">
        <v>330</v>
      </c>
    </row>
    <row r="61" spans="2:10" x14ac:dyDescent="0.25">
      <c r="B61" s="95" t="s">
        <v>18</v>
      </c>
      <c r="C61" s="95"/>
      <c r="D61" s="95"/>
    </row>
    <row r="63" spans="2:10" x14ac:dyDescent="0.25">
      <c r="B63" s="29" t="s">
        <v>170</v>
      </c>
      <c r="C63" s="29" t="s">
        <v>171</v>
      </c>
      <c r="D63" s="29" t="s">
        <v>172</v>
      </c>
      <c r="E63" s="30" t="s">
        <v>164</v>
      </c>
      <c r="F63" s="29" t="s">
        <v>173</v>
      </c>
      <c r="G63" s="30" t="s">
        <v>220</v>
      </c>
      <c r="H63" s="30" t="s">
        <v>176</v>
      </c>
    </row>
    <row r="64" spans="2:10" x14ac:dyDescent="0.25">
      <c r="B64" s="47" t="s">
        <v>163</v>
      </c>
      <c r="C64" s="2" t="s">
        <v>174</v>
      </c>
      <c r="D64" s="2" t="s">
        <v>175</v>
      </c>
      <c r="E64" s="45">
        <v>2413343</v>
      </c>
      <c r="F64" s="45">
        <v>454078464</v>
      </c>
      <c r="G64" s="55">
        <v>433.04</v>
      </c>
      <c r="H64" s="56" t="s">
        <v>41</v>
      </c>
      <c r="J64" t="s">
        <v>330</v>
      </c>
    </row>
    <row r="66" spans="2:10" x14ac:dyDescent="0.25">
      <c r="B66" s="95" t="s">
        <v>194</v>
      </c>
      <c r="C66" s="95"/>
      <c r="D66" s="95"/>
    </row>
    <row r="68" spans="2:10" x14ac:dyDescent="0.25">
      <c r="B68" s="29" t="s">
        <v>170</v>
      </c>
      <c r="C68" s="29" t="s">
        <v>171</v>
      </c>
      <c r="D68" s="29" t="s">
        <v>172</v>
      </c>
      <c r="E68" s="30" t="s">
        <v>164</v>
      </c>
      <c r="F68" s="29" t="s">
        <v>173</v>
      </c>
      <c r="G68" s="30" t="s">
        <v>220</v>
      </c>
      <c r="H68" s="30" t="s">
        <v>176</v>
      </c>
    </row>
    <row r="69" spans="2:10" x14ac:dyDescent="0.25">
      <c r="B69" s="47" t="s">
        <v>195</v>
      </c>
      <c r="C69" s="2" t="s">
        <v>174</v>
      </c>
      <c r="D69" s="2" t="s">
        <v>175</v>
      </c>
      <c r="E69" s="45">
        <v>931568</v>
      </c>
      <c r="F69" s="45">
        <v>125874176</v>
      </c>
      <c r="G69" s="55">
        <v>120.04</v>
      </c>
      <c r="H69" s="56" t="s">
        <v>31</v>
      </c>
      <c r="J69" t="s">
        <v>330</v>
      </c>
    </row>
    <row r="71" spans="2:10" x14ac:dyDescent="0.25">
      <c r="B71" s="95" t="s">
        <v>219</v>
      </c>
      <c r="C71" s="95"/>
      <c r="D71" s="95"/>
    </row>
    <row r="73" spans="2:10" x14ac:dyDescent="0.25">
      <c r="B73" s="29" t="s">
        <v>170</v>
      </c>
      <c r="C73" s="29" t="s">
        <v>171</v>
      </c>
      <c r="D73" s="29" t="s">
        <v>172</v>
      </c>
      <c r="E73" s="30" t="s">
        <v>164</v>
      </c>
      <c r="F73" s="29" t="s">
        <v>173</v>
      </c>
      <c r="G73" s="30" t="s">
        <v>220</v>
      </c>
      <c r="H73" s="30" t="s">
        <v>176</v>
      </c>
    </row>
    <row r="74" spans="2:10" x14ac:dyDescent="0.25">
      <c r="B74" s="47" t="s">
        <v>201</v>
      </c>
      <c r="C74" s="2" t="s">
        <v>174</v>
      </c>
      <c r="D74" s="2" t="s">
        <v>175</v>
      </c>
      <c r="E74" s="45">
        <v>10483614</v>
      </c>
      <c r="F74" s="45">
        <v>928034816</v>
      </c>
      <c r="G74" s="55">
        <v>885.04</v>
      </c>
      <c r="H74" s="56" t="s">
        <v>119</v>
      </c>
      <c r="J74" s="59"/>
    </row>
    <row r="76" spans="2:10" x14ac:dyDescent="0.25">
      <c r="B76" s="95" t="s">
        <v>200</v>
      </c>
      <c r="C76" s="95"/>
      <c r="D76" s="95"/>
    </row>
    <row r="78" spans="2:10" x14ac:dyDescent="0.25">
      <c r="B78" s="29" t="s">
        <v>170</v>
      </c>
      <c r="C78" s="29" t="s">
        <v>171</v>
      </c>
      <c r="D78" s="29" t="s">
        <v>172</v>
      </c>
      <c r="E78" s="30" t="s">
        <v>164</v>
      </c>
      <c r="F78" s="29" t="s">
        <v>173</v>
      </c>
      <c r="G78" s="30" t="s">
        <v>220</v>
      </c>
      <c r="H78" s="30" t="s">
        <v>176</v>
      </c>
    </row>
    <row r="79" spans="2:10" x14ac:dyDescent="0.25">
      <c r="B79" s="47" t="s">
        <v>202</v>
      </c>
      <c r="C79" s="2" t="s">
        <v>174</v>
      </c>
      <c r="D79" s="2" t="s">
        <v>175</v>
      </c>
      <c r="E79" s="45">
        <v>265431</v>
      </c>
      <c r="F79" s="45">
        <v>54554624</v>
      </c>
      <c r="G79" s="55">
        <v>52.027299999999997</v>
      </c>
      <c r="H79" s="56" t="s">
        <v>193</v>
      </c>
      <c r="J79" t="s">
        <v>330</v>
      </c>
    </row>
  </sheetData>
  <mergeCells count="10">
    <mergeCell ref="B71:D71"/>
    <mergeCell ref="B76:D76"/>
    <mergeCell ref="B61:D61"/>
    <mergeCell ref="B66:D66"/>
    <mergeCell ref="B56:D56"/>
    <mergeCell ref="B51:D51"/>
    <mergeCell ref="B2:E2"/>
    <mergeCell ref="B40:D40"/>
    <mergeCell ref="B46:D46"/>
    <mergeCell ref="B30:E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1C68-0C34-454C-8C4C-585B0FABB13C}">
  <dimension ref="B2"/>
  <sheetViews>
    <sheetView workbookViewId="0"/>
  </sheetViews>
  <sheetFormatPr defaultColWidth="11.42578125" defaultRowHeight="15" x14ac:dyDescent="0.25"/>
  <sheetData>
    <row r="2" spans="2:2" x14ac:dyDescent="0.25">
      <c r="B2" s="58" t="s">
        <v>329</v>
      </c>
    </row>
  </sheetData>
  <hyperlinks>
    <hyperlink ref="B2" r:id="rId1" location="54554624" xr:uid="{5FA1D55C-A9F5-4F8B-BE7A-5D6D770EE6B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4D3B-343D-416E-A33C-CB38F2F7C57F}">
  <dimension ref="C4:D13"/>
  <sheetViews>
    <sheetView tabSelected="1" topLeftCell="A10" zoomScale="148" zoomScaleNormal="148" workbookViewId="0">
      <selection activeCell="D12" sqref="D12"/>
    </sheetView>
  </sheetViews>
  <sheetFormatPr defaultRowHeight="15" x14ac:dyDescent="0.25"/>
  <cols>
    <col min="3" max="3" width="16.140625" customWidth="1"/>
    <col min="4" max="4" width="15.140625" customWidth="1"/>
  </cols>
  <sheetData>
    <row r="4" spans="3:4" x14ac:dyDescent="0.25">
      <c r="C4" s="78" t="s">
        <v>637</v>
      </c>
      <c r="D4" s="78" t="s">
        <v>641</v>
      </c>
    </row>
    <row r="5" spans="3:4" x14ac:dyDescent="0.25">
      <c r="C5" s="78" t="s">
        <v>638</v>
      </c>
      <c r="D5" s="79">
        <v>0.9</v>
      </c>
    </row>
    <row r="6" spans="3:4" x14ac:dyDescent="0.25">
      <c r="C6" s="78" t="s">
        <v>639</v>
      </c>
      <c r="D6" s="79">
        <v>1</v>
      </c>
    </row>
    <row r="7" spans="3:4" x14ac:dyDescent="0.25">
      <c r="C7" s="78" t="s">
        <v>640</v>
      </c>
      <c r="D7" s="79">
        <v>1</v>
      </c>
    </row>
    <row r="8" spans="3:4" x14ac:dyDescent="0.25">
      <c r="C8" s="78" t="s">
        <v>642</v>
      </c>
      <c r="D8" s="79">
        <v>1</v>
      </c>
    </row>
    <row r="9" spans="3:4" x14ac:dyDescent="0.25">
      <c r="C9" s="78" t="s">
        <v>643</v>
      </c>
      <c r="D9" s="79">
        <v>1</v>
      </c>
    </row>
    <row r="10" spans="3:4" x14ac:dyDescent="0.25">
      <c r="C10" s="78" t="s">
        <v>644</v>
      </c>
      <c r="D10" s="79">
        <v>1</v>
      </c>
    </row>
    <row r="11" spans="3:4" x14ac:dyDescent="0.25">
      <c r="C11" s="78" t="s">
        <v>645</v>
      </c>
      <c r="D11" s="79">
        <v>0.1</v>
      </c>
    </row>
    <row r="12" spans="3:4" x14ac:dyDescent="0.25">
      <c r="C12" s="78" t="s">
        <v>646</v>
      </c>
      <c r="D12" s="79">
        <v>0.1</v>
      </c>
    </row>
    <row r="13" spans="3:4" x14ac:dyDescent="0.25">
      <c r="C13" s="78" t="s">
        <v>647</v>
      </c>
      <c r="D13" s="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 TABLAS MATRIX </vt:lpstr>
      <vt:lpstr>DIAGRAMA</vt:lpstr>
      <vt:lpstr>SECUENCIA </vt:lpstr>
      <vt:lpstr>RELACION</vt:lpstr>
      <vt:lpstr>Ejemplo Clte</vt:lpstr>
      <vt:lpstr>RESULTADO</vt:lpstr>
      <vt:lpstr>ENVIO</vt:lpstr>
      <vt:lpstr>Hoja1</vt:lpstr>
      <vt:lpstr>Avance</vt:lpstr>
      <vt:lpstr>Hoja2</vt:lpstr>
      <vt:lpstr>Hoja3</vt:lpstr>
      <vt:lpstr>Nomenclatura</vt:lpstr>
      <vt:lpstr>Inventario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Samaniego</dc:creator>
  <cp:lastModifiedBy>Jose Alberto Evanan Maucaylle</cp:lastModifiedBy>
  <dcterms:created xsi:type="dcterms:W3CDTF">2021-07-09T01:03:01Z</dcterms:created>
  <dcterms:modified xsi:type="dcterms:W3CDTF">2023-08-16T16:04:26Z</dcterms:modified>
</cp:coreProperties>
</file>