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 defaultThemeVersion="124226"/>
  <xr:revisionPtr revIDLastSave="0" documentId="13_ncr:1_{DC08CABF-00EA-4EAE-A8CF-78AF856664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ficación" sheetId="1" r:id="rId1"/>
    <sheet name="Esfuerz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14" i="1" l="1"/>
  <c r="AJ9" i="1"/>
  <c r="AJ10" i="1"/>
  <c r="AJ11" i="1"/>
  <c r="AJ12" i="1"/>
  <c r="AJ13" i="1"/>
  <c r="AJ8" i="1"/>
  <c r="AI9" i="1"/>
  <c r="AI10" i="1"/>
  <c r="AI11" i="1"/>
  <c r="AI12" i="1"/>
  <c r="AI13" i="1"/>
  <c r="AI8" i="1"/>
  <c r="AE13" i="1"/>
  <c r="K13" i="1" a="1"/>
  <c r="K13" i="1" s="1"/>
  <c r="P13" i="1" a="1"/>
  <c r="P13" i="1" s="1"/>
  <c r="U13" i="1" a="1"/>
  <c r="U13" i="1" s="1"/>
  <c r="Z13" i="1" a="1"/>
  <c r="Z13" i="1" s="1"/>
  <c r="F13" i="1" a="1"/>
  <c r="F13" i="1" s="1"/>
  <c r="F26" i="1" a="1"/>
  <c r="F26" i="1" s="1"/>
  <c r="AE12" i="1"/>
  <c r="K12" i="1"/>
  <c r="P12" i="1"/>
  <c r="U12" i="1"/>
  <c r="Z12" i="1"/>
  <c r="F12" i="1"/>
  <c r="F25" i="1"/>
  <c r="K27" i="1"/>
  <c r="P27" i="1"/>
  <c r="U27" i="1"/>
  <c r="Z27" i="1"/>
  <c r="F27" i="1"/>
  <c r="K26" i="1" l="1" a="1"/>
  <c r="K26" i="1" s="1"/>
  <c r="P26" i="1" a="1"/>
  <c r="P26" i="1" s="1"/>
  <c r="U26" i="1" a="1"/>
  <c r="U26" i="1" s="1"/>
  <c r="Z26" i="1" a="1"/>
  <c r="Z26" i="1" s="1"/>
  <c r="AE26" i="1"/>
  <c r="K25" i="1"/>
  <c r="P25" i="1"/>
  <c r="U25" i="1"/>
  <c r="Z25" i="1"/>
  <c r="AE20" i="1"/>
  <c r="AE21" i="1"/>
  <c r="AE22" i="1"/>
  <c r="AE23" i="1"/>
  <c r="AE24" i="1"/>
  <c r="P20" i="1"/>
  <c r="P19" i="1"/>
  <c r="K21" i="1"/>
  <c r="J23" i="1"/>
  <c r="I22" i="1"/>
  <c r="I21" i="1"/>
  <c r="H22" i="1"/>
  <c r="H21" i="1"/>
  <c r="G19" i="1"/>
  <c r="G20" i="1"/>
  <c r="F20" i="1"/>
  <c r="F19" i="1"/>
  <c r="N24" i="1"/>
  <c r="N23" i="1"/>
  <c r="M24" i="1"/>
  <c r="M23" i="1"/>
  <c r="L22" i="1"/>
  <c r="K22" i="1"/>
  <c r="O20" i="1"/>
  <c r="O19" i="1"/>
  <c r="L21" i="1"/>
  <c r="AE19" i="1" l="1"/>
  <c r="AE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<sst xmlns="http://schemas.openxmlformats.org/spreadsheetml/2006/main" count="228" uniqueCount="78">
  <si>
    <t>Jose Francisco y Miguel</t>
  </si>
  <si>
    <t>Marcos y Alejandro</t>
  </si>
  <si>
    <t>Alejandro y Jesus</t>
  </si>
  <si>
    <t>Tabla planificación</t>
  </si>
  <si>
    <t>Requisitos</t>
  </si>
  <si>
    <t>Análisis</t>
  </si>
  <si>
    <t>Diseño</t>
  </si>
  <si>
    <t>Implementación</t>
  </si>
  <si>
    <t>Pruebas</t>
  </si>
  <si>
    <t>Tiempo</t>
  </si>
  <si>
    <t>Coste</t>
  </si>
  <si>
    <t>Días</t>
  </si>
  <si>
    <t>It.1 CdU(1)</t>
  </si>
  <si>
    <t>4 días</t>
  </si>
  <si>
    <t>It.2 CdU(8)</t>
  </si>
  <si>
    <t>3 días</t>
  </si>
  <si>
    <t>2 días</t>
  </si>
  <si>
    <t>CDU</t>
  </si>
  <si>
    <t>Prioridad</t>
  </si>
  <si>
    <t>Nombre</t>
  </si>
  <si>
    <t>Analisis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</si>
  <si>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</si>
  <si>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</si>
  <si>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</si>
  <si>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</si>
  <si>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</si>
  <si>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</si>
  <si>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</si>
  <si>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</si>
  <si>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</si>
  <si>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Gestión de información de eventos</t>
  </si>
  <si>
    <t>Resgistro de asistencia</t>
  </si>
  <si>
    <t>Generación documento de asistencia</t>
  </si>
  <si>
    <t>Generar y mandar encuestas</t>
  </si>
  <si>
    <t>Información sobre eventos y alumnos</t>
  </si>
  <si>
    <t>Planificación de asistencia</t>
  </si>
  <si>
    <t>Valoración de un evento</t>
  </si>
  <si>
    <t>Aisgnación de profesores y alumnos</t>
  </si>
  <si>
    <t>Generar informes</t>
  </si>
  <si>
    <t>ORGANIZADOR:</t>
  </si>
  <si>
    <t>DIAGRAMA GENERAL:</t>
  </si>
  <si>
    <t>GESTOR:</t>
  </si>
  <si>
    <t>ALUMNOS:</t>
  </si>
  <si>
    <t>SERVIDOR:</t>
  </si>
  <si>
    <t>Total Horas</t>
  </si>
  <si>
    <t>17 días</t>
  </si>
  <si>
    <t>Trajadores</t>
  </si>
  <si>
    <t>Horas</t>
  </si>
  <si>
    <t>Salario</t>
  </si>
  <si>
    <t>TOTAL</t>
  </si>
  <si>
    <t>Inicio</t>
  </si>
  <si>
    <t>Elaboración</t>
  </si>
  <si>
    <t>Construccion</t>
  </si>
  <si>
    <t>Transición</t>
  </si>
  <si>
    <t>Iteración</t>
  </si>
  <si>
    <t>It0</t>
  </si>
  <si>
    <t>It1</t>
  </si>
  <si>
    <t>It2</t>
  </si>
  <si>
    <t>It3, It4, It5</t>
  </si>
  <si>
    <t>It final</t>
  </si>
  <si>
    <t>5 dias</t>
  </si>
  <si>
    <t>Jose Francisco</t>
  </si>
  <si>
    <t>Miguel</t>
  </si>
  <si>
    <t>Marcos</t>
  </si>
  <si>
    <t>Alejandro Gu.</t>
  </si>
  <si>
    <t>Alejandro Ga.</t>
  </si>
  <si>
    <t>Jesus</t>
  </si>
  <si>
    <t>It6, It7</t>
  </si>
  <si>
    <t>It8, It9</t>
  </si>
  <si>
    <t>It.3. CDU(2, 3, 6)</t>
  </si>
  <si>
    <t>It.4. CDU(5, 9)</t>
  </si>
  <si>
    <t>It.5. CDU(4, 7)</t>
  </si>
  <si>
    <t>Tabla desglosada</t>
  </si>
  <si>
    <t>Alejandro Gutierrez</t>
  </si>
  <si>
    <t>Alejandro Galán</t>
  </si>
  <si>
    <t>Jesús</t>
  </si>
  <si>
    <t>Especialización</t>
  </si>
  <si>
    <t>Coste/hora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</si>
</sst>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FF00"/>
        <bgColor indexed="64"/>
      </patternFill>
    </fill>
  </fills>
  <borders count="1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2" borderId="6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3" xfId="0" applyFill="1" applyBorder="1"/>
    <xf numFmtId="0" fontId="0" fillId="0" borderId="15" xfId="0" applyBorder="1"/>
    <xf numFmtId="0" fontId="0" fillId="2" borderId="17" xfId="0" applyFill="1" applyBorder="1"/>
    <xf numFmtId="0" fontId="0" fillId="0" borderId="21" xfId="0" applyBorder="1"/>
    <xf numFmtId="0" fontId="0" fillId="0" borderId="8" xfId="0" applyBorder="1"/>
    <xf numFmtId="0" fontId="0" fillId="0" borderId="29" xfId="0" applyBorder="1"/>
    <xf numFmtId="0" fontId="0" fillId="0" borderId="30" xfId="0" applyBorder="1"/>
    <xf numFmtId="0" fontId="0" fillId="2" borderId="31" xfId="0" applyFill="1" applyBorder="1"/>
    <xf numFmtId="0" fontId="0" fillId="2" borderId="16" xfId="0" applyFill="1" applyBorder="1"/>
    <xf numFmtId="0" fontId="0" fillId="2" borderId="32" xfId="0" applyFill="1" applyBorder="1"/>
    <xf numFmtId="0" fontId="0" fillId="2" borderId="33" xfId="0" applyFill="1" applyBorder="1"/>
    <xf numFmtId="0" fontId="0" fillId="2" borderId="34" xfId="0" applyFill="1" applyBorder="1"/>
    <xf numFmtId="0" fontId="0" fillId="2" borderId="35" xfId="0" applyFill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2" borderId="39" xfId="0" applyFill="1" applyBorder="1"/>
    <xf numFmtId="0" fontId="0" fillId="2" borderId="40" xfId="0" applyFill="1" applyBorder="1"/>
    <xf numFmtId="0" fontId="0" fillId="2" borderId="41" xfId="0" applyFill="1" applyBorder="1"/>
    <xf numFmtId="0" fontId="0" fillId="0" borderId="42" xfId="0" applyBorder="1"/>
    <xf numFmtId="0" fontId="0" fillId="0" borderId="43" xfId="0" applyBorder="1"/>
    <xf numFmtId="0" fontId="0" fillId="2" borderId="44" xfId="0" applyFill="1" applyBorder="1"/>
    <xf numFmtId="0" fontId="0" fillId="2" borderId="18" xfId="0" applyFill="1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2" borderId="48" xfId="0" applyFill="1" applyBorder="1"/>
    <xf numFmtId="0" fontId="0" fillId="2" borderId="49" xfId="0" applyFill="1" applyBorder="1"/>
    <xf numFmtId="0" fontId="0" fillId="2" borderId="50" xfId="0" applyFill="1" applyBorder="1"/>
    <xf numFmtId="0" fontId="0" fillId="0" borderId="58" xfId="0" applyBorder="1"/>
    <xf numFmtId="0" fontId="0" fillId="2" borderId="59" xfId="0" applyFill="1" applyBorder="1"/>
    <xf numFmtId="0" fontId="0" fillId="0" borderId="60" xfId="0" applyBorder="1"/>
    <xf numFmtId="0" fontId="0" fillId="2" borderId="61" xfId="0" applyFill="1" applyBorder="1"/>
    <xf numFmtId="0" fontId="0" fillId="2" borderId="62" xfId="0" applyFill="1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35" xfId="0" applyBorder="1"/>
    <xf numFmtId="0" fontId="0" fillId="0" borderId="24" xfId="0" applyBorder="1"/>
    <xf numFmtId="0" fontId="0" fillId="0" borderId="67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0" fillId="0" borderId="74" xfId="0" applyBorder="1"/>
    <xf numFmtId="0" fontId="0" fillId="0" borderId="73" xfId="0" applyBorder="1"/>
    <xf numFmtId="0" fontId="0" fillId="2" borderId="75" xfId="0" applyFill="1" applyBorder="1"/>
    <xf numFmtId="0" fontId="0" fillId="2" borderId="76" xfId="0" applyFill="1" applyBorder="1"/>
    <xf numFmtId="0" fontId="0" fillId="2" borderId="77" xfId="0" applyFill="1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88" xfId="0" applyBorder="1"/>
    <xf numFmtId="0" fontId="0" fillId="0" borderId="89" xfId="0" applyBorder="1"/>
    <xf numFmtId="0" fontId="0" fillId="0" borderId="1" xfId="0" applyBorder="1" applyAlignment="1">
      <alignment horizontal="center"/>
    </xf>
    <xf numFmtId="0" fontId="0" fillId="0" borderId="90" xfId="0" applyBorder="1" applyAlignment="1">
      <alignment horizontal="center"/>
    </xf>
    <xf numFmtId="0" fontId="0" fillId="0" borderId="91" xfId="0" applyBorder="1" applyAlignment="1">
      <alignment horizontal="center"/>
    </xf>
    <xf numFmtId="0" fontId="0" fillId="0" borderId="92" xfId="0" applyBorder="1" applyAlignment="1">
      <alignment horizontal="center"/>
    </xf>
    <xf numFmtId="0" fontId="0" fillId="0" borderId="9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4" xfId="0" applyBorder="1" applyAlignment="1">
      <alignment horizontal="center"/>
    </xf>
    <xf numFmtId="0" fontId="0" fillId="0" borderId="94" xfId="0" applyBorder="1" applyAlignment="1">
      <alignment horizontal="center"/>
    </xf>
    <xf numFmtId="0" fontId="0" fillId="0" borderId="95" xfId="0" applyBorder="1" applyAlignment="1">
      <alignment horizontal="center"/>
    </xf>
    <xf numFmtId="0" fontId="0" fillId="0" borderId="96" xfId="0" applyBorder="1" applyAlignment="1">
      <alignment horizontal="center"/>
    </xf>
    <xf numFmtId="0" fontId="0" fillId="0" borderId="97" xfId="0" applyBorder="1" applyAlignment="1">
      <alignment horizontal="center"/>
    </xf>
    <xf numFmtId="0" fontId="0" fillId="0" borderId="98" xfId="0" applyBorder="1" applyAlignment="1">
      <alignment horizontal="center"/>
    </xf>
    <xf numFmtId="0" fontId="0" fillId="0" borderId="99" xfId="0" applyBorder="1" applyAlignment="1">
      <alignment horizontal="center"/>
    </xf>
    <xf numFmtId="0" fontId="0" fillId="0" borderId="100" xfId="0" applyBorder="1" applyAlignment="1">
      <alignment horizontal="center"/>
    </xf>
    <xf numFmtId="0" fontId="0" fillId="0" borderId="101" xfId="0" applyBorder="1"/>
    <xf numFmtId="0" fontId="0" fillId="0" borderId="102" xfId="0" applyBorder="1"/>
    <xf numFmtId="0" fontId="0" fillId="0" borderId="84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90" xfId="0" applyBorder="1"/>
    <xf numFmtId="0" fontId="0" fillId="0" borderId="91" xfId="0" applyBorder="1"/>
    <xf numFmtId="0" fontId="0" fillId="0" borderId="92" xfId="0" applyBorder="1"/>
    <xf numFmtId="0" fontId="0" fillId="0" borderId="93" xfId="0" applyBorder="1"/>
    <xf numFmtId="0" fontId="0" fillId="0" borderId="94" xfId="0" applyBorder="1"/>
    <xf numFmtId="0" fontId="0" fillId="0" borderId="51" xfId="0" applyBorder="1"/>
    <xf numFmtId="0" fontId="0" fillId="0" borderId="103" xfId="0" applyBorder="1"/>
    <xf numFmtId="0" fontId="0" fillId="3" borderId="81" xfId="0" applyFill="1" applyBorder="1"/>
    <xf numFmtId="0" fontId="0" fillId="3" borderId="82" xfId="0" applyFill="1" applyBorder="1" applyAlignment="1">
      <alignment horizontal="center"/>
    </xf>
    <xf numFmtId="0" fontId="0" fillId="3" borderId="83" xfId="0" applyFill="1" applyBorder="1" applyAlignment="1">
      <alignment horizontal="center"/>
    </xf>
    <xf numFmtId="0" fontId="0" fillId="3" borderId="87" xfId="0" applyFill="1" applyBorder="1"/>
    <xf numFmtId="0" fontId="0" fillId="3" borderId="88" xfId="0" applyFill="1" applyBorder="1"/>
    <xf numFmtId="0" fontId="0" fillId="3" borderId="89" xfId="0" applyFill="1" applyBorder="1"/>
    <xf numFmtId="0" fontId="1" fillId="0" borderId="0" xfId="0" applyFont="1"/>
    <xf numFmtId="0" fontId="0" fillId="4" borderId="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56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54" xfId="0" applyFill="1" applyBorder="1" applyAlignment="1">
      <alignment horizontal="center"/>
    </xf>
    <xf numFmtId="0" fontId="0" fillId="3" borderId="51" xfId="0" applyFill="1" applyBorder="1" applyAlignment="1">
      <alignment horizontal="center"/>
    </xf>
    <xf numFmtId="0" fontId="0" fillId="3" borderId="52" xfId="0" applyFill="1" applyBorder="1" applyAlignment="1">
      <alignment horizontal="center"/>
    </xf>
    <xf numFmtId="0" fontId="0" fillId="3" borderId="5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49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3" borderId="68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04" xfId="0" applyFill="1" applyBorder="1"/>
    <xf numFmtId="0" fontId="0" fillId="2" borderId="106" xfId="0" applyFill="1" applyBorder="1"/>
    <xf numFmtId="0" fontId="0" fillId="2" borderId="107" xfId="0" applyFill="1" applyBorder="1"/>
    <xf numFmtId="0" fontId="0" fillId="2" borderId="108" xfId="0" applyFill="1" applyBorder="1"/>
    <xf numFmtId="0" fontId="0" fillId="2" borderId="109" xfId="0" applyFill="1" applyBorder="1"/>
    <xf numFmtId="0" fontId="0" fillId="2" borderId="105" xfId="0" applyFill="1" applyBorder="1"/>
    <xf numFmtId="0" fontId="0" fillId="0" borderId="110" xfId="0" applyBorder="1"/>
    <xf numFmtId="0" fontId="0" fillId="0" borderId="111" xfId="0" applyBorder="1"/>
    <xf numFmtId="0" fontId="0" fillId="2" borderId="112" xfId="0" applyFill="1" applyBorder="1"/>
    <xf numFmtId="0" fontId="0" fillId="2" borderId="113" xfId="0" applyFill="1" applyBorder="1"/>
    <xf numFmtId="0" fontId="0" fillId="0" borderId="114" xfId="0" applyBorder="1"/>
    <xf numFmtId="0" fontId="0" fillId="0" borderId="115" xfId="0" applyBorder="1"/>
    <xf numFmtId="0" fontId="0" fillId="2" borderId="36" xfId="0" applyFill="1" applyBorder="1"/>
    <xf numFmtId="0" fontId="0" fillId="2" borderId="15" xfId="0" applyFill="1" applyBorder="1"/>
    <xf numFmtId="0" fontId="0" fillId="2" borderId="42" xfId="0" applyFill="1" applyBorder="1"/>
    <xf numFmtId="0" fontId="0" fillId="2" borderId="116" xfId="0" applyFill="1" applyBorder="1"/>
    <xf numFmtId="0" fontId="0" fillId="2" borderId="117" xfId="0" applyFill="1" applyBorder="1"/>
    <xf numFmtId="0" fontId="0" fillId="2" borderId="118" xfId="0" applyFill="1" applyBorder="1"/>
    <xf numFmtId="0" fontId="0" fillId="0" borderId="119" xfId="0" applyBorder="1"/>
    <xf numFmtId="0" fontId="0" fillId="2" borderId="120" xfId="0" applyFill="1" applyBorder="1"/>
    <xf numFmtId="0" fontId="0" fillId="2" borderId="121" xfId="0" applyFill="1" applyBorder="1"/>
    <xf numFmtId="0" fontId="0" fillId="2" borderId="122" xfId="0" applyFill="1" applyBorder="1"/>
    <xf numFmtId="0" fontId="0" fillId="2" borderId="123" xfId="0" applyFill="1" applyBorder="1"/>
    <xf numFmtId="0" fontId="0" fillId="2" borderId="91" xfId="0" applyFill="1" applyBorder="1"/>
    <xf numFmtId="0" fontId="0" fillId="2" borderId="124" xfId="0" applyFill="1" applyBorder="1"/>
    <xf numFmtId="0" fontId="0" fillId="2" borderId="125" xfId="0" applyFill="1" applyBorder="1"/>
    <xf numFmtId="0" fontId="0" fillId="0" borderId="0" xfId="0" applyFill="1" applyBorder="1"/>
    <xf numFmtId="0" fontId="0" fillId="0" borderId="0" xfId="0" applyBorder="1"/>
    <xf numFmtId="0" fontId="0" fillId="0" borderId="103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77" xfId="0" applyBorder="1" applyAlignment="1">
      <alignment horizontal="right"/>
    </xf>
    <xf numFmtId="165" fontId="0" fillId="0" borderId="74" xfId="0" applyNumberFormat="1" applyBorder="1"/>
    <xf numFmtId="165" fontId="0" fillId="0" borderId="24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25" xfId="0" applyNumberFormat="1" applyBorder="1" applyAlignment="1">
      <alignment horizontal="center"/>
    </xf>
    <xf numFmtId="165" fontId="0" fillId="0" borderId="85" xfId="0" applyNumberFormat="1" applyBorder="1"/>
    <xf numFmtId="165" fontId="0" fillId="0" borderId="53" xfId="0" applyNumberFormat="1" applyBorder="1"/>
    <xf numFmtId="165" fontId="0" fillId="0" borderId="126" xfId="0" applyNumberFormat="1" applyBorder="1" applyAlignment="1">
      <alignment horizontal="center"/>
    </xf>
    <xf numFmtId="165" fontId="0" fillId="0" borderId="12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00"/>
      <color rgb="FF33CC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U27"/>
  <sheetViews>
    <sheetView tabSelected="1" topLeftCell="A4" workbookViewId="0">
      <selection activeCell="AJ22" sqref="AJ22"/>
    </sheetView>
  </sheetViews>
  <sheetFormatPr baseColWidth="10" defaultColWidth="8.88671875" defaultRowHeight="14.4" x14ac:dyDescent="0.3"/>
  <cols>
    <col min="1" max="1" width="5" customWidth="1"/>
    <col min="2" max="2" width="3.5546875" customWidth="1"/>
    <col min="3" max="3" width="3.44140625" customWidth="1"/>
    <col min="4" max="4" width="3.33203125" customWidth="1"/>
    <col min="5" max="5" width="20.21875" customWidth="1"/>
    <col min="6" max="6" width="11.33203125" bestFit="1" customWidth="1"/>
    <col min="31" max="31" width="13.5546875" customWidth="1"/>
    <col min="32" max="33" width="7" customWidth="1"/>
    <col min="34" max="34" width="14.21875" bestFit="1" customWidth="1"/>
    <col min="35" max="35" width="10.21875" bestFit="1" customWidth="1"/>
    <col min="36" max="36" width="10.44140625" bestFit="1" customWidth="1"/>
    <col min="42" max="42" width="12.5546875" customWidth="1"/>
    <col min="47" max="47" width="13.88671875" customWidth="1"/>
  </cols>
  <sheetData>
    <row r="4" spans="2:47" x14ac:dyDescent="0.3">
      <c r="B4" s="97"/>
    </row>
    <row r="5" spans="2:47" x14ac:dyDescent="0.3">
      <c r="B5" s="97"/>
    </row>
    <row r="6" spans="2:47" ht="15" thickBot="1" x14ac:dyDescent="0.35">
      <c r="B6" s="97"/>
      <c r="Z6" s="51"/>
      <c r="AA6" s="51"/>
      <c r="AB6" s="51"/>
      <c r="AC6" s="51"/>
      <c r="AD6" s="51"/>
    </row>
    <row r="7" spans="2:47" ht="15" thickBot="1" x14ac:dyDescent="0.35">
      <c r="E7" s="102" t="s">
        <v>3</v>
      </c>
      <c r="F7" s="104" t="s">
        <v>12</v>
      </c>
      <c r="G7" s="105"/>
      <c r="H7" s="105"/>
      <c r="I7" s="105"/>
      <c r="J7" s="106"/>
      <c r="K7" s="107" t="s">
        <v>14</v>
      </c>
      <c r="L7" s="105"/>
      <c r="M7" s="105"/>
      <c r="N7" s="105"/>
      <c r="O7" s="106"/>
      <c r="P7" s="107" t="s">
        <v>69</v>
      </c>
      <c r="Q7" s="105"/>
      <c r="R7" s="105"/>
      <c r="S7" s="105"/>
      <c r="T7" s="108"/>
      <c r="U7" s="109" t="s">
        <v>70</v>
      </c>
      <c r="V7" s="110"/>
      <c r="W7" s="110"/>
      <c r="X7" s="110"/>
      <c r="Y7" s="111"/>
      <c r="Z7" s="118" t="s">
        <v>71</v>
      </c>
      <c r="AA7" s="118"/>
      <c r="AB7" s="118"/>
      <c r="AC7" s="118"/>
      <c r="AD7" s="118"/>
      <c r="AE7" s="50"/>
      <c r="AH7" s="84" t="s">
        <v>46</v>
      </c>
      <c r="AI7" s="85" t="s">
        <v>47</v>
      </c>
      <c r="AJ7" s="86" t="s">
        <v>48</v>
      </c>
      <c r="AN7" s="98"/>
      <c r="AO7" s="98" t="s">
        <v>50</v>
      </c>
      <c r="AP7" s="98" t="s">
        <v>51</v>
      </c>
      <c r="AQ7" s="115" t="s">
        <v>52</v>
      </c>
      <c r="AR7" s="116"/>
      <c r="AS7" s="116"/>
      <c r="AT7" s="117"/>
      <c r="AU7" s="98" t="s">
        <v>53</v>
      </c>
    </row>
    <row r="8" spans="2:47" ht="15" thickBot="1" x14ac:dyDescent="0.35">
      <c r="E8" s="103"/>
      <c r="F8" s="4" t="s">
        <v>4</v>
      </c>
      <c r="G8" s="2" t="s">
        <v>5</v>
      </c>
      <c r="H8" s="2" t="s">
        <v>6</v>
      </c>
      <c r="I8" s="2" t="s">
        <v>7</v>
      </c>
      <c r="J8" s="3" t="s">
        <v>8</v>
      </c>
      <c r="K8" s="61" t="s">
        <v>4</v>
      </c>
      <c r="L8" s="62" t="s">
        <v>5</v>
      </c>
      <c r="M8" s="62" t="s">
        <v>6</v>
      </c>
      <c r="N8" s="62" t="s">
        <v>7</v>
      </c>
      <c r="O8" s="63" t="s">
        <v>8</v>
      </c>
      <c r="P8" s="4" t="s">
        <v>4</v>
      </c>
      <c r="Q8" s="2" t="s">
        <v>5</v>
      </c>
      <c r="R8" s="2" t="s">
        <v>6</v>
      </c>
      <c r="S8" s="2" t="s">
        <v>7</v>
      </c>
      <c r="T8" s="3" t="s">
        <v>8</v>
      </c>
      <c r="U8" s="34" t="s">
        <v>4</v>
      </c>
      <c r="V8" s="35" t="s">
        <v>5</v>
      </c>
      <c r="W8" s="35" t="s">
        <v>6</v>
      </c>
      <c r="X8" s="35" t="s">
        <v>7</v>
      </c>
      <c r="Y8" s="36" t="s">
        <v>8</v>
      </c>
      <c r="Z8" s="52" t="s">
        <v>4</v>
      </c>
      <c r="AA8" s="53" t="s">
        <v>5</v>
      </c>
      <c r="AB8" s="53" t="s">
        <v>6</v>
      </c>
      <c r="AC8" s="53" t="s">
        <v>7</v>
      </c>
      <c r="AD8" s="54" t="s">
        <v>8</v>
      </c>
      <c r="AE8" s="80" t="s">
        <v>44</v>
      </c>
      <c r="AH8" s="87" t="s">
        <v>61</v>
      </c>
      <c r="AI8" s="12">
        <f>AE19</f>
        <v>72</v>
      </c>
      <c r="AJ8" s="151">
        <f>SUM(SUM(F19,K19,P19,U19,Z19)*100,SUM(G19,L19,Q19,V19,AA19)*90,SUM(H19,M19,R19,W19,AB19)*60, SUM(I19,N19,S19,X19,AC19)*30, SUM(J19,O19,T19,AD19,Y19)*20)</f>
        <v>3530</v>
      </c>
      <c r="AN8" s="98" t="s">
        <v>54</v>
      </c>
      <c r="AO8" s="66" t="s">
        <v>55</v>
      </c>
      <c r="AP8" s="66" t="s">
        <v>56</v>
      </c>
      <c r="AQ8" s="66" t="s">
        <v>57</v>
      </c>
      <c r="AR8" s="66" t="s">
        <v>58</v>
      </c>
      <c r="AS8" s="66" t="s">
        <v>67</v>
      </c>
      <c r="AT8" s="66" t="s">
        <v>68</v>
      </c>
      <c r="AU8" s="66" t="s">
        <v>59</v>
      </c>
    </row>
    <row r="9" spans="2:47" x14ac:dyDescent="0.3">
      <c r="E9" s="14" t="s">
        <v>0</v>
      </c>
      <c r="F9" s="5">
        <v>3</v>
      </c>
      <c r="G9" s="6">
        <v>5</v>
      </c>
      <c r="H9" s="6"/>
      <c r="I9" s="6"/>
      <c r="J9" s="7"/>
      <c r="K9" s="32"/>
      <c r="L9" s="59"/>
      <c r="M9" s="60"/>
      <c r="N9" s="60"/>
      <c r="O9" s="37">
        <v>4</v>
      </c>
      <c r="P9" s="22">
        <v>2</v>
      </c>
      <c r="Q9" s="23">
        <v>8</v>
      </c>
      <c r="R9" s="23">
        <v>11</v>
      </c>
      <c r="S9" s="23">
        <v>20</v>
      </c>
      <c r="T9" s="29">
        <v>14</v>
      </c>
      <c r="U9" s="32">
        <v>2</v>
      </c>
      <c r="V9" s="33">
        <v>7</v>
      </c>
      <c r="W9" s="33">
        <v>14</v>
      </c>
      <c r="X9" s="37">
        <v>23</v>
      </c>
      <c r="Y9" s="41">
        <v>6</v>
      </c>
      <c r="Z9" s="47">
        <v>1</v>
      </c>
      <c r="AA9" s="48">
        <v>4</v>
      </c>
      <c r="AB9" s="49">
        <v>5</v>
      </c>
      <c r="AC9" s="49">
        <v>8</v>
      </c>
      <c r="AD9" s="55">
        <v>7</v>
      </c>
      <c r="AE9" s="81">
        <v>144</v>
      </c>
      <c r="AH9" s="87" t="s">
        <v>62</v>
      </c>
      <c r="AI9" s="12">
        <f t="shared" ref="AI9:AI13" si="0">AE20</f>
        <v>72</v>
      </c>
      <c r="AJ9" s="151">
        <f t="shared" ref="AJ9:AJ13" si="1">SUM(SUM(F20,K20,P20,U20,Z20)*100,SUM(G20,L20,Q20,V20,AA20)*90,SUM(H20,M20,R20,W20,AB20)*60, SUM(I20,N20,S20,X20,AC20)*30, SUM(J20,O20,T20,AD20,Y20)*20)</f>
        <v>3380</v>
      </c>
      <c r="AN9" s="98" t="s">
        <v>10</v>
      </c>
      <c r="AO9" s="66">
        <v>1000</v>
      </c>
      <c r="AP9" s="66">
        <v>4440</v>
      </c>
      <c r="AQ9" s="66">
        <v>3870</v>
      </c>
      <c r="AR9" s="66">
        <v>6256</v>
      </c>
      <c r="AS9" s="66">
        <v>5540</v>
      </c>
      <c r="AT9" s="66">
        <v>3430</v>
      </c>
      <c r="AU9" s="66">
        <v>1500</v>
      </c>
    </row>
    <row r="10" spans="2:47" x14ac:dyDescent="0.3">
      <c r="E10" s="1" t="s">
        <v>1</v>
      </c>
      <c r="F10" s="8"/>
      <c r="G10" s="9"/>
      <c r="H10" s="9">
        <v>10</v>
      </c>
      <c r="I10" s="9">
        <v>23</v>
      </c>
      <c r="K10" s="11">
        <v>4</v>
      </c>
      <c r="L10" s="10">
        <v>4</v>
      </c>
      <c r="M10" s="12"/>
      <c r="N10" s="12"/>
      <c r="P10" s="24">
        <v>3</v>
      </c>
      <c r="Q10" s="12">
        <v>8</v>
      </c>
      <c r="R10" s="12">
        <v>12</v>
      </c>
      <c r="S10" s="12">
        <v>20</v>
      </c>
      <c r="T10" s="30">
        <v>15</v>
      </c>
      <c r="U10" s="11">
        <v>2</v>
      </c>
      <c r="V10" s="8">
        <v>6</v>
      </c>
      <c r="W10" s="8">
        <v>14</v>
      </c>
      <c r="X10" s="38">
        <v>23</v>
      </c>
      <c r="Y10" s="43">
        <v>6</v>
      </c>
      <c r="Z10" s="42">
        <v>2</v>
      </c>
      <c r="AA10" s="40">
        <v>3</v>
      </c>
      <c r="AB10" s="12">
        <v>5</v>
      </c>
      <c r="AC10" s="12">
        <v>9</v>
      </c>
      <c r="AD10" s="56">
        <v>7</v>
      </c>
      <c r="AE10" s="64">
        <v>176</v>
      </c>
      <c r="AH10" s="87" t="s">
        <v>63</v>
      </c>
      <c r="AI10" s="12">
        <f t="shared" si="0"/>
        <v>90</v>
      </c>
      <c r="AJ10" s="151">
        <f t="shared" si="1"/>
        <v>4240</v>
      </c>
      <c r="AN10" s="98" t="s">
        <v>9</v>
      </c>
      <c r="AO10" s="66" t="s">
        <v>60</v>
      </c>
      <c r="AP10" s="66" t="s">
        <v>15</v>
      </c>
      <c r="AQ10" s="66" t="s">
        <v>13</v>
      </c>
      <c r="AR10" s="66" t="s">
        <v>13</v>
      </c>
      <c r="AS10" s="66" t="s">
        <v>13</v>
      </c>
      <c r="AT10" s="66" t="s">
        <v>16</v>
      </c>
      <c r="AU10" s="66" t="s">
        <v>13</v>
      </c>
    </row>
    <row r="11" spans="2:47" ht="15" thickBot="1" x14ac:dyDescent="0.35">
      <c r="E11" s="1" t="s">
        <v>2</v>
      </c>
      <c r="F11" s="13"/>
      <c r="G11" s="18"/>
      <c r="H11" s="18"/>
      <c r="J11" s="19">
        <v>4</v>
      </c>
      <c r="K11" s="20"/>
      <c r="L11" s="21"/>
      <c r="M11" s="58">
        <v>12</v>
      </c>
      <c r="N11" s="58">
        <v>26</v>
      </c>
      <c r="O11" s="27"/>
      <c r="P11" s="25">
        <v>3</v>
      </c>
      <c r="Q11" s="26">
        <v>8</v>
      </c>
      <c r="R11" s="26">
        <v>12</v>
      </c>
      <c r="S11" s="26">
        <v>21</v>
      </c>
      <c r="T11" s="31">
        <v>14</v>
      </c>
      <c r="U11" s="20">
        <v>3</v>
      </c>
      <c r="V11" s="28">
        <v>6</v>
      </c>
      <c r="W11" s="28">
        <v>14</v>
      </c>
      <c r="X11" s="39">
        <v>22</v>
      </c>
      <c r="Y11" s="44">
        <v>7</v>
      </c>
      <c r="Z11" s="45">
        <v>1</v>
      </c>
      <c r="AA11" s="46">
        <v>4</v>
      </c>
      <c r="AB11" s="26">
        <v>4</v>
      </c>
      <c r="AC11" s="26">
        <v>9</v>
      </c>
      <c r="AD11" s="57">
        <v>7</v>
      </c>
      <c r="AE11" s="65">
        <v>177</v>
      </c>
      <c r="AH11" s="87" t="s">
        <v>64</v>
      </c>
      <c r="AI11" s="12">
        <f t="shared" si="0"/>
        <v>86</v>
      </c>
      <c r="AJ11" s="151">
        <f t="shared" si="1"/>
        <v>4020</v>
      </c>
    </row>
    <row r="12" spans="2:47" x14ac:dyDescent="0.3">
      <c r="E12" s="15" t="s">
        <v>9</v>
      </c>
      <c r="F12" s="99" t="str">
        <f>SUM(F9:J11) &amp; " horas"</f>
        <v>45 horas</v>
      </c>
      <c r="G12" s="100"/>
      <c r="H12" s="100"/>
      <c r="I12" s="100"/>
      <c r="J12" s="101"/>
      <c r="K12" s="99" t="str">
        <f t="shared" ref="K12" si="2">SUM(K9:O11) &amp; " horas"</f>
        <v>50 horas</v>
      </c>
      <c r="L12" s="100"/>
      <c r="M12" s="100"/>
      <c r="N12" s="100"/>
      <c r="O12" s="101"/>
      <c r="P12" s="99" t="str">
        <f t="shared" ref="P12" si="3">SUM(P9:T11) &amp; " horas"</f>
        <v>171 horas</v>
      </c>
      <c r="Q12" s="100"/>
      <c r="R12" s="100"/>
      <c r="S12" s="100"/>
      <c r="T12" s="101"/>
      <c r="U12" s="99" t="str">
        <f t="shared" ref="U12" si="4">SUM(U9:Y11) &amp; " horas"</f>
        <v>155 horas</v>
      </c>
      <c r="V12" s="100"/>
      <c r="W12" s="100"/>
      <c r="X12" s="100"/>
      <c r="Y12" s="101"/>
      <c r="Z12" s="99" t="str">
        <f t="shared" ref="Z12" si="5">SUM(Z9:AD11) &amp; " horas"</f>
        <v>76 horas</v>
      </c>
      <c r="AA12" s="100"/>
      <c r="AB12" s="100"/>
      <c r="AC12" s="100"/>
      <c r="AD12" s="101"/>
      <c r="AE12" s="82" t="str">
        <f>SUM(AE9:AE11) &amp; " horas"</f>
        <v>497 horas</v>
      </c>
      <c r="AH12" s="87" t="s">
        <v>65</v>
      </c>
      <c r="AI12" s="12">
        <f t="shared" si="0"/>
        <v>90</v>
      </c>
      <c r="AJ12" s="151">
        <f t="shared" si="1"/>
        <v>4050</v>
      </c>
    </row>
    <row r="13" spans="2:47" ht="15" thickBot="1" x14ac:dyDescent="0.35">
      <c r="E13" s="16" t="s">
        <v>10</v>
      </c>
      <c r="F13" s="152" cm="1">
        <f t="array" ref="F13">SUM(F9:F11*100,G9:G11*90,H9:H11*60,I9:I11*30,J9:J11*20)</f>
        <v>2120</v>
      </c>
      <c r="G13" s="153"/>
      <c r="H13" s="153"/>
      <c r="I13" s="153"/>
      <c r="J13" s="154"/>
      <c r="K13" s="152" cm="1">
        <f t="array" ref="K13">SUM(K9:K11*100,L9:L11*90,M9:M11*60,N9:N11*30,O9:O11*20)</f>
        <v>2340</v>
      </c>
      <c r="L13" s="153"/>
      <c r="M13" s="153"/>
      <c r="N13" s="153"/>
      <c r="O13" s="154"/>
      <c r="P13" s="152" cm="1">
        <f t="array" ref="P13">SUM(P9:P11*100,Q9:Q11*90,R9:R11*60,S9:S11*30,T9:T11*20)</f>
        <v>7750</v>
      </c>
      <c r="Q13" s="153"/>
      <c r="R13" s="153"/>
      <c r="S13" s="153"/>
      <c r="T13" s="154"/>
      <c r="U13" s="152" cm="1">
        <f t="array" ref="U13">SUM(U9:U11*100,V9:V11*90,W9:W11*60,X9:X11*30,Y9:Y11*20)</f>
        <v>7350</v>
      </c>
      <c r="V13" s="153"/>
      <c r="W13" s="153"/>
      <c r="X13" s="153"/>
      <c r="Y13" s="154"/>
      <c r="Z13" s="152" cm="1">
        <f t="array" ref="Z13">SUM(Z9:Z11*100,AA9:AA11*90,AB9:AB11*60,AC9:AC11*30,AD9:AD11*20)</f>
        <v>3430</v>
      </c>
      <c r="AA13" s="153"/>
      <c r="AB13" s="153"/>
      <c r="AC13" s="153"/>
      <c r="AD13" s="154"/>
      <c r="AE13" s="155">
        <f>SUM(F13:AD13)</f>
        <v>22990</v>
      </c>
      <c r="AH13" s="88" t="s">
        <v>66</v>
      </c>
      <c r="AI13" s="12">
        <f t="shared" si="0"/>
        <v>87</v>
      </c>
      <c r="AJ13" s="151">
        <f t="shared" si="1"/>
        <v>3770</v>
      </c>
    </row>
    <row r="14" spans="2:47" ht="15" thickBot="1" x14ac:dyDescent="0.35">
      <c r="E14" s="17" t="s">
        <v>11</v>
      </c>
      <c r="F14" s="112" t="s">
        <v>15</v>
      </c>
      <c r="G14" s="113"/>
      <c r="H14" s="113"/>
      <c r="I14" s="113"/>
      <c r="J14" s="114"/>
      <c r="K14" s="112" t="s">
        <v>15</v>
      </c>
      <c r="L14" s="113"/>
      <c r="M14" s="113"/>
      <c r="N14" s="113"/>
      <c r="O14" s="114"/>
      <c r="P14" s="112" t="s">
        <v>13</v>
      </c>
      <c r="Q14" s="113"/>
      <c r="R14" s="113"/>
      <c r="S14" s="113"/>
      <c r="T14" s="114"/>
      <c r="U14" s="112" t="s">
        <v>13</v>
      </c>
      <c r="V14" s="113"/>
      <c r="W14" s="113"/>
      <c r="X14" s="113"/>
      <c r="Y14" s="114"/>
      <c r="Z14" s="112" t="s">
        <v>16</v>
      </c>
      <c r="AA14" s="113"/>
      <c r="AB14" s="113"/>
      <c r="AC14" s="113"/>
      <c r="AD14" s="114"/>
      <c r="AE14" s="83" t="s">
        <v>45</v>
      </c>
      <c r="AI14" s="89" t="s">
        <v>49</v>
      </c>
      <c r="AJ14" s="156">
        <f>SUM(AJ8,AJ9,AJ10,AJ11,AJ12,AJ13)</f>
        <v>22990</v>
      </c>
    </row>
    <row r="16" spans="2:47" ht="15" thickBot="1" x14ac:dyDescent="0.35"/>
    <row r="17" spans="5:36" ht="15" thickBot="1" x14ac:dyDescent="0.35">
      <c r="E17" s="102" t="s">
        <v>72</v>
      </c>
      <c r="F17" s="104" t="s">
        <v>12</v>
      </c>
      <c r="G17" s="105"/>
      <c r="H17" s="105"/>
      <c r="I17" s="105"/>
      <c r="J17" s="106"/>
      <c r="K17" s="107" t="s">
        <v>14</v>
      </c>
      <c r="L17" s="105"/>
      <c r="M17" s="105"/>
      <c r="N17" s="105"/>
      <c r="O17" s="106"/>
      <c r="P17" s="107" t="s">
        <v>69</v>
      </c>
      <c r="Q17" s="105"/>
      <c r="R17" s="105"/>
      <c r="S17" s="105"/>
      <c r="T17" s="108"/>
      <c r="U17" s="109" t="s">
        <v>70</v>
      </c>
      <c r="V17" s="110"/>
      <c r="W17" s="110"/>
      <c r="X17" s="110"/>
      <c r="Y17" s="111"/>
      <c r="Z17" s="104" t="s">
        <v>71</v>
      </c>
      <c r="AA17" s="105"/>
      <c r="AB17" s="105"/>
      <c r="AC17" s="105"/>
      <c r="AD17" s="108"/>
      <c r="AE17" s="50"/>
      <c r="AH17" s="12" t="s">
        <v>76</v>
      </c>
      <c r="AI17" s="12" t="s">
        <v>77</v>
      </c>
      <c r="AJ17" s="147"/>
    </row>
    <row r="18" spans="5:36" ht="15" thickBot="1" x14ac:dyDescent="0.35">
      <c r="E18" s="103"/>
      <c r="F18" s="4" t="s">
        <v>4</v>
      </c>
      <c r="G18" s="2" t="s">
        <v>5</v>
      </c>
      <c r="H18" s="2" t="s">
        <v>6</v>
      </c>
      <c r="I18" s="2" t="s">
        <v>7</v>
      </c>
      <c r="J18" s="3" t="s">
        <v>8</v>
      </c>
      <c r="K18" s="61" t="s">
        <v>4</v>
      </c>
      <c r="L18" s="62" t="s">
        <v>5</v>
      </c>
      <c r="M18" s="62" t="s">
        <v>6</v>
      </c>
      <c r="N18" s="62" t="s">
        <v>7</v>
      </c>
      <c r="O18" s="63" t="s">
        <v>8</v>
      </c>
      <c r="P18" s="4" t="s">
        <v>4</v>
      </c>
      <c r="Q18" s="2" t="s">
        <v>5</v>
      </c>
      <c r="R18" s="2" t="s">
        <v>6</v>
      </c>
      <c r="S18" s="2" t="s">
        <v>7</v>
      </c>
      <c r="T18" s="3" t="s">
        <v>8</v>
      </c>
      <c r="U18" s="34" t="s">
        <v>4</v>
      </c>
      <c r="V18" s="35" t="s">
        <v>5</v>
      </c>
      <c r="W18" s="35" t="s">
        <v>6</v>
      </c>
      <c r="X18" s="35" t="s">
        <v>7</v>
      </c>
      <c r="Y18" s="36" t="s">
        <v>8</v>
      </c>
      <c r="Z18" s="52" t="s">
        <v>4</v>
      </c>
      <c r="AA18" s="53" t="s">
        <v>5</v>
      </c>
      <c r="AB18" s="53" t="s">
        <v>6</v>
      </c>
      <c r="AC18" s="53" t="s">
        <v>7</v>
      </c>
      <c r="AD18" s="54" t="s">
        <v>8</v>
      </c>
      <c r="AE18" s="80" t="s">
        <v>44</v>
      </c>
      <c r="AH18" s="148" t="s">
        <v>4</v>
      </c>
      <c r="AI18" s="157">
        <v>100</v>
      </c>
      <c r="AJ18" s="147"/>
    </row>
    <row r="19" spans="5:36" ht="15" thickBot="1" x14ac:dyDescent="0.35">
      <c r="E19" s="14" t="s">
        <v>61</v>
      </c>
      <c r="F19" s="5">
        <f>ROUNDUP(F9/2,0)</f>
        <v>2</v>
      </c>
      <c r="G19" s="6">
        <f>ROUNDDOWN(G9/2,0)</f>
        <v>2</v>
      </c>
      <c r="H19" s="6"/>
      <c r="I19" s="6"/>
      <c r="J19" s="7"/>
      <c r="K19" s="32"/>
      <c r="L19" s="59"/>
      <c r="M19" s="143"/>
      <c r="N19" s="140"/>
      <c r="O19" s="13">
        <f>ROUNDUP(O9/2,0)</f>
        <v>2</v>
      </c>
      <c r="P19" s="22">
        <f>ROUNDUP(P9/2,0)</f>
        <v>1</v>
      </c>
      <c r="Q19" s="23">
        <v>4</v>
      </c>
      <c r="R19" s="23">
        <v>6</v>
      </c>
      <c r="S19" s="23">
        <v>10</v>
      </c>
      <c r="T19" s="29">
        <v>7</v>
      </c>
      <c r="U19" s="32">
        <v>1</v>
      </c>
      <c r="V19" s="33">
        <v>4</v>
      </c>
      <c r="W19" s="33">
        <v>7</v>
      </c>
      <c r="X19" s="37">
        <v>11</v>
      </c>
      <c r="Y19" s="41">
        <v>3</v>
      </c>
      <c r="Z19" s="47">
        <v>1</v>
      </c>
      <c r="AA19" s="48">
        <v>2</v>
      </c>
      <c r="AB19" s="49">
        <v>2</v>
      </c>
      <c r="AC19" s="49">
        <v>4</v>
      </c>
      <c r="AD19" s="55">
        <v>3</v>
      </c>
      <c r="AE19" s="81">
        <f>SUM(AD19,AC19,AB19,AA19,Z19,Y19,X19,W19,V19,U19,T19,S19,R19,Q19,P19,O19,G19,F19,N19,M19,L19,K19,J19,I19,H19)</f>
        <v>72</v>
      </c>
      <c r="AH19" s="149" t="s">
        <v>5</v>
      </c>
      <c r="AI19" s="157">
        <v>90</v>
      </c>
      <c r="AJ19" s="147"/>
    </row>
    <row r="20" spans="5:36" ht="15" thickBot="1" x14ac:dyDescent="0.35">
      <c r="E20" s="1" t="s">
        <v>62</v>
      </c>
      <c r="F20" s="8">
        <f>ROUNDDOWN(F9/2,0)</f>
        <v>1</v>
      </c>
      <c r="G20" s="9">
        <f>ROUNDUP(G9/2,0)</f>
        <v>3</v>
      </c>
      <c r="H20" s="9"/>
      <c r="I20" s="9"/>
      <c r="K20" s="11"/>
      <c r="L20" s="10"/>
      <c r="M20" s="12"/>
      <c r="N20" s="141"/>
      <c r="O20" s="13">
        <f>ROUNDUP(O9/2,0)</f>
        <v>2</v>
      </c>
      <c r="P20" s="24">
        <f>ROUNDDOWN(P9/2,0)</f>
        <v>1</v>
      </c>
      <c r="Q20" s="12">
        <v>4</v>
      </c>
      <c r="R20" s="12">
        <v>5</v>
      </c>
      <c r="S20" s="12">
        <v>10</v>
      </c>
      <c r="T20" s="30">
        <v>7</v>
      </c>
      <c r="U20" s="11">
        <v>1</v>
      </c>
      <c r="V20" s="8">
        <v>3</v>
      </c>
      <c r="W20" s="8">
        <v>7</v>
      </c>
      <c r="X20" s="38">
        <v>12</v>
      </c>
      <c r="Y20" s="43">
        <v>3</v>
      </c>
      <c r="Z20" s="42"/>
      <c r="AA20" s="40">
        <v>2</v>
      </c>
      <c r="AB20" s="12">
        <v>3</v>
      </c>
      <c r="AC20" s="12">
        <v>4</v>
      </c>
      <c r="AD20" s="56">
        <v>4</v>
      </c>
      <c r="AE20" s="81">
        <f t="shared" ref="AE20:AE24" si="6">SUM(AD20,AC20,AB20,AA20,Z20,Y20,X20,W20,V20,U20,T20,S20,R20,Q20,P20,O20,G20,F20,N20,M20,L20,K20,J20,I20,H20)</f>
        <v>72</v>
      </c>
      <c r="AH20" s="149" t="s">
        <v>6</v>
      </c>
      <c r="AI20" s="157">
        <v>60</v>
      </c>
      <c r="AJ20" s="147"/>
    </row>
    <row r="21" spans="5:36" ht="15" thickBot="1" x14ac:dyDescent="0.35">
      <c r="E21" s="1" t="s">
        <v>63</v>
      </c>
      <c r="F21" s="13"/>
      <c r="G21" s="18"/>
      <c r="H21" s="18">
        <f>ROUNDUP(H10/2,0)</f>
        <v>5</v>
      </c>
      <c r="I21">
        <f>ROUNDUP(I10/2,0)</f>
        <v>12</v>
      </c>
      <c r="J21" s="19"/>
      <c r="K21" s="139">
        <f>ROUNDUP(K10/2,0)</f>
        <v>2</v>
      </c>
      <c r="L21" s="141">
        <f>ROUNDUP(L10/2,0)</f>
        <v>2</v>
      </c>
      <c r="M21" s="144"/>
      <c r="N21" s="141"/>
      <c r="O21" s="9"/>
      <c r="P21" s="126">
        <v>2</v>
      </c>
      <c r="Q21" s="90">
        <v>4</v>
      </c>
      <c r="R21" s="90">
        <v>6</v>
      </c>
      <c r="S21" s="90">
        <v>10</v>
      </c>
      <c r="T21" s="127">
        <v>7</v>
      </c>
      <c r="U21" s="121">
        <v>1</v>
      </c>
      <c r="V21" s="13">
        <v>3</v>
      </c>
      <c r="W21" s="13">
        <v>7</v>
      </c>
      <c r="X21" s="128">
        <v>12</v>
      </c>
      <c r="Y21" s="129">
        <v>3</v>
      </c>
      <c r="Z21" s="130">
        <v>1</v>
      </c>
      <c r="AA21" s="131">
        <v>2</v>
      </c>
      <c r="AB21" s="90">
        <v>2</v>
      </c>
      <c r="AC21" s="90">
        <v>5</v>
      </c>
      <c r="AD21" s="138">
        <v>4</v>
      </c>
      <c r="AE21" s="81">
        <f t="shared" si="6"/>
        <v>90</v>
      </c>
      <c r="AH21" s="149" t="s">
        <v>7</v>
      </c>
      <c r="AI21" s="157">
        <v>30</v>
      </c>
      <c r="AJ21" s="147"/>
    </row>
    <row r="22" spans="5:36" ht="15" thickBot="1" x14ac:dyDescent="0.35">
      <c r="E22" s="14" t="s">
        <v>73</v>
      </c>
      <c r="F22" s="120"/>
      <c r="G22" s="122"/>
      <c r="H22" s="122">
        <f>ROUNDUP(H10/2,0)</f>
        <v>5</v>
      </c>
      <c r="I22" s="122">
        <f>ROUNDDOWN(I10/2,0)</f>
        <v>11</v>
      </c>
      <c r="J22" s="123"/>
      <c r="K22" s="124">
        <f>ROUNDUP(K10/2,0)</f>
        <v>2</v>
      </c>
      <c r="L22" s="125">
        <f>ROUNDUP(L10/2,0)</f>
        <v>2</v>
      </c>
      <c r="M22" s="145"/>
      <c r="N22" s="142"/>
      <c r="O22" s="9"/>
      <c r="P22" s="132">
        <v>1</v>
      </c>
      <c r="Q22" s="133">
        <v>4</v>
      </c>
      <c r="R22" s="133">
        <v>6</v>
      </c>
      <c r="S22" s="133">
        <v>10</v>
      </c>
      <c r="T22" s="134">
        <v>8</v>
      </c>
      <c r="U22" s="124">
        <v>1</v>
      </c>
      <c r="V22" s="135">
        <v>3</v>
      </c>
      <c r="W22" s="135">
        <v>7</v>
      </c>
      <c r="X22" s="136">
        <v>11</v>
      </c>
      <c r="Y22" s="137">
        <v>3</v>
      </c>
      <c r="Z22" s="42">
        <v>1</v>
      </c>
      <c r="AA22" s="40">
        <v>1</v>
      </c>
      <c r="AB22" s="12">
        <v>3</v>
      </c>
      <c r="AC22" s="12">
        <v>4</v>
      </c>
      <c r="AD22" s="146">
        <v>3</v>
      </c>
      <c r="AE22" s="81">
        <f t="shared" si="6"/>
        <v>86</v>
      </c>
      <c r="AH22" s="150" t="s">
        <v>8</v>
      </c>
      <c r="AI22" s="158">
        <v>20</v>
      </c>
      <c r="AJ22" s="147"/>
    </row>
    <row r="23" spans="5:36" ht="15" thickBot="1" x14ac:dyDescent="0.35">
      <c r="E23" s="1" t="s">
        <v>74</v>
      </c>
      <c r="F23" s="8"/>
      <c r="G23" s="9"/>
      <c r="H23" s="9"/>
      <c r="I23" s="9"/>
      <c r="J23">
        <f>ROUNDUP(J11/2,0)</f>
        <v>2</v>
      </c>
      <c r="K23" s="11"/>
      <c r="L23" s="10"/>
      <c r="M23" s="12">
        <f>ROUNDUP(M11/2,0)</f>
        <v>6</v>
      </c>
      <c r="N23" s="12">
        <f>ROUNDUP(N11/2,0)</f>
        <v>13</v>
      </c>
      <c r="P23" s="24">
        <v>2</v>
      </c>
      <c r="Q23" s="12">
        <v>4</v>
      </c>
      <c r="R23" s="12">
        <v>6</v>
      </c>
      <c r="S23" s="12">
        <v>10</v>
      </c>
      <c r="T23" s="30">
        <v>7</v>
      </c>
      <c r="U23" s="11">
        <v>2</v>
      </c>
      <c r="V23" s="8">
        <v>3</v>
      </c>
      <c r="W23" s="8">
        <v>7</v>
      </c>
      <c r="X23" s="38">
        <v>11</v>
      </c>
      <c r="Y23" s="43">
        <v>4</v>
      </c>
      <c r="Z23" s="42">
        <v>1</v>
      </c>
      <c r="AA23" s="40">
        <v>2</v>
      </c>
      <c r="AB23" s="12">
        <v>2</v>
      </c>
      <c r="AC23" s="12">
        <v>4</v>
      </c>
      <c r="AD23" s="56">
        <v>4</v>
      </c>
      <c r="AE23" s="81">
        <f t="shared" si="6"/>
        <v>90</v>
      </c>
    </row>
    <row r="24" spans="5:36" ht="15" thickBot="1" x14ac:dyDescent="0.35">
      <c r="E24" s="1" t="s">
        <v>75</v>
      </c>
      <c r="F24" s="13"/>
      <c r="G24" s="18"/>
      <c r="H24" s="18"/>
      <c r="J24" s="19">
        <v>2</v>
      </c>
      <c r="K24" s="20"/>
      <c r="L24" s="21"/>
      <c r="M24" s="58">
        <f>ROUNDUP(M11/2,0)</f>
        <v>6</v>
      </c>
      <c r="N24" s="12">
        <f>ROUNDUP(N11/2,0)</f>
        <v>13</v>
      </c>
      <c r="O24" s="27"/>
      <c r="P24" s="25">
        <v>1</v>
      </c>
      <c r="Q24" s="26">
        <v>4</v>
      </c>
      <c r="R24" s="26">
        <v>6</v>
      </c>
      <c r="S24" s="26">
        <v>11</v>
      </c>
      <c r="T24" s="31">
        <v>7</v>
      </c>
      <c r="U24" s="20">
        <v>1</v>
      </c>
      <c r="V24" s="28">
        <v>3</v>
      </c>
      <c r="W24" s="28">
        <v>7</v>
      </c>
      <c r="X24" s="39">
        <v>11</v>
      </c>
      <c r="Y24" s="44">
        <v>3</v>
      </c>
      <c r="Z24" s="45"/>
      <c r="AA24" s="46">
        <v>2</v>
      </c>
      <c r="AB24" s="26">
        <v>2</v>
      </c>
      <c r="AC24" s="26">
        <v>5</v>
      </c>
      <c r="AD24" s="57">
        <v>3</v>
      </c>
      <c r="AE24" s="81">
        <f t="shared" si="6"/>
        <v>87</v>
      </c>
    </row>
    <row r="25" spans="5:36" x14ac:dyDescent="0.3">
      <c r="E25" s="15" t="s">
        <v>9</v>
      </c>
      <c r="F25" s="99" t="str">
        <f>SUM(F19,G19,H19,I19,J19,J20,I20,H20,G20,F20,F21,G21,H21,I21,J21,J22,I22,H22,G22,F22,F23,G23,H23,I23,J23,F24,G24,H24,I24,J24) &amp; " horas"</f>
        <v>45 horas</v>
      </c>
      <c r="G25" s="100"/>
      <c r="H25" s="100"/>
      <c r="I25" s="100"/>
      <c r="J25" s="101"/>
      <c r="K25" s="99" t="str">
        <f t="shared" ref="K25" si="7">SUM(K19,L19,M19,N19,O19,O20,N20,M20,L20,K20,K21,L21,M21,N21,O21,O22,N22,M22,L22,K22,K23,L23,M23,N23,O23,K24,L24,M24,N24,O24) &amp; " horas"</f>
        <v>50 horas</v>
      </c>
      <c r="L25" s="100"/>
      <c r="M25" s="100"/>
      <c r="N25" s="100"/>
      <c r="O25" s="101"/>
      <c r="P25" s="99" t="str">
        <f t="shared" ref="P25" si="8">SUM(P19,Q19,R19,S19,T19,T20,S20,R20,Q20,P20,P21,Q21,R21,S21,T21,T22,S22,R22,Q22,P22,P23,Q23,R23,S23,T23,P24,Q24,R24,S24,T24) &amp; " horas"</f>
        <v>171 horas</v>
      </c>
      <c r="Q25" s="100"/>
      <c r="R25" s="100"/>
      <c r="S25" s="100"/>
      <c r="T25" s="101"/>
      <c r="U25" s="99" t="str">
        <f t="shared" ref="U25" si="9">SUM(U19,V19,W19,X19,Y19,Y20,X20,W20,V20,U20,U21,V21,W21,X21,Y21,Y22,X22,W22,V22,U22,U23,V23,W23,X23,Y23,U24,V24,W24,X24,Y24) &amp; " horas"</f>
        <v>155 horas</v>
      </c>
      <c r="V25" s="100"/>
      <c r="W25" s="100"/>
      <c r="X25" s="100"/>
      <c r="Y25" s="101"/>
      <c r="Z25" s="99" t="str">
        <f t="shared" ref="Z25" si="10">SUM(Z19,AA19,AB19,AC19,AD19,AD20,AC20,AB20,AA20,Z20,Z21,AA21,AB21,AC21,AD21,AD22,AC22,AB22,AA22,Z22,Z23,AA23,AB23,AC23,AD23,Z24,AA24,AB24,AC24,AD24) &amp; " horas"</f>
        <v>76 horas</v>
      </c>
      <c r="AA25" s="100"/>
      <c r="AB25" s="100"/>
      <c r="AC25" s="100"/>
      <c r="AD25" s="101"/>
      <c r="AE25" s="82" t="str">
        <f>SUM(AE19,AE20,AE21,AE22,AE23,AE24) &amp; " horas"</f>
        <v>497 horas</v>
      </c>
    </row>
    <row r="26" spans="5:36" x14ac:dyDescent="0.3">
      <c r="E26" s="16" t="s">
        <v>10</v>
      </c>
      <c r="F26" s="152" cm="1">
        <f t="array" ref="F26">SUM(F19:F24*100,G19:G24*90,H19:H24*60,I19:I24*30,J19:J24*20)</f>
        <v>2120</v>
      </c>
      <c r="G26" s="153"/>
      <c r="H26" s="153"/>
      <c r="I26" s="153"/>
      <c r="J26" s="154"/>
      <c r="K26" s="152" cm="1">
        <f t="array" ref="K26">SUM(K19:K24*100,L19:L24*90,M19:M24*60,N19:N24*30,O19:O24*20)</f>
        <v>2340</v>
      </c>
      <c r="L26" s="153"/>
      <c r="M26" s="153"/>
      <c r="N26" s="153"/>
      <c r="O26" s="154"/>
      <c r="P26" s="152" cm="1">
        <f t="array" ref="P26">SUM(P19:P24*100,Q19:Q24*90,R19:R24*60,S19:S24*30,T19:T24*20)</f>
        <v>7750</v>
      </c>
      <c r="Q26" s="153"/>
      <c r="R26" s="153"/>
      <c r="S26" s="153"/>
      <c r="T26" s="154"/>
      <c r="U26" s="152" cm="1">
        <f t="array" ref="U26">SUM(U19:U24*100,V19:V24*90,W19:W24*60,X19:X24*30,Y19:Y24*20)</f>
        <v>7350</v>
      </c>
      <c r="V26" s="153"/>
      <c r="W26" s="153"/>
      <c r="X26" s="153"/>
      <c r="Y26" s="154"/>
      <c r="Z26" s="152" cm="1">
        <f t="array" ref="Z26">SUM(Z19:Z24*100,AA19:AA24*90,AB19:AB24*60,AC19:AC24*30,AD19:AD24*20)</f>
        <v>3430</v>
      </c>
      <c r="AA26" s="153"/>
      <c r="AB26" s="153"/>
      <c r="AC26" s="153"/>
      <c r="AD26" s="154"/>
      <c r="AE26" s="155">
        <f>SUM(F26:AD26)</f>
        <v>22990</v>
      </c>
    </row>
    <row r="27" spans="5:36" ht="15" thickBot="1" x14ac:dyDescent="0.35">
      <c r="E27" s="17" t="s">
        <v>11</v>
      </c>
      <c r="F27" s="112" t="str">
        <f>ROUNDUP(MAX(SUM(F19:J19),SUM(F20:J20),SUM(F21:J21),SUM(F22:J22),SUM(F23:J23),SUM(F24:J24))/8,0) &amp; " días"</f>
        <v>3 días</v>
      </c>
      <c r="G27" s="113"/>
      <c r="H27" s="113"/>
      <c r="I27" s="113"/>
      <c r="J27" s="114"/>
      <c r="K27" s="112" t="str">
        <f t="shared" ref="K27" si="11">ROUNDUP(MAX(SUM(K19:O19),SUM(K20:O20),SUM(K21:O21),SUM(K22:O22),SUM(K23:O23),SUM(K24:O24))/8,0) &amp; " días"</f>
        <v>3 días</v>
      </c>
      <c r="L27" s="113"/>
      <c r="M27" s="113"/>
      <c r="N27" s="113"/>
      <c r="O27" s="114"/>
      <c r="P27" s="112" t="str">
        <f t="shared" ref="P27" si="12">ROUNDUP(MAX(SUM(P19:T19),SUM(P20:T20),SUM(P21:T21),SUM(P22:T22),SUM(P23:T23),SUM(P24:T24))/8,0) &amp; " días"</f>
        <v>4 días</v>
      </c>
      <c r="Q27" s="113"/>
      <c r="R27" s="113"/>
      <c r="S27" s="113"/>
      <c r="T27" s="114"/>
      <c r="U27" s="112" t="str">
        <f t="shared" ref="U27" si="13">ROUNDUP(MAX(SUM(U19:Y19),SUM(U20:Y20),SUM(U21:Y21),SUM(U22:Y22),SUM(U23:Y23),SUM(U24:Y24))/8,0) &amp; " días"</f>
        <v>4 días</v>
      </c>
      <c r="V27" s="113"/>
      <c r="W27" s="113"/>
      <c r="X27" s="113"/>
      <c r="Y27" s="114"/>
      <c r="Z27" s="112" t="str">
        <f t="shared" ref="Z27" si="14">ROUNDUP(MAX(SUM(Z19:AD19),SUM(Z20:AD20),SUM(Z21:AD21),SUM(Z22:AD22),SUM(Z23:AD23),SUM(Z24:AD24))/8,0) &amp; " días"</f>
        <v>2 días</v>
      </c>
      <c r="AA27" s="113"/>
      <c r="AB27" s="113"/>
      <c r="AC27" s="113"/>
      <c r="AD27" s="114"/>
      <c r="AE27" s="83" t="s">
        <v>45</v>
      </c>
    </row>
  </sheetData>
  <mergeCells count="43">
    <mergeCell ref="Z17:AD17"/>
    <mergeCell ref="E17:E18"/>
    <mergeCell ref="F17:J17"/>
    <mergeCell ref="K17:O17"/>
    <mergeCell ref="P17:T17"/>
    <mergeCell ref="U17:Y17"/>
    <mergeCell ref="F27:J27"/>
    <mergeCell ref="K27:O27"/>
    <mergeCell ref="P27:T27"/>
    <mergeCell ref="U27:Y27"/>
    <mergeCell ref="Z27:AD27"/>
    <mergeCell ref="F26:J26"/>
    <mergeCell ref="K26:O26"/>
    <mergeCell ref="P26:T26"/>
    <mergeCell ref="U26:Y26"/>
    <mergeCell ref="Z26:AD26"/>
    <mergeCell ref="F25:J25"/>
    <mergeCell ref="K25:O25"/>
    <mergeCell ref="P25:T25"/>
    <mergeCell ref="U25:Y25"/>
    <mergeCell ref="Z25:AD25"/>
    <mergeCell ref="AQ7:AT7"/>
    <mergeCell ref="Z7:AD7"/>
    <mergeCell ref="Z12:AD12"/>
    <mergeCell ref="Z13:AD13"/>
    <mergeCell ref="Z14:AD14"/>
    <mergeCell ref="F13:J13"/>
    <mergeCell ref="K13:O13"/>
    <mergeCell ref="P13:T13"/>
    <mergeCell ref="U13:Y13"/>
    <mergeCell ref="F14:J14"/>
    <mergeCell ref="K14:O14"/>
    <mergeCell ref="P14:T14"/>
    <mergeCell ref="U14:Y14"/>
    <mergeCell ref="F12:J12"/>
    <mergeCell ref="K12:O12"/>
    <mergeCell ref="P12:T12"/>
    <mergeCell ref="U12:Y12"/>
    <mergeCell ref="E7:E8"/>
    <mergeCell ref="F7:J7"/>
    <mergeCell ref="K7:O7"/>
    <mergeCell ref="P7:T7"/>
    <mergeCell ref="U7:Y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J52"/>
  <sheetViews>
    <sheetView workbookViewId="0">
      <selection activeCell="G7" sqref="G7"/>
    </sheetView>
  </sheetViews>
  <sheetFormatPr baseColWidth="10" defaultRowHeight="14.4" x14ac:dyDescent="0.3"/>
  <cols>
    <col min="5" max="5" width="34.44140625" customWidth="1"/>
    <col min="8" max="8" width="10.109375" customWidth="1"/>
    <col min="9" max="9" width="16.33203125" customWidth="1"/>
  </cols>
  <sheetData>
    <row r="3" spans="2:10" x14ac:dyDescent="0.3">
      <c r="B3" s="119" t="s">
        <v>40</v>
      </c>
      <c r="C3" s="119"/>
    </row>
    <row r="4" spans="2:10" ht="15" thickBot="1" x14ac:dyDescent="0.35"/>
    <row r="5" spans="2:10" ht="15" thickBot="1" x14ac:dyDescent="0.35">
      <c r="B5" s="91" t="s">
        <v>17</v>
      </c>
      <c r="C5" s="92" t="s">
        <v>4</v>
      </c>
      <c r="D5" s="92" t="s">
        <v>18</v>
      </c>
      <c r="E5" s="92" t="s">
        <v>19</v>
      </c>
      <c r="F5" s="92" t="s">
        <v>4</v>
      </c>
      <c r="G5" s="92" t="s">
        <v>20</v>
      </c>
      <c r="H5" s="92" t="s">
        <v>6</v>
      </c>
      <c r="I5" s="92" t="s">
        <v>7</v>
      </c>
      <c r="J5" s="93" t="s">
        <v>8</v>
      </c>
    </row>
    <row r="6" spans="2:10" x14ac:dyDescent="0.3">
      <c r="B6" s="94">
        <v>1</v>
      </c>
      <c r="C6" s="67" t="s">
        <v>21</v>
      </c>
      <c r="D6" s="68">
        <v>1</v>
      </c>
      <c r="E6" s="68" t="s">
        <v>30</v>
      </c>
      <c r="F6" s="68">
        <v>3</v>
      </c>
      <c r="G6" s="68">
        <v>5</v>
      </c>
      <c r="H6" s="68">
        <v>10</v>
      </c>
      <c r="I6" s="68">
        <v>23</v>
      </c>
      <c r="J6" s="69">
        <v>4</v>
      </c>
    </row>
    <row r="7" spans="2:10" x14ac:dyDescent="0.3">
      <c r="B7" s="95">
        <v>2</v>
      </c>
      <c r="C7" s="70" t="s">
        <v>22</v>
      </c>
      <c r="D7" s="71">
        <v>3</v>
      </c>
      <c r="E7" s="71" t="s">
        <v>31</v>
      </c>
      <c r="F7" s="71">
        <v>3</v>
      </c>
      <c r="G7" s="71">
        <v>9</v>
      </c>
      <c r="H7" s="66">
        <v>12</v>
      </c>
      <c r="I7" s="66">
        <v>22</v>
      </c>
      <c r="J7" s="75">
        <v>20</v>
      </c>
    </row>
    <row r="8" spans="2:10" x14ac:dyDescent="0.3">
      <c r="B8" s="95">
        <v>3</v>
      </c>
      <c r="C8" s="70" t="s">
        <v>23</v>
      </c>
      <c r="D8" s="71">
        <v>3</v>
      </c>
      <c r="E8" s="71" t="s">
        <v>32</v>
      </c>
      <c r="F8" s="66">
        <v>2</v>
      </c>
      <c r="G8" s="66">
        <v>7</v>
      </c>
      <c r="H8" s="66">
        <v>10</v>
      </c>
      <c r="I8" s="66">
        <v>18</v>
      </c>
      <c r="J8" s="75">
        <v>8</v>
      </c>
    </row>
    <row r="9" spans="2:10" x14ac:dyDescent="0.3">
      <c r="B9" s="95">
        <v>4</v>
      </c>
      <c r="C9" s="70" t="s">
        <v>24</v>
      </c>
      <c r="D9" s="71">
        <v>5</v>
      </c>
      <c r="E9" s="71" t="s">
        <v>33</v>
      </c>
      <c r="F9" s="66">
        <v>2</v>
      </c>
      <c r="G9" s="66">
        <v>6</v>
      </c>
      <c r="H9" s="66">
        <v>8</v>
      </c>
      <c r="I9" s="66">
        <v>15</v>
      </c>
      <c r="J9" s="75">
        <v>9</v>
      </c>
    </row>
    <row r="10" spans="2:10" x14ac:dyDescent="0.3">
      <c r="B10" s="95">
        <v>5</v>
      </c>
      <c r="C10" s="70" t="s">
        <v>25</v>
      </c>
      <c r="D10" s="71">
        <v>4</v>
      </c>
      <c r="E10" s="71" t="s">
        <v>34</v>
      </c>
      <c r="F10" s="66">
        <v>4</v>
      </c>
      <c r="G10" s="66">
        <v>10</v>
      </c>
      <c r="H10" s="66">
        <v>22</v>
      </c>
      <c r="I10" s="66">
        <v>35</v>
      </c>
      <c r="J10" s="75">
        <v>10</v>
      </c>
    </row>
    <row r="11" spans="2:10" x14ac:dyDescent="0.3">
      <c r="B11" s="95">
        <v>6</v>
      </c>
      <c r="C11" s="70" t="s">
        <v>26</v>
      </c>
      <c r="D11" s="71">
        <v>3</v>
      </c>
      <c r="E11" s="71" t="s">
        <v>35</v>
      </c>
      <c r="F11" s="66">
        <v>3</v>
      </c>
      <c r="G11" s="66">
        <v>8</v>
      </c>
      <c r="H11" s="66">
        <v>13</v>
      </c>
      <c r="I11" s="66">
        <v>21</v>
      </c>
      <c r="J11" s="75">
        <v>15</v>
      </c>
    </row>
    <row r="12" spans="2:10" x14ac:dyDescent="0.3">
      <c r="B12" s="95">
        <v>7</v>
      </c>
      <c r="C12" s="70" t="s">
        <v>27</v>
      </c>
      <c r="D12" s="71">
        <v>5</v>
      </c>
      <c r="E12" s="71" t="s">
        <v>36</v>
      </c>
      <c r="F12" s="66">
        <v>2</v>
      </c>
      <c r="G12" s="66">
        <v>5</v>
      </c>
      <c r="H12" s="66">
        <v>6</v>
      </c>
      <c r="I12" s="66">
        <v>11</v>
      </c>
      <c r="J12" s="75">
        <v>12</v>
      </c>
    </row>
    <row r="13" spans="2:10" x14ac:dyDescent="0.3">
      <c r="B13" s="95">
        <v>8</v>
      </c>
      <c r="C13" s="70" t="s">
        <v>28</v>
      </c>
      <c r="D13" s="71">
        <v>2</v>
      </c>
      <c r="E13" s="71" t="s">
        <v>37</v>
      </c>
      <c r="F13" s="71">
        <v>4</v>
      </c>
      <c r="G13" s="71">
        <v>4</v>
      </c>
      <c r="H13" s="71">
        <v>12</v>
      </c>
      <c r="I13" s="71">
        <v>26</v>
      </c>
      <c r="J13" s="72">
        <v>4</v>
      </c>
    </row>
    <row r="14" spans="2:10" ht="15" thickBot="1" x14ac:dyDescent="0.35">
      <c r="B14" s="96">
        <v>9</v>
      </c>
      <c r="C14" s="73" t="s">
        <v>29</v>
      </c>
      <c r="D14" s="74">
        <v>4</v>
      </c>
      <c r="E14" s="74" t="s">
        <v>38</v>
      </c>
      <c r="F14" s="76">
        <v>3</v>
      </c>
      <c r="G14" s="76">
        <v>10</v>
      </c>
      <c r="H14" s="76">
        <v>20</v>
      </c>
      <c r="I14" s="76">
        <v>33</v>
      </c>
      <c r="J14" s="77">
        <v>9</v>
      </c>
    </row>
    <row r="17" spans="2:10" x14ac:dyDescent="0.3">
      <c r="B17" s="119" t="s">
        <v>39</v>
      </c>
      <c r="C17" s="119"/>
    </row>
    <row r="18" spans="2:10" ht="15" thickBot="1" x14ac:dyDescent="0.35"/>
    <row r="19" spans="2:10" ht="15" thickBot="1" x14ac:dyDescent="0.35">
      <c r="B19" s="91" t="s">
        <v>17</v>
      </c>
      <c r="C19" s="92" t="s">
        <v>4</v>
      </c>
      <c r="D19" s="92" t="s">
        <v>18</v>
      </c>
      <c r="E19" s="92" t="s">
        <v>19</v>
      </c>
      <c r="F19" s="92" t="s">
        <v>4</v>
      </c>
      <c r="G19" s="92" t="s">
        <v>20</v>
      </c>
      <c r="H19" s="92" t="s">
        <v>6</v>
      </c>
      <c r="I19" s="92" t="s">
        <v>7</v>
      </c>
      <c r="J19" s="93" t="s">
        <v>8</v>
      </c>
    </row>
    <row r="20" spans="2:10" x14ac:dyDescent="0.3">
      <c r="B20" s="94">
        <v>1</v>
      </c>
      <c r="C20" s="67" t="s">
        <v>21</v>
      </c>
      <c r="D20" s="68">
        <v>1</v>
      </c>
      <c r="E20" s="68" t="s">
        <v>30</v>
      </c>
      <c r="F20" s="68">
        <v>2</v>
      </c>
      <c r="G20" s="68">
        <v>3</v>
      </c>
      <c r="H20" s="68">
        <v>6</v>
      </c>
      <c r="I20" s="68">
        <v>12</v>
      </c>
      <c r="J20" s="69">
        <v>2</v>
      </c>
    </row>
    <row r="21" spans="2:10" x14ac:dyDescent="0.3">
      <c r="B21" s="95">
        <v>2</v>
      </c>
      <c r="C21" s="70" t="s">
        <v>22</v>
      </c>
      <c r="D21" s="71">
        <v>3</v>
      </c>
      <c r="E21" s="71" t="s">
        <v>31</v>
      </c>
      <c r="F21" s="71">
        <v>2</v>
      </c>
      <c r="G21" s="71">
        <v>5</v>
      </c>
      <c r="H21" s="66">
        <v>6</v>
      </c>
      <c r="I21" s="66">
        <v>11</v>
      </c>
      <c r="J21" s="75">
        <v>10</v>
      </c>
    </row>
    <row r="22" spans="2:10" x14ac:dyDescent="0.3">
      <c r="B22" s="95">
        <v>3</v>
      </c>
      <c r="C22" s="70" t="s">
        <v>23</v>
      </c>
      <c r="D22" s="71">
        <v>3</v>
      </c>
      <c r="E22" s="71" t="s">
        <v>32</v>
      </c>
      <c r="F22" s="66">
        <v>1</v>
      </c>
      <c r="G22" s="66">
        <v>4</v>
      </c>
      <c r="H22" s="66">
        <v>5</v>
      </c>
      <c r="I22" s="66">
        <v>9</v>
      </c>
      <c r="J22" s="75">
        <v>4</v>
      </c>
    </row>
    <row r="23" spans="2:10" x14ac:dyDescent="0.3">
      <c r="B23" s="95">
        <v>4</v>
      </c>
      <c r="C23" s="70" t="s">
        <v>24</v>
      </c>
      <c r="D23" s="71">
        <v>5</v>
      </c>
      <c r="E23" s="71" t="s">
        <v>33</v>
      </c>
      <c r="F23" s="66">
        <v>1</v>
      </c>
      <c r="G23" s="66">
        <v>3</v>
      </c>
      <c r="H23" s="66">
        <v>4</v>
      </c>
      <c r="I23" s="66">
        <v>8</v>
      </c>
      <c r="J23" s="75">
        <v>5</v>
      </c>
    </row>
    <row r="24" spans="2:10" ht="15" thickBot="1" x14ac:dyDescent="0.35">
      <c r="B24" s="96">
        <v>5</v>
      </c>
      <c r="C24" s="73" t="s">
        <v>25</v>
      </c>
      <c r="D24" s="74">
        <v>4</v>
      </c>
      <c r="E24" s="74" t="s">
        <v>34</v>
      </c>
      <c r="F24" s="76">
        <v>2</v>
      </c>
      <c r="G24" s="76">
        <v>5</v>
      </c>
      <c r="H24" s="76">
        <v>11</v>
      </c>
      <c r="I24" s="76">
        <v>18</v>
      </c>
      <c r="J24" s="77">
        <v>5</v>
      </c>
    </row>
    <row r="27" spans="2:10" x14ac:dyDescent="0.3">
      <c r="B27" s="119" t="s">
        <v>41</v>
      </c>
      <c r="C27" s="119"/>
    </row>
    <row r="28" spans="2:10" ht="15" thickBot="1" x14ac:dyDescent="0.35"/>
    <row r="29" spans="2:10" ht="15" thickBot="1" x14ac:dyDescent="0.35">
      <c r="B29" s="91" t="s">
        <v>17</v>
      </c>
      <c r="C29" s="92" t="s">
        <v>4</v>
      </c>
      <c r="D29" s="92" t="s">
        <v>18</v>
      </c>
      <c r="E29" s="92" t="s">
        <v>19</v>
      </c>
      <c r="F29" s="92" t="s">
        <v>4</v>
      </c>
      <c r="G29" s="92" t="s">
        <v>20</v>
      </c>
      <c r="H29" s="92" t="s">
        <v>6</v>
      </c>
      <c r="I29" s="92" t="s">
        <v>7</v>
      </c>
      <c r="J29" s="93" t="s">
        <v>8</v>
      </c>
    </row>
    <row r="30" spans="2:10" x14ac:dyDescent="0.3">
      <c r="B30" s="95">
        <v>8</v>
      </c>
      <c r="C30" s="67" t="s">
        <v>28</v>
      </c>
      <c r="D30" s="68">
        <v>2</v>
      </c>
      <c r="E30" s="68" t="s">
        <v>37</v>
      </c>
      <c r="F30" s="68">
        <v>2</v>
      </c>
      <c r="G30" s="68">
        <v>4</v>
      </c>
      <c r="H30" s="68">
        <v>7</v>
      </c>
      <c r="I30" s="68">
        <v>11</v>
      </c>
      <c r="J30" s="69">
        <v>8</v>
      </c>
    </row>
    <row r="31" spans="2:10" ht="15" thickBot="1" x14ac:dyDescent="0.35">
      <c r="B31" s="96">
        <v>9</v>
      </c>
      <c r="C31" s="73" t="s">
        <v>29</v>
      </c>
      <c r="D31" s="74">
        <v>4</v>
      </c>
      <c r="E31" s="74" t="s">
        <v>38</v>
      </c>
      <c r="F31" s="76">
        <v>1</v>
      </c>
      <c r="G31" s="76">
        <v>3</v>
      </c>
      <c r="H31" s="76">
        <v>3</v>
      </c>
      <c r="I31" s="76">
        <v>6</v>
      </c>
      <c r="J31" s="77">
        <v>6</v>
      </c>
    </row>
    <row r="34" spans="2:10" x14ac:dyDescent="0.3">
      <c r="B34" s="119" t="s">
        <v>42</v>
      </c>
      <c r="C34" s="119"/>
    </row>
    <row r="35" spans="2:10" ht="15" thickBot="1" x14ac:dyDescent="0.35"/>
    <row r="36" spans="2:10" ht="15" thickBot="1" x14ac:dyDescent="0.35">
      <c r="B36" s="91" t="s">
        <v>17</v>
      </c>
      <c r="C36" s="92" t="s">
        <v>4</v>
      </c>
      <c r="D36" s="92" t="s">
        <v>18</v>
      </c>
      <c r="E36" s="92" t="s">
        <v>19</v>
      </c>
      <c r="F36" s="92" t="s">
        <v>4</v>
      </c>
      <c r="G36" s="92" t="s">
        <v>20</v>
      </c>
      <c r="H36" s="92" t="s">
        <v>6</v>
      </c>
      <c r="I36" s="92" t="s">
        <v>7</v>
      </c>
      <c r="J36" s="93" t="s">
        <v>8</v>
      </c>
    </row>
    <row r="37" spans="2:10" x14ac:dyDescent="0.3">
      <c r="B37" s="94">
        <v>6</v>
      </c>
      <c r="C37" s="67" t="s">
        <v>26</v>
      </c>
      <c r="D37" s="68">
        <v>3</v>
      </c>
      <c r="E37" s="68" t="s">
        <v>35</v>
      </c>
      <c r="F37" s="78">
        <v>2</v>
      </c>
      <c r="G37" s="78">
        <v>2</v>
      </c>
      <c r="H37" s="78">
        <v>6</v>
      </c>
      <c r="I37" s="78">
        <v>13</v>
      </c>
      <c r="J37" s="79">
        <v>2</v>
      </c>
    </row>
    <row r="38" spans="2:10" ht="15" thickBot="1" x14ac:dyDescent="0.35">
      <c r="B38" s="96">
        <v>7</v>
      </c>
      <c r="C38" s="73" t="s">
        <v>27</v>
      </c>
      <c r="D38" s="74">
        <v>5</v>
      </c>
      <c r="E38" s="74" t="s">
        <v>36</v>
      </c>
      <c r="F38" s="76">
        <v>2</v>
      </c>
      <c r="G38" s="76">
        <v>5</v>
      </c>
      <c r="H38" s="76">
        <v>10</v>
      </c>
      <c r="I38" s="76">
        <v>17</v>
      </c>
      <c r="J38" s="77">
        <v>5</v>
      </c>
    </row>
    <row r="41" spans="2:10" x14ac:dyDescent="0.3">
      <c r="B41" s="119" t="s">
        <v>43</v>
      </c>
      <c r="C41" s="119"/>
    </row>
    <row r="42" spans="2:10" ht="15" thickBot="1" x14ac:dyDescent="0.35"/>
    <row r="43" spans="2:10" ht="15" thickBot="1" x14ac:dyDescent="0.35">
      <c r="B43" s="91" t="s">
        <v>17</v>
      </c>
      <c r="C43" s="92" t="s">
        <v>4</v>
      </c>
      <c r="D43" s="92" t="s">
        <v>18</v>
      </c>
      <c r="E43" s="92" t="s">
        <v>19</v>
      </c>
      <c r="F43" s="92" t="s">
        <v>4</v>
      </c>
      <c r="G43" s="92" t="s">
        <v>20</v>
      </c>
      <c r="H43" s="92" t="s">
        <v>6</v>
      </c>
      <c r="I43" s="92" t="s">
        <v>7</v>
      </c>
      <c r="J43" s="93" t="s">
        <v>8</v>
      </c>
    </row>
    <row r="44" spans="2:10" x14ac:dyDescent="0.3">
      <c r="B44" s="94">
        <v>1</v>
      </c>
      <c r="C44" s="67" t="s">
        <v>21</v>
      </c>
      <c r="D44" s="68">
        <v>1</v>
      </c>
      <c r="E44" s="68" t="s">
        <v>30</v>
      </c>
      <c r="F44" s="68">
        <v>1</v>
      </c>
      <c r="G44" s="68">
        <v>2</v>
      </c>
      <c r="H44" s="68">
        <v>4</v>
      </c>
      <c r="I44" s="68">
        <v>11</v>
      </c>
      <c r="J44" s="69">
        <v>2</v>
      </c>
    </row>
    <row r="45" spans="2:10" x14ac:dyDescent="0.3">
      <c r="B45" s="95">
        <v>2</v>
      </c>
      <c r="C45" s="70" t="s">
        <v>22</v>
      </c>
      <c r="D45" s="71">
        <v>3</v>
      </c>
      <c r="E45" s="71" t="s">
        <v>31</v>
      </c>
      <c r="F45" s="71">
        <v>1</v>
      </c>
      <c r="G45" s="71">
        <v>4</v>
      </c>
      <c r="H45" s="66">
        <v>6</v>
      </c>
      <c r="I45" s="66">
        <v>11</v>
      </c>
      <c r="J45" s="75">
        <v>10</v>
      </c>
    </row>
    <row r="46" spans="2:10" x14ac:dyDescent="0.3">
      <c r="B46" s="95">
        <v>3</v>
      </c>
      <c r="C46" s="70" t="s">
        <v>23</v>
      </c>
      <c r="D46" s="71">
        <v>3</v>
      </c>
      <c r="E46" s="71" t="s">
        <v>32</v>
      </c>
      <c r="F46" s="66">
        <v>1</v>
      </c>
      <c r="G46" s="66">
        <v>3</v>
      </c>
      <c r="H46" s="66">
        <v>5</v>
      </c>
      <c r="I46" s="66">
        <v>9</v>
      </c>
      <c r="J46" s="75">
        <v>4</v>
      </c>
    </row>
    <row r="47" spans="2:10" x14ac:dyDescent="0.3">
      <c r="B47" s="95">
        <v>4</v>
      </c>
      <c r="C47" s="70" t="s">
        <v>24</v>
      </c>
      <c r="D47" s="71">
        <v>5</v>
      </c>
      <c r="E47" s="71" t="s">
        <v>33</v>
      </c>
      <c r="F47" s="66">
        <v>1</v>
      </c>
      <c r="G47" s="66">
        <v>3</v>
      </c>
      <c r="H47" s="66">
        <v>4</v>
      </c>
      <c r="I47" s="66">
        <v>7</v>
      </c>
      <c r="J47" s="75">
        <v>4</v>
      </c>
    </row>
    <row r="48" spans="2:10" x14ac:dyDescent="0.3">
      <c r="B48" s="95">
        <v>5</v>
      </c>
      <c r="C48" s="70" t="s">
        <v>25</v>
      </c>
      <c r="D48" s="71">
        <v>4</v>
      </c>
      <c r="E48" s="71" t="s">
        <v>34</v>
      </c>
      <c r="F48" s="66">
        <v>2</v>
      </c>
      <c r="G48" s="66">
        <v>5</v>
      </c>
      <c r="H48" s="66">
        <v>11</v>
      </c>
      <c r="I48" s="66">
        <v>17</v>
      </c>
      <c r="J48" s="75">
        <v>5</v>
      </c>
    </row>
    <row r="49" spans="2:10" x14ac:dyDescent="0.3">
      <c r="B49" s="95">
        <v>6</v>
      </c>
      <c r="C49" s="70" t="s">
        <v>26</v>
      </c>
      <c r="D49" s="71">
        <v>3</v>
      </c>
      <c r="E49" s="71" t="s">
        <v>35</v>
      </c>
      <c r="F49" s="66">
        <v>1</v>
      </c>
      <c r="G49" s="66">
        <v>4</v>
      </c>
      <c r="H49" s="66">
        <v>6</v>
      </c>
      <c r="I49" s="66">
        <v>10</v>
      </c>
      <c r="J49" s="75">
        <v>7</v>
      </c>
    </row>
    <row r="50" spans="2:10" x14ac:dyDescent="0.3">
      <c r="B50" s="95">
        <v>7</v>
      </c>
      <c r="C50" s="70" t="s">
        <v>27</v>
      </c>
      <c r="D50" s="71">
        <v>5</v>
      </c>
      <c r="E50" s="71" t="s">
        <v>36</v>
      </c>
      <c r="F50" s="66">
        <v>1</v>
      </c>
      <c r="G50" s="66">
        <v>2</v>
      </c>
      <c r="H50" s="66">
        <v>3</v>
      </c>
      <c r="I50" s="66">
        <v>5</v>
      </c>
      <c r="J50" s="75">
        <v>6</v>
      </c>
    </row>
    <row r="51" spans="2:10" x14ac:dyDescent="0.3">
      <c r="B51" s="95">
        <v>8</v>
      </c>
      <c r="C51" s="70" t="s">
        <v>28</v>
      </c>
      <c r="D51" s="71">
        <v>2</v>
      </c>
      <c r="E51" s="71" t="s">
        <v>37</v>
      </c>
      <c r="F51" s="71">
        <v>2</v>
      </c>
      <c r="G51" s="71">
        <v>2</v>
      </c>
      <c r="H51" s="71">
        <v>6</v>
      </c>
      <c r="I51" s="71">
        <v>13</v>
      </c>
      <c r="J51" s="72">
        <v>2</v>
      </c>
    </row>
    <row r="52" spans="2:10" ht="15" thickBot="1" x14ac:dyDescent="0.35">
      <c r="B52" s="96">
        <v>9</v>
      </c>
      <c r="C52" s="73" t="s">
        <v>29</v>
      </c>
      <c r="D52" s="74">
        <v>4</v>
      </c>
      <c r="E52" s="74" t="s">
        <v>38</v>
      </c>
      <c r="F52" s="76">
        <v>1</v>
      </c>
      <c r="G52" s="76">
        <v>5</v>
      </c>
      <c r="H52" s="76">
        <v>10</v>
      </c>
      <c r="I52" s="76">
        <v>16</v>
      </c>
      <c r="J52" s="77">
        <v>4</v>
      </c>
    </row>
  </sheetData>
  <mergeCells count="5">
    <mergeCell ref="B3:C3"/>
    <mergeCell ref="B17:C17"/>
    <mergeCell ref="B27:C27"/>
    <mergeCell ref="B34:C34"/>
    <mergeCell ref="B41:C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Planificación</vt:lpstr>
      <vt:lpstr>Esfuerzo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2023-12-05T15:09:27Z</dcterms:modified>
</cp:coreProperties>
</file>